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-375" windowWidth="21840" windowHeight="13680" tabRatio="816" firstSheet="1" activeTab="1"/>
  </bookViews>
  <sheets>
    <sheet name="Справочник подстановки" sheetId="58" r:id="rId1"/>
    <sheet name="Титул " sheetId="35" r:id="rId2"/>
    <sheet name="ТЭП" sheetId="56" r:id="rId3"/>
    <sheet name="Перв. скв " sheetId="32" r:id="rId4"/>
    <sheet name="2" sheetId="36" r:id="rId5"/>
    <sheet name="3" sheetId="42" r:id="rId6"/>
    <sheet name="4" sheetId="37" r:id="rId7"/>
    <sheet name="5" sheetId="48" r:id="rId8"/>
    <sheet name="6" sheetId="49" r:id="rId9"/>
    <sheet name="7" sheetId="50" r:id="rId10"/>
    <sheet name="8" sheetId="51" r:id="rId11"/>
    <sheet name="9" sheetId="52" r:id="rId12"/>
    <sheet name="ВЗ" sheetId="38" r:id="rId13"/>
    <sheet name="ГС без пил 1000м гор" sheetId="43" r:id="rId14"/>
    <sheet name="ГС пил 1500м гор" sheetId="44" r:id="rId15"/>
    <sheet name="ГС без пилот 1500м гор" sheetId="45" r:id="rId16"/>
    <sheet name="ГСЮра без пил МГРП" sheetId="46" r:id="rId17"/>
    <sheet name="ГСЮра пил МСГРП" sheetId="47" r:id="rId18"/>
    <sheet name="ГСЮра керн ГИС" sheetId="54" r:id="rId19"/>
    <sheet name="Посл.скв." sheetId="39" r:id="rId20"/>
    <sheet name="Лист1" sheetId="5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Dec1">0</definedName>
    <definedName name="___Dec2">0</definedName>
    <definedName name="___w306">[1]wells_graf!$A$47:$P$69</definedName>
    <definedName name="___w5221">[1]wells_graf!$A$24:$P$46</definedName>
    <definedName name="___w606">[1]wells_graf!$A$1:$H$23</definedName>
    <definedName name="___w628">[1]wells_graf!$I$47:$P$69</definedName>
    <definedName name="___w68">[1]wells_graf!$I$24:$P$46</definedName>
    <definedName name="___W688">[2]wells_graf!$I$24:$P$46</definedName>
    <definedName name="__Dec1">0</definedName>
    <definedName name="__Dec2">0</definedName>
    <definedName name="__w306">[1]wells_graf!$A$47:$P$69</definedName>
    <definedName name="__w5221">[1]wells_graf!$A$24:$P$46</definedName>
    <definedName name="__w606">[1]wells_graf!$A$1:$H$23</definedName>
    <definedName name="__w628">[1]wells_graf!$I$47:$P$69</definedName>
    <definedName name="__w68">[1]wells_graf!$I$24:$P$46</definedName>
    <definedName name="__W688">[2]wells_graf!$I$24:$P$46</definedName>
    <definedName name="_2049_2050" localSheetId="4">'[3]311-1Á10'!#REF!</definedName>
    <definedName name="_2049_2050" localSheetId="5">'[3]311-1Á10'!#REF!</definedName>
    <definedName name="_2049_2050" localSheetId="6">'[3]311-1Á10'!#REF!</definedName>
    <definedName name="_2049_2050" localSheetId="7">'[3]311-1Á10'!#REF!</definedName>
    <definedName name="_2049_2050" localSheetId="8">'[3]311-1Á10'!#REF!</definedName>
    <definedName name="_2049_2050" localSheetId="9">'[3]311-1Á10'!#REF!</definedName>
    <definedName name="_2049_2050" localSheetId="10">'[3]311-1Á10'!#REF!</definedName>
    <definedName name="_2049_2050" localSheetId="11">'[3]311-1Á10'!#REF!</definedName>
    <definedName name="_2049_2050" localSheetId="12">'[3]311-1Á10'!#REF!</definedName>
    <definedName name="_2049_2050" localSheetId="13">'[3]311-1Á10'!#REF!</definedName>
    <definedName name="_2049_2050" localSheetId="15">'[3]311-1Á10'!#REF!</definedName>
    <definedName name="_2049_2050" localSheetId="14">'[3]311-1Á10'!#REF!</definedName>
    <definedName name="_2049_2050" localSheetId="16">'[3]311-1Á10'!#REF!</definedName>
    <definedName name="_2049_2050" localSheetId="18">'[3]311-1Á10'!#REF!</definedName>
    <definedName name="_2049_2050" localSheetId="17">'[3]311-1Á10'!#REF!</definedName>
    <definedName name="_2049_2050" localSheetId="19">'[3]311-1Á10'!#REF!</definedName>
    <definedName name="_2049_2050" localSheetId="2">'[3]311-1Á10'!#REF!</definedName>
    <definedName name="_2049_2050">'[3]311-1Á10'!#REF!</definedName>
    <definedName name="_Dec1">0</definedName>
    <definedName name="_Dec2">0</definedName>
    <definedName name="_Order1" hidden="1">255</definedName>
    <definedName name="_w306">[1]wells_graf!$A$47:$P$69</definedName>
    <definedName name="_w5221">[1]wells_graf!$A$24:$P$46</definedName>
    <definedName name="_w606">[1]wells_graf!$A$1:$H$23</definedName>
    <definedName name="_w628">[1]wells_graf!$I$47:$P$69</definedName>
    <definedName name="_w68">[1]wells_graf!$I$24:$P$46</definedName>
    <definedName name="_W688">[2]wells_graf!$I$24:$P$46</definedName>
    <definedName name="a" hidden="1">{"IASTrail",#N/A,FALSE,"IAS"}</definedName>
    <definedName name="aaa" hidden="1">{"AnalRSA",#N/A,TRUE,"PL-Anal";"AnalIAS",#N/A,TRUE,"PL-Anal"}</definedName>
    <definedName name="add1_1Q">[4]Resources!$C$172</definedName>
    <definedName name="add1_2Q">[4]Resources!$C$173</definedName>
    <definedName name="add1_3D_seismic">[4]Resources!$C$188</definedName>
    <definedName name="add1_3Q">[4]Resources!$C$174</definedName>
    <definedName name="add1_4Q">[4]Resources!$C$175</definedName>
    <definedName name="add1_bases">[4]Resources!$C$195</definedName>
    <definedName name="add1_capex_investments">[4]Resources!$C$183</definedName>
    <definedName name="add1_cell_sidetracking">'[4]1'!$C$41</definedName>
    <definedName name="add1_development_of_drilling_facilities">[4]Resources!$C$187</definedName>
    <definedName name="add1_drilling">[4]Resources!$C$185</definedName>
    <definedName name="add1_frac_costs">[4]Resources!$C$203</definedName>
    <definedName name="add1_inflow_stimulation">[4]Resources!$C$186</definedName>
    <definedName name="add1_investment_designation">[4]Resources!$C$169</definedName>
    <definedName name="add1_investments">[4]Resources!$C$182</definedName>
    <definedName name="add1_modernization">[4]Resources!$C$189</definedName>
    <definedName name="add1_motorways">[4]Resources!$C$193</definedName>
    <definedName name="add1_new_construction">[4]Resources!$C$198</definedName>
    <definedName name="add1_oil_production">[4]Resources!$C$176</definedName>
    <definedName name="add1_oil_production_wells_1Q">[4]Resources!$C$177</definedName>
    <definedName name="add1_oil_production_wells_2Q">[4]Resources!$C$178</definedName>
    <definedName name="add1_oil_production_wells_3Q">[4]Resources!$C$179</definedName>
    <definedName name="add1_oil_production_wells_4Q">[4]Resources!$C$180</definedName>
    <definedName name="add1_oil_production_wells_beyond_the_planned_year">[4]Resources!$C$181</definedName>
    <definedName name="add1_opex_investment">[4]Resources!$C$201</definedName>
    <definedName name="add1_other">[4]Resources!$C$197</definedName>
    <definedName name="add1_other_costs">[4]Resources!$C$209</definedName>
    <definedName name="add1_pad_foundations">[4]Resources!$C$194</definedName>
    <definedName name="add1_pipelines">[4]Resources!$C$190</definedName>
    <definedName name="add1_preparatory_works">[4]Resources!$C$184</definedName>
    <definedName name="add1_production_enhancement_costs">[4]Resources!$C$206</definedName>
    <definedName name="add1_remedial_cementing_costs">[4]Resources!$C$205</definedName>
    <definedName name="add1_sidetracking">[4]Resources!$C$199</definedName>
    <definedName name="add1_sidetracking_coment">[4]Resources!$C$210</definedName>
    <definedName name="add1_sidetracking_costs">[4]Resources!$C$204</definedName>
    <definedName name="add1_site_facilities">[4]Resources!$C$191</definedName>
    <definedName name="add1_social_facilities">[4]Resources!$C$196</definedName>
    <definedName name="add1_title">[4]Resources!$C$168</definedName>
    <definedName name="add1_total">[4]Resources!$C$170</definedName>
    <definedName name="add1_UM">[4]Resources!$C$171</definedName>
    <definedName name="add1_utilities_and_instrumentation">[4]Resources!$C$192</definedName>
    <definedName name="add1_well_logging_costs">[4]Resources!$C$208</definedName>
    <definedName name="add1_well_service_costs">[4]Resources!$C$207</definedName>
    <definedName name="add1_WO_costs">[4]Resources!$C$202</definedName>
    <definedName name="add1_wquipment_not_included_in_the_construction_cost_estimates">[4]Resources!$C$200</definedName>
    <definedName name="add2_aveage_operative_well_stock_dependent_costs">[4]Resources!$C$226</definedName>
    <definedName name="add2_capex_investment">[4]Resources!$C$239</definedName>
    <definedName name="add2_capital_expenditure">[4]Resources!$C$238</definedName>
    <definedName name="add2_cashflow_correction">[4]Resources!$C$241</definedName>
    <definedName name="add2_characteristics">[4]Resources!$C$214</definedName>
    <definedName name="add2_collapsed_columns">'[4]2'!$K:$V</definedName>
    <definedName name="add2_condensate_dependent_costs">[4]Resources!$C$224</definedName>
    <definedName name="add2_cumulative_discounted_cash_income">[4]Resources!$C$247</definedName>
    <definedName name="add2_cumulative_net_cash_income">[4]Resources!$C$243</definedName>
    <definedName name="add2_cumulative_PVI">[4]Resources!$C$245</definedName>
    <definedName name="add2_depreciation">[4]Resources!$C$231</definedName>
    <definedName name="add2_discounted_cash_income">[4]Resources!$C$246</definedName>
    <definedName name="add2_financial_result">[4]Resources!$C$233</definedName>
    <definedName name="add2_fixed_expenses">[4]Resources!$C$229</definedName>
    <definedName name="add2_gas_dependent_costs">[4]Resources!$C$223</definedName>
    <definedName name="add2_lifting_costs_without_depreciation">[4]Resources!$C$219</definedName>
    <definedName name="add2_liquid_dependent_costs">[4]Resources!$C$221</definedName>
    <definedName name="add2_mineral_extraction_tax">[4]Resources!$C$232</definedName>
    <definedName name="add2_net_cash_flow">[4]Resources!$C$242</definedName>
    <definedName name="add2_net_income">[4]Resources!$C$237</definedName>
    <definedName name="add2_nominally_fixed_expenses_incl.">[4]Resources!$C$225</definedName>
    <definedName name="add2_nominally_variable_costs">[4]Resources!$C$220</definedName>
    <definedName name="add2_oil_dependent_costs">[4]Resources!$C$222</definedName>
    <definedName name="add2_operational_expenses">[4]Resources!$C$217</definedName>
    <definedName name="add2_OPEX_investment">[4]Resources!$C$218</definedName>
    <definedName name="add2_pre_tax_profit">[4]Resources!$C$235</definedName>
    <definedName name="add2_present_value_of_investment_PVI">[4]Resources!$C$244</definedName>
    <definedName name="add2_production_cost_correction">[4]Resources!$C$230</definedName>
    <definedName name="add2_profit_tax">[4]Resources!$C$236</definedName>
    <definedName name="add2_property_tax">[4]Resources!$C$234</definedName>
    <definedName name="add2_reequipment_costs_for_well_stock_maintenance">[4]Resources!$C$240</definedName>
    <definedName name="add2_revenue_exclusive_of_VAT_excise_duty_selling_expenses">[4]Resources!$C$216</definedName>
    <definedName name="add2_title">[4]Resources!$C$213</definedName>
    <definedName name="add2_Total">[4]Resources!$C$215</definedName>
    <definedName name="add2_well_service_costs_for_well_stock_maintenance">[4]Resources!$C$227</definedName>
    <definedName name="add2_WO_costs_for_well_stock_maintenance">[4]Resources!$C$228</definedName>
    <definedName name="add3_additiolal">[4]Resources!$C$316</definedName>
    <definedName name="add3_additional_WO_costs">[4]Resources!$C$288</definedName>
    <definedName name="add3_additional_WS_costs">[4]Resources!$C$293</definedName>
    <definedName name="add3_capex_per_1_bbl">[4]Resources!$C$313</definedName>
    <definedName name="add3_characteristics">[4]Resources!$C$251</definedName>
    <definedName name="add3_collapsed_columns">'[4]3'!$X:$AI</definedName>
    <definedName name="add3_cost_for_facilities">[4]Resources!$C$310</definedName>
    <definedName name="add3_cost_of_1_WO_work_team_hour">[4]Resources!$C$289</definedName>
    <definedName name="add3_cost_of_1_WS_work_team_hour">[4]Resources!$C$295</definedName>
    <definedName name="add3_cost_of_operations">[4]Resources!$C$281</definedName>
    <definedName name="add3_distance_drilled">[4]Resources!$C$266</definedName>
    <definedName name="add3_drilling_costs_prep_works_drilling_drill._facilities_development">[4]Resources!$C$282</definedName>
    <definedName name="add3_economics">[4]Resources!$C$280</definedName>
    <definedName name="add3_equipment_costs">[4]Resources!$C$308</definedName>
    <definedName name="add3_equipment_package_cost">[4]Resources!$C$309</definedName>
    <definedName name="add3_for_appendum_drawings">[4]Resources!$C$317</definedName>
    <definedName name="add3_frac_costs">[4]Resources!$C$298</definedName>
    <definedName name="add3_frac_job_cost">[4]Resources!$C$299</definedName>
    <definedName name="add3_fracturing">[4]Resources!$C$270</definedName>
    <definedName name="add3_incl._operative_stock_of_wells_put_into_service_from_inactivity_drilling">[4]Resources!$C$263</definedName>
    <definedName name="add3_incl._other_WO_costs" localSheetId="4">[4]Resources!#REF!</definedName>
    <definedName name="add3_incl._other_WO_costs" localSheetId="5">[4]Resources!#REF!</definedName>
    <definedName name="add3_incl._other_WO_costs" localSheetId="6">[4]Resources!#REF!</definedName>
    <definedName name="add3_incl._other_WO_costs" localSheetId="7">[4]Resources!#REF!</definedName>
    <definedName name="add3_incl._other_WO_costs" localSheetId="8">[4]Resources!#REF!</definedName>
    <definedName name="add3_incl._other_WO_costs" localSheetId="9">[4]Resources!#REF!</definedName>
    <definedName name="add3_incl._other_WO_costs" localSheetId="10">[4]Resources!#REF!</definedName>
    <definedName name="add3_incl._other_WO_costs" localSheetId="11">[4]Resources!#REF!</definedName>
    <definedName name="add3_incl._other_WO_costs" localSheetId="12">[4]Resources!#REF!</definedName>
    <definedName name="add3_incl._other_WO_costs" localSheetId="13">[4]Resources!#REF!</definedName>
    <definedName name="add3_incl._other_WO_costs" localSheetId="15">[4]Resources!#REF!</definedName>
    <definedName name="add3_incl._other_WO_costs" localSheetId="14">[4]Resources!#REF!</definedName>
    <definedName name="add3_incl._other_WO_costs" localSheetId="16">[4]Resources!#REF!</definedName>
    <definedName name="add3_incl._other_WO_costs" localSheetId="18">[4]Resources!#REF!</definedName>
    <definedName name="add3_incl._other_WO_costs" localSheetId="17">[4]Resources!#REF!</definedName>
    <definedName name="add3_incl._other_WO_costs" localSheetId="19">[4]Resources!#REF!</definedName>
    <definedName name="add3_incl._other_WO_costs" localSheetId="2">[4]Resources!#REF!</definedName>
    <definedName name="add3_incl._other_WO_costs">[4]Resources!#REF!</definedName>
    <definedName name="add3_incl._other_WS_costs">[4]Resources!$C$294</definedName>
    <definedName name="add3_incl._ref.">[4]Resources!$C$275</definedName>
    <definedName name="add3_incl.other_WO_costs">[4]Resources!$C$287</definedName>
    <definedName name="add3_incremental_oil_production">[4]Resources!$C$255</definedName>
    <definedName name="add3_incremental_production_decline">[4]Resources!$C$256</definedName>
    <definedName name="add3_investments_per_1_bbl">[4]Resources!$C$312</definedName>
    <definedName name="add3_liquid_production_increase">[4]Resources!$C$257</definedName>
    <definedName name="add3_number_of_additional_WO_operations">[4]Resources!$C$278</definedName>
    <definedName name="add3_number_of_additional_WS_operations">[4]Resources!$C$279</definedName>
    <definedName name="add3_number_of_basic_operations">[4]Resources!$C$276</definedName>
    <definedName name="add3_number_of_operations_total">[4]Resources!$C$264</definedName>
    <definedName name="add3_number_of_other_operations_production_logging_etc">[4]Resources!$C$277</definedName>
    <definedName name="add3_oil_production_rate_increase_per_well">[4]Resources!$C$260</definedName>
    <definedName name="add3_operations">[4]Resources!$C$265</definedName>
    <definedName name="add3_operative_injection_well_stock_by_the_end_of_period">[4]Resources!$C$262</definedName>
    <definedName name="add3_operative_oil_well_stock_by_the_end_of_period">[4]Resources!$C$261</definedName>
    <definedName name="add3_opex_per_1_bbl">[4]Resources!$C$315</definedName>
    <definedName name="add3_other">[4]Resources!$C$274</definedName>
    <definedName name="add3_other_activities__costs">[4]Resources!$C$306</definedName>
    <definedName name="add3_other_activities_job_cost">[4]Resources!$C$307</definedName>
    <definedName name="add3_performance_indicators">[4]Resources!$C$254</definedName>
    <definedName name="add3_prodaction">[4]Resources!$C$318</definedName>
    <definedName name="add3_production_enhancement">[4]Resources!$C$272</definedName>
    <definedName name="add3_production_enhancement_costs">[4]Resources!$C$302</definedName>
    <definedName name="add3_production_enhancement_job_cost">[4]Resources!$C$303</definedName>
    <definedName name="add3_remedial_cementing_costs">[4]Resources!$C$300</definedName>
    <definedName name="add3_revex_per_1_bbl">[4]Resources!$C$314</definedName>
    <definedName name="add3_secondary_cementing">[4]Resources!$C$271</definedName>
    <definedName name="add3_secondary_cementing_job_cost">[4]Resources!$C$301</definedName>
    <definedName name="add3_sidetracking">[4]Resources!$C$269</definedName>
    <definedName name="add3_sidetracking_costs">[4]Resources!$C$296</definedName>
    <definedName name="add3_sidetracking_job_cost">[4]Resources!$C$297</definedName>
    <definedName name="add3_title">[4]Resources!$C$250</definedName>
    <definedName name="add3_total">[4]Resources!$C$252</definedName>
    <definedName name="add3_total_WO_costs">[4]Resources!$C$284</definedName>
    <definedName name="add3_total_WS_costs">[4]Resources!$C$290</definedName>
    <definedName name="add3_UM">[4]Resources!$C$253</definedName>
    <definedName name="add3_unit_costs_per_category">[4]Resources!$C$311</definedName>
    <definedName name="add3_uptime">[4]Resources!$C$259</definedName>
    <definedName name="add3_water_cut">[4]Resources!$C$258</definedName>
    <definedName name="add3_well_construction_cost_per_1_m">[4]Resources!$C$283</definedName>
    <definedName name="add3_well_logging">[4]Resources!$C$273</definedName>
    <definedName name="add3_well_Logging_costs">[4]Resources!$C$304</definedName>
    <definedName name="add3_well_logging_job_cost">[4]Resources!$C$305</definedName>
    <definedName name="add3_WO_costs_basic_operations">[4]Resources!$C$285</definedName>
    <definedName name="add3_WO_costs_other_operations_production_logging_etc">[4]Resources!$C$286</definedName>
    <definedName name="add3_WO_duration">[4]Resources!$C$267</definedName>
    <definedName name="add3_WS_costs_basic_operations">[4]Resources!$C$291</definedName>
    <definedName name="add3_WS_costs_other_operations_production_logging_etc">[4]Resources!$C$292</definedName>
    <definedName name="add3_WS_duration">[4]Resources!$C$268</definedName>
    <definedName name="add4_annual_average_oil_production_rate_increase">[4]Resources!$C$325</definedName>
    <definedName name="add4_average_annual_min._commercially_viable_oil_production_rate">[4]Resources!$C$353</definedName>
    <definedName name="add4_collapsed_rows1">'[4]4'!$22:$31</definedName>
    <definedName name="add4_collapsed_rows2">'[4]4'!$32:$41</definedName>
    <definedName name="add4_collapsed_rows3">'[4]4'!$42:$111</definedName>
    <definedName name="add4_column_en">'[4]4'!$C:$C</definedName>
    <definedName name="add4_column_ru">'[4]4'!$B:$B</definedName>
    <definedName name="add4_commission_date_of_the_last_well">[4]Resources!$C$326</definedName>
    <definedName name="add4_cost_of_construction_1_m">[4]Resources!$C$328</definedName>
    <definedName name="add4_cost_of_oil_at_NPV_0">[4]Resources!$C$351</definedName>
    <definedName name="add4_current_year_raising_costs_without_depreciation_net_of_tax">[4]Resources!$C$333</definedName>
    <definedName name="add4_drilling_incl._prep_work_development">[4]Resources!$C$335</definedName>
    <definedName name="add4_equip_ment">[4]Resources!$C$337</definedName>
    <definedName name="add4_equipment_package_cost">[4]Resources!$C$346</definedName>
    <definedName name="add4_fractu_ring">[4]Resources!$C$341</definedName>
    <definedName name="add4_investments_over_implementation_period">[4]Resources!$C$334</definedName>
    <definedName name="add4_IRR_year">[4]Resources!$C$349</definedName>
    <definedName name="add4_liquid">[4]Resources!$C$331</definedName>
    <definedName name="add4_module_name">[4]Resources!$C$322</definedName>
    <definedName name="add4_module_number">[4]Resources!$C$323</definedName>
    <definedName name="add4_NPV">[4]Resources!$C$347</definedName>
    <definedName name="add4_number_of_operations">[4]Resources!$C$324</definedName>
    <definedName name="add4_oil">[4]Resources!$C$332</definedName>
    <definedName name="add4_oil_production_over_design_period">[4]Resources!$C$329</definedName>
    <definedName name="add4_olan._year_production">[4]Resources!$C$330</definedName>
    <definedName name="add4_other_costs">[4]Resources!$C$343</definedName>
    <definedName name="add4_pad_construction">[4]Resources!$C$336</definedName>
    <definedName name="add4_payback_period">[4]Resources!$C$352</definedName>
    <definedName name="add4_PI">[4]Resources!$C$350</definedName>
    <definedName name="add4_pre_post_work_duration">[4]Resources!$C$345</definedName>
    <definedName name="add4_PVI">[4]Resources!$C$348</definedName>
    <definedName name="add4_side_tracking">[4]Resources!$C$338</definedName>
    <definedName name="add4_target_depth">[4]Resources!$C$327</definedName>
    <definedName name="add4_title">[4]Resources!$C$321</definedName>
    <definedName name="add4_total">[4]Resources!$C$344</definedName>
    <definedName name="add4_well_logging">[4]Resources!$C$342</definedName>
    <definedName name="add4_WO_incl._other_WO_costs">[4]Resources!$C$339</definedName>
    <definedName name="add4_WS_incl._other_WS_costs">[4]Resources!$C$340</definedName>
    <definedName name="add5_collapsed_columns">'[4]5'!$AB:$AM</definedName>
    <definedName name="add5_cumulative_oil_production">[4]Resources!$C$357</definedName>
    <definedName name="add5_investment_and_operating_expenses_thous.">[4]Resources!$C$359</definedName>
    <definedName name="add5_project_discounted_cash_flow_thous.">[4]Resources!$C$360</definedName>
    <definedName name="add5_project_oil_production_th._t">[4]Resources!$C$358</definedName>
    <definedName name="add5_title">[4]Resources!$C$356</definedName>
    <definedName name="add6_average_completion_and_bringing_in_time">[4]Resources!$C$369</definedName>
    <definedName name="add6_average_completion_and_bringing_in_time_comment">[4]Resources!$C$387</definedName>
    <definedName name="add6_average_drilling_time">[4]Resources!$C$368</definedName>
    <definedName name="add6_average_drilling_time_comment">[4]Resources!$C$386</definedName>
    <definedName name="add6_average_production_rate">[4]Resources!$C$370</definedName>
    <definedName name="add6_average_production_rate_comment">[4]Resources!$C$385</definedName>
    <definedName name="add6_cell_average_completion_and_bringing_in_time">'[4]6'!$H$8</definedName>
    <definedName name="add6_cell_average_drilling_time">'[4]6'!$G$8</definedName>
    <definedName name="add6_cell_average_production_rate">'[4]6'!$I$8</definedName>
    <definedName name="add6_cell_drilling_cost">'[4]6'!$F$8</definedName>
    <definedName name="add6_cell_project_investments_per_barrel">'[4]6'!$J$8</definedName>
    <definedName name="add6_cell_total_average_cost_for_one_operation">'[4]6'!$E$8</definedName>
    <definedName name="add6_column_en">'[4]6'!$C:$C</definedName>
    <definedName name="add6_column_ru">'[4]6'!$B:$B</definedName>
    <definedName name="add6_commnet_1">[4]Resources!$C$379</definedName>
    <definedName name="add6_commnet_2">[4]Resources!$C$380</definedName>
    <definedName name="add6_commnet_3">[4]Resources!$C$381</definedName>
    <definedName name="add6_commnet_4">[4]Resources!$C$382</definedName>
    <definedName name="add6_directional_wells">[4]Resources!$C$373</definedName>
    <definedName name="add6_drilling_cost">[4]Resources!$C$367</definedName>
    <definedName name="add6_drilling_cost_comment">[4]Resources!$C$384</definedName>
    <definedName name="add6_explanation_of_difference">[4]Resources!$C$376</definedName>
    <definedName name="add6_explanation_of_difference_comment">[4]Resources!$C$390</definedName>
    <definedName name="add6_horizontal_wells">[4]Resources!$C$374</definedName>
    <definedName name="add6_objectives">[4]Resources!$C$378</definedName>
    <definedName name="add6_project">[4]Resources!$C$364</definedName>
    <definedName name="add6_project_investments_per_barrel">[4]Resources!$C$371</definedName>
    <definedName name="add6_project_investments_per_barrel_comment">[4]Resources!$C$388</definedName>
    <definedName name="add6_project_name_comment">[4]Resources!$C$389</definedName>
    <definedName name="add6_project_template_row">'[4]6'!$B$11:$IV$14</definedName>
    <definedName name="add6_reviewer_s_questions_and_comments">[4]Resources!$C$377</definedName>
    <definedName name="add6_reviewers_questions_and_comments_comment">[4]Resources!$C$391</definedName>
    <definedName name="add6_row_en">'[4]6'!$27:$27,'[4]6'!$29:$29</definedName>
    <definedName name="add6_row_ru">'[4]6'!$26:$26,'[4]6'!$28:$28</definedName>
    <definedName name="add6_sidetracks">[4]Resources!$C$375</definedName>
    <definedName name="add6_title">[4]Resources!$C$363</definedName>
    <definedName name="add6_total_average_cost_for_one_operation">[4]Resources!$C$366</definedName>
    <definedName name="add6_total_average_cost_for_one_operation_comment">[4]Resources!$C$383</definedName>
    <definedName name="add6_vertical_wells">[4]Resources!$C$372</definedName>
    <definedName name="add6_well_type">[4]Resources!$C$365</definedName>
    <definedName name="add7_ABC">[4]Resources!$C$400</definedName>
    <definedName name="add7_C1">[4]Resources!$C$401</definedName>
    <definedName name="add7_C1_ABC">[4]Resources!$C$407</definedName>
    <definedName name="add7_C2">[4]Resources!$C$402</definedName>
    <definedName name="add7_C2_C1">[4]Resources!$C$408</definedName>
    <definedName name="add7_C3">[4]Resources!$C$403</definedName>
    <definedName name="add7_C3_C2">[4]Resources!$C$409</definedName>
    <definedName name="add7_collapsed_columns">'[4]7'!$L:$W</definedName>
    <definedName name="add7_collapsed_rows">'[4]7'!$28:$32</definedName>
    <definedName name="add7_cost_of_reserves_adds">[4]Resources!$C$410</definedName>
    <definedName name="add7_performance_indicators">[4]Resources!$C$396</definedName>
    <definedName name="add7_reserves_adds">[4]Resources!$C$405</definedName>
    <definedName name="add7_reserves_expected">[4]Resources!$C$404</definedName>
    <definedName name="add7_reserves_movement">[4]Resources!$C$406</definedName>
    <definedName name="add7_reserves_remaining">[4]Resources!$C$399</definedName>
    <definedName name="add7_title">[4]Resources!$C$395</definedName>
    <definedName name="add7_total">[4]Resources!$C$398</definedName>
    <definedName name="add7_UM">[4]Resources!$C$397</definedName>
    <definedName name="add8_cementing">[4]Resources!$C$429</definedName>
    <definedName name="add8_count_of_moduls">'[4]8'!$DB$8</definedName>
    <definedName name="add8_date_of_commission">[4]Resources!$C$418</definedName>
    <definedName name="add8_development_of_drilling_facilities">[4]Resources!$C$444</definedName>
    <definedName name="add8_distance_drilled">[4]Resources!$C$433</definedName>
    <definedName name="add8_drillbit_service">[4]Resources!$C$428</definedName>
    <definedName name="add8_drilling">[4]Resources!$C$424</definedName>
    <definedName name="add8_drilling_and_sidetracking_cost_structure_empty_row" localSheetId="4">'[4]8'!#REF!</definedName>
    <definedName name="add8_drilling_and_sidetracking_cost_structure_empty_row" localSheetId="5">'[4]8'!#REF!</definedName>
    <definedName name="add8_drilling_and_sidetracking_cost_structure_empty_row" localSheetId="6">'[4]8'!#REF!</definedName>
    <definedName name="add8_drilling_and_sidetracking_cost_structure_empty_row" localSheetId="7">'[4]8'!#REF!</definedName>
    <definedName name="add8_drilling_and_sidetracking_cost_structure_empty_row" localSheetId="8">'[4]8'!#REF!</definedName>
    <definedName name="add8_drilling_and_sidetracking_cost_structure_empty_row" localSheetId="9">'[4]8'!#REF!</definedName>
    <definedName name="add8_drilling_and_sidetracking_cost_structure_empty_row" localSheetId="10">'[4]8'!#REF!</definedName>
    <definedName name="add8_drilling_and_sidetracking_cost_structure_empty_row" localSheetId="11">'[4]8'!#REF!</definedName>
    <definedName name="add8_drilling_and_sidetracking_cost_structure_empty_row" localSheetId="12">'[4]8'!#REF!</definedName>
    <definedName name="add8_drilling_and_sidetracking_cost_structure_empty_row" localSheetId="13">'[4]8'!#REF!</definedName>
    <definedName name="add8_drilling_and_sidetracking_cost_structure_empty_row" localSheetId="15">'[4]8'!#REF!</definedName>
    <definedName name="add8_drilling_and_sidetracking_cost_structure_empty_row" localSheetId="14">'[4]8'!#REF!</definedName>
    <definedName name="add8_drilling_and_sidetracking_cost_structure_empty_row" localSheetId="16">'[4]8'!#REF!</definedName>
    <definedName name="add8_drilling_and_sidetracking_cost_structure_empty_row" localSheetId="18">'[4]8'!#REF!</definedName>
    <definedName name="add8_drilling_and_sidetracking_cost_structure_empty_row" localSheetId="17">'[4]8'!#REF!</definedName>
    <definedName name="add8_drilling_and_sidetracking_cost_structure_empty_row" localSheetId="19">'[4]8'!#REF!</definedName>
    <definedName name="add8_drilling_and_sidetracking_cost_structure_empty_row" localSheetId="2">'[4]8'!#REF!</definedName>
    <definedName name="add8_drilling_and_sidetracking_cost_structure_empty_row">'[4]8'!#REF!</definedName>
    <definedName name="add8_drilling_and_sidetracking_cost_structure_model_row_1">'[4]8'!$E$8:$E$53</definedName>
    <definedName name="add8_drilling_as_such">[4]Resources!$C$426</definedName>
    <definedName name="add8_drilling_fluids">[4]Resources!$C$430</definedName>
    <definedName name="add8_drilling_time">[4]Resources!$C$435</definedName>
    <definedName name="add8_hole_steering_directional_drilling_services">[4]Resources!$C$427</definedName>
    <definedName name="add8_including_horizontal_section">[4]Resources!$C$434</definedName>
    <definedName name="add8_initial_flowrate">[4]Resources!$C$419</definedName>
    <definedName name="add8_other">[4]Resources!$C$448</definedName>
    <definedName name="add8_oсвоение_en">[4]Resources!$C$436</definedName>
    <definedName name="add8_pad_site">[4]Resources!$C$421</definedName>
    <definedName name="add8_performance_indicators">[4]Resources!$C$414</definedName>
    <definedName name="add8_pipelines">[4]Resources!$C$445</definedName>
    <definedName name="add8_preparatory_works">[4]Resources!$C$420</definedName>
    <definedName name="add8_PTL">[4]Resources!$C$446</definedName>
    <definedName name="add8_remediation">[4]Resources!$C$423</definedName>
    <definedName name="add8_rigging_up_operations">[4]Resources!$C$425</definedName>
    <definedName name="add8_road_temporary_driveway">[4]Resources!$C$422</definedName>
    <definedName name="add8_row_en">'[4]8'!$9:$9</definedName>
    <definedName name="add8_row_ru">'[4]8'!$8:$8</definedName>
    <definedName name="add8_sites">[4]Resources!$C$447</definedName>
    <definedName name="add8_special_well_surveys">[4]Resources!$C$432</definedName>
    <definedName name="add8_title">[4]Resources!$C$413</definedName>
    <definedName name="add8_total">[4]Resources!$C$416</definedName>
    <definedName name="add8_total_drilling">[4]Resources!$C$449</definedName>
    <definedName name="add8_type_of_well">[4]Resources!$C$417</definedName>
    <definedName name="add8_UM">[4]Resources!$C$415</definedName>
    <definedName name="add8_well_logging">[4]Resources!$C$431</definedName>
    <definedName name="add8_время_освоения">[4]Resources!$C$442</definedName>
    <definedName name="add8_ГИС">[4]Resources!$C$440</definedName>
    <definedName name="add8_ГРП">[4]Resources!$C$439</definedName>
    <definedName name="add8_КРС_вт.ч._прочие_при_КРС">[4]Resources!$C$437</definedName>
    <definedName name="add8_оборудование">[4]Resources!$C$443</definedName>
    <definedName name="add8_прочие_затраты">[4]Resources!$C$441</definedName>
    <definedName name="add8_ПРС_вт.ч._прочие_при_ПРС">[4]Resources!$C$438</definedName>
    <definedName name="add9_diograma_en">'[4]9'!$46:$83</definedName>
    <definedName name="add9_diograma_ru">'[4]9'!$8:$45</definedName>
    <definedName name="add9_title">[4]Resources!$C$454</definedName>
    <definedName name="Bo">#REF!</definedName>
    <definedName name="BUR">#REF!</definedName>
    <definedName name="Bw">#REF!</definedName>
    <definedName name="Cd">#REF!</definedName>
    <definedName name="Co">#REF!</definedName>
    <definedName name="current_count_of_modules">[4]Титул!$IU$64</definedName>
    <definedName name="Cw">#REF!</definedName>
    <definedName name="dat_add1_current_year">'[4]1'!$J$10:$J$51</definedName>
    <definedName name="dat_add1_last_year">'[4]1'!$E$10:$E$51</definedName>
    <definedName name="dat_add1_next_year">'[4]1'!$K$10:$K$51</definedName>
    <definedName name="dat_add1_period1">'[4]1'!$F$10:$F$51</definedName>
    <definedName name="dat_add1_period2">'[4]1'!$G$10:$G$51</definedName>
    <definedName name="dat_add1_period3">'[4]1'!$H$10:$H$51</definedName>
    <definedName name="dat_add1_period4">'[4]1'!$I$10:$I$51</definedName>
    <definedName name="dat_add1_project_total">'[4]1'!$L$10:$L$51</definedName>
    <definedName name="dat_add2_current_year">'[4]2'!$E$9:$E$41</definedName>
    <definedName name="dat_add2_current_year_plus_1">'[4]2'!$F$9:$F$41</definedName>
    <definedName name="dat_add2_current_year_plus_10">'[4]2'!$O$9:$O$41</definedName>
    <definedName name="dat_add2_current_year_plus_11">'[4]2'!$P$9:$P$41</definedName>
    <definedName name="dat_add2_current_year_plus_12">'[4]2'!$Q$9:$Q$41</definedName>
    <definedName name="dat_add2_current_year_plus_13">'[4]2'!$R$9:$R$41</definedName>
    <definedName name="dat_add2_current_year_plus_14">'[4]2'!$S$9:$S$41</definedName>
    <definedName name="dat_add2_current_year_plus_15">'[4]2'!$T$9:$T$41</definedName>
    <definedName name="dat_add2_current_year_plus_16">'[4]2'!$U$9:$U$41</definedName>
    <definedName name="dat_add2_current_year_plus_17_plus">'[4]2'!$V$9:$V$41</definedName>
    <definedName name="dat_add2_current_year_plus_2">'[4]2'!$G$9:$G$41</definedName>
    <definedName name="dat_add2_current_year_plus_3">'[4]2'!$H$9:$H$41</definedName>
    <definedName name="dat_add2_current_year_plus_4">'[4]2'!$I$9:$I$41</definedName>
    <definedName name="dat_add2_current_year_plus_5">'[4]2'!$J$9:$J$41</definedName>
    <definedName name="dat_add2_current_year_plus_6">'[4]2'!$K$9:$K$41</definedName>
    <definedName name="dat_add2_current_year_plus_7">'[4]2'!$L$9:$L$41</definedName>
    <definedName name="dat_add2_current_year_plus_8">'[4]2'!$M$9:$M$41</definedName>
    <definedName name="dat_add2_current_year_plus_9">'[4]2'!$N$9:$N$41</definedName>
    <definedName name="dat_add2_last_year">'[4]2'!$D$9:$D$41</definedName>
    <definedName name="dat_add2_period_from_plus_6_to_plus_17">'[4]2'!$W$9:$W$41</definedName>
    <definedName name="dat_add2_total">'[4]2'!$X$9:$X$41</definedName>
    <definedName name="dat_add3_current_year">'[4]3'!$R$11:$R$21,'[4]3'!$R$23:$R$31,'[4]3'!$R$33:$R$42,'[4]3'!$R$45:$R$86,'[4]3'!$R$88:$R$91</definedName>
    <definedName name="dat_add3_current_year_01">'[4]3'!$F$11:$F$21,'[4]3'!$F$23:$F$31,'[4]3'!$F$33:$F$42,'[4]3'!$F$45:$F$86,'[4]3'!$F$88:$F$91</definedName>
    <definedName name="dat_add3_current_year_02">'[4]3'!$G$11:$G$21,'[4]3'!$G$23:$G$31,'[4]3'!$G$33:$G$42,'[4]3'!$G$45:$G$86,'[4]3'!$G$88:$G$91</definedName>
    <definedName name="dat_add3_current_year_03">'[4]3'!$H$11:$H$21,'[4]3'!$H$23:$H$31,'[4]3'!$H$33:$H$42,'[4]3'!$H$45:$H$86,'[4]3'!$H$88:$H$91</definedName>
    <definedName name="dat_add3_current_year_04">'[4]3'!$I$11:$I$21,'[4]3'!$I$23:$I$31,'[4]3'!$I$33:$I$42,'[4]3'!$I$45:$I$86,'[4]3'!$I$88:$I$91</definedName>
    <definedName name="dat_add3_current_year_05">'[4]3'!$J$11:$J$21,'[4]3'!$J$23:$J$31,'[4]3'!$J$33:$J$42,'[4]3'!$J$45:$J$86,'[4]3'!$J$88:$J$91</definedName>
    <definedName name="dat_add3_current_year_06">'[4]3'!$K$11:$K$21,'[4]3'!$K$23:$K$31,'[4]3'!$K$33:$K$42,'[4]3'!$K$45:$K$86,'[4]3'!$K$88:$K$91</definedName>
    <definedName name="dat_add3_current_year_07">'[4]3'!$L$11:$L$21,'[4]3'!$L$23:$L$31,'[4]3'!$L$33:$L$42,'[4]3'!$L$45:$L$86,'[4]3'!$L$88:$L$91</definedName>
    <definedName name="dat_add3_current_year_08">'[4]3'!$M$11:$M$21,'[4]3'!$M$23:$M$31,'[4]3'!$M$33:$M$42,'[4]3'!$M$45:$M$86,'[4]3'!$M$88:$M$91</definedName>
    <definedName name="dat_add3_current_year_09">'[4]3'!$N$11:$N$21,'[4]3'!$N$23:$N$31,'[4]3'!$N$33:$N$42,'[4]3'!$N$45:$N$86,'[4]3'!$N$88:$N$91</definedName>
    <definedName name="dat_add3_current_year_10">'[4]3'!$O$11:$O$21,'[4]3'!$O$23:$O$31,'[4]3'!$O$33:$O$42,'[4]3'!$O$45:$O$86,'[4]3'!$O$88:$O$91</definedName>
    <definedName name="dat_add3_current_year_11">'[4]3'!$P$11:$P$21,'[4]3'!$P$23:$P$31,'[4]3'!$P$33:$P$42,'[4]3'!$P$45:$P$86,'[4]3'!$P$88:$P$91</definedName>
    <definedName name="dat_add3_current_year_12">'[4]3'!$Q$11:$Q$21,'[4]3'!$Q$23:$Q$31,'[4]3'!$Q$33:$Q$42,'[4]3'!$Q$45:$Q$86,'[4]3'!$Q$88:$Q$91</definedName>
    <definedName name="dat_add3_current_year_plus_1">'[4]3'!$S$11:$S$21,'[4]3'!$S$23:$S$31,'[4]3'!$S$33:$S$42,'[4]3'!$S$45:$S$86,'[4]3'!$S$88:$S$91</definedName>
    <definedName name="dat_add3_current_year_plus_10">'[4]3'!$AB$11:$AB$21,'[4]3'!$AB$23:$AB$31,'[4]3'!$AB$33:$AB$42,'[4]3'!$AB$45:$AB$86,'[4]3'!$AB$88:$AB$91</definedName>
    <definedName name="dat_add3_current_year_plus_11">'[4]3'!$AC$11:$AC$21,'[4]3'!$AC$23:$AC$31,'[4]3'!$AC$33:$AC$42,'[4]3'!$AC$45:$AC$86,'[4]3'!$AC$88:$AC$91</definedName>
    <definedName name="dat_add3_current_year_plus_12">'[4]3'!$AD$11:$AD$21,'[4]3'!$AD$23:$AD$31,'[4]3'!$AD$33:$AD$42,'[4]3'!$AD$45:$AD$86,'[4]3'!$AD$88:$AD$91</definedName>
    <definedName name="dat_add3_current_year_plus_13">'[4]3'!$AE$11:$AE$21,'[4]3'!$AE$23:$AE$31,'[4]3'!$AE$33:$AE$42,'[4]3'!$AE$45:$AE$86,'[4]3'!$AE$88:$AE$91</definedName>
    <definedName name="dat_add3_current_year_plus_14">'[4]3'!$AF$11:$AF$21,'[4]3'!$AF$23:$AF$31,'[4]3'!$AF$33:$AF$42,'[4]3'!$AF$45:$AF$86,'[4]3'!$AF$88:$AF$91</definedName>
    <definedName name="dat_add3_current_year_plus_15">'[4]3'!$AG$11:$AG$21,'[4]3'!$AG$23:$AG$31,'[4]3'!$AG$33:$AG$42,'[4]3'!$AG$45:$AG$86,'[4]3'!$AG$88:$AG$91</definedName>
    <definedName name="dat_add3_current_year_plus_16">'[4]3'!$AH$11:$AH$21,'[4]3'!$AH$23:$AH$31,'[4]3'!$AH$33:$AH$42,'[4]3'!$AH$45:$AH$86,'[4]3'!$AH$88:$AH$91</definedName>
    <definedName name="dat_add3_current_year_plus_17_plus">'[4]3'!$AI$11:$AI$21,'[4]3'!$AI$23:$AI$31,'[4]3'!$AI$33:$AI$42,'[4]3'!$AI$45:$AI$86,'[4]3'!$AI$88:$AI$91</definedName>
    <definedName name="dat_add3_current_year_plus_2">'[4]3'!$T$11:$T$21,'[4]3'!$T$23:$T$31,'[4]3'!$T$33:$T$42,'[4]3'!$T$45:$T$86,'[4]3'!$T$88:$T$91</definedName>
    <definedName name="dat_add3_current_year_plus_3">'[4]3'!$U$11:$U$21,'[4]3'!$U$23:$U$31,'[4]3'!$U$33:$U$42,'[4]3'!$U$45:$U$86,'[4]3'!$U$88:$U$91</definedName>
    <definedName name="dat_add3_current_year_plus_4">'[4]3'!$V$11:$V$21,'[4]3'!$V$23:$V$31,'[4]3'!$V$33:$V$42,'[4]3'!$V$45:$V$86,'[4]3'!$V$88:$V$91</definedName>
    <definedName name="dat_add3_current_year_plus_5">'[4]3'!$W$11:$W$21,'[4]3'!$W$23:$W$31,'[4]3'!$W$33:$W$42,'[4]3'!$W$45:$W$86,'[4]3'!$W$88:$W$91</definedName>
    <definedName name="dat_add3_current_year_plus_6">'[4]3'!$X$11:$X$21,'[4]3'!$X$23:$X$31,'[4]3'!$X$33:$X$42,'[4]3'!$X$45:$X$86,'[4]3'!$X$88:$X$91</definedName>
    <definedName name="dat_add3_current_year_plus_7">'[4]3'!$Y$11:$Y$21,'[4]3'!$Y$23:$Y$31,'[4]3'!$Y$33:$Y$42,'[4]3'!$Y$45:$Y$86,'[4]3'!$Y$88:$Y$91</definedName>
    <definedName name="dat_add3_current_year_plus_8">'[4]3'!$Z$11:$Z$21,'[4]3'!$Z$23:$Z$31,'[4]3'!$Z$33:$Z$42,'[4]3'!$Z$45:$Z$86,'[4]3'!$Z$88:$Z$91</definedName>
    <definedName name="dat_add3_current_year_plus_9">'[4]3'!$AA$11:$AA$21,'[4]3'!$AA$23:$AA$31,'[4]3'!$AA$33:$AA$42,'[4]3'!$AA$45:$AA$86,'[4]3'!$AA$88:$AA$91</definedName>
    <definedName name="dat_add3_last_year">'[4]3'!$E$11:$E$21,'[4]3'!$E$23:$E$31,'[4]3'!$E$33:$E$42,'[4]3'!$E$45:$E$86,'[4]3'!$E$88:$E$91</definedName>
    <definedName name="dat_add3_period_from_plus_6_to_plus_17">'[4]3'!$AJ$11:$AJ$21,'[4]3'!$AJ$23:$AJ$31,'[4]3'!$AJ$33:$AJ$42,'[4]3'!$AJ$45:$AJ$86,'[4]3'!$AJ$88:$AJ$91</definedName>
    <definedName name="dat_add3_total">'[4]3'!$AK$11:$AK$21,'[4]3'!$AK$23:$AK$31,'[4]3'!$AK$33:$AK$42,'[4]3'!$AK$45:$AK$86,'[4]3'!$AK$88:$AK$91</definedName>
    <definedName name="dat_add4_begin_range_variablebottom">'[4]4'!$B$11:$AF$11</definedName>
    <definedName name="dat_add6_average_completion_and_bringing_in_time">'[4]6'!$H$26:$H$29</definedName>
    <definedName name="dat_add6_average_completion_and_bringing_in_time3">'[4]6'!$H$11:$H$24</definedName>
    <definedName name="dat_add6_average_drilling_time">'[4]6'!$G$26:$G$29</definedName>
    <definedName name="dat_add6_average_drilling_time3">'[4]6'!$G$11:$G$24</definedName>
    <definedName name="dat_add6_average_production_rate">'[4]6'!$I$26:$I$29</definedName>
    <definedName name="dat_add6_average_production_rate3">'[4]6'!$I$11:$I$24</definedName>
    <definedName name="dat_add6_drilling_cost">'[4]6'!$F$26:$F$29</definedName>
    <definedName name="dat_add6_drilling_cost3">'[4]6'!$F$11:$F$24</definedName>
    <definedName name="dat_add6_explanation_of_difference">'[4]6'!$C$27</definedName>
    <definedName name="dat_add6_first_project_name">'[4]6'!$C$11</definedName>
    <definedName name="dat_add6_project_investments_per_barrel">'[4]6'!$J$26:$J$29</definedName>
    <definedName name="dat_add6_project_investments_per_barrel3">'[4]6'!$J$11:$J$24</definedName>
    <definedName name="dat_add6_reviewers_questions_and_comments">'[4]6'!$C$29</definedName>
    <definedName name="dat_add6_second_project_name">'[4]6'!$C$16</definedName>
    <definedName name="dat_add6_third_project_name">'[4]6'!$C$21</definedName>
    <definedName name="dat_add6_total_average_cost_for_one_operation">'[4]6'!$E$26:$E$29</definedName>
    <definedName name="dat_add6_total_average_cost_for_one_operation3">'[4]6'!$E$11:$E$24</definedName>
    <definedName name="dat_add6_well_type">'[4]6'!$D$26:$D$29</definedName>
    <definedName name="dat_add7_current_year">'[4]7'!$F$9:$F$32</definedName>
    <definedName name="dat_add7_current_year_plus_1">'[4]7'!$G$9:$G$32</definedName>
    <definedName name="dat_add7_current_year_plus_10">'[4]7'!$P$9:$P$32</definedName>
    <definedName name="dat_add7_current_year_plus_11">'[4]7'!$Q$9:$Q$32</definedName>
    <definedName name="dat_add7_current_year_plus_12">'[4]7'!$R$9:$R$32</definedName>
    <definedName name="dat_add7_current_year_plus_13">'[4]7'!$S$9:$S$32</definedName>
    <definedName name="dat_add7_current_year_plus_14">'[4]7'!$T$9:$T$32</definedName>
    <definedName name="dat_add7_current_year_plus_15">'[4]7'!$U$9:$U$32</definedName>
    <definedName name="dat_add7_current_year_plus_16">'[4]7'!$V$9:$V$32</definedName>
    <definedName name="dat_add7_current_year_plus_17_plus">'[4]7'!$W$9:$W$32</definedName>
    <definedName name="dat_add7_current_year_plus_2">'[4]7'!$H$9:$H$32</definedName>
    <definedName name="dat_add7_current_year_plus_3">'[4]7'!$I$9:$I$32</definedName>
    <definedName name="dat_add7_current_year_plus_4">'[4]7'!$J$9:$J$32</definedName>
    <definedName name="dat_add7_current_year_plus_5">'[4]7'!$K$9:$K$32</definedName>
    <definedName name="dat_add7_current_year_plus_6">'[4]7'!$L$9:$L$32</definedName>
    <definedName name="dat_add7_current_year_plus_7">'[4]7'!$M$9:$M$32</definedName>
    <definedName name="dat_add7_current_year_plus_8">'[4]7'!$N$9:$N$32</definedName>
    <definedName name="dat_add7_current_year_plus_9">'[4]7'!$O$9:$O$32</definedName>
    <definedName name="dat_add7_last_year">'[4]7'!$E$9:$E$32</definedName>
    <definedName name="dat_add7_period_from_plus_6_to_plus_17">'[4]7'!$X$9:$X$32</definedName>
    <definedName name="dat_add7_total">'[4]7'!$Y$9:$Y$32</definedName>
    <definedName name="dat_add8_drilling_and_sidetracking_cost_structure">'[4]8'!$E$8:$E$53</definedName>
    <definedName name="dat_add8_type_of_well_1">'[4]8'!$E$11</definedName>
    <definedName name="dat_add8_type_of_well_10">'[4]8'!$N$11</definedName>
    <definedName name="dat_add8_type_of_well_11">'[4]8'!$O$11</definedName>
    <definedName name="dat_add8_type_of_well_12">'[4]8'!$P$11</definedName>
    <definedName name="dat_add8_type_of_well_13">'[4]8'!$Q$11</definedName>
    <definedName name="dat_add8_type_of_well_14">'[4]8'!$R$11</definedName>
    <definedName name="dat_add8_type_of_well_15">'[4]8'!$S$11</definedName>
    <definedName name="dat_add8_type_of_well_16">'[4]8'!$T$11</definedName>
    <definedName name="dat_add8_type_of_well_17">'[4]8'!$U$11</definedName>
    <definedName name="dat_add8_type_of_well_18">'[4]8'!$V$11</definedName>
    <definedName name="dat_add8_type_of_well_19">'[4]8'!$V$11</definedName>
    <definedName name="dat_add8_type_of_well_2">'[4]8'!$F$11</definedName>
    <definedName name="dat_add8_type_of_well_20">'[4]8'!$W$11</definedName>
    <definedName name="dat_add8_type_of_well_21">'[4]8'!$X$11</definedName>
    <definedName name="dat_add8_type_of_well_22">'[4]8'!$Y$11</definedName>
    <definedName name="dat_add8_type_of_well_23">'[4]8'!$Z$11</definedName>
    <definedName name="dat_add8_type_of_well_24">'[4]8'!$AA$11</definedName>
    <definedName name="dat_add8_type_of_well_25">'[4]8'!$AB$11</definedName>
    <definedName name="dat_add8_type_of_well_26">'[4]8'!$AC$11</definedName>
    <definedName name="dat_add8_type_of_well_27">'[4]8'!$AD$11</definedName>
    <definedName name="dat_add8_type_of_well_28">'[4]8'!$AE$11</definedName>
    <definedName name="dat_add8_type_of_well_29">'[4]8'!$AF$11</definedName>
    <definedName name="dat_add8_type_of_well_3">'[4]8'!$G$11</definedName>
    <definedName name="dat_add8_type_of_well_30">'[4]8'!$AG$11</definedName>
    <definedName name="dat_add8_type_of_well_31">'[4]8'!$AH$11</definedName>
    <definedName name="dat_add8_type_of_well_32">'[4]8'!$AI$11</definedName>
    <definedName name="dat_add8_type_of_well_33">'[4]8'!$AJ$11</definedName>
    <definedName name="dat_add8_type_of_well_34">'[4]8'!$AK$11</definedName>
    <definedName name="dat_add8_type_of_well_35">'[4]8'!$AL$11</definedName>
    <definedName name="dat_add8_type_of_well_36">'[4]8'!$AM$11</definedName>
    <definedName name="dat_add8_type_of_well_37">'[4]8'!$AN$11</definedName>
    <definedName name="dat_add8_type_of_well_38">'[4]8'!$AO$11</definedName>
    <definedName name="dat_add8_type_of_well_39">'[4]8'!$AP$11</definedName>
    <definedName name="dat_add8_type_of_well_4">'[4]8'!$H$11</definedName>
    <definedName name="dat_add8_type_of_well_40">'[4]8'!$AQ$11</definedName>
    <definedName name="dat_add8_type_of_well_41">'[4]8'!$AR$11</definedName>
    <definedName name="dat_add8_type_of_well_42">'[4]8'!$AS$11</definedName>
    <definedName name="dat_add8_type_of_well_43">'[4]8'!$AT$11</definedName>
    <definedName name="dat_add8_type_of_well_44">'[4]8'!$AU$11</definedName>
    <definedName name="dat_add8_type_of_well_45">'[4]8'!$AV$11</definedName>
    <definedName name="dat_add8_type_of_well_46">'[4]8'!$AW$11</definedName>
    <definedName name="dat_add8_type_of_well_47">'[4]8'!$AX$11</definedName>
    <definedName name="dat_add8_type_of_well_48">'[4]8'!$AY$11</definedName>
    <definedName name="dat_add8_type_of_well_49">'[4]8'!$AZ$11</definedName>
    <definedName name="dat_add8_type_of_well_5">'[4]8'!$I$11</definedName>
    <definedName name="dat_add8_type_of_well_50">'[4]8'!$BA$11</definedName>
    <definedName name="dat_add8_type_of_well_51">'[4]8'!$BB$11</definedName>
    <definedName name="dat_add8_type_of_well_52">'[4]8'!$BC$11</definedName>
    <definedName name="dat_add8_type_of_well_53">'[4]8'!$BD$11</definedName>
    <definedName name="dat_add8_type_of_well_54">'[4]8'!$BE$11</definedName>
    <definedName name="dat_add8_type_of_well_55">'[4]8'!$BF$11</definedName>
    <definedName name="dat_add8_type_of_well_56">'[4]8'!$BG$11</definedName>
    <definedName name="dat_add8_type_of_well_57">'[4]8'!$BH$11</definedName>
    <definedName name="dat_add8_type_of_well_58">'[4]8'!$BI$11</definedName>
    <definedName name="dat_add8_type_of_well_59">'[4]8'!$BJ$11</definedName>
    <definedName name="dat_add8_type_of_well_6">'[4]8'!$J$11</definedName>
    <definedName name="dat_add8_type_of_well_60">'[4]8'!$BK$11</definedName>
    <definedName name="dat_add8_type_of_well_61">'[4]8'!$BL$11</definedName>
    <definedName name="dat_add8_type_of_well_62">'[4]8'!$BM$11</definedName>
    <definedName name="dat_add8_type_of_well_63">'[4]8'!$BN$11</definedName>
    <definedName name="dat_add8_type_of_well_64">'[4]8'!$BO$11</definedName>
    <definedName name="dat_add8_type_of_well_65">'[4]8'!$BP$11</definedName>
    <definedName name="dat_add8_type_of_well_66">'[4]8'!$BQ$11</definedName>
    <definedName name="dat_add8_type_of_well_67">'[4]8'!$BR$11</definedName>
    <definedName name="dat_add8_type_of_well_68">'[4]8'!$BS$11</definedName>
    <definedName name="dat_add8_type_of_well_69">'[4]8'!$BT$11</definedName>
    <definedName name="dat_add8_type_of_well_7">'[4]8'!$K$11</definedName>
    <definedName name="dat_add8_type_of_well_70">'[4]8'!$BU$11</definedName>
    <definedName name="dat_add8_type_of_well_71">'[4]8'!$BV$11</definedName>
    <definedName name="dat_add8_type_of_well_72">'[4]8'!$BW$11</definedName>
    <definedName name="dat_add8_type_of_well_73">'[4]8'!$BX$11</definedName>
    <definedName name="dat_add8_type_of_well_74">'[4]8'!$BY$11</definedName>
    <definedName name="dat_add8_type_of_well_75">'[4]8'!$BZ$11</definedName>
    <definedName name="dat_add8_type_of_well_76">'[4]8'!$CA$11</definedName>
    <definedName name="dat_add8_type_of_well_77">'[4]8'!$CB$11</definedName>
    <definedName name="dat_add8_type_of_well_78">'[4]8'!$CC$11</definedName>
    <definedName name="dat_add8_type_of_well_79">'[4]8'!$CD$11</definedName>
    <definedName name="dat_add8_type_of_well_8">'[4]8'!$L$11</definedName>
    <definedName name="dat_add8_type_of_well_80">'[4]8'!$CE$11</definedName>
    <definedName name="dat_add8_type_of_well_81">'[4]8'!$CF$11</definedName>
    <definedName name="dat_add8_type_of_well_82">'[4]8'!$CG$11</definedName>
    <definedName name="dat_add8_type_of_well_83">'[4]8'!$CH$11</definedName>
    <definedName name="dat_add8_type_of_well_84">'[4]8'!$CI$11</definedName>
    <definedName name="dat_add8_type_of_well_85">'[4]8'!$CJ$11</definedName>
    <definedName name="dat_add8_type_of_well_86">'[4]8'!$CK$11</definedName>
    <definedName name="dat_add8_type_of_well_87">'[4]8'!$CL$11</definedName>
    <definedName name="dat_add8_type_of_well_88">'[4]8'!$CM$11</definedName>
    <definedName name="dat_add8_type_of_well_89">'[4]8'!$CM$11</definedName>
    <definedName name="dat_add8_type_of_well_9">'[4]8'!$M$11</definedName>
    <definedName name="dat_add8_type_of_well_90">'[4]8'!$CN$11</definedName>
    <definedName name="dat_add8_type_of_well_91">'[4]8'!$CO$11</definedName>
    <definedName name="dat_add8_type_of_well_92">'[4]8'!$CP$11</definedName>
    <definedName name="dat_add8_type_of_well_93">'[4]8'!$CQ$11</definedName>
    <definedName name="dat_add8_type_of_well_94">'[4]8'!$CR$11</definedName>
    <definedName name="dat_add8_type_of_well_dat_add8_type_of_well_17">'[4]8'!$U$11</definedName>
    <definedName name="dat_ttl_additional_facilities_needed">[4]Титул!$C$130</definedName>
    <definedName name="dat_ttl_additional_facilities_needed_en">[4]Титул!$C$130</definedName>
    <definedName name="dat_ttl_additional_facilities_needed_ru">[4]Титул!$C$130</definedName>
    <definedName name="dat_ttl_approver">[4]Титул!$C$26</definedName>
    <definedName name="dat_ttl_approver_1_en">[4]Титул!$C$26</definedName>
    <definedName name="dat_ttl_approver_1_ru">[4]Титул!$C$26</definedName>
    <definedName name="dat_ttl_approver_2_en">[4]Титул!$C$28</definedName>
    <definedName name="dat_ttl_approver_2_ru">[4]Титул!$C$27</definedName>
    <definedName name="dat_ttl_BU_actual_last_year">[4]Титул!$G$43:$G$51</definedName>
    <definedName name="dat_ttl_BU_actual_last_year_PI">[4]Титул!$G$54:$G$61</definedName>
    <definedName name="dat_ttl_BU_average_last_year">[4]Титул!$F$43:$F$51</definedName>
    <definedName name="dat_ttl_BU_average_last_year_PI">[4]Титул!$F$54:$F$61</definedName>
    <definedName name="dat_ttl_calculation_period">[4]Титул!$C$10</definedName>
    <definedName name="dat_ttl_colum1">[4]Титул!$D$135:$D$151,[4]Титул!$D$153:$D$154</definedName>
    <definedName name="dat_ttl_colum10">[4]Титул!$M$135:$M$151,[4]Титул!$M$153:$M$154</definedName>
    <definedName name="dat_ttl_colum2">[4]Титул!$E$135:$E$151,[4]Титул!$E$153:$E$154</definedName>
    <definedName name="dat_ttl_colum3">[4]Титул!$F$135:$F$151,[4]Титул!$F$153:$F$154</definedName>
    <definedName name="dat_ttl_colum4">[4]Титул!$G$135:$G$151,[4]Титул!$G$153:$G$154</definedName>
    <definedName name="dat_ttl_colum5">[4]Титул!$H$135:$H$151,[4]Титул!$H$153:$H$154</definedName>
    <definedName name="dat_ttl_colum6">[4]Титул!$I$135:$I$151,[4]Титул!$I$153:$I$154</definedName>
    <definedName name="dat_ttl_colum7">[4]Титул!$J$135:$J$151,[4]Титул!$J$153:$J$154</definedName>
    <definedName name="dat_ttl_colum8">[4]Титул!$K$135:$K$151,[4]Титул!$K$153:$K$154</definedName>
    <definedName name="dat_ttl_colum9">[4]Титул!$L$135:$L$151,[4]Титул!$L$153:$L$154</definedName>
    <definedName name="dat_ttl_commencement_of_investing">[4]Титул!$C$8</definedName>
    <definedName name="dat_ttl_company_average_current_year">[4]Титул!$E$43:$E$51</definedName>
    <definedName name="dat_ttl_company_average_current_year_PI">[4]Титул!$E$54:$E$61</definedName>
    <definedName name="dat_ttl_current_project_description">[4]Титул!$B$158</definedName>
    <definedName name="dat_ttl_current_project_management">[4]Титул!$B$284</definedName>
    <definedName name="dat_ttl_current_project_project_rationale">[4]Титул!$B$214</definedName>
    <definedName name="dat_ttl_current_year">[4]Титул!$I$33:$I$35</definedName>
    <definedName name="dat_ttl_end_of_investing">[4]Титул!$C$9</definedName>
    <definedName name="dat_ttl_fm_type">[4]Титул!$G$1</definedName>
    <definedName name="dat_ttl_included_into_business_plan_en">[4]Титул!$C$37</definedName>
    <definedName name="dat_ttl_included_into_business_plan_ru">[4]Титул!$C$37</definedName>
    <definedName name="dat_ttl_included_into_businnes_plan">[4]Титул!$C$37</definedName>
    <definedName name="dat_ttl_infrastructure_facilities_included">[4]Титул!$C$128</definedName>
    <definedName name="dat_ttl_infrastructure_facilities_included_en">[4]Титул!$C$128</definedName>
    <definedName name="dat_ttl_infrastructure_facilities_included_ru">[4]Титул!$C$128</definedName>
    <definedName name="dat_ttl_last_year">[4]Титул!$D$33:$D$35</definedName>
    <definedName name="dat_ttl_next_year">[4]Титул!$J$33:$J$35</definedName>
    <definedName name="dat_ttl_number_of_modules">[4]Титул!$C$11</definedName>
    <definedName name="dat_ttl_period1">[4]Титул!$E$33:$E$35</definedName>
    <definedName name="dat_ttl_period2">[4]Титул!$F$33:$F$35</definedName>
    <definedName name="dat_ttl_period3">[4]Титул!$G$33:$G$35</definedName>
    <definedName name="dat_ttl_period4">[4]Титул!$H$33:$H$35</definedName>
    <definedName name="dat_ttl_PPC_upstream_1_en">[4]Титул!$J$24</definedName>
    <definedName name="dat_ttl_PPC_upstream_1_ru">[4]Титул!$J$22</definedName>
    <definedName name="dat_ttl_PPC_upstream_2_en">[4]Титул!$J$25</definedName>
    <definedName name="dat_ttl_PPC_upstream_2_ru">[4]Титул!$J$23</definedName>
    <definedName name="dat_ttl_PROJECT_DESCRIPTION">[4]Титул!$B$156</definedName>
    <definedName name="dat_ttl_project_manager_1_en">[4]Титул!$C$17</definedName>
    <definedName name="dat_ttl_project_manager_1_ru">[4]Титул!$C$15</definedName>
    <definedName name="dat_ttl_project_manager_2_en">[4]Титул!$C$21</definedName>
    <definedName name="dat_ttl_project_manager_2_ru">[4]Титул!$C$19</definedName>
    <definedName name="dat_ttl_project_name2_en">'[4]6'!$C$16</definedName>
    <definedName name="dat_ttl_project_name2_ru">'[4]6'!$B$16</definedName>
    <definedName name="dat_ttl_project_name3_en">'[4]6'!$C$21</definedName>
    <definedName name="dat_ttl_project_name3_ru">'[4]6'!$B$21</definedName>
    <definedName name="dat_ttl_project_number">[4]Титул!$C$6</definedName>
    <definedName name="dat_ttl_project_title_en">[4]Титул!$G$1</definedName>
    <definedName name="dat_ttl_project_title_ru">[4]Титул!$C$3</definedName>
    <definedName name="dat_ttl_project_total">[4]Титул!$K$33:$K$35</definedName>
    <definedName name="dat_ttl_project_type">[4]Титул!$C$1</definedName>
    <definedName name="dat_ttl_project_type_1_en">[4]Титул!$C$1</definedName>
    <definedName name="dat_ttl_project_type_1_ru">[4]Титул!$C$1</definedName>
    <definedName name="dat_ttl_project_type_2_en">[4]Титул!$G$1</definedName>
    <definedName name="dat_ttl_project_type_2_ru">[4]Титул!$G$1</definedName>
    <definedName name="dat_ttl_project_value">[4]Титул!$D$43:$D$51</definedName>
    <definedName name="dat_ttl_project_value_high_price_scenario">[4]Титул!$I$43:$I$51</definedName>
    <definedName name="dat_ttl_project_value_low_price_scenario">[4]Титул!$J$43:$J$51</definedName>
    <definedName name="dat_ttl_project_value_PI">[4]Титул!$D$54:$D$61</definedName>
    <definedName name="dat_ttl_risks_and_mitigation">[4]Титул!$B$238:$M$238</definedName>
    <definedName name="dat_ttl_technology_1_en">[4]Титул!$J$16</definedName>
    <definedName name="dat_ttl_technology_1_ru">[4]Титул!$J$14</definedName>
    <definedName name="dat_ttl_technology_2_en">[4]Титул!$J$17</definedName>
    <definedName name="dat_ttl_technology_2_ru">[4]Титул!$J$15</definedName>
    <definedName name="dat_ttl_who_proposes_1_en">[4]Титул!$C$16</definedName>
    <definedName name="dat_ttl_who_proposes_1_ru">[4]Титул!$C$14</definedName>
    <definedName name="dat_ttl_who_proposes_2_en">[4]Титул!$C$20</definedName>
    <definedName name="dat_ttl_who_proposes_2_ru">[4]Титул!$C$18</definedName>
    <definedName name="dat_ttl_who_supports_1_en">[4]Титул!$C$24</definedName>
    <definedName name="dat_ttl_who_supports_1_ru">[4]Титул!$C$22</definedName>
    <definedName name="dat_ttl_who_supports_2_en">[4]Титул!$C$25</definedName>
    <definedName name="dat_ttl_who_supports_2_ru">[4]Титул!$C$23</definedName>
    <definedName name="DEBGO">#REF!</definedName>
    <definedName name="DEBNO">#REF!</definedName>
    <definedName name="Decline">#REF!</definedName>
    <definedName name="DeclineOpt">#REF!</definedName>
    <definedName name="DFOND">#REF!</definedName>
    <definedName name="DN">#REF!</definedName>
    <definedName name="DOB">#REF!</definedName>
    <definedName name="DOBG">#REF!</definedName>
    <definedName name="e">[5]Списки!$C$2:$C$6</definedName>
    <definedName name="FE">#REF!</definedName>
    <definedName name="FFFFFF">[2]wells_graf!$A$24:$P$46</definedName>
    <definedName name="FOND">#REF!</definedName>
    <definedName name="FONDM">#REF!</definedName>
    <definedName name="FONDN">#REF!</definedName>
    <definedName name="freegas" localSheetId="4">'[3]311-1Á10'!#REF!</definedName>
    <definedName name="freegas" localSheetId="5">'[3]311-1Á10'!#REF!</definedName>
    <definedName name="freegas" localSheetId="6">'[3]311-1Á10'!#REF!</definedName>
    <definedName name="freegas" localSheetId="7">'[3]311-1Á10'!#REF!</definedName>
    <definedName name="freegas" localSheetId="8">'[3]311-1Á10'!#REF!</definedName>
    <definedName name="freegas" localSheetId="9">'[3]311-1Á10'!#REF!</definedName>
    <definedName name="freegas" localSheetId="10">'[3]311-1Á10'!#REF!</definedName>
    <definedName name="freegas" localSheetId="11">'[3]311-1Á10'!#REF!</definedName>
    <definedName name="freegas" localSheetId="12">'[3]311-1Á10'!#REF!</definedName>
    <definedName name="freegas" localSheetId="13">'[3]311-1Á10'!#REF!</definedName>
    <definedName name="freegas" localSheetId="15">'[3]311-1Á10'!#REF!</definedName>
    <definedName name="freegas" localSheetId="14">'[3]311-1Á10'!#REF!</definedName>
    <definedName name="freegas" localSheetId="16">'[3]311-1Á10'!#REF!</definedName>
    <definedName name="freegas" localSheetId="18">'[3]311-1Á10'!#REF!</definedName>
    <definedName name="freegas" localSheetId="17">'[3]311-1Á10'!#REF!</definedName>
    <definedName name="freegas" localSheetId="19">'[3]311-1Á10'!#REF!</definedName>
    <definedName name="freegas" localSheetId="2">'[3]311-1Á10'!#REF!</definedName>
    <definedName name="freegas">'[3]311-1Á10'!#REF!</definedName>
    <definedName name="GGGGGGG">[2]wells_graf!$A$1:$H$23</definedName>
    <definedName name="Histg" localSheetId="4">[6]let!#REF!</definedName>
    <definedName name="Histg" localSheetId="5">[6]let!#REF!</definedName>
    <definedName name="Histg" localSheetId="6">[6]let!#REF!</definedName>
    <definedName name="Histg" localSheetId="7">[6]let!#REF!</definedName>
    <definedName name="Histg" localSheetId="8">[6]let!#REF!</definedName>
    <definedName name="Histg" localSheetId="9">[6]let!#REF!</definedName>
    <definedName name="Histg" localSheetId="10">[6]let!#REF!</definedName>
    <definedName name="Histg" localSheetId="11">[6]let!#REF!</definedName>
    <definedName name="Histg" localSheetId="12">[6]let!#REF!</definedName>
    <definedName name="Histg" localSheetId="13">[6]let!#REF!</definedName>
    <definedName name="Histg" localSheetId="15">[6]let!#REF!</definedName>
    <definedName name="Histg" localSheetId="14">[6]let!#REF!</definedName>
    <definedName name="Histg" localSheetId="16">[6]let!#REF!</definedName>
    <definedName name="Histg" localSheetId="18">[6]let!#REF!</definedName>
    <definedName name="Histg" localSheetId="17">[6]let!#REF!</definedName>
    <definedName name="Histg" localSheetId="19">[6]let!#REF!</definedName>
    <definedName name="Histg" localSheetId="2">[6]let!#REF!</definedName>
    <definedName name="Histg">[6]let!#REF!</definedName>
    <definedName name="Histw" localSheetId="4">[6]let!#REF!</definedName>
    <definedName name="Histw" localSheetId="5">[6]let!#REF!</definedName>
    <definedName name="Histw" localSheetId="6">[6]let!#REF!</definedName>
    <definedName name="Histw" localSheetId="7">[6]let!#REF!</definedName>
    <definedName name="Histw" localSheetId="8">[6]let!#REF!</definedName>
    <definedName name="Histw" localSheetId="9">[6]let!#REF!</definedName>
    <definedName name="Histw" localSheetId="10">[6]let!#REF!</definedName>
    <definedName name="Histw" localSheetId="11">[6]let!#REF!</definedName>
    <definedName name="Histw" localSheetId="12">[6]let!#REF!</definedName>
    <definedName name="Histw" localSheetId="13">[6]let!#REF!</definedName>
    <definedName name="Histw" localSheetId="15">[6]let!#REF!</definedName>
    <definedName name="Histw" localSheetId="14">[6]let!#REF!</definedName>
    <definedName name="Histw" localSheetId="16">[6]let!#REF!</definedName>
    <definedName name="Histw" localSheetId="18">[6]let!#REF!</definedName>
    <definedName name="Histw" localSheetId="17">[6]let!#REF!</definedName>
    <definedName name="Histw" localSheetId="19">[6]let!#REF!</definedName>
    <definedName name="Histw" localSheetId="2">[6]let!#REF!</definedName>
    <definedName name="Histw">[6]let!#REF!</definedName>
    <definedName name="investments_per_1_well_oper">[4]Титул!$D$51</definedName>
    <definedName name="Kro">#REF!</definedName>
    <definedName name="KroSwmin">#REF!</definedName>
    <definedName name="Krw">#REF!</definedName>
    <definedName name="KrwSorw">#REF!</definedName>
    <definedName name="lic" localSheetId="4">'[3]311-1Á10'!#REF!</definedName>
    <definedName name="lic" localSheetId="5">'[3]311-1Á10'!#REF!</definedName>
    <definedName name="lic" localSheetId="6">'[3]311-1Á10'!#REF!</definedName>
    <definedName name="lic" localSheetId="7">'[3]311-1Á10'!#REF!</definedName>
    <definedName name="lic" localSheetId="8">'[3]311-1Á10'!#REF!</definedName>
    <definedName name="lic" localSheetId="9">'[3]311-1Á10'!#REF!</definedName>
    <definedName name="lic" localSheetId="10">'[3]311-1Á10'!#REF!</definedName>
    <definedName name="lic" localSheetId="11">'[3]311-1Á10'!#REF!</definedName>
    <definedName name="lic" localSheetId="12">'[3]311-1Á10'!#REF!</definedName>
    <definedName name="lic" localSheetId="13">'[3]311-1Á10'!#REF!</definedName>
    <definedName name="lic" localSheetId="15">'[3]311-1Á10'!#REF!</definedName>
    <definedName name="lic" localSheetId="14">'[3]311-1Á10'!#REF!</definedName>
    <definedName name="lic" localSheetId="16">'[3]311-1Á10'!#REF!</definedName>
    <definedName name="lic" localSheetId="18">'[3]311-1Á10'!#REF!</definedName>
    <definedName name="lic" localSheetId="17">'[3]311-1Á10'!#REF!</definedName>
    <definedName name="lic" localSheetId="19">'[3]311-1Á10'!#REF!</definedName>
    <definedName name="lic" localSheetId="2">'[3]311-1Á10'!#REF!</definedName>
    <definedName name="lic">'[3]311-1Á10'!#REF!</definedName>
    <definedName name="lst_approver">[4]Resources!$C$26:$C$30</definedName>
    <definedName name="lst_approver_1">[4]Resources!$A$26:$A$30</definedName>
    <definedName name="lst_approver_2">[4]Resources!$B$26:$B$30</definedName>
    <definedName name="lst_fm_type">[4]Resources!$C$37:$C$40</definedName>
    <definedName name="lst_fm_type_1">[4]Resources!$A$37:$A$40</definedName>
    <definedName name="lst_fm_type_2">[4]Resources!$B$37:$B$40</definedName>
    <definedName name="lst_included_into_business_plan">[4]Resources!$C$46:$C$48</definedName>
    <definedName name="lst_included_into_business_plan_1">[4]Resources!$A$46:$A$48</definedName>
    <definedName name="lst_included_into_business_plan_2">[4]Resources!$B$46:$B$48</definedName>
    <definedName name="lst_project_type">[4]Resources!$C$32:$C$35</definedName>
    <definedName name="lst_project_type_1">[4]Resources!$A$32:$A$35</definedName>
    <definedName name="lst_project_type_2">[4]Resources!$B$32:$B$35</definedName>
    <definedName name="lst_type_of_well">[4]Resources!$C$42:$C$44</definedName>
    <definedName name="lst_type_of_well_1">[4]Resources!$A$42:$A$44</definedName>
    <definedName name="lst_type_of_well_2">[4]Resources!$B$42:$B$44</definedName>
    <definedName name="lst_yes_no">[4]Resources!$C$50:$C$51</definedName>
    <definedName name="lst_yes_no_1">[4]Resources!$A$50:$A$51</definedName>
    <definedName name="lst_yes_no_2">[4]Resources!$B$50:$B$51</definedName>
    <definedName name="msg_changing_of_interface_language">[4]Resources!$C$14</definedName>
    <definedName name="msg_count_of_modules_mast_be_between_1_and_245">[4]Resources!$C$20</definedName>
    <definedName name="msg_data_validation">[4]Resources!$C$8</definedName>
    <definedName name="msg_delete_row">[4]Resources!$C$17</definedName>
    <definedName name="msg_entered_value_is_not_a_date">[4]Resources!$C$15</definedName>
    <definedName name="msg_error_during_initialization_finansical_year">[4]Resources!$C$13</definedName>
    <definedName name="msg_initialization_application_error">[4]Resources!$C$12</definedName>
    <definedName name="msg_insert_row">[4]Resources!$C$16</definedName>
    <definedName name="msg_the_entered_number_is_less_or_equals_1">[4]Resources!$C$11</definedName>
    <definedName name="msg_value_in_format_positive_float_positive_float">[4]Resources!$C$19</definedName>
    <definedName name="msg_value_in_format_positive_numeric_positive_numeric">[4]Resources!$C$18</definedName>
    <definedName name="msg_you_have_to_enter_nonnegative_float_value">[4]Resources!$C$10</definedName>
    <definedName name="msg_you_have_to_enter_nonnegative_integer_value">[4]Resources!$C$9</definedName>
    <definedName name="muO">#REF!</definedName>
    <definedName name="muW">#REF!</definedName>
    <definedName name="number_of_operations_basic">[4]Титул!$B$69</definedName>
    <definedName name="number_of_operations_total">[4]Титул!$K$60</definedName>
    <definedName name="o">[5]Списки!$I$2:$I$3</definedName>
    <definedName name="obvodn" localSheetId="4">'[3]311-1Á10'!#REF!</definedName>
    <definedName name="obvodn" localSheetId="5">'[3]311-1Á10'!#REF!</definedName>
    <definedName name="obvodn" localSheetId="6">'[3]311-1Á10'!#REF!</definedName>
    <definedName name="obvodn" localSheetId="7">'[3]311-1Á10'!#REF!</definedName>
    <definedName name="obvodn" localSheetId="8">'[3]311-1Á10'!#REF!</definedName>
    <definedName name="obvodn" localSheetId="9">'[3]311-1Á10'!#REF!</definedName>
    <definedName name="obvodn" localSheetId="10">'[3]311-1Á10'!#REF!</definedName>
    <definedName name="obvodn" localSheetId="11">'[3]311-1Á10'!#REF!</definedName>
    <definedName name="obvodn" localSheetId="12">'[3]311-1Á10'!#REF!</definedName>
    <definedName name="obvodn" localSheetId="13">'[3]311-1Á10'!#REF!</definedName>
    <definedName name="obvodn" localSheetId="15">'[3]311-1Á10'!#REF!</definedName>
    <definedName name="obvodn" localSheetId="14">'[3]311-1Á10'!#REF!</definedName>
    <definedName name="obvodn" localSheetId="16">'[3]311-1Á10'!#REF!</definedName>
    <definedName name="obvodn" localSheetId="18">'[3]311-1Á10'!#REF!</definedName>
    <definedName name="obvodn" localSheetId="17">'[3]311-1Á10'!#REF!</definedName>
    <definedName name="obvodn" localSheetId="19">'[3]311-1Á10'!#REF!</definedName>
    <definedName name="obvodn" localSheetId="2">'[3]311-1Á10'!#REF!</definedName>
    <definedName name="obvodn">'[3]311-1Á10'!#REF!</definedName>
    <definedName name="OBW" localSheetId="4">#REF!</definedName>
    <definedName name="OBW" localSheetId="5">#REF!</definedName>
    <definedName name="OBW" localSheetId="6">#REF!</definedName>
    <definedName name="OBW" localSheetId="7">#REF!</definedName>
    <definedName name="OBW" localSheetId="8">#REF!</definedName>
    <definedName name="OBW" localSheetId="9">#REF!</definedName>
    <definedName name="OBW" localSheetId="10">#REF!</definedName>
    <definedName name="OBW" localSheetId="11">#REF!</definedName>
    <definedName name="OBW" localSheetId="12">#REF!</definedName>
    <definedName name="OBW" localSheetId="13">#REF!</definedName>
    <definedName name="OBW" localSheetId="15">#REF!</definedName>
    <definedName name="OBW" localSheetId="14">#REF!</definedName>
    <definedName name="OBW" localSheetId="16">#REF!</definedName>
    <definedName name="OBW" localSheetId="18">#REF!</definedName>
    <definedName name="OBW" localSheetId="17">#REF!</definedName>
    <definedName name="OBW" localSheetId="19">#REF!</definedName>
    <definedName name="OBW" localSheetId="2">#REF!</definedName>
    <definedName name="OBW">#REF!</definedName>
    <definedName name="OE">#REF!</definedName>
    <definedName name="oil" localSheetId="4">'[3]311-1Á10'!#REF!</definedName>
    <definedName name="oil" localSheetId="5">'[3]311-1Á10'!#REF!</definedName>
    <definedName name="oil" localSheetId="6">'[3]311-1Á10'!#REF!</definedName>
    <definedName name="oil" localSheetId="7">'[3]311-1Á10'!#REF!</definedName>
    <definedName name="oil" localSheetId="8">'[3]311-1Á10'!#REF!</definedName>
    <definedName name="oil" localSheetId="9">'[3]311-1Á10'!#REF!</definedName>
    <definedName name="oil" localSheetId="10">'[3]311-1Á10'!#REF!</definedName>
    <definedName name="oil" localSheetId="11">'[3]311-1Á10'!#REF!</definedName>
    <definedName name="oil" localSheetId="12">'[3]311-1Á10'!#REF!</definedName>
    <definedName name="oil" localSheetId="13">'[3]311-1Á10'!#REF!</definedName>
    <definedName name="oil" localSheetId="15">'[3]311-1Á10'!#REF!</definedName>
    <definedName name="oil" localSheetId="14">'[3]311-1Á10'!#REF!</definedName>
    <definedName name="oil" localSheetId="16">'[3]311-1Á10'!#REF!</definedName>
    <definedName name="oil" localSheetId="18">'[3]311-1Á10'!#REF!</definedName>
    <definedName name="oil" localSheetId="17">'[3]311-1Á10'!#REF!</definedName>
    <definedName name="oil" localSheetId="19">'[3]311-1Á10'!#REF!</definedName>
    <definedName name="oil" localSheetId="2">'[3]311-1Á10'!#REF!</definedName>
    <definedName name="oil">'[3]311-1Á10'!#REF!</definedName>
    <definedName name="PAD">#REF!</definedName>
    <definedName name="PPPPPPP">[2]wells_graf!$A$47:$P$69</definedName>
    <definedName name="QQQQQ">[2]wells!$C:$U</definedName>
    <definedName name="Re">#REF!</definedName>
    <definedName name="recov" localSheetId="4">'[3]311-1Á10'!#REF!</definedName>
    <definedName name="recov" localSheetId="5">'[3]311-1Á10'!#REF!</definedName>
    <definedName name="recov" localSheetId="6">'[3]311-1Á10'!#REF!</definedName>
    <definedName name="recov" localSheetId="7">'[3]311-1Á10'!#REF!</definedName>
    <definedName name="recov" localSheetId="8">'[3]311-1Á10'!#REF!</definedName>
    <definedName name="recov" localSheetId="9">'[3]311-1Á10'!#REF!</definedName>
    <definedName name="recov" localSheetId="10">'[3]311-1Á10'!#REF!</definedName>
    <definedName name="recov" localSheetId="11">'[3]311-1Á10'!#REF!</definedName>
    <definedName name="recov" localSheetId="12">'[3]311-1Á10'!#REF!</definedName>
    <definedName name="recov" localSheetId="13">'[3]311-1Á10'!#REF!</definedName>
    <definedName name="recov" localSheetId="15">'[3]311-1Á10'!#REF!</definedName>
    <definedName name="recov" localSheetId="14">'[3]311-1Á10'!#REF!</definedName>
    <definedName name="recov" localSheetId="16">'[3]311-1Á10'!#REF!</definedName>
    <definedName name="recov" localSheetId="18">'[3]311-1Á10'!#REF!</definedName>
    <definedName name="recov" localSheetId="17">'[3]311-1Á10'!#REF!</definedName>
    <definedName name="recov" localSheetId="19">'[3]311-1Á10'!#REF!</definedName>
    <definedName name="recov" localSheetId="2">'[3]311-1Á10'!#REF!</definedName>
    <definedName name="recov">'[3]311-1Á10'!#REF!</definedName>
    <definedName name="ro">[5]Списки!$D$2:$D$10</definedName>
    <definedName name="RRRR">[2]wells_graf!$I$1:$P$23</definedName>
    <definedName name="RRRRR">[2]wells_graf!$A$1:$H$23</definedName>
    <definedName name="RRRRRR">[1]wells_graf!$I$47:$P$69</definedName>
    <definedName name="Rw">#REF!</definedName>
    <definedName name="RWRWW">[2]wells_graf!$I$24:$P$46</definedName>
    <definedName name="sen_assumptions_year">[4]Resources!$C$459</definedName>
    <definedName name="sen_variation_year">[4]Resources!$C$460</definedName>
    <definedName name="set_language">[4]Settings!$B$2</definedName>
    <definedName name="set_printing">[4]Settings!$B$4</definedName>
    <definedName name="set_show_input_fields">[4]Settings!$B$5</definedName>
    <definedName name="set_year">[4]Settings!$B$3</definedName>
    <definedName name="sh_sensivity_to_assumption">[4]Resources!$C$24</definedName>
    <definedName name="sh_title">[4]Resources!$C$23</definedName>
    <definedName name="Slctw0" localSheetId="4">[6]let!#REF!</definedName>
    <definedName name="Slctw0" localSheetId="5">[6]let!#REF!</definedName>
    <definedName name="Slctw0" localSheetId="6">[6]let!#REF!</definedName>
    <definedName name="Slctw0" localSheetId="7">[6]let!#REF!</definedName>
    <definedName name="Slctw0" localSheetId="8">[6]let!#REF!</definedName>
    <definedName name="Slctw0" localSheetId="9">[6]let!#REF!</definedName>
    <definedName name="Slctw0" localSheetId="10">[6]let!#REF!</definedName>
    <definedName name="Slctw0" localSheetId="11">[6]let!#REF!</definedName>
    <definedName name="Slctw0" localSheetId="12">[6]let!#REF!</definedName>
    <definedName name="Slctw0" localSheetId="13">[6]let!#REF!</definedName>
    <definedName name="Slctw0" localSheetId="15">[6]let!#REF!</definedName>
    <definedName name="Slctw0" localSheetId="14">[6]let!#REF!</definedName>
    <definedName name="Slctw0" localSheetId="16">[6]let!#REF!</definedName>
    <definedName name="Slctw0" localSheetId="18">[6]let!#REF!</definedName>
    <definedName name="Slctw0" localSheetId="17">[6]let!#REF!</definedName>
    <definedName name="Slctw0" localSheetId="19">[6]let!#REF!</definedName>
    <definedName name="Slctw0" localSheetId="2">[6]let!#REF!</definedName>
    <definedName name="Slctw0">[6]let!#REF!</definedName>
    <definedName name="Sorw">#REF!</definedName>
    <definedName name="Spis" localSheetId="4">[6]let!#REF!</definedName>
    <definedName name="Spis" localSheetId="5">[6]let!#REF!</definedName>
    <definedName name="Spis" localSheetId="6">[6]let!#REF!</definedName>
    <definedName name="Spis" localSheetId="7">[6]let!#REF!</definedName>
    <definedName name="Spis" localSheetId="8">[6]let!#REF!</definedName>
    <definedName name="Spis" localSheetId="9">[6]let!#REF!</definedName>
    <definedName name="Spis" localSheetId="10">[6]let!#REF!</definedName>
    <definedName name="Spis" localSheetId="11">[6]let!#REF!</definedName>
    <definedName name="Spis" localSheetId="12">[6]let!#REF!</definedName>
    <definedName name="Spis" localSheetId="13">[6]let!#REF!</definedName>
    <definedName name="Spis" localSheetId="15">[6]let!#REF!</definedName>
    <definedName name="Spis" localSheetId="14">[6]let!#REF!</definedName>
    <definedName name="Spis" localSheetId="16">[6]let!#REF!</definedName>
    <definedName name="Spis" localSheetId="18">[6]let!#REF!</definedName>
    <definedName name="Spis" localSheetId="17">[6]let!#REF!</definedName>
    <definedName name="Spis" localSheetId="19">[6]let!#REF!</definedName>
    <definedName name="Spis" localSheetId="2">[6]let!#REF!</definedName>
    <definedName name="Spis">[6]let!#REF!</definedName>
    <definedName name="Swcr">#REF!</definedName>
    <definedName name="Swi">#REF!</definedName>
    <definedName name="Swmax">#REF!</definedName>
    <definedName name="t">[5]Списки!$E$2:$E$3</definedName>
    <definedName name="tb_project_modules_key_performance_indicators_empty_row">[4]Титул!$IU$65:$IU$84</definedName>
    <definedName name="tti_analysis_and_selection_criteria_project_key_performance_indicators">[4]Resources!$C$103</definedName>
    <definedName name="ttl_1Q">[4]Resources!$C$95</definedName>
    <definedName name="ttl_2Q">[4]Resources!$C$96</definedName>
    <definedName name="ttl_3Q">[4]Resources!$C$97</definedName>
    <definedName name="ttl_4Q">[4]Resources!$C$98</definedName>
    <definedName name="ttl_additional_facilities_needed">[4]Resources!$C$135</definedName>
    <definedName name="ttl_annual_average_oil_production_rate_increase_year">[4]Resources!$C$120</definedName>
    <definedName name="ttl_appendix">[4]Resources!$C$464</definedName>
    <definedName name="ttl_approver">[4]Resources!$C$89</definedName>
    <definedName name="ttl_aver._annual_min._commercially_viable_oil_prod._rate">[4]Resources!$C$121</definedName>
    <definedName name="ttl_average_daily_oil_flow_rate_per_well">[4]Resources!$C$143</definedName>
    <definedName name="ttl_benchmark_price_scenario">[4]Resources!$C$160</definedName>
    <definedName name="ttl_benchmarking_similar_activities">[4]Resources!$C$104</definedName>
    <definedName name="ttl_BU_actual_year">[4]Resources!$C$110</definedName>
    <definedName name="ttl_BU_average_year">[4]Resources!$C$109</definedName>
    <definedName name="ttl_calculated_for_projects_over_10_mln">[4]Resources!$C$162</definedName>
    <definedName name="ttl_calculation_period_years">[4]Resources!$C$82</definedName>
    <definedName name="ttl_capex">[4]Resources!$C$100</definedName>
    <definedName name="ttl_cell_benchmarking_similar_activities">[4]Титул!$B$41</definedName>
    <definedName name="ttl_cell_price_scenario_analysis">[4]Титул!$I$41</definedName>
    <definedName name="ttl_cell_project_value">[4]Титул!$D$42</definedName>
    <definedName name="ttl_commencement_of_investing">[4]Resources!$C$80</definedName>
    <definedName name="ttl_current_compensation">[4]Resources!$C$142</definedName>
    <definedName name="ttl_current_water_cut">[4]Resources!$C$141</definedName>
    <definedName name="ttl_do_not_fill_in_grey_cells">[4]Resources!$C$161</definedName>
    <definedName name="ttl_drilling_distance_drilled">[4]Resources!$C$130</definedName>
    <definedName name="ttl_end_of_investing">[4]Resources!$C$81</definedName>
    <definedName name="ttl_geological_reserves">[4]Resources!$C$138</definedName>
    <definedName name="ttl_included_into_business_plan">[4]Resources!$C$102</definedName>
    <definedName name="ttl_incremental_production_decline_year">[4]Resources!$C$128</definedName>
    <definedName name="ttl_infrastructure_development">[4]Resources!$C$153</definedName>
    <definedName name="ttl_infrastructure_facilities_included">[4]Resources!$C$134</definedName>
    <definedName name="ttl_injection_well_stock_in_service">[4]Resources!$C$146</definedName>
    <definedName name="ttl_investments">[4]Resources!$C$99</definedName>
    <definedName name="ttl_investments_per_1_bbl">[4]Resources!$C$117</definedName>
    <definedName name="ttl_Investments_per_1_bbl_12_months">[4]Resources!$C$118</definedName>
    <definedName name="ttl_investments_per_1_bbl_year">[4]Resources!$C$119</definedName>
    <definedName name="ttl_investments_per_1_well_oper.">[4]Resources!$C$123</definedName>
    <definedName name="ttl_investments_year">[4]Resources!$C$132</definedName>
    <definedName name="ttl_IRR">[4]Resources!$C$116</definedName>
    <definedName name="ttl_key_performance_indicators_for_asets_sub_table_1">[4]Титул!$86:$105</definedName>
    <definedName name="ttl_key_performance_indicators_for_asets_sub_table_2">[4]Титул!$107:$126</definedName>
    <definedName name="ttl_key_performance_indicators_for_assets_involved_into_project">[4]Resources!$C$136</definedName>
    <definedName name="ttl_mitigation_actions">[4]Resources!$C$158</definedName>
    <definedName name="ttl_mumber_of_operations_basic">[4]Resources!$C$125</definedName>
    <definedName name="ttl_NPV">[4]Resources!$C$113</definedName>
    <definedName name="ttl_number_of_modules">[4]Resources!$C$83</definedName>
    <definedName name="ttl_number_of_operations_total">[4]Resources!$C$124</definedName>
    <definedName name="ttl_oil_production_in_the_current_year">[4]Resources!$C$148</definedName>
    <definedName name="ttl_oil_production_planned_for_the_following_year">[4]Resources!$C$149</definedName>
    <definedName name="ttl_oil_production_year">[4]Resources!$C$127</definedName>
    <definedName name="ttl_operating_producing_well_stock">[4]Resources!$C$145</definedName>
    <definedName name="ttl_operative_injection_well_stock">[4]Resources!$C$147</definedName>
    <definedName name="ttl_performance_indicator">[4]Resources!$C$106</definedName>
    <definedName name="ttl_PI">[4]Resources!$C$114</definedName>
    <definedName name="ttl_PP">[4]Resources!$C$115</definedName>
    <definedName name="ttl_PPC_upstream">[4]Resources!$C$91</definedName>
    <definedName name="ttl_price_scenario_analysis">[4]Resources!$C$105</definedName>
    <definedName name="ttl_producing_well_stock_in_service">[4]Resources!$C$144</definedName>
    <definedName name="ttl_project_description">[4]Resources!$C$154</definedName>
    <definedName name="ttl_project_information">[4]Resources!$C$122</definedName>
    <definedName name="ttl_project_management">[4]Resources!$C$159</definedName>
    <definedName name="ttl_project_manager">[4]Resources!$C$87</definedName>
    <definedName name="ttl_project_modules_key_performance_indicators">[4]Resources!$C$131</definedName>
    <definedName name="ttl_project_modules_key_performance_indicators_model_row_1">[4]Титул!$D$65:$D$84</definedName>
    <definedName name="ttl_project_modules_key_performance_indicators_model_row_2">[4]Титул!$D$86:$D$105</definedName>
    <definedName name="ttl_project_modules_key_performance_indicators_model_row_3">[4]Титул!$D$107:$D$126</definedName>
    <definedName name="ttl_project_number">[4]Resources!$C$79</definedName>
    <definedName name="ttl_project_overview_table_en_1">[4]Титул!$185:$197</definedName>
    <definedName name="ttl_project_overview_table_en_2">[4]Титул!$198:$210</definedName>
    <definedName name="ttl_project_overview_table_ru_1">[4]Титул!$159:$171</definedName>
    <definedName name="ttl_project_overview_table_ru_2">[4]Титул!$172:$184</definedName>
    <definedName name="ttl_project_participants">[4]Resources!$C$84</definedName>
    <definedName name="ttl_project_rationale">[4]Resources!$C$155</definedName>
    <definedName name="ttl_project_title">[4]Resources!$C$78</definedName>
    <definedName name="ttl_project_total">[4]Resources!$C$94</definedName>
    <definedName name="ttl_project_type">[4]Resources!$C$77</definedName>
    <definedName name="ttl_project_type_drilling_message">[4]Resources!$C$163</definedName>
    <definedName name="ttl_project_type_not_drilling_message">[4]Resources!$C$164</definedName>
    <definedName name="ttl_project_value">[4]Resources!$C$107</definedName>
    <definedName name="ttl_project_value_high_price_scenario">[4]Resources!$C$111</definedName>
    <definedName name="ttl_project_value_low_price_scenario">[4]Resources!$C$112</definedName>
    <definedName name="ttl_recovery_rate">[4]Resources!$C$140</definedName>
    <definedName name="ttl_references_to_different_programs_related_to_asset_in_year">[4]Resources!$C$151</definedName>
    <definedName name="ttl_remaining_recoverable_reserves">[4]Resources!$C$139</definedName>
    <definedName name="ttl_requested_investment">[4]Resources!$C$92</definedName>
    <definedName name="ttl_reservoir_pressure_maintenance_prgrm_WO_RPM_transfer_to_RPM">[4]Resources!$C$152</definedName>
    <definedName name="ttl_revex">[4]Resources!$C$101</definedName>
    <definedName name="ttl_reviewed_by">[4]Resources!$C$85</definedName>
    <definedName name="ttl_risks">[4]Resources!$C$157</definedName>
    <definedName name="ttl_risks_and_mitigation">[4]Resources!$C$156</definedName>
    <definedName name="ttl_row_en">[4]Титул!$4:$4,[4]Титул!$16:$17,[4]Титул!$20:$21,[4]Титул!$24:$25,[4]Титул!$28:$28,[4]Титул!$135:$135,[4]Титул!$225:$234,[4]Титул!$260:$280,[4]Титул!$289:$292</definedName>
    <definedName name="ttl_row_ru">[4]Титул!$3:$3,[4]Титул!$14:$15,[4]Титул!$18:$19,[4]Титул!$22:$23,[4]Титул!$27:$27,[4]Титул!$134:$134,[4]Титул!$215:$224,[4]Титул!$239:$259,[4]Титул!$285:$288</definedName>
    <definedName name="ttl_sensivity_to_assumption">[4]Resources!$C$458</definedName>
    <definedName name="ttl_share_of_operations_for_Inoperative_stock">[4]Resources!$C$126</definedName>
    <definedName name="ttl_show_hide_appendix_button">[4]Resources!$C$165</definedName>
    <definedName name="ttl_start_of_asset_development">[4]Resources!$C$137</definedName>
    <definedName name="ttl_technology">[4]Resources!$C$90</definedName>
    <definedName name="ttl_total_investments_over_project_life">[4]Resources!$C$133</definedName>
    <definedName name="ttl_total_oil_production_for_the_period">[4]Resources!$C$129</definedName>
    <definedName name="ttl_UM">[4]Resources!$C$93</definedName>
    <definedName name="ttl_vompany_s_average_year">[4]Resources!$C$108</definedName>
    <definedName name="ttl_who_proposes">[4]Resources!$C$86</definedName>
    <definedName name="ttl_who_supports">[4]Resources!$C$88</definedName>
    <definedName name="ttl_year_of_reaching_the_economic_limit">[4]Resources!$C$150</definedName>
    <definedName name="TTTTTT">[1]wells!$C:$U</definedName>
    <definedName name="Uchas" localSheetId="4">[6]let!#REF!</definedName>
    <definedName name="Uchas" localSheetId="5">[6]let!#REF!</definedName>
    <definedName name="Uchas" localSheetId="6">[6]let!#REF!</definedName>
    <definedName name="Uchas" localSheetId="7">[6]let!#REF!</definedName>
    <definedName name="Uchas" localSheetId="8">[6]let!#REF!</definedName>
    <definedName name="Uchas" localSheetId="9">[6]let!#REF!</definedName>
    <definedName name="Uchas" localSheetId="10">[6]let!#REF!</definedName>
    <definedName name="Uchas" localSheetId="11">[6]let!#REF!</definedName>
    <definedName name="Uchas" localSheetId="12">[6]let!#REF!</definedName>
    <definedName name="Uchas" localSheetId="13">[6]let!#REF!</definedName>
    <definedName name="Uchas" localSheetId="15">[6]let!#REF!</definedName>
    <definedName name="Uchas" localSheetId="14">[6]let!#REF!</definedName>
    <definedName name="Uchas" localSheetId="16">[6]let!#REF!</definedName>
    <definedName name="Uchas" localSheetId="18">[6]let!#REF!</definedName>
    <definedName name="Uchas" localSheetId="17">[6]let!#REF!</definedName>
    <definedName name="Uchas" localSheetId="19">[6]let!#REF!</definedName>
    <definedName name="Uchas" localSheetId="2">[6]let!#REF!</definedName>
    <definedName name="Uchas">[6]let!#REF!</definedName>
    <definedName name="um_date">[4]Resources!$C$67</definedName>
    <definedName name="um_days">[4]Resources!$C$71</definedName>
    <definedName name="um_dollar">[4]Resources!$C$66</definedName>
    <definedName name="um_dollar_bbl">[4]Resources!$C$58</definedName>
    <definedName name="um_dollar_m">[4]Resources!$C$68</definedName>
    <definedName name="um_hour">[4]Resources!$C$69</definedName>
    <definedName name="um_m">[4]Resources!$C$60</definedName>
    <definedName name="um_mln_ton">[4]Resources!$C$62</definedName>
    <definedName name="um_month_year">[4]Resources!$C$63</definedName>
    <definedName name="um_oper">[4]Resources!$C$65</definedName>
    <definedName name="um_percent">[4]Resources!$C$57</definedName>
    <definedName name="um_rub_m">[4]Resources!$C$70</definedName>
    <definedName name="um_t_day">[4]Resources!$C$72</definedName>
    <definedName name="um_th_dollar_day">[4]Resources!$C$74</definedName>
    <definedName name="um_th_dollar_m">[4]Resources!$C$73</definedName>
    <definedName name="um_thous_dollar">[4]Resources!$C$54</definedName>
    <definedName name="um_thous_ton">[4]Resources!$C$61</definedName>
    <definedName name="um_units">[4]Resources!$C$55</definedName>
    <definedName name="um_wells">[4]Resources!$C$59</definedName>
    <definedName name="um_wt_hour">[4]Resources!$C$64</definedName>
    <definedName name="um_years">[4]Resources!$C$56</definedName>
    <definedName name="UUUUUU">[2]wells_graf!$I$24:$P$46</definedName>
    <definedName name="w21R">[1]wells_graf!$I$1:$P$23</definedName>
    <definedName name="W6666666">[2]wells_graf!$I$47:$P$69</definedName>
    <definedName name="Wells">[1]wells!$C:$U</definedName>
    <definedName name="WQWQWQ">[1]wells_graf!$A$1:$H$23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WRWR">[2]wells_graf!$I$47:$P$69</definedName>
    <definedName name="WW">[2]wells_graf!$A$1:$H$23</definedName>
    <definedName name="WWWW">[2]wells!$C:$U</definedName>
    <definedName name="WWWWW">[1]wells_graf!$A$24:$P$46</definedName>
    <definedName name="WWWWWWW">[2]wells!$C:$U</definedName>
    <definedName name="WWWWWWWW">[2]wells_graf!$A$47:$P$69</definedName>
    <definedName name="y">[5]Списки!$F$2:$F$3</definedName>
    <definedName name="years" localSheetId="4">'[3]311-1Á10'!#REF!</definedName>
    <definedName name="years" localSheetId="5">'[3]311-1Á10'!#REF!</definedName>
    <definedName name="years" localSheetId="6">'[3]311-1Á10'!#REF!</definedName>
    <definedName name="years" localSheetId="7">'[3]311-1Á10'!#REF!</definedName>
    <definedName name="years" localSheetId="8">'[3]311-1Á10'!#REF!</definedName>
    <definedName name="years" localSheetId="9">'[3]311-1Á10'!#REF!</definedName>
    <definedName name="years" localSheetId="10">'[3]311-1Á10'!#REF!</definedName>
    <definedName name="years" localSheetId="11">'[3]311-1Á10'!#REF!</definedName>
    <definedName name="years" localSheetId="12">'[3]311-1Á10'!#REF!</definedName>
    <definedName name="years" localSheetId="13">'[3]311-1Á10'!#REF!</definedName>
    <definedName name="years" localSheetId="15">'[3]311-1Á10'!#REF!</definedName>
    <definedName name="years" localSheetId="14">'[3]311-1Á10'!#REF!</definedName>
    <definedName name="years" localSheetId="16">'[3]311-1Á10'!#REF!</definedName>
    <definedName name="years" localSheetId="18">'[3]311-1Á10'!#REF!</definedName>
    <definedName name="years" localSheetId="17">'[3]311-1Á10'!#REF!</definedName>
    <definedName name="years" localSheetId="19">'[3]311-1Á10'!#REF!</definedName>
    <definedName name="years" localSheetId="2">'[3]311-1Á10'!#REF!</definedName>
    <definedName name="years">'[3]311-1Á10'!#REF!</definedName>
    <definedName name="YYYYYY">[2]wells_graf!$I$1:$P$23</definedName>
    <definedName name="YYYYYYYY">[1]wells_graf!$I$24:$P$46</definedName>
    <definedName name="Анализ">#REF!</definedName>
    <definedName name="Вид_мостов">[7]Списки!$O$31:$O$33</definedName>
    <definedName name="Вид_покрытия">[7]Списки!$O$25:$O$28</definedName>
    <definedName name="Вид_работ">[7]Списки!$Y$21:$Y$22</definedName>
    <definedName name="Вид_стройки">[8]Списки!$G$9:$G$10</definedName>
    <definedName name="всв">[9]Settings!$B$4</definedName>
    <definedName name="дом" hidden="1">{"AnalRSA",#N/A,TRUE,"PL-Anal";"AnalIAS",#N/A,TRUE,"PL-Anal"}</definedName>
    <definedName name="Дороги_с_покрытием">[7]Списки!$O$9:$O$10</definedName>
    <definedName name="ЗЗЗЗ">[2]wells_graf!$I$47:$P$69</definedName>
    <definedName name="ЗС">[2]wells_graf!$A$1:$H$23</definedName>
    <definedName name="Исполнение">[10]Списки!$Y$36:$Y$37</definedName>
    <definedName name="Карьер">[8]Списки!$Y$25:$Y$26</definedName>
    <definedName name="Класс_дороги_Гост">[7]Списки!$O$18:$O$22</definedName>
    <definedName name="Материал_трубы">[10]Списки!$M$31:$M$33</definedName>
    <definedName name="нг">#REF!</definedName>
    <definedName name="_xlnm.Print_Area" localSheetId="1">'Титул '!$B$1:$U$83</definedName>
    <definedName name="Ответ_Да_Нет">[8]Списки!$Y$17:$Y$18</definedName>
    <definedName name="Параметры" localSheetId="4">[11]Параметры!#REF!</definedName>
    <definedName name="Параметры" localSheetId="5">[11]Параметры!#REF!</definedName>
    <definedName name="Параметры" localSheetId="6">[11]Параметры!#REF!</definedName>
    <definedName name="Параметры" localSheetId="7">[11]Параметры!#REF!</definedName>
    <definedName name="Параметры" localSheetId="8">[11]Параметры!#REF!</definedName>
    <definedName name="Параметры" localSheetId="9">[11]Параметры!#REF!</definedName>
    <definedName name="Параметры" localSheetId="10">[11]Параметры!#REF!</definedName>
    <definedName name="Параметры" localSheetId="11">[11]Параметры!#REF!</definedName>
    <definedName name="Параметры" localSheetId="12">[11]Параметры!#REF!</definedName>
    <definedName name="Параметры" localSheetId="13">[11]Параметры!#REF!</definedName>
    <definedName name="Параметры" localSheetId="15">[11]Параметры!#REF!</definedName>
    <definedName name="Параметры" localSheetId="14">[11]Параметры!#REF!</definedName>
    <definedName name="Параметры" localSheetId="16">[11]Параметры!#REF!</definedName>
    <definedName name="Параметры" localSheetId="18">[11]Параметры!#REF!</definedName>
    <definedName name="Параметры" localSheetId="17">[11]Параметры!#REF!</definedName>
    <definedName name="Параметры" localSheetId="19">[11]Параметры!#REF!</definedName>
    <definedName name="Параметры" localSheetId="2">[11]Параметры!#REF!</definedName>
    <definedName name="Параметры">[11]Параметры!#REF!</definedName>
    <definedName name="Перфорация">[10]Списки!$C$26:$C$27</definedName>
    <definedName name="Природные_условия">[8]Списки!$Y$9:$Y$13</definedName>
    <definedName name="Разведочная">[10]Списки!$E$9:$E$10</definedName>
    <definedName name="Сезон_строительства">[8]Списки!$G$13:$G$15</definedName>
    <definedName name="Способ_прокладки">[10]Списки!$I$15:$I$16</definedName>
    <definedName name="Способ_расположения_скважин">[8]Списки!$G$18:$G$19</definedName>
    <definedName name="Способ_укрепления_откосов">[7]Списки!$O$41:$O$44</definedName>
    <definedName name="Способы_перехода">[7]Списки!$O$13:$O$15</definedName>
    <definedName name="Тип_антикоррозионной_изоляции">[10]Списки!$I$9:$I$12</definedName>
    <definedName name="Тип_ВЛ">[10]Списки!$S$9:$S$13</definedName>
    <definedName name="Тип_двигателя">[10]Списки!$U$52:$U$54</definedName>
    <definedName name="Тип_до._объектов">[10]Списки!$Y$45:$Y$53</definedName>
    <definedName name="Тип_исполнения">[10]Списки!$M$36:$M$39</definedName>
    <definedName name="Тип_карьера">[8]Списки!$Y$29:$Y$32</definedName>
    <definedName name="Тип_компрессора">[10]Списки!$U$42:$U$44</definedName>
    <definedName name="Тип_объекта">[10]Списки!$U$9:$U$25</definedName>
    <definedName name="Тип_осушки">[10]Списки!$U$47:$U$49</definedName>
    <definedName name="Тип_ПС">[10]Списки!$Q$9:$Q$12</definedName>
    <definedName name="Тип_скважины">[10]Списки!$C$15:$C$23</definedName>
    <definedName name="Тип_станции">[10]Списки!$W$9:$W$10</definedName>
    <definedName name="Тип_трубопровода">[10]Списки!$M$9:$M$15</definedName>
    <definedName name="Тип_УВ">[10]Списки!$Y$40:$Y$41</definedName>
    <definedName name="Типы_ориентиров">[12]Настройки!$G$2:$G$5</definedName>
    <definedName name="Труба">[10]Списки!$M$18:$M$19</definedName>
    <definedName name="цу">#REF!</definedName>
    <definedName name="ЦЦЦЦЦ">[1]wells_graf!$I$1:$P$23</definedName>
    <definedName name="Эксплуатационная">[10]Списки!$C$9:$C$11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58" i="46" l="1"/>
  <c r="Y345" i="46"/>
  <c r="Z42" i="46" l="1"/>
  <c r="B11" i="38"/>
  <c r="B12" i="38"/>
  <c r="B11" i="54"/>
  <c r="B11" i="43" l="1"/>
  <c r="B11" i="44"/>
  <c r="B11" i="45"/>
  <c r="B11" i="46"/>
  <c r="B11" i="47"/>
  <c r="O28" i="35" l="1"/>
  <c r="H354" i="32"/>
  <c r="H347" i="32"/>
  <c r="N299" i="32"/>
  <c r="L295" i="32"/>
  <c r="K294" i="32"/>
  <c r="J293" i="32"/>
  <c r="I292" i="32"/>
  <c r="N238" i="32"/>
  <c r="M238" i="32"/>
  <c r="L238" i="32"/>
  <c r="K238" i="32"/>
  <c r="J238" i="32"/>
  <c r="I238" i="32"/>
  <c r="N220" i="32"/>
  <c r="M219" i="32"/>
  <c r="L219" i="32"/>
  <c r="K219" i="32"/>
  <c r="J217" i="32"/>
  <c r="I216" i="32"/>
  <c r="N185" i="32"/>
  <c r="M185" i="32"/>
  <c r="L185" i="32"/>
  <c r="N184" i="32"/>
  <c r="M184" i="32"/>
  <c r="L184" i="32"/>
  <c r="K182" i="32"/>
  <c r="K181" i="32"/>
  <c r="J179" i="32"/>
  <c r="I179" i="32"/>
  <c r="J178" i="32"/>
  <c r="I178" i="32"/>
  <c r="N159" i="32"/>
  <c r="M159" i="32"/>
  <c r="L159" i="32"/>
  <c r="K159" i="32"/>
  <c r="J159" i="32"/>
  <c r="I159" i="32"/>
  <c r="M129" i="32"/>
  <c r="L128" i="32"/>
  <c r="K124" i="32"/>
  <c r="J122" i="32"/>
  <c r="N108" i="32"/>
  <c r="M108" i="32"/>
  <c r="L108" i="32"/>
  <c r="K107" i="32"/>
  <c r="J107" i="32"/>
  <c r="I106" i="32"/>
  <c r="N77" i="32"/>
  <c r="M77" i="32"/>
  <c r="L77" i="32"/>
  <c r="K77" i="32"/>
  <c r="J77" i="32"/>
  <c r="I77" i="32"/>
  <c r="N73" i="32"/>
  <c r="M73" i="32"/>
  <c r="L73" i="32"/>
  <c r="K73" i="32"/>
  <c r="J73" i="32"/>
  <c r="I73" i="32"/>
  <c r="G295" i="32"/>
  <c r="G294" i="32"/>
  <c r="G293" i="32"/>
  <c r="G292" i="32"/>
  <c r="G221" i="32"/>
  <c r="G187" i="32"/>
  <c r="G184" i="32"/>
  <c r="G183" i="32"/>
  <c r="G181" i="32"/>
  <c r="G180" i="32"/>
  <c r="G178" i="32"/>
  <c r="G177" i="32"/>
  <c r="G176" i="32"/>
  <c r="G175" i="32"/>
  <c r="G159" i="32"/>
  <c r="G131" i="32"/>
  <c r="G123" i="32"/>
  <c r="G124" i="32"/>
  <c r="G125" i="32"/>
  <c r="G126" i="32"/>
  <c r="G127" i="32"/>
  <c r="G129" i="32"/>
  <c r="G130" i="32"/>
  <c r="G122" i="32"/>
  <c r="G77" i="32"/>
  <c r="Z293" i="43" l="1"/>
  <c r="Z293" i="45"/>
  <c r="Z293" i="46"/>
  <c r="Z293" i="47"/>
  <c r="Z293" i="54"/>
  <c r="Z293" i="38"/>
  <c r="AA177" i="38"/>
  <c r="AA177" i="43"/>
  <c r="AA177" i="45"/>
  <c r="AA177" i="46"/>
  <c r="AA177" i="54"/>
  <c r="AA177" i="47"/>
  <c r="AA180" i="43"/>
  <c r="AA180" i="45"/>
  <c r="AA180" i="46"/>
  <c r="AA180" i="47"/>
  <c r="AA180" i="54"/>
  <c r="AA180" i="38"/>
  <c r="Y123" i="43"/>
  <c r="Y123" i="45"/>
  <c r="Y123" i="46"/>
  <c r="Y123" i="47"/>
  <c r="Y123" i="54"/>
  <c r="Y123" i="38"/>
  <c r="G77" i="43"/>
  <c r="G77" i="44"/>
  <c r="G77" i="45"/>
  <c r="G77" i="46"/>
  <c r="G77" i="47"/>
  <c r="G77" i="54"/>
  <c r="G77" i="38"/>
  <c r="AA78" i="43"/>
  <c r="AA78" i="45"/>
  <c r="AA78" i="46"/>
  <c r="AA78" i="47"/>
  <c r="AA78" i="54"/>
  <c r="AA78" i="38"/>
  <c r="O6" i="43" l="1"/>
  <c r="O6" i="44"/>
  <c r="O6" i="45"/>
  <c r="O6" i="46"/>
  <c r="O6" i="47"/>
  <c r="O6" i="54"/>
  <c r="O6" i="38"/>
  <c r="H347" i="43"/>
  <c r="H347" i="44"/>
  <c r="H347" i="45"/>
  <c r="H347" i="46"/>
  <c r="H347" i="47"/>
  <c r="H347" i="54"/>
  <c r="H347" i="38"/>
  <c r="H354" i="43"/>
  <c r="H354" i="44"/>
  <c r="H354" i="45"/>
  <c r="H354" i="46"/>
  <c r="H354" i="47"/>
  <c r="H354" i="54"/>
  <c r="H354" i="38"/>
  <c r="N299" i="43"/>
  <c r="N299" i="44"/>
  <c r="N299" i="45"/>
  <c r="N299" i="46"/>
  <c r="N299" i="47"/>
  <c r="N299" i="54"/>
  <c r="N299" i="38"/>
  <c r="L295" i="43"/>
  <c r="L295" i="44"/>
  <c r="L295" i="45"/>
  <c r="L295" i="46"/>
  <c r="L295" i="47"/>
  <c r="L295" i="54"/>
  <c r="L295" i="38"/>
  <c r="K294" i="43"/>
  <c r="K294" i="44"/>
  <c r="K294" i="45"/>
  <c r="K294" i="46"/>
  <c r="K294" i="47"/>
  <c r="K294" i="54"/>
  <c r="K294" i="38"/>
  <c r="J293" i="43"/>
  <c r="J293" i="44"/>
  <c r="J293" i="45"/>
  <c r="J293" i="46"/>
  <c r="J293" i="47"/>
  <c r="J293" i="54"/>
  <c r="J293" i="38"/>
  <c r="I292" i="43"/>
  <c r="I292" i="44"/>
  <c r="I292" i="45"/>
  <c r="I292" i="46"/>
  <c r="I292" i="47"/>
  <c r="I292" i="54"/>
  <c r="I292" i="38"/>
  <c r="J238" i="43"/>
  <c r="K238" i="43"/>
  <c r="L238" i="43"/>
  <c r="M238" i="43"/>
  <c r="N238" i="43"/>
  <c r="J238" i="44"/>
  <c r="K238" i="44"/>
  <c r="L238" i="44"/>
  <c r="M238" i="44"/>
  <c r="N238" i="44"/>
  <c r="J238" i="45"/>
  <c r="K238" i="45"/>
  <c r="L238" i="45"/>
  <c r="M238" i="45"/>
  <c r="N238" i="45"/>
  <c r="J238" i="46"/>
  <c r="K238" i="46"/>
  <c r="L238" i="46"/>
  <c r="M238" i="46"/>
  <c r="N238" i="46"/>
  <c r="J238" i="47"/>
  <c r="K238" i="47"/>
  <c r="L238" i="47"/>
  <c r="M238" i="47"/>
  <c r="N238" i="47"/>
  <c r="J238" i="54"/>
  <c r="K238" i="54"/>
  <c r="L238" i="54"/>
  <c r="M238" i="54"/>
  <c r="N238" i="54"/>
  <c r="J238" i="38"/>
  <c r="K238" i="38"/>
  <c r="L238" i="38"/>
  <c r="M238" i="38"/>
  <c r="N238" i="38"/>
  <c r="I238" i="43"/>
  <c r="I238" i="44"/>
  <c r="I238" i="45"/>
  <c r="I238" i="46"/>
  <c r="I238" i="47"/>
  <c r="I238" i="54"/>
  <c r="I238" i="38"/>
  <c r="N220" i="43"/>
  <c r="N220" i="44"/>
  <c r="N220" i="45"/>
  <c r="N220" i="46"/>
  <c r="N220" i="47"/>
  <c r="N220" i="54"/>
  <c r="N220" i="38"/>
  <c r="L219" i="43"/>
  <c r="M219" i="43"/>
  <c r="L219" i="44"/>
  <c r="M219" i="44"/>
  <c r="L219" i="45"/>
  <c r="M219" i="45"/>
  <c r="L219" i="46"/>
  <c r="M219" i="46"/>
  <c r="L219" i="47"/>
  <c r="M219" i="47"/>
  <c r="L219" i="54"/>
  <c r="M219" i="54"/>
  <c r="L219" i="38"/>
  <c r="M219" i="38"/>
  <c r="K219" i="43"/>
  <c r="K219" i="44"/>
  <c r="K219" i="45"/>
  <c r="K219" i="46"/>
  <c r="K219" i="47"/>
  <c r="K219" i="54"/>
  <c r="K219" i="38"/>
  <c r="J217" i="43"/>
  <c r="J217" i="44"/>
  <c r="J217" i="45"/>
  <c r="J217" i="46"/>
  <c r="J217" i="47"/>
  <c r="J217" i="54"/>
  <c r="J217" i="38"/>
  <c r="I216" i="43"/>
  <c r="I216" i="44"/>
  <c r="I216" i="45"/>
  <c r="I216" i="46"/>
  <c r="I216" i="47"/>
  <c r="I216" i="54"/>
  <c r="I216" i="38"/>
  <c r="M184" i="43"/>
  <c r="N184" i="43"/>
  <c r="M185" i="43"/>
  <c r="N185" i="43"/>
  <c r="M184" i="44"/>
  <c r="N184" i="44"/>
  <c r="M185" i="44"/>
  <c r="N185" i="44"/>
  <c r="M184" i="45"/>
  <c r="N184" i="45"/>
  <c r="M185" i="45"/>
  <c r="N185" i="45"/>
  <c r="M184" i="46"/>
  <c r="N184" i="46"/>
  <c r="M185" i="46"/>
  <c r="N185" i="46"/>
  <c r="M184" i="47"/>
  <c r="N184" i="47"/>
  <c r="M185" i="47"/>
  <c r="N185" i="47"/>
  <c r="M184" i="54"/>
  <c r="N184" i="54"/>
  <c r="M185" i="54"/>
  <c r="N185" i="54"/>
  <c r="M184" i="38"/>
  <c r="N184" i="38"/>
  <c r="M185" i="38"/>
  <c r="N185" i="38"/>
  <c r="L185" i="43"/>
  <c r="L185" i="44"/>
  <c r="L185" i="45"/>
  <c r="L185" i="46"/>
  <c r="L185" i="47"/>
  <c r="L185" i="54"/>
  <c r="L185" i="38"/>
  <c r="L184" i="43"/>
  <c r="L184" i="44"/>
  <c r="L184" i="45"/>
  <c r="L184" i="46"/>
  <c r="L184" i="47"/>
  <c r="L184" i="54"/>
  <c r="L184" i="38"/>
  <c r="K182" i="43"/>
  <c r="K182" i="44"/>
  <c r="K182" i="45"/>
  <c r="K182" i="46"/>
  <c r="K182" i="47"/>
  <c r="K182" i="54"/>
  <c r="K182" i="38"/>
  <c r="K181" i="43"/>
  <c r="K181" i="44"/>
  <c r="K181" i="45"/>
  <c r="K181" i="46"/>
  <c r="K181" i="47"/>
  <c r="K181" i="54"/>
  <c r="K181" i="38"/>
  <c r="J179" i="43"/>
  <c r="J179" i="44"/>
  <c r="J179" i="45"/>
  <c r="J179" i="46"/>
  <c r="J179" i="47"/>
  <c r="J179" i="54"/>
  <c r="J179" i="38"/>
  <c r="J178" i="43"/>
  <c r="J178" i="44"/>
  <c r="J178" i="45"/>
  <c r="J178" i="46"/>
  <c r="J178" i="47"/>
  <c r="J178" i="54"/>
  <c r="J178" i="38"/>
  <c r="I179" i="43"/>
  <c r="I179" i="44"/>
  <c r="I179" i="45"/>
  <c r="I179" i="46"/>
  <c r="I179" i="47"/>
  <c r="I179" i="54"/>
  <c r="I179" i="38"/>
  <c r="I178" i="43"/>
  <c r="I178" i="44"/>
  <c r="I178" i="45"/>
  <c r="I178" i="46"/>
  <c r="I178" i="47"/>
  <c r="I178" i="54"/>
  <c r="I178" i="38"/>
  <c r="J159" i="43"/>
  <c r="K159" i="43"/>
  <c r="L159" i="43"/>
  <c r="M159" i="43"/>
  <c r="N159" i="43"/>
  <c r="J159" i="44"/>
  <c r="K159" i="44"/>
  <c r="L159" i="44"/>
  <c r="M159" i="44"/>
  <c r="N159" i="44"/>
  <c r="J159" i="45"/>
  <c r="K159" i="45"/>
  <c r="L159" i="45"/>
  <c r="M159" i="45"/>
  <c r="N159" i="45"/>
  <c r="J159" i="46"/>
  <c r="K159" i="46"/>
  <c r="L159" i="46"/>
  <c r="M159" i="46"/>
  <c r="N159" i="46"/>
  <c r="J159" i="47"/>
  <c r="K159" i="47"/>
  <c r="L159" i="47"/>
  <c r="M159" i="47"/>
  <c r="N159" i="47"/>
  <c r="J159" i="54"/>
  <c r="K159" i="54"/>
  <c r="L159" i="54"/>
  <c r="M159" i="54"/>
  <c r="N159" i="54"/>
  <c r="J159" i="38"/>
  <c r="K159" i="38"/>
  <c r="L159" i="38"/>
  <c r="M159" i="38"/>
  <c r="N159" i="38"/>
  <c r="I159" i="43"/>
  <c r="I159" i="44"/>
  <c r="I159" i="45"/>
  <c r="I159" i="46"/>
  <c r="I159" i="47"/>
  <c r="I159" i="54"/>
  <c r="I159" i="38"/>
  <c r="M129" i="43" l="1"/>
  <c r="M129" i="44"/>
  <c r="M129" i="45"/>
  <c r="M129" i="46"/>
  <c r="M129" i="47"/>
  <c r="M129" i="54"/>
  <c r="M129" i="38"/>
  <c r="L128" i="43"/>
  <c r="L128" i="44"/>
  <c r="L128" i="45"/>
  <c r="L128" i="46"/>
  <c r="L128" i="47"/>
  <c r="L128" i="54"/>
  <c r="L128" i="38"/>
  <c r="K124" i="43"/>
  <c r="K124" i="44"/>
  <c r="K124" i="45"/>
  <c r="K124" i="46"/>
  <c r="K124" i="47"/>
  <c r="K124" i="54"/>
  <c r="K124" i="38"/>
  <c r="J122" i="43"/>
  <c r="J122" i="44"/>
  <c r="J122" i="45"/>
  <c r="J122" i="46"/>
  <c r="J122" i="47"/>
  <c r="J122" i="54"/>
  <c r="J122" i="38"/>
  <c r="N108" i="43"/>
  <c r="N108" i="44"/>
  <c r="N108" i="45"/>
  <c r="N108" i="46"/>
  <c r="N108" i="47"/>
  <c r="N108" i="54"/>
  <c r="N108" i="38"/>
  <c r="M108" i="43"/>
  <c r="M108" i="44"/>
  <c r="M108" i="45"/>
  <c r="M108" i="46"/>
  <c r="M108" i="47"/>
  <c r="M108" i="54"/>
  <c r="M108" i="38"/>
  <c r="L108" i="43"/>
  <c r="L108" i="44"/>
  <c r="L108" i="45"/>
  <c r="L108" i="46"/>
  <c r="L108" i="47"/>
  <c r="L108" i="54"/>
  <c r="L108" i="38"/>
  <c r="K107" i="43"/>
  <c r="K107" i="44"/>
  <c r="K107" i="45"/>
  <c r="K107" i="46"/>
  <c r="K107" i="47"/>
  <c r="K107" i="54"/>
  <c r="K107" i="38"/>
  <c r="J107" i="43"/>
  <c r="J107" i="44"/>
  <c r="J107" i="45"/>
  <c r="J107" i="46"/>
  <c r="J107" i="47"/>
  <c r="J107" i="54"/>
  <c r="J107" i="38"/>
  <c r="I106" i="43"/>
  <c r="I106" i="44"/>
  <c r="I106" i="45"/>
  <c r="I106" i="46"/>
  <c r="I106" i="47"/>
  <c r="I106" i="54"/>
  <c r="I106" i="38"/>
  <c r="N77" i="43"/>
  <c r="M77" i="43"/>
  <c r="L77" i="43"/>
  <c r="K77" i="43"/>
  <c r="J77" i="43"/>
  <c r="I77" i="43"/>
  <c r="N77" i="44"/>
  <c r="M77" i="44"/>
  <c r="L77" i="44"/>
  <c r="K77" i="44"/>
  <c r="J77" i="44"/>
  <c r="I77" i="44"/>
  <c r="N77" i="45"/>
  <c r="M77" i="45"/>
  <c r="L77" i="45"/>
  <c r="K77" i="45"/>
  <c r="J77" i="45"/>
  <c r="I77" i="45"/>
  <c r="N77" i="46"/>
  <c r="M77" i="46"/>
  <c r="L77" i="46"/>
  <c r="K77" i="46"/>
  <c r="J77" i="46"/>
  <c r="I77" i="46"/>
  <c r="N77" i="47"/>
  <c r="M77" i="47"/>
  <c r="L77" i="47"/>
  <c r="K77" i="47"/>
  <c r="J77" i="47"/>
  <c r="I77" i="47"/>
  <c r="N77" i="54"/>
  <c r="M77" i="54"/>
  <c r="L77" i="54"/>
  <c r="K77" i="54"/>
  <c r="J77" i="54"/>
  <c r="I77" i="54"/>
  <c r="N77" i="38"/>
  <c r="M77" i="38"/>
  <c r="L77" i="38"/>
  <c r="K77" i="38"/>
  <c r="J77" i="38"/>
  <c r="I77" i="38"/>
  <c r="J73" i="43"/>
  <c r="K73" i="43"/>
  <c r="L73" i="43"/>
  <c r="M73" i="43"/>
  <c r="N73" i="43"/>
  <c r="J73" i="44"/>
  <c r="K73" i="44"/>
  <c r="L73" i="44"/>
  <c r="M73" i="44"/>
  <c r="N73" i="44"/>
  <c r="J73" i="45"/>
  <c r="K73" i="45"/>
  <c r="L73" i="45"/>
  <c r="M73" i="45"/>
  <c r="N73" i="45"/>
  <c r="J73" i="46"/>
  <c r="K73" i="46"/>
  <c r="L73" i="46"/>
  <c r="M73" i="46"/>
  <c r="N73" i="46"/>
  <c r="J73" i="47"/>
  <c r="K73" i="47"/>
  <c r="L73" i="47"/>
  <c r="M73" i="47"/>
  <c r="N73" i="47"/>
  <c r="J73" i="54"/>
  <c r="K73" i="54"/>
  <c r="L73" i="54"/>
  <c r="M73" i="54"/>
  <c r="N73" i="54"/>
  <c r="J73" i="38"/>
  <c r="K73" i="38"/>
  <c r="L73" i="38"/>
  <c r="M73" i="38"/>
  <c r="N73" i="38"/>
  <c r="I73" i="43"/>
  <c r="I73" i="44"/>
  <c r="I73" i="45"/>
  <c r="I73" i="46"/>
  <c r="I73" i="47"/>
  <c r="I73" i="54"/>
  <c r="I73" i="38"/>
  <c r="Y309" i="54"/>
  <c r="Y309" i="47"/>
  <c r="Y309" i="46"/>
  <c r="Y309" i="45"/>
  <c r="Y309" i="43"/>
  <c r="Y309" i="38"/>
  <c r="Y308" i="54"/>
  <c r="Y308" i="47"/>
  <c r="Y308" i="46"/>
  <c r="Y308" i="45"/>
  <c r="Y308" i="43"/>
  <c r="Y308" i="38"/>
  <c r="B12" i="54"/>
  <c r="B12" i="47"/>
  <c r="B12" i="46"/>
  <c r="B12" i="45"/>
  <c r="B12" i="44"/>
  <c r="B12" i="43"/>
  <c r="Y41" i="38"/>
  <c r="Y350" i="46"/>
  <c r="Y347" i="46"/>
  <c r="Y346" i="46"/>
  <c r="Y326" i="46"/>
  <c r="Y325" i="46"/>
  <c r="Y292" i="46"/>
  <c r="Y250" i="46"/>
  <c r="Y238" i="46"/>
  <c r="Y233" i="46"/>
  <c r="Y216" i="46"/>
  <c r="Y180" i="46"/>
  <c r="Y179" i="46"/>
  <c r="Y177" i="46"/>
  <c r="Y159" i="46"/>
  <c r="Y122" i="46"/>
  <c r="Y105" i="46"/>
  <c r="Y41" i="46"/>
  <c r="Z41" i="46" s="1"/>
  <c r="Y350" i="47"/>
  <c r="Y347" i="47"/>
  <c r="Y346" i="47"/>
  <c r="Y345" i="47"/>
  <c r="Y326" i="47"/>
  <c r="Y325" i="47"/>
  <c r="Y292" i="47"/>
  <c r="Y250" i="47"/>
  <c r="Y238" i="47"/>
  <c r="Y233" i="47"/>
  <c r="Y216" i="47"/>
  <c r="Y180" i="47"/>
  <c r="Y179" i="47"/>
  <c r="Y177" i="47"/>
  <c r="Y159" i="47"/>
  <c r="Y158" i="47"/>
  <c r="Y122" i="47"/>
  <c r="Y105" i="47"/>
  <c r="Y41" i="47"/>
  <c r="Y350" i="54"/>
  <c r="Y347" i="54"/>
  <c r="Y346" i="54"/>
  <c r="Y345" i="54"/>
  <c r="Y326" i="54"/>
  <c r="Y325" i="54"/>
  <c r="Y292" i="54"/>
  <c r="Y250" i="54"/>
  <c r="Y238" i="54"/>
  <c r="Y233" i="54"/>
  <c r="Y216" i="54"/>
  <c r="Y180" i="54"/>
  <c r="Y179" i="54"/>
  <c r="Y177" i="54"/>
  <c r="Y159" i="54"/>
  <c r="Y158" i="54"/>
  <c r="Y122" i="54"/>
  <c r="Y105" i="54"/>
  <c r="Y41" i="54"/>
  <c r="Y350" i="43"/>
  <c r="Y347" i="43"/>
  <c r="Y346" i="43"/>
  <c r="Y345" i="43"/>
  <c r="Y326" i="43"/>
  <c r="Y325" i="43"/>
  <c r="Y292" i="43"/>
  <c r="Y250" i="43"/>
  <c r="Y238" i="43"/>
  <c r="Y233" i="43"/>
  <c r="Y216" i="43"/>
  <c r="Y180" i="43"/>
  <c r="Y179" i="43"/>
  <c r="Y177" i="43"/>
  <c r="Y159" i="43"/>
  <c r="Y158" i="43"/>
  <c r="Y122" i="43"/>
  <c r="Y105" i="43"/>
  <c r="Y41" i="43"/>
  <c r="Z41" i="43" s="1"/>
  <c r="G326" i="44"/>
  <c r="G238" i="44"/>
  <c r="G128" i="44"/>
  <c r="Y350" i="45"/>
  <c r="Y347" i="45"/>
  <c r="Y346" i="45"/>
  <c r="Y345" i="45"/>
  <c r="Y326" i="45"/>
  <c r="Y325" i="45"/>
  <c r="Y292" i="45"/>
  <c r="Y250" i="45"/>
  <c r="Y238" i="45"/>
  <c r="Y233" i="45"/>
  <c r="Y216" i="45"/>
  <c r="Y180" i="45"/>
  <c r="Y179" i="45"/>
  <c r="Y177" i="45"/>
  <c r="Y159" i="45"/>
  <c r="Y158" i="45"/>
  <c r="Y122" i="45"/>
  <c r="Y105" i="45"/>
  <c r="Y41" i="45"/>
  <c r="Z41" i="45" s="1"/>
  <c r="Y350" i="38"/>
  <c r="Z350" i="38" s="1"/>
  <c r="Y347" i="38"/>
  <c r="Y346" i="38"/>
  <c r="Y345" i="38"/>
  <c r="Y326" i="38"/>
  <c r="Z326" i="38" s="1"/>
  <c r="G326" i="38" s="1"/>
  <c r="Y325" i="38"/>
  <c r="Y292" i="38"/>
  <c r="Y250" i="38"/>
  <c r="Y238" i="38"/>
  <c r="Z238" i="38" s="1"/>
  <c r="G238" i="38" s="1"/>
  <c r="Y233" i="38"/>
  <c r="Y216" i="38"/>
  <c r="Y180" i="38"/>
  <c r="Y179" i="38"/>
  <c r="Z179" i="38" s="1"/>
  <c r="AA179" i="38" s="1"/>
  <c r="Y177" i="38"/>
  <c r="Y159" i="38"/>
  <c r="Y158" i="38"/>
  <c r="Y122" i="38"/>
  <c r="Z122" i="38" s="1"/>
  <c r="Z123" i="38" s="1"/>
  <c r="Z124" i="38" s="1"/>
  <c r="G128" i="38" s="1"/>
  <c r="Y105" i="38"/>
  <c r="M41" i="35" l="1"/>
  <c r="O41" i="35" s="1"/>
  <c r="Z41" i="54"/>
  <c r="G41" i="54" s="1"/>
  <c r="Z216" i="54"/>
  <c r="AA216" i="54" s="1"/>
  <c r="G216" i="54" s="1"/>
  <c r="Z292" i="54"/>
  <c r="Z294" i="54" s="1"/>
  <c r="Z295" i="54" s="1"/>
  <c r="G299" i="54" s="1"/>
  <c r="Z346" i="54"/>
  <c r="G346" i="54" s="1"/>
  <c r="Z216" i="46"/>
  <c r="AA216" i="46" s="1"/>
  <c r="G219" i="46" s="1"/>
  <c r="G219" i="32" s="1"/>
  <c r="Z292" i="46"/>
  <c r="Z294" i="46" s="1"/>
  <c r="Z295" i="46" s="1"/>
  <c r="G299" i="46" s="1"/>
  <c r="G299" i="32" s="1"/>
  <c r="Z346" i="46"/>
  <c r="G346" i="46" s="1"/>
  <c r="G346" i="32" s="1"/>
  <c r="Z122" i="43"/>
  <c r="Z123" i="43" s="1"/>
  <c r="Z124" i="43" s="1"/>
  <c r="G128" i="43" s="1"/>
  <c r="Z179" i="43"/>
  <c r="AA179" i="43" s="1"/>
  <c r="G179" i="43" s="1"/>
  <c r="Z41" i="47"/>
  <c r="G41" i="47" s="1"/>
  <c r="Z216" i="47"/>
  <c r="AA216" i="47" s="1"/>
  <c r="G220" i="47" s="1"/>
  <c r="Z292" i="47"/>
  <c r="Z294" i="47" s="1"/>
  <c r="Z295" i="47" s="1"/>
  <c r="G299" i="47" s="1"/>
  <c r="Z346" i="47"/>
  <c r="G346" i="47" s="1"/>
  <c r="Z326" i="45"/>
  <c r="G326" i="45" s="1"/>
  <c r="Z350" i="45"/>
  <c r="Z238" i="45"/>
  <c r="G238" i="45" s="1"/>
  <c r="Z122" i="45"/>
  <c r="Z123" i="45" s="1"/>
  <c r="Z124" i="45" s="1"/>
  <c r="G128" i="45" s="1"/>
  <c r="Z179" i="45"/>
  <c r="AA179" i="45" s="1"/>
  <c r="G185" i="45" s="1"/>
  <c r="Z238" i="43"/>
  <c r="G238" i="43" s="1"/>
  <c r="Z326" i="43"/>
  <c r="G326" i="43" s="1"/>
  <c r="Z350" i="43"/>
  <c r="G41" i="45"/>
  <c r="Z216" i="45"/>
  <c r="AA216" i="45" s="1"/>
  <c r="G217" i="45" s="1"/>
  <c r="Z292" i="45"/>
  <c r="Z294" i="45" s="1"/>
  <c r="Z295" i="45" s="1"/>
  <c r="G299" i="45" s="1"/>
  <c r="Z346" i="45"/>
  <c r="G346" i="45" s="1"/>
  <c r="Z105" i="46"/>
  <c r="Z180" i="45"/>
  <c r="AB180" i="45" s="1"/>
  <c r="G186" i="45" s="1"/>
  <c r="Z250" i="45"/>
  <c r="G250" i="45" s="1"/>
  <c r="Z345" i="45"/>
  <c r="G345" i="45" s="1"/>
  <c r="Z105" i="43"/>
  <c r="G107" i="43" s="1"/>
  <c r="Z177" i="43"/>
  <c r="Z233" i="43"/>
  <c r="G234" i="43" s="1"/>
  <c r="Z325" i="43"/>
  <c r="G325" i="43" s="1"/>
  <c r="Z347" i="43"/>
  <c r="AA347" i="43" s="1"/>
  <c r="G347" i="43" s="1"/>
  <c r="Z180" i="47"/>
  <c r="AB180" i="47" s="1"/>
  <c r="G186" i="47" s="1"/>
  <c r="Z250" i="47"/>
  <c r="G250" i="47" s="1"/>
  <c r="Z345" i="47"/>
  <c r="G345" i="47" s="1"/>
  <c r="Z105" i="45"/>
  <c r="G107" i="45" s="1"/>
  <c r="Z177" i="45"/>
  <c r="Z233" i="45"/>
  <c r="G234" i="45" s="1"/>
  <c r="Z325" i="45"/>
  <c r="G325" i="45" s="1"/>
  <c r="Z347" i="45"/>
  <c r="AA347" i="45" s="1"/>
  <c r="G347" i="45" s="1"/>
  <c r="Z158" i="45"/>
  <c r="Z159" i="45" s="1"/>
  <c r="G158" i="45" s="1"/>
  <c r="Z158" i="47"/>
  <c r="Z159" i="47" s="1"/>
  <c r="G158" i="47" s="1"/>
  <c r="Z308" i="43"/>
  <c r="G308" i="43" s="1"/>
  <c r="Z308" i="47"/>
  <c r="G308" i="47" s="1"/>
  <c r="Z180" i="38"/>
  <c r="AB180" i="38" s="1"/>
  <c r="G186" i="38" s="1"/>
  <c r="Z250" i="38"/>
  <c r="G250" i="38" s="1"/>
  <c r="Z345" i="38"/>
  <c r="G345" i="38" s="1"/>
  <c r="Z216" i="38"/>
  <c r="AA216" i="38" s="1"/>
  <c r="G219" i="38" s="1"/>
  <c r="Z292" i="38"/>
  <c r="Z294" i="38" s="1"/>
  <c r="Z295" i="38" s="1"/>
  <c r="G299" i="38" s="1"/>
  <c r="Z346" i="38"/>
  <c r="G346" i="38" s="1"/>
  <c r="Z158" i="43"/>
  <c r="Z159" i="43" s="1"/>
  <c r="G158" i="43" s="1"/>
  <c r="Z180" i="43"/>
  <c r="AB180" i="43" s="1"/>
  <c r="G186" i="43" s="1"/>
  <c r="Z250" i="43"/>
  <c r="G250" i="43" s="1"/>
  <c r="Z345" i="43"/>
  <c r="G345" i="43" s="1"/>
  <c r="Z105" i="47"/>
  <c r="G108" i="47" s="1"/>
  <c r="Z177" i="47"/>
  <c r="Z233" i="47"/>
  <c r="G234" i="47" s="1"/>
  <c r="Z325" i="47"/>
  <c r="G325" i="47" s="1"/>
  <c r="Z347" i="47"/>
  <c r="AA347" i="47" s="1"/>
  <c r="G347" i="47" s="1"/>
  <c r="Z122" i="46"/>
  <c r="Z123" i="46" s="1"/>
  <c r="Z124" i="46" s="1"/>
  <c r="G128" i="46" s="1"/>
  <c r="G128" i="32" s="1"/>
  <c r="Z179" i="46"/>
  <c r="AA179" i="46" s="1"/>
  <c r="G179" i="46" s="1"/>
  <c r="G179" i="32" s="1"/>
  <c r="Z238" i="46"/>
  <c r="G238" i="46" s="1"/>
  <c r="G238" i="32" s="1"/>
  <c r="Z326" i="46"/>
  <c r="G326" i="46" s="1"/>
  <c r="G326" i="32" s="1"/>
  <c r="Z350" i="46"/>
  <c r="AA350" i="46" s="1"/>
  <c r="G350" i="46" s="1"/>
  <c r="G350" i="32" s="1"/>
  <c r="Z308" i="45"/>
  <c r="G308" i="45" s="1"/>
  <c r="Z105" i="38"/>
  <c r="G106" i="38" s="1"/>
  <c r="Z177" i="38"/>
  <c r="Z233" i="38"/>
  <c r="G234" i="38" s="1"/>
  <c r="Z325" i="38"/>
  <c r="G325" i="38" s="1"/>
  <c r="Z347" i="38"/>
  <c r="AA347" i="38" s="1"/>
  <c r="G347" i="38" s="1"/>
  <c r="G41" i="43"/>
  <c r="Z216" i="43"/>
  <c r="AA216" i="43" s="1"/>
  <c r="G217" i="43" s="1"/>
  <c r="Z292" i="43"/>
  <c r="Z294" i="43" s="1"/>
  <c r="Z295" i="43" s="1"/>
  <c r="G299" i="43" s="1"/>
  <c r="Z346" i="43"/>
  <c r="G346" i="43" s="1"/>
  <c r="Z122" i="47"/>
  <c r="Z123" i="47" s="1"/>
  <c r="Z124" i="47" s="1"/>
  <c r="G128" i="47" s="1"/>
  <c r="Z179" i="47"/>
  <c r="AA179" i="47" s="1"/>
  <c r="G182" i="47" s="1"/>
  <c r="Z238" i="47"/>
  <c r="G238" i="47" s="1"/>
  <c r="Z326" i="47"/>
  <c r="G326" i="47" s="1"/>
  <c r="Z350" i="47"/>
  <c r="AA350" i="47" s="1"/>
  <c r="G350" i="47" s="1"/>
  <c r="M39" i="35"/>
  <c r="O39" i="35" s="1"/>
  <c r="G309" i="44"/>
  <c r="G158" i="44"/>
  <c r="G186" i="44"/>
  <c r="G250" i="44"/>
  <c r="G345" i="44"/>
  <c r="Z105" i="54"/>
  <c r="Z177" i="54"/>
  <c r="Z233" i="54"/>
  <c r="G234" i="54" s="1"/>
  <c r="Z325" i="54"/>
  <c r="G325" i="54" s="1"/>
  <c r="Z347" i="54"/>
  <c r="AA347" i="54" s="1"/>
  <c r="G347" i="54" s="1"/>
  <c r="Z158" i="46"/>
  <c r="Z180" i="46"/>
  <c r="AB180" i="46" s="1"/>
  <c r="G186" i="46" s="1"/>
  <c r="G186" i="32" s="1"/>
  <c r="Z250" i="46"/>
  <c r="G250" i="46" s="1"/>
  <c r="G250" i="32" s="1"/>
  <c r="Z345" i="46"/>
  <c r="G345" i="46" s="1"/>
  <c r="G345" i="32" s="1"/>
  <c r="Z41" i="38"/>
  <c r="G41" i="38" s="1"/>
  <c r="M40" i="35"/>
  <c r="O40" i="35" s="1"/>
  <c r="G308" i="44"/>
  <c r="Z308" i="54"/>
  <c r="G308" i="54" s="1"/>
  <c r="Z309" i="45"/>
  <c r="G309" i="45" s="1"/>
  <c r="G185" i="44"/>
  <c r="G179" i="44"/>
  <c r="G182" i="44"/>
  <c r="Z309" i="54"/>
  <c r="G309" i="54" s="1"/>
  <c r="G182" i="38"/>
  <c r="G185" i="38"/>
  <c r="G179" i="38"/>
  <c r="G41" i="44"/>
  <c r="G299" i="44"/>
  <c r="G346" i="44"/>
  <c r="Z122" i="54"/>
  <c r="Z123" i="54" s="1"/>
  <c r="Z124" i="54" s="1"/>
  <c r="G128" i="54" s="1"/>
  <c r="Z179" i="54"/>
  <c r="AA179" i="54" s="1"/>
  <c r="Z238" i="54"/>
  <c r="G238" i="54" s="1"/>
  <c r="Z326" i="54"/>
  <c r="G326" i="54" s="1"/>
  <c r="Z350" i="54"/>
  <c r="AA350" i="54" s="1"/>
  <c r="G350" i="54" s="1"/>
  <c r="G216" i="46"/>
  <c r="G216" i="32" s="1"/>
  <c r="M37" i="35"/>
  <c r="O37" i="35" s="1"/>
  <c r="Z309" i="38"/>
  <c r="G309" i="38" s="1"/>
  <c r="Z309" i="46"/>
  <c r="G309" i="46" s="1"/>
  <c r="G309" i="32" s="1"/>
  <c r="M43" i="35"/>
  <c r="O43" i="35" s="1"/>
  <c r="Z158" i="38"/>
  <c r="Z159" i="38" s="1"/>
  <c r="G158" i="38" s="1"/>
  <c r="G234" i="44"/>
  <c r="G325" i="44"/>
  <c r="G347" i="44"/>
  <c r="Z158" i="54"/>
  <c r="Z159" i="54" s="1"/>
  <c r="G158" i="54" s="1"/>
  <c r="Z180" i="54"/>
  <c r="AB180" i="54" s="1"/>
  <c r="G186" i="54" s="1"/>
  <c r="Z250" i="54"/>
  <c r="G250" i="54" s="1"/>
  <c r="Z345" i="54"/>
  <c r="G345" i="54" s="1"/>
  <c r="Z177" i="46"/>
  <c r="Z233" i="46"/>
  <c r="G234" i="46" s="1"/>
  <c r="Z325" i="46"/>
  <c r="G325" i="46" s="1"/>
  <c r="G325" i="32" s="1"/>
  <c r="Z347" i="46"/>
  <c r="AA347" i="46" s="1"/>
  <c r="G347" i="46" s="1"/>
  <c r="G347" i="32" s="1"/>
  <c r="M38" i="35"/>
  <c r="O38" i="35" s="1"/>
  <c r="M42" i="35"/>
  <c r="O42" i="35" s="1"/>
  <c r="Z308" i="38"/>
  <c r="G308" i="38" s="1"/>
  <c r="Z308" i="46"/>
  <c r="G308" i="46" s="1"/>
  <c r="G308" i="32" s="1"/>
  <c r="Z309" i="43"/>
  <c r="G309" i="43" s="1"/>
  <c r="Z309" i="47"/>
  <c r="G309" i="47" s="1"/>
  <c r="Z159" i="46" l="1"/>
  <c r="G158" i="46" s="1"/>
  <c r="G158" i="32" s="1"/>
  <c r="G182" i="43"/>
  <c r="G220" i="54"/>
  <c r="G182" i="45"/>
  <c r="G218" i="54"/>
  <c r="G217" i="54"/>
  <c r="G179" i="45"/>
  <c r="G222" i="54"/>
  <c r="G219" i="54"/>
  <c r="G222" i="46"/>
  <c r="G222" i="32" s="1"/>
  <c r="G218" i="46"/>
  <c r="G218" i="32" s="1"/>
  <c r="G217" i="46"/>
  <c r="G217" i="32" s="1"/>
  <c r="G220" i="46"/>
  <c r="G220" i="32" s="1"/>
  <c r="G182" i="46"/>
  <c r="G182" i="32" s="1"/>
  <c r="G185" i="43"/>
  <c r="G185" i="46"/>
  <c r="G185" i="32" s="1"/>
  <c r="G218" i="45"/>
  <c r="G219" i="47"/>
  <c r="G216" i="47"/>
  <c r="G217" i="47"/>
  <c r="G222" i="45"/>
  <c r="G222" i="43"/>
  <c r="G218" i="47"/>
  <c r="G222" i="47"/>
  <c r="G220" i="45"/>
  <c r="G216" i="45"/>
  <c r="G219" i="45"/>
  <c r="G108" i="38"/>
  <c r="G218" i="43"/>
  <c r="G105" i="43"/>
  <c r="G179" i="47"/>
  <c r="G220" i="43"/>
  <c r="G41" i="46"/>
  <c r="Z43" i="46"/>
  <c r="G185" i="47"/>
  <c r="G108" i="45"/>
  <c r="G219" i="43"/>
  <c r="G105" i="45"/>
  <c r="G107" i="47"/>
  <c r="G108" i="43"/>
  <c r="G106" i="45"/>
  <c r="G216" i="43"/>
  <c r="G106" i="43"/>
  <c r="G106" i="47"/>
  <c r="G107" i="38"/>
  <c r="G218" i="38"/>
  <c r="G105" i="47"/>
  <c r="G105" i="38"/>
  <c r="G220" i="38"/>
  <c r="G222" i="38"/>
  <c r="G217" i="38"/>
  <c r="G216" i="38"/>
  <c r="G108" i="44"/>
  <c r="G107" i="44"/>
  <c r="G105" i="44"/>
  <c r="G106" i="44"/>
  <c r="G108" i="46"/>
  <c r="G108" i="32" s="1"/>
  <c r="G105" i="46"/>
  <c r="G105" i="32" s="1"/>
  <c r="G107" i="46"/>
  <c r="G107" i="32" s="1"/>
  <c r="G106" i="46"/>
  <c r="G106" i="32" s="1"/>
  <c r="G185" i="54"/>
  <c r="G179" i="54"/>
  <c r="G182" i="54"/>
  <c r="G218" i="44"/>
  <c r="G216" i="44"/>
  <c r="G220" i="44"/>
  <c r="G217" i="44"/>
  <c r="G222" i="44"/>
  <c r="G219" i="44"/>
  <c r="G107" i="54"/>
  <c r="G105" i="54"/>
  <c r="G108" i="54"/>
  <c r="G106" i="54"/>
  <c r="C172" i="42" l="1"/>
  <c r="C172" i="37"/>
  <c r="C172" i="48"/>
  <c r="C172" i="49"/>
  <c r="C172" i="50"/>
  <c r="C172" i="51"/>
  <c r="C172" i="52"/>
  <c r="C172" i="38"/>
  <c r="C172" i="43"/>
  <c r="C172" i="44"/>
  <c r="C172" i="45"/>
  <c r="C172" i="46"/>
  <c r="C172" i="47"/>
  <c r="C172" i="54"/>
  <c r="C172" i="39"/>
  <c r="C172" i="36"/>
  <c r="K16" i="32"/>
  <c r="K16" i="39"/>
  <c r="K16" i="54"/>
  <c r="K16" i="47"/>
  <c r="K16" i="46"/>
  <c r="K16" i="45"/>
  <c r="K16" i="44"/>
  <c r="K16" i="43"/>
  <c r="K16" i="38"/>
  <c r="K16" i="52"/>
  <c r="K16" i="51"/>
  <c r="K16" i="50"/>
  <c r="K16" i="49"/>
  <c r="K16" i="48"/>
  <c r="K16" i="37"/>
  <c r="K16" i="42"/>
  <c r="K16" i="36"/>
  <c r="D366" i="56"/>
  <c r="D365" i="56"/>
  <c r="D364" i="56"/>
  <c r="D359" i="56"/>
  <c r="D358" i="56"/>
  <c r="D357" i="56"/>
  <c r="D356" i="56"/>
  <c r="D355" i="56"/>
  <c r="D354" i="56"/>
  <c r="D353" i="56"/>
  <c r="D352" i="56"/>
  <c r="D351" i="56"/>
  <c r="D350" i="56"/>
  <c r="D349" i="56"/>
  <c r="D348" i="56"/>
  <c r="D347" i="56"/>
  <c r="D346" i="56"/>
  <c r="D345" i="56"/>
  <c r="D310" i="56"/>
  <c r="D309" i="56"/>
  <c r="D308" i="56"/>
  <c r="D307" i="56"/>
  <c r="D306" i="56"/>
  <c r="D305" i="56"/>
  <c r="D304" i="56"/>
  <c r="D303" i="56"/>
  <c r="D302" i="56"/>
  <c r="D301" i="56"/>
  <c r="D300" i="56"/>
  <c r="D299" i="56"/>
  <c r="D298" i="56"/>
  <c r="D297" i="56"/>
  <c r="D296" i="56"/>
  <c r="D295" i="56"/>
  <c r="D294" i="56"/>
  <c r="D293" i="56"/>
  <c r="D292" i="56"/>
  <c r="D339" i="56"/>
  <c r="D338" i="56"/>
  <c r="D337" i="56"/>
  <c r="D336" i="56"/>
  <c r="D335" i="56"/>
  <c r="D334" i="56"/>
  <c r="D333" i="56"/>
  <c r="D332" i="56"/>
  <c r="D331" i="56"/>
  <c r="D321" i="56"/>
  <c r="D320" i="56"/>
  <c r="D319" i="56"/>
  <c r="D318" i="56"/>
  <c r="D317" i="56"/>
  <c r="D316" i="56"/>
  <c r="D315" i="56"/>
  <c r="D314" i="56"/>
  <c r="D313" i="56"/>
  <c r="D312" i="56"/>
  <c r="D311" i="56"/>
  <c r="D247" i="56"/>
  <c r="D246" i="56"/>
  <c r="D245" i="56"/>
  <c r="D244" i="56"/>
  <c r="D243" i="56"/>
  <c r="D242" i="56"/>
  <c r="D241" i="56"/>
  <c r="D240" i="56"/>
  <c r="D230" i="56"/>
  <c r="D229" i="56"/>
  <c r="D228" i="56"/>
  <c r="D227" i="56"/>
  <c r="D226" i="56"/>
  <c r="D225" i="56"/>
  <c r="D224" i="56"/>
  <c r="D223" i="56"/>
  <c r="D213" i="56"/>
  <c r="D212" i="56"/>
  <c r="D211" i="56"/>
  <c r="D210" i="56"/>
  <c r="D209" i="56"/>
  <c r="D208" i="56"/>
  <c r="D207" i="56"/>
  <c r="V278" i="32" l="1"/>
  <c r="V279" i="32"/>
  <c r="V280" i="32"/>
  <c r="V281" i="32"/>
  <c r="V282" i="32"/>
  <c r="V283" i="32"/>
  <c r="V284" i="32"/>
  <c r="D278" i="36"/>
  <c r="E278" i="36"/>
  <c r="F278" i="36"/>
  <c r="V278" i="36"/>
  <c r="D279" i="36"/>
  <c r="E279" i="36"/>
  <c r="F279" i="36"/>
  <c r="V279" i="36"/>
  <c r="D280" i="36"/>
  <c r="E280" i="36"/>
  <c r="F280" i="36"/>
  <c r="V280" i="36"/>
  <c r="D281" i="36"/>
  <c r="E281" i="36"/>
  <c r="F281" i="36"/>
  <c r="V281" i="36"/>
  <c r="D282" i="36"/>
  <c r="E282" i="36"/>
  <c r="F282" i="36"/>
  <c r="V282" i="36"/>
  <c r="D283" i="36"/>
  <c r="E283" i="36"/>
  <c r="F283" i="36"/>
  <c r="V283" i="36"/>
  <c r="D284" i="36"/>
  <c r="E284" i="36"/>
  <c r="F284" i="36"/>
  <c r="V284" i="36"/>
  <c r="D278" i="42"/>
  <c r="E278" i="42"/>
  <c r="F278" i="42"/>
  <c r="V278" i="42"/>
  <c r="D279" i="42"/>
  <c r="E279" i="42"/>
  <c r="F279" i="42"/>
  <c r="V279" i="42"/>
  <c r="D280" i="42"/>
  <c r="E280" i="42"/>
  <c r="F280" i="42"/>
  <c r="V280" i="42"/>
  <c r="D281" i="42"/>
  <c r="E281" i="42"/>
  <c r="F281" i="42"/>
  <c r="V281" i="42"/>
  <c r="D282" i="42"/>
  <c r="E282" i="42"/>
  <c r="F282" i="42"/>
  <c r="V282" i="42"/>
  <c r="D283" i="42"/>
  <c r="E283" i="42"/>
  <c r="F283" i="42"/>
  <c r="V283" i="42"/>
  <c r="D284" i="42"/>
  <c r="E284" i="42"/>
  <c r="F284" i="42"/>
  <c r="V284" i="42"/>
  <c r="D278" i="37"/>
  <c r="E278" i="37"/>
  <c r="F278" i="37"/>
  <c r="V278" i="37"/>
  <c r="D279" i="37"/>
  <c r="E279" i="37"/>
  <c r="F279" i="37"/>
  <c r="V279" i="37"/>
  <c r="D280" i="37"/>
  <c r="E280" i="37"/>
  <c r="F280" i="37"/>
  <c r="V280" i="37"/>
  <c r="D281" i="37"/>
  <c r="E281" i="37"/>
  <c r="F281" i="37"/>
  <c r="V281" i="37"/>
  <c r="D282" i="37"/>
  <c r="E282" i="37"/>
  <c r="F282" i="37"/>
  <c r="V282" i="37"/>
  <c r="D283" i="37"/>
  <c r="E283" i="37"/>
  <c r="F283" i="37"/>
  <c r="V283" i="37"/>
  <c r="D284" i="37"/>
  <c r="E284" i="37"/>
  <c r="F284" i="37"/>
  <c r="V284" i="37"/>
  <c r="D278" i="48"/>
  <c r="E278" i="48"/>
  <c r="F278" i="48"/>
  <c r="V278" i="48"/>
  <c r="D279" i="48"/>
  <c r="E279" i="48"/>
  <c r="F279" i="48"/>
  <c r="V279" i="48"/>
  <c r="D280" i="48"/>
  <c r="E280" i="48"/>
  <c r="F280" i="48"/>
  <c r="V280" i="48"/>
  <c r="D281" i="48"/>
  <c r="E281" i="48"/>
  <c r="F281" i="48"/>
  <c r="V281" i="48"/>
  <c r="D282" i="48"/>
  <c r="E282" i="48"/>
  <c r="F282" i="48"/>
  <c r="V282" i="48"/>
  <c r="D283" i="48"/>
  <c r="E283" i="48"/>
  <c r="F283" i="48"/>
  <c r="V283" i="48"/>
  <c r="D284" i="48"/>
  <c r="E284" i="48"/>
  <c r="F284" i="48"/>
  <c r="V284" i="48"/>
  <c r="D278" i="49"/>
  <c r="E278" i="49"/>
  <c r="F278" i="49"/>
  <c r="V278" i="49"/>
  <c r="D279" i="49"/>
  <c r="E279" i="49"/>
  <c r="F279" i="49"/>
  <c r="V279" i="49"/>
  <c r="D280" i="49"/>
  <c r="E280" i="49"/>
  <c r="F280" i="49"/>
  <c r="V280" i="49"/>
  <c r="D281" i="49"/>
  <c r="E281" i="49"/>
  <c r="F281" i="49"/>
  <c r="V281" i="49"/>
  <c r="D282" i="49"/>
  <c r="E282" i="49"/>
  <c r="F282" i="49"/>
  <c r="V282" i="49"/>
  <c r="D283" i="49"/>
  <c r="E283" i="49"/>
  <c r="F283" i="49"/>
  <c r="V283" i="49"/>
  <c r="D284" i="49"/>
  <c r="E284" i="49"/>
  <c r="F284" i="49"/>
  <c r="V284" i="49"/>
  <c r="D278" i="50"/>
  <c r="E278" i="50"/>
  <c r="F278" i="50"/>
  <c r="V278" i="50"/>
  <c r="D279" i="50"/>
  <c r="E279" i="50"/>
  <c r="F279" i="50"/>
  <c r="V279" i="50"/>
  <c r="D280" i="50"/>
  <c r="E280" i="50"/>
  <c r="F280" i="50"/>
  <c r="V280" i="50"/>
  <c r="D281" i="50"/>
  <c r="E281" i="50"/>
  <c r="F281" i="50"/>
  <c r="V281" i="50"/>
  <c r="D282" i="50"/>
  <c r="E282" i="50"/>
  <c r="F282" i="50"/>
  <c r="V282" i="50"/>
  <c r="D283" i="50"/>
  <c r="E283" i="50"/>
  <c r="F283" i="50"/>
  <c r="V283" i="50"/>
  <c r="D284" i="50"/>
  <c r="E284" i="50"/>
  <c r="F284" i="50"/>
  <c r="V284" i="50"/>
  <c r="D278" i="51"/>
  <c r="E278" i="51"/>
  <c r="F278" i="51"/>
  <c r="V278" i="51"/>
  <c r="D279" i="51"/>
  <c r="E279" i="51"/>
  <c r="F279" i="51"/>
  <c r="V279" i="51"/>
  <c r="D280" i="51"/>
  <c r="E280" i="51"/>
  <c r="F280" i="51"/>
  <c r="V280" i="51"/>
  <c r="D281" i="51"/>
  <c r="E281" i="51"/>
  <c r="F281" i="51"/>
  <c r="V281" i="51"/>
  <c r="D282" i="51"/>
  <c r="E282" i="51"/>
  <c r="F282" i="51"/>
  <c r="V282" i="51"/>
  <c r="D283" i="51"/>
  <c r="E283" i="51"/>
  <c r="F283" i="51"/>
  <c r="V283" i="51"/>
  <c r="D284" i="51"/>
  <c r="E284" i="51"/>
  <c r="F284" i="51"/>
  <c r="V284" i="51"/>
  <c r="D278" i="52"/>
  <c r="E278" i="52"/>
  <c r="F278" i="52"/>
  <c r="V278" i="52"/>
  <c r="D279" i="52"/>
  <c r="E279" i="52"/>
  <c r="F279" i="52"/>
  <c r="V279" i="52"/>
  <c r="D280" i="52"/>
  <c r="E280" i="52"/>
  <c r="F280" i="52"/>
  <c r="V280" i="52"/>
  <c r="D281" i="52"/>
  <c r="E281" i="52"/>
  <c r="F281" i="52"/>
  <c r="V281" i="52"/>
  <c r="D282" i="52"/>
  <c r="E282" i="52"/>
  <c r="F282" i="52"/>
  <c r="V282" i="52"/>
  <c r="D283" i="52"/>
  <c r="E283" i="52"/>
  <c r="F283" i="52"/>
  <c r="V283" i="52"/>
  <c r="D284" i="52"/>
  <c r="E284" i="52"/>
  <c r="F284" i="52"/>
  <c r="V284" i="52"/>
  <c r="D278" i="38"/>
  <c r="E278" i="38"/>
  <c r="F278" i="38"/>
  <c r="V278" i="38"/>
  <c r="D279" i="38"/>
  <c r="E279" i="38"/>
  <c r="F279" i="38"/>
  <c r="V279" i="38"/>
  <c r="D280" i="38"/>
  <c r="E280" i="38"/>
  <c r="F280" i="38"/>
  <c r="V280" i="38"/>
  <c r="D281" i="38"/>
  <c r="E281" i="38"/>
  <c r="F281" i="38"/>
  <c r="V281" i="38"/>
  <c r="D282" i="38"/>
  <c r="E282" i="38"/>
  <c r="F282" i="38"/>
  <c r="V282" i="38"/>
  <c r="D283" i="38"/>
  <c r="E283" i="38"/>
  <c r="F283" i="38"/>
  <c r="V283" i="38"/>
  <c r="D284" i="38"/>
  <c r="E284" i="38"/>
  <c r="F284" i="38"/>
  <c r="V284" i="38"/>
  <c r="D278" i="43"/>
  <c r="E278" i="43"/>
  <c r="F278" i="43"/>
  <c r="V278" i="43"/>
  <c r="D279" i="43"/>
  <c r="E279" i="43"/>
  <c r="F279" i="43"/>
  <c r="V279" i="43"/>
  <c r="D280" i="43"/>
  <c r="E280" i="43"/>
  <c r="F280" i="43"/>
  <c r="V280" i="43"/>
  <c r="D281" i="43"/>
  <c r="E281" i="43"/>
  <c r="F281" i="43"/>
  <c r="V281" i="43"/>
  <c r="D282" i="43"/>
  <c r="E282" i="43"/>
  <c r="F282" i="43"/>
  <c r="V282" i="43"/>
  <c r="D283" i="43"/>
  <c r="E283" i="43"/>
  <c r="F283" i="43"/>
  <c r="V283" i="43"/>
  <c r="D284" i="43"/>
  <c r="E284" i="43"/>
  <c r="F284" i="43"/>
  <c r="V284" i="43"/>
  <c r="D278" i="44"/>
  <c r="E278" i="44"/>
  <c r="F278" i="44"/>
  <c r="V278" i="44"/>
  <c r="D279" i="44"/>
  <c r="E279" i="44"/>
  <c r="F279" i="44"/>
  <c r="V279" i="44"/>
  <c r="D280" i="44"/>
  <c r="E280" i="44"/>
  <c r="F280" i="44"/>
  <c r="V280" i="44"/>
  <c r="D281" i="44"/>
  <c r="E281" i="44"/>
  <c r="F281" i="44"/>
  <c r="V281" i="44"/>
  <c r="D282" i="44"/>
  <c r="E282" i="44"/>
  <c r="F282" i="44"/>
  <c r="V282" i="44"/>
  <c r="D283" i="44"/>
  <c r="E283" i="44"/>
  <c r="F283" i="44"/>
  <c r="V283" i="44"/>
  <c r="D284" i="44"/>
  <c r="E284" i="44"/>
  <c r="F284" i="44"/>
  <c r="V284" i="44"/>
  <c r="D278" i="45"/>
  <c r="E278" i="45"/>
  <c r="F278" i="45"/>
  <c r="V278" i="45"/>
  <c r="D279" i="45"/>
  <c r="E279" i="45"/>
  <c r="F279" i="45"/>
  <c r="V279" i="45"/>
  <c r="D280" i="45"/>
  <c r="E280" i="45"/>
  <c r="F280" i="45"/>
  <c r="V280" i="45"/>
  <c r="D281" i="45"/>
  <c r="E281" i="45"/>
  <c r="F281" i="45"/>
  <c r="V281" i="45"/>
  <c r="D282" i="45"/>
  <c r="E282" i="45"/>
  <c r="F282" i="45"/>
  <c r="V282" i="45"/>
  <c r="D283" i="45"/>
  <c r="E283" i="45"/>
  <c r="F283" i="45"/>
  <c r="V283" i="45"/>
  <c r="D284" i="45"/>
  <c r="E284" i="45"/>
  <c r="F284" i="45"/>
  <c r="V284" i="45"/>
  <c r="D278" i="46"/>
  <c r="E278" i="46"/>
  <c r="F278" i="46"/>
  <c r="V278" i="46"/>
  <c r="D279" i="46"/>
  <c r="E279" i="46"/>
  <c r="F279" i="46"/>
  <c r="V279" i="46"/>
  <c r="D280" i="46"/>
  <c r="E280" i="46"/>
  <c r="F280" i="46"/>
  <c r="V280" i="46"/>
  <c r="D281" i="46"/>
  <c r="E281" i="46"/>
  <c r="F281" i="46"/>
  <c r="V281" i="46"/>
  <c r="D282" i="46"/>
  <c r="E282" i="46"/>
  <c r="F282" i="46"/>
  <c r="V282" i="46"/>
  <c r="D283" i="46"/>
  <c r="E283" i="46"/>
  <c r="F283" i="46"/>
  <c r="V283" i="46"/>
  <c r="D284" i="46"/>
  <c r="E284" i="46"/>
  <c r="F284" i="46"/>
  <c r="V284" i="46"/>
  <c r="D278" i="47"/>
  <c r="E278" i="47"/>
  <c r="F278" i="47"/>
  <c r="V278" i="47"/>
  <c r="D279" i="47"/>
  <c r="E279" i="47"/>
  <c r="F279" i="47"/>
  <c r="V279" i="47"/>
  <c r="D280" i="47"/>
  <c r="E280" i="47"/>
  <c r="F280" i="47"/>
  <c r="V280" i="47"/>
  <c r="D281" i="47"/>
  <c r="E281" i="47"/>
  <c r="F281" i="47"/>
  <c r="V281" i="47"/>
  <c r="D282" i="47"/>
  <c r="E282" i="47"/>
  <c r="F282" i="47"/>
  <c r="V282" i="47"/>
  <c r="D283" i="47"/>
  <c r="E283" i="47"/>
  <c r="F283" i="47"/>
  <c r="V283" i="47"/>
  <c r="D284" i="47"/>
  <c r="E284" i="47"/>
  <c r="F284" i="47"/>
  <c r="V284" i="47"/>
  <c r="D278" i="54"/>
  <c r="E278" i="54"/>
  <c r="F278" i="54"/>
  <c r="V278" i="54"/>
  <c r="D279" i="54"/>
  <c r="E279" i="54"/>
  <c r="F279" i="54"/>
  <c r="V279" i="54"/>
  <c r="D280" i="54"/>
  <c r="E280" i="54"/>
  <c r="F280" i="54"/>
  <c r="V280" i="54"/>
  <c r="D281" i="54"/>
  <c r="E281" i="54"/>
  <c r="F281" i="54"/>
  <c r="V281" i="54"/>
  <c r="D282" i="54"/>
  <c r="E282" i="54"/>
  <c r="F282" i="54"/>
  <c r="V282" i="54"/>
  <c r="D283" i="54"/>
  <c r="E283" i="54"/>
  <c r="F283" i="54"/>
  <c r="V283" i="54"/>
  <c r="D284" i="54"/>
  <c r="E284" i="54"/>
  <c r="F284" i="54"/>
  <c r="V284" i="54"/>
  <c r="D278" i="39"/>
  <c r="E278" i="39"/>
  <c r="F278" i="39"/>
  <c r="V278" i="39"/>
  <c r="D279" i="39"/>
  <c r="E279" i="39"/>
  <c r="F279" i="39"/>
  <c r="V279" i="39"/>
  <c r="D280" i="39"/>
  <c r="E280" i="39"/>
  <c r="F280" i="39"/>
  <c r="V280" i="39"/>
  <c r="D281" i="39"/>
  <c r="E281" i="39"/>
  <c r="F281" i="39"/>
  <c r="V281" i="39"/>
  <c r="D282" i="39"/>
  <c r="E282" i="39"/>
  <c r="F282" i="39"/>
  <c r="V282" i="39"/>
  <c r="D283" i="39"/>
  <c r="E283" i="39"/>
  <c r="F283" i="39"/>
  <c r="V283" i="39"/>
  <c r="D284" i="39"/>
  <c r="E284" i="39"/>
  <c r="F284" i="39"/>
  <c r="V284" i="39"/>
  <c r="D278" i="56"/>
  <c r="E278" i="56"/>
  <c r="F278" i="56"/>
  <c r="D279" i="56"/>
  <c r="E279" i="56"/>
  <c r="F279" i="56"/>
  <c r="D280" i="56"/>
  <c r="E280" i="56"/>
  <c r="F280" i="56"/>
  <c r="D281" i="56"/>
  <c r="E281" i="56"/>
  <c r="F281" i="56"/>
  <c r="D282" i="56"/>
  <c r="E282" i="56"/>
  <c r="F282" i="56"/>
  <c r="D283" i="56"/>
  <c r="E283" i="56"/>
  <c r="F283" i="56"/>
  <c r="D284" i="56"/>
  <c r="E284" i="56"/>
  <c r="F284" i="56"/>
  <c r="D277" i="56"/>
  <c r="E277" i="56"/>
  <c r="F277" i="56"/>
  <c r="D285" i="56"/>
  <c r="E285" i="56"/>
  <c r="F285" i="56"/>
  <c r="D286" i="56"/>
  <c r="E286" i="56"/>
  <c r="F286" i="56"/>
  <c r="D287" i="56"/>
  <c r="E287" i="56"/>
  <c r="F287" i="56"/>
  <c r="D288" i="56"/>
  <c r="E288" i="56"/>
  <c r="F288" i="56"/>
  <c r="D289" i="56"/>
  <c r="E289" i="56"/>
  <c r="F289" i="56"/>
  <c r="D290" i="56"/>
  <c r="E290" i="56"/>
  <c r="F290" i="56"/>
  <c r="D277" i="42"/>
  <c r="E277" i="42"/>
  <c r="F277" i="42"/>
  <c r="V277" i="42"/>
  <c r="D285" i="42"/>
  <c r="E285" i="42"/>
  <c r="F285" i="42"/>
  <c r="V285" i="42"/>
  <c r="D286" i="42"/>
  <c r="E286" i="42"/>
  <c r="F286" i="42"/>
  <c r="V286" i="42"/>
  <c r="D287" i="42"/>
  <c r="E287" i="42"/>
  <c r="F287" i="42"/>
  <c r="V287" i="42"/>
  <c r="D288" i="42"/>
  <c r="E288" i="42"/>
  <c r="F288" i="42"/>
  <c r="V288" i="42"/>
  <c r="D289" i="42"/>
  <c r="E289" i="42"/>
  <c r="F289" i="42"/>
  <c r="V289" i="42"/>
  <c r="D290" i="42"/>
  <c r="E290" i="42"/>
  <c r="F290" i="42"/>
  <c r="V290" i="42"/>
  <c r="D277" i="37"/>
  <c r="E277" i="37"/>
  <c r="F277" i="37"/>
  <c r="V277" i="37"/>
  <c r="D285" i="37"/>
  <c r="E285" i="37"/>
  <c r="F285" i="37"/>
  <c r="V285" i="37"/>
  <c r="D286" i="37"/>
  <c r="E286" i="37"/>
  <c r="F286" i="37"/>
  <c r="V286" i="37"/>
  <c r="D287" i="37"/>
  <c r="E287" i="37"/>
  <c r="F287" i="37"/>
  <c r="V287" i="37"/>
  <c r="D288" i="37"/>
  <c r="E288" i="37"/>
  <c r="F288" i="37"/>
  <c r="V288" i="37"/>
  <c r="D289" i="37"/>
  <c r="E289" i="37"/>
  <c r="F289" i="37"/>
  <c r="V289" i="37"/>
  <c r="D290" i="37"/>
  <c r="E290" i="37"/>
  <c r="F290" i="37"/>
  <c r="V290" i="37"/>
  <c r="D277" i="48"/>
  <c r="E277" i="48"/>
  <c r="F277" i="48"/>
  <c r="V277" i="48"/>
  <c r="D285" i="48"/>
  <c r="E285" i="48"/>
  <c r="F285" i="48"/>
  <c r="V285" i="48"/>
  <c r="D286" i="48"/>
  <c r="E286" i="48"/>
  <c r="F286" i="48"/>
  <c r="V286" i="48"/>
  <c r="D287" i="48"/>
  <c r="E287" i="48"/>
  <c r="F287" i="48"/>
  <c r="V287" i="48"/>
  <c r="D288" i="48"/>
  <c r="E288" i="48"/>
  <c r="F288" i="48"/>
  <c r="V288" i="48"/>
  <c r="D289" i="48"/>
  <c r="E289" i="48"/>
  <c r="F289" i="48"/>
  <c r="V289" i="48"/>
  <c r="D290" i="48"/>
  <c r="E290" i="48"/>
  <c r="F290" i="48"/>
  <c r="V290" i="48"/>
  <c r="D277" i="49"/>
  <c r="E277" i="49"/>
  <c r="F277" i="49"/>
  <c r="V277" i="49"/>
  <c r="D285" i="49"/>
  <c r="E285" i="49"/>
  <c r="F285" i="49"/>
  <c r="V285" i="49"/>
  <c r="D286" i="49"/>
  <c r="E286" i="49"/>
  <c r="F286" i="49"/>
  <c r="V286" i="49"/>
  <c r="D287" i="49"/>
  <c r="E287" i="49"/>
  <c r="F287" i="49"/>
  <c r="V287" i="49"/>
  <c r="D288" i="49"/>
  <c r="E288" i="49"/>
  <c r="F288" i="49"/>
  <c r="V288" i="49"/>
  <c r="D289" i="49"/>
  <c r="E289" i="49"/>
  <c r="F289" i="49"/>
  <c r="V289" i="49"/>
  <c r="D290" i="49"/>
  <c r="E290" i="49"/>
  <c r="F290" i="49"/>
  <c r="V290" i="49"/>
  <c r="D277" i="50"/>
  <c r="E277" i="50"/>
  <c r="F277" i="50"/>
  <c r="V277" i="50"/>
  <c r="D285" i="50"/>
  <c r="E285" i="50"/>
  <c r="F285" i="50"/>
  <c r="V285" i="50"/>
  <c r="D286" i="50"/>
  <c r="E286" i="50"/>
  <c r="F286" i="50"/>
  <c r="V286" i="50"/>
  <c r="D287" i="50"/>
  <c r="E287" i="50"/>
  <c r="F287" i="50"/>
  <c r="V287" i="50"/>
  <c r="D288" i="50"/>
  <c r="E288" i="50"/>
  <c r="F288" i="50"/>
  <c r="V288" i="50"/>
  <c r="D289" i="50"/>
  <c r="E289" i="50"/>
  <c r="F289" i="50"/>
  <c r="V289" i="50"/>
  <c r="D290" i="50"/>
  <c r="E290" i="50"/>
  <c r="F290" i="50"/>
  <c r="V290" i="50"/>
  <c r="D277" i="51"/>
  <c r="E277" i="51"/>
  <c r="F277" i="51"/>
  <c r="V277" i="51"/>
  <c r="D285" i="51"/>
  <c r="E285" i="51"/>
  <c r="F285" i="51"/>
  <c r="V285" i="51"/>
  <c r="D286" i="51"/>
  <c r="E286" i="51"/>
  <c r="F286" i="51"/>
  <c r="V286" i="51"/>
  <c r="D287" i="51"/>
  <c r="E287" i="51"/>
  <c r="F287" i="51"/>
  <c r="V287" i="51"/>
  <c r="D288" i="51"/>
  <c r="E288" i="51"/>
  <c r="F288" i="51"/>
  <c r="V288" i="51"/>
  <c r="D289" i="51"/>
  <c r="E289" i="51"/>
  <c r="F289" i="51"/>
  <c r="V289" i="51"/>
  <c r="D290" i="51"/>
  <c r="E290" i="51"/>
  <c r="F290" i="51"/>
  <c r="V290" i="51"/>
  <c r="D277" i="52"/>
  <c r="E277" i="52"/>
  <c r="F277" i="52"/>
  <c r="V277" i="52"/>
  <c r="D285" i="52"/>
  <c r="E285" i="52"/>
  <c r="F285" i="52"/>
  <c r="V285" i="52"/>
  <c r="D286" i="52"/>
  <c r="E286" i="52"/>
  <c r="F286" i="52"/>
  <c r="V286" i="52"/>
  <c r="D287" i="52"/>
  <c r="E287" i="52"/>
  <c r="F287" i="52"/>
  <c r="V287" i="52"/>
  <c r="D288" i="52"/>
  <c r="E288" i="52"/>
  <c r="F288" i="52"/>
  <c r="V288" i="52"/>
  <c r="D289" i="52"/>
  <c r="E289" i="52"/>
  <c r="F289" i="52"/>
  <c r="V289" i="52"/>
  <c r="D290" i="52"/>
  <c r="E290" i="52"/>
  <c r="F290" i="52"/>
  <c r="V290" i="52"/>
  <c r="D277" i="38"/>
  <c r="E277" i="38"/>
  <c r="F277" i="38"/>
  <c r="V277" i="38"/>
  <c r="D285" i="38"/>
  <c r="E285" i="38"/>
  <c r="F285" i="38"/>
  <c r="V285" i="38"/>
  <c r="D286" i="38"/>
  <c r="E286" i="38"/>
  <c r="F286" i="38"/>
  <c r="V286" i="38"/>
  <c r="D287" i="38"/>
  <c r="E287" i="38"/>
  <c r="F287" i="38"/>
  <c r="V287" i="38"/>
  <c r="D288" i="38"/>
  <c r="E288" i="38"/>
  <c r="F288" i="38"/>
  <c r="V288" i="38"/>
  <c r="D289" i="38"/>
  <c r="E289" i="38"/>
  <c r="F289" i="38"/>
  <c r="V289" i="38"/>
  <c r="D290" i="38"/>
  <c r="E290" i="38"/>
  <c r="F290" i="38"/>
  <c r="V290" i="38"/>
  <c r="D277" i="43"/>
  <c r="E277" i="43"/>
  <c r="F277" i="43"/>
  <c r="V277" i="43"/>
  <c r="D285" i="43"/>
  <c r="E285" i="43"/>
  <c r="F285" i="43"/>
  <c r="V285" i="43"/>
  <c r="D286" i="43"/>
  <c r="E286" i="43"/>
  <c r="F286" i="43"/>
  <c r="V286" i="43"/>
  <c r="D287" i="43"/>
  <c r="E287" i="43"/>
  <c r="F287" i="43"/>
  <c r="V287" i="43"/>
  <c r="D288" i="43"/>
  <c r="E288" i="43"/>
  <c r="F288" i="43"/>
  <c r="V288" i="43"/>
  <c r="D289" i="43"/>
  <c r="E289" i="43"/>
  <c r="F289" i="43"/>
  <c r="V289" i="43"/>
  <c r="D290" i="43"/>
  <c r="E290" i="43"/>
  <c r="F290" i="43"/>
  <c r="V290" i="43"/>
  <c r="D277" i="44"/>
  <c r="E277" i="44"/>
  <c r="F277" i="44"/>
  <c r="V277" i="44"/>
  <c r="D285" i="44"/>
  <c r="E285" i="44"/>
  <c r="F285" i="44"/>
  <c r="V285" i="44"/>
  <c r="D286" i="44"/>
  <c r="E286" i="44"/>
  <c r="F286" i="44"/>
  <c r="V286" i="44"/>
  <c r="D287" i="44"/>
  <c r="E287" i="44"/>
  <c r="F287" i="44"/>
  <c r="V287" i="44"/>
  <c r="D288" i="44"/>
  <c r="E288" i="44"/>
  <c r="F288" i="44"/>
  <c r="V288" i="44"/>
  <c r="D289" i="44"/>
  <c r="E289" i="44"/>
  <c r="F289" i="44"/>
  <c r="V289" i="44"/>
  <c r="D290" i="44"/>
  <c r="E290" i="44"/>
  <c r="F290" i="44"/>
  <c r="V290" i="44"/>
  <c r="D277" i="45"/>
  <c r="E277" i="45"/>
  <c r="F277" i="45"/>
  <c r="V277" i="45"/>
  <c r="D285" i="45"/>
  <c r="E285" i="45"/>
  <c r="F285" i="45"/>
  <c r="V285" i="45"/>
  <c r="D286" i="45"/>
  <c r="E286" i="45"/>
  <c r="F286" i="45"/>
  <c r="V286" i="45"/>
  <c r="D287" i="45"/>
  <c r="E287" i="45"/>
  <c r="F287" i="45"/>
  <c r="V287" i="45"/>
  <c r="D288" i="45"/>
  <c r="E288" i="45"/>
  <c r="F288" i="45"/>
  <c r="V288" i="45"/>
  <c r="D289" i="45"/>
  <c r="E289" i="45"/>
  <c r="F289" i="45"/>
  <c r="V289" i="45"/>
  <c r="D290" i="45"/>
  <c r="E290" i="45"/>
  <c r="F290" i="45"/>
  <c r="V290" i="45"/>
  <c r="D277" i="46"/>
  <c r="E277" i="46"/>
  <c r="F277" i="46"/>
  <c r="V277" i="46"/>
  <c r="D285" i="46"/>
  <c r="E285" i="46"/>
  <c r="F285" i="46"/>
  <c r="V285" i="46"/>
  <c r="D286" i="46"/>
  <c r="E286" i="46"/>
  <c r="F286" i="46"/>
  <c r="V286" i="46"/>
  <c r="D287" i="46"/>
  <c r="E287" i="46"/>
  <c r="F287" i="46"/>
  <c r="V287" i="46"/>
  <c r="D288" i="46"/>
  <c r="E288" i="46"/>
  <c r="F288" i="46"/>
  <c r="V288" i="46"/>
  <c r="D289" i="46"/>
  <c r="E289" i="46"/>
  <c r="F289" i="46"/>
  <c r="V289" i="46"/>
  <c r="D290" i="46"/>
  <c r="E290" i="46"/>
  <c r="F290" i="46"/>
  <c r="V290" i="46"/>
  <c r="D277" i="47"/>
  <c r="E277" i="47"/>
  <c r="F277" i="47"/>
  <c r="V277" i="47"/>
  <c r="D285" i="47"/>
  <c r="E285" i="47"/>
  <c r="F285" i="47"/>
  <c r="V285" i="47"/>
  <c r="D286" i="47"/>
  <c r="E286" i="47"/>
  <c r="F286" i="47"/>
  <c r="V286" i="47"/>
  <c r="D287" i="47"/>
  <c r="E287" i="47"/>
  <c r="F287" i="47"/>
  <c r="V287" i="47"/>
  <c r="D288" i="47"/>
  <c r="E288" i="47"/>
  <c r="F288" i="47"/>
  <c r="V288" i="47"/>
  <c r="D289" i="47"/>
  <c r="E289" i="47"/>
  <c r="F289" i="47"/>
  <c r="V289" i="47"/>
  <c r="D290" i="47"/>
  <c r="E290" i="47"/>
  <c r="F290" i="47"/>
  <c r="V290" i="47"/>
  <c r="D277" i="54"/>
  <c r="E277" i="54"/>
  <c r="F277" i="54"/>
  <c r="V277" i="54"/>
  <c r="D285" i="54"/>
  <c r="E285" i="54"/>
  <c r="F285" i="54"/>
  <c r="V285" i="54"/>
  <c r="D286" i="54"/>
  <c r="E286" i="54"/>
  <c r="F286" i="54"/>
  <c r="V286" i="54"/>
  <c r="D287" i="54"/>
  <c r="E287" i="54"/>
  <c r="F287" i="54"/>
  <c r="V287" i="54"/>
  <c r="D288" i="54"/>
  <c r="E288" i="54"/>
  <c r="F288" i="54"/>
  <c r="V288" i="54"/>
  <c r="D289" i="54"/>
  <c r="E289" i="54"/>
  <c r="F289" i="54"/>
  <c r="V289" i="54"/>
  <c r="D290" i="54"/>
  <c r="E290" i="54"/>
  <c r="F290" i="54"/>
  <c r="V290" i="54"/>
  <c r="D277" i="39"/>
  <c r="E277" i="39"/>
  <c r="F277" i="39"/>
  <c r="V277" i="39"/>
  <c r="D285" i="39"/>
  <c r="E285" i="39"/>
  <c r="F285" i="39"/>
  <c r="V285" i="39"/>
  <c r="D286" i="39"/>
  <c r="E286" i="39"/>
  <c r="F286" i="39"/>
  <c r="V286" i="39"/>
  <c r="D287" i="39"/>
  <c r="E287" i="39"/>
  <c r="F287" i="39"/>
  <c r="V287" i="39"/>
  <c r="D288" i="39"/>
  <c r="E288" i="39"/>
  <c r="F288" i="39"/>
  <c r="V288" i="39"/>
  <c r="D289" i="39"/>
  <c r="E289" i="39"/>
  <c r="F289" i="39"/>
  <c r="V289" i="39"/>
  <c r="D290" i="39"/>
  <c r="E290" i="39"/>
  <c r="F290" i="39"/>
  <c r="V290" i="39"/>
  <c r="D277" i="36"/>
  <c r="E277" i="36"/>
  <c r="F277" i="36"/>
  <c r="V277" i="36"/>
  <c r="D285" i="36"/>
  <c r="E285" i="36"/>
  <c r="F285" i="36"/>
  <c r="V285" i="36"/>
  <c r="D286" i="36"/>
  <c r="E286" i="36"/>
  <c r="F286" i="36"/>
  <c r="V286" i="36"/>
  <c r="D287" i="36"/>
  <c r="E287" i="36"/>
  <c r="F287" i="36"/>
  <c r="V287" i="36"/>
  <c r="D288" i="36"/>
  <c r="E288" i="36"/>
  <c r="F288" i="36"/>
  <c r="V288" i="36"/>
  <c r="D289" i="36"/>
  <c r="E289" i="36"/>
  <c r="F289" i="36"/>
  <c r="V289" i="36"/>
  <c r="D290" i="36"/>
  <c r="E290" i="36"/>
  <c r="F290" i="36"/>
  <c r="V290" i="36"/>
  <c r="D271" i="56"/>
  <c r="D271" i="39"/>
  <c r="D271" i="54"/>
  <c r="D271" i="47"/>
  <c r="D271" i="46"/>
  <c r="D271" i="45"/>
  <c r="D271" i="44"/>
  <c r="D271" i="43"/>
  <c r="D271" i="38"/>
  <c r="D271" i="52"/>
  <c r="D271" i="51"/>
  <c r="D271" i="50"/>
  <c r="D271" i="49"/>
  <c r="D271" i="48"/>
  <c r="D271" i="37"/>
  <c r="D271" i="42"/>
  <c r="D271" i="36"/>
  <c r="D272" i="56"/>
  <c r="D272" i="39"/>
  <c r="D272" i="54"/>
  <c r="D272" i="47"/>
  <c r="D272" i="46"/>
  <c r="D272" i="45"/>
  <c r="D272" i="44"/>
  <c r="D272" i="43"/>
  <c r="D272" i="38"/>
  <c r="D272" i="52"/>
  <c r="D272" i="51"/>
  <c r="D272" i="50"/>
  <c r="D272" i="49"/>
  <c r="D272" i="48"/>
  <c r="D272" i="37"/>
  <c r="D272" i="42"/>
  <c r="D272" i="36"/>
  <c r="D270" i="36"/>
  <c r="D269" i="36"/>
  <c r="D268" i="36"/>
  <c r="D270" i="42"/>
  <c r="D269" i="42"/>
  <c r="D268" i="42"/>
  <c r="D270" i="37"/>
  <c r="D269" i="37"/>
  <c r="D268" i="37"/>
  <c r="D270" i="48"/>
  <c r="D269" i="48"/>
  <c r="D268" i="48"/>
  <c r="D270" i="49"/>
  <c r="D269" i="49"/>
  <c r="D268" i="49"/>
  <c r="D270" i="50"/>
  <c r="D269" i="50"/>
  <c r="D268" i="50"/>
  <c r="D270" i="51"/>
  <c r="D269" i="51"/>
  <c r="D268" i="51"/>
  <c r="D270" i="52"/>
  <c r="D269" i="52"/>
  <c r="D268" i="52"/>
  <c r="D270" i="38"/>
  <c r="D269" i="38"/>
  <c r="D268" i="38"/>
  <c r="D270" i="43"/>
  <c r="D269" i="43"/>
  <c r="D268" i="43"/>
  <c r="D270" i="44"/>
  <c r="D269" i="44"/>
  <c r="D268" i="44"/>
  <c r="D270" i="45"/>
  <c r="D269" i="45"/>
  <c r="D268" i="45"/>
  <c r="D270" i="46"/>
  <c r="D269" i="46"/>
  <c r="D268" i="46"/>
  <c r="D270" i="47"/>
  <c r="D269" i="47"/>
  <c r="D268" i="47"/>
  <c r="D270" i="54"/>
  <c r="D269" i="54"/>
  <c r="D268" i="54"/>
  <c r="D270" i="39"/>
  <c r="D269" i="39"/>
  <c r="D268" i="39"/>
  <c r="D270" i="56"/>
  <c r="D269" i="56"/>
  <c r="D268" i="56"/>
  <c r="V268" i="32"/>
  <c r="V269" i="32"/>
  <c r="V270" i="32"/>
  <c r="V271" i="32"/>
  <c r="V272" i="32"/>
  <c r="E268" i="36"/>
  <c r="F268" i="36"/>
  <c r="V268" i="36"/>
  <c r="E269" i="36"/>
  <c r="F269" i="36"/>
  <c r="V269" i="36"/>
  <c r="E270" i="36"/>
  <c r="F270" i="36"/>
  <c r="V270" i="36"/>
  <c r="E271" i="36"/>
  <c r="F271" i="36"/>
  <c r="V271" i="36"/>
  <c r="E272" i="36"/>
  <c r="F272" i="36"/>
  <c r="V272" i="36"/>
  <c r="E268" i="42"/>
  <c r="F268" i="42"/>
  <c r="V268" i="42"/>
  <c r="E269" i="42"/>
  <c r="F269" i="42"/>
  <c r="V269" i="42"/>
  <c r="E270" i="42"/>
  <c r="F270" i="42"/>
  <c r="V270" i="42"/>
  <c r="E271" i="42"/>
  <c r="F271" i="42"/>
  <c r="V271" i="42"/>
  <c r="E272" i="42"/>
  <c r="F272" i="42"/>
  <c r="V272" i="42"/>
  <c r="E268" i="37"/>
  <c r="F268" i="37"/>
  <c r="V268" i="37"/>
  <c r="E269" i="37"/>
  <c r="F269" i="37"/>
  <c r="V269" i="37"/>
  <c r="E270" i="37"/>
  <c r="F270" i="37"/>
  <c r="V270" i="37"/>
  <c r="E271" i="37"/>
  <c r="F271" i="37"/>
  <c r="V271" i="37"/>
  <c r="E272" i="37"/>
  <c r="F272" i="37"/>
  <c r="V272" i="37"/>
  <c r="E268" i="48"/>
  <c r="F268" i="48"/>
  <c r="V268" i="48"/>
  <c r="E269" i="48"/>
  <c r="F269" i="48"/>
  <c r="V269" i="48"/>
  <c r="E270" i="48"/>
  <c r="F270" i="48"/>
  <c r="V270" i="48"/>
  <c r="E271" i="48"/>
  <c r="F271" i="48"/>
  <c r="V271" i="48"/>
  <c r="E272" i="48"/>
  <c r="F272" i="48"/>
  <c r="V272" i="48"/>
  <c r="E268" i="49"/>
  <c r="F268" i="49"/>
  <c r="V268" i="49"/>
  <c r="E269" i="49"/>
  <c r="F269" i="49"/>
  <c r="V269" i="49"/>
  <c r="E270" i="49"/>
  <c r="F270" i="49"/>
  <c r="V270" i="49"/>
  <c r="E271" i="49"/>
  <c r="F271" i="49"/>
  <c r="V271" i="49"/>
  <c r="E272" i="49"/>
  <c r="F272" i="49"/>
  <c r="V272" i="49"/>
  <c r="E268" i="50"/>
  <c r="F268" i="50"/>
  <c r="V268" i="50"/>
  <c r="E269" i="50"/>
  <c r="F269" i="50"/>
  <c r="V269" i="50"/>
  <c r="E270" i="50"/>
  <c r="F270" i="50"/>
  <c r="V270" i="50"/>
  <c r="E271" i="50"/>
  <c r="F271" i="50"/>
  <c r="V271" i="50"/>
  <c r="E272" i="50"/>
  <c r="F272" i="50"/>
  <c r="V272" i="50"/>
  <c r="E268" i="51"/>
  <c r="F268" i="51"/>
  <c r="V268" i="51"/>
  <c r="E269" i="51"/>
  <c r="F269" i="51"/>
  <c r="V269" i="51"/>
  <c r="E270" i="51"/>
  <c r="F270" i="51"/>
  <c r="V270" i="51"/>
  <c r="E271" i="51"/>
  <c r="F271" i="51"/>
  <c r="V271" i="51"/>
  <c r="E272" i="51"/>
  <c r="F272" i="51"/>
  <c r="V272" i="51"/>
  <c r="E268" i="52"/>
  <c r="F268" i="52"/>
  <c r="V268" i="52"/>
  <c r="E269" i="52"/>
  <c r="F269" i="52"/>
  <c r="V269" i="52"/>
  <c r="E270" i="52"/>
  <c r="F270" i="52"/>
  <c r="V270" i="52"/>
  <c r="E271" i="52"/>
  <c r="F271" i="52"/>
  <c r="V271" i="52"/>
  <c r="E272" i="52"/>
  <c r="F272" i="52"/>
  <c r="V272" i="52"/>
  <c r="E268" i="38"/>
  <c r="F268" i="38"/>
  <c r="V268" i="38"/>
  <c r="E269" i="38"/>
  <c r="F269" i="38"/>
  <c r="V269" i="38"/>
  <c r="E270" i="38"/>
  <c r="F270" i="38"/>
  <c r="V270" i="38"/>
  <c r="E271" i="38"/>
  <c r="F271" i="38"/>
  <c r="V271" i="38"/>
  <c r="E272" i="38"/>
  <c r="F272" i="38"/>
  <c r="V272" i="38"/>
  <c r="E268" i="43"/>
  <c r="F268" i="43"/>
  <c r="V268" i="43"/>
  <c r="E269" i="43"/>
  <c r="F269" i="43"/>
  <c r="V269" i="43"/>
  <c r="E270" i="43"/>
  <c r="F270" i="43"/>
  <c r="V270" i="43"/>
  <c r="E271" i="43"/>
  <c r="F271" i="43"/>
  <c r="V271" i="43"/>
  <c r="E272" i="43"/>
  <c r="F272" i="43"/>
  <c r="V272" i="43"/>
  <c r="E268" i="44"/>
  <c r="F268" i="44"/>
  <c r="V268" i="44"/>
  <c r="E269" i="44"/>
  <c r="F269" i="44"/>
  <c r="V269" i="44"/>
  <c r="E270" i="44"/>
  <c r="F270" i="44"/>
  <c r="V270" i="44"/>
  <c r="E271" i="44"/>
  <c r="F271" i="44"/>
  <c r="V271" i="44"/>
  <c r="E272" i="44"/>
  <c r="F272" i="44"/>
  <c r="V272" i="44"/>
  <c r="E268" i="45"/>
  <c r="F268" i="45"/>
  <c r="V268" i="45"/>
  <c r="E269" i="45"/>
  <c r="F269" i="45"/>
  <c r="V269" i="45"/>
  <c r="E270" i="45"/>
  <c r="F270" i="45"/>
  <c r="V270" i="45"/>
  <c r="E271" i="45"/>
  <c r="F271" i="45"/>
  <c r="V271" i="45"/>
  <c r="E272" i="45"/>
  <c r="F272" i="45"/>
  <c r="V272" i="45"/>
  <c r="E268" i="46"/>
  <c r="F268" i="46"/>
  <c r="V268" i="46"/>
  <c r="E269" i="46"/>
  <c r="F269" i="46"/>
  <c r="V269" i="46"/>
  <c r="E270" i="46"/>
  <c r="F270" i="46"/>
  <c r="V270" i="46"/>
  <c r="E271" i="46"/>
  <c r="F271" i="46"/>
  <c r="V271" i="46"/>
  <c r="E272" i="46"/>
  <c r="F272" i="46"/>
  <c r="V272" i="46"/>
  <c r="E268" i="47"/>
  <c r="F268" i="47"/>
  <c r="V268" i="47"/>
  <c r="E269" i="47"/>
  <c r="F269" i="47"/>
  <c r="V269" i="47"/>
  <c r="E270" i="47"/>
  <c r="F270" i="47"/>
  <c r="V270" i="47"/>
  <c r="E271" i="47"/>
  <c r="F271" i="47"/>
  <c r="V271" i="47"/>
  <c r="E272" i="47"/>
  <c r="F272" i="47"/>
  <c r="V272" i="47"/>
  <c r="E268" i="54"/>
  <c r="F268" i="54"/>
  <c r="V268" i="54"/>
  <c r="E269" i="54"/>
  <c r="F269" i="54"/>
  <c r="V269" i="54"/>
  <c r="E270" i="54"/>
  <c r="F270" i="54"/>
  <c r="V270" i="54"/>
  <c r="E271" i="54"/>
  <c r="F271" i="54"/>
  <c r="V271" i="54"/>
  <c r="E272" i="54"/>
  <c r="F272" i="54"/>
  <c r="V272" i="54"/>
  <c r="E268" i="39"/>
  <c r="F268" i="39"/>
  <c r="V268" i="39"/>
  <c r="E269" i="39"/>
  <c r="F269" i="39"/>
  <c r="V269" i="39"/>
  <c r="E270" i="39"/>
  <c r="F270" i="39"/>
  <c r="V270" i="39"/>
  <c r="E271" i="39"/>
  <c r="F271" i="39"/>
  <c r="V271" i="39"/>
  <c r="E272" i="39"/>
  <c r="F272" i="39"/>
  <c r="V272" i="39"/>
  <c r="E268" i="56"/>
  <c r="F268" i="56"/>
  <c r="E269" i="56"/>
  <c r="F269" i="56"/>
  <c r="E270" i="56"/>
  <c r="F270" i="56"/>
  <c r="E271" i="56"/>
  <c r="F271" i="56"/>
  <c r="E272" i="56"/>
  <c r="F272" i="56"/>
  <c r="D276" i="36"/>
  <c r="D276" i="42"/>
  <c r="D276" i="37"/>
  <c r="D276" i="48"/>
  <c r="D276" i="49"/>
  <c r="D276" i="50"/>
  <c r="D276" i="51"/>
  <c r="D276" i="52"/>
  <c r="D276" i="38"/>
  <c r="D276" i="43"/>
  <c r="D276" i="44"/>
  <c r="D276" i="45"/>
  <c r="D276" i="46"/>
  <c r="D276" i="47"/>
  <c r="D276" i="54"/>
  <c r="D276" i="39"/>
  <c r="D276" i="56"/>
  <c r="V277" i="32"/>
  <c r="V285" i="32"/>
  <c r="V286" i="32"/>
  <c r="V287" i="32"/>
  <c r="V288" i="32"/>
  <c r="V289" i="32"/>
  <c r="V290" i="32"/>
  <c r="C364" i="56" l="1"/>
  <c r="C345" i="56"/>
  <c r="C325" i="56"/>
  <c r="C292" i="56"/>
  <c r="C274" i="56"/>
  <c r="C267" i="56"/>
  <c r="C250" i="56"/>
  <c r="C249" i="56"/>
  <c r="C238" i="56"/>
  <c r="C237" i="56"/>
  <c r="C233" i="56"/>
  <c r="C232" i="56"/>
  <c r="C216" i="56"/>
  <c r="C215" i="56"/>
  <c r="C204" i="56"/>
  <c r="C203" i="56"/>
  <c r="C171" i="56"/>
  <c r="C155" i="56"/>
  <c r="C154" i="56"/>
  <c r="C138" i="56"/>
  <c r="C137" i="56"/>
  <c r="C122" i="56"/>
  <c r="C121" i="56"/>
  <c r="C105" i="56"/>
  <c r="C104" i="56"/>
  <c r="C73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D7" i="39" l="1"/>
  <c r="D7" i="54"/>
  <c r="D7" i="47"/>
  <c r="D7" i="46"/>
  <c r="D7" i="45"/>
  <c r="D7" i="44"/>
  <c r="D7" i="43"/>
  <c r="D7" i="38"/>
  <c r="D7" i="52"/>
  <c r="D7" i="32"/>
  <c r="D7" i="51"/>
  <c r="D7" i="50"/>
  <c r="D7" i="49"/>
  <c r="D7" i="48"/>
  <c r="D7" i="37"/>
  <c r="D7" i="42"/>
  <c r="D7" i="36"/>
  <c r="AM12" i="56"/>
  <c r="AK12" i="56"/>
  <c r="AI12" i="56"/>
  <c r="AG12" i="56"/>
  <c r="AE12" i="56"/>
  <c r="AC12" i="56"/>
  <c r="AA12" i="56"/>
  <c r="Y12" i="56"/>
  <c r="W12" i="56"/>
  <c r="U12" i="56"/>
  <c r="S12" i="56"/>
  <c r="Q12" i="56"/>
  <c r="O12" i="56"/>
  <c r="M12" i="56"/>
  <c r="K12" i="56"/>
  <c r="I12" i="56"/>
  <c r="G12" i="56"/>
  <c r="V36" i="32" l="1"/>
  <c r="D36" i="36"/>
  <c r="F36" i="36"/>
  <c r="V36" i="36"/>
  <c r="D36" i="42"/>
  <c r="F36" i="42"/>
  <c r="V36" i="42"/>
  <c r="D36" i="37"/>
  <c r="F36" i="37"/>
  <c r="V36" i="37"/>
  <c r="D36" i="48"/>
  <c r="F36" i="48"/>
  <c r="V36" i="48"/>
  <c r="D36" i="49"/>
  <c r="F36" i="49"/>
  <c r="V36" i="49"/>
  <c r="D36" i="50"/>
  <c r="F36" i="50"/>
  <c r="V36" i="50"/>
  <c r="D36" i="51"/>
  <c r="F36" i="51"/>
  <c r="V36" i="51"/>
  <c r="D36" i="52"/>
  <c r="F36" i="52"/>
  <c r="V36" i="52"/>
  <c r="D36" i="38"/>
  <c r="F36" i="38"/>
  <c r="V36" i="38"/>
  <c r="D36" i="43"/>
  <c r="F36" i="43"/>
  <c r="V36" i="43"/>
  <c r="D36" i="44"/>
  <c r="F36" i="44"/>
  <c r="V36" i="44"/>
  <c r="D36" i="45"/>
  <c r="F36" i="45"/>
  <c r="V36" i="45"/>
  <c r="D36" i="46"/>
  <c r="F36" i="46"/>
  <c r="V36" i="46"/>
  <c r="D36" i="47"/>
  <c r="F36" i="47"/>
  <c r="V36" i="47"/>
  <c r="D36" i="54"/>
  <c r="F36" i="54"/>
  <c r="V36" i="54"/>
  <c r="D36" i="39"/>
  <c r="F36" i="39"/>
  <c r="V36" i="39"/>
  <c r="D36" i="56"/>
  <c r="F36" i="56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C49" i="36"/>
  <c r="D49" i="36"/>
  <c r="F49" i="36"/>
  <c r="V49" i="36"/>
  <c r="C50" i="36"/>
  <c r="D50" i="36"/>
  <c r="F50" i="36"/>
  <c r="V50" i="36"/>
  <c r="C51" i="36"/>
  <c r="D51" i="36"/>
  <c r="F51" i="36"/>
  <c r="V51" i="36"/>
  <c r="C52" i="36"/>
  <c r="D52" i="36"/>
  <c r="F52" i="36"/>
  <c r="V52" i="36"/>
  <c r="C53" i="36"/>
  <c r="D53" i="36"/>
  <c r="F53" i="36"/>
  <c r="V53" i="36"/>
  <c r="C54" i="36"/>
  <c r="D54" i="36"/>
  <c r="F54" i="36"/>
  <c r="V54" i="36"/>
  <c r="C55" i="36"/>
  <c r="D55" i="36"/>
  <c r="F55" i="36"/>
  <c r="V55" i="36"/>
  <c r="C56" i="36"/>
  <c r="D56" i="36"/>
  <c r="F56" i="36"/>
  <c r="V56" i="36"/>
  <c r="C57" i="36"/>
  <c r="D57" i="36"/>
  <c r="F57" i="36"/>
  <c r="V57" i="36"/>
  <c r="C58" i="36"/>
  <c r="D58" i="36"/>
  <c r="F58" i="36"/>
  <c r="V58" i="36"/>
  <c r="C59" i="36"/>
  <c r="D59" i="36"/>
  <c r="F59" i="36"/>
  <c r="V59" i="36"/>
  <c r="C60" i="36"/>
  <c r="D60" i="36"/>
  <c r="F60" i="36"/>
  <c r="V60" i="36"/>
  <c r="C61" i="36"/>
  <c r="D61" i="36"/>
  <c r="F61" i="36"/>
  <c r="V61" i="36"/>
  <c r="C62" i="36"/>
  <c r="D62" i="36"/>
  <c r="F62" i="36"/>
  <c r="V62" i="36"/>
  <c r="C63" i="36"/>
  <c r="D63" i="36"/>
  <c r="F63" i="36"/>
  <c r="V63" i="36"/>
  <c r="C64" i="36"/>
  <c r="D64" i="36"/>
  <c r="F64" i="36"/>
  <c r="V64" i="36"/>
  <c r="C65" i="36"/>
  <c r="D65" i="36"/>
  <c r="F65" i="36"/>
  <c r="V65" i="36"/>
  <c r="C66" i="36"/>
  <c r="D66" i="36"/>
  <c r="F66" i="36"/>
  <c r="V66" i="36"/>
  <c r="C67" i="36"/>
  <c r="D67" i="36"/>
  <c r="F67" i="36"/>
  <c r="V67" i="36"/>
  <c r="C49" i="42"/>
  <c r="D49" i="42"/>
  <c r="F49" i="42"/>
  <c r="V49" i="42"/>
  <c r="C50" i="42"/>
  <c r="D50" i="42"/>
  <c r="F50" i="42"/>
  <c r="V50" i="42"/>
  <c r="C51" i="42"/>
  <c r="D51" i="42"/>
  <c r="F51" i="42"/>
  <c r="V51" i="42"/>
  <c r="C52" i="42"/>
  <c r="D52" i="42"/>
  <c r="F52" i="42"/>
  <c r="V52" i="42"/>
  <c r="C53" i="42"/>
  <c r="D53" i="42"/>
  <c r="F53" i="42"/>
  <c r="V53" i="42"/>
  <c r="C54" i="42"/>
  <c r="D54" i="42"/>
  <c r="F54" i="42"/>
  <c r="V54" i="42"/>
  <c r="C55" i="42"/>
  <c r="D55" i="42"/>
  <c r="F55" i="42"/>
  <c r="V55" i="42"/>
  <c r="C56" i="42"/>
  <c r="D56" i="42"/>
  <c r="F56" i="42"/>
  <c r="V56" i="42"/>
  <c r="C57" i="42"/>
  <c r="D57" i="42"/>
  <c r="F57" i="42"/>
  <c r="V57" i="42"/>
  <c r="C58" i="42"/>
  <c r="D58" i="42"/>
  <c r="F58" i="42"/>
  <c r="V58" i="42"/>
  <c r="C59" i="42"/>
  <c r="D59" i="42"/>
  <c r="F59" i="42"/>
  <c r="V59" i="42"/>
  <c r="C60" i="42"/>
  <c r="D60" i="42"/>
  <c r="F60" i="42"/>
  <c r="V60" i="42"/>
  <c r="C61" i="42"/>
  <c r="D61" i="42"/>
  <c r="F61" i="42"/>
  <c r="V61" i="42"/>
  <c r="C62" i="42"/>
  <c r="D62" i="42"/>
  <c r="F62" i="42"/>
  <c r="V62" i="42"/>
  <c r="C63" i="42"/>
  <c r="D63" i="42"/>
  <c r="F63" i="42"/>
  <c r="V63" i="42"/>
  <c r="C64" i="42"/>
  <c r="D64" i="42"/>
  <c r="F64" i="42"/>
  <c r="V64" i="42"/>
  <c r="C65" i="42"/>
  <c r="D65" i="42"/>
  <c r="F65" i="42"/>
  <c r="V65" i="42"/>
  <c r="C66" i="42"/>
  <c r="D66" i="42"/>
  <c r="F66" i="42"/>
  <c r="V66" i="42"/>
  <c r="C67" i="42"/>
  <c r="D67" i="42"/>
  <c r="F67" i="42"/>
  <c r="V67" i="42"/>
  <c r="C49" i="37"/>
  <c r="D49" i="37"/>
  <c r="F49" i="37"/>
  <c r="V49" i="37"/>
  <c r="C50" i="37"/>
  <c r="D50" i="37"/>
  <c r="F50" i="37"/>
  <c r="V50" i="37"/>
  <c r="C51" i="37"/>
  <c r="D51" i="37"/>
  <c r="F51" i="37"/>
  <c r="V51" i="37"/>
  <c r="C52" i="37"/>
  <c r="D52" i="37"/>
  <c r="F52" i="37"/>
  <c r="V52" i="37"/>
  <c r="C53" i="37"/>
  <c r="D53" i="37"/>
  <c r="F53" i="37"/>
  <c r="V53" i="37"/>
  <c r="C54" i="37"/>
  <c r="D54" i="37"/>
  <c r="F54" i="37"/>
  <c r="V54" i="37"/>
  <c r="C55" i="37"/>
  <c r="D55" i="37"/>
  <c r="F55" i="37"/>
  <c r="V55" i="37"/>
  <c r="C56" i="37"/>
  <c r="D56" i="37"/>
  <c r="F56" i="37"/>
  <c r="V56" i="37"/>
  <c r="C57" i="37"/>
  <c r="D57" i="37"/>
  <c r="F57" i="37"/>
  <c r="V57" i="37"/>
  <c r="C58" i="37"/>
  <c r="D58" i="37"/>
  <c r="F58" i="37"/>
  <c r="V58" i="37"/>
  <c r="C59" i="37"/>
  <c r="D59" i="37"/>
  <c r="F59" i="37"/>
  <c r="V59" i="37"/>
  <c r="C60" i="37"/>
  <c r="D60" i="37"/>
  <c r="F60" i="37"/>
  <c r="V60" i="37"/>
  <c r="C61" i="37"/>
  <c r="D61" i="37"/>
  <c r="F61" i="37"/>
  <c r="V61" i="37"/>
  <c r="C62" i="37"/>
  <c r="D62" i="37"/>
  <c r="F62" i="37"/>
  <c r="V62" i="37"/>
  <c r="C63" i="37"/>
  <c r="D63" i="37"/>
  <c r="F63" i="37"/>
  <c r="V63" i="37"/>
  <c r="C64" i="37"/>
  <c r="D64" i="37"/>
  <c r="F64" i="37"/>
  <c r="V64" i="37"/>
  <c r="C65" i="37"/>
  <c r="D65" i="37"/>
  <c r="F65" i="37"/>
  <c r="V65" i="37"/>
  <c r="C66" i="37"/>
  <c r="D66" i="37"/>
  <c r="F66" i="37"/>
  <c r="V66" i="37"/>
  <c r="C67" i="37"/>
  <c r="D67" i="37"/>
  <c r="F67" i="37"/>
  <c r="V67" i="37"/>
  <c r="C49" i="48"/>
  <c r="D49" i="48"/>
  <c r="F49" i="48"/>
  <c r="V49" i="48"/>
  <c r="C50" i="48"/>
  <c r="D50" i="48"/>
  <c r="F50" i="48"/>
  <c r="V50" i="48"/>
  <c r="C51" i="48"/>
  <c r="D51" i="48"/>
  <c r="F51" i="48"/>
  <c r="V51" i="48"/>
  <c r="C52" i="48"/>
  <c r="D52" i="48"/>
  <c r="F52" i="48"/>
  <c r="V52" i="48"/>
  <c r="C53" i="48"/>
  <c r="D53" i="48"/>
  <c r="F53" i="48"/>
  <c r="V53" i="48"/>
  <c r="C54" i="48"/>
  <c r="D54" i="48"/>
  <c r="F54" i="48"/>
  <c r="V54" i="48"/>
  <c r="C55" i="48"/>
  <c r="D55" i="48"/>
  <c r="F55" i="48"/>
  <c r="V55" i="48"/>
  <c r="C56" i="48"/>
  <c r="D56" i="48"/>
  <c r="F56" i="48"/>
  <c r="V56" i="48"/>
  <c r="C57" i="48"/>
  <c r="D57" i="48"/>
  <c r="F57" i="48"/>
  <c r="V57" i="48"/>
  <c r="C58" i="48"/>
  <c r="D58" i="48"/>
  <c r="F58" i="48"/>
  <c r="V58" i="48"/>
  <c r="C59" i="48"/>
  <c r="D59" i="48"/>
  <c r="F59" i="48"/>
  <c r="V59" i="48"/>
  <c r="C60" i="48"/>
  <c r="D60" i="48"/>
  <c r="F60" i="48"/>
  <c r="V60" i="48"/>
  <c r="C61" i="48"/>
  <c r="D61" i="48"/>
  <c r="F61" i="48"/>
  <c r="V61" i="48"/>
  <c r="C62" i="48"/>
  <c r="D62" i="48"/>
  <c r="F62" i="48"/>
  <c r="V62" i="48"/>
  <c r="C63" i="48"/>
  <c r="D63" i="48"/>
  <c r="F63" i="48"/>
  <c r="V63" i="48"/>
  <c r="C64" i="48"/>
  <c r="D64" i="48"/>
  <c r="F64" i="48"/>
  <c r="V64" i="48"/>
  <c r="C65" i="48"/>
  <c r="D65" i="48"/>
  <c r="F65" i="48"/>
  <c r="V65" i="48"/>
  <c r="C66" i="48"/>
  <c r="D66" i="48"/>
  <c r="F66" i="48"/>
  <c r="V66" i="48"/>
  <c r="C67" i="48"/>
  <c r="D67" i="48"/>
  <c r="F67" i="48"/>
  <c r="V67" i="48"/>
  <c r="C49" i="49"/>
  <c r="D49" i="49"/>
  <c r="F49" i="49"/>
  <c r="V49" i="49"/>
  <c r="C50" i="49"/>
  <c r="D50" i="49"/>
  <c r="F50" i="49"/>
  <c r="V50" i="49"/>
  <c r="C51" i="49"/>
  <c r="D51" i="49"/>
  <c r="F51" i="49"/>
  <c r="V51" i="49"/>
  <c r="C52" i="49"/>
  <c r="D52" i="49"/>
  <c r="F52" i="49"/>
  <c r="V52" i="49"/>
  <c r="C53" i="49"/>
  <c r="D53" i="49"/>
  <c r="F53" i="49"/>
  <c r="V53" i="49"/>
  <c r="C54" i="49"/>
  <c r="D54" i="49"/>
  <c r="F54" i="49"/>
  <c r="V54" i="49"/>
  <c r="C55" i="49"/>
  <c r="D55" i="49"/>
  <c r="F55" i="49"/>
  <c r="V55" i="49"/>
  <c r="C56" i="49"/>
  <c r="D56" i="49"/>
  <c r="F56" i="49"/>
  <c r="V56" i="49"/>
  <c r="C57" i="49"/>
  <c r="D57" i="49"/>
  <c r="F57" i="49"/>
  <c r="V57" i="49"/>
  <c r="C58" i="49"/>
  <c r="D58" i="49"/>
  <c r="F58" i="49"/>
  <c r="V58" i="49"/>
  <c r="C59" i="49"/>
  <c r="D59" i="49"/>
  <c r="F59" i="49"/>
  <c r="V59" i="49"/>
  <c r="C60" i="49"/>
  <c r="D60" i="49"/>
  <c r="F60" i="49"/>
  <c r="V60" i="49"/>
  <c r="C61" i="49"/>
  <c r="D61" i="49"/>
  <c r="F61" i="49"/>
  <c r="V61" i="49"/>
  <c r="C62" i="49"/>
  <c r="D62" i="49"/>
  <c r="F62" i="49"/>
  <c r="V62" i="49"/>
  <c r="C63" i="49"/>
  <c r="D63" i="49"/>
  <c r="F63" i="49"/>
  <c r="V63" i="49"/>
  <c r="C64" i="49"/>
  <c r="D64" i="49"/>
  <c r="F64" i="49"/>
  <c r="V64" i="49"/>
  <c r="C65" i="49"/>
  <c r="D65" i="49"/>
  <c r="F65" i="49"/>
  <c r="V65" i="49"/>
  <c r="C66" i="49"/>
  <c r="D66" i="49"/>
  <c r="F66" i="49"/>
  <c r="V66" i="49"/>
  <c r="C67" i="49"/>
  <c r="D67" i="49"/>
  <c r="F67" i="49"/>
  <c r="V67" i="49"/>
  <c r="C49" i="50"/>
  <c r="D49" i="50"/>
  <c r="F49" i="50"/>
  <c r="V49" i="50"/>
  <c r="C50" i="50"/>
  <c r="D50" i="50"/>
  <c r="F50" i="50"/>
  <c r="V50" i="50"/>
  <c r="C51" i="50"/>
  <c r="D51" i="50"/>
  <c r="F51" i="50"/>
  <c r="V51" i="50"/>
  <c r="C52" i="50"/>
  <c r="D52" i="50"/>
  <c r="F52" i="50"/>
  <c r="V52" i="50"/>
  <c r="C53" i="50"/>
  <c r="D53" i="50"/>
  <c r="F53" i="50"/>
  <c r="V53" i="50"/>
  <c r="C54" i="50"/>
  <c r="D54" i="50"/>
  <c r="F54" i="50"/>
  <c r="V54" i="50"/>
  <c r="C55" i="50"/>
  <c r="D55" i="50"/>
  <c r="F55" i="50"/>
  <c r="V55" i="50"/>
  <c r="C56" i="50"/>
  <c r="D56" i="50"/>
  <c r="F56" i="50"/>
  <c r="V56" i="50"/>
  <c r="C57" i="50"/>
  <c r="D57" i="50"/>
  <c r="F57" i="50"/>
  <c r="V57" i="50"/>
  <c r="C58" i="50"/>
  <c r="D58" i="50"/>
  <c r="F58" i="50"/>
  <c r="V58" i="50"/>
  <c r="C59" i="50"/>
  <c r="D59" i="50"/>
  <c r="F59" i="50"/>
  <c r="V59" i="50"/>
  <c r="C60" i="50"/>
  <c r="D60" i="50"/>
  <c r="F60" i="50"/>
  <c r="V60" i="50"/>
  <c r="C61" i="50"/>
  <c r="D61" i="50"/>
  <c r="F61" i="50"/>
  <c r="V61" i="50"/>
  <c r="C62" i="50"/>
  <c r="D62" i="50"/>
  <c r="F62" i="50"/>
  <c r="V62" i="50"/>
  <c r="C63" i="50"/>
  <c r="D63" i="50"/>
  <c r="F63" i="50"/>
  <c r="V63" i="50"/>
  <c r="C64" i="50"/>
  <c r="D64" i="50"/>
  <c r="F64" i="50"/>
  <c r="V64" i="50"/>
  <c r="C65" i="50"/>
  <c r="D65" i="50"/>
  <c r="F65" i="50"/>
  <c r="V65" i="50"/>
  <c r="C66" i="50"/>
  <c r="D66" i="50"/>
  <c r="F66" i="50"/>
  <c r="V66" i="50"/>
  <c r="C67" i="50"/>
  <c r="D67" i="50"/>
  <c r="F67" i="50"/>
  <c r="V67" i="50"/>
  <c r="C49" i="51"/>
  <c r="D49" i="51"/>
  <c r="F49" i="51"/>
  <c r="V49" i="51"/>
  <c r="C50" i="51"/>
  <c r="D50" i="51"/>
  <c r="F50" i="51"/>
  <c r="V50" i="51"/>
  <c r="C51" i="51"/>
  <c r="D51" i="51"/>
  <c r="F51" i="51"/>
  <c r="V51" i="51"/>
  <c r="C52" i="51"/>
  <c r="D52" i="51"/>
  <c r="F52" i="51"/>
  <c r="V52" i="51"/>
  <c r="C53" i="51"/>
  <c r="D53" i="51"/>
  <c r="F53" i="51"/>
  <c r="V53" i="51"/>
  <c r="C54" i="51"/>
  <c r="D54" i="51"/>
  <c r="F54" i="51"/>
  <c r="V54" i="51"/>
  <c r="C55" i="51"/>
  <c r="D55" i="51"/>
  <c r="F55" i="51"/>
  <c r="V55" i="51"/>
  <c r="C56" i="51"/>
  <c r="D56" i="51"/>
  <c r="F56" i="51"/>
  <c r="V56" i="51"/>
  <c r="C57" i="51"/>
  <c r="D57" i="51"/>
  <c r="F57" i="51"/>
  <c r="V57" i="51"/>
  <c r="C58" i="51"/>
  <c r="D58" i="51"/>
  <c r="F58" i="51"/>
  <c r="V58" i="51"/>
  <c r="C59" i="51"/>
  <c r="D59" i="51"/>
  <c r="F59" i="51"/>
  <c r="V59" i="51"/>
  <c r="C60" i="51"/>
  <c r="D60" i="51"/>
  <c r="F60" i="51"/>
  <c r="V60" i="51"/>
  <c r="C61" i="51"/>
  <c r="D61" i="51"/>
  <c r="F61" i="51"/>
  <c r="V61" i="51"/>
  <c r="C62" i="51"/>
  <c r="D62" i="51"/>
  <c r="F62" i="51"/>
  <c r="V62" i="51"/>
  <c r="C63" i="51"/>
  <c r="D63" i="51"/>
  <c r="F63" i="51"/>
  <c r="V63" i="51"/>
  <c r="C64" i="51"/>
  <c r="D64" i="51"/>
  <c r="F64" i="51"/>
  <c r="V64" i="51"/>
  <c r="C65" i="51"/>
  <c r="D65" i="51"/>
  <c r="F65" i="51"/>
  <c r="V65" i="51"/>
  <c r="C66" i="51"/>
  <c r="D66" i="51"/>
  <c r="F66" i="51"/>
  <c r="V66" i="51"/>
  <c r="C67" i="51"/>
  <c r="D67" i="51"/>
  <c r="F67" i="51"/>
  <c r="V67" i="51"/>
  <c r="C49" i="52"/>
  <c r="D49" i="52"/>
  <c r="F49" i="52"/>
  <c r="V49" i="52"/>
  <c r="C50" i="52"/>
  <c r="D50" i="52"/>
  <c r="F50" i="52"/>
  <c r="V50" i="52"/>
  <c r="C51" i="52"/>
  <c r="D51" i="52"/>
  <c r="F51" i="52"/>
  <c r="V51" i="52"/>
  <c r="C52" i="52"/>
  <c r="D52" i="52"/>
  <c r="F52" i="52"/>
  <c r="V52" i="52"/>
  <c r="C53" i="52"/>
  <c r="D53" i="52"/>
  <c r="F53" i="52"/>
  <c r="V53" i="52"/>
  <c r="C54" i="52"/>
  <c r="D54" i="52"/>
  <c r="F54" i="52"/>
  <c r="V54" i="52"/>
  <c r="C55" i="52"/>
  <c r="D55" i="52"/>
  <c r="F55" i="52"/>
  <c r="V55" i="52"/>
  <c r="C56" i="52"/>
  <c r="D56" i="52"/>
  <c r="F56" i="52"/>
  <c r="V56" i="52"/>
  <c r="C57" i="52"/>
  <c r="D57" i="52"/>
  <c r="F57" i="52"/>
  <c r="V57" i="52"/>
  <c r="C58" i="52"/>
  <c r="D58" i="52"/>
  <c r="F58" i="52"/>
  <c r="V58" i="52"/>
  <c r="C59" i="52"/>
  <c r="D59" i="52"/>
  <c r="F59" i="52"/>
  <c r="V59" i="52"/>
  <c r="C60" i="52"/>
  <c r="D60" i="52"/>
  <c r="F60" i="52"/>
  <c r="V60" i="52"/>
  <c r="C61" i="52"/>
  <c r="D61" i="52"/>
  <c r="F61" i="52"/>
  <c r="V61" i="52"/>
  <c r="C62" i="52"/>
  <c r="D62" i="52"/>
  <c r="F62" i="52"/>
  <c r="V62" i="52"/>
  <c r="C63" i="52"/>
  <c r="D63" i="52"/>
  <c r="F63" i="52"/>
  <c r="V63" i="52"/>
  <c r="C64" i="52"/>
  <c r="D64" i="52"/>
  <c r="F64" i="52"/>
  <c r="V64" i="52"/>
  <c r="C65" i="52"/>
  <c r="D65" i="52"/>
  <c r="F65" i="52"/>
  <c r="V65" i="52"/>
  <c r="C66" i="52"/>
  <c r="D66" i="52"/>
  <c r="F66" i="52"/>
  <c r="V66" i="52"/>
  <c r="C67" i="52"/>
  <c r="D67" i="52"/>
  <c r="F67" i="52"/>
  <c r="V67" i="52"/>
  <c r="C49" i="38"/>
  <c r="D49" i="38"/>
  <c r="F49" i="38"/>
  <c r="V49" i="38"/>
  <c r="C50" i="38"/>
  <c r="D50" i="38"/>
  <c r="F50" i="38"/>
  <c r="V50" i="38"/>
  <c r="C51" i="38"/>
  <c r="D51" i="38"/>
  <c r="F51" i="38"/>
  <c r="V51" i="38"/>
  <c r="C52" i="38"/>
  <c r="D52" i="38"/>
  <c r="F52" i="38"/>
  <c r="V52" i="38"/>
  <c r="C53" i="38"/>
  <c r="D53" i="38"/>
  <c r="F53" i="38"/>
  <c r="V53" i="38"/>
  <c r="C54" i="38"/>
  <c r="D54" i="38"/>
  <c r="F54" i="38"/>
  <c r="V54" i="38"/>
  <c r="C55" i="38"/>
  <c r="D55" i="38"/>
  <c r="F55" i="38"/>
  <c r="V55" i="38"/>
  <c r="C56" i="38"/>
  <c r="D56" i="38"/>
  <c r="F56" i="38"/>
  <c r="V56" i="38"/>
  <c r="C57" i="38"/>
  <c r="D57" i="38"/>
  <c r="F57" i="38"/>
  <c r="V57" i="38"/>
  <c r="C58" i="38"/>
  <c r="D58" i="38"/>
  <c r="F58" i="38"/>
  <c r="V58" i="38"/>
  <c r="C59" i="38"/>
  <c r="D59" i="38"/>
  <c r="F59" i="38"/>
  <c r="V59" i="38"/>
  <c r="C60" i="38"/>
  <c r="D60" i="38"/>
  <c r="F60" i="38"/>
  <c r="V60" i="38"/>
  <c r="C61" i="38"/>
  <c r="D61" i="38"/>
  <c r="F61" i="38"/>
  <c r="V61" i="38"/>
  <c r="C62" i="38"/>
  <c r="D62" i="38"/>
  <c r="F62" i="38"/>
  <c r="V62" i="38"/>
  <c r="C63" i="38"/>
  <c r="D63" i="38"/>
  <c r="F63" i="38"/>
  <c r="V63" i="38"/>
  <c r="C64" i="38"/>
  <c r="D64" i="38"/>
  <c r="F64" i="38"/>
  <c r="V64" i="38"/>
  <c r="C65" i="38"/>
  <c r="D65" i="38"/>
  <c r="F65" i="38"/>
  <c r="V65" i="38"/>
  <c r="C66" i="38"/>
  <c r="D66" i="38"/>
  <c r="F66" i="38"/>
  <c r="V66" i="38"/>
  <c r="C67" i="38"/>
  <c r="D67" i="38"/>
  <c r="F67" i="38"/>
  <c r="V67" i="38"/>
  <c r="C49" i="43"/>
  <c r="D49" i="43"/>
  <c r="F49" i="43"/>
  <c r="V49" i="43"/>
  <c r="C50" i="43"/>
  <c r="D50" i="43"/>
  <c r="F50" i="43"/>
  <c r="V50" i="43"/>
  <c r="C51" i="43"/>
  <c r="D51" i="43"/>
  <c r="F51" i="43"/>
  <c r="V51" i="43"/>
  <c r="C52" i="43"/>
  <c r="D52" i="43"/>
  <c r="F52" i="43"/>
  <c r="V52" i="43"/>
  <c r="C53" i="43"/>
  <c r="D53" i="43"/>
  <c r="F53" i="43"/>
  <c r="V53" i="43"/>
  <c r="C54" i="43"/>
  <c r="D54" i="43"/>
  <c r="F54" i="43"/>
  <c r="V54" i="43"/>
  <c r="C55" i="43"/>
  <c r="D55" i="43"/>
  <c r="F55" i="43"/>
  <c r="V55" i="43"/>
  <c r="C56" i="43"/>
  <c r="D56" i="43"/>
  <c r="F56" i="43"/>
  <c r="V56" i="43"/>
  <c r="C57" i="43"/>
  <c r="D57" i="43"/>
  <c r="F57" i="43"/>
  <c r="V57" i="43"/>
  <c r="C58" i="43"/>
  <c r="D58" i="43"/>
  <c r="F58" i="43"/>
  <c r="V58" i="43"/>
  <c r="C59" i="43"/>
  <c r="D59" i="43"/>
  <c r="F59" i="43"/>
  <c r="V59" i="43"/>
  <c r="C60" i="43"/>
  <c r="D60" i="43"/>
  <c r="F60" i="43"/>
  <c r="V60" i="43"/>
  <c r="C61" i="43"/>
  <c r="D61" i="43"/>
  <c r="F61" i="43"/>
  <c r="V61" i="43"/>
  <c r="C62" i="43"/>
  <c r="D62" i="43"/>
  <c r="F62" i="43"/>
  <c r="V62" i="43"/>
  <c r="C63" i="43"/>
  <c r="D63" i="43"/>
  <c r="F63" i="43"/>
  <c r="V63" i="43"/>
  <c r="C64" i="43"/>
  <c r="D64" i="43"/>
  <c r="F64" i="43"/>
  <c r="V64" i="43"/>
  <c r="C65" i="43"/>
  <c r="D65" i="43"/>
  <c r="F65" i="43"/>
  <c r="V65" i="43"/>
  <c r="C66" i="43"/>
  <c r="D66" i="43"/>
  <c r="F66" i="43"/>
  <c r="V66" i="43"/>
  <c r="C67" i="43"/>
  <c r="D67" i="43"/>
  <c r="F67" i="43"/>
  <c r="V67" i="43"/>
  <c r="C49" i="44"/>
  <c r="D49" i="44"/>
  <c r="F49" i="44"/>
  <c r="V49" i="44"/>
  <c r="C50" i="44"/>
  <c r="D50" i="44"/>
  <c r="F50" i="44"/>
  <c r="V50" i="44"/>
  <c r="C51" i="44"/>
  <c r="D51" i="44"/>
  <c r="F51" i="44"/>
  <c r="V51" i="44"/>
  <c r="C52" i="44"/>
  <c r="D52" i="44"/>
  <c r="F52" i="44"/>
  <c r="V52" i="44"/>
  <c r="C53" i="44"/>
  <c r="D53" i="44"/>
  <c r="F53" i="44"/>
  <c r="V53" i="44"/>
  <c r="C54" i="44"/>
  <c r="D54" i="44"/>
  <c r="F54" i="44"/>
  <c r="V54" i="44"/>
  <c r="C55" i="44"/>
  <c r="D55" i="44"/>
  <c r="F55" i="44"/>
  <c r="V55" i="44"/>
  <c r="C56" i="44"/>
  <c r="D56" i="44"/>
  <c r="F56" i="44"/>
  <c r="V56" i="44"/>
  <c r="C57" i="44"/>
  <c r="D57" i="44"/>
  <c r="F57" i="44"/>
  <c r="V57" i="44"/>
  <c r="C58" i="44"/>
  <c r="D58" i="44"/>
  <c r="F58" i="44"/>
  <c r="V58" i="44"/>
  <c r="C59" i="44"/>
  <c r="D59" i="44"/>
  <c r="F59" i="44"/>
  <c r="V59" i="44"/>
  <c r="C60" i="44"/>
  <c r="D60" i="44"/>
  <c r="F60" i="44"/>
  <c r="V60" i="44"/>
  <c r="C61" i="44"/>
  <c r="D61" i="44"/>
  <c r="F61" i="44"/>
  <c r="V61" i="44"/>
  <c r="C62" i="44"/>
  <c r="D62" i="44"/>
  <c r="F62" i="44"/>
  <c r="V62" i="44"/>
  <c r="C63" i="44"/>
  <c r="D63" i="44"/>
  <c r="F63" i="44"/>
  <c r="V63" i="44"/>
  <c r="C64" i="44"/>
  <c r="D64" i="44"/>
  <c r="F64" i="44"/>
  <c r="V64" i="44"/>
  <c r="C65" i="44"/>
  <c r="D65" i="44"/>
  <c r="F65" i="44"/>
  <c r="V65" i="44"/>
  <c r="C66" i="44"/>
  <c r="D66" i="44"/>
  <c r="F66" i="44"/>
  <c r="V66" i="44"/>
  <c r="C67" i="44"/>
  <c r="D67" i="44"/>
  <c r="F67" i="44"/>
  <c r="V67" i="44"/>
  <c r="C49" i="45"/>
  <c r="D49" i="45"/>
  <c r="F49" i="45"/>
  <c r="V49" i="45"/>
  <c r="C50" i="45"/>
  <c r="D50" i="45"/>
  <c r="F50" i="45"/>
  <c r="V50" i="45"/>
  <c r="C51" i="45"/>
  <c r="D51" i="45"/>
  <c r="F51" i="45"/>
  <c r="V51" i="45"/>
  <c r="C52" i="45"/>
  <c r="D52" i="45"/>
  <c r="F52" i="45"/>
  <c r="V52" i="45"/>
  <c r="C53" i="45"/>
  <c r="D53" i="45"/>
  <c r="F53" i="45"/>
  <c r="V53" i="45"/>
  <c r="C54" i="45"/>
  <c r="D54" i="45"/>
  <c r="F54" i="45"/>
  <c r="V54" i="45"/>
  <c r="C55" i="45"/>
  <c r="D55" i="45"/>
  <c r="F55" i="45"/>
  <c r="V55" i="45"/>
  <c r="C56" i="45"/>
  <c r="D56" i="45"/>
  <c r="F56" i="45"/>
  <c r="V56" i="45"/>
  <c r="C57" i="45"/>
  <c r="D57" i="45"/>
  <c r="F57" i="45"/>
  <c r="V57" i="45"/>
  <c r="C58" i="45"/>
  <c r="D58" i="45"/>
  <c r="F58" i="45"/>
  <c r="V58" i="45"/>
  <c r="C59" i="45"/>
  <c r="D59" i="45"/>
  <c r="F59" i="45"/>
  <c r="V59" i="45"/>
  <c r="C60" i="45"/>
  <c r="D60" i="45"/>
  <c r="F60" i="45"/>
  <c r="V60" i="45"/>
  <c r="C61" i="45"/>
  <c r="D61" i="45"/>
  <c r="F61" i="45"/>
  <c r="V61" i="45"/>
  <c r="C62" i="45"/>
  <c r="D62" i="45"/>
  <c r="F62" i="45"/>
  <c r="V62" i="45"/>
  <c r="C63" i="45"/>
  <c r="D63" i="45"/>
  <c r="F63" i="45"/>
  <c r="V63" i="45"/>
  <c r="C64" i="45"/>
  <c r="D64" i="45"/>
  <c r="F64" i="45"/>
  <c r="V64" i="45"/>
  <c r="C65" i="45"/>
  <c r="D65" i="45"/>
  <c r="F65" i="45"/>
  <c r="V65" i="45"/>
  <c r="C66" i="45"/>
  <c r="D66" i="45"/>
  <c r="F66" i="45"/>
  <c r="V66" i="45"/>
  <c r="C67" i="45"/>
  <c r="D67" i="45"/>
  <c r="F67" i="45"/>
  <c r="V67" i="45"/>
  <c r="C49" i="46"/>
  <c r="D49" i="46"/>
  <c r="F49" i="46"/>
  <c r="V49" i="46"/>
  <c r="C50" i="46"/>
  <c r="D50" i="46"/>
  <c r="F50" i="46"/>
  <c r="V50" i="46"/>
  <c r="C51" i="46"/>
  <c r="D51" i="46"/>
  <c r="F51" i="46"/>
  <c r="V51" i="46"/>
  <c r="C52" i="46"/>
  <c r="D52" i="46"/>
  <c r="F52" i="46"/>
  <c r="V52" i="46"/>
  <c r="C53" i="46"/>
  <c r="D53" i="46"/>
  <c r="F53" i="46"/>
  <c r="V53" i="46"/>
  <c r="C54" i="46"/>
  <c r="D54" i="46"/>
  <c r="F54" i="46"/>
  <c r="V54" i="46"/>
  <c r="C55" i="46"/>
  <c r="D55" i="46"/>
  <c r="F55" i="46"/>
  <c r="V55" i="46"/>
  <c r="C56" i="46"/>
  <c r="D56" i="46"/>
  <c r="F56" i="46"/>
  <c r="V56" i="46"/>
  <c r="C57" i="46"/>
  <c r="D57" i="46"/>
  <c r="F57" i="46"/>
  <c r="V57" i="46"/>
  <c r="C58" i="46"/>
  <c r="D58" i="46"/>
  <c r="F58" i="46"/>
  <c r="V58" i="46"/>
  <c r="C59" i="46"/>
  <c r="D59" i="46"/>
  <c r="F59" i="46"/>
  <c r="V59" i="46"/>
  <c r="C60" i="46"/>
  <c r="D60" i="46"/>
  <c r="F60" i="46"/>
  <c r="V60" i="46"/>
  <c r="C61" i="46"/>
  <c r="D61" i="46"/>
  <c r="F61" i="46"/>
  <c r="V61" i="46"/>
  <c r="C62" i="46"/>
  <c r="D62" i="46"/>
  <c r="F62" i="46"/>
  <c r="V62" i="46"/>
  <c r="C63" i="46"/>
  <c r="D63" i="46"/>
  <c r="F63" i="46"/>
  <c r="V63" i="46"/>
  <c r="C64" i="46"/>
  <c r="D64" i="46"/>
  <c r="F64" i="46"/>
  <c r="V64" i="46"/>
  <c r="C65" i="46"/>
  <c r="D65" i="46"/>
  <c r="F65" i="46"/>
  <c r="V65" i="46"/>
  <c r="C66" i="46"/>
  <c r="D66" i="46"/>
  <c r="F66" i="46"/>
  <c r="V66" i="46"/>
  <c r="C67" i="46"/>
  <c r="D67" i="46"/>
  <c r="F67" i="46"/>
  <c r="V67" i="46"/>
  <c r="C49" i="47"/>
  <c r="D49" i="47"/>
  <c r="F49" i="47"/>
  <c r="V49" i="47"/>
  <c r="C50" i="47"/>
  <c r="D50" i="47"/>
  <c r="F50" i="47"/>
  <c r="V50" i="47"/>
  <c r="C51" i="47"/>
  <c r="D51" i="47"/>
  <c r="F51" i="47"/>
  <c r="V51" i="47"/>
  <c r="C52" i="47"/>
  <c r="D52" i="47"/>
  <c r="F52" i="47"/>
  <c r="V52" i="47"/>
  <c r="C53" i="47"/>
  <c r="D53" i="47"/>
  <c r="F53" i="47"/>
  <c r="V53" i="47"/>
  <c r="C54" i="47"/>
  <c r="D54" i="47"/>
  <c r="F54" i="47"/>
  <c r="V54" i="47"/>
  <c r="C55" i="47"/>
  <c r="D55" i="47"/>
  <c r="F55" i="47"/>
  <c r="V55" i="47"/>
  <c r="C56" i="47"/>
  <c r="D56" i="47"/>
  <c r="F56" i="47"/>
  <c r="V56" i="47"/>
  <c r="C57" i="47"/>
  <c r="D57" i="47"/>
  <c r="F57" i="47"/>
  <c r="V57" i="47"/>
  <c r="C58" i="47"/>
  <c r="D58" i="47"/>
  <c r="F58" i="47"/>
  <c r="V58" i="47"/>
  <c r="C59" i="47"/>
  <c r="D59" i="47"/>
  <c r="F59" i="47"/>
  <c r="V59" i="47"/>
  <c r="C60" i="47"/>
  <c r="D60" i="47"/>
  <c r="F60" i="47"/>
  <c r="V60" i="47"/>
  <c r="C61" i="47"/>
  <c r="D61" i="47"/>
  <c r="F61" i="47"/>
  <c r="V61" i="47"/>
  <c r="C62" i="47"/>
  <c r="D62" i="47"/>
  <c r="F62" i="47"/>
  <c r="V62" i="47"/>
  <c r="C63" i="47"/>
  <c r="D63" i="47"/>
  <c r="F63" i="47"/>
  <c r="V63" i="47"/>
  <c r="C64" i="47"/>
  <c r="D64" i="47"/>
  <c r="F64" i="47"/>
  <c r="V64" i="47"/>
  <c r="C65" i="47"/>
  <c r="D65" i="47"/>
  <c r="F65" i="47"/>
  <c r="V65" i="47"/>
  <c r="C66" i="47"/>
  <c r="D66" i="47"/>
  <c r="F66" i="47"/>
  <c r="V66" i="47"/>
  <c r="C67" i="47"/>
  <c r="D67" i="47"/>
  <c r="F67" i="47"/>
  <c r="V67" i="47"/>
  <c r="C49" i="54"/>
  <c r="D49" i="54"/>
  <c r="F49" i="54"/>
  <c r="V49" i="54"/>
  <c r="C50" i="54"/>
  <c r="D50" i="54"/>
  <c r="F50" i="54"/>
  <c r="V50" i="54"/>
  <c r="C51" i="54"/>
  <c r="D51" i="54"/>
  <c r="F51" i="54"/>
  <c r="V51" i="54"/>
  <c r="C52" i="54"/>
  <c r="D52" i="54"/>
  <c r="F52" i="54"/>
  <c r="V52" i="54"/>
  <c r="C53" i="54"/>
  <c r="D53" i="54"/>
  <c r="F53" i="54"/>
  <c r="V53" i="54"/>
  <c r="C54" i="54"/>
  <c r="D54" i="54"/>
  <c r="F54" i="54"/>
  <c r="V54" i="54"/>
  <c r="C55" i="54"/>
  <c r="D55" i="54"/>
  <c r="F55" i="54"/>
  <c r="V55" i="54"/>
  <c r="C56" i="54"/>
  <c r="D56" i="54"/>
  <c r="F56" i="54"/>
  <c r="V56" i="54"/>
  <c r="C57" i="54"/>
  <c r="D57" i="54"/>
  <c r="F57" i="54"/>
  <c r="V57" i="54"/>
  <c r="C58" i="54"/>
  <c r="D58" i="54"/>
  <c r="F58" i="54"/>
  <c r="V58" i="54"/>
  <c r="C59" i="54"/>
  <c r="D59" i="54"/>
  <c r="F59" i="54"/>
  <c r="V59" i="54"/>
  <c r="C60" i="54"/>
  <c r="D60" i="54"/>
  <c r="F60" i="54"/>
  <c r="V60" i="54"/>
  <c r="C61" i="54"/>
  <c r="D61" i="54"/>
  <c r="F61" i="54"/>
  <c r="V61" i="54"/>
  <c r="C62" i="54"/>
  <c r="D62" i="54"/>
  <c r="F62" i="54"/>
  <c r="V62" i="54"/>
  <c r="C63" i="54"/>
  <c r="D63" i="54"/>
  <c r="F63" i="54"/>
  <c r="V63" i="54"/>
  <c r="C64" i="54"/>
  <c r="D64" i="54"/>
  <c r="F64" i="54"/>
  <c r="V64" i="54"/>
  <c r="C65" i="54"/>
  <c r="D65" i="54"/>
  <c r="F65" i="54"/>
  <c r="V65" i="54"/>
  <c r="C66" i="54"/>
  <c r="D66" i="54"/>
  <c r="F66" i="54"/>
  <c r="V66" i="54"/>
  <c r="C67" i="54"/>
  <c r="D67" i="54"/>
  <c r="F67" i="54"/>
  <c r="V67" i="54"/>
  <c r="C49" i="39"/>
  <c r="D49" i="39"/>
  <c r="F49" i="39"/>
  <c r="V49" i="39"/>
  <c r="C50" i="39"/>
  <c r="D50" i="39"/>
  <c r="F50" i="39"/>
  <c r="V50" i="39"/>
  <c r="C51" i="39"/>
  <c r="D51" i="39"/>
  <c r="F51" i="39"/>
  <c r="V51" i="39"/>
  <c r="C52" i="39"/>
  <c r="D52" i="39"/>
  <c r="F52" i="39"/>
  <c r="V52" i="39"/>
  <c r="C53" i="39"/>
  <c r="D53" i="39"/>
  <c r="F53" i="39"/>
  <c r="V53" i="39"/>
  <c r="C54" i="39"/>
  <c r="D54" i="39"/>
  <c r="F54" i="39"/>
  <c r="V54" i="39"/>
  <c r="C55" i="39"/>
  <c r="D55" i="39"/>
  <c r="F55" i="39"/>
  <c r="V55" i="39"/>
  <c r="C56" i="39"/>
  <c r="D56" i="39"/>
  <c r="F56" i="39"/>
  <c r="V56" i="39"/>
  <c r="C57" i="39"/>
  <c r="D57" i="39"/>
  <c r="F57" i="39"/>
  <c r="V57" i="39"/>
  <c r="C58" i="39"/>
  <c r="D58" i="39"/>
  <c r="F58" i="39"/>
  <c r="V58" i="39"/>
  <c r="C59" i="39"/>
  <c r="D59" i="39"/>
  <c r="F59" i="39"/>
  <c r="V59" i="39"/>
  <c r="C60" i="39"/>
  <c r="D60" i="39"/>
  <c r="F60" i="39"/>
  <c r="V60" i="39"/>
  <c r="C61" i="39"/>
  <c r="D61" i="39"/>
  <c r="F61" i="39"/>
  <c r="V61" i="39"/>
  <c r="C62" i="39"/>
  <c r="D62" i="39"/>
  <c r="F62" i="39"/>
  <c r="V62" i="39"/>
  <c r="C63" i="39"/>
  <c r="D63" i="39"/>
  <c r="F63" i="39"/>
  <c r="V63" i="39"/>
  <c r="C64" i="39"/>
  <c r="D64" i="39"/>
  <c r="F64" i="39"/>
  <c r="V64" i="39"/>
  <c r="C65" i="39"/>
  <c r="D65" i="39"/>
  <c r="F65" i="39"/>
  <c r="V65" i="39"/>
  <c r="C66" i="39"/>
  <c r="D66" i="39"/>
  <c r="F66" i="39"/>
  <c r="V66" i="39"/>
  <c r="C67" i="39"/>
  <c r="D67" i="39"/>
  <c r="F67" i="39"/>
  <c r="V67" i="39"/>
  <c r="D49" i="56"/>
  <c r="F49" i="56"/>
  <c r="D50" i="56"/>
  <c r="F50" i="56"/>
  <c r="D51" i="56"/>
  <c r="F51" i="56"/>
  <c r="D52" i="56"/>
  <c r="F52" i="56"/>
  <c r="D53" i="56"/>
  <c r="F53" i="56"/>
  <c r="D54" i="56"/>
  <c r="F54" i="56"/>
  <c r="D55" i="56"/>
  <c r="F55" i="56"/>
  <c r="D56" i="56"/>
  <c r="F56" i="56"/>
  <c r="D57" i="56"/>
  <c r="F57" i="56"/>
  <c r="D58" i="56"/>
  <c r="F58" i="56"/>
  <c r="D59" i="56"/>
  <c r="F59" i="56"/>
  <c r="D60" i="56"/>
  <c r="F60" i="56"/>
  <c r="D61" i="56"/>
  <c r="F61" i="56"/>
  <c r="D62" i="56"/>
  <c r="F62" i="56"/>
  <c r="D63" i="56"/>
  <c r="F63" i="56"/>
  <c r="D64" i="56"/>
  <c r="F64" i="56"/>
  <c r="D65" i="56"/>
  <c r="F65" i="56"/>
  <c r="D66" i="56"/>
  <c r="F66" i="56"/>
  <c r="D67" i="56"/>
  <c r="F67" i="56"/>
  <c r="D188" i="56"/>
  <c r="D189" i="56"/>
  <c r="D190" i="56"/>
  <c r="D191" i="56"/>
  <c r="D192" i="56"/>
  <c r="D193" i="56"/>
  <c r="D194" i="56"/>
  <c r="D195" i="56"/>
  <c r="D196" i="56"/>
  <c r="D197" i="56"/>
  <c r="D198" i="56"/>
  <c r="D199" i="56"/>
  <c r="D200" i="56"/>
  <c r="D201" i="56"/>
  <c r="D161" i="56"/>
  <c r="D162" i="56"/>
  <c r="D163" i="56"/>
  <c r="D164" i="56"/>
  <c r="D165" i="56"/>
  <c r="D166" i="56"/>
  <c r="D167" i="56"/>
  <c r="D168" i="56"/>
  <c r="D169" i="56"/>
  <c r="D145" i="56"/>
  <c r="D146" i="56"/>
  <c r="D147" i="56"/>
  <c r="D148" i="56"/>
  <c r="D149" i="56"/>
  <c r="D150" i="56"/>
  <c r="D151" i="56"/>
  <c r="D152" i="56"/>
  <c r="D133" i="56"/>
  <c r="D134" i="56"/>
  <c r="D135" i="56"/>
  <c r="D136" i="56"/>
  <c r="D112" i="56"/>
  <c r="D113" i="56"/>
  <c r="D114" i="56"/>
  <c r="D115" i="56"/>
  <c r="D116" i="56"/>
  <c r="D117" i="56"/>
  <c r="D118" i="56"/>
  <c r="D119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35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N46" i="35"/>
  <c r="F366" i="42" l="1"/>
  <c r="E366" i="42"/>
  <c r="D366" i="42"/>
  <c r="F365" i="42"/>
  <c r="E365" i="42"/>
  <c r="D365" i="42"/>
  <c r="F364" i="42"/>
  <c r="E364" i="42"/>
  <c r="D364" i="42"/>
  <c r="C364" i="42"/>
  <c r="F360" i="42"/>
  <c r="E360" i="42"/>
  <c r="D360" i="42"/>
  <c r="C360" i="42"/>
  <c r="F359" i="42"/>
  <c r="E359" i="42"/>
  <c r="D359" i="42"/>
  <c r="F358" i="42"/>
  <c r="E358" i="42"/>
  <c r="D358" i="42"/>
  <c r="F357" i="42"/>
  <c r="E357" i="42"/>
  <c r="D357" i="42"/>
  <c r="F356" i="42"/>
  <c r="E356" i="42"/>
  <c r="D356" i="42"/>
  <c r="F355" i="42"/>
  <c r="E355" i="42"/>
  <c r="D355" i="42"/>
  <c r="F354" i="42"/>
  <c r="E354" i="42"/>
  <c r="D354" i="42"/>
  <c r="F353" i="42"/>
  <c r="E353" i="42"/>
  <c r="D353" i="42"/>
  <c r="F352" i="42"/>
  <c r="E352" i="42"/>
  <c r="D352" i="42"/>
  <c r="F351" i="42"/>
  <c r="E351" i="42"/>
  <c r="D351" i="42"/>
  <c r="G350" i="42"/>
  <c r="F350" i="42"/>
  <c r="E350" i="42"/>
  <c r="D350" i="42"/>
  <c r="F349" i="42"/>
  <c r="E349" i="42"/>
  <c r="D349" i="42"/>
  <c r="F348" i="42"/>
  <c r="E348" i="42"/>
  <c r="D348" i="42"/>
  <c r="G347" i="42"/>
  <c r="F347" i="42"/>
  <c r="E347" i="42"/>
  <c r="D347" i="42"/>
  <c r="G346" i="42"/>
  <c r="F346" i="42"/>
  <c r="E346" i="42"/>
  <c r="D346" i="42"/>
  <c r="G345" i="42"/>
  <c r="F345" i="42"/>
  <c r="E345" i="42"/>
  <c r="D345" i="42"/>
  <c r="C345" i="42"/>
  <c r="F340" i="42"/>
  <c r="E340" i="42"/>
  <c r="D340" i="42"/>
  <c r="C340" i="42"/>
  <c r="F339" i="42"/>
  <c r="E339" i="42"/>
  <c r="D339" i="42"/>
  <c r="F338" i="42"/>
  <c r="E338" i="42"/>
  <c r="D338" i="42"/>
  <c r="F337" i="42"/>
  <c r="E337" i="42"/>
  <c r="D337" i="42"/>
  <c r="F336" i="42"/>
  <c r="E336" i="42"/>
  <c r="D336" i="42"/>
  <c r="F335" i="42"/>
  <c r="E335" i="42"/>
  <c r="D335" i="42"/>
  <c r="F334" i="42"/>
  <c r="E334" i="42"/>
  <c r="D334" i="42"/>
  <c r="F333" i="42"/>
  <c r="E333" i="42"/>
  <c r="D333" i="42"/>
  <c r="F332" i="42"/>
  <c r="E332" i="42"/>
  <c r="D332" i="42"/>
  <c r="F331" i="42"/>
  <c r="E331" i="42"/>
  <c r="D331" i="42"/>
  <c r="F330" i="42"/>
  <c r="E330" i="42"/>
  <c r="D330" i="42"/>
  <c r="F329" i="42"/>
  <c r="E329" i="42"/>
  <c r="D329" i="42"/>
  <c r="F328" i="42"/>
  <c r="E328" i="42"/>
  <c r="D328" i="42"/>
  <c r="F327" i="42"/>
  <c r="E327" i="42"/>
  <c r="D327" i="42"/>
  <c r="G326" i="42"/>
  <c r="F326" i="42"/>
  <c r="E326" i="42"/>
  <c r="D326" i="42"/>
  <c r="G325" i="42"/>
  <c r="F325" i="42"/>
  <c r="E325" i="42"/>
  <c r="D325" i="42"/>
  <c r="C325" i="42"/>
  <c r="F321" i="42"/>
  <c r="E321" i="42"/>
  <c r="D321" i="42"/>
  <c r="F320" i="42"/>
  <c r="E320" i="42"/>
  <c r="D320" i="42"/>
  <c r="F319" i="42"/>
  <c r="E319" i="42"/>
  <c r="D319" i="42"/>
  <c r="F318" i="42"/>
  <c r="E318" i="42"/>
  <c r="D318" i="42"/>
  <c r="F317" i="42"/>
  <c r="E317" i="42"/>
  <c r="D317" i="42"/>
  <c r="F316" i="42"/>
  <c r="E316" i="42"/>
  <c r="D316" i="42"/>
  <c r="F315" i="42"/>
  <c r="E315" i="42"/>
  <c r="D315" i="42"/>
  <c r="F314" i="42"/>
  <c r="E314" i="42"/>
  <c r="D314" i="42"/>
  <c r="F313" i="42"/>
  <c r="E313" i="42"/>
  <c r="D313" i="42"/>
  <c r="F312" i="42"/>
  <c r="E312" i="42"/>
  <c r="D312" i="42"/>
  <c r="F311" i="42"/>
  <c r="E311" i="42"/>
  <c r="D311" i="42"/>
  <c r="F310" i="42"/>
  <c r="E310" i="42"/>
  <c r="D310" i="42"/>
  <c r="G309" i="42"/>
  <c r="F309" i="42"/>
  <c r="E309" i="42"/>
  <c r="D309" i="42"/>
  <c r="G308" i="42"/>
  <c r="S308" i="42" s="1"/>
  <c r="F308" i="42"/>
  <c r="E308" i="42"/>
  <c r="D308" i="42"/>
  <c r="F307" i="42"/>
  <c r="E307" i="42"/>
  <c r="D307" i="42"/>
  <c r="F306" i="42"/>
  <c r="E306" i="42"/>
  <c r="D306" i="42"/>
  <c r="F305" i="42"/>
  <c r="E305" i="42"/>
  <c r="D305" i="42"/>
  <c r="F304" i="42"/>
  <c r="E304" i="42"/>
  <c r="D304" i="42"/>
  <c r="F303" i="42"/>
  <c r="E303" i="42"/>
  <c r="D303" i="42"/>
  <c r="F302" i="42"/>
  <c r="E302" i="42"/>
  <c r="D302" i="42"/>
  <c r="F301" i="42"/>
  <c r="E301" i="42"/>
  <c r="D301" i="42"/>
  <c r="F300" i="42"/>
  <c r="E300" i="42"/>
  <c r="D300" i="42"/>
  <c r="G299" i="42"/>
  <c r="F299" i="42"/>
  <c r="E299" i="42"/>
  <c r="D299" i="42"/>
  <c r="G298" i="42"/>
  <c r="F298" i="42"/>
  <c r="E298" i="42"/>
  <c r="D298" i="42"/>
  <c r="G297" i="42"/>
  <c r="F297" i="42"/>
  <c r="E297" i="42"/>
  <c r="D297" i="42"/>
  <c r="G296" i="42"/>
  <c r="F296" i="42"/>
  <c r="E296" i="42"/>
  <c r="D296" i="42"/>
  <c r="G295" i="42"/>
  <c r="F295" i="42"/>
  <c r="E295" i="42"/>
  <c r="D295" i="42"/>
  <c r="G294" i="42"/>
  <c r="F294" i="42"/>
  <c r="E294" i="42"/>
  <c r="D294" i="42"/>
  <c r="G293" i="42"/>
  <c r="F293" i="42"/>
  <c r="E293" i="42"/>
  <c r="D293" i="42"/>
  <c r="G292" i="42"/>
  <c r="F292" i="42"/>
  <c r="E292" i="42"/>
  <c r="D292" i="42"/>
  <c r="C292" i="42"/>
  <c r="F276" i="42"/>
  <c r="E276" i="42"/>
  <c r="F275" i="42"/>
  <c r="E275" i="42"/>
  <c r="D275" i="42"/>
  <c r="F274" i="42"/>
  <c r="E274" i="42"/>
  <c r="D274" i="42"/>
  <c r="C274" i="42"/>
  <c r="F267" i="42"/>
  <c r="E267" i="42"/>
  <c r="D267" i="42"/>
  <c r="C267" i="42"/>
  <c r="F264" i="42"/>
  <c r="E264" i="42"/>
  <c r="D264" i="42"/>
  <c r="F263" i="42"/>
  <c r="E263" i="42"/>
  <c r="D263" i="42"/>
  <c r="F262" i="42"/>
  <c r="E262" i="42"/>
  <c r="D262" i="42"/>
  <c r="F261" i="42"/>
  <c r="E261" i="42"/>
  <c r="D261" i="42"/>
  <c r="F260" i="42"/>
  <c r="E260" i="42"/>
  <c r="D260" i="42"/>
  <c r="F259" i="42"/>
  <c r="E259" i="42"/>
  <c r="D259" i="42"/>
  <c r="F258" i="42"/>
  <c r="E258" i="42"/>
  <c r="D258" i="42"/>
  <c r="F257" i="42"/>
  <c r="E257" i="42"/>
  <c r="D257" i="42"/>
  <c r="F256" i="42"/>
  <c r="E256" i="42"/>
  <c r="D256" i="42"/>
  <c r="F255" i="42"/>
  <c r="E255" i="42"/>
  <c r="D255" i="42"/>
  <c r="F254" i="42"/>
  <c r="E254" i="42"/>
  <c r="D254" i="42"/>
  <c r="F253" i="42"/>
  <c r="E253" i="42"/>
  <c r="D253" i="42"/>
  <c r="F252" i="42"/>
  <c r="E252" i="42"/>
  <c r="D252" i="42"/>
  <c r="F251" i="42"/>
  <c r="E251" i="42"/>
  <c r="D251" i="42"/>
  <c r="G250" i="42"/>
  <c r="F250" i="42"/>
  <c r="E250" i="42"/>
  <c r="D250" i="42"/>
  <c r="C250" i="42"/>
  <c r="F247" i="42"/>
  <c r="E247" i="42"/>
  <c r="D247" i="42"/>
  <c r="F246" i="42"/>
  <c r="E246" i="42"/>
  <c r="D246" i="42"/>
  <c r="F245" i="42"/>
  <c r="E245" i="42"/>
  <c r="D245" i="42"/>
  <c r="F244" i="42"/>
  <c r="E244" i="42"/>
  <c r="D244" i="42"/>
  <c r="F243" i="42"/>
  <c r="E243" i="42"/>
  <c r="D243" i="42"/>
  <c r="F242" i="42"/>
  <c r="E242" i="42"/>
  <c r="D242" i="42"/>
  <c r="F241" i="42"/>
  <c r="E241" i="42"/>
  <c r="D241" i="42"/>
  <c r="F240" i="42"/>
  <c r="E240" i="42"/>
  <c r="D240" i="42"/>
  <c r="F239" i="42"/>
  <c r="E239" i="42"/>
  <c r="D239" i="42"/>
  <c r="G238" i="42"/>
  <c r="F238" i="42"/>
  <c r="E238" i="42"/>
  <c r="D238" i="42"/>
  <c r="C238" i="42"/>
  <c r="F235" i="42"/>
  <c r="E235" i="42"/>
  <c r="D235" i="42"/>
  <c r="G234" i="42"/>
  <c r="F234" i="42"/>
  <c r="E234" i="42"/>
  <c r="D234" i="42"/>
  <c r="F233" i="42"/>
  <c r="E233" i="42"/>
  <c r="D233" i="42"/>
  <c r="C233" i="42"/>
  <c r="F230" i="42"/>
  <c r="E230" i="42"/>
  <c r="D230" i="42"/>
  <c r="F229" i="42"/>
  <c r="E229" i="42"/>
  <c r="D229" i="42"/>
  <c r="F228" i="42"/>
  <c r="E228" i="42"/>
  <c r="D228" i="42"/>
  <c r="F227" i="42"/>
  <c r="E227" i="42"/>
  <c r="D227" i="42"/>
  <c r="F226" i="42"/>
  <c r="E226" i="42"/>
  <c r="D226" i="42"/>
  <c r="F225" i="42"/>
  <c r="E225" i="42"/>
  <c r="D225" i="42"/>
  <c r="F224" i="42"/>
  <c r="E224" i="42"/>
  <c r="D224" i="42"/>
  <c r="F223" i="42"/>
  <c r="E223" i="42"/>
  <c r="D223" i="42"/>
  <c r="G222" i="42"/>
  <c r="F222" i="42"/>
  <c r="E222" i="42"/>
  <c r="D222" i="42"/>
  <c r="G221" i="42"/>
  <c r="F221" i="42"/>
  <c r="E221" i="42"/>
  <c r="D221" i="42"/>
  <c r="G220" i="42"/>
  <c r="F220" i="42"/>
  <c r="E220" i="42"/>
  <c r="D220" i="42"/>
  <c r="G219" i="42"/>
  <c r="F219" i="42"/>
  <c r="E219" i="42"/>
  <c r="D219" i="42"/>
  <c r="G218" i="42"/>
  <c r="F218" i="42"/>
  <c r="E218" i="42"/>
  <c r="D218" i="42"/>
  <c r="G217" i="42"/>
  <c r="F217" i="42"/>
  <c r="E217" i="42"/>
  <c r="D217" i="42"/>
  <c r="G216" i="42"/>
  <c r="F216" i="42"/>
  <c r="E216" i="42"/>
  <c r="D216" i="42"/>
  <c r="C216" i="42"/>
  <c r="F213" i="42"/>
  <c r="E213" i="42"/>
  <c r="D213" i="42"/>
  <c r="F212" i="42"/>
  <c r="E212" i="42"/>
  <c r="D212" i="42"/>
  <c r="F211" i="42"/>
  <c r="E211" i="42"/>
  <c r="D211" i="42"/>
  <c r="F210" i="42"/>
  <c r="E210" i="42"/>
  <c r="D210" i="42"/>
  <c r="F209" i="42"/>
  <c r="E209" i="42"/>
  <c r="D209" i="42"/>
  <c r="F208" i="42"/>
  <c r="E208" i="42"/>
  <c r="D208" i="42"/>
  <c r="F207" i="42"/>
  <c r="E207" i="42"/>
  <c r="D207" i="42"/>
  <c r="F206" i="42"/>
  <c r="E206" i="42"/>
  <c r="D206" i="42"/>
  <c r="F205" i="42"/>
  <c r="E205" i="42"/>
  <c r="D205" i="42"/>
  <c r="F204" i="42"/>
  <c r="E204" i="42"/>
  <c r="D204" i="42"/>
  <c r="C204" i="42"/>
  <c r="F201" i="42"/>
  <c r="E201" i="42"/>
  <c r="D201" i="42"/>
  <c r="F200" i="42"/>
  <c r="E200" i="42"/>
  <c r="D200" i="42"/>
  <c r="F199" i="42"/>
  <c r="E199" i="42"/>
  <c r="D199" i="42"/>
  <c r="F198" i="42"/>
  <c r="E198" i="42"/>
  <c r="D198" i="42"/>
  <c r="F197" i="42"/>
  <c r="E197" i="42"/>
  <c r="D197" i="42"/>
  <c r="F196" i="42"/>
  <c r="E196" i="42"/>
  <c r="D196" i="42"/>
  <c r="F195" i="42"/>
  <c r="E195" i="42"/>
  <c r="D195" i="42"/>
  <c r="F194" i="42"/>
  <c r="E194" i="42"/>
  <c r="D194" i="42"/>
  <c r="F193" i="42"/>
  <c r="E193" i="42"/>
  <c r="D193" i="42"/>
  <c r="F192" i="42"/>
  <c r="E192" i="42"/>
  <c r="D192" i="42"/>
  <c r="F191" i="42"/>
  <c r="E191" i="42"/>
  <c r="D191" i="42"/>
  <c r="F190" i="42"/>
  <c r="E190" i="42"/>
  <c r="D190" i="42"/>
  <c r="F189" i="42"/>
  <c r="E189" i="42"/>
  <c r="D189" i="42"/>
  <c r="F188" i="42"/>
  <c r="E188" i="42"/>
  <c r="D188" i="42"/>
  <c r="G187" i="42"/>
  <c r="F187" i="42"/>
  <c r="E187" i="42"/>
  <c r="D187" i="42"/>
  <c r="G186" i="42"/>
  <c r="F186" i="42"/>
  <c r="E186" i="42"/>
  <c r="D186" i="42"/>
  <c r="G185" i="42"/>
  <c r="F185" i="42"/>
  <c r="E185" i="42"/>
  <c r="D185" i="42"/>
  <c r="G184" i="42"/>
  <c r="F184" i="42"/>
  <c r="E184" i="42"/>
  <c r="D184" i="42"/>
  <c r="G183" i="42"/>
  <c r="F183" i="42"/>
  <c r="E183" i="42"/>
  <c r="D183" i="42"/>
  <c r="G182" i="42"/>
  <c r="F182" i="42"/>
  <c r="E182" i="42"/>
  <c r="D182" i="42"/>
  <c r="G181" i="42"/>
  <c r="F181" i="42"/>
  <c r="E181" i="42"/>
  <c r="D181" i="42"/>
  <c r="G180" i="42"/>
  <c r="F180" i="42"/>
  <c r="E180" i="42"/>
  <c r="D180" i="42"/>
  <c r="G179" i="42"/>
  <c r="F179" i="42"/>
  <c r="E179" i="42"/>
  <c r="D179" i="42"/>
  <c r="G178" i="42"/>
  <c r="F178" i="42"/>
  <c r="E178" i="42"/>
  <c r="D178" i="42"/>
  <c r="G177" i="42"/>
  <c r="F177" i="42"/>
  <c r="E177" i="42"/>
  <c r="D177" i="42"/>
  <c r="G176" i="42"/>
  <c r="F176" i="42"/>
  <c r="E176" i="42"/>
  <c r="D176" i="42"/>
  <c r="G175" i="42"/>
  <c r="F175" i="42"/>
  <c r="E175" i="42"/>
  <c r="D175" i="42"/>
  <c r="F174" i="42"/>
  <c r="E174" i="42"/>
  <c r="D174" i="42"/>
  <c r="F173" i="42"/>
  <c r="E173" i="42"/>
  <c r="D173" i="42"/>
  <c r="F172" i="42"/>
  <c r="E172" i="42"/>
  <c r="D172" i="42"/>
  <c r="F169" i="42"/>
  <c r="E169" i="42"/>
  <c r="D169" i="42"/>
  <c r="F168" i="42"/>
  <c r="E168" i="42"/>
  <c r="D168" i="42"/>
  <c r="F167" i="42"/>
  <c r="E167" i="42"/>
  <c r="D167" i="42"/>
  <c r="F166" i="42"/>
  <c r="E166" i="42"/>
  <c r="D166" i="42"/>
  <c r="F165" i="42"/>
  <c r="E165" i="42"/>
  <c r="D165" i="42"/>
  <c r="F164" i="42"/>
  <c r="E164" i="42"/>
  <c r="D164" i="42"/>
  <c r="F163" i="42"/>
  <c r="E163" i="42"/>
  <c r="D163" i="42"/>
  <c r="F162" i="42"/>
  <c r="E162" i="42"/>
  <c r="D162" i="42"/>
  <c r="F161" i="42"/>
  <c r="E161" i="42"/>
  <c r="D161" i="42"/>
  <c r="F160" i="42"/>
  <c r="E160" i="42"/>
  <c r="D160" i="42"/>
  <c r="G159" i="42"/>
  <c r="F159" i="42"/>
  <c r="E159" i="42"/>
  <c r="D159" i="42"/>
  <c r="G158" i="42"/>
  <c r="F158" i="42"/>
  <c r="E158" i="42"/>
  <c r="D158" i="42"/>
  <c r="F157" i="42"/>
  <c r="E157" i="42"/>
  <c r="D157" i="42"/>
  <c r="F156" i="42"/>
  <c r="E156" i="42"/>
  <c r="D156" i="42"/>
  <c r="F155" i="42"/>
  <c r="E155" i="42"/>
  <c r="D155" i="42"/>
  <c r="C155" i="42"/>
  <c r="F152" i="42"/>
  <c r="E152" i="42"/>
  <c r="D152" i="42"/>
  <c r="F151" i="42"/>
  <c r="E151" i="42"/>
  <c r="D151" i="42"/>
  <c r="F150" i="42"/>
  <c r="E150" i="42"/>
  <c r="D150" i="42"/>
  <c r="F149" i="42"/>
  <c r="E149" i="42"/>
  <c r="D149" i="42"/>
  <c r="F148" i="42"/>
  <c r="E148" i="42"/>
  <c r="D148" i="42"/>
  <c r="F147" i="42"/>
  <c r="E147" i="42"/>
  <c r="D147" i="42"/>
  <c r="F146" i="42"/>
  <c r="E146" i="42"/>
  <c r="D146" i="42"/>
  <c r="F145" i="42"/>
  <c r="E145" i="42"/>
  <c r="D145" i="42"/>
  <c r="F144" i="42"/>
  <c r="E144" i="42"/>
  <c r="D144" i="42"/>
  <c r="F143" i="42"/>
  <c r="E143" i="42"/>
  <c r="D143" i="42"/>
  <c r="F142" i="42"/>
  <c r="E142" i="42"/>
  <c r="D142" i="42"/>
  <c r="F141" i="42"/>
  <c r="E141" i="42"/>
  <c r="D141" i="42"/>
  <c r="F140" i="42"/>
  <c r="E140" i="42"/>
  <c r="D140" i="42"/>
  <c r="F139" i="42"/>
  <c r="E139" i="42"/>
  <c r="D139" i="42"/>
  <c r="F138" i="42"/>
  <c r="E138" i="42"/>
  <c r="D138" i="42"/>
  <c r="C138" i="42"/>
  <c r="F136" i="42"/>
  <c r="E136" i="42"/>
  <c r="D136" i="42"/>
  <c r="F135" i="42"/>
  <c r="E135" i="42"/>
  <c r="D135" i="42"/>
  <c r="F134" i="42"/>
  <c r="E134" i="42"/>
  <c r="D134" i="42"/>
  <c r="F133" i="42"/>
  <c r="E133" i="42"/>
  <c r="D133" i="42"/>
  <c r="F132" i="42"/>
  <c r="E132" i="42"/>
  <c r="D132" i="42"/>
  <c r="G131" i="42"/>
  <c r="F131" i="42"/>
  <c r="E131" i="42"/>
  <c r="D131" i="42"/>
  <c r="G130" i="42"/>
  <c r="F130" i="42"/>
  <c r="E130" i="42"/>
  <c r="D130" i="42"/>
  <c r="G129" i="42"/>
  <c r="F129" i="42"/>
  <c r="E129" i="42"/>
  <c r="D129" i="42"/>
  <c r="G128" i="42"/>
  <c r="F128" i="42"/>
  <c r="E128" i="42"/>
  <c r="D128" i="42"/>
  <c r="G127" i="42"/>
  <c r="F127" i="42"/>
  <c r="E127" i="42"/>
  <c r="D127" i="42"/>
  <c r="G126" i="42"/>
  <c r="F126" i="42"/>
  <c r="E126" i="42"/>
  <c r="D126" i="42"/>
  <c r="G125" i="42"/>
  <c r="F125" i="42"/>
  <c r="E125" i="42"/>
  <c r="D125" i="42"/>
  <c r="G124" i="42"/>
  <c r="F124" i="42"/>
  <c r="E124" i="42"/>
  <c r="D124" i="42"/>
  <c r="G123" i="42"/>
  <c r="F123" i="42"/>
  <c r="E123" i="42"/>
  <c r="D123" i="42"/>
  <c r="G122" i="42"/>
  <c r="F122" i="42"/>
  <c r="E122" i="42"/>
  <c r="D122" i="42"/>
  <c r="C122" i="42"/>
  <c r="F119" i="42"/>
  <c r="E119" i="42"/>
  <c r="D119" i="42"/>
  <c r="F118" i="42"/>
  <c r="E118" i="42"/>
  <c r="D118" i="42"/>
  <c r="F117" i="42"/>
  <c r="E117" i="42"/>
  <c r="D117" i="42"/>
  <c r="F116" i="42"/>
  <c r="E116" i="42"/>
  <c r="D116" i="42"/>
  <c r="F115" i="42"/>
  <c r="E115" i="42"/>
  <c r="D115" i="42"/>
  <c r="F114" i="42"/>
  <c r="E114" i="42"/>
  <c r="D114" i="42"/>
  <c r="F113" i="42"/>
  <c r="E113" i="42"/>
  <c r="D113" i="42"/>
  <c r="F112" i="42"/>
  <c r="E112" i="42"/>
  <c r="D112" i="42"/>
  <c r="F111" i="42"/>
  <c r="E111" i="42"/>
  <c r="D111" i="42"/>
  <c r="F110" i="42"/>
  <c r="E110" i="42"/>
  <c r="D110" i="42"/>
  <c r="F109" i="42"/>
  <c r="E109" i="42"/>
  <c r="D109" i="42"/>
  <c r="G108" i="42"/>
  <c r="F108" i="42"/>
  <c r="E108" i="42"/>
  <c r="D108" i="42"/>
  <c r="G107" i="42"/>
  <c r="F107" i="42"/>
  <c r="E107" i="42"/>
  <c r="D107" i="42"/>
  <c r="G106" i="42"/>
  <c r="F106" i="42"/>
  <c r="E106" i="42"/>
  <c r="D106" i="42"/>
  <c r="G105" i="42"/>
  <c r="F105" i="42"/>
  <c r="E105" i="42"/>
  <c r="D105" i="42"/>
  <c r="C105" i="42"/>
  <c r="F366" i="37"/>
  <c r="E366" i="37"/>
  <c r="D366" i="37"/>
  <c r="F365" i="37"/>
  <c r="E365" i="37"/>
  <c r="D365" i="37"/>
  <c r="F364" i="37"/>
  <c r="E364" i="37"/>
  <c r="D364" i="37"/>
  <c r="C364" i="37"/>
  <c r="F360" i="37"/>
  <c r="E360" i="37"/>
  <c r="D360" i="37"/>
  <c r="C360" i="37"/>
  <c r="F359" i="37"/>
  <c r="E359" i="37"/>
  <c r="D359" i="37"/>
  <c r="F358" i="37"/>
  <c r="E358" i="37"/>
  <c r="D358" i="37"/>
  <c r="F357" i="37"/>
  <c r="E357" i="37"/>
  <c r="D357" i="37"/>
  <c r="F356" i="37"/>
  <c r="E356" i="37"/>
  <c r="D356" i="37"/>
  <c r="F355" i="37"/>
  <c r="E355" i="37"/>
  <c r="D355" i="37"/>
  <c r="F354" i="37"/>
  <c r="E354" i="37"/>
  <c r="D354" i="37"/>
  <c r="F353" i="37"/>
  <c r="E353" i="37"/>
  <c r="D353" i="37"/>
  <c r="F352" i="37"/>
  <c r="E352" i="37"/>
  <c r="D352" i="37"/>
  <c r="F351" i="37"/>
  <c r="E351" i="37"/>
  <c r="D351" i="37"/>
  <c r="G350" i="37"/>
  <c r="F350" i="37"/>
  <c r="E350" i="37"/>
  <c r="D350" i="37"/>
  <c r="F349" i="37"/>
  <c r="E349" i="37"/>
  <c r="D349" i="37"/>
  <c r="F348" i="37"/>
  <c r="E348" i="37"/>
  <c r="D348" i="37"/>
  <c r="G347" i="37"/>
  <c r="F347" i="37"/>
  <c r="E347" i="37"/>
  <c r="D347" i="37"/>
  <c r="G346" i="37"/>
  <c r="F346" i="37"/>
  <c r="E346" i="37"/>
  <c r="D346" i="37"/>
  <c r="G345" i="37"/>
  <c r="F345" i="37"/>
  <c r="E345" i="37"/>
  <c r="D345" i="37"/>
  <c r="C345" i="37"/>
  <c r="F340" i="37"/>
  <c r="E340" i="37"/>
  <c r="D340" i="37"/>
  <c r="C340" i="37"/>
  <c r="F339" i="37"/>
  <c r="E339" i="37"/>
  <c r="D339" i="37"/>
  <c r="F338" i="37"/>
  <c r="E338" i="37"/>
  <c r="D338" i="37"/>
  <c r="F337" i="37"/>
  <c r="E337" i="37"/>
  <c r="D337" i="37"/>
  <c r="F336" i="37"/>
  <c r="E336" i="37"/>
  <c r="D336" i="37"/>
  <c r="F335" i="37"/>
  <c r="E335" i="37"/>
  <c r="D335" i="37"/>
  <c r="F334" i="37"/>
  <c r="E334" i="37"/>
  <c r="D334" i="37"/>
  <c r="F333" i="37"/>
  <c r="E333" i="37"/>
  <c r="D333" i="37"/>
  <c r="F332" i="37"/>
  <c r="E332" i="37"/>
  <c r="D332" i="37"/>
  <c r="F331" i="37"/>
  <c r="E331" i="37"/>
  <c r="D331" i="37"/>
  <c r="F330" i="37"/>
  <c r="E330" i="37"/>
  <c r="D330" i="37"/>
  <c r="F329" i="37"/>
  <c r="E329" i="37"/>
  <c r="D329" i="37"/>
  <c r="F328" i="37"/>
  <c r="E328" i="37"/>
  <c r="D328" i="37"/>
  <c r="F327" i="37"/>
  <c r="E327" i="37"/>
  <c r="D327" i="37"/>
  <c r="G326" i="37"/>
  <c r="F326" i="37"/>
  <c r="E326" i="37"/>
  <c r="D326" i="37"/>
  <c r="G325" i="37"/>
  <c r="F325" i="37"/>
  <c r="E325" i="37"/>
  <c r="D325" i="37"/>
  <c r="C325" i="37"/>
  <c r="F321" i="37"/>
  <c r="E321" i="37"/>
  <c r="D321" i="37"/>
  <c r="F320" i="37"/>
  <c r="E320" i="37"/>
  <c r="D320" i="37"/>
  <c r="F319" i="37"/>
  <c r="E319" i="37"/>
  <c r="D319" i="37"/>
  <c r="F318" i="37"/>
  <c r="E318" i="37"/>
  <c r="D318" i="37"/>
  <c r="F317" i="37"/>
  <c r="E317" i="37"/>
  <c r="D317" i="37"/>
  <c r="F316" i="37"/>
  <c r="E316" i="37"/>
  <c r="D316" i="37"/>
  <c r="F315" i="37"/>
  <c r="E315" i="37"/>
  <c r="D315" i="37"/>
  <c r="F314" i="37"/>
  <c r="E314" i="37"/>
  <c r="D314" i="37"/>
  <c r="F313" i="37"/>
  <c r="E313" i="37"/>
  <c r="D313" i="37"/>
  <c r="F312" i="37"/>
  <c r="E312" i="37"/>
  <c r="D312" i="37"/>
  <c r="F311" i="37"/>
  <c r="E311" i="37"/>
  <c r="D311" i="37"/>
  <c r="F310" i="37"/>
  <c r="E310" i="37"/>
  <c r="D310" i="37"/>
  <c r="G309" i="37"/>
  <c r="F309" i="37"/>
  <c r="E309" i="37"/>
  <c r="D309" i="37"/>
  <c r="G308" i="37"/>
  <c r="R308" i="37" s="1"/>
  <c r="F308" i="37"/>
  <c r="E308" i="37"/>
  <c r="D308" i="37"/>
  <c r="F307" i="37"/>
  <c r="E307" i="37"/>
  <c r="D307" i="37"/>
  <c r="F306" i="37"/>
  <c r="E306" i="37"/>
  <c r="D306" i="37"/>
  <c r="F305" i="37"/>
  <c r="E305" i="37"/>
  <c r="D305" i="37"/>
  <c r="F304" i="37"/>
  <c r="E304" i="37"/>
  <c r="D304" i="37"/>
  <c r="F303" i="37"/>
  <c r="E303" i="37"/>
  <c r="D303" i="37"/>
  <c r="F302" i="37"/>
  <c r="E302" i="37"/>
  <c r="D302" i="37"/>
  <c r="F301" i="37"/>
  <c r="E301" i="37"/>
  <c r="D301" i="37"/>
  <c r="F300" i="37"/>
  <c r="E300" i="37"/>
  <c r="D300" i="37"/>
  <c r="G299" i="37"/>
  <c r="F299" i="37"/>
  <c r="E299" i="37"/>
  <c r="D299" i="37"/>
  <c r="G298" i="37"/>
  <c r="F298" i="37"/>
  <c r="E298" i="37"/>
  <c r="D298" i="37"/>
  <c r="G297" i="37"/>
  <c r="F297" i="37"/>
  <c r="E297" i="37"/>
  <c r="D297" i="37"/>
  <c r="G296" i="37"/>
  <c r="F296" i="37"/>
  <c r="E296" i="37"/>
  <c r="D296" i="37"/>
  <c r="G295" i="37"/>
  <c r="F295" i="37"/>
  <c r="E295" i="37"/>
  <c r="D295" i="37"/>
  <c r="G294" i="37"/>
  <c r="F294" i="37"/>
  <c r="E294" i="37"/>
  <c r="D294" i="37"/>
  <c r="G293" i="37"/>
  <c r="F293" i="37"/>
  <c r="E293" i="37"/>
  <c r="D293" i="37"/>
  <c r="G292" i="37"/>
  <c r="F292" i="37"/>
  <c r="E292" i="37"/>
  <c r="D292" i="37"/>
  <c r="C292" i="37"/>
  <c r="F276" i="37"/>
  <c r="E276" i="37"/>
  <c r="F275" i="37"/>
  <c r="E275" i="37"/>
  <c r="D275" i="37"/>
  <c r="F274" i="37"/>
  <c r="E274" i="37"/>
  <c r="D274" i="37"/>
  <c r="C274" i="37"/>
  <c r="F267" i="37"/>
  <c r="E267" i="37"/>
  <c r="D267" i="37"/>
  <c r="C267" i="37"/>
  <c r="F264" i="37"/>
  <c r="E264" i="37"/>
  <c r="D264" i="37"/>
  <c r="F263" i="37"/>
  <c r="E263" i="37"/>
  <c r="D263" i="37"/>
  <c r="F262" i="37"/>
  <c r="E262" i="37"/>
  <c r="D262" i="37"/>
  <c r="F261" i="37"/>
  <c r="E261" i="37"/>
  <c r="D261" i="37"/>
  <c r="F260" i="37"/>
  <c r="E260" i="37"/>
  <c r="D260" i="37"/>
  <c r="F259" i="37"/>
  <c r="E259" i="37"/>
  <c r="D259" i="37"/>
  <c r="F258" i="37"/>
  <c r="E258" i="37"/>
  <c r="D258" i="37"/>
  <c r="F257" i="37"/>
  <c r="E257" i="37"/>
  <c r="D257" i="37"/>
  <c r="F256" i="37"/>
  <c r="E256" i="37"/>
  <c r="D256" i="37"/>
  <c r="F255" i="37"/>
  <c r="E255" i="37"/>
  <c r="D255" i="37"/>
  <c r="F254" i="37"/>
  <c r="E254" i="37"/>
  <c r="D254" i="37"/>
  <c r="F253" i="37"/>
  <c r="E253" i="37"/>
  <c r="D253" i="37"/>
  <c r="F252" i="37"/>
  <c r="E252" i="37"/>
  <c r="D252" i="37"/>
  <c r="F251" i="37"/>
  <c r="E251" i="37"/>
  <c r="D251" i="37"/>
  <c r="G250" i="37"/>
  <c r="F250" i="37"/>
  <c r="E250" i="37"/>
  <c r="D250" i="37"/>
  <c r="C250" i="37"/>
  <c r="F247" i="37"/>
  <c r="E247" i="37"/>
  <c r="D247" i="37"/>
  <c r="F246" i="37"/>
  <c r="E246" i="37"/>
  <c r="D246" i="37"/>
  <c r="F245" i="37"/>
  <c r="E245" i="37"/>
  <c r="D245" i="37"/>
  <c r="F244" i="37"/>
  <c r="E244" i="37"/>
  <c r="D244" i="37"/>
  <c r="F243" i="37"/>
  <c r="E243" i="37"/>
  <c r="D243" i="37"/>
  <c r="F242" i="37"/>
  <c r="E242" i="37"/>
  <c r="D242" i="37"/>
  <c r="F241" i="37"/>
  <c r="E241" i="37"/>
  <c r="D241" i="37"/>
  <c r="F240" i="37"/>
  <c r="E240" i="37"/>
  <c r="D240" i="37"/>
  <c r="F239" i="37"/>
  <c r="E239" i="37"/>
  <c r="D239" i="37"/>
  <c r="G238" i="37"/>
  <c r="F238" i="37"/>
  <c r="E238" i="37"/>
  <c r="D238" i="37"/>
  <c r="C238" i="37"/>
  <c r="F235" i="37"/>
  <c r="E235" i="37"/>
  <c r="D235" i="37"/>
  <c r="G234" i="37"/>
  <c r="F234" i="37"/>
  <c r="E234" i="37"/>
  <c r="D234" i="37"/>
  <c r="F233" i="37"/>
  <c r="E233" i="37"/>
  <c r="D233" i="37"/>
  <c r="C233" i="37"/>
  <c r="F230" i="37"/>
  <c r="E230" i="37"/>
  <c r="D230" i="37"/>
  <c r="F229" i="37"/>
  <c r="E229" i="37"/>
  <c r="D229" i="37"/>
  <c r="F228" i="37"/>
  <c r="E228" i="37"/>
  <c r="D228" i="37"/>
  <c r="F227" i="37"/>
  <c r="E227" i="37"/>
  <c r="D227" i="37"/>
  <c r="F226" i="37"/>
  <c r="E226" i="37"/>
  <c r="D226" i="37"/>
  <c r="F225" i="37"/>
  <c r="E225" i="37"/>
  <c r="D225" i="37"/>
  <c r="F224" i="37"/>
  <c r="E224" i="37"/>
  <c r="D224" i="37"/>
  <c r="F223" i="37"/>
  <c r="E223" i="37"/>
  <c r="D223" i="37"/>
  <c r="G222" i="37"/>
  <c r="F222" i="37"/>
  <c r="E222" i="37"/>
  <c r="D222" i="37"/>
  <c r="G221" i="37"/>
  <c r="F221" i="37"/>
  <c r="E221" i="37"/>
  <c r="D221" i="37"/>
  <c r="G220" i="37"/>
  <c r="F220" i="37"/>
  <c r="E220" i="37"/>
  <c r="D220" i="37"/>
  <c r="G219" i="37"/>
  <c r="F219" i="37"/>
  <c r="E219" i="37"/>
  <c r="D219" i="37"/>
  <c r="G218" i="37"/>
  <c r="F218" i="37"/>
  <c r="E218" i="37"/>
  <c r="D218" i="37"/>
  <c r="G217" i="37"/>
  <c r="F217" i="37"/>
  <c r="E217" i="37"/>
  <c r="D217" i="37"/>
  <c r="G216" i="37"/>
  <c r="F216" i="37"/>
  <c r="E216" i="37"/>
  <c r="D216" i="37"/>
  <c r="C216" i="37"/>
  <c r="F213" i="37"/>
  <c r="E213" i="37"/>
  <c r="D213" i="37"/>
  <c r="F212" i="37"/>
  <c r="E212" i="37"/>
  <c r="D212" i="37"/>
  <c r="F211" i="37"/>
  <c r="E211" i="37"/>
  <c r="D211" i="37"/>
  <c r="F210" i="37"/>
  <c r="E210" i="37"/>
  <c r="D210" i="37"/>
  <c r="F209" i="37"/>
  <c r="E209" i="37"/>
  <c r="D209" i="37"/>
  <c r="F208" i="37"/>
  <c r="E208" i="37"/>
  <c r="D208" i="37"/>
  <c r="F207" i="37"/>
  <c r="E207" i="37"/>
  <c r="D207" i="37"/>
  <c r="F206" i="37"/>
  <c r="E206" i="37"/>
  <c r="D206" i="37"/>
  <c r="F205" i="37"/>
  <c r="E205" i="37"/>
  <c r="D205" i="37"/>
  <c r="F204" i="37"/>
  <c r="E204" i="37"/>
  <c r="D204" i="37"/>
  <c r="C204" i="37"/>
  <c r="F201" i="37"/>
  <c r="E201" i="37"/>
  <c r="D201" i="37"/>
  <c r="F200" i="37"/>
  <c r="E200" i="37"/>
  <c r="D200" i="37"/>
  <c r="F199" i="37"/>
  <c r="E199" i="37"/>
  <c r="D199" i="37"/>
  <c r="F198" i="37"/>
  <c r="E198" i="37"/>
  <c r="D198" i="37"/>
  <c r="F197" i="37"/>
  <c r="E197" i="37"/>
  <c r="D197" i="37"/>
  <c r="F196" i="37"/>
  <c r="E196" i="37"/>
  <c r="D196" i="37"/>
  <c r="F195" i="37"/>
  <c r="E195" i="37"/>
  <c r="D195" i="37"/>
  <c r="F194" i="37"/>
  <c r="E194" i="37"/>
  <c r="D194" i="37"/>
  <c r="F193" i="37"/>
  <c r="E193" i="37"/>
  <c r="D193" i="37"/>
  <c r="F192" i="37"/>
  <c r="E192" i="37"/>
  <c r="D192" i="37"/>
  <c r="F191" i="37"/>
  <c r="E191" i="37"/>
  <c r="D191" i="37"/>
  <c r="F190" i="37"/>
  <c r="E190" i="37"/>
  <c r="D190" i="37"/>
  <c r="F189" i="37"/>
  <c r="E189" i="37"/>
  <c r="D189" i="37"/>
  <c r="F188" i="37"/>
  <c r="E188" i="37"/>
  <c r="D188" i="37"/>
  <c r="G187" i="37"/>
  <c r="F187" i="37"/>
  <c r="E187" i="37"/>
  <c r="D187" i="37"/>
  <c r="G186" i="37"/>
  <c r="F186" i="37"/>
  <c r="E186" i="37"/>
  <c r="D186" i="37"/>
  <c r="G185" i="37"/>
  <c r="F185" i="37"/>
  <c r="E185" i="37"/>
  <c r="D185" i="37"/>
  <c r="G184" i="37"/>
  <c r="F184" i="37"/>
  <c r="E184" i="37"/>
  <c r="D184" i="37"/>
  <c r="G183" i="37"/>
  <c r="F183" i="37"/>
  <c r="E183" i="37"/>
  <c r="D183" i="37"/>
  <c r="G182" i="37"/>
  <c r="F182" i="37"/>
  <c r="E182" i="37"/>
  <c r="D182" i="37"/>
  <c r="G181" i="37"/>
  <c r="F181" i="37"/>
  <c r="E181" i="37"/>
  <c r="D181" i="37"/>
  <c r="G180" i="37"/>
  <c r="F180" i="37"/>
  <c r="E180" i="37"/>
  <c r="D180" i="37"/>
  <c r="G179" i="37"/>
  <c r="F179" i="37"/>
  <c r="E179" i="37"/>
  <c r="D179" i="37"/>
  <c r="G178" i="37"/>
  <c r="F178" i="37"/>
  <c r="E178" i="37"/>
  <c r="D178" i="37"/>
  <c r="G177" i="37"/>
  <c r="F177" i="37"/>
  <c r="E177" i="37"/>
  <c r="D177" i="37"/>
  <c r="G176" i="37"/>
  <c r="F176" i="37"/>
  <c r="E176" i="37"/>
  <c r="D176" i="37"/>
  <c r="G175" i="37"/>
  <c r="F175" i="37"/>
  <c r="E175" i="37"/>
  <c r="D175" i="37"/>
  <c r="F174" i="37"/>
  <c r="E174" i="37"/>
  <c r="D174" i="37"/>
  <c r="F173" i="37"/>
  <c r="E173" i="37"/>
  <c r="D173" i="37"/>
  <c r="F172" i="37"/>
  <c r="E172" i="37"/>
  <c r="D172" i="37"/>
  <c r="F169" i="37"/>
  <c r="E169" i="37"/>
  <c r="D169" i="37"/>
  <c r="F168" i="37"/>
  <c r="E168" i="37"/>
  <c r="D168" i="37"/>
  <c r="F167" i="37"/>
  <c r="E167" i="37"/>
  <c r="D167" i="37"/>
  <c r="F166" i="37"/>
  <c r="E166" i="37"/>
  <c r="D166" i="37"/>
  <c r="F165" i="37"/>
  <c r="E165" i="37"/>
  <c r="D165" i="37"/>
  <c r="F164" i="37"/>
  <c r="E164" i="37"/>
  <c r="D164" i="37"/>
  <c r="F163" i="37"/>
  <c r="E163" i="37"/>
  <c r="D163" i="37"/>
  <c r="F162" i="37"/>
  <c r="E162" i="37"/>
  <c r="D162" i="37"/>
  <c r="F161" i="37"/>
  <c r="E161" i="37"/>
  <c r="D161" i="37"/>
  <c r="F160" i="37"/>
  <c r="E160" i="37"/>
  <c r="D160" i="37"/>
  <c r="G159" i="37"/>
  <c r="F159" i="37"/>
  <c r="E159" i="37"/>
  <c r="D159" i="37"/>
  <c r="G158" i="37"/>
  <c r="F158" i="37"/>
  <c r="E158" i="37"/>
  <c r="D158" i="37"/>
  <c r="F157" i="37"/>
  <c r="E157" i="37"/>
  <c r="D157" i="37"/>
  <c r="F156" i="37"/>
  <c r="E156" i="37"/>
  <c r="D156" i="37"/>
  <c r="F155" i="37"/>
  <c r="E155" i="37"/>
  <c r="D155" i="37"/>
  <c r="C155" i="37"/>
  <c r="F152" i="37"/>
  <c r="E152" i="37"/>
  <c r="D152" i="37"/>
  <c r="F151" i="37"/>
  <c r="E151" i="37"/>
  <c r="D151" i="37"/>
  <c r="F150" i="37"/>
  <c r="E150" i="37"/>
  <c r="D150" i="37"/>
  <c r="F149" i="37"/>
  <c r="E149" i="37"/>
  <c r="D149" i="37"/>
  <c r="F148" i="37"/>
  <c r="E148" i="37"/>
  <c r="D148" i="37"/>
  <c r="F147" i="37"/>
  <c r="E147" i="37"/>
  <c r="D147" i="37"/>
  <c r="F146" i="37"/>
  <c r="E146" i="37"/>
  <c r="D146" i="37"/>
  <c r="F145" i="37"/>
  <c r="E145" i="37"/>
  <c r="D145" i="37"/>
  <c r="F144" i="37"/>
  <c r="E144" i="37"/>
  <c r="D144" i="37"/>
  <c r="F143" i="37"/>
  <c r="E143" i="37"/>
  <c r="D143" i="37"/>
  <c r="F142" i="37"/>
  <c r="E142" i="37"/>
  <c r="D142" i="37"/>
  <c r="F141" i="37"/>
  <c r="E141" i="37"/>
  <c r="D141" i="37"/>
  <c r="F140" i="37"/>
  <c r="E140" i="37"/>
  <c r="D140" i="37"/>
  <c r="F139" i="37"/>
  <c r="E139" i="37"/>
  <c r="D139" i="37"/>
  <c r="F138" i="37"/>
  <c r="E138" i="37"/>
  <c r="D138" i="37"/>
  <c r="C138" i="37"/>
  <c r="F136" i="37"/>
  <c r="E136" i="37"/>
  <c r="D136" i="37"/>
  <c r="F135" i="37"/>
  <c r="E135" i="37"/>
  <c r="D135" i="37"/>
  <c r="F134" i="37"/>
  <c r="E134" i="37"/>
  <c r="D134" i="37"/>
  <c r="F133" i="37"/>
  <c r="E133" i="37"/>
  <c r="D133" i="37"/>
  <c r="F132" i="37"/>
  <c r="E132" i="37"/>
  <c r="D132" i="37"/>
  <c r="G131" i="37"/>
  <c r="F131" i="37"/>
  <c r="E131" i="37"/>
  <c r="D131" i="37"/>
  <c r="G130" i="37"/>
  <c r="F130" i="37"/>
  <c r="E130" i="37"/>
  <c r="D130" i="37"/>
  <c r="G129" i="37"/>
  <c r="F129" i="37"/>
  <c r="E129" i="37"/>
  <c r="D129" i="37"/>
  <c r="G128" i="37"/>
  <c r="F128" i="37"/>
  <c r="E128" i="37"/>
  <c r="D128" i="37"/>
  <c r="G127" i="37"/>
  <c r="F127" i="37"/>
  <c r="E127" i="37"/>
  <c r="D127" i="37"/>
  <c r="G126" i="37"/>
  <c r="F126" i="37"/>
  <c r="E126" i="37"/>
  <c r="D126" i="37"/>
  <c r="G125" i="37"/>
  <c r="F125" i="37"/>
  <c r="E125" i="37"/>
  <c r="D125" i="37"/>
  <c r="G124" i="37"/>
  <c r="F124" i="37"/>
  <c r="E124" i="37"/>
  <c r="D124" i="37"/>
  <c r="G123" i="37"/>
  <c r="F123" i="37"/>
  <c r="E123" i="37"/>
  <c r="D123" i="37"/>
  <c r="G122" i="37"/>
  <c r="F122" i="37"/>
  <c r="E122" i="37"/>
  <c r="D122" i="37"/>
  <c r="C122" i="37"/>
  <c r="F119" i="37"/>
  <c r="E119" i="37"/>
  <c r="D119" i="37"/>
  <c r="F118" i="37"/>
  <c r="E118" i="37"/>
  <c r="D118" i="37"/>
  <c r="F117" i="37"/>
  <c r="E117" i="37"/>
  <c r="D117" i="37"/>
  <c r="F116" i="37"/>
  <c r="E116" i="37"/>
  <c r="D116" i="37"/>
  <c r="F115" i="37"/>
  <c r="E115" i="37"/>
  <c r="D115" i="37"/>
  <c r="F114" i="37"/>
  <c r="E114" i="37"/>
  <c r="D114" i="37"/>
  <c r="F113" i="37"/>
  <c r="E113" i="37"/>
  <c r="D113" i="37"/>
  <c r="F112" i="37"/>
  <c r="E112" i="37"/>
  <c r="D112" i="37"/>
  <c r="F111" i="37"/>
  <c r="E111" i="37"/>
  <c r="D111" i="37"/>
  <c r="F110" i="37"/>
  <c r="E110" i="37"/>
  <c r="D110" i="37"/>
  <c r="F109" i="37"/>
  <c r="E109" i="37"/>
  <c r="D109" i="37"/>
  <c r="G108" i="37"/>
  <c r="F108" i="37"/>
  <c r="E108" i="37"/>
  <c r="D108" i="37"/>
  <c r="G107" i="37"/>
  <c r="F107" i="37"/>
  <c r="E107" i="37"/>
  <c r="D107" i="37"/>
  <c r="G106" i="37"/>
  <c r="F106" i="37"/>
  <c r="E106" i="37"/>
  <c r="D106" i="37"/>
  <c r="G105" i="37"/>
  <c r="F105" i="37"/>
  <c r="E105" i="37"/>
  <c r="D105" i="37"/>
  <c r="C105" i="37"/>
  <c r="F366" i="48"/>
  <c r="E366" i="48"/>
  <c r="D366" i="48"/>
  <c r="F365" i="48"/>
  <c r="E365" i="48"/>
  <c r="D365" i="48"/>
  <c r="F364" i="48"/>
  <c r="E364" i="48"/>
  <c r="D364" i="48"/>
  <c r="C364" i="48"/>
  <c r="F360" i="48"/>
  <c r="E360" i="48"/>
  <c r="D360" i="48"/>
  <c r="C360" i="48"/>
  <c r="F359" i="48"/>
  <c r="E359" i="48"/>
  <c r="D359" i="48"/>
  <c r="F358" i="48"/>
  <c r="E358" i="48"/>
  <c r="D358" i="48"/>
  <c r="F357" i="48"/>
  <c r="E357" i="48"/>
  <c r="D357" i="48"/>
  <c r="F356" i="48"/>
  <c r="E356" i="48"/>
  <c r="D356" i="48"/>
  <c r="F355" i="48"/>
  <c r="E355" i="48"/>
  <c r="D355" i="48"/>
  <c r="F354" i="48"/>
  <c r="E354" i="48"/>
  <c r="D354" i="48"/>
  <c r="F353" i="48"/>
  <c r="E353" i="48"/>
  <c r="D353" i="48"/>
  <c r="F352" i="48"/>
  <c r="E352" i="48"/>
  <c r="D352" i="48"/>
  <c r="F351" i="48"/>
  <c r="E351" i="48"/>
  <c r="D351" i="48"/>
  <c r="G350" i="48"/>
  <c r="F350" i="48"/>
  <c r="E350" i="48"/>
  <c r="D350" i="48"/>
  <c r="F349" i="48"/>
  <c r="E349" i="48"/>
  <c r="D349" i="48"/>
  <c r="F348" i="48"/>
  <c r="E348" i="48"/>
  <c r="D348" i="48"/>
  <c r="G347" i="48"/>
  <c r="F347" i="48"/>
  <c r="E347" i="48"/>
  <c r="D347" i="48"/>
  <c r="G346" i="48"/>
  <c r="F346" i="48"/>
  <c r="E346" i="48"/>
  <c r="D346" i="48"/>
  <c r="G345" i="48"/>
  <c r="F345" i="48"/>
  <c r="E345" i="48"/>
  <c r="D345" i="48"/>
  <c r="C345" i="48"/>
  <c r="F340" i="48"/>
  <c r="E340" i="48"/>
  <c r="D340" i="48"/>
  <c r="C340" i="48"/>
  <c r="F339" i="48"/>
  <c r="E339" i="48"/>
  <c r="D339" i="48"/>
  <c r="F338" i="48"/>
  <c r="E338" i="48"/>
  <c r="D338" i="48"/>
  <c r="F337" i="48"/>
  <c r="E337" i="48"/>
  <c r="D337" i="48"/>
  <c r="F336" i="48"/>
  <c r="E336" i="48"/>
  <c r="D336" i="48"/>
  <c r="F335" i="48"/>
  <c r="E335" i="48"/>
  <c r="D335" i="48"/>
  <c r="F334" i="48"/>
  <c r="E334" i="48"/>
  <c r="D334" i="48"/>
  <c r="F333" i="48"/>
  <c r="E333" i="48"/>
  <c r="D333" i="48"/>
  <c r="F332" i="48"/>
  <c r="E332" i="48"/>
  <c r="D332" i="48"/>
  <c r="F331" i="48"/>
  <c r="E331" i="48"/>
  <c r="D331" i="48"/>
  <c r="F330" i="48"/>
  <c r="E330" i="48"/>
  <c r="D330" i="48"/>
  <c r="F329" i="48"/>
  <c r="E329" i="48"/>
  <c r="D329" i="48"/>
  <c r="F328" i="48"/>
  <c r="E328" i="48"/>
  <c r="D328" i="48"/>
  <c r="F327" i="48"/>
  <c r="E327" i="48"/>
  <c r="D327" i="48"/>
  <c r="G326" i="48"/>
  <c r="F326" i="48"/>
  <c r="E326" i="48"/>
  <c r="D326" i="48"/>
  <c r="G325" i="48"/>
  <c r="F325" i="48"/>
  <c r="E325" i="48"/>
  <c r="D325" i="48"/>
  <c r="C325" i="48"/>
  <c r="F321" i="48"/>
  <c r="E321" i="48"/>
  <c r="D321" i="48"/>
  <c r="F320" i="48"/>
  <c r="E320" i="48"/>
  <c r="D320" i="48"/>
  <c r="F319" i="48"/>
  <c r="E319" i="48"/>
  <c r="D319" i="48"/>
  <c r="F318" i="48"/>
  <c r="E318" i="48"/>
  <c r="D318" i="48"/>
  <c r="F317" i="48"/>
  <c r="E317" i="48"/>
  <c r="D317" i="48"/>
  <c r="F316" i="48"/>
  <c r="E316" i="48"/>
  <c r="D316" i="48"/>
  <c r="F315" i="48"/>
  <c r="E315" i="48"/>
  <c r="D315" i="48"/>
  <c r="F314" i="48"/>
  <c r="E314" i="48"/>
  <c r="D314" i="48"/>
  <c r="F313" i="48"/>
  <c r="E313" i="48"/>
  <c r="D313" i="48"/>
  <c r="F312" i="48"/>
  <c r="E312" i="48"/>
  <c r="D312" i="48"/>
  <c r="F311" i="48"/>
  <c r="E311" i="48"/>
  <c r="D311" i="48"/>
  <c r="F310" i="48"/>
  <c r="E310" i="48"/>
  <c r="D310" i="48"/>
  <c r="G309" i="48"/>
  <c r="F309" i="48"/>
  <c r="E309" i="48"/>
  <c r="D309" i="48"/>
  <c r="G308" i="48"/>
  <c r="F308" i="48"/>
  <c r="E308" i="48"/>
  <c r="D308" i="48"/>
  <c r="F307" i="48"/>
  <c r="E307" i="48"/>
  <c r="D307" i="48"/>
  <c r="F306" i="48"/>
  <c r="E306" i="48"/>
  <c r="D306" i="48"/>
  <c r="F305" i="48"/>
  <c r="E305" i="48"/>
  <c r="D305" i="48"/>
  <c r="F304" i="48"/>
  <c r="E304" i="48"/>
  <c r="D304" i="48"/>
  <c r="F303" i="48"/>
  <c r="E303" i="48"/>
  <c r="D303" i="48"/>
  <c r="F302" i="48"/>
  <c r="E302" i="48"/>
  <c r="D302" i="48"/>
  <c r="F301" i="48"/>
  <c r="E301" i="48"/>
  <c r="D301" i="48"/>
  <c r="F300" i="48"/>
  <c r="E300" i="48"/>
  <c r="D300" i="48"/>
  <c r="G299" i="48"/>
  <c r="F299" i="48"/>
  <c r="E299" i="48"/>
  <c r="D299" i="48"/>
  <c r="G298" i="48"/>
  <c r="F298" i="48"/>
  <c r="E298" i="48"/>
  <c r="D298" i="48"/>
  <c r="G297" i="48"/>
  <c r="F297" i="48"/>
  <c r="E297" i="48"/>
  <c r="D297" i="48"/>
  <c r="G296" i="48"/>
  <c r="F296" i="48"/>
  <c r="E296" i="48"/>
  <c r="D296" i="48"/>
  <c r="G295" i="48"/>
  <c r="F295" i="48"/>
  <c r="E295" i="48"/>
  <c r="D295" i="48"/>
  <c r="G294" i="48"/>
  <c r="F294" i="48"/>
  <c r="E294" i="48"/>
  <c r="D294" i="48"/>
  <c r="G293" i="48"/>
  <c r="F293" i="48"/>
  <c r="E293" i="48"/>
  <c r="D293" i="48"/>
  <c r="G292" i="48"/>
  <c r="F292" i="48"/>
  <c r="E292" i="48"/>
  <c r="D292" i="48"/>
  <c r="C292" i="48"/>
  <c r="F276" i="48"/>
  <c r="E276" i="48"/>
  <c r="F275" i="48"/>
  <c r="E275" i="48"/>
  <c r="D275" i="48"/>
  <c r="F274" i="48"/>
  <c r="E274" i="48"/>
  <c r="D274" i="48"/>
  <c r="C274" i="48"/>
  <c r="F267" i="48"/>
  <c r="E267" i="48"/>
  <c r="D267" i="48"/>
  <c r="C267" i="48"/>
  <c r="F264" i="48"/>
  <c r="E264" i="48"/>
  <c r="D264" i="48"/>
  <c r="F263" i="48"/>
  <c r="E263" i="48"/>
  <c r="D263" i="48"/>
  <c r="F262" i="48"/>
  <c r="E262" i="48"/>
  <c r="D262" i="48"/>
  <c r="F261" i="48"/>
  <c r="E261" i="48"/>
  <c r="D261" i="48"/>
  <c r="F260" i="48"/>
  <c r="E260" i="48"/>
  <c r="D260" i="48"/>
  <c r="F259" i="48"/>
  <c r="E259" i="48"/>
  <c r="D259" i="48"/>
  <c r="F258" i="48"/>
  <c r="E258" i="48"/>
  <c r="D258" i="48"/>
  <c r="F257" i="48"/>
  <c r="E257" i="48"/>
  <c r="D257" i="48"/>
  <c r="F256" i="48"/>
  <c r="E256" i="48"/>
  <c r="D256" i="48"/>
  <c r="F255" i="48"/>
  <c r="E255" i="48"/>
  <c r="D255" i="48"/>
  <c r="F254" i="48"/>
  <c r="E254" i="48"/>
  <c r="D254" i="48"/>
  <c r="F253" i="48"/>
  <c r="E253" i="48"/>
  <c r="D253" i="48"/>
  <c r="F252" i="48"/>
  <c r="E252" i="48"/>
  <c r="D252" i="48"/>
  <c r="F251" i="48"/>
  <c r="E251" i="48"/>
  <c r="D251" i="48"/>
  <c r="G250" i="48"/>
  <c r="F250" i="48"/>
  <c r="E250" i="48"/>
  <c r="D250" i="48"/>
  <c r="C250" i="48"/>
  <c r="F247" i="48"/>
  <c r="E247" i="48"/>
  <c r="D247" i="48"/>
  <c r="F246" i="48"/>
  <c r="E246" i="48"/>
  <c r="D246" i="48"/>
  <c r="F245" i="48"/>
  <c r="E245" i="48"/>
  <c r="D245" i="48"/>
  <c r="F244" i="48"/>
  <c r="E244" i="48"/>
  <c r="D244" i="48"/>
  <c r="F243" i="48"/>
  <c r="E243" i="48"/>
  <c r="D243" i="48"/>
  <c r="F242" i="48"/>
  <c r="E242" i="48"/>
  <c r="D242" i="48"/>
  <c r="F241" i="48"/>
  <c r="E241" i="48"/>
  <c r="D241" i="48"/>
  <c r="F240" i="48"/>
  <c r="E240" i="48"/>
  <c r="D240" i="48"/>
  <c r="F239" i="48"/>
  <c r="E239" i="48"/>
  <c r="D239" i="48"/>
  <c r="G238" i="48"/>
  <c r="F238" i="48"/>
  <c r="E238" i="48"/>
  <c r="D238" i="48"/>
  <c r="C238" i="48"/>
  <c r="F235" i="48"/>
  <c r="E235" i="48"/>
  <c r="D235" i="48"/>
  <c r="G234" i="48"/>
  <c r="F234" i="48"/>
  <c r="E234" i="48"/>
  <c r="D234" i="48"/>
  <c r="F233" i="48"/>
  <c r="E233" i="48"/>
  <c r="D233" i="48"/>
  <c r="C233" i="48"/>
  <c r="F230" i="48"/>
  <c r="E230" i="48"/>
  <c r="D230" i="48"/>
  <c r="F229" i="48"/>
  <c r="E229" i="48"/>
  <c r="D229" i="48"/>
  <c r="F228" i="48"/>
  <c r="E228" i="48"/>
  <c r="D228" i="48"/>
  <c r="F227" i="48"/>
  <c r="E227" i="48"/>
  <c r="D227" i="48"/>
  <c r="F226" i="48"/>
  <c r="E226" i="48"/>
  <c r="D226" i="48"/>
  <c r="F225" i="48"/>
  <c r="E225" i="48"/>
  <c r="D225" i="48"/>
  <c r="F224" i="48"/>
  <c r="E224" i="48"/>
  <c r="D224" i="48"/>
  <c r="F223" i="48"/>
  <c r="E223" i="48"/>
  <c r="D223" i="48"/>
  <c r="G222" i="48"/>
  <c r="F222" i="48"/>
  <c r="E222" i="48"/>
  <c r="D222" i="48"/>
  <c r="G221" i="48"/>
  <c r="F221" i="48"/>
  <c r="E221" i="48"/>
  <c r="D221" i="48"/>
  <c r="G220" i="48"/>
  <c r="F220" i="48"/>
  <c r="E220" i="48"/>
  <c r="D220" i="48"/>
  <c r="G219" i="48"/>
  <c r="F219" i="48"/>
  <c r="E219" i="48"/>
  <c r="D219" i="48"/>
  <c r="G218" i="48"/>
  <c r="F218" i="48"/>
  <c r="E218" i="48"/>
  <c r="D218" i="48"/>
  <c r="G217" i="48"/>
  <c r="F217" i="48"/>
  <c r="E217" i="48"/>
  <c r="D217" i="48"/>
  <c r="G216" i="48"/>
  <c r="F216" i="48"/>
  <c r="E216" i="48"/>
  <c r="D216" i="48"/>
  <c r="C216" i="48"/>
  <c r="F213" i="48"/>
  <c r="E213" i="48"/>
  <c r="D213" i="48"/>
  <c r="F212" i="48"/>
  <c r="E212" i="48"/>
  <c r="D212" i="48"/>
  <c r="F211" i="48"/>
  <c r="E211" i="48"/>
  <c r="D211" i="48"/>
  <c r="F210" i="48"/>
  <c r="E210" i="48"/>
  <c r="D210" i="48"/>
  <c r="F209" i="48"/>
  <c r="E209" i="48"/>
  <c r="D209" i="48"/>
  <c r="F208" i="48"/>
  <c r="E208" i="48"/>
  <c r="D208" i="48"/>
  <c r="F207" i="48"/>
  <c r="E207" i="48"/>
  <c r="D207" i="48"/>
  <c r="F206" i="48"/>
  <c r="E206" i="48"/>
  <c r="D206" i="48"/>
  <c r="F205" i="48"/>
  <c r="E205" i="48"/>
  <c r="D205" i="48"/>
  <c r="F204" i="48"/>
  <c r="E204" i="48"/>
  <c r="D204" i="48"/>
  <c r="C204" i="48"/>
  <c r="F201" i="48"/>
  <c r="E201" i="48"/>
  <c r="D201" i="48"/>
  <c r="F200" i="48"/>
  <c r="E200" i="48"/>
  <c r="D200" i="48"/>
  <c r="F199" i="48"/>
  <c r="E199" i="48"/>
  <c r="D199" i="48"/>
  <c r="F198" i="48"/>
  <c r="E198" i="48"/>
  <c r="D198" i="48"/>
  <c r="F197" i="48"/>
  <c r="E197" i="48"/>
  <c r="D197" i="48"/>
  <c r="F196" i="48"/>
  <c r="E196" i="48"/>
  <c r="D196" i="48"/>
  <c r="F195" i="48"/>
  <c r="E195" i="48"/>
  <c r="D195" i="48"/>
  <c r="F194" i="48"/>
  <c r="E194" i="48"/>
  <c r="D194" i="48"/>
  <c r="F193" i="48"/>
  <c r="E193" i="48"/>
  <c r="D193" i="48"/>
  <c r="F192" i="48"/>
  <c r="E192" i="48"/>
  <c r="D192" i="48"/>
  <c r="F191" i="48"/>
  <c r="E191" i="48"/>
  <c r="D191" i="48"/>
  <c r="F190" i="48"/>
  <c r="E190" i="48"/>
  <c r="D190" i="48"/>
  <c r="F189" i="48"/>
  <c r="E189" i="48"/>
  <c r="D189" i="48"/>
  <c r="F188" i="48"/>
  <c r="E188" i="48"/>
  <c r="D188" i="48"/>
  <c r="G187" i="48"/>
  <c r="F187" i="48"/>
  <c r="E187" i="48"/>
  <c r="D187" i="48"/>
  <c r="G186" i="48"/>
  <c r="F186" i="48"/>
  <c r="E186" i="48"/>
  <c r="D186" i="48"/>
  <c r="G185" i="48"/>
  <c r="F185" i="48"/>
  <c r="E185" i="48"/>
  <c r="D185" i="48"/>
  <c r="G184" i="48"/>
  <c r="F184" i="48"/>
  <c r="E184" i="48"/>
  <c r="D184" i="48"/>
  <c r="G183" i="48"/>
  <c r="F183" i="48"/>
  <c r="E183" i="48"/>
  <c r="D183" i="48"/>
  <c r="G182" i="48"/>
  <c r="F182" i="48"/>
  <c r="E182" i="48"/>
  <c r="D182" i="48"/>
  <c r="G181" i="48"/>
  <c r="F181" i="48"/>
  <c r="E181" i="48"/>
  <c r="D181" i="48"/>
  <c r="G180" i="48"/>
  <c r="F180" i="48"/>
  <c r="E180" i="48"/>
  <c r="D180" i="48"/>
  <c r="G179" i="48"/>
  <c r="F179" i="48"/>
  <c r="E179" i="48"/>
  <c r="D179" i="48"/>
  <c r="G178" i="48"/>
  <c r="F178" i="48"/>
  <c r="E178" i="48"/>
  <c r="D178" i="48"/>
  <c r="G177" i="48"/>
  <c r="F177" i="48"/>
  <c r="E177" i="48"/>
  <c r="D177" i="48"/>
  <c r="G176" i="48"/>
  <c r="F176" i="48"/>
  <c r="E176" i="48"/>
  <c r="D176" i="48"/>
  <c r="G175" i="48"/>
  <c r="F175" i="48"/>
  <c r="E175" i="48"/>
  <c r="D175" i="48"/>
  <c r="F174" i="48"/>
  <c r="E174" i="48"/>
  <c r="D174" i="48"/>
  <c r="F173" i="48"/>
  <c r="E173" i="48"/>
  <c r="D173" i="48"/>
  <c r="F172" i="48"/>
  <c r="E172" i="48"/>
  <c r="D172" i="48"/>
  <c r="F169" i="48"/>
  <c r="E169" i="48"/>
  <c r="D169" i="48"/>
  <c r="F168" i="48"/>
  <c r="E168" i="48"/>
  <c r="D168" i="48"/>
  <c r="F167" i="48"/>
  <c r="E167" i="48"/>
  <c r="D167" i="48"/>
  <c r="F166" i="48"/>
  <c r="E166" i="48"/>
  <c r="D166" i="48"/>
  <c r="F165" i="48"/>
  <c r="E165" i="48"/>
  <c r="D165" i="48"/>
  <c r="F164" i="48"/>
  <c r="E164" i="48"/>
  <c r="D164" i="48"/>
  <c r="F163" i="48"/>
  <c r="E163" i="48"/>
  <c r="D163" i="48"/>
  <c r="F162" i="48"/>
  <c r="E162" i="48"/>
  <c r="D162" i="48"/>
  <c r="F161" i="48"/>
  <c r="E161" i="48"/>
  <c r="D161" i="48"/>
  <c r="F160" i="48"/>
  <c r="E160" i="48"/>
  <c r="D160" i="48"/>
  <c r="G159" i="48"/>
  <c r="F159" i="48"/>
  <c r="E159" i="48"/>
  <c r="D159" i="48"/>
  <c r="G158" i="48"/>
  <c r="F158" i="48"/>
  <c r="E158" i="48"/>
  <c r="D158" i="48"/>
  <c r="F157" i="48"/>
  <c r="E157" i="48"/>
  <c r="D157" i="48"/>
  <c r="F156" i="48"/>
  <c r="E156" i="48"/>
  <c r="D156" i="48"/>
  <c r="F155" i="48"/>
  <c r="E155" i="48"/>
  <c r="D155" i="48"/>
  <c r="C155" i="48"/>
  <c r="F152" i="48"/>
  <c r="E152" i="48"/>
  <c r="D152" i="48"/>
  <c r="F151" i="48"/>
  <c r="E151" i="48"/>
  <c r="D151" i="48"/>
  <c r="F150" i="48"/>
  <c r="E150" i="48"/>
  <c r="D150" i="48"/>
  <c r="F149" i="48"/>
  <c r="E149" i="48"/>
  <c r="D149" i="48"/>
  <c r="F148" i="48"/>
  <c r="E148" i="48"/>
  <c r="D148" i="48"/>
  <c r="F147" i="48"/>
  <c r="E147" i="48"/>
  <c r="D147" i="48"/>
  <c r="F146" i="48"/>
  <c r="E146" i="48"/>
  <c r="D146" i="48"/>
  <c r="F145" i="48"/>
  <c r="E145" i="48"/>
  <c r="D145" i="48"/>
  <c r="F144" i="48"/>
  <c r="E144" i="48"/>
  <c r="D144" i="48"/>
  <c r="F143" i="48"/>
  <c r="E143" i="48"/>
  <c r="D143" i="48"/>
  <c r="F142" i="48"/>
  <c r="E142" i="48"/>
  <c r="D142" i="48"/>
  <c r="F141" i="48"/>
  <c r="E141" i="48"/>
  <c r="D141" i="48"/>
  <c r="F140" i="48"/>
  <c r="E140" i="48"/>
  <c r="D140" i="48"/>
  <c r="F139" i="48"/>
  <c r="E139" i="48"/>
  <c r="D139" i="48"/>
  <c r="F138" i="48"/>
  <c r="E138" i="48"/>
  <c r="D138" i="48"/>
  <c r="C138" i="48"/>
  <c r="F136" i="48"/>
  <c r="E136" i="48"/>
  <c r="D136" i="48"/>
  <c r="F135" i="48"/>
  <c r="E135" i="48"/>
  <c r="D135" i="48"/>
  <c r="F134" i="48"/>
  <c r="E134" i="48"/>
  <c r="D134" i="48"/>
  <c r="F133" i="48"/>
  <c r="E133" i="48"/>
  <c r="D133" i="48"/>
  <c r="F132" i="48"/>
  <c r="E132" i="48"/>
  <c r="D132" i="48"/>
  <c r="G131" i="48"/>
  <c r="F131" i="48"/>
  <c r="E131" i="48"/>
  <c r="D131" i="48"/>
  <c r="G130" i="48"/>
  <c r="F130" i="48"/>
  <c r="E130" i="48"/>
  <c r="D130" i="48"/>
  <c r="G129" i="48"/>
  <c r="F129" i="48"/>
  <c r="E129" i="48"/>
  <c r="D129" i="48"/>
  <c r="G128" i="48"/>
  <c r="F128" i="48"/>
  <c r="E128" i="48"/>
  <c r="D128" i="48"/>
  <c r="G127" i="48"/>
  <c r="F127" i="48"/>
  <c r="E127" i="48"/>
  <c r="D127" i="48"/>
  <c r="G126" i="48"/>
  <c r="F126" i="48"/>
  <c r="E126" i="48"/>
  <c r="D126" i="48"/>
  <c r="G125" i="48"/>
  <c r="F125" i="48"/>
  <c r="E125" i="48"/>
  <c r="D125" i="48"/>
  <c r="G124" i="48"/>
  <c r="F124" i="48"/>
  <c r="E124" i="48"/>
  <c r="D124" i="48"/>
  <c r="G123" i="48"/>
  <c r="F123" i="48"/>
  <c r="E123" i="48"/>
  <c r="D123" i="48"/>
  <c r="G122" i="48"/>
  <c r="F122" i="48"/>
  <c r="E122" i="48"/>
  <c r="D122" i="48"/>
  <c r="C122" i="48"/>
  <c r="F119" i="48"/>
  <c r="E119" i="48"/>
  <c r="D119" i="48"/>
  <c r="F118" i="48"/>
  <c r="E118" i="48"/>
  <c r="D118" i="48"/>
  <c r="F117" i="48"/>
  <c r="E117" i="48"/>
  <c r="D117" i="48"/>
  <c r="F116" i="48"/>
  <c r="E116" i="48"/>
  <c r="D116" i="48"/>
  <c r="F115" i="48"/>
  <c r="E115" i="48"/>
  <c r="D115" i="48"/>
  <c r="F114" i="48"/>
  <c r="E114" i="48"/>
  <c r="D114" i="48"/>
  <c r="F113" i="48"/>
  <c r="E113" i="48"/>
  <c r="D113" i="48"/>
  <c r="F112" i="48"/>
  <c r="E112" i="48"/>
  <c r="D112" i="48"/>
  <c r="F111" i="48"/>
  <c r="E111" i="48"/>
  <c r="D111" i="48"/>
  <c r="F110" i="48"/>
  <c r="E110" i="48"/>
  <c r="D110" i="48"/>
  <c r="F109" i="48"/>
  <c r="E109" i="48"/>
  <c r="D109" i="48"/>
  <c r="G108" i="48"/>
  <c r="F108" i="48"/>
  <c r="E108" i="48"/>
  <c r="D108" i="48"/>
  <c r="G107" i="48"/>
  <c r="F107" i="48"/>
  <c r="E107" i="48"/>
  <c r="D107" i="48"/>
  <c r="G106" i="48"/>
  <c r="F106" i="48"/>
  <c r="E106" i="48"/>
  <c r="D106" i="48"/>
  <c r="G105" i="48"/>
  <c r="F105" i="48"/>
  <c r="E105" i="48"/>
  <c r="D105" i="48"/>
  <c r="C105" i="48"/>
  <c r="F366" i="49"/>
  <c r="E366" i="49"/>
  <c r="D366" i="49"/>
  <c r="F365" i="49"/>
  <c r="E365" i="49"/>
  <c r="D365" i="49"/>
  <c r="F364" i="49"/>
  <c r="E364" i="49"/>
  <c r="D364" i="49"/>
  <c r="C364" i="49"/>
  <c r="F360" i="49"/>
  <c r="E360" i="49"/>
  <c r="D360" i="49"/>
  <c r="C360" i="49"/>
  <c r="F359" i="49"/>
  <c r="E359" i="49"/>
  <c r="D359" i="49"/>
  <c r="F358" i="49"/>
  <c r="E358" i="49"/>
  <c r="D358" i="49"/>
  <c r="F357" i="49"/>
  <c r="E357" i="49"/>
  <c r="D357" i="49"/>
  <c r="F356" i="49"/>
  <c r="E356" i="49"/>
  <c r="D356" i="49"/>
  <c r="F355" i="49"/>
  <c r="E355" i="49"/>
  <c r="D355" i="49"/>
  <c r="F354" i="49"/>
  <c r="E354" i="49"/>
  <c r="D354" i="49"/>
  <c r="F353" i="49"/>
  <c r="E353" i="49"/>
  <c r="D353" i="49"/>
  <c r="F352" i="49"/>
  <c r="E352" i="49"/>
  <c r="D352" i="49"/>
  <c r="F351" i="49"/>
  <c r="E351" i="49"/>
  <c r="D351" i="49"/>
  <c r="G350" i="49"/>
  <c r="F350" i="49"/>
  <c r="E350" i="49"/>
  <c r="D350" i="49"/>
  <c r="F349" i="49"/>
  <c r="E349" i="49"/>
  <c r="D349" i="49"/>
  <c r="F348" i="49"/>
  <c r="E348" i="49"/>
  <c r="D348" i="49"/>
  <c r="G347" i="49"/>
  <c r="F347" i="49"/>
  <c r="E347" i="49"/>
  <c r="D347" i="49"/>
  <c r="G346" i="49"/>
  <c r="F346" i="49"/>
  <c r="E346" i="49"/>
  <c r="D346" i="49"/>
  <c r="G345" i="49"/>
  <c r="F345" i="49"/>
  <c r="E345" i="49"/>
  <c r="D345" i="49"/>
  <c r="C345" i="49"/>
  <c r="F340" i="49"/>
  <c r="E340" i="49"/>
  <c r="D340" i="49"/>
  <c r="C340" i="49"/>
  <c r="F339" i="49"/>
  <c r="E339" i="49"/>
  <c r="D339" i="49"/>
  <c r="F338" i="49"/>
  <c r="E338" i="49"/>
  <c r="D338" i="49"/>
  <c r="F337" i="49"/>
  <c r="E337" i="49"/>
  <c r="D337" i="49"/>
  <c r="F336" i="49"/>
  <c r="E336" i="49"/>
  <c r="D336" i="49"/>
  <c r="F335" i="49"/>
  <c r="E335" i="49"/>
  <c r="D335" i="49"/>
  <c r="F334" i="49"/>
  <c r="E334" i="49"/>
  <c r="D334" i="49"/>
  <c r="F333" i="49"/>
  <c r="E333" i="49"/>
  <c r="D333" i="49"/>
  <c r="F332" i="49"/>
  <c r="E332" i="49"/>
  <c r="D332" i="49"/>
  <c r="F331" i="49"/>
  <c r="E331" i="49"/>
  <c r="D331" i="49"/>
  <c r="F330" i="49"/>
  <c r="E330" i="49"/>
  <c r="D330" i="49"/>
  <c r="F329" i="49"/>
  <c r="E329" i="49"/>
  <c r="D329" i="49"/>
  <c r="F328" i="49"/>
  <c r="E328" i="49"/>
  <c r="D328" i="49"/>
  <c r="F327" i="49"/>
  <c r="E327" i="49"/>
  <c r="D327" i="49"/>
  <c r="G326" i="49"/>
  <c r="F326" i="49"/>
  <c r="E326" i="49"/>
  <c r="D326" i="49"/>
  <c r="G325" i="49"/>
  <c r="F325" i="49"/>
  <c r="E325" i="49"/>
  <c r="D325" i="49"/>
  <c r="C325" i="49"/>
  <c r="F321" i="49"/>
  <c r="E321" i="49"/>
  <c r="D321" i="49"/>
  <c r="F320" i="49"/>
  <c r="E320" i="49"/>
  <c r="D320" i="49"/>
  <c r="F319" i="49"/>
  <c r="E319" i="49"/>
  <c r="D319" i="49"/>
  <c r="F318" i="49"/>
  <c r="E318" i="49"/>
  <c r="D318" i="49"/>
  <c r="F317" i="49"/>
  <c r="E317" i="49"/>
  <c r="D317" i="49"/>
  <c r="F316" i="49"/>
  <c r="E316" i="49"/>
  <c r="D316" i="49"/>
  <c r="F315" i="49"/>
  <c r="E315" i="49"/>
  <c r="D315" i="49"/>
  <c r="F314" i="49"/>
  <c r="E314" i="49"/>
  <c r="D314" i="49"/>
  <c r="F313" i="49"/>
  <c r="E313" i="49"/>
  <c r="D313" i="49"/>
  <c r="F312" i="49"/>
  <c r="E312" i="49"/>
  <c r="D312" i="49"/>
  <c r="F311" i="49"/>
  <c r="E311" i="49"/>
  <c r="D311" i="49"/>
  <c r="F310" i="49"/>
  <c r="E310" i="49"/>
  <c r="D310" i="49"/>
  <c r="G309" i="49"/>
  <c r="F309" i="49"/>
  <c r="E309" i="49"/>
  <c r="D309" i="49"/>
  <c r="G308" i="49"/>
  <c r="F308" i="49"/>
  <c r="E308" i="49"/>
  <c r="D308" i="49"/>
  <c r="F307" i="49"/>
  <c r="E307" i="49"/>
  <c r="D307" i="49"/>
  <c r="F306" i="49"/>
  <c r="E306" i="49"/>
  <c r="D306" i="49"/>
  <c r="F305" i="49"/>
  <c r="E305" i="49"/>
  <c r="D305" i="49"/>
  <c r="F304" i="49"/>
  <c r="E304" i="49"/>
  <c r="D304" i="49"/>
  <c r="F303" i="49"/>
  <c r="E303" i="49"/>
  <c r="D303" i="49"/>
  <c r="F302" i="49"/>
  <c r="E302" i="49"/>
  <c r="D302" i="49"/>
  <c r="F301" i="49"/>
  <c r="E301" i="49"/>
  <c r="D301" i="49"/>
  <c r="F300" i="49"/>
  <c r="E300" i="49"/>
  <c r="D300" i="49"/>
  <c r="G299" i="49"/>
  <c r="F299" i="49"/>
  <c r="E299" i="49"/>
  <c r="D299" i="49"/>
  <c r="G298" i="49"/>
  <c r="F298" i="49"/>
  <c r="E298" i="49"/>
  <c r="D298" i="49"/>
  <c r="G297" i="49"/>
  <c r="F297" i="49"/>
  <c r="E297" i="49"/>
  <c r="D297" i="49"/>
  <c r="G296" i="49"/>
  <c r="F296" i="49"/>
  <c r="E296" i="49"/>
  <c r="D296" i="49"/>
  <c r="G295" i="49"/>
  <c r="F295" i="49"/>
  <c r="E295" i="49"/>
  <c r="D295" i="49"/>
  <c r="G294" i="49"/>
  <c r="F294" i="49"/>
  <c r="E294" i="49"/>
  <c r="D294" i="49"/>
  <c r="G293" i="49"/>
  <c r="F293" i="49"/>
  <c r="E293" i="49"/>
  <c r="D293" i="49"/>
  <c r="G292" i="49"/>
  <c r="F292" i="49"/>
  <c r="E292" i="49"/>
  <c r="D292" i="49"/>
  <c r="C292" i="49"/>
  <c r="F276" i="49"/>
  <c r="E276" i="49"/>
  <c r="F275" i="49"/>
  <c r="E275" i="49"/>
  <c r="D275" i="49"/>
  <c r="F274" i="49"/>
  <c r="E274" i="49"/>
  <c r="D274" i="49"/>
  <c r="C274" i="49"/>
  <c r="F267" i="49"/>
  <c r="E267" i="49"/>
  <c r="D267" i="49"/>
  <c r="C267" i="49"/>
  <c r="F264" i="49"/>
  <c r="E264" i="49"/>
  <c r="D264" i="49"/>
  <c r="F263" i="49"/>
  <c r="E263" i="49"/>
  <c r="D263" i="49"/>
  <c r="F262" i="49"/>
  <c r="E262" i="49"/>
  <c r="D262" i="49"/>
  <c r="F261" i="49"/>
  <c r="E261" i="49"/>
  <c r="D261" i="49"/>
  <c r="F260" i="49"/>
  <c r="E260" i="49"/>
  <c r="D260" i="49"/>
  <c r="F259" i="49"/>
  <c r="E259" i="49"/>
  <c r="D259" i="49"/>
  <c r="F258" i="49"/>
  <c r="E258" i="49"/>
  <c r="D258" i="49"/>
  <c r="F257" i="49"/>
  <c r="E257" i="49"/>
  <c r="D257" i="49"/>
  <c r="F256" i="49"/>
  <c r="E256" i="49"/>
  <c r="D256" i="49"/>
  <c r="F255" i="49"/>
  <c r="E255" i="49"/>
  <c r="D255" i="49"/>
  <c r="F254" i="49"/>
  <c r="E254" i="49"/>
  <c r="D254" i="49"/>
  <c r="F253" i="49"/>
  <c r="E253" i="49"/>
  <c r="D253" i="49"/>
  <c r="F252" i="49"/>
  <c r="E252" i="49"/>
  <c r="D252" i="49"/>
  <c r="F251" i="49"/>
  <c r="E251" i="49"/>
  <c r="D251" i="49"/>
  <c r="G250" i="49"/>
  <c r="F250" i="49"/>
  <c r="E250" i="49"/>
  <c r="D250" i="49"/>
  <c r="C250" i="49"/>
  <c r="F247" i="49"/>
  <c r="E247" i="49"/>
  <c r="D247" i="49"/>
  <c r="F246" i="49"/>
  <c r="E246" i="49"/>
  <c r="D246" i="49"/>
  <c r="F245" i="49"/>
  <c r="E245" i="49"/>
  <c r="D245" i="49"/>
  <c r="F244" i="49"/>
  <c r="E244" i="49"/>
  <c r="D244" i="49"/>
  <c r="F243" i="49"/>
  <c r="E243" i="49"/>
  <c r="D243" i="49"/>
  <c r="F242" i="49"/>
  <c r="E242" i="49"/>
  <c r="D242" i="49"/>
  <c r="F241" i="49"/>
  <c r="E241" i="49"/>
  <c r="D241" i="49"/>
  <c r="F240" i="49"/>
  <c r="E240" i="49"/>
  <c r="D240" i="49"/>
  <c r="F239" i="49"/>
  <c r="E239" i="49"/>
  <c r="D239" i="49"/>
  <c r="G238" i="49"/>
  <c r="F238" i="49"/>
  <c r="E238" i="49"/>
  <c r="D238" i="49"/>
  <c r="C238" i="49"/>
  <c r="F235" i="49"/>
  <c r="E235" i="49"/>
  <c r="D235" i="49"/>
  <c r="G234" i="49"/>
  <c r="F234" i="49"/>
  <c r="E234" i="49"/>
  <c r="D234" i="49"/>
  <c r="F233" i="49"/>
  <c r="E233" i="49"/>
  <c r="D233" i="49"/>
  <c r="C233" i="49"/>
  <c r="F230" i="49"/>
  <c r="E230" i="49"/>
  <c r="D230" i="49"/>
  <c r="F229" i="49"/>
  <c r="E229" i="49"/>
  <c r="D229" i="49"/>
  <c r="F228" i="49"/>
  <c r="E228" i="49"/>
  <c r="D228" i="49"/>
  <c r="F227" i="49"/>
  <c r="E227" i="49"/>
  <c r="D227" i="49"/>
  <c r="F226" i="49"/>
  <c r="E226" i="49"/>
  <c r="D226" i="49"/>
  <c r="F225" i="49"/>
  <c r="E225" i="49"/>
  <c r="D225" i="49"/>
  <c r="F224" i="49"/>
  <c r="E224" i="49"/>
  <c r="D224" i="49"/>
  <c r="F223" i="49"/>
  <c r="E223" i="49"/>
  <c r="D223" i="49"/>
  <c r="G222" i="49"/>
  <c r="F222" i="49"/>
  <c r="E222" i="49"/>
  <c r="D222" i="49"/>
  <c r="G221" i="49"/>
  <c r="F221" i="49"/>
  <c r="E221" i="49"/>
  <c r="D221" i="49"/>
  <c r="G220" i="49"/>
  <c r="F220" i="49"/>
  <c r="E220" i="49"/>
  <c r="D220" i="49"/>
  <c r="G219" i="49"/>
  <c r="F219" i="49"/>
  <c r="E219" i="49"/>
  <c r="D219" i="49"/>
  <c r="G218" i="49"/>
  <c r="F218" i="49"/>
  <c r="E218" i="49"/>
  <c r="D218" i="49"/>
  <c r="G217" i="49"/>
  <c r="F217" i="49"/>
  <c r="E217" i="49"/>
  <c r="D217" i="49"/>
  <c r="G216" i="49"/>
  <c r="F216" i="49"/>
  <c r="E216" i="49"/>
  <c r="D216" i="49"/>
  <c r="C216" i="49"/>
  <c r="F213" i="49"/>
  <c r="E213" i="49"/>
  <c r="D213" i="49"/>
  <c r="F212" i="49"/>
  <c r="E212" i="49"/>
  <c r="D212" i="49"/>
  <c r="F211" i="49"/>
  <c r="E211" i="49"/>
  <c r="D211" i="49"/>
  <c r="F210" i="49"/>
  <c r="E210" i="49"/>
  <c r="D210" i="49"/>
  <c r="F209" i="49"/>
  <c r="E209" i="49"/>
  <c r="D209" i="49"/>
  <c r="F208" i="49"/>
  <c r="E208" i="49"/>
  <c r="D208" i="49"/>
  <c r="F207" i="49"/>
  <c r="E207" i="49"/>
  <c r="D207" i="49"/>
  <c r="F206" i="49"/>
  <c r="E206" i="49"/>
  <c r="D206" i="49"/>
  <c r="F205" i="49"/>
  <c r="E205" i="49"/>
  <c r="D205" i="49"/>
  <c r="F204" i="49"/>
  <c r="E204" i="49"/>
  <c r="D204" i="49"/>
  <c r="C204" i="49"/>
  <c r="F201" i="49"/>
  <c r="E201" i="49"/>
  <c r="D201" i="49"/>
  <c r="F200" i="49"/>
  <c r="E200" i="49"/>
  <c r="D200" i="49"/>
  <c r="F199" i="49"/>
  <c r="E199" i="49"/>
  <c r="D199" i="49"/>
  <c r="F198" i="49"/>
  <c r="E198" i="49"/>
  <c r="D198" i="49"/>
  <c r="F197" i="49"/>
  <c r="E197" i="49"/>
  <c r="D197" i="49"/>
  <c r="F196" i="49"/>
  <c r="E196" i="49"/>
  <c r="D196" i="49"/>
  <c r="F195" i="49"/>
  <c r="E195" i="49"/>
  <c r="D195" i="49"/>
  <c r="F194" i="49"/>
  <c r="E194" i="49"/>
  <c r="D194" i="49"/>
  <c r="F193" i="49"/>
  <c r="E193" i="49"/>
  <c r="D193" i="49"/>
  <c r="F192" i="49"/>
  <c r="E192" i="49"/>
  <c r="D192" i="49"/>
  <c r="F191" i="49"/>
  <c r="E191" i="49"/>
  <c r="D191" i="49"/>
  <c r="F190" i="49"/>
  <c r="E190" i="49"/>
  <c r="D190" i="49"/>
  <c r="F189" i="49"/>
  <c r="E189" i="49"/>
  <c r="D189" i="49"/>
  <c r="F188" i="49"/>
  <c r="E188" i="49"/>
  <c r="D188" i="49"/>
  <c r="G187" i="49"/>
  <c r="F187" i="49"/>
  <c r="E187" i="49"/>
  <c r="D187" i="49"/>
  <c r="G186" i="49"/>
  <c r="F186" i="49"/>
  <c r="E186" i="49"/>
  <c r="D186" i="49"/>
  <c r="G185" i="49"/>
  <c r="F185" i="49"/>
  <c r="E185" i="49"/>
  <c r="D185" i="49"/>
  <c r="G184" i="49"/>
  <c r="F184" i="49"/>
  <c r="E184" i="49"/>
  <c r="D184" i="49"/>
  <c r="G183" i="49"/>
  <c r="F183" i="49"/>
  <c r="E183" i="49"/>
  <c r="D183" i="49"/>
  <c r="G182" i="49"/>
  <c r="F182" i="49"/>
  <c r="E182" i="49"/>
  <c r="D182" i="49"/>
  <c r="G181" i="49"/>
  <c r="F181" i="49"/>
  <c r="E181" i="49"/>
  <c r="D181" i="49"/>
  <c r="G180" i="49"/>
  <c r="F180" i="49"/>
  <c r="E180" i="49"/>
  <c r="D180" i="49"/>
  <c r="G179" i="49"/>
  <c r="F179" i="49"/>
  <c r="E179" i="49"/>
  <c r="D179" i="49"/>
  <c r="G178" i="49"/>
  <c r="F178" i="49"/>
  <c r="E178" i="49"/>
  <c r="D178" i="49"/>
  <c r="G177" i="49"/>
  <c r="F177" i="49"/>
  <c r="E177" i="49"/>
  <c r="D177" i="49"/>
  <c r="G176" i="49"/>
  <c r="F176" i="49"/>
  <c r="E176" i="49"/>
  <c r="D176" i="49"/>
  <c r="G175" i="49"/>
  <c r="F175" i="49"/>
  <c r="E175" i="49"/>
  <c r="D175" i="49"/>
  <c r="F174" i="49"/>
  <c r="E174" i="49"/>
  <c r="D174" i="49"/>
  <c r="F173" i="49"/>
  <c r="E173" i="49"/>
  <c r="D173" i="49"/>
  <c r="F172" i="49"/>
  <c r="E172" i="49"/>
  <c r="D172" i="49"/>
  <c r="F169" i="49"/>
  <c r="E169" i="49"/>
  <c r="D169" i="49"/>
  <c r="F168" i="49"/>
  <c r="E168" i="49"/>
  <c r="D168" i="49"/>
  <c r="F167" i="49"/>
  <c r="E167" i="49"/>
  <c r="D167" i="49"/>
  <c r="F166" i="49"/>
  <c r="E166" i="49"/>
  <c r="D166" i="49"/>
  <c r="F165" i="49"/>
  <c r="E165" i="49"/>
  <c r="D165" i="49"/>
  <c r="F164" i="49"/>
  <c r="E164" i="49"/>
  <c r="D164" i="49"/>
  <c r="F163" i="49"/>
  <c r="E163" i="49"/>
  <c r="D163" i="49"/>
  <c r="F162" i="49"/>
  <c r="E162" i="49"/>
  <c r="D162" i="49"/>
  <c r="F161" i="49"/>
  <c r="E161" i="49"/>
  <c r="D161" i="49"/>
  <c r="F160" i="49"/>
  <c r="E160" i="49"/>
  <c r="D160" i="49"/>
  <c r="G159" i="49"/>
  <c r="F159" i="49"/>
  <c r="E159" i="49"/>
  <c r="D159" i="49"/>
  <c r="G158" i="49"/>
  <c r="F158" i="49"/>
  <c r="E158" i="49"/>
  <c r="D158" i="49"/>
  <c r="F157" i="49"/>
  <c r="E157" i="49"/>
  <c r="D157" i="49"/>
  <c r="F156" i="49"/>
  <c r="E156" i="49"/>
  <c r="D156" i="49"/>
  <c r="F155" i="49"/>
  <c r="E155" i="49"/>
  <c r="D155" i="49"/>
  <c r="C155" i="49"/>
  <c r="F152" i="49"/>
  <c r="E152" i="49"/>
  <c r="D152" i="49"/>
  <c r="F151" i="49"/>
  <c r="E151" i="49"/>
  <c r="D151" i="49"/>
  <c r="F150" i="49"/>
  <c r="E150" i="49"/>
  <c r="D150" i="49"/>
  <c r="F149" i="49"/>
  <c r="E149" i="49"/>
  <c r="D149" i="49"/>
  <c r="F148" i="49"/>
  <c r="E148" i="49"/>
  <c r="D148" i="49"/>
  <c r="F147" i="49"/>
  <c r="E147" i="49"/>
  <c r="D147" i="49"/>
  <c r="F146" i="49"/>
  <c r="E146" i="49"/>
  <c r="D146" i="49"/>
  <c r="F145" i="49"/>
  <c r="E145" i="49"/>
  <c r="D145" i="49"/>
  <c r="F144" i="49"/>
  <c r="E144" i="49"/>
  <c r="D144" i="49"/>
  <c r="F143" i="49"/>
  <c r="E143" i="49"/>
  <c r="D143" i="49"/>
  <c r="F142" i="49"/>
  <c r="E142" i="49"/>
  <c r="D142" i="49"/>
  <c r="F141" i="49"/>
  <c r="E141" i="49"/>
  <c r="D141" i="49"/>
  <c r="F140" i="49"/>
  <c r="E140" i="49"/>
  <c r="D140" i="49"/>
  <c r="F139" i="49"/>
  <c r="E139" i="49"/>
  <c r="D139" i="49"/>
  <c r="F138" i="49"/>
  <c r="E138" i="49"/>
  <c r="D138" i="49"/>
  <c r="C138" i="49"/>
  <c r="F136" i="49"/>
  <c r="E136" i="49"/>
  <c r="D136" i="49"/>
  <c r="F135" i="49"/>
  <c r="E135" i="49"/>
  <c r="D135" i="49"/>
  <c r="F134" i="49"/>
  <c r="E134" i="49"/>
  <c r="D134" i="49"/>
  <c r="F133" i="49"/>
  <c r="E133" i="49"/>
  <c r="D133" i="49"/>
  <c r="F132" i="49"/>
  <c r="E132" i="49"/>
  <c r="D132" i="49"/>
  <c r="G131" i="49"/>
  <c r="F131" i="49"/>
  <c r="E131" i="49"/>
  <c r="D131" i="49"/>
  <c r="G130" i="49"/>
  <c r="F130" i="49"/>
  <c r="E130" i="49"/>
  <c r="D130" i="49"/>
  <c r="G129" i="49"/>
  <c r="F129" i="49"/>
  <c r="E129" i="49"/>
  <c r="D129" i="49"/>
  <c r="G128" i="49"/>
  <c r="F128" i="49"/>
  <c r="E128" i="49"/>
  <c r="D128" i="49"/>
  <c r="G127" i="49"/>
  <c r="F127" i="49"/>
  <c r="E127" i="49"/>
  <c r="D127" i="49"/>
  <c r="G126" i="49"/>
  <c r="F126" i="49"/>
  <c r="E126" i="49"/>
  <c r="D126" i="49"/>
  <c r="G125" i="49"/>
  <c r="F125" i="49"/>
  <c r="E125" i="49"/>
  <c r="D125" i="49"/>
  <c r="G124" i="49"/>
  <c r="F124" i="49"/>
  <c r="E124" i="49"/>
  <c r="D124" i="49"/>
  <c r="G123" i="49"/>
  <c r="F123" i="49"/>
  <c r="E123" i="49"/>
  <c r="D123" i="49"/>
  <c r="G122" i="49"/>
  <c r="F122" i="49"/>
  <c r="E122" i="49"/>
  <c r="D122" i="49"/>
  <c r="C122" i="49"/>
  <c r="F119" i="49"/>
  <c r="E119" i="49"/>
  <c r="D119" i="49"/>
  <c r="F118" i="49"/>
  <c r="E118" i="49"/>
  <c r="D118" i="49"/>
  <c r="F117" i="49"/>
  <c r="E117" i="49"/>
  <c r="D117" i="49"/>
  <c r="F116" i="49"/>
  <c r="E116" i="49"/>
  <c r="D116" i="49"/>
  <c r="F115" i="49"/>
  <c r="E115" i="49"/>
  <c r="D115" i="49"/>
  <c r="F114" i="49"/>
  <c r="E114" i="49"/>
  <c r="D114" i="49"/>
  <c r="F113" i="49"/>
  <c r="E113" i="49"/>
  <c r="D113" i="49"/>
  <c r="F112" i="49"/>
  <c r="E112" i="49"/>
  <c r="D112" i="49"/>
  <c r="F111" i="49"/>
  <c r="E111" i="49"/>
  <c r="D111" i="49"/>
  <c r="F110" i="49"/>
  <c r="E110" i="49"/>
  <c r="D110" i="49"/>
  <c r="F109" i="49"/>
  <c r="E109" i="49"/>
  <c r="D109" i="49"/>
  <c r="G108" i="49"/>
  <c r="F108" i="49"/>
  <c r="E108" i="49"/>
  <c r="D108" i="49"/>
  <c r="G107" i="49"/>
  <c r="F107" i="49"/>
  <c r="E107" i="49"/>
  <c r="D107" i="49"/>
  <c r="G106" i="49"/>
  <c r="F106" i="49"/>
  <c r="E106" i="49"/>
  <c r="D106" i="49"/>
  <c r="G105" i="49"/>
  <c r="F105" i="49"/>
  <c r="E105" i="49"/>
  <c r="D105" i="49"/>
  <c r="C105" i="49"/>
  <c r="F366" i="50"/>
  <c r="E366" i="50"/>
  <c r="D366" i="50"/>
  <c r="F365" i="50"/>
  <c r="E365" i="50"/>
  <c r="D365" i="50"/>
  <c r="F364" i="50"/>
  <c r="E364" i="50"/>
  <c r="D364" i="50"/>
  <c r="C364" i="50"/>
  <c r="F360" i="50"/>
  <c r="E360" i="50"/>
  <c r="D360" i="50"/>
  <c r="C360" i="50"/>
  <c r="F359" i="50"/>
  <c r="E359" i="50"/>
  <c r="D359" i="50"/>
  <c r="F358" i="50"/>
  <c r="E358" i="50"/>
  <c r="D358" i="50"/>
  <c r="F357" i="50"/>
  <c r="E357" i="50"/>
  <c r="D357" i="50"/>
  <c r="F356" i="50"/>
  <c r="E356" i="50"/>
  <c r="D356" i="50"/>
  <c r="F355" i="50"/>
  <c r="E355" i="50"/>
  <c r="D355" i="50"/>
  <c r="F354" i="50"/>
  <c r="E354" i="50"/>
  <c r="D354" i="50"/>
  <c r="F353" i="50"/>
  <c r="E353" i="50"/>
  <c r="D353" i="50"/>
  <c r="F352" i="50"/>
  <c r="E352" i="50"/>
  <c r="D352" i="50"/>
  <c r="F351" i="50"/>
  <c r="E351" i="50"/>
  <c r="D351" i="50"/>
  <c r="G350" i="50"/>
  <c r="F350" i="50"/>
  <c r="E350" i="50"/>
  <c r="D350" i="50"/>
  <c r="F349" i="50"/>
  <c r="E349" i="50"/>
  <c r="D349" i="50"/>
  <c r="F348" i="50"/>
  <c r="E348" i="50"/>
  <c r="D348" i="50"/>
  <c r="G347" i="50"/>
  <c r="F347" i="50"/>
  <c r="E347" i="50"/>
  <c r="D347" i="50"/>
  <c r="G346" i="50"/>
  <c r="F346" i="50"/>
  <c r="E346" i="50"/>
  <c r="D346" i="50"/>
  <c r="G345" i="50"/>
  <c r="F345" i="50"/>
  <c r="E345" i="50"/>
  <c r="D345" i="50"/>
  <c r="C345" i="50"/>
  <c r="F340" i="50"/>
  <c r="E340" i="50"/>
  <c r="D340" i="50"/>
  <c r="C340" i="50"/>
  <c r="F339" i="50"/>
  <c r="E339" i="50"/>
  <c r="D339" i="50"/>
  <c r="F338" i="50"/>
  <c r="E338" i="50"/>
  <c r="D338" i="50"/>
  <c r="F337" i="50"/>
  <c r="E337" i="50"/>
  <c r="D337" i="50"/>
  <c r="F336" i="50"/>
  <c r="E336" i="50"/>
  <c r="D336" i="50"/>
  <c r="F335" i="50"/>
  <c r="E335" i="50"/>
  <c r="D335" i="50"/>
  <c r="F334" i="50"/>
  <c r="E334" i="50"/>
  <c r="D334" i="50"/>
  <c r="F333" i="50"/>
  <c r="E333" i="50"/>
  <c r="D333" i="50"/>
  <c r="F332" i="50"/>
  <c r="E332" i="50"/>
  <c r="D332" i="50"/>
  <c r="F331" i="50"/>
  <c r="E331" i="50"/>
  <c r="D331" i="50"/>
  <c r="F330" i="50"/>
  <c r="E330" i="50"/>
  <c r="D330" i="50"/>
  <c r="F329" i="50"/>
  <c r="E329" i="50"/>
  <c r="D329" i="50"/>
  <c r="F328" i="50"/>
  <c r="E328" i="50"/>
  <c r="D328" i="50"/>
  <c r="F327" i="50"/>
  <c r="E327" i="50"/>
  <c r="D327" i="50"/>
  <c r="G326" i="50"/>
  <c r="F326" i="50"/>
  <c r="E326" i="50"/>
  <c r="D326" i="50"/>
  <c r="G325" i="50"/>
  <c r="F325" i="50"/>
  <c r="E325" i="50"/>
  <c r="D325" i="50"/>
  <c r="C325" i="50"/>
  <c r="F321" i="50"/>
  <c r="E321" i="50"/>
  <c r="D321" i="50"/>
  <c r="F320" i="50"/>
  <c r="E320" i="50"/>
  <c r="D320" i="50"/>
  <c r="F319" i="50"/>
  <c r="E319" i="50"/>
  <c r="D319" i="50"/>
  <c r="F318" i="50"/>
  <c r="E318" i="50"/>
  <c r="D318" i="50"/>
  <c r="F317" i="50"/>
  <c r="E317" i="50"/>
  <c r="D317" i="50"/>
  <c r="F316" i="50"/>
  <c r="E316" i="50"/>
  <c r="D316" i="50"/>
  <c r="F315" i="50"/>
  <c r="E315" i="50"/>
  <c r="D315" i="50"/>
  <c r="F314" i="50"/>
  <c r="E314" i="50"/>
  <c r="D314" i="50"/>
  <c r="F313" i="50"/>
  <c r="E313" i="50"/>
  <c r="D313" i="50"/>
  <c r="F312" i="50"/>
  <c r="E312" i="50"/>
  <c r="D312" i="50"/>
  <c r="F311" i="50"/>
  <c r="E311" i="50"/>
  <c r="D311" i="50"/>
  <c r="F310" i="50"/>
  <c r="E310" i="50"/>
  <c r="D310" i="50"/>
  <c r="G309" i="50"/>
  <c r="F309" i="50"/>
  <c r="E309" i="50"/>
  <c r="D309" i="50"/>
  <c r="G308" i="50"/>
  <c r="F308" i="50"/>
  <c r="E308" i="50"/>
  <c r="D308" i="50"/>
  <c r="F307" i="50"/>
  <c r="E307" i="50"/>
  <c r="D307" i="50"/>
  <c r="F306" i="50"/>
  <c r="E306" i="50"/>
  <c r="D306" i="50"/>
  <c r="F305" i="50"/>
  <c r="E305" i="50"/>
  <c r="D305" i="50"/>
  <c r="F304" i="50"/>
  <c r="E304" i="50"/>
  <c r="D304" i="50"/>
  <c r="F303" i="50"/>
  <c r="E303" i="50"/>
  <c r="D303" i="50"/>
  <c r="F302" i="50"/>
  <c r="E302" i="50"/>
  <c r="D302" i="50"/>
  <c r="F301" i="50"/>
  <c r="E301" i="50"/>
  <c r="D301" i="50"/>
  <c r="F300" i="50"/>
  <c r="E300" i="50"/>
  <c r="D300" i="50"/>
  <c r="G299" i="50"/>
  <c r="F299" i="50"/>
  <c r="E299" i="50"/>
  <c r="D299" i="50"/>
  <c r="G298" i="50"/>
  <c r="F298" i="50"/>
  <c r="E298" i="50"/>
  <c r="D298" i="50"/>
  <c r="G297" i="50"/>
  <c r="F297" i="50"/>
  <c r="E297" i="50"/>
  <c r="D297" i="50"/>
  <c r="G296" i="50"/>
  <c r="F296" i="50"/>
  <c r="E296" i="50"/>
  <c r="D296" i="50"/>
  <c r="G295" i="50"/>
  <c r="F295" i="50"/>
  <c r="E295" i="50"/>
  <c r="D295" i="50"/>
  <c r="G294" i="50"/>
  <c r="F294" i="50"/>
  <c r="E294" i="50"/>
  <c r="D294" i="50"/>
  <c r="G293" i="50"/>
  <c r="F293" i="50"/>
  <c r="E293" i="50"/>
  <c r="D293" i="50"/>
  <c r="G292" i="50"/>
  <c r="F292" i="50"/>
  <c r="E292" i="50"/>
  <c r="D292" i="50"/>
  <c r="C292" i="50"/>
  <c r="F276" i="50"/>
  <c r="E276" i="50"/>
  <c r="F275" i="50"/>
  <c r="E275" i="50"/>
  <c r="D275" i="50"/>
  <c r="F274" i="50"/>
  <c r="E274" i="50"/>
  <c r="D274" i="50"/>
  <c r="C274" i="50"/>
  <c r="F267" i="50"/>
  <c r="E267" i="50"/>
  <c r="D267" i="50"/>
  <c r="C267" i="50"/>
  <c r="F264" i="50"/>
  <c r="E264" i="50"/>
  <c r="D264" i="50"/>
  <c r="F263" i="50"/>
  <c r="E263" i="50"/>
  <c r="D263" i="50"/>
  <c r="F262" i="50"/>
  <c r="E262" i="50"/>
  <c r="D262" i="50"/>
  <c r="F261" i="50"/>
  <c r="E261" i="50"/>
  <c r="D261" i="50"/>
  <c r="F260" i="50"/>
  <c r="E260" i="50"/>
  <c r="D260" i="50"/>
  <c r="F259" i="50"/>
  <c r="E259" i="50"/>
  <c r="D259" i="50"/>
  <c r="F258" i="50"/>
  <c r="E258" i="50"/>
  <c r="D258" i="50"/>
  <c r="F257" i="50"/>
  <c r="E257" i="50"/>
  <c r="D257" i="50"/>
  <c r="F256" i="50"/>
  <c r="E256" i="50"/>
  <c r="D256" i="50"/>
  <c r="F255" i="50"/>
  <c r="E255" i="50"/>
  <c r="D255" i="50"/>
  <c r="F254" i="50"/>
  <c r="E254" i="50"/>
  <c r="D254" i="50"/>
  <c r="F253" i="50"/>
  <c r="E253" i="50"/>
  <c r="D253" i="50"/>
  <c r="F252" i="50"/>
  <c r="E252" i="50"/>
  <c r="D252" i="50"/>
  <c r="F251" i="50"/>
  <c r="E251" i="50"/>
  <c r="D251" i="50"/>
  <c r="G250" i="50"/>
  <c r="F250" i="50"/>
  <c r="E250" i="50"/>
  <c r="D250" i="50"/>
  <c r="C250" i="50"/>
  <c r="F247" i="50"/>
  <c r="E247" i="50"/>
  <c r="D247" i="50"/>
  <c r="F246" i="50"/>
  <c r="E246" i="50"/>
  <c r="D246" i="50"/>
  <c r="F245" i="50"/>
  <c r="E245" i="50"/>
  <c r="D245" i="50"/>
  <c r="F244" i="50"/>
  <c r="E244" i="50"/>
  <c r="D244" i="50"/>
  <c r="F243" i="50"/>
  <c r="E243" i="50"/>
  <c r="D243" i="50"/>
  <c r="F242" i="50"/>
  <c r="E242" i="50"/>
  <c r="D242" i="50"/>
  <c r="F241" i="50"/>
  <c r="E241" i="50"/>
  <c r="D241" i="50"/>
  <c r="F240" i="50"/>
  <c r="E240" i="50"/>
  <c r="D240" i="50"/>
  <c r="F239" i="50"/>
  <c r="E239" i="50"/>
  <c r="D239" i="50"/>
  <c r="G238" i="50"/>
  <c r="F238" i="50"/>
  <c r="E238" i="50"/>
  <c r="D238" i="50"/>
  <c r="C238" i="50"/>
  <c r="F235" i="50"/>
  <c r="E235" i="50"/>
  <c r="D235" i="50"/>
  <c r="G234" i="50"/>
  <c r="F234" i="50"/>
  <c r="E234" i="50"/>
  <c r="D234" i="50"/>
  <c r="F233" i="50"/>
  <c r="E233" i="50"/>
  <c r="D233" i="50"/>
  <c r="C233" i="50"/>
  <c r="F230" i="50"/>
  <c r="E230" i="50"/>
  <c r="D230" i="50"/>
  <c r="F229" i="50"/>
  <c r="E229" i="50"/>
  <c r="D229" i="50"/>
  <c r="F228" i="50"/>
  <c r="E228" i="50"/>
  <c r="D228" i="50"/>
  <c r="F227" i="50"/>
  <c r="E227" i="50"/>
  <c r="D227" i="50"/>
  <c r="F226" i="50"/>
  <c r="E226" i="50"/>
  <c r="D226" i="50"/>
  <c r="F225" i="50"/>
  <c r="E225" i="50"/>
  <c r="D225" i="50"/>
  <c r="F224" i="50"/>
  <c r="E224" i="50"/>
  <c r="D224" i="50"/>
  <c r="F223" i="50"/>
  <c r="E223" i="50"/>
  <c r="D223" i="50"/>
  <c r="G222" i="50"/>
  <c r="F222" i="50"/>
  <c r="E222" i="50"/>
  <c r="D222" i="50"/>
  <c r="G221" i="50"/>
  <c r="F221" i="50"/>
  <c r="E221" i="50"/>
  <c r="D221" i="50"/>
  <c r="G220" i="50"/>
  <c r="F220" i="50"/>
  <c r="E220" i="50"/>
  <c r="D220" i="50"/>
  <c r="G219" i="50"/>
  <c r="F219" i="50"/>
  <c r="E219" i="50"/>
  <c r="D219" i="50"/>
  <c r="G218" i="50"/>
  <c r="F218" i="50"/>
  <c r="E218" i="50"/>
  <c r="D218" i="50"/>
  <c r="G217" i="50"/>
  <c r="F217" i="50"/>
  <c r="E217" i="50"/>
  <c r="D217" i="50"/>
  <c r="G216" i="50"/>
  <c r="F216" i="50"/>
  <c r="E216" i="50"/>
  <c r="D216" i="50"/>
  <c r="C216" i="50"/>
  <c r="F213" i="50"/>
  <c r="E213" i="50"/>
  <c r="D213" i="50"/>
  <c r="F212" i="50"/>
  <c r="E212" i="50"/>
  <c r="D212" i="50"/>
  <c r="F211" i="50"/>
  <c r="E211" i="50"/>
  <c r="D211" i="50"/>
  <c r="F210" i="50"/>
  <c r="E210" i="50"/>
  <c r="D210" i="50"/>
  <c r="F209" i="50"/>
  <c r="E209" i="50"/>
  <c r="D209" i="50"/>
  <c r="F208" i="50"/>
  <c r="E208" i="50"/>
  <c r="D208" i="50"/>
  <c r="F207" i="50"/>
  <c r="E207" i="50"/>
  <c r="D207" i="50"/>
  <c r="F206" i="50"/>
  <c r="E206" i="50"/>
  <c r="D206" i="50"/>
  <c r="F205" i="50"/>
  <c r="E205" i="50"/>
  <c r="D205" i="50"/>
  <c r="F204" i="50"/>
  <c r="E204" i="50"/>
  <c r="D204" i="50"/>
  <c r="C204" i="50"/>
  <c r="F201" i="50"/>
  <c r="E201" i="50"/>
  <c r="D201" i="50"/>
  <c r="F200" i="50"/>
  <c r="E200" i="50"/>
  <c r="D200" i="50"/>
  <c r="F199" i="50"/>
  <c r="E199" i="50"/>
  <c r="D199" i="50"/>
  <c r="F198" i="50"/>
  <c r="E198" i="50"/>
  <c r="D198" i="50"/>
  <c r="F197" i="50"/>
  <c r="E197" i="50"/>
  <c r="D197" i="50"/>
  <c r="F196" i="50"/>
  <c r="E196" i="50"/>
  <c r="D196" i="50"/>
  <c r="F195" i="50"/>
  <c r="E195" i="50"/>
  <c r="D195" i="50"/>
  <c r="F194" i="50"/>
  <c r="E194" i="50"/>
  <c r="D194" i="50"/>
  <c r="F193" i="50"/>
  <c r="E193" i="50"/>
  <c r="D193" i="50"/>
  <c r="F192" i="50"/>
  <c r="E192" i="50"/>
  <c r="D192" i="50"/>
  <c r="F191" i="50"/>
  <c r="E191" i="50"/>
  <c r="D191" i="50"/>
  <c r="F190" i="50"/>
  <c r="E190" i="50"/>
  <c r="D190" i="50"/>
  <c r="F189" i="50"/>
  <c r="E189" i="50"/>
  <c r="D189" i="50"/>
  <c r="F188" i="50"/>
  <c r="E188" i="50"/>
  <c r="D188" i="50"/>
  <c r="G187" i="50"/>
  <c r="F187" i="50"/>
  <c r="E187" i="50"/>
  <c r="D187" i="50"/>
  <c r="G186" i="50"/>
  <c r="F186" i="50"/>
  <c r="E186" i="50"/>
  <c r="D186" i="50"/>
  <c r="G185" i="50"/>
  <c r="F185" i="50"/>
  <c r="E185" i="50"/>
  <c r="D185" i="50"/>
  <c r="G184" i="50"/>
  <c r="F184" i="50"/>
  <c r="E184" i="50"/>
  <c r="D184" i="50"/>
  <c r="G183" i="50"/>
  <c r="F183" i="50"/>
  <c r="E183" i="50"/>
  <c r="D183" i="50"/>
  <c r="G182" i="50"/>
  <c r="F182" i="50"/>
  <c r="E182" i="50"/>
  <c r="D182" i="50"/>
  <c r="G181" i="50"/>
  <c r="F181" i="50"/>
  <c r="E181" i="50"/>
  <c r="D181" i="50"/>
  <c r="G180" i="50"/>
  <c r="F180" i="50"/>
  <c r="E180" i="50"/>
  <c r="D180" i="50"/>
  <c r="G179" i="50"/>
  <c r="F179" i="50"/>
  <c r="E179" i="50"/>
  <c r="D179" i="50"/>
  <c r="G178" i="50"/>
  <c r="F178" i="50"/>
  <c r="E178" i="50"/>
  <c r="D178" i="50"/>
  <c r="G177" i="50"/>
  <c r="F177" i="50"/>
  <c r="E177" i="50"/>
  <c r="D177" i="50"/>
  <c r="G176" i="50"/>
  <c r="F176" i="50"/>
  <c r="E176" i="50"/>
  <c r="D176" i="50"/>
  <c r="G175" i="50"/>
  <c r="F175" i="50"/>
  <c r="E175" i="50"/>
  <c r="D175" i="50"/>
  <c r="F174" i="50"/>
  <c r="E174" i="50"/>
  <c r="D174" i="50"/>
  <c r="F173" i="50"/>
  <c r="E173" i="50"/>
  <c r="D173" i="50"/>
  <c r="F172" i="50"/>
  <c r="E172" i="50"/>
  <c r="D172" i="50"/>
  <c r="F169" i="50"/>
  <c r="E169" i="50"/>
  <c r="D169" i="50"/>
  <c r="F168" i="50"/>
  <c r="E168" i="50"/>
  <c r="D168" i="50"/>
  <c r="F167" i="50"/>
  <c r="E167" i="50"/>
  <c r="D167" i="50"/>
  <c r="F166" i="50"/>
  <c r="E166" i="50"/>
  <c r="D166" i="50"/>
  <c r="F165" i="50"/>
  <c r="E165" i="50"/>
  <c r="D165" i="50"/>
  <c r="F164" i="50"/>
  <c r="E164" i="50"/>
  <c r="D164" i="50"/>
  <c r="F163" i="50"/>
  <c r="E163" i="50"/>
  <c r="D163" i="50"/>
  <c r="F162" i="50"/>
  <c r="E162" i="50"/>
  <c r="D162" i="50"/>
  <c r="F161" i="50"/>
  <c r="E161" i="50"/>
  <c r="D161" i="50"/>
  <c r="F160" i="50"/>
  <c r="E160" i="50"/>
  <c r="D160" i="50"/>
  <c r="G159" i="50"/>
  <c r="F159" i="50"/>
  <c r="E159" i="50"/>
  <c r="D159" i="50"/>
  <c r="G158" i="50"/>
  <c r="F158" i="50"/>
  <c r="E158" i="50"/>
  <c r="D158" i="50"/>
  <c r="F157" i="50"/>
  <c r="E157" i="50"/>
  <c r="D157" i="50"/>
  <c r="F156" i="50"/>
  <c r="E156" i="50"/>
  <c r="D156" i="50"/>
  <c r="F155" i="50"/>
  <c r="E155" i="50"/>
  <c r="D155" i="50"/>
  <c r="C155" i="50"/>
  <c r="F152" i="50"/>
  <c r="E152" i="50"/>
  <c r="D152" i="50"/>
  <c r="F151" i="50"/>
  <c r="E151" i="50"/>
  <c r="D151" i="50"/>
  <c r="F150" i="50"/>
  <c r="E150" i="50"/>
  <c r="D150" i="50"/>
  <c r="F149" i="50"/>
  <c r="E149" i="50"/>
  <c r="D149" i="50"/>
  <c r="F148" i="50"/>
  <c r="E148" i="50"/>
  <c r="D148" i="50"/>
  <c r="F147" i="50"/>
  <c r="E147" i="50"/>
  <c r="D147" i="50"/>
  <c r="F146" i="50"/>
  <c r="E146" i="50"/>
  <c r="D146" i="50"/>
  <c r="F145" i="50"/>
  <c r="E145" i="50"/>
  <c r="D145" i="50"/>
  <c r="F144" i="50"/>
  <c r="E144" i="50"/>
  <c r="D144" i="50"/>
  <c r="F143" i="50"/>
  <c r="E143" i="50"/>
  <c r="D143" i="50"/>
  <c r="F142" i="50"/>
  <c r="E142" i="50"/>
  <c r="D142" i="50"/>
  <c r="F141" i="50"/>
  <c r="E141" i="50"/>
  <c r="D141" i="50"/>
  <c r="F140" i="50"/>
  <c r="E140" i="50"/>
  <c r="D140" i="50"/>
  <c r="F139" i="50"/>
  <c r="E139" i="50"/>
  <c r="D139" i="50"/>
  <c r="F138" i="50"/>
  <c r="E138" i="50"/>
  <c r="D138" i="50"/>
  <c r="C138" i="50"/>
  <c r="F136" i="50"/>
  <c r="E136" i="50"/>
  <c r="D136" i="50"/>
  <c r="F135" i="50"/>
  <c r="E135" i="50"/>
  <c r="D135" i="50"/>
  <c r="F134" i="50"/>
  <c r="E134" i="50"/>
  <c r="D134" i="50"/>
  <c r="F133" i="50"/>
  <c r="E133" i="50"/>
  <c r="D133" i="50"/>
  <c r="F132" i="50"/>
  <c r="E132" i="50"/>
  <c r="D132" i="50"/>
  <c r="G131" i="50"/>
  <c r="F131" i="50"/>
  <c r="E131" i="50"/>
  <c r="D131" i="50"/>
  <c r="G130" i="50"/>
  <c r="F130" i="50"/>
  <c r="E130" i="50"/>
  <c r="D130" i="50"/>
  <c r="G129" i="50"/>
  <c r="F129" i="50"/>
  <c r="E129" i="50"/>
  <c r="D129" i="50"/>
  <c r="G128" i="50"/>
  <c r="F128" i="50"/>
  <c r="E128" i="50"/>
  <c r="D128" i="50"/>
  <c r="G127" i="50"/>
  <c r="F127" i="50"/>
  <c r="E127" i="50"/>
  <c r="D127" i="50"/>
  <c r="G126" i="50"/>
  <c r="F126" i="50"/>
  <c r="E126" i="50"/>
  <c r="D126" i="50"/>
  <c r="G125" i="50"/>
  <c r="F125" i="50"/>
  <c r="E125" i="50"/>
  <c r="D125" i="50"/>
  <c r="G124" i="50"/>
  <c r="F124" i="50"/>
  <c r="E124" i="50"/>
  <c r="D124" i="50"/>
  <c r="G123" i="50"/>
  <c r="F123" i="50"/>
  <c r="E123" i="50"/>
  <c r="D123" i="50"/>
  <c r="G122" i="50"/>
  <c r="F122" i="50"/>
  <c r="E122" i="50"/>
  <c r="D122" i="50"/>
  <c r="C122" i="50"/>
  <c r="F119" i="50"/>
  <c r="E119" i="50"/>
  <c r="D119" i="50"/>
  <c r="F118" i="50"/>
  <c r="E118" i="50"/>
  <c r="D118" i="50"/>
  <c r="F117" i="50"/>
  <c r="E117" i="50"/>
  <c r="D117" i="50"/>
  <c r="F116" i="50"/>
  <c r="E116" i="50"/>
  <c r="D116" i="50"/>
  <c r="F115" i="50"/>
  <c r="E115" i="50"/>
  <c r="D115" i="50"/>
  <c r="F114" i="50"/>
  <c r="E114" i="50"/>
  <c r="D114" i="50"/>
  <c r="F113" i="50"/>
  <c r="E113" i="50"/>
  <c r="D113" i="50"/>
  <c r="F112" i="50"/>
  <c r="E112" i="50"/>
  <c r="D112" i="50"/>
  <c r="F111" i="50"/>
  <c r="E111" i="50"/>
  <c r="D111" i="50"/>
  <c r="F110" i="50"/>
  <c r="E110" i="50"/>
  <c r="D110" i="50"/>
  <c r="F109" i="50"/>
  <c r="E109" i="50"/>
  <c r="D109" i="50"/>
  <c r="G108" i="50"/>
  <c r="F108" i="50"/>
  <c r="E108" i="50"/>
  <c r="D108" i="50"/>
  <c r="G107" i="50"/>
  <c r="F107" i="50"/>
  <c r="E107" i="50"/>
  <c r="D107" i="50"/>
  <c r="G106" i="50"/>
  <c r="F106" i="50"/>
  <c r="E106" i="50"/>
  <c r="D106" i="50"/>
  <c r="G105" i="50"/>
  <c r="F105" i="50"/>
  <c r="E105" i="50"/>
  <c r="D105" i="50"/>
  <c r="C105" i="50"/>
  <c r="F366" i="51"/>
  <c r="E366" i="51"/>
  <c r="D366" i="51"/>
  <c r="F365" i="51"/>
  <c r="E365" i="51"/>
  <c r="D365" i="51"/>
  <c r="F364" i="51"/>
  <c r="E364" i="51"/>
  <c r="D364" i="51"/>
  <c r="C364" i="51"/>
  <c r="F360" i="51"/>
  <c r="E360" i="51"/>
  <c r="D360" i="51"/>
  <c r="C360" i="51"/>
  <c r="F359" i="51"/>
  <c r="E359" i="51"/>
  <c r="D359" i="51"/>
  <c r="F358" i="51"/>
  <c r="E358" i="51"/>
  <c r="D358" i="51"/>
  <c r="F357" i="51"/>
  <c r="E357" i="51"/>
  <c r="D357" i="51"/>
  <c r="F356" i="51"/>
  <c r="E356" i="51"/>
  <c r="D356" i="51"/>
  <c r="F355" i="51"/>
  <c r="E355" i="51"/>
  <c r="D355" i="51"/>
  <c r="F354" i="51"/>
  <c r="E354" i="51"/>
  <c r="D354" i="51"/>
  <c r="F353" i="51"/>
  <c r="E353" i="51"/>
  <c r="D353" i="51"/>
  <c r="F352" i="51"/>
  <c r="E352" i="51"/>
  <c r="D352" i="51"/>
  <c r="F351" i="51"/>
  <c r="E351" i="51"/>
  <c r="D351" i="51"/>
  <c r="G350" i="51"/>
  <c r="F350" i="51"/>
  <c r="E350" i="51"/>
  <c r="D350" i="51"/>
  <c r="F349" i="51"/>
  <c r="E349" i="51"/>
  <c r="D349" i="51"/>
  <c r="F348" i="51"/>
  <c r="E348" i="51"/>
  <c r="D348" i="51"/>
  <c r="G347" i="51"/>
  <c r="F347" i="51"/>
  <c r="E347" i="51"/>
  <c r="D347" i="51"/>
  <c r="G346" i="51"/>
  <c r="F346" i="51"/>
  <c r="E346" i="51"/>
  <c r="D346" i="51"/>
  <c r="G345" i="51"/>
  <c r="F345" i="51"/>
  <c r="E345" i="51"/>
  <c r="D345" i="51"/>
  <c r="C345" i="51"/>
  <c r="F340" i="51"/>
  <c r="E340" i="51"/>
  <c r="D340" i="51"/>
  <c r="C340" i="51"/>
  <c r="F339" i="51"/>
  <c r="E339" i="51"/>
  <c r="D339" i="51"/>
  <c r="F338" i="51"/>
  <c r="E338" i="51"/>
  <c r="D338" i="51"/>
  <c r="F337" i="51"/>
  <c r="E337" i="51"/>
  <c r="D337" i="51"/>
  <c r="F336" i="51"/>
  <c r="E336" i="51"/>
  <c r="D336" i="51"/>
  <c r="F335" i="51"/>
  <c r="E335" i="51"/>
  <c r="D335" i="51"/>
  <c r="F334" i="51"/>
  <c r="E334" i="51"/>
  <c r="D334" i="51"/>
  <c r="F333" i="51"/>
  <c r="E333" i="51"/>
  <c r="D333" i="51"/>
  <c r="F332" i="51"/>
  <c r="E332" i="51"/>
  <c r="D332" i="51"/>
  <c r="F331" i="51"/>
  <c r="E331" i="51"/>
  <c r="D331" i="51"/>
  <c r="F330" i="51"/>
  <c r="E330" i="51"/>
  <c r="D330" i="51"/>
  <c r="F329" i="51"/>
  <c r="E329" i="51"/>
  <c r="D329" i="51"/>
  <c r="F328" i="51"/>
  <c r="E328" i="51"/>
  <c r="D328" i="51"/>
  <c r="F327" i="51"/>
  <c r="E327" i="51"/>
  <c r="D327" i="51"/>
  <c r="G326" i="51"/>
  <c r="F326" i="51"/>
  <c r="E326" i="51"/>
  <c r="D326" i="51"/>
  <c r="G325" i="51"/>
  <c r="F325" i="51"/>
  <c r="E325" i="51"/>
  <c r="D325" i="51"/>
  <c r="C325" i="51"/>
  <c r="F321" i="51"/>
  <c r="E321" i="51"/>
  <c r="D321" i="51"/>
  <c r="F320" i="51"/>
  <c r="E320" i="51"/>
  <c r="D320" i="51"/>
  <c r="F319" i="51"/>
  <c r="E319" i="51"/>
  <c r="D319" i="51"/>
  <c r="F318" i="51"/>
  <c r="E318" i="51"/>
  <c r="D318" i="51"/>
  <c r="F317" i="51"/>
  <c r="E317" i="51"/>
  <c r="D317" i="51"/>
  <c r="F316" i="51"/>
  <c r="E316" i="51"/>
  <c r="D316" i="51"/>
  <c r="F315" i="51"/>
  <c r="E315" i="51"/>
  <c r="D315" i="51"/>
  <c r="F314" i="51"/>
  <c r="E314" i="51"/>
  <c r="D314" i="51"/>
  <c r="F313" i="51"/>
  <c r="E313" i="51"/>
  <c r="D313" i="51"/>
  <c r="F312" i="51"/>
  <c r="E312" i="51"/>
  <c r="D312" i="51"/>
  <c r="F311" i="51"/>
  <c r="E311" i="51"/>
  <c r="D311" i="51"/>
  <c r="F310" i="51"/>
  <c r="E310" i="51"/>
  <c r="D310" i="51"/>
  <c r="G309" i="51"/>
  <c r="P309" i="51" s="1"/>
  <c r="F309" i="51"/>
  <c r="E309" i="51"/>
  <c r="D309" i="51"/>
  <c r="G308" i="51"/>
  <c r="T308" i="51" s="1"/>
  <c r="F308" i="51"/>
  <c r="E308" i="51"/>
  <c r="D308" i="51"/>
  <c r="F307" i="51"/>
  <c r="E307" i="51"/>
  <c r="D307" i="51"/>
  <c r="F306" i="51"/>
  <c r="E306" i="51"/>
  <c r="D306" i="51"/>
  <c r="F305" i="51"/>
  <c r="E305" i="51"/>
  <c r="D305" i="51"/>
  <c r="F304" i="51"/>
  <c r="E304" i="51"/>
  <c r="D304" i="51"/>
  <c r="F303" i="51"/>
  <c r="E303" i="51"/>
  <c r="D303" i="51"/>
  <c r="F302" i="51"/>
  <c r="E302" i="51"/>
  <c r="D302" i="51"/>
  <c r="F301" i="51"/>
  <c r="E301" i="51"/>
  <c r="D301" i="51"/>
  <c r="F300" i="51"/>
  <c r="E300" i="51"/>
  <c r="D300" i="51"/>
  <c r="G299" i="51"/>
  <c r="F299" i="51"/>
  <c r="E299" i="51"/>
  <c r="D299" i="51"/>
  <c r="G298" i="51"/>
  <c r="F298" i="51"/>
  <c r="E298" i="51"/>
  <c r="D298" i="51"/>
  <c r="G297" i="51"/>
  <c r="F297" i="51"/>
  <c r="E297" i="51"/>
  <c r="D297" i="51"/>
  <c r="G296" i="51"/>
  <c r="F296" i="51"/>
  <c r="E296" i="51"/>
  <c r="D296" i="51"/>
  <c r="G295" i="51"/>
  <c r="F295" i="51"/>
  <c r="E295" i="51"/>
  <c r="D295" i="51"/>
  <c r="G294" i="51"/>
  <c r="F294" i="51"/>
  <c r="E294" i="51"/>
  <c r="D294" i="51"/>
  <c r="G293" i="51"/>
  <c r="F293" i="51"/>
  <c r="E293" i="51"/>
  <c r="D293" i="51"/>
  <c r="G292" i="51"/>
  <c r="F292" i="51"/>
  <c r="E292" i="51"/>
  <c r="D292" i="51"/>
  <c r="C292" i="51"/>
  <c r="F276" i="51"/>
  <c r="E276" i="51"/>
  <c r="F275" i="51"/>
  <c r="E275" i="51"/>
  <c r="D275" i="51"/>
  <c r="F274" i="51"/>
  <c r="E274" i="51"/>
  <c r="D274" i="51"/>
  <c r="C274" i="51"/>
  <c r="F267" i="51"/>
  <c r="E267" i="51"/>
  <c r="D267" i="51"/>
  <c r="C267" i="51"/>
  <c r="F264" i="51"/>
  <c r="E264" i="51"/>
  <c r="D264" i="51"/>
  <c r="F263" i="51"/>
  <c r="E263" i="51"/>
  <c r="D263" i="51"/>
  <c r="F262" i="51"/>
  <c r="E262" i="51"/>
  <c r="D262" i="51"/>
  <c r="F261" i="51"/>
  <c r="E261" i="51"/>
  <c r="D261" i="51"/>
  <c r="F260" i="51"/>
  <c r="E260" i="51"/>
  <c r="D260" i="51"/>
  <c r="F259" i="51"/>
  <c r="E259" i="51"/>
  <c r="D259" i="51"/>
  <c r="F258" i="51"/>
  <c r="E258" i="51"/>
  <c r="D258" i="51"/>
  <c r="F257" i="51"/>
  <c r="E257" i="51"/>
  <c r="D257" i="51"/>
  <c r="F256" i="51"/>
  <c r="E256" i="51"/>
  <c r="D256" i="51"/>
  <c r="F255" i="51"/>
  <c r="E255" i="51"/>
  <c r="D255" i="51"/>
  <c r="F254" i="51"/>
  <c r="E254" i="51"/>
  <c r="D254" i="51"/>
  <c r="F253" i="51"/>
  <c r="E253" i="51"/>
  <c r="D253" i="51"/>
  <c r="F252" i="51"/>
  <c r="E252" i="51"/>
  <c r="D252" i="51"/>
  <c r="F251" i="51"/>
  <c r="E251" i="51"/>
  <c r="D251" i="51"/>
  <c r="G250" i="51"/>
  <c r="F250" i="51"/>
  <c r="E250" i="51"/>
  <c r="D250" i="51"/>
  <c r="C250" i="51"/>
  <c r="F247" i="51"/>
  <c r="E247" i="51"/>
  <c r="D247" i="51"/>
  <c r="F246" i="51"/>
  <c r="E246" i="51"/>
  <c r="D246" i="51"/>
  <c r="F245" i="51"/>
  <c r="E245" i="51"/>
  <c r="D245" i="51"/>
  <c r="F244" i="51"/>
  <c r="E244" i="51"/>
  <c r="D244" i="51"/>
  <c r="F243" i="51"/>
  <c r="E243" i="51"/>
  <c r="D243" i="51"/>
  <c r="F242" i="51"/>
  <c r="E242" i="51"/>
  <c r="D242" i="51"/>
  <c r="F241" i="51"/>
  <c r="E241" i="51"/>
  <c r="D241" i="51"/>
  <c r="F240" i="51"/>
  <c r="E240" i="51"/>
  <c r="D240" i="51"/>
  <c r="F239" i="51"/>
  <c r="E239" i="51"/>
  <c r="D239" i="51"/>
  <c r="G238" i="51"/>
  <c r="F238" i="51"/>
  <c r="E238" i="51"/>
  <c r="D238" i="51"/>
  <c r="C238" i="51"/>
  <c r="F235" i="51"/>
  <c r="E235" i="51"/>
  <c r="D235" i="51"/>
  <c r="G234" i="51"/>
  <c r="F234" i="51"/>
  <c r="E234" i="51"/>
  <c r="D234" i="51"/>
  <c r="F233" i="51"/>
  <c r="E233" i="51"/>
  <c r="D233" i="51"/>
  <c r="C233" i="51"/>
  <c r="F230" i="51"/>
  <c r="E230" i="51"/>
  <c r="D230" i="51"/>
  <c r="F229" i="51"/>
  <c r="E229" i="51"/>
  <c r="D229" i="51"/>
  <c r="F228" i="51"/>
  <c r="E228" i="51"/>
  <c r="D228" i="51"/>
  <c r="F227" i="51"/>
  <c r="E227" i="51"/>
  <c r="D227" i="51"/>
  <c r="F226" i="51"/>
  <c r="E226" i="51"/>
  <c r="D226" i="51"/>
  <c r="F225" i="51"/>
  <c r="E225" i="51"/>
  <c r="D225" i="51"/>
  <c r="F224" i="51"/>
  <c r="E224" i="51"/>
  <c r="D224" i="51"/>
  <c r="F223" i="51"/>
  <c r="E223" i="51"/>
  <c r="D223" i="51"/>
  <c r="G222" i="51"/>
  <c r="F222" i="51"/>
  <c r="E222" i="51"/>
  <c r="D222" i="51"/>
  <c r="G221" i="51"/>
  <c r="F221" i="51"/>
  <c r="E221" i="51"/>
  <c r="D221" i="51"/>
  <c r="G220" i="51"/>
  <c r="F220" i="51"/>
  <c r="E220" i="51"/>
  <c r="D220" i="51"/>
  <c r="G219" i="51"/>
  <c r="F219" i="51"/>
  <c r="E219" i="51"/>
  <c r="D219" i="51"/>
  <c r="G218" i="51"/>
  <c r="F218" i="51"/>
  <c r="E218" i="51"/>
  <c r="D218" i="51"/>
  <c r="G217" i="51"/>
  <c r="F217" i="51"/>
  <c r="E217" i="51"/>
  <c r="D217" i="51"/>
  <c r="G216" i="51"/>
  <c r="F216" i="51"/>
  <c r="E216" i="51"/>
  <c r="D216" i="51"/>
  <c r="C216" i="51"/>
  <c r="F213" i="51"/>
  <c r="E213" i="51"/>
  <c r="D213" i="51"/>
  <c r="F212" i="51"/>
  <c r="E212" i="51"/>
  <c r="D212" i="51"/>
  <c r="F211" i="51"/>
  <c r="E211" i="51"/>
  <c r="D211" i="51"/>
  <c r="F210" i="51"/>
  <c r="E210" i="51"/>
  <c r="D210" i="51"/>
  <c r="F209" i="51"/>
  <c r="E209" i="51"/>
  <c r="D209" i="51"/>
  <c r="F208" i="51"/>
  <c r="E208" i="51"/>
  <c r="D208" i="51"/>
  <c r="F207" i="51"/>
  <c r="E207" i="51"/>
  <c r="D207" i="51"/>
  <c r="F206" i="51"/>
  <c r="E206" i="51"/>
  <c r="D206" i="51"/>
  <c r="F205" i="51"/>
  <c r="E205" i="51"/>
  <c r="D205" i="51"/>
  <c r="F204" i="51"/>
  <c r="E204" i="51"/>
  <c r="D204" i="51"/>
  <c r="C204" i="51"/>
  <c r="F201" i="51"/>
  <c r="E201" i="51"/>
  <c r="D201" i="51"/>
  <c r="F200" i="51"/>
  <c r="E200" i="51"/>
  <c r="D200" i="51"/>
  <c r="F199" i="51"/>
  <c r="E199" i="51"/>
  <c r="D199" i="51"/>
  <c r="F198" i="51"/>
  <c r="E198" i="51"/>
  <c r="D198" i="51"/>
  <c r="F197" i="51"/>
  <c r="E197" i="51"/>
  <c r="D197" i="51"/>
  <c r="F196" i="51"/>
  <c r="E196" i="51"/>
  <c r="D196" i="51"/>
  <c r="F195" i="51"/>
  <c r="E195" i="51"/>
  <c r="D195" i="51"/>
  <c r="F194" i="51"/>
  <c r="E194" i="51"/>
  <c r="D194" i="51"/>
  <c r="F193" i="51"/>
  <c r="E193" i="51"/>
  <c r="D193" i="51"/>
  <c r="F192" i="51"/>
  <c r="E192" i="51"/>
  <c r="D192" i="51"/>
  <c r="F191" i="51"/>
  <c r="E191" i="51"/>
  <c r="D191" i="51"/>
  <c r="F190" i="51"/>
  <c r="E190" i="51"/>
  <c r="D190" i="51"/>
  <c r="F189" i="51"/>
  <c r="E189" i="51"/>
  <c r="D189" i="51"/>
  <c r="F188" i="51"/>
  <c r="E188" i="51"/>
  <c r="D188" i="51"/>
  <c r="G187" i="51"/>
  <c r="F187" i="51"/>
  <c r="E187" i="51"/>
  <c r="D187" i="51"/>
  <c r="G186" i="51"/>
  <c r="F186" i="51"/>
  <c r="E186" i="51"/>
  <c r="D186" i="51"/>
  <c r="G185" i="51"/>
  <c r="F185" i="51"/>
  <c r="E185" i="51"/>
  <c r="D185" i="51"/>
  <c r="G184" i="51"/>
  <c r="F184" i="51"/>
  <c r="E184" i="51"/>
  <c r="D184" i="51"/>
  <c r="G183" i="51"/>
  <c r="F183" i="51"/>
  <c r="E183" i="51"/>
  <c r="D183" i="51"/>
  <c r="G182" i="51"/>
  <c r="F182" i="51"/>
  <c r="E182" i="51"/>
  <c r="D182" i="51"/>
  <c r="G181" i="51"/>
  <c r="F181" i="51"/>
  <c r="E181" i="51"/>
  <c r="D181" i="51"/>
  <c r="G180" i="51"/>
  <c r="F180" i="51"/>
  <c r="E180" i="51"/>
  <c r="D180" i="51"/>
  <c r="G179" i="51"/>
  <c r="F179" i="51"/>
  <c r="E179" i="51"/>
  <c r="D179" i="51"/>
  <c r="G178" i="51"/>
  <c r="F178" i="51"/>
  <c r="E178" i="51"/>
  <c r="D178" i="51"/>
  <c r="G177" i="51"/>
  <c r="F177" i="51"/>
  <c r="E177" i="51"/>
  <c r="D177" i="51"/>
  <c r="G176" i="51"/>
  <c r="F176" i="51"/>
  <c r="E176" i="51"/>
  <c r="D176" i="51"/>
  <c r="G175" i="51"/>
  <c r="F175" i="51"/>
  <c r="E175" i="51"/>
  <c r="D175" i="51"/>
  <c r="F174" i="51"/>
  <c r="E174" i="51"/>
  <c r="D174" i="51"/>
  <c r="F173" i="51"/>
  <c r="E173" i="51"/>
  <c r="D173" i="51"/>
  <c r="F172" i="51"/>
  <c r="E172" i="51"/>
  <c r="D172" i="51"/>
  <c r="F169" i="51"/>
  <c r="E169" i="51"/>
  <c r="D169" i="51"/>
  <c r="F168" i="51"/>
  <c r="E168" i="51"/>
  <c r="D168" i="51"/>
  <c r="F167" i="51"/>
  <c r="E167" i="51"/>
  <c r="D167" i="51"/>
  <c r="F166" i="51"/>
  <c r="E166" i="51"/>
  <c r="D166" i="51"/>
  <c r="F165" i="51"/>
  <c r="E165" i="51"/>
  <c r="D165" i="51"/>
  <c r="F164" i="51"/>
  <c r="E164" i="51"/>
  <c r="D164" i="51"/>
  <c r="F163" i="51"/>
  <c r="E163" i="51"/>
  <c r="D163" i="51"/>
  <c r="F162" i="51"/>
  <c r="E162" i="51"/>
  <c r="D162" i="51"/>
  <c r="F161" i="51"/>
  <c r="E161" i="51"/>
  <c r="D161" i="51"/>
  <c r="F160" i="51"/>
  <c r="E160" i="51"/>
  <c r="D160" i="51"/>
  <c r="G159" i="51"/>
  <c r="F159" i="51"/>
  <c r="E159" i="51"/>
  <c r="D159" i="51"/>
  <c r="G158" i="51"/>
  <c r="F158" i="51"/>
  <c r="E158" i="51"/>
  <c r="D158" i="51"/>
  <c r="F157" i="51"/>
  <c r="E157" i="51"/>
  <c r="D157" i="51"/>
  <c r="F156" i="51"/>
  <c r="E156" i="51"/>
  <c r="D156" i="51"/>
  <c r="F155" i="51"/>
  <c r="E155" i="51"/>
  <c r="D155" i="51"/>
  <c r="C155" i="51"/>
  <c r="F152" i="51"/>
  <c r="E152" i="51"/>
  <c r="D152" i="51"/>
  <c r="F151" i="51"/>
  <c r="E151" i="51"/>
  <c r="D151" i="51"/>
  <c r="F150" i="51"/>
  <c r="E150" i="51"/>
  <c r="D150" i="51"/>
  <c r="F149" i="51"/>
  <c r="E149" i="51"/>
  <c r="D149" i="51"/>
  <c r="F148" i="51"/>
  <c r="E148" i="51"/>
  <c r="D148" i="51"/>
  <c r="F147" i="51"/>
  <c r="E147" i="51"/>
  <c r="D147" i="51"/>
  <c r="F146" i="51"/>
  <c r="E146" i="51"/>
  <c r="D146" i="51"/>
  <c r="F145" i="51"/>
  <c r="E145" i="51"/>
  <c r="D145" i="51"/>
  <c r="F144" i="51"/>
  <c r="E144" i="51"/>
  <c r="D144" i="51"/>
  <c r="F143" i="51"/>
  <c r="E143" i="51"/>
  <c r="D143" i="51"/>
  <c r="F142" i="51"/>
  <c r="E142" i="51"/>
  <c r="D142" i="51"/>
  <c r="F141" i="51"/>
  <c r="E141" i="51"/>
  <c r="D141" i="51"/>
  <c r="F140" i="51"/>
  <c r="E140" i="51"/>
  <c r="D140" i="51"/>
  <c r="F139" i="51"/>
  <c r="E139" i="51"/>
  <c r="D139" i="51"/>
  <c r="F138" i="51"/>
  <c r="E138" i="51"/>
  <c r="D138" i="51"/>
  <c r="C138" i="51"/>
  <c r="F136" i="51"/>
  <c r="E136" i="51"/>
  <c r="D136" i="51"/>
  <c r="F135" i="51"/>
  <c r="E135" i="51"/>
  <c r="D135" i="51"/>
  <c r="F134" i="51"/>
  <c r="E134" i="51"/>
  <c r="D134" i="51"/>
  <c r="F133" i="51"/>
  <c r="E133" i="51"/>
  <c r="D133" i="51"/>
  <c r="F132" i="51"/>
  <c r="E132" i="51"/>
  <c r="D132" i="51"/>
  <c r="G131" i="51"/>
  <c r="F131" i="51"/>
  <c r="E131" i="51"/>
  <c r="D131" i="51"/>
  <c r="G130" i="51"/>
  <c r="F130" i="51"/>
  <c r="E130" i="51"/>
  <c r="D130" i="51"/>
  <c r="G129" i="51"/>
  <c r="F129" i="51"/>
  <c r="E129" i="51"/>
  <c r="D129" i="51"/>
  <c r="G128" i="51"/>
  <c r="F128" i="51"/>
  <c r="E128" i="51"/>
  <c r="D128" i="51"/>
  <c r="G127" i="51"/>
  <c r="F127" i="51"/>
  <c r="E127" i="51"/>
  <c r="D127" i="51"/>
  <c r="G126" i="51"/>
  <c r="F126" i="51"/>
  <c r="E126" i="51"/>
  <c r="D126" i="51"/>
  <c r="G125" i="51"/>
  <c r="F125" i="51"/>
  <c r="E125" i="51"/>
  <c r="D125" i="51"/>
  <c r="G124" i="51"/>
  <c r="F124" i="51"/>
  <c r="E124" i="51"/>
  <c r="D124" i="51"/>
  <c r="G123" i="51"/>
  <c r="F123" i="51"/>
  <c r="E123" i="51"/>
  <c r="D123" i="51"/>
  <c r="G122" i="51"/>
  <c r="F122" i="51"/>
  <c r="E122" i="51"/>
  <c r="D122" i="51"/>
  <c r="C122" i="51"/>
  <c r="F119" i="51"/>
  <c r="E119" i="51"/>
  <c r="D119" i="51"/>
  <c r="F118" i="51"/>
  <c r="E118" i="51"/>
  <c r="D118" i="51"/>
  <c r="F117" i="51"/>
  <c r="E117" i="51"/>
  <c r="D117" i="51"/>
  <c r="F116" i="51"/>
  <c r="E116" i="51"/>
  <c r="D116" i="51"/>
  <c r="F115" i="51"/>
  <c r="E115" i="51"/>
  <c r="D115" i="51"/>
  <c r="F114" i="51"/>
  <c r="E114" i="51"/>
  <c r="D114" i="51"/>
  <c r="F113" i="51"/>
  <c r="E113" i="51"/>
  <c r="D113" i="51"/>
  <c r="F112" i="51"/>
  <c r="E112" i="51"/>
  <c r="D112" i="51"/>
  <c r="F111" i="51"/>
  <c r="E111" i="51"/>
  <c r="D111" i="51"/>
  <c r="F110" i="51"/>
  <c r="E110" i="51"/>
  <c r="D110" i="51"/>
  <c r="F109" i="51"/>
  <c r="E109" i="51"/>
  <c r="D109" i="51"/>
  <c r="G108" i="51"/>
  <c r="F108" i="51"/>
  <c r="E108" i="51"/>
  <c r="D108" i="51"/>
  <c r="G107" i="51"/>
  <c r="F107" i="51"/>
  <c r="E107" i="51"/>
  <c r="D107" i="51"/>
  <c r="G106" i="51"/>
  <c r="F106" i="51"/>
  <c r="E106" i="51"/>
  <c r="D106" i="51"/>
  <c r="G105" i="51"/>
  <c r="F105" i="51"/>
  <c r="E105" i="51"/>
  <c r="D105" i="51"/>
  <c r="C105" i="51"/>
  <c r="F366" i="52"/>
  <c r="E366" i="52"/>
  <c r="D366" i="52"/>
  <c r="F365" i="52"/>
  <c r="E365" i="52"/>
  <c r="D365" i="52"/>
  <c r="F364" i="52"/>
  <c r="E364" i="52"/>
  <c r="D364" i="52"/>
  <c r="C364" i="52"/>
  <c r="F360" i="52"/>
  <c r="E360" i="52"/>
  <c r="D360" i="52"/>
  <c r="C360" i="52"/>
  <c r="F359" i="52"/>
  <c r="E359" i="52"/>
  <c r="D359" i="52"/>
  <c r="F358" i="52"/>
  <c r="E358" i="52"/>
  <c r="D358" i="52"/>
  <c r="F357" i="52"/>
  <c r="E357" i="52"/>
  <c r="D357" i="52"/>
  <c r="F356" i="52"/>
  <c r="E356" i="52"/>
  <c r="D356" i="52"/>
  <c r="F355" i="52"/>
  <c r="E355" i="52"/>
  <c r="D355" i="52"/>
  <c r="F354" i="52"/>
  <c r="E354" i="52"/>
  <c r="D354" i="52"/>
  <c r="F353" i="52"/>
  <c r="E353" i="52"/>
  <c r="D353" i="52"/>
  <c r="F352" i="52"/>
  <c r="E352" i="52"/>
  <c r="D352" i="52"/>
  <c r="F351" i="52"/>
  <c r="E351" i="52"/>
  <c r="D351" i="52"/>
  <c r="G350" i="52"/>
  <c r="F350" i="52"/>
  <c r="E350" i="52"/>
  <c r="D350" i="52"/>
  <c r="F349" i="52"/>
  <c r="E349" i="52"/>
  <c r="D349" i="52"/>
  <c r="F348" i="52"/>
  <c r="E348" i="52"/>
  <c r="D348" i="52"/>
  <c r="G347" i="52"/>
  <c r="F347" i="52"/>
  <c r="E347" i="52"/>
  <c r="D347" i="52"/>
  <c r="G346" i="52"/>
  <c r="F346" i="52"/>
  <c r="E346" i="52"/>
  <c r="D346" i="52"/>
  <c r="G345" i="52"/>
  <c r="F345" i="52"/>
  <c r="E345" i="52"/>
  <c r="D345" i="52"/>
  <c r="C345" i="52"/>
  <c r="F340" i="52"/>
  <c r="E340" i="52"/>
  <c r="D340" i="52"/>
  <c r="C340" i="52"/>
  <c r="F339" i="52"/>
  <c r="E339" i="52"/>
  <c r="D339" i="52"/>
  <c r="F338" i="52"/>
  <c r="E338" i="52"/>
  <c r="D338" i="52"/>
  <c r="F337" i="52"/>
  <c r="E337" i="52"/>
  <c r="D337" i="52"/>
  <c r="F336" i="52"/>
  <c r="E336" i="52"/>
  <c r="D336" i="52"/>
  <c r="F335" i="52"/>
  <c r="E335" i="52"/>
  <c r="D335" i="52"/>
  <c r="F334" i="52"/>
  <c r="E334" i="52"/>
  <c r="D334" i="52"/>
  <c r="F333" i="52"/>
  <c r="E333" i="52"/>
  <c r="D333" i="52"/>
  <c r="F332" i="52"/>
  <c r="E332" i="52"/>
  <c r="D332" i="52"/>
  <c r="F331" i="52"/>
  <c r="E331" i="52"/>
  <c r="D331" i="52"/>
  <c r="F330" i="52"/>
  <c r="E330" i="52"/>
  <c r="D330" i="52"/>
  <c r="F329" i="52"/>
  <c r="E329" i="52"/>
  <c r="D329" i="52"/>
  <c r="F328" i="52"/>
  <c r="E328" i="52"/>
  <c r="D328" i="52"/>
  <c r="F327" i="52"/>
  <c r="E327" i="52"/>
  <c r="D327" i="52"/>
  <c r="G326" i="52"/>
  <c r="F326" i="52"/>
  <c r="E326" i="52"/>
  <c r="D326" i="52"/>
  <c r="G325" i="52"/>
  <c r="F325" i="52"/>
  <c r="E325" i="52"/>
  <c r="D325" i="52"/>
  <c r="C325" i="52"/>
  <c r="F321" i="52"/>
  <c r="E321" i="52"/>
  <c r="D321" i="52"/>
  <c r="F320" i="52"/>
  <c r="E320" i="52"/>
  <c r="D320" i="52"/>
  <c r="F319" i="52"/>
  <c r="E319" i="52"/>
  <c r="D319" i="52"/>
  <c r="F318" i="52"/>
  <c r="E318" i="52"/>
  <c r="D318" i="52"/>
  <c r="F317" i="52"/>
  <c r="E317" i="52"/>
  <c r="D317" i="52"/>
  <c r="F316" i="52"/>
  <c r="E316" i="52"/>
  <c r="D316" i="52"/>
  <c r="F315" i="52"/>
  <c r="E315" i="52"/>
  <c r="D315" i="52"/>
  <c r="F314" i="52"/>
  <c r="E314" i="52"/>
  <c r="D314" i="52"/>
  <c r="F313" i="52"/>
  <c r="E313" i="52"/>
  <c r="D313" i="52"/>
  <c r="F312" i="52"/>
  <c r="E312" i="52"/>
  <c r="D312" i="52"/>
  <c r="F311" i="52"/>
  <c r="E311" i="52"/>
  <c r="D311" i="52"/>
  <c r="F310" i="52"/>
  <c r="E310" i="52"/>
  <c r="D310" i="52"/>
  <c r="G309" i="52"/>
  <c r="R309" i="52" s="1"/>
  <c r="F309" i="52"/>
  <c r="E309" i="52"/>
  <c r="D309" i="52"/>
  <c r="G308" i="52"/>
  <c r="R308" i="52" s="1"/>
  <c r="F308" i="52"/>
  <c r="E308" i="52"/>
  <c r="D308" i="52"/>
  <c r="F307" i="52"/>
  <c r="E307" i="52"/>
  <c r="D307" i="52"/>
  <c r="F306" i="52"/>
  <c r="E306" i="52"/>
  <c r="D306" i="52"/>
  <c r="F305" i="52"/>
  <c r="E305" i="52"/>
  <c r="D305" i="52"/>
  <c r="F304" i="52"/>
  <c r="E304" i="52"/>
  <c r="D304" i="52"/>
  <c r="F303" i="52"/>
  <c r="E303" i="52"/>
  <c r="D303" i="52"/>
  <c r="F302" i="52"/>
  <c r="E302" i="52"/>
  <c r="D302" i="52"/>
  <c r="F301" i="52"/>
  <c r="E301" i="52"/>
  <c r="D301" i="52"/>
  <c r="F300" i="52"/>
  <c r="E300" i="52"/>
  <c r="D300" i="52"/>
  <c r="G299" i="52"/>
  <c r="F299" i="52"/>
  <c r="E299" i="52"/>
  <c r="D299" i="52"/>
  <c r="G298" i="52"/>
  <c r="F298" i="52"/>
  <c r="E298" i="52"/>
  <c r="D298" i="52"/>
  <c r="G297" i="52"/>
  <c r="F297" i="52"/>
  <c r="E297" i="52"/>
  <c r="D297" i="52"/>
  <c r="G296" i="52"/>
  <c r="F296" i="52"/>
  <c r="E296" i="52"/>
  <c r="D296" i="52"/>
  <c r="G295" i="52"/>
  <c r="F295" i="52"/>
  <c r="E295" i="52"/>
  <c r="D295" i="52"/>
  <c r="G294" i="52"/>
  <c r="F294" i="52"/>
  <c r="E294" i="52"/>
  <c r="D294" i="52"/>
  <c r="G293" i="52"/>
  <c r="F293" i="52"/>
  <c r="E293" i="52"/>
  <c r="D293" i="52"/>
  <c r="G292" i="52"/>
  <c r="F292" i="52"/>
  <c r="E292" i="52"/>
  <c r="D292" i="52"/>
  <c r="C292" i="52"/>
  <c r="F276" i="52"/>
  <c r="E276" i="52"/>
  <c r="F275" i="52"/>
  <c r="E275" i="52"/>
  <c r="D275" i="52"/>
  <c r="F274" i="52"/>
  <c r="E274" i="52"/>
  <c r="D274" i="52"/>
  <c r="C274" i="52"/>
  <c r="F267" i="52"/>
  <c r="E267" i="52"/>
  <c r="D267" i="52"/>
  <c r="C267" i="52"/>
  <c r="F264" i="52"/>
  <c r="E264" i="52"/>
  <c r="D264" i="52"/>
  <c r="F263" i="52"/>
  <c r="E263" i="52"/>
  <c r="D263" i="52"/>
  <c r="F262" i="52"/>
  <c r="E262" i="52"/>
  <c r="D262" i="52"/>
  <c r="F261" i="52"/>
  <c r="E261" i="52"/>
  <c r="D261" i="52"/>
  <c r="F260" i="52"/>
  <c r="E260" i="52"/>
  <c r="D260" i="52"/>
  <c r="F259" i="52"/>
  <c r="E259" i="52"/>
  <c r="D259" i="52"/>
  <c r="F258" i="52"/>
  <c r="E258" i="52"/>
  <c r="D258" i="52"/>
  <c r="F257" i="52"/>
  <c r="E257" i="52"/>
  <c r="D257" i="52"/>
  <c r="F256" i="52"/>
  <c r="E256" i="52"/>
  <c r="D256" i="52"/>
  <c r="F255" i="52"/>
  <c r="E255" i="52"/>
  <c r="D255" i="52"/>
  <c r="F254" i="52"/>
  <c r="E254" i="52"/>
  <c r="D254" i="52"/>
  <c r="F253" i="52"/>
  <c r="E253" i="52"/>
  <c r="D253" i="52"/>
  <c r="F252" i="52"/>
  <c r="E252" i="52"/>
  <c r="D252" i="52"/>
  <c r="F251" i="52"/>
  <c r="E251" i="52"/>
  <c r="D251" i="52"/>
  <c r="G250" i="52"/>
  <c r="F250" i="52"/>
  <c r="E250" i="52"/>
  <c r="D250" i="52"/>
  <c r="C250" i="52"/>
  <c r="F247" i="52"/>
  <c r="E247" i="52"/>
  <c r="D247" i="52"/>
  <c r="F246" i="52"/>
  <c r="E246" i="52"/>
  <c r="D246" i="52"/>
  <c r="F245" i="52"/>
  <c r="E245" i="52"/>
  <c r="D245" i="52"/>
  <c r="F244" i="52"/>
  <c r="E244" i="52"/>
  <c r="D244" i="52"/>
  <c r="F243" i="52"/>
  <c r="E243" i="52"/>
  <c r="D243" i="52"/>
  <c r="F242" i="52"/>
  <c r="E242" i="52"/>
  <c r="D242" i="52"/>
  <c r="F241" i="52"/>
  <c r="E241" i="52"/>
  <c r="D241" i="52"/>
  <c r="F240" i="52"/>
  <c r="E240" i="52"/>
  <c r="D240" i="52"/>
  <c r="F239" i="52"/>
  <c r="E239" i="52"/>
  <c r="D239" i="52"/>
  <c r="G238" i="52"/>
  <c r="F238" i="52"/>
  <c r="E238" i="52"/>
  <c r="D238" i="52"/>
  <c r="C238" i="52"/>
  <c r="F235" i="52"/>
  <c r="E235" i="52"/>
  <c r="D235" i="52"/>
  <c r="G234" i="52"/>
  <c r="F234" i="52"/>
  <c r="E234" i="52"/>
  <c r="D234" i="52"/>
  <c r="F233" i="52"/>
  <c r="E233" i="52"/>
  <c r="D233" i="52"/>
  <c r="C233" i="52"/>
  <c r="F230" i="52"/>
  <c r="E230" i="52"/>
  <c r="D230" i="52"/>
  <c r="F229" i="52"/>
  <c r="E229" i="52"/>
  <c r="D229" i="52"/>
  <c r="F228" i="52"/>
  <c r="E228" i="52"/>
  <c r="D228" i="52"/>
  <c r="F227" i="52"/>
  <c r="E227" i="52"/>
  <c r="D227" i="52"/>
  <c r="F226" i="52"/>
  <c r="E226" i="52"/>
  <c r="D226" i="52"/>
  <c r="F225" i="52"/>
  <c r="E225" i="52"/>
  <c r="D225" i="52"/>
  <c r="F224" i="52"/>
  <c r="E224" i="52"/>
  <c r="D224" i="52"/>
  <c r="F223" i="52"/>
  <c r="E223" i="52"/>
  <c r="D223" i="52"/>
  <c r="G222" i="52"/>
  <c r="F222" i="52"/>
  <c r="E222" i="52"/>
  <c r="D222" i="52"/>
  <c r="G221" i="52"/>
  <c r="F221" i="52"/>
  <c r="E221" i="52"/>
  <c r="D221" i="52"/>
  <c r="G220" i="52"/>
  <c r="F220" i="52"/>
  <c r="E220" i="52"/>
  <c r="D220" i="52"/>
  <c r="G219" i="52"/>
  <c r="F219" i="52"/>
  <c r="E219" i="52"/>
  <c r="D219" i="52"/>
  <c r="G218" i="52"/>
  <c r="F218" i="52"/>
  <c r="E218" i="52"/>
  <c r="D218" i="52"/>
  <c r="G217" i="52"/>
  <c r="F217" i="52"/>
  <c r="E217" i="52"/>
  <c r="D217" i="52"/>
  <c r="G216" i="52"/>
  <c r="F216" i="52"/>
  <c r="E216" i="52"/>
  <c r="D216" i="52"/>
  <c r="C216" i="52"/>
  <c r="F213" i="52"/>
  <c r="E213" i="52"/>
  <c r="D213" i="52"/>
  <c r="F212" i="52"/>
  <c r="E212" i="52"/>
  <c r="D212" i="52"/>
  <c r="F211" i="52"/>
  <c r="E211" i="52"/>
  <c r="D211" i="52"/>
  <c r="F210" i="52"/>
  <c r="E210" i="52"/>
  <c r="D210" i="52"/>
  <c r="F209" i="52"/>
  <c r="E209" i="52"/>
  <c r="D209" i="52"/>
  <c r="F208" i="52"/>
  <c r="E208" i="52"/>
  <c r="D208" i="52"/>
  <c r="F207" i="52"/>
  <c r="E207" i="52"/>
  <c r="D207" i="52"/>
  <c r="F206" i="52"/>
  <c r="E206" i="52"/>
  <c r="D206" i="52"/>
  <c r="F205" i="52"/>
  <c r="E205" i="52"/>
  <c r="D205" i="52"/>
  <c r="F204" i="52"/>
  <c r="E204" i="52"/>
  <c r="D204" i="52"/>
  <c r="C204" i="52"/>
  <c r="F201" i="52"/>
  <c r="E201" i="52"/>
  <c r="D201" i="52"/>
  <c r="F200" i="52"/>
  <c r="E200" i="52"/>
  <c r="D200" i="52"/>
  <c r="F199" i="52"/>
  <c r="E199" i="52"/>
  <c r="D199" i="52"/>
  <c r="F198" i="52"/>
  <c r="E198" i="52"/>
  <c r="D198" i="52"/>
  <c r="F197" i="52"/>
  <c r="E197" i="52"/>
  <c r="D197" i="52"/>
  <c r="F196" i="52"/>
  <c r="E196" i="52"/>
  <c r="D196" i="52"/>
  <c r="F195" i="52"/>
  <c r="E195" i="52"/>
  <c r="D195" i="52"/>
  <c r="F194" i="52"/>
  <c r="E194" i="52"/>
  <c r="D194" i="52"/>
  <c r="F193" i="52"/>
  <c r="E193" i="52"/>
  <c r="D193" i="52"/>
  <c r="F192" i="52"/>
  <c r="E192" i="52"/>
  <c r="D192" i="52"/>
  <c r="F191" i="52"/>
  <c r="E191" i="52"/>
  <c r="D191" i="52"/>
  <c r="F190" i="52"/>
  <c r="E190" i="52"/>
  <c r="D190" i="52"/>
  <c r="F189" i="52"/>
  <c r="E189" i="52"/>
  <c r="D189" i="52"/>
  <c r="F188" i="52"/>
  <c r="E188" i="52"/>
  <c r="D188" i="52"/>
  <c r="G187" i="52"/>
  <c r="F187" i="52"/>
  <c r="E187" i="52"/>
  <c r="D187" i="52"/>
  <c r="G186" i="52"/>
  <c r="F186" i="52"/>
  <c r="E186" i="52"/>
  <c r="D186" i="52"/>
  <c r="G185" i="52"/>
  <c r="F185" i="52"/>
  <c r="E185" i="52"/>
  <c r="D185" i="52"/>
  <c r="G184" i="52"/>
  <c r="F184" i="52"/>
  <c r="E184" i="52"/>
  <c r="D184" i="52"/>
  <c r="G183" i="52"/>
  <c r="F183" i="52"/>
  <c r="E183" i="52"/>
  <c r="D183" i="52"/>
  <c r="G182" i="52"/>
  <c r="F182" i="52"/>
  <c r="E182" i="52"/>
  <c r="D182" i="52"/>
  <c r="G181" i="52"/>
  <c r="F181" i="52"/>
  <c r="E181" i="52"/>
  <c r="D181" i="52"/>
  <c r="G180" i="52"/>
  <c r="F180" i="52"/>
  <c r="E180" i="52"/>
  <c r="D180" i="52"/>
  <c r="G179" i="52"/>
  <c r="F179" i="52"/>
  <c r="E179" i="52"/>
  <c r="D179" i="52"/>
  <c r="G178" i="52"/>
  <c r="F178" i="52"/>
  <c r="E178" i="52"/>
  <c r="D178" i="52"/>
  <c r="G177" i="52"/>
  <c r="F177" i="52"/>
  <c r="E177" i="52"/>
  <c r="D177" i="52"/>
  <c r="G176" i="52"/>
  <c r="F176" i="52"/>
  <c r="E176" i="52"/>
  <c r="D176" i="52"/>
  <c r="G175" i="52"/>
  <c r="F175" i="52"/>
  <c r="E175" i="52"/>
  <c r="D175" i="52"/>
  <c r="F174" i="52"/>
  <c r="E174" i="52"/>
  <c r="D174" i="52"/>
  <c r="F173" i="52"/>
  <c r="E173" i="52"/>
  <c r="D173" i="52"/>
  <c r="F172" i="52"/>
  <c r="E172" i="52"/>
  <c r="D172" i="52"/>
  <c r="F169" i="52"/>
  <c r="E169" i="52"/>
  <c r="D169" i="52"/>
  <c r="F168" i="52"/>
  <c r="E168" i="52"/>
  <c r="D168" i="52"/>
  <c r="F167" i="52"/>
  <c r="E167" i="52"/>
  <c r="D167" i="52"/>
  <c r="F166" i="52"/>
  <c r="E166" i="52"/>
  <c r="D166" i="52"/>
  <c r="F165" i="52"/>
  <c r="E165" i="52"/>
  <c r="D165" i="52"/>
  <c r="F164" i="52"/>
  <c r="E164" i="52"/>
  <c r="D164" i="52"/>
  <c r="F163" i="52"/>
  <c r="E163" i="52"/>
  <c r="D163" i="52"/>
  <c r="F162" i="52"/>
  <c r="E162" i="52"/>
  <c r="D162" i="52"/>
  <c r="F161" i="52"/>
  <c r="E161" i="52"/>
  <c r="D161" i="52"/>
  <c r="F160" i="52"/>
  <c r="E160" i="52"/>
  <c r="D160" i="52"/>
  <c r="G159" i="52"/>
  <c r="F159" i="52"/>
  <c r="E159" i="52"/>
  <c r="D159" i="52"/>
  <c r="G158" i="52"/>
  <c r="F158" i="52"/>
  <c r="E158" i="52"/>
  <c r="D158" i="52"/>
  <c r="F157" i="52"/>
  <c r="E157" i="52"/>
  <c r="D157" i="52"/>
  <c r="F156" i="52"/>
  <c r="E156" i="52"/>
  <c r="D156" i="52"/>
  <c r="F155" i="52"/>
  <c r="E155" i="52"/>
  <c r="D155" i="52"/>
  <c r="C155" i="52"/>
  <c r="F152" i="52"/>
  <c r="E152" i="52"/>
  <c r="D152" i="52"/>
  <c r="F151" i="52"/>
  <c r="E151" i="52"/>
  <c r="D151" i="52"/>
  <c r="F150" i="52"/>
  <c r="E150" i="52"/>
  <c r="D150" i="52"/>
  <c r="F149" i="52"/>
  <c r="E149" i="52"/>
  <c r="D149" i="52"/>
  <c r="F148" i="52"/>
  <c r="E148" i="52"/>
  <c r="D148" i="52"/>
  <c r="F147" i="52"/>
  <c r="E147" i="52"/>
  <c r="D147" i="52"/>
  <c r="F146" i="52"/>
  <c r="E146" i="52"/>
  <c r="D146" i="52"/>
  <c r="F145" i="52"/>
  <c r="E145" i="52"/>
  <c r="D145" i="52"/>
  <c r="F144" i="52"/>
  <c r="E144" i="52"/>
  <c r="D144" i="52"/>
  <c r="F143" i="52"/>
  <c r="E143" i="52"/>
  <c r="D143" i="52"/>
  <c r="F142" i="52"/>
  <c r="E142" i="52"/>
  <c r="D142" i="52"/>
  <c r="F141" i="52"/>
  <c r="E141" i="52"/>
  <c r="D141" i="52"/>
  <c r="F140" i="52"/>
  <c r="E140" i="52"/>
  <c r="D140" i="52"/>
  <c r="F139" i="52"/>
  <c r="E139" i="52"/>
  <c r="D139" i="52"/>
  <c r="F138" i="52"/>
  <c r="E138" i="52"/>
  <c r="D138" i="52"/>
  <c r="C138" i="52"/>
  <c r="F136" i="52"/>
  <c r="E136" i="52"/>
  <c r="D136" i="52"/>
  <c r="F135" i="52"/>
  <c r="E135" i="52"/>
  <c r="D135" i="52"/>
  <c r="F134" i="52"/>
  <c r="E134" i="52"/>
  <c r="D134" i="52"/>
  <c r="F133" i="52"/>
  <c r="E133" i="52"/>
  <c r="D133" i="52"/>
  <c r="F132" i="52"/>
  <c r="E132" i="52"/>
  <c r="D132" i="52"/>
  <c r="G131" i="52"/>
  <c r="F131" i="52"/>
  <c r="E131" i="52"/>
  <c r="D131" i="52"/>
  <c r="G130" i="52"/>
  <c r="F130" i="52"/>
  <c r="E130" i="52"/>
  <c r="D130" i="52"/>
  <c r="G129" i="52"/>
  <c r="F129" i="52"/>
  <c r="E129" i="52"/>
  <c r="D129" i="52"/>
  <c r="G128" i="52"/>
  <c r="F128" i="52"/>
  <c r="E128" i="52"/>
  <c r="D128" i="52"/>
  <c r="G127" i="52"/>
  <c r="F127" i="52"/>
  <c r="E127" i="52"/>
  <c r="D127" i="52"/>
  <c r="G126" i="52"/>
  <c r="F126" i="52"/>
  <c r="E126" i="52"/>
  <c r="D126" i="52"/>
  <c r="G125" i="52"/>
  <c r="F125" i="52"/>
  <c r="E125" i="52"/>
  <c r="D125" i="52"/>
  <c r="G124" i="52"/>
  <c r="F124" i="52"/>
  <c r="E124" i="52"/>
  <c r="D124" i="52"/>
  <c r="G123" i="52"/>
  <c r="F123" i="52"/>
  <c r="E123" i="52"/>
  <c r="D123" i="52"/>
  <c r="G122" i="52"/>
  <c r="F122" i="52"/>
  <c r="E122" i="52"/>
  <c r="D122" i="52"/>
  <c r="C122" i="52"/>
  <c r="F119" i="52"/>
  <c r="E119" i="52"/>
  <c r="D119" i="52"/>
  <c r="F118" i="52"/>
  <c r="E118" i="52"/>
  <c r="D118" i="52"/>
  <c r="F117" i="52"/>
  <c r="E117" i="52"/>
  <c r="D117" i="52"/>
  <c r="F116" i="52"/>
  <c r="E116" i="52"/>
  <c r="D116" i="52"/>
  <c r="F115" i="52"/>
  <c r="E115" i="52"/>
  <c r="D115" i="52"/>
  <c r="F114" i="52"/>
  <c r="E114" i="52"/>
  <c r="D114" i="52"/>
  <c r="F113" i="52"/>
  <c r="E113" i="52"/>
  <c r="D113" i="52"/>
  <c r="F112" i="52"/>
  <c r="E112" i="52"/>
  <c r="D112" i="52"/>
  <c r="F111" i="52"/>
  <c r="E111" i="52"/>
  <c r="D111" i="52"/>
  <c r="F110" i="52"/>
  <c r="E110" i="52"/>
  <c r="D110" i="52"/>
  <c r="F109" i="52"/>
  <c r="E109" i="52"/>
  <c r="D109" i="52"/>
  <c r="G108" i="52"/>
  <c r="F108" i="52"/>
  <c r="E108" i="52"/>
  <c r="D108" i="52"/>
  <c r="G107" i="52"/>
  <c r="F107" i="52"/>
  <c r="E107" i="52"/>
  <c r="D107" i="52"/>
  <c r="G106" i="52"/>
  <c r="F106" i="52"/>
  <c r="E106" i="52"/>
  <c r="D106" i="52"/>
  <c r="G105" i="52"/>
  <c r="F105" i="52"/>
  <c r="E105" i="52"/>
  <c r="D105" i="52"/>
  <c r="C105" i="52"/>
  <c r="F366" i="38"/>
  <c r="E366" i="38"/>
  <c r="D366" i="38"/>
  <c r="F365" i="38"/>
  <c r="E365" i="38"/>
  <c r="D365" i="38"/>
  <c r="F364" i="38"/>
  <c r="E364" i="38"/>
  <c r="D364" i="38"/>
  <c r="C364" i="38"/>
  <c r="F360" i="38"/>
  <c r="E360" i="38"/>
  <c r="D360" i="38"/>
  <c r="C360" i="38"/>
  <c r="F359" i="38"/>
  <c r="E359" i="38"/>
  <c r="D359" i="38"/>
  <c r="F358" i="38"/>
  <c r="E358" i="38"/>
  <c r="D358" i="38"/>
  <c r="F357" i="38"/>
  <c r="E357" i="38"/>
  <c r="D357" i="38"/>
  <c r="F356" i="38"/>
  <c r="E356" i="38"/>
  <c r="D356" i="38"/>
  <c r="F355" i="38"/>
  <c r="E355" i="38"/>
  <c r="D355" i="38"/>
  <c r="F354" i="38"/>
  <c r="E354" i="38"/>
  <c r="D354" i="38"/>
  <c r="F353" i="38"/>
  <c r="E353" i="38"/>
  <c r="D353" i="38"/>
  <c r="F352" i="38"/>
  <c r="E352" i="38"/>
  <c r="D352" i="38"/>
  <c r="F351" i="38"/>
  <c r="E351" i="38"/>
  <c r="D351" i="38"/>
  <c r="G350" i="38"/>
  <c r="F350" i="38"/>
  <c r="E350" i="38"/>
  <c r="D350" i="38"/>
  <c r="F349" i="38"/>
  <c r="E349" i="38"/>
  <c r="D349" i="38"/>
  <c r="F348" i="38"/>
  <c r="E348" i="38"/>
  <c r="D348" i="38"/>
  <c r="F347" i="38"/>
  <c r="E347" i="38"/>
  <c r="D347" i="38"/>
  <c r="F346" i="38"/>
  <c r="E346" i="38"/>
  <c r="D346" i="38"/>
  <c r="F345" i="38"/>
  <c r="E345" i="38"/>
  <c r="D345" i="38"/>
  <c r="C345" i="38"/>
  <c r="F340" i="38"/>
  <c r="E340" i="38"/>
  <c r="D340" i="38"/>
  <c r="C340" i="38"/>
  <c r="F339" i="38"/>
  <c r="E339" i="38"/>
  <c r="D339" i="38"/>
  <c r="F338" i="38"/>
  <c r="E338" i="38"/>
  <c r="D338" i="38"/>
  <c r="F337" i="38"/>
  <c r="E337" i="38"/>
  <c r="D337" i="38"/>
  <c r="F336" i="38"/>
  <c r="E336" i="38"/>
  <c r="D336" i="38"/>
  <c r="F335" i="38"/>
  <c r="E335" i="38"/>
  <c r="D335" i="38"/>
  <c r="F334" i="38"/>
  <c r="E334" i="38"/>
  <c r="D334" i="38"/>
  <c r="F333" i="38"/>
  <c r="E333" i="38"/>
  <c r="D333" i="38"/>
  <c r="F332" i="38"/>
  <c r="E332" i="38"/>
  <c r="D332" i="38"/>
  <c r="F331" i="38"/>
  <c r="E331" i="38"/>
  <c r="D331" i="38"/>
  <c r="F330" i="38"/>
  <c r="E330" i="38"/>
  <c r="D330" i="38"/>
  <c r="F329" i="38"/>
  <c r="E329" i="38"/>
  <c r="D329" i="38"/>
  <c r="F328" i="38"/>
  <c r="E328" i="38"/>
  <c r="D328" i="38"/>
  <c r="F327" i="38"/>
  <c r="E327" i="38"/>
  <c r="D327" i="38"/>
  <c r="F326" i="38"/>
  <c r="E326" i="38"/>
  <c r="D326" i="38"/>
  <c r="F325" i="38"/>
  <c r="E325" i="38"/>
  <c r="D325" i="38"/>
  <c r="C325" i="38"/>
  <c r="F321" i="38"/>
  <c r="E321" i="38"/>
  <c r="D321" i="38"/>
  <c r="F320" i="38"/>
  <c r="E320" i="38"/>
  <c r="D320" i="38"/>
  <c r="F319" i="38"/>
  <c r="E319" i="38"/>
  <c r="D319" i="38"/>
  <c r="F318" i="38"/>
  <c r="E318" i="38"/>
  <c r="D318" i="38"/>
  <c r="F317" i="38"/>
  <c r="E317" i="38"/>
  <c r="D317" i="38"/>
  <c r="F316" i="38"/>
  <c r="E316" i="38"/>
  <c r="D316" i="38"/>
  <c r="F315" i="38"/>
  <c r="E315" i="38"/>
  <c r="D315" i="38"/>
  <c r="F314" i="38"/>
  <c r="E314" i="38"/>
  <c r="D314" i="38"/>
  <c r="F313" i="38"/>
  <c r="E313" i="38"/>
  <c r="D313" i="38"/>
  <c r="F312" i="38"/>
  <c r="E312" i="38"/>
  <c r="D312" i="38"/>
  <c r="F311" i="38"/>
  <c r="E311" i="38"/>
  <c r="D311" i="38"/>
  <c r="F310" i="38"/>
  <c r="E310" i="38"/>
  <c r="D310" i="38"/>
  <c r="F309" i="38"/>
  <c r="E309" i="38"/>
  <c r="D309" i="38"/>
  <c r="F308" i="38"/>
  <c r="E308" i="38"/>
  <c r="D308" i="38"/>
  <c r="F307" i="38"/>
  <c r="E307" i="38"/>
  <c r="D307" i="38"/>
  <c r="F306" i="38"/>
  <c r="E306" i="38"/>
  <c r="D306" i="38"/>
  <c r="F305" i="38"/>
  <c r="E305" i="38"/>
  <c r="D305" i="38"/>
  <c r="F304" i="38"/>
  <c r="E304" i="38"/>
  <c r="D304" i="38"/>
  <c r="F303" i="38"/>
  <c r="E303" i="38"/>
  <c r="D303" i="38"/>
  <c r="F302" i="38"/>
  <c r="E302" i="38"/>
  <c r="D302" i="38"/>
  <c r="F301" i="38"/>
  <c r="E301" i="38"/>
  <c r="D301" i="38"/>
  <c r="F300" i="38"/>
  <c r="E300" i="38"/>
  <c r="D300" i="38"/>
  <c r="F299" i="38"/>
  <c r="E299" i="38"/>
  <c r="D299" i="38"/>
  <c r="F298" i="38"/>
  <c r="E298" i="38"/>
  <c r="D298" i="38"/>
  <c r="F297" i="38"/>
  <c r="E297" i="38"/>
  <c r="D297" i="38"/>
  <c r="F296" i="38"/>
  <c r="E296" i="38"/>
  <c r="D296" i="38"/>
  <c r="F295" i="38"/>
  <c r="E295" i="38"/>
  <c r="D295" i="38"/>
  <c r="F294" i="38"/>
  <c r="E294" i="38"/>
  <c r="D294" i="38"/>
  <c r="F293" i="38"/>
  <c r="E293" i="38"/>
  <c r="D293" i="38"/>
  <c r="F292" i="38"/>
  <c r="E292" i="38"/>
  <c r="D292" i="38"/>
  <c r="C292" i="38"/>
  <c r="F276" i="38"/>
  <c r="E276" i="38"/>
  <c r="F275" i="38"/>
  <c r="E275" i="38"/>
  <c r="D275" i="38"/>
  <c r="F274" i="38"/>
  <c r="E274" i="38"/>
  <c r="D274" i="38"/>
  <c r="C274" i="38"/>
  <c r="F267" i="38"/>
  <c r="E267" i="38"/>
  <c r="D267" i="38"/>
  <c r="C267" i="38"/>
  <c r="F264" i="38"/>
  <c r="E264" i="38"/>
  <c r="D264" i="38"/>
  <c r="F263" i="38"/>
  <c r="E263" i="38"/>
  <c r="D263" i="38"/>
  <c r="F262" i="38"/>
  <c r="E262" i="38"/>
  <c r="D262" i="38"/>
  <c r="F261" i="38"/>
  <c r="E261" i="38"/>
  <c r="D261" i="38"/>
  <c r="F260" i="38"/>
  <c r="E260" i="38"/>
  <c r="D260" i="38"/>
  <c r="F259" i="38"/>
  <c r="E259" i="38"/>
  <c r="D259" i="38"/>
  <c r="F258" i="38"/>
  <c r="E258" i="38"/>
  <c r="D258" i="38"/>
  <c r="F257" i="38"/>
  <c r="E257" i="38"/>
  <c r="D257" i="38"/>
  <c r="F256" i="38"/>
  <c r="E256" i="38"/>
  <c r="D256" i="38"/>
  <c r="F255" i="38"/>
  <c r="E255" i="38"/>
  <c r="D255" i="38"/>
  <c r="F254" i="38"/>
  <c r="E254" i="38"/>
  <c r="D254" i="38"/>
  <c r="F253" i="38"/>
  <c r="E253" i="38"/>
  <c r="D253" i="38"/>
  <c r="F252" i="38"/>
  <c r="E252" i="38"/>
  <c r="D252" i="38"/>
  <c r="F251" i="38"/>
  <c r="E251" i="38"/>
  <c r="D251" i="38"/>
  <c r="F250" i="38"/>
  <c r="E250" i="38"/>
  <c r="D250" i="38"/>
  <c r="C250" i="38"/>
  <c r="F247" i="38"/>
  <c r="E247" i="38"/>
  <c r="D247" i="38"/>
  <c r="F246" i="38"/>
  <c r="E246" i="38"/>
  <c r="D246" i="38"/>
  <c r="F245" i="38"/>
  <c r="E245" i="38"/>
  <c r="D245" i="38"/>
  <c r="F244" i="38"/>
  <c r="E244" i="38"/>
  <c r="D244" i="38"/>
  <c r="F243" i="38"/>
  <c r="E243" i="38"/>
  <c r="D243" i="38"/>
  <c r="F242" i="38"/>
  <c r="E242" i="38"/>
  <c r="D242" i="38"/>
  <c r="F241" i="38"/>
  <c r="E241" i="38"/>
  <c r="D241" i="38"/>
  <c r="F240" i="38"/>
  <c r="E240" i="38"/>
  <c r="D240" i="38"/>
  <c r="F239" i="38"/>
  <c r="E239" i="38"/>
  <c r="D239" i="38"/>
  <c r="F238" i="38"/>
  <c r="E238" i="38"/>
  <c r="D238" i="38"/>
  <c r="C238" i="38"/>
  <c r="F235" i="38"/>
  <c r="E235" i="38"/>
  <c r="D235" i="38"/>
  <c r="F234" i="38"/>
  <c r="E234" i="38"/>
  <c r="D234" i="38"/>
  <c r="F233" i="38"/>
  <c r="E233" i="38"/>
  <c r="D233" i="38"/>
  <c r="C233" i="38"/>
  <c r="F230" i="38"/>
  <c r="E230" i="38"/>
  <c r="D230" i="38"/>
  <c r="F229" i="38"/>
  <c r="E229" i="38"/>
  <c r="D229" i="38"/>
  <c r="F228" i="38"/>
  <c r="E228" i="38"/>
  <c r="D228" i="38"/>
  <c r="F227" i="38"/>
  <c r="E227" i="38"/>
  <c r="D227" i="38"/>
  <c r="F226" i="38"/>
  <c r="E226" i="38"/>
  <c r="D226" i="38"/>
  <c r="F225" i="38"/>
  <c r="E225" i="38"/>
  <c r="D225" i="38"/>
  <c r="F224" i="38"/>
  <c r="E224" i="38"/>
  <c r="D224" i="38"/>
  <c r="F223" i="38"/>
  <c r="E223" i="38"/>
  <c r="D223" i="38"/>
  <c r="F222" i="38"/>
  <c r="E222" i="38"/>
  <c r="D222" i="38"/>
  <c r="F221" i="38"/>
  <c r="E221" i="38"/>
  <c r="D221" i="38"/>
  <c r="F220" i="38"/>
  <c r="E220" i="38"/>
  <c r="D220" i="38"/>
  <c r="F219" i="38"/>
  <c r="E219" i="38"/>
  <c r="D219" i="38"/>
  <c r="F218" i="38"/>
  <c r="E218" i="38"/>
  <c r="D218" i="38"/>
  <c r="F217" i="38"/>
  <c r="E217" i="38"/>
  <c r="D217" i="38"/>
  <c r="F216" i="38"/>
  <c r="E216" i="38"/>
  <c r="D216" i="38"/>
  <c r="C216" i="38"/>
  <c r="F213" i="38"/>
  <c r="E213" i="38"/>
  <c r="D213" i="38"/>
  <c r="F212" i="38"/>
  <c r="E212" i="38"/>
  <c r="D212" i="38"/>
  <c r="F211" i="38"/>
  <c r="E211" i="38"/>
  <c r="D211" i="38"/>
  <c r="F210" i="38"/>
  <c r="E210" i="38"/>
  <c r="D210" i="38"/>
  <c r="F209" i="38"/>
  <c r="E209" i="38"/>
  <c r="D209" i="38"/>
  <c r="F208" i="38"/>
  <c r="E208" i="38"/>
  <c r="D208" i="38"/>
  <c r="F207" i="38"/>
  <c r="E207" i="38"/>
  <c r="D207" i="38"/>
  <c r="F206" i="38"/>
  <c r="E206" i="38"/>
  <c r="D206" i="38"/>
  <c r="F205" i="38"/>
  <c r="E205" i="38"/>
  <c r="D205" i="38"/>
  <c r="F204" i="38"/>
  <c r="E204" i="38"/>
  <c r="D204" i="38"/>
  <c r="C204" i="38"/>
  <c r="F201" i="38"/>
  <c r="E201" i="38"/>
  <c r="D201" i="38"/>
  <c r="F200" i="38"/>
  <c r="E200" i="38"/>
  <c r="D200" i="38"/>
  <c r="F199" i="38"/>
  <c r="E199" i="38"/>
  <c r="D199" i="38"/>
  <c r="F198" i="38"/>
  <c r="E198" i="38"/>
  <c r="D198" i="38"/>
  <c r="F197" i="38"/>
  <c r="E197" i="38"/>
  <c r="D197" i="38"/>
  <c r="F196" i="38"/>
  <c r="E196" i="38"/>
  <c r="D196" i="38"/>
  <c r="F195" i="38"/>
  <c r="E195" i="38"/>
  <c r="D195" i="38"/>
  <c r="F194" i="38"/>
  <c r="E194" i="38"/>
  <c r="D194" i="38"/>
  <c r="F193" i="38"/>
  <c r="E193" i="38"/>
  <c r="D193" i="38"/>
  <c r="F192" i="38"/>
  <c r="E192" i="38"/>
  <c r="D192" i="38"/>
  <c r="F191" i="38"/>
  <c r="E191" i="38"/>
  <c r="D191" i="38"/>
  <c r="F190" i="38"/>
  <c r="E190" i="38"/>
  <c r="D190" i="38"/>
  <c r="F189" i="38"/>
  <c r="E189" i="38"/>
  <c r="D189" i="38"/>
  <c r="F188" i="38"/>
  <c r="E188" i="38"/>
  <c r="D188" i="38"/>
  <c r="F187" i="38"/>
  <c r="E187" i="38"/>
  <c r="D187" i="38"/>
  <c r="F186" i="38"/>
  <c r="E186" i="38"/>
  <c r="D186" i="38"/>
  <c r="F185" i="38"/>
  <c r="E185" i="38"/>
  <c r="D185" i="38"/>
  <c r="F184" i="38"/>
  <c r="E184" i="38"/>
  <c r="D184" i="38"/>
  <c r="F183" i="38"/>
  <c r="E183" i="38"/>
  <c r="D183" i="38"/>
  <c r="F182" i="38"/>
  <c r="E182" i="38"/>
  <c r="D182" i="38"/>
  <c r="F181" i="38"/>
  <c r="E181" i="38"/>
  <c r="D181" i="38"/>
  <c r="F180" i="38"/>
  <c r="E180" i="38"/>
  <c r="D180" i="38"/>
  <c r="F179" i="38"/>
  <c r="E179" i="38"/>
  <c r="D179" i="38"/>
  <c r="F178" i="38"/>
  <c r="E178" i="38"/>
  <c r="D178" i="38"/>
  <c r="F177" i="38"/>
  <c r="E177" i="38"/>
  <c r="D177" i="38"/>
  <c r="F176" i="38"/>
  <c r="E176" i="38"/>
  <c r="D176" i="38"/>
  <c r="F175" i="38"/>
  <c r="E175" i="38"/>
  <c r="D175" i="38"/>
  <c r="F174" i="38"/>
  <c r="E174" i="38"/>
  <c r="D174" i="38"/>
  <c r="F173" i="38"/>
  <c r="E173" i="38"/>
  <c r="D173" i="38"/>
  <c r="F172" i="38"/>
  <c r="E172" i="38"/>
  <c r="D172" i="38"/>
  <c r="F169" i="38"/>
  <c r="E169" i="38"/>
  <c r="D169" i="38"/>
  <c r="F168" i="38"/>
  <c r="E168" i="38"/>
  <c r="D168" i="38"/>
  <c r="F167" i="38"/>
  <c r="E167" i="38"/>
  <c r="D167" i="38"/>
  <c r="F166" i="38"/>
  <c r="E166" i="38"/>
  <c r="D166" i="38"/>
  <c r="F165" i="38"/>
  <c r="E165" i="38"/>
  <c r="D165" i="38"/>
  <c r="F164" i="38"/>
  <c r="E164" i="38"/>
  <c r="D164" i="38"/>
  <c r="F163" i="38"/>
  <c r="E163" i="38"/>
  <c r="D163" i="38"/>
  <c r="F162" i="38"/>
  <c r="E162" i="38"/>
  <c r="D162" i="38"/>
  <c r="F161" i="38"/>
  <c r="E161" i="38"/>
  <c r="D161" i="38"/>
  <c r="F160" i="38"/>
  <c r="E160" i="38"/>
  <c r="D160" i="38"/>
  <c r="F159" i="38"/>
  <c r="E159" i="38"/>
  <c r="D159" i="38"/>
  <c r="F158" i="38"/>
  <c r="E158" i="38"/>
  <c r="D158" i="38"/>
  <c r="F157" i="38"/>
  <c r="E157" i="38"/>
  <c r="D157" i="38"/>
  <c r="F156" i="38"/>
  <c r="E156" i="38"/>
  <c r="D156" i="38"/>
  <c r="F155" i="38"/>
  <c r="E155" i="38"/>
  <c r="D155" i="38"/>
  <c r="C155" i="38"/>
  <c r="F152" i="38"/>
  <c r="E152" i="38"/>
  <c r="D152" i="38"/>
  <c r="F151" i="38"/>
  <c r="E151" i="38"/>
  <c r="D151" i="38"/>
  <c r="F150" i="38"/>
  <c r="E150" i="38"/>
  <c r="D150" i="38"/>
  <c r="F149" i="38"/>
  <c r="E149" i="38"/>
  <c r="D149" i="38"/>
  <c r="F148" i="38"/>
  <c r="E148" i="38"/>
  <c r="D148" i="38"/>
  <c r="F147" i="38"/>
  <c r="E147" i="38"/>
  <c r="D147" i="38"/>
  <c r="F146" i="38"/>
  <c r="E146" i="38"/>
  <c r="D146" i="38"/>
  <c r="F145" i="38"/>
  <c r="E145" i="38"/>
  <c r="D145" i="38"/>
  <c r="F144" i="38"/>
  <c r="E144" i="38"/>
  <c r="D144" i="38"/>
  <c r="F143" i="38"/>
  <c r="E143" i="38"/>
  <c r="D143" i="38"/>
  <c r="F142" i="38"/>
  <c r="E142" i="38"/>
  <c r="D142" i="38"/>
  <c r="F141" i="38"/>
  <c r="E141" i="38"/>
  <c r="D141" i="38"/>
  <c r="F140" i="38"/>
  <c r="E140" i="38"/>
  <c r="D140" i="38"/>
  <c r="F139" i="38"/>
  <c r="E139" i="38"/>
  <c r="D139" i="38"/>
  <c r="F138" i="38"/>
  <c r="E138" i="38"/>
  <c r="D138" i="38"/>
  <c r="C138" i="38"/>
  <c r="F136" i="38"/>
  <c r="E136" i="38"/>
  <c r="D136" i="38"/>
  <c r="F135" i="38"/>
  <c r="E135" i="38"/>
  <c r="D135" i="38"/>
  <c r="F134" i="38"/>
  <c r="E134" i="38"/>
  <c r="D134" i="38"/>
  <c r="F133" i="38"/>
  <c r="E133" i="38"/>
  <c r="D133" i="38"/>
  <c r="F132" i="38"/>
  <c r="E132" i="38"/>
  <c r="D132" i="38"/>
  <c r="F131" i="38"/>
  <c r="E131" i="38"/>
  <c r="D131" i="38"/>
  <c r="F130" i="38"/>
  <c r="E130" i="38"/>
  <c r="D130" i="38"/>
  <c r="F129" i="38"/>
  <c r="E129" i="38"/>
  <c r="D129" i="38"/>
  <c r="F128" i="38"/>
  <c r="E128" i="38"/>
  <c r="D128" i="38"/>
  <c r="F127" i="38"/>
  <c r="E127" i="38"/>
  <c r="D127" i="38"/>
  <c r="F126" i="38"/>
  <c r="E126" i="38"/>
  <c r="D126" i="38"/>
  <c r="F125" i="38"/>
  <c r="E125" i="38"/>
  <c r="D125" i="38"/>
  <c r="F124" i="38"/>
  <c r="E124" i="38"/>
  <c r="D124" i="38"/>
  <c r="F123" i="38"/>
  <c r="E123" i="38"/>
  <c r="D123" i="38"/>
  <c r="F122" i="38"/>
  <c r="E122" i="38"/>
  <c r="D122" i="38"/>
  <c r="C122" i="38"/>
  <c r="F119" i="38"/>
  <c r="E119" i="38"/>
  <c r="D119" i="38"/>
  <c r="F118" i="38"/>
  <c r="E118" i="38"/>
  <c r="D118" i="38"/>
  <c r="F117" i="38"/>
  <c r="E117" i="38"/>
  <c r="D117" i="38"/>
  <c r="F116" i="38"/>
  <c r="E116" i="38"/>
  <c r="D116" i="38"/>
  <c r="F115" i="38"/>
  <c r="E115" i="38"/>
  <c r="D115" i="38"/>
  <c r="F114" i="38"/>
  <c r="E114" i="38"/>
  <c r="D114" i="38"/>
  <c r="F113" i="38"/>
  <c r="E113" i="38"/>
  <c r="D113" i="38"/>
  <c r="F112" i="38"/>
  <c r="E112" i="38"/>
  <c r="D112" i="38"/>
  <c r="F111" i="38"/>
  <c r="E111" i="38"/>
  <c r="D111" i="38"/>
  <c r="F110" i="38"/>
  <c r="E110" i="38"/>
  <c r="D110" i="38"/>
  <c r="F109" i="38"/>
  <c r="E109" i="38"/>
  <c r="D109" i="38"/>
  <c r="F108" i="38"/>
  <c r="E108" i="38"/>
  <c r="D108" i="38"/>
  <c r="F107" i="38"/>
  <c r="E107" i="38"/>
  <c r="D107" i="38"/>
  <c r="F106" i="38"/>
  <c r="E106" i="38"/>
  <c r="D106" i="38"/>
  <c r="F105" i="38"/>
  <c r="E105" i="38"/>
  <c r="D105" i="38"/>
  <c r="C105" i="38"/>
  <c r="F366" i="43"/>
  <c r="E366" i="43"/>
  <c r="D366" i="43"/>
  <c r="F365" i="43"/>
  <c r="E365" i="43"/>
  <c r="D365" i="43"/>
  <c r="F364" i="43"/>
  <c r="E364" i="43"/>
  <c r="D364" i="43"/>
  <c r="C364" i="43"/>
  <c r="F360" i="43"/>
  <c r="E360" i="43"/>
  <c r="D360" i="43"/>
  <c r="C360" i="43"/>
  <c r="F359" i="43"/>
  <c r="E359" i="43"/>
  <c r="D359" i="43"/>
  <c r="F358" i="43"/>
  <c r="E358" i="43"/>
  <c r="D358" i="43"/>
  <c r="F357" i="43"/>
  <c r="E357" i="43"/>
  <c r="D357" i="43"/>
  <c r="F356" i="43"/>
  <c r="E356" i="43"/>
  <c r="D356" i="43"/>
  <c r="F355" i="43"/>
  <c r="E355" i="43"/>
  <c r="D355" i="43"/>
  <c r="F354" i="43"/>
  <c r="E354" i="43"/>
  <c r="D354" i="43"/>
  <c r="F353" i="43"/>
  <c r="E353" i="43"/>
  <c r="D353" i="43"/>
  <c r="F352" i="43"/>
  <c r="E352" i="43"/>
  <c r="D352" i="43"/>
  <c r="F351" i="43"/>
  <c r="E351" i="43"/>
  <c r="D351" i="43"/>
  <c r="G350" i="43"/>
  <c r="F350" i="43"/>
  <c r="E350" i="43"/>
  <c r="D350" i="43"/>
  <c r="F349" i="43"/>
  <c r="E349" i="43"/>
  <c r="D349" i="43"/>
  <c r="F348" i="43"/>
  <c r="E348" i="43"/>
  <c r="D348" i="43"/>
  <c r="F347" i="43"/>
  <c r="E347" i="43"/>
  <c r="D347" i="43"/>
  <c r="F346" i="43"/>
  <c r="E346" i="43"/>
  <c r="D346" i="43"/>
  <c r="F345" i="43"/>
  <c r="E345" i="43"/>
  <c r="D345" i="43"/>
  <c r="C345" i="43"/>
  <c r="F340" i="43"/>
  <c r="E340" i="43"/>
  <c r="D340" i="43"/>
  <c r="C340" i="43"/>
  <c r="F339" i="43"/>
  <c r="E339" i="43"/>
  <c r="D339" i="43"/>
  <c r="F338" i="43"/>
  <c r="E338" i="43"/>
  <c r="D338" i="43"/>
  <c r="F337" i="43"/>
  <c r="E337" i="43"/>
  <c r="D337" i="43"/>
  <c r="F336" i="43"/>
  <c r="E336" i="43"/>
  <c r="D336" i="43"/>
  <c r="F335" i="43"/>
  <c r="E335" i="43"/>
  <c r="D335" i="43"/>
  <c r="F334" i="43"/>
  <c r="E334" i="43"/>
  <c r="D334" i="43"/>
  <c r="F333" i="43"/>
  <c r="E333" i="43"/>
  <c r="D333" i="43"/>
  <c r="F332" i="43"/>
  <c r="E332" i="43"/>
  <c r="D332" i="43"/>
  <c r="F331" i="43"/>
  <c r="E331" i="43"/>
  <c r="D331" i="43"/>
  <c r="F330" i="43"/>
  <c r="E330" i="43"/>
  <c r="D330" i="43"/>
  <c r="F329" i="43"/>
  <c r="E329" i="43"/>
  <c r="D329" i="43"/>
  <c r="F328" i="43"/>
  <c r="E328" i="43"/>
  <c r="D328" i="43"/>
  <c r="F327" i="43"/>
  <c r="E327" i="43"/>
  <c r="D327" i="43"/>
  <c r="F326" i="43"/>
  <c r="E326" i="43"/>
  <c r="D326" i="43"/>
  <c r="F325" i="43"/>
  <c r="E325" i="43"/>
  <c r="D325" i="43"/>
  <c r="C325" i="43"/>
  <c r="F321" i="43"/>
  <c r="E321" i="43"/>
  <c r="D321" i="43"/>
  <c r="F320" i="43"/>
  <c r="E320" i="43"/>
  <c r="D320" i="43"/>
  <c r="F319" i="43"/>
  <c r="E319" i="43"/>
  <c r="D319" i="43"/>
  <c r="F318" i="43"/>
  <c r="E318" i="43"/>
  <c r="D318" i="43"/>
  <c r="F317" i="43"/>
  <c r="E317" i="43"/>
  <c r="D317" i="43"/>
  <c r="F316" i="43"/>
  <c r="E316" i="43"/>
  <c r="D316" i="43"/>
  <c r="F315" i="43"/>
  <c r="E315" i="43"/>
  <c r="D315" i="43"/>
  <c r="F314" i="43"/>
  <c r="E314" i="43"/>
  <c r="D314" i="43"/>
  <c r="F313" i="43"/>
  <c r="E313" i="43"/>
  <c r="D313" i="43"/>
  <c r="F312" i="43"/>
  <c r="E312" i="43"/>
  <c r="D312" i="43"/>
  <c r="F311" i="43"/>
  <c r="E311" i="43"/>
  <c r="D311" i="43"/>
  <c r="F310" i="43"/>
  <c r="E310" i="43"/>
  <c r="D310" i="43"/>
  <c r="O309" i="43"/>
  <c r="F309" i="43"/>
  <c r="E309" i="43"/>
  <c r="D309" i="43"/>
  <c r="R308" i="43"/>
  <c r="F308" i="43"/>
  <c r="E308" i="43"/>
  <c r="D308" i="43"/>
  <c r="F307" i="43"/>
  <c r="E307" i="43"/>
  <c r="D307" i="43"/>
  <c r="F306" i="43"/>
  <c r="E306" i="43"/>
  <c r="D306" i="43"/>
  <c r="F305" i="43"/>
  <c r="E305" i="43"/>
  <c r="D305" i="43"/>
  <c r="F304" i="43"/>
  <c r="E304" i="43"/>
  <c r="D304" i="43"/>
  <c r="F303" i="43"/>
  <c r="E303" i="43"/>
  <c r="D303" i="43"/>
  <c r="F302" i="43"/>
  <c r="E302" i="43"/>
  <c r="D302" i="43"/>
  <c r="F301" i="43"/>
  <c r="E301" i="43"/>
  <c r="D301" i="43"/>
  <c r="F300" i="43"/>
  <c r="E300" i="43"/>
  <c r="D300" i="43"/>
  <c r="F299" i="43"/>
  <c r="E299" i="43"/>
  <c r="D299" i="43"/>
  <c r="F298" i="43"/>
  <c r="E298" i="43"/>
  <c r="D298" i="43"/>
  <c r="F297" i="43"/>
  <c r="E297" i="43"/>
  <c r="D297" i="43"/>
  <c r="F296" i="43"/>
  <c r="E296" i="43"/>
  <c r="D296" i="43"/>
  <c r="F295" i="43"/>
  <c r="E295" i="43"/>
  <c r="D295" i="43"/>
  <c r="F294" i="43"/>
  <c r="E294" i="43"/>
  <c r="D294" i="43"/>
  <c r="F293" i="43"/>
  <c r="E293" i="43"/>
  <c r="D293" i="43"/>
  <c r="F292" i="43"/>
  <c r="E292" i="43"/>
  <c r="D292" i="43"/>
  <c r="C292" i="43"/>
  <c r="F276" i="43"/>
  <c r="E276" i="43"/>
  <c r="F275" i="43"/>
  <c r="E275" i="43"/>
  <c r="D275" i="43"/>
  <c r="F274" i="43"/>
  <c r="E274" i="43"/>
  <c r="D274" i="43"/>
  <c r="C274" i="43"/>
  <c r="F267" i="43"/>
  <c r="E267" i="43"/>
  <c r="D267" i="43"/>
  <c r="C267" i="43"/>
  <c r="F264" i="43"/>
  <c r="E264" i="43"/>
  <c r="D264" i="43"/>
  <c r="F263" i="43"/>
  <c r="E263" i="43"/>
  <c r="D263" i="43"/>
  <c r="F262" i="43"/>
  <c r="E262" i="43"/>
  <c r="D262" i="43"/>
  <c r="F261" i="43"/>
  <c r="E261" i="43"/>
  <c r="D261" i="43"/>
  <c r="F260" i="43"/>
  <c r="E260" i="43"/>
  <c r="D260" i="43"/>
  <c r="F259" i="43"/>
  <c r="E259" i="43"/>
  <c r="D259" i="43"/>
  <c r="F258" i="43"/>
  <c r="E258" i="43"/>
  <c r="D258" i="43"/>
  <c r="F257" i="43"/>
  <c r="E257" i="43"/>
  <c r="D257" i="43"/>
  <c r="F256" i="43"/>
  <c r="E256" i="43"/>
  <c r="D256" i="43"/>
  <c r="F255" i="43"/>
  <c r="E255" i="43"/>
  <c r="D255" i="43"/>
  <c r="F254" i="43"/>
  <c r="E254" i="43"/>
  <c r="D254" i="43"/>
  <c r="F253" i="43"/>
  <c r="E253" i="43"/>
  <c r="D253" i="43"/>
  <c r="F252" i="43"/>
  <c r="E252" i="43"/>
  <c r="D252" i="43"/>
  <c r="F251" i="43"/>
  <c r="E251" i="43"/>
  <c r="D251" i="43"/>
  <c r="F250" i="43"/>
  <c r="E250" i="43"/>
  <c r="D250" i="43"/>
  <c r="C250" i="43"/>
  <c r="F247" i="43"/>
  <c r="E247" i="43"/>
  <c r="D247" i="43"/>
  <c r="F246" i="43"/>
  <c r="E246" i="43"/>
  <c r="D246" i="43"/>
  <c r="F245" i="43"/>
  <c r="E245" i="43"/>
  <c r="D245" i="43"/>
  <c r="F244" i="43"/>
  <c r="E244" i="43"/>
  <c r="D244" i="43"/>
  <c r="F243" i="43"/>
  <c r="E243" i="43"/>
  <c r="D243" i="43"/>
  <c r="F242" i="43"/>
  <c r="E242" i="43"/>
  <c r="D242" i="43"/>
  <c r="F241" i="43"/>
  <c r="E241" i="43"/>
  <c r="D241" i="43"/>
  <c r="F240" i="43"/>
  <c r="E240" i="43"/>
  <c r="D240" i="43"/>
  <c r="F239" i="43"/>
  <c r="E239" i="43"/>
  <c r="D239" i="43"/>
  <c r="F238" i="43"/>
  <c r="E238" i="43"/>
  <c r="D238" i="43"/>
  <c r="C238" i="43"/>
  <c r="F235" i="43"/>
  <c r="E235" i="43"/>
  <c r="D235" i="43"/>
  <c r="F234" i="43"/>
  <c r="E234" i="43"/>
  <c r="D234" i="43"/>
  <c r="F233" i="43"/>
  <c r="E233" i="43"/>
  <c r="D233" i="43"/>
  <c r="C233" i="43"/>
  <c r="F230" i="43"/>
  <c r="E230" i="43"/>
  <c r="D230" i="43"/>
  <c r="F229" i="43"/>
  <c r="E229" i="43"/>
  <c r="D229" i="43"/>
  <c r="F228" i="43"/>
  <c r="E228" i="43"/>
  <c r="D228" i="43"/>
  <c r="F227" i="43"/>
  <c r="E227" i="43"/>
  <c r="D227" i="43"/>
  <c r="F226" i="43"/>
  <c r="E226" i="43"/>
  <c r="D226" i="43"/>
  <c r="F225" i="43"/>
  <c r="E225" i="43"/>
  <c r="D225" i="43"/>
  <c r="F224" i="43"/>
  <c r="E224" i="43"/>
  <c r="D224" i="43"/>
  <c r="F223" i="43"/>
  <c r="E223" i="43"/>
  <c r="D223" i="43"/>
  <c r="F222" i="43"/>
  <c r="E222" i="43"/>
  <c r="D222" i="43"/>
  <c r="F221" i="43"/>
  <c r="E221" i="43"/>
  <c r="D221" i="43"/>
  <c r="F220" i="43"/>
  <c r="E220" i="43"/>
  <c r="D220" i="43"/>
  <c r="F219" i="43"/>
  <c r="E219" i="43"/>
  <c r="D219" i="43"/>
  <c r="F218" i="43"/>
  <c r="E218" i="43"/>
  <c r="D218" i="43"/>
  <c r="F217" i="43"/>
  <c r="E217" i="43"/>
  <c r="D217" i="43"/>
  <c r="F216" i="43"/>
  <c r="E216" i="43"/>
  <c r="D216" i="43"/>
  <c r="C216" i="43"/>
  <c r="F213" i="43"/>
  <c r="E213" i="43"/>
  <c r="D213" i="43"/>
  <c r="F212" i="43"/>
  <c r="E212" i="43"/>
  <c r="D212" i="43"/>
  <c r="F211" i="43"/>
  <c r="E211" i="43"/>
  <c r="D211" i="43"/>
  <c r="F210" i="43"/>
  <c r="E210" i="43"/>
  <c r="D210" i="43"/>
  <c r="F209" i="43"/>
  <c r="E209" i="43"/>
  <c r="D209" i="43"/>
  <c r="F208" i="43"/>
  <c r="E208" i="43"/>
  <c r="D208" i="43"/>
  <c r="F207" i="43"/>
  <c r="E207" i="43"/>
  <c r="D207" i="43"/>
  <c r="F206" i="43"/>
  <c r="E206" i="43"/>
  <c r="D206" i="43"/>
  <c r="F205" i="43"/>
  <c r="E205" i="43"/>
  <c r="D205" i="43"/>
  <c r="F204" i="43"/>
  <c r="E204" i="43"/>
  <c r="D204" i="43"/>
  <c r="C204" i="43"/>
  <c r="F201" i="43"/>
  <c r="E201" i="43"/>
  <c r="D201" i="43"/>
  <c r="F200" i="43"/>
  <c r="E200" i="43"/>
  <c r="D200" i="43"/>
  <c r="F199" i="43"/>
  <c r="E199" i="43"/>
  <c r="D199" i="43"/>
  <c r="F198" i="43"/>
  <c r="E198" i="43"/>
  <c r="D198" i="43"/>
  <c r="F197" i="43"/>
  <c r="E197" i="43"/>
  <c r="D197" i="43"/>
  <c r="F196" i="43"/>
  <c r="E196" i="43"/>
  <c r="D196" i="43"/>
  <c r="F195" i="43"/>
  <c r="E195" i="43"/>
  <c r="D195" i="43"/>
  <c r="F194" i="43"/>
  <c r="E194" i="43"/>
  <c r="D194" i="43"/>
  <c r="F193" i="43"/>
  <c r="E193" i="43"/>
  <c r="D193" i="43"/>
  <c r="F192" i="43"/>
  <c r="E192" i="43"/>
  <c r="D192" i="43"/>
  <c r="F191" i="43"/>
  <c r="E191" i="43"/>
  <c r="D191" i="43"/>
  <c r="F190" i="43"/>
  <c r="E190" i="43"/>
  <c r="D190" i="43"/>
  <c r="F189" i="43"/>
  <c r="E189" i="43"/>
  <c r="D189" i="43"/>
  <c r="F188" i="43"/>
  <c r="E188" i="43"/>
  <c r="D188" i="43"/>
  <c r="F187" i="43"/>
  <c r="E187" i="43"/>
  <c r="D187" i="43"/>
  <c r="F186" i="43"/>
  <c r="E186" i="43"/>
  <c r="D186" i="43"/>
  <c r="F185" i="43"/>
  <c r="E185" i="43"/>
  <c r="D185" i="43"/>
  <c r="F184" i="43"/>
  <c r="E184" i="43"/>
  <c r="D184" i="43"/>
  <c r="F183" i="43"/>
  <c r="E183" i="43"/>
  <c r="D183" i="43"/>
  <c r="F182" i="43"/>
  <c r="E182" i="43"/>
  <c r="D182" i="43"/>
  <c r="F181" i="43"/>
  <c r="E181" i="43"/>
  <c r="D181" i="43"/>
  <c r="F180" i="43"/>
  <c r="E180" i="43"/>
  <c r="D180" i="43"/>
  <c r="F179" i="43"/>
  <c r="E179" i="43"/>
  <c r="D179" i="43"/>
  <c r="F178" i="43"/>
  <c r="E178" i="43"/>
  <c r="D178" i="43"/>
  <c r="F177" i="43"/>
  <c r="E177" i="43"/>
  <c r="D177" i="43"/>
  <c r="F176" i="43"/>
  <c r="E176" i="43"/>
  <c r="D176" i="43"/>
  <c r="F175" i="43"/>
  <c r="E175" i="43"/>
  <c r="D175" i="43"/>
  <c r="F174" i="43"/>
  <c r="E174" i="43"/>
  <c r="D174" i="43"/>
  <c r="F173" i="43"/>
  <c r="E173" i="43"/>
  <c r="D173" i="43"/>
  <c r="F172" i="43"/>
  <c r="E172" i="43"/>
  <c r="D172" i="43"/>
  <c r="F169" i="43"/>
  <c r="E169" i="43"/>
  <c r="D169" i="43"/>
  <c r="F168" i="43"/>
  <c r="E168" i="43"/>
  <c r="D168" i="43"/>
  <c r="F167" i="43"/>
  <c r="E167" i="43"/>
  <c r="D167" i="43"/>
  <c r="F166" i="43"/>
  <c r="E166" i="43"/>
  <c r="D166" i="43"/>
  <c r="F165" i="43"/>
  <c r="E165" i="43"/>
  <c r="D165" i="43"/>
  <c r="F164" i="43"/>
  <c r="E164" i="43"/>
  <c r="D164" i="43"/>
  <c r="F163" i="43"/>
  <c r="E163" i="43"/>
  <c r="D163" i="43"/>
  <c r="F162" i="43"/>
  <c r="E162" i="43"/>
  <c r="D162" i="43"/>
  <c r="F161" i="43"/>
  <c r="E161" i="43"/>
  <c r="D161" i="43"/>
  <c r="F160" i="43"/>
  <c r="E160" i="43"/>
  <c r="D160" i="43"/>
  <c r="F159" i="43"/>
  <c r="E159" i="43"/>
  <c r="D159" i="43"/>
  <c r="F158" i="43"/>
  <c r="E158" i="43"/>
  <c r="D158" i="43"/>
  <c r="F157" i="43"/>
  <c r="E157" i="43"/>
  <c r="D157" i="43"/>
  <c r="F156" i="43"/>
  <c r="E156" i="43"/>
  <c r="D156" i="43"/>
  <c r="F155" i="43"/>
  <c r="E155" i="43"/>
  <c r="D155" i="43"/>
  <c r="C155" i="43"/>
  <c r="F152" i="43"/>
  <c r="E152" i="43"/>
  <c r="D152" i="43"/>
  <c r="F151" i="43"/>
  <c r="E151" i="43"/>
  <c r="D151" i="43"/>
  <c r="F150" i="43"/>
  <c r="E150" i="43"/>
  <c r="D150" i="43"/>
  <c r="F149" i="43"/>
  <c r="E149" i="43"/>
  <c r="D149" i="43"/>
  <c r="F148" i="43"/>
  <c r="E148" i="43"/>
  <c r="D148" i="43"/>
  <c r="F147" i="43"/>
  <c r="E147" i="43"/>
  <c r="D147" i="43"/>
  <c r="F146" i="43"/>
  <c r="E146" i="43"/>
  <c r="D146" i="43"/>
  <c r="F145" i="43"/>
  <c r="E145" i="43"/>
  <c r="D145" i="43"/>
  <c r="F144" i="43"/>
  <c r="E144" i="43"/>
  <c r="D144" i="43"/>
  <c r="F143" i="43"/>
  <c r="E143" i="43"/>
  <c r="D143" i="43"/>
  <c r="F142" i="43"/>
  <c r="E142" i="43"/>
  <c r="D142" i="43"/>
  <c r="F141" i="43"/>
  <c r="E141" i="43"/>
  <c r="D141" i="43"/>
  <c r="F140" i="43"/>
  <c r="E140" i="43"/>
  <c r="D140" i="43"/>
  <c r="F139" i="43"/>
  <c r="E139" i="43"/>
  <c r="D139" i="43"/>
  <c r="F138" i="43"/>
  <c r="E138" i="43"/>
  <c r="D138" i="43"/>
  <c r="C138" i="43"/>
  <c r="F136" i="43"/>
  <c r="E136" i="43"/>
  <c r="D136" i="43"/>
  <c r="F135" i="43"/>
  <c r="E135" i="43"/>
  <c r="D135" i="43"/>
  <c r="F134" i="43"/>
  <c r="E134" i="43"/>
  <c r="D134" i="43"/>
  <c r="F133" i="43"/>
  <c r="E133" i="43"/>
  <c r="D133" i="43"/>
  <c r="F132" i="43"/>
  <c r="E132" i="43"/>
  <c r="D132" i="43"/>
  <c r="F131" i="43"/>
  <c r="E131" i="43"/>
  <c r="D131" i="43"/>
  <c r="F130" i="43"/>
  <c r="E130" i="43"/>
  <c r="D130" i="43"/>
  <c r="F129" i="43"/>
  <c r="E129" i="43"/>
  <c r="D129" i="43"/>
  <c r="F128" i="43"/>
  <c r="E128" i="43"/>
  <c r="D128" i="43"/>
  <c r="F127" i="43"/>
  <c r="E127" i="43"/>
  <c r="D127" i="43"/>
  <c r="F126" i="43"/>
  <c r="E126" i="43"/>
  <c r="D126" i="43"/>
  <c r="F125" i="43"/>
  <c r="E125" i="43"/>
  <c r="D125" i="43"/>
  <c r="F124" i="43"/>
  <c r="E124" i="43"/>
  <c r="D124" i="43"/>
  <c r="F123" i="43"/>
  <c r="E123" i="43"/>
  <c r="D123" i="43"/>
  <c r="F122" i="43"/>
  <c r="E122" i="43"/>
  <c r="D122" i="43"/>
  <c r="C122" i="43"/>
  <c r="F119" i="43"/>
  <c r="E119" i="43"/>
  <c r="D119" i="43"/>
  <c r="F118" i="43"/>
  <c r="E118" i="43"/>
  <c r="D118" i="43"/>
  <c r="F117" i="43"/>
  <c r="E117" i="43"/>
  <c r="D117" i="43"/>
  <c r="F116" i="43"/>
  <c r="E116" i="43"/>
  <c r="D116" i="43"/>
  <c r="F115" i="43"/>
  <c r="E115" i="43"/>
  <c r="D115" i="43"/>
  <c r="F114" i="43"/>
  <c r="E114" i="43"/>
  <c r="D114" i="43"/>
  <c r="F113" i="43"/>
  <c r="E113" i="43"/>
  <c r="D113" i="43"/>
  <c r="F112" i="43"/>
  <c r="E112" i="43"/>
  <c r="D112" i="43"/>
  <c r="F111" i="43"/>
  <c r="E111" i="43"/>
  <c r="D111" i="43"/>
  <c r="F110" i="43"/>
  <c r="E110" i="43"/>
  <c r="D110" i="43"/>
  <c r="F109" i="43"/>
  <c r="E109" i="43"/>
  <c r="D109" i="43"/>
  <c r="F108" i="43"/>
  <c r="E108" i="43"/>
  <c r="D108" i="43"/>
  <c r="F107" i="43"/>
  <c r="E107" i="43"/>
  <c r="D107" i="43"/>
  <c r="F106" i="43"/>
  <c r="E106" i="43"/>
  <c r="D106" i="43"/>
  <c r="F105" i="43"/>
  <c r="E105" i="43"/>
  <c r="D105" i="43"/>
  <c r="C105" i="43"/>
  <c r="F366" i="44"/>
  <c r="E366" i="44"/>
  <c r="D366" i="44"/>
  <c r="F365" i="44"/>
  <c r="E365" i="44"/>
  <c r="D365" i="44"/>
  <c r="F364" i="44"/>
  <c r="E364" i="44"/>
  <c r="D364" i="44"/>
  <c r="C364" i="44"/>
  <c r="F360" i="44"/>
  <c r="E360" i="44"/>
  <c r="D360" i="44"/>
  <c r="C360" i="44"/>
  <c r="F359" i="44"/>
  <c r="E359" i="44"/>
  <c r="D359" i="44"/>
  <c r="F358" i="44"/>
  <c r="E358" i="44"/>
  <c r="D358" i="44"/>
  <c r="F357" i="44"/>
  <c r="E357" i="44"/>
  <c r="D357" i="44"/>
  <c r="F356" i="44"/>
  <c r="E356" i="44"/>
  <c r="D356" i="44"/>
  <c r="F355" i="44"/>
  <c r="E355" i="44"/>
  <c r="D355" i="44"/>
  <c r="F354" i="44"/>
  <c r="E354" i="44"/>
  <c r="D354" i="44"/>
  <c r="F353" i="44"/>
  <c r="E353" i="44"/>
  <c r="D353" i="44"/>
  <c r="F352" i="44"/>
  <c r="E352" i="44"/>
  <c r="D352" i="44"/>
  <c r="F351" i="44"/>
  <c r="E351" i="44"/>
  <c r="D351" i="44"/>
  <c r="G350" i="44"/>
  <c r="F350" i="44"/>
  <c r="E350" i="44"/>
  <c r="D350" i="44"/>
  <c r="F349" i="44"/>
  <c r="E349" i="44"/>
  <c r="D349" i="44"/>
  <c r="F348" i="44"/>
  <c r="E348" i="44"/>
  <c r="D348" i="44"/>
  <c r="F347" i="44"/>
  <c r="E347" i="44"/>
  <c r="D347" i="44"/>
  <c r="F346" i="44"/>
  <c r="E346" i="44"/>
  <c r="D346" i="44"/>
  <c r="F345" i="44"/>
  <c r="E345" i="44"/>
  <c r="D345" i="44"/>
  <c r="C345" i="44"/>
  <c r="F340" i="44"/>
  <c r="E340" i="44"/>
  <c r="D340" i="44"/>
  <c r="C340" i="44"/>
  <c r="F339" i="44"/>
  <c r="E339" i="44"/>
  <c r="D339" i="44"/>
  <c r="F338" i="44"/>
  <c r="E338" i="44"/>
  <c r="D338" i="44"/>
  <c r="F337" i="44"/>
  <c r="E337" i="44"/>
  <c r="D337" i="44"/>
  <c r="F336" i="44"/>
  <c r="E336" i="44"/>
  <c r="D336" i="44"/>
  <c r="F335" i="44"/>
  <c r="E335" i="44"/>
  <c r="D335" i="44"/>
  <c r="F334" i="44"/>
  <c r="E334" i="44"/>
  <c r="D334" i="44"/>
  <c r="F333" i="44"/>
  <c r="E333" i="44"/>
  <c r="D333" i="44"/>
  <c r="F332" i="44"/>
  <c r="E332" i="44"/>
  <c r="D332" i="44"/>
  <c r="F331" i="44"/>
  <c r="E331" i="44"/>
  <c r="D331" i="44"/>
  <c r="F330" i="44"/>
  <c r="E330" i="44"/>
  <c r="D330" i="44"/>
  <c r="F329" i="44"/>
  <c r="E329" i="44"/>
  <c r="D329" i="44"/>
  <c r="F328" i="44"/>
  <c r="E328" i="44"/>
  <c r="D328" i="44"/>
  <c r="F327" i="44"/>
  <c r="E327" i="44"/>
  <c r="D327" i="44"/>
  <c r="F326" i="44"/>
  <c r="E326" i="44"/>
  <c r="D326" i="44"/>
  <c r="F325" i="44"/>
  <c r="E325" i="44"/>
  <c r="D325" i="44"/>
  <c r="C325" i="44"/>
  <c r="F321" i="44"/>
  <c r="E321" i="44"/>
  <c r="D321" i="44"/>
  <c r="F320" i="44"/>
  <c r="E320" i="44"/>
  <c r="D320" i="44"/>
  <c r="F319" i="44"/>
  <c r="E319" i="44"/>
  <c r="D319" i="44"/>
  <c r="F318" i="44"/>
  <c r="E318" i="44"/>
  <c r="D318" i="44"/>
  <c r="F317" i="44"/>
  <c r="E317" i="44"/>
  <c r="D317" i="44"/>
  <c r="F316" i="44"/>
  <c r="E316" i="44"/>
  <c r="D316" i="44"/>
  <c r="F315" i="44"/>
  <c r="E315" i="44"/>
  <c r="D315" i="44"/>
  <c r="F314" i="44"/>
  <c r="E314" i="44"/>
  <c r="D314" i="44"/>
  <c r="F313" i="44"/>
  <c r="E313" i="44"/>
  <c r="D313" i="44"/>
  <c r="F312" i="44"/>
  <c r="E312" i="44"/>
  <c r="D312" i="44"/>
  <c r="F311" i="44"/>
  <c r="E311" i="44"/>
  <c r="D311" i="44"/>
  <c r="F310" i="44"/>
  <c r="E310" i="44"/>
  <c r="D310" i="44"/>
  <c r="F309" i="44"/>
  <c r="E309" i="44"/>
  <c r="D309" i="44"/>
  <c r="F308" i="44"/>
  <c r="E308" i="44"/>
  <c r="D308" i="44"/>
  <c r="F307" i="44"/>
  <c r="E307" i="44"/>
  <c r="D307" i="44"/>
  <c r="F306" i="44"/>
  <c r="E306" i="44"/>
  <c r="D306" i="44"/>
  <c r="F305" i="44"/>
  <c r="E305" i="44"/>
  <c r="D305" i="44"/>
  <c r="F304" i="44"/>
  <c r="E304" i="44"/>
  <c r="D304" i="44"/>
  <c r="F303" i="44"/>
  <c r="E303" i="44"/>
  <c r="D303" i="44"/>
  <c r="F302" i="44"/>
  <c r="E302" i="44"/>
  <c r="D302" i="44"/>
  <c r="F301" i="44"/>
  <c r="E301" i="44"/>
  <c r="D301" i="44"/>
  <c r="F300" i="44"/>
  <c r="E300" i="44"/>
  <c r="D300" i="44"/>
  <c r="F299" i="44"/>
  <c r="E299" i="44"/>
  <c r="D299" i="44"/>
  <c r="F298" i="44"/>
  <c r="E298" i="44"/>
  <c r="D298" i="44"/>
  <c r="F297" i="44"/>
  <c r="E297" i="44"/>
  <c r="D297" i="44"/>
  <c r="F296" i="44"/>
  <c r="E296" i="44"/>
  <c r="D296" i="44"/>
  <c r="F295" i="44"/>
  <c r="E295" i="44"/>
  <c r="D295" i="44"/>
  <c r="F294" i="44"/>
  <c r="E294" i="44"/>
  <c r="D294" i="44"/>
  <c r="F293" i="44"/>
  <c r="E293" i="44"/>
  <c r="D293" i="44"/>
  <c r="F292" i="44"/>
  <c r="E292" i="44"/>
  <c r="D292" i="44"/>
  <c r="C292" i="44"/>
  <c r="F276" i="44"/>
  <c r="E276" i="44"/>
  <c r="F275" i="44"/>
  <c r="E275" i="44"/>
  <c r="D275" i="44"/>
  <c r="F274" i="44"/>
  <c r="E274" i="44"/>
  <c r="D274" i="44"/>
  <c r="C274" i="44"/>
  <c r="F267" i="44"/>
  <c r="E267" i="44"/>
  <c r="D267" i="44"/>
  <c r="C267" i="44"/>
  <c r="F264" i="44"/>
  <c r="E264" i="44"/>
  <c r="D264" i="44"/>
  <c r="F263" i="44"/>
  <c r="E263" i="44"/>
  <c r="D263" i="44"/>
  <c r="F262" i="44"/>
  <c r="E262" i="44"/>
  <c r="D262" i="44"/>
  <c r="F261" i="44"/>
  <c r="E261" i="44"/>
  <c r="D261" i="44"/>
  <c r="F260" i="44"/>
  <c r="E260" i="44"/>
  <c r="D260" i="44"/>
  <c r="F259" i="44"/>
  <c r="E259" i="44"/>
  <c r="D259" i="44"/>
  <c r="F258" i="44"/>
  <c r="E258" i="44"/>
  <c r="D258" i="44"/>
  <c r="F257" i="44"/>
  <c r="E257" i="44"/>
  <c r="D257" i="44"/>
  <c r="F256" i="44"/>
  <c r="E256" i="44"/>
  <c r="D256" i="44"/>
  <c r="F255" i="44"/>
  <c r="E255" i="44"/>
  <c r="D255" i="44"/>
  <c r="F254" i="44"/>
  <c r="E254" i="44"/>
  <c r="D254" i="44"/>
  <c r="F253" i="44"/>
  <c r="E253" i="44"/>
  <c r="D253" i="44"/>
  <c r="F252" i="44"/>
  <c r="E252" i="44"/>
  <c r="D252" i="44"/>
  <c r="F251" i="44"/>
  <c r="E251" i="44"/>
  <c r="D251" i="44"/>
  <c r="F250" i="44"/>
  <c r="E250" i="44"/>
  <c r="D250" i="44"/>
  <c r="C250" i="44"/>
  <c r="F247" i="44"/>
  <c r="E247" i="44"/>
  <c r="D247" i="44"/>
  <c r="F246" i="44"/>
  <c r="E246" i="44"/>
  <c r="D246" i="44"/>
  <c r="F245" i="44"/>
  <c r="E245" i="44"/>
  <c r="D245" i="44"/>
  <c r="F244" i="44"/>
  <c r="E244" i="44"/>
  <c r="D244" i="44"/>
  <c r="F243" i="44"/>
  <c r="E243" i="44"/>
  <c r="D243" i="44"/>
  <c r="F242" i="44"/>
  <c r="E242" i="44"/>
  <c r="D242" i="44"/>
  <c r="F241" i="44"/>
  <c r="E241" i="44"/>
  <c r="D241" i="44"/>
  <c r="F240" i="44"/>
  <c r="E240" i="44"/>
  <c r="D240" i="44"/>
  <c r="F239" i="44"/>
  <c r="E239" i="44"/>
  <c r="D239" i="44"/>
  <c r="F238" i="44"/>
  <c r="E238" i="44"/>
  <c r="D238" i="44"/>
  <c r="C238" i="44"/>
  <c r="F235" i="44"/>
  <c r="E235" i="44"/>
  <c r="D235" i="44"/>
  <c r="F234" i="44"/>
  <c r="E234" i="44"/>
  <c r="D234" i="44"/>
  <c r="F233" i="44"/>
  <c r="E233" i="44"/>
  <c r="D233" i="44"/>
  <c r="C233" i="44"/>
  <c r="F230" i="44"/>
  <c r="E230" i="44"/>
  <c r="D230" i="44"/>
  <c r="F229" i="44"/>
  <c r="E229" i="44"/>
  <c r="D229" i="44"/>
  <c r="F228" i="44"/>
  <c r="E228" i="44"/>
  <c r="D228" i="44"/>
  <c r="F227" i="44"/>
  <c r="E227" i="44"/>
  <c r="D227" i="44"/>
  <c r="F226" i="44"/>
  <c r="E226" i="44"/>
  <c r="D226" i="44"/>
  <c r="F225" i="44"/>
  <c r="E225" i="44"/>
  <c r="D225" i="44"/>
  <c r="F224" i="44"/>
  <c r="E224" i="44"/>
  <c r="D224" i="44"/>
  <c r="F223" i="44"/>
  <c r="E223" i="44"/>
  <c r="D223" i="44"/>
  <c r="F222" i="44"/>
  <c r="E222" i="44"/>
  <c r="D222" i="44"/>
  <c r="F221" i="44"/>
  <c r="E221" i="44"/>
  <c r="D221" i="44"/>
  <c r="F220" i="44"/>
  <c r="E220" i="44"/>
  <c r="D220" i="44"/>
  <c r="F219" i="44"/>
  <c r="E219" i="44"/>
  <c r="D219" i="44"/>
  <c r="F218" i="44"/>
  <c r="E218" i="44"/>
  <c r="D218" i="44"/>
  <c r="F217" i="44"/>
  <c r="E217" i="44"/>
  <c r="D217" i="44"/>
  <c r="F216" i="44"/>
  <c r="E216" i="44"/>
  <c r="D216" i="44"/>
  <c r="C216" i="44"/>
  <c r="F213" i="44"/>
  <c r="E213" i="44"/>
  <c r="D213" i="44"/>
  <c r="F212" i="44"/>
  <c r="E212" i="44"/>
  <c r="D212" i="44"/>
  <c r="F211" i="44"/>
  <c r="E211" i="44"/>
  <c r="D211" i="44"/>
  <c r="F210" i="44"/>
  <c r="E210" i="44"/>
  <c r="D210" i="44"/>
  <c r="F209" i="44"/>
  <c r="E209" i="44"/>
  <c r="D209" i="44"/>
  <c r="F208" i="44"/>
  <c r="E208" i="44"/>
  <c r="D208" i="44"/>
  <c r="F207" i="44"/>
  <c r="E207" i="44"/>
  <c r="D207" i="44"/>
  <c r="F206" i="44"/>
  <c r="E206" i="44"/>
  <c r="D206" i="44"/>
  <c r="F205" i="44"/>
  <c r="E205" i="44"/>
  <c r="D205" i="44"/>
  <c r="F204" i="44"/>
  <c r="E204" i="44"/>
  <c r="D204" i="44"/>
  <c r="C204" i="44"/>
  <c r="F201" i="44"/>
  <c r="E201" i="44"/>
  <c r="D201" i="44"/>
  <c r="F200" i="44"/>
  <c r="E200" i="44"/>
  <c r="D200" i="44"/>
  <c r="F199" i="44"/>
  <c r="E199" i="44"/>
  <c r="D199" i="44"/>
  <c r="F198" i="44"/>
  <c r="E198" i="44"/>
  <c r="D198" i="44"/>
  <c r="F197" i="44"/>
  <c r="E197" i="44"/>
  <c r="D197" i="44"/>
  <c r="F196" i="44"/>
  <c r="E196" i="44"/>
  <c r="D196" i="44"/>
  <c r="F195" i="44"/>
  <c r="E195" i="44"/>
  <c r="D195" i="44"/>
  <c r="F194" i="44"/>
  <c r="E194" i="44"/>
  <c r="D194" i="44"/>
  <c r="F193" i="44"/>
  <c r="E193" i="44"/>
  <c r="D193" i="44"/>
  <c r="F192" i="44"/>
  <c r="E192" i="44"/>
  <c r="D192" i="44"/>
  <c r="F191" i="44"/>
  <c r="E191" i="44"/>
  <c r="D191" i="44"/>
  <c r="F190" i="44"/>
  <c r="E190" i="44"/>
  <c r="D190" i="44"/>
  <c r="F189" i="44"/>
  <c r="E189" i="44"/>
  <c r="D189" i="44"/>
  <c r="F188" i="44"/>
  <c r="E188" i="44"/>
  <c r="D188" i="44"/>
  <c r="F187" i="44"/>
  <c r="E187" i="44"/>
  <c r="D187" i="44"/>
  <c r="F186" i="44"/>
  <c r="E186" i="44"/>
  <c r="D186" i="44"/>
  <c r="F185" i="44"/>
  <c r="E185" i="44"/>
  <c r="D185" i="44"/>
  <c r="F184" i="44"/>
  <c r="E184" i="44"/>
  <c r="D184" i="44"/>
  <c r="F183" i="44"/>
  <c r="E183" i="44"/>
  <c r="D183" i="44"/>
  <c r="F182" i="44"/>
  <c r="E182" i="44"/>
  <c r="D182" i="44"/>
  <c r="F181" i="44"/>
  <c r="E181" i="44"/>
  <c r="D181" i="44"/>
  <c r="F180" i="44"/>
  <c r="E180" i="44"/>
  <c r="D180" i="44"/>
  <c r="F179" i="44"/>
  <c r="E179" i="44"/>
  <c r="D179" i="44"/>
  <c r="F178" i="44"/>
  <c r="E178" i="44"/>
  <c r="D178" i="44"/>
  <c r="F177" i="44"/>
  <c r="E177" i="44"/>
  <c r="D177" i="44"/>
  <c r="F176" i="44"/>
  <c r="E176" i="44"/>
  <c r="D176" i="44"/>
  <c r="F175" i="44"/>
  <c r="E175" i="44"/>
  <c r="D175" i="44"/>
  <c r="F174" i="44"/>
  <c r="E174" i="44"/>
  <c r="D174" i="44"/>
  <c r="F173" i="44"/>
  <c r="E173" i="44"/>
  <c r="D173" i="44"/>
  <c r="F172" i="44"/>
  <c r="E172" i="44"/>
  <c r="D172" i="44"/>
  <c r="F169" i="44"/>
  <c r="E169" i="44"/>
  <c r="D169" i="44"/>
  <c r="F168" i="44"/>
  <c r="E168" i="44"/>
  <c r="D168" i="44"/>
  <c r="F167" i="44"/>
  <c r="E167" i="44"/>
  <c r="D167" i="44"/>
  <c r="F166" i="44"/>
  <c r="E166" i="44"/>
  <c r="D166" i="44"/>
  <c r="F165" i="44"/>
  <c r="E165" i="44"/>
  <c r="D165" i="44"/>
  <c r="F164" i="44"/>
  <c r="E164" i="44"/>
  <c r="D164" i="44"/>
  <c r="F163" i="44"/>
  <c r="E163" i="44"/>
  <c r="D163" i="44"/>
  <c r="F162" i="44"/>
  <c r="E162" i="44"/>
  <c r="D162" i="44"/>
  <c r="F161" i="44"/>
  <c r="E161" i="44"/>
  <c r="D161" i="44"/>
  <c r="F160" i="44"/>
  <c r="E160" i="44"/>
  <c r="D160" i="44"/>
  <c r="F159" i="44"/>
  <c r="E159" i="44"/>
  <c r="D159" i="44"/>
  <c r="F158" i="44"/>
  <c r="E158" i="44"/>
  <c r="D158" i="44"/>
  <c r="F157" i="44"/>
  <c r="E157" i="44"/>
  <c r="D157" i="44"/>
  <c r="F156" i="44"/>
  <c r="E156" i="44"/>
  <c r="D156" i="44"/>
  <c r="F155" i="44"/>
  <c r="E155" i="44"/>
  <c r="D155" i="44"/>
  <c r="C155" i="44"/>
  <c r="F152" i="44"/>
  <c r="E152" i="44"/>
  <c r="D152" i="44"/>
  <c r="F151" i="44"/>
  <c r="E151" i="44"/>
  <c r="D151" i="44"/>
  <c r="F150" i="44"/>
  <c r="E150" i="44"/>
  <c r="D150" i="44"/>
  <c r="F149" i="44"/>
  <c r="E149" i="44"/>
  <c r="D149" i="44"/>
  <c r="F148" i="44"/>
  <c r="E148" i="44"/>
  <c r="D148" i="44"/>
  <c r="F147" i="44"/>
  <c r="E147" i="44"/>
  <c r="D147" i="44"/>
  <c r="F146" i="44"/>
  <c r="E146" i="44"/>
  <c r="D146" i="44"/>
  <c r="F145" i="44"/>
  <c r="E145" i="44"/>
  <c r="D145" i="44"/>
  <c r="F144" i="44"/>
  <c r="E144" i="44"/>
  <c r="D144" i="44"/>
  <c r="F143" i="44"/>
  <c r="E143" i="44"/>
  <c r="D143" i="44"/>
  <c r="F142" i="44"/>
  <c r="E142" i="44"/>
  <c r="D142" i="44"/>
  <c r="F141" i="44"/>
  <c r="E141" i="44"/>
  <c r="D141" i="44"/>
  <c r="F140" i="44"/>
  <c r="E140" i="44"/>
  <c r="D140" i="44"/>
  <c r="F139" i="44"/>
  <c r="E139" i="44"/>
  <c r="D139" i="44"/>
  <c r="F138" i="44"/>
  <c r="E138" i="44"/>
  <c r="D138" i="44"/>
  <c r="C138" i="44"/>
  <c r="F136" i="44"/>
  <c r="E136" i="44"/>
  <c r="D136" i="44"/>
  <c r="F135" i="44"/>
  <c r="E135" i="44"/>
  <c r="D135" i="44"/>
  <c r="F134" i="44"/>
  <c r="E134" i="44"/>
  <c r="D134" i="44"/>
  <c r="F133" i="44"/>
  <c r="E133" i="44"/>
  <c r="D133" i="44"/>
  <c r="F132" i="44"/>
  <c r="E132" i="44"/>
  <c r="D132" i="44"/>
  <c r="F131" i="44"/>
  <c r="E131" i="44"/>
  <c r="D131" i="44"/>
  <c r="F130" i="44"/>
  <c r="E130" i="44"/>
  <c r="D130" i="44"/>
  <c r="F129" i="44"/>
  <c r="E129" i="44"/>
  <c r="D129" i="44"/>
  <c r="F128" i="44"/>
  <c r="E128" i="44"/>
  <c r="D128" i="44"/>
  <c r="F127" i="44"/>
  <c r="E127" i="44"/>
  <c r="D127" i="44"/>
  <c r="F126" i="44"/>
  <c r="E126" i="44"/>
  <c r="D126" i="44"/>
  <c r="F125" i="44"/>
  <c r="E125" i="44"/>
  <c r="D125" i="44"/>
  <c r="F124" i="44"/>
  <c r="E124" i="44"/>
  <c r="D124" i="44"/>
  <c r="F123" i="44"/>
  <c r="E123" i="44"/>
  <c r="D123" i="44"/>
  <c r="F122" i="44"/>
  <c r="E122" i="44"/>
  <c r="D122" i="44"/>
  <c r="C122" i="44"/>
  <c r="F119" i="44"/>
  <c r="E119" i="44"/>
  <c r="D119" i="44"/>
  <c r="F118" i="44"/>
  <c r="E118" i="44"/>
  <c r="D118" i="44"/>
  <c r="F117" i="44"/>
  <c r="E117" i="44"/>
  <c r="D117" i="44"/>
  <c r="F116" i="44"/>
  <c r="E116" i="44"/>
  <c r="D116" i="44"/>
  <c r="F115" i="44"/>
  <c r="E115" i="44"/>
  <c r="D115" i="44"/>
  <c r="F114" i="44"/>
  <c r="E114" i="44"/>
  <c r="D114" i="44"/>
  <c r="F113" i="44"/>
  <c r="E113" i="44"/>
  <c r="D113" i="44"/>
  <c r="F112" i="44"/>
  <c r="E112" i="44"/>
  <c r="D112" i="44"/>
  <c r="F111" i="44"/>
  <c r="E111" i="44"/>
  <c r="D111" i="44"/>
  <c r="F110" i="44"/>
  <c r="E110" i="44"/>
  <c r="D110" i="44"/>
  <c r="F109" i="44"/>
  <c r="E109" i="44"/>
  <c r="D109" i="44"/>
  <c r="F108" i="44"/>
  <c r="E108" i="44"/>
  <c r="D108" i="44"/>
  <c r="F107" i="44"/>
  <c r="E107" i="44"/>
  <c r="D107" i="44"/>
  <c r="F106" i="44"/>
  <c r="E106" i="44"/>
  <c r="D106" i="44"/>
  <c r="F105" i="44"/>
  <c r="E105" i="44"/>
  <c r="D105" i="44"/>
  <c r="C105" i="44"/>
  <c r="F366" i="45"/>
  <c r="E366" i="45"/>
  <c r="D366" i="45"/>
  <c r="F365" i="45"/>
  <c r="E365" i="45"/>
  <c r="D365" i="45"/>
  <c r="F364" i="45"/>
  <c r="E364" i="45"/>
  <c r="D364" i="45"/>
  <c r="C364" i="45"/>
  <c r="F360" i="45"/>
  <c r="E360" i="45"/>
  <c r="D360" i="45"/>
  <c r="C360" i="45"/>
  <c r="F359" i="45"/>
  <c r="E359" i="45"/>
  <c r="D359" i="45"/>
  <c r="F358" i="45"/>
  <c r="E358" i="45"/>
  <c r="D358" i="45"/>
  <c r="F357" i="45"/>
  <c r="E357" i="45"/>
  <c r="D357" i="45"/>
  <c r="F356" i="45"/>
  <c r="E356" i="45"/>
  <c r="D356" i="45"/>
  <c r="F355" i="45"/>
  <c r="E355" i="45"/>
  <c r="D355" i="45"/>
  <c r="F354" i="45"/>
  <c r="E354" i="45"/>
  <c r="D354" i="45"/>
  <c r="F353" i="45"/>
  <c r="E353" i="45"/>
  <c r="D353" i="45"/>
  <c r="F352" i="45"/>
  <c r="E352" i="45"/>
  <c r="D352" i="45"/>
  <c r="F351" i="45"/>
  <c r="E351" i="45"/>
  <c r="D351" i="45"/>
  <c r="G350" i="45"/>
  <c r="F350" i="45"/>
  <c r="E350" i="45"/>
  <c r="D350" i="45"/>
  <c r="F349" i="45"/>
  <c r="E349" i="45"/>
  <c r="D349" i="45"/>
  <c r="F348" i="45"/>
  <c r="E348" i="45"/>
  <c r="D348" i="45"/>
  <c r="F347" i="45"/>
  <c r="E347" i="45"/>
  <c r="D347" i="45"/>
  <c r="F346" i="45"/>
  <c r="E346" i="45"/>
  <c r="D346" i="45"/>
  <c r="F345" i="45"/>
  <c r="E345" i="45"/>
  <c r="D345" i="45"/>
  <c r="C345" i="45"/>
  <c r="F340" i="45"/>
  <c r="E340" i="45"/>
  <c r="D340" i="45"/>
  <c r="C340" i="45"/>
  <c r="F339" i="45"/>
  <c r="E339" i="45"/>
  <c r="D339" i="45"/>
  <c r="F338" i="45"/>
  <c r="E338" i="45"/>
  <c r="D338" i="45"/>
  <c r="F337" i="45"/>
  <c r="E337" i="45"/>
  <c r="D337" i="45"/>
  <c r="F336" i="45"/>
  <c r="E336" i="45"/>
  <c r="D336" i="45"/>
  <c r="F335" i="45"/>
  <c r="E335" i="45"/>
  <c r="D335" i="45"/>
  <c r="F334" i="45"/>
  <c r="E334" i="45"/>
  <c r="D334" i="45"/>
  <c r="F333" i="45"/>
  <c r="E333" i="45"/>
  <c r="D333" i="45"/>
  <c r="F332" i="45"/>
  <c r="E332" i="45"/>
  <c r="D332" i="45"/>
  <c r="F331" i="45"/>
  <c r="E331" i="45"/>
  <c r="D331" i="45"/>
  <c r="F330" i="45"/>
  <c r="E330" i="45"/>
  <c r="D330" i="45"/>
  <c r="F329" i="45"/>
  <c r="E329" i="45"/>
  <c r="D329" i="45"/>
  <c r="F328" i="45"/>
  <c r="E328" i="45"/>
  <c r="D328" i="45"/>
  <c r="F327" i="45"/>
  <c r="E327" i="45"/>
  <c r="D327" i="45"/>
  <c r="F326" i="45"/>
  <c r="E326" i="45"/>
  <c r="D326" i="45"/>
  <c r="F325" i="45"/>
  <c r="E325" i="45"/>
  <c r="D325" i="45"/>
  <c r="C325" i="45"/>
  <c r="F321" i="45"/>
  <c r="E321" i="45"/>
  <c r="D321" i="45"/>
  <c r="F320" i="45"/>
  <c r="E320" i="45"/>
  <c r="D320" i="45"/>
  <c r="F319" i="45"/>
  <c r="E319" i="45"/>
  <c r="D319" i="45"/>
  <c r="F318" i="45"/>
  <c r="E318" i="45"/>
  <c r="D318" i="45"/>
  <c r="F317" i="45"/>
  <c r="E317" i="45"/>
  <c r="D317" i="45"/>
  <c r="F316" i="45"/>
  <c r="E316" i="45"/>
  <c r="D316" i="45"/>
  <c r="F315" i="45"/>
  <c r="E315" i="45"/>
  <c r="D315" i="45"/>
  <c r="F314" i="45"/>
  <c r="E314" i="45"/>
  <c r="D314" i="45"/>
  <c r="F313" i="45"/>
  <c r="E313" i="45"/>
  <c r="D313" i="45"/>
  <c r="F312" i="45"/>
  <c r="E312" i="45"/>
  <c r="D312" i="45"/>
  <c r="F311" i="45"/>
  <c r="E311" i="45"/>
  <c r="D311" i="45"/>
  <c r="F310" i="45"/>
  <c r="E310" i="45"/>
  <c r="D310" i="45"/>
  <c r="F309" i="45"/>
  <c r="E309" i="45"/>
  <c r="D309" i="45"/>
  <c r="F308" i="45"/>
  <c r="E308" i="45"/>
  <c r="D308" i="45"/>
  <c r="F307" i="45"/>
  <c r="E307" i="45"/>
  <c r="D307" i="45"/>
  <c r="F306" i="45"/>
  <c r="E306" i="45"/>
  <c r="D306" i="45"/>
  <c r="F305" i="45"/>
  <c r="E305" i="45"/>
  <c r="D305" i="45"/>
  <c r="F304" i="45"/>
  <c r="E304" i="45"/>
  <c r="D304" i="45"/>
  <c r="F303" i="45"/>
  <c r="E303" i="45"/>
  <c r="D303" i="45"/>
  <c r="F302" i="45"/>
  <c r="E302" i="45"/>
  <c r="D302" i="45"/>
  <c r="F301" i="45"/>
  <c r="E301" i="45"/>
  <c r="D301" i="45"/>
  <c r="F300" i="45"/>
  <c r="E300" i="45"/>
  <c r="D300" i="45"/>
  <c r="F299" i="45"/>
  <c r="E299" i="45"/>
  <c r="D299" i="45"/>
  <c r="F298" i="45"/>
  <c r="E298" i="45"/>
  <c r="D298" i="45"/>
  <c r="F297" i="45"/>
  <c r="E297" i="45"/>
  <c r="D297" i="45"/>
  <c r="F296" i="45"/>
  <c r="E296" i="45"/>
  <c r="D296" i="45"/>
  <c r="F295" i="45"/>
  <c r="E295" i="45"/>
  <c r="D295" i="45"/>
  <c r="F294" i="45"/>
  <c r="E294" i="45"/>
  <c r="D294" i="45"/>
  <c r="F293" i="45"/>
  <c r="E293" i="45"/>
  <c r="D293" i="45"/>
  <c r="F292" i="45"/>
  <c r="E292" i="45"/>
  <c r="D292" i="45"/>
  <c r="C292" i="45"/>
  <c r="F276" i="45"/>
  <c r="E276" i="45"/>
  <c r="F275" i="45"/>
  <c r="E275" i="45"/>
  <c r="D275" i="45"/>
  <c r="F274" i="45"/>
  <c r="E274" i="45"/>
  <c r="D274" i="45"/>
  <c r="C274" i="45"/>
  <c r="F267" i="45"/>
  <c r="E267" i="45"/>
  <c r="D267" i="45"/>
  <c r="C267" i="45"/>
  <c r="F264" i="45"/>
  <c r="E264" i="45"/>
  <c r="D264" i="45"/>
  <c r="F263" i="45"/>
  <c r="E263" i="45"/>
  <c r="D263" i="45"/>
  <c r="F262" i="45"/>
  <c r="E262" i="45"/>
  <c r="D262" i="45"/>
  <c r="F261" i="45"/>
  <c r="E261" i="45"/>
  <c r="D261" i="45"/>
  <c r="F260" i="45"/>
  <c r="E260" i="45"/>
  <c r="D260" i="45"/>
  <c r="F259" i="45"/>
  <c r="E259" i="45"/>
  <c r="D259" i="45"/>
  <c r="F258" i="45"/>
  <c r="E258" i="45"/>
  <c r="D258" i="45"/>
  <c r="F257" i="45"/>
  <c r="E257" i="45"/>
  <c r="D257" i="45"/>
  <c r="F256" i="45"/>
  <c r="E256" i="45"/>
  <c r="D256" i="45"/>
  <c r="F255" i="45"/>
  <c r="E255" i="45"/>
  <c r="D255" i="45"/>
  <c r="F254" i="45"/>
  <c r="E254" i="45"/>
  <c r="D254" i="45"/>
  <c r="F253" i="45"/>
  <c r="E253" i="45"/>
  <c r="D253" i="45"/>
  <c r="F252" i="45"/>
  <c r="E252" i="45"/>
  <c r="D252" i="45"/>
  <c r="F251" i="45"/>
  <c r="E251" i="45"/>
  <c r="D251" i="45"/>
  <c r="F250" i="45"/>
  <c r="E250" i="45"/>
  <c r="D250" i="45"/>
  <c r="C250" i="45"/>
  <c r="F247" i="45"/>
  <c r="E247" i="45"/>
  <c r="D247" i="45"/>
  <c r="F246" i="45"/>
  <c r="E246" i="45"/>
  <c r="D246" i="45"/>
  <c r="F245" i="45"/>
  <c r="E245" i="45"/>
  <c r="D245" i="45"/>
  <c r="F244" i="45"/>
  <c r="E244" i="45"/>
  <c r="D244" i="45"/>
  <c r="F243" i="45"/>
  <c r="E243" i="45"/>
  <c r="D243" i="45"/>
  <c r="F242" i="45"/>
  <c r="E242" i="45"/>
  <c r="D242" i="45"/>
  <c r="F241" i="45"/>
  <c r="E241" i="45"/>
  <c r="D241" i="45"/>
  <c r="F240" i="45"/>
  <c r="E240" i="45"/>
  <c r="D240" i="45"/>
  <c r="F239" i="45"/>
  <c r="E239" i="45"/>
  <c r="D239" i="45"/>
  <c r="F238" i="45"/>
  <c r="E238" i="45"/>
  <c r="D238" i="45"/>
  <c r="C238" i="45"/>
  <c r="F235" i="45"/>
  <c r="E235" i="45"/>
  <c r="D235" i="45"/>
  <c r="F234" i="45"/>
  <c r="E234" i="45"/>
  <c r="D234" i="45"/>
  <c r="F233" i="45"/>
  <c r="E233" i="45"/>
  <c r="D233" i="45"/>
  <c r="C233" i="45"/>
  <c r="F230" i="45"/>
  <c r="E230" i="45"/>
  <c r="D230" i="45"/>
  <c r="F229" i="45"/>
  <c r="E229" i="45"/>
  <c r="D229" i="45"/>
  <c r="F228" i="45"/>
  <c r="E228" i="45"/>
  <c r="D228" i="45"/>
  <c r="F227" i="45"/>
  <c r="E227" i="45"/>
  <c r="D227" i="45"/>
  <c r="F226" i="45"/>
  <c r="E226" i="45"/>
  <c r="D226" i="45"/>
  <c r="F225" i="45"/>
  <c r="E225" i="45"/>
  <c r="D225" i="45"/>
  <c r="F224" i="45"/>
  <c r="E224" i="45"/>
  <c r="D224" i="45"/>
  <c r="F223" i="45"/>
  <c r="E223" i="45"/>
  <c r="D223" i="45"/>
  <c r="F222" i="45"/>
  <c r="E222" i="45"/>
  <c r="D222" i="45"/>
  <c r="F221" i="45"/>
  <c r="E221" i="45"/>
  <c r="D221" i="45"/>
  <c r="F220" i="45"/>
  <c r="E220" i="45"/>
  <c r="D220" i="45"/>
  <c r="F219" i="45"/>
  <c r="E219" i="45"/>
  <c r="D219" i="45"/>
  <c r="F218" i="45"/>
  <c r="E218" i="45"/>
  <c r="D218" i="45"/>
  <c r="F217" i="45"/>
  <c r="E217" i="45"/>
  <c r="D217" i="45"/>
  <c r="F216" i="45"/>
  <c r="E216" i="45"/>
  <c r="D216" i="45"/>
  <c r="C216" i="45"/>
  <c r="F213" i="45"/>
  <c r="E213" i="45"/>
  <c r="D213" i="45"/>
  <c r="F212" i="45"/>
  <c r="E212" i="45"/>
  <c r="D212" i="45"/>
  <c r="F211" i="45"/>
  <c r="E211" i="45"/>
  <c r="D211" i="45"/>
  <c r="F210" i="45"/>
  <c r="E210" i="45"/>
  <c r="D210" i="45"/>
  <c r="F209" i="45"/>
  <c r="E209" i="45"/>
  <c r="D209" i="45"/>
  <c r="F208" i="45"/>
  <c r="E208" i="45"/>
  <c r="D208" i="45"/>
  <c r="F207" i="45"/>
  <c r="E207" i="45"/>
  <c r="D207" i="45"/>
  <c r="F206" i="45"/>
  <c r="E206" i="45"/>
  <c r="D206" i="45"/>
  <c r="F205" i="45"/>
  <c r="E205" i="45"/>
  <c r="D205" i="45"/>
  <c r="F204" i="45"/>
  <c r="E204" i="45"/>
  <c r="D204" i="45"/>
  <c r="C204" i="45"/>
  <c r="F201" i="45"/>
  <c r="E201" i="45"/>
  <c r="D201" i="45"/>
  <c r="F200" i="45"/>
  <c r="E200" i="45"/>
  <c r="D200" i="45"/>
  <c r="F199" i="45"/>
  <c r="E199" i="45"/>
  <c r="D199" i="45"/>
  <c r="F198" i="45"/>
  <c r="E198" i="45"/>
  <c r="D198" i="45"/>
  <c r="F197" i="45"/>
  <c r="E197" i="45"/>
  <c r="D197" i="45"/>
  <c r="F196" i="45"/>
  <c r="E196" i="45"/>
  <c r="D196" i="45"/>
  <c r="F195" i="45"/>
  <c r="E195" i="45"/>
  <c r="D195" i="45"/>
  <c r="F194" i="45"/>
  <c r="E194" i="45"/>
  <c r="D194" i="45"/>
  <c r="F193" i="45"/>
  <c r="E193" i="45"/>
  <c r="D193" i="45"/>
  <c r="F192" i="45"/>
  <c r="E192" i="45"/>
  <c r="D192" i="45"/>
  <c r="F191" i="45"/>
  <c r="E191" i="45"/>
  <c r="D191" i="45"/>
  <c r="F190" i="45"/>
  <c r="E190" i="45"/>
  <c r="D190" i="45"/>
  <c r="F189" i="45"/>
  <c r="E189" i="45"/>
  <c r="D189" i="45"/>
  <c r="F188" i="45"/>
  <c r="E188" i="45"/>
  <c r="D188" i="45"/>
  <c r="F187" i="45"/>
  <c r="E187" i="45"/>
  <c r="D187" i="45"/>
  <c r="F186" i="45"/>
  <c r="E186" i="45"/>
  <c r="D186" i="45"/>
  <c r="F185" i="45"/>
  <c r="E185" i="45"/>
  <c r="D185" i="45"/>
  <c r="F184" i="45"/>
  <c r="E184" i="45"/>
  <c r="D184" i="45"/>
  <c r="F183" i="45"/>
  <c r="E183" i="45"/>
  <c r="D183" i="45"/>
  <c r="F182" i="45"/>
  <c r="E182" i="45"/>
  <c r="D182" i="45"/>
  <c r="F181" i="45"/>
  <c r="E181" i="45"/>
  <c r="D181" i="45"/>
  <c r="F180" i="45"/>
  <c r="E180" i="45"/>
  <c r="D180" i="45"/>
  <c r="F179" i="45"/>
  <c r="E179" i="45"/>
  <c r="D179" i="45"/>
  <c r="F178" i="45"/>
  <c r="E178" i="45"/>
  <c r="D178" i="45"/>
  <c r="F177" i="45"/>
  <c r="E177" i="45"/>
  <c r="D177" i="45"/>
  <c r="F176" i="45"/>
  <c r="E176" i="45"/>
  <c r="D176" i="45"/>
  <c r="F175" i="45"/>
  <c r="E175" i="45"/>
  <c r="D175" i="45"/>
  <c r="F174" i="45"/>
  <c r="E174" i="45"/>
  <c r="D174" i="45"/>
  <c r="F173" i="45"/>
  <c r="E173" i="45"/>
  <c r="D173" i="45"/>
  <c r="F172" i="45"/>
  <c r="E172" i="45"/>
  <c r="D172" i="45"/>
  <c r="F169" i="45"/>
  <c r="E169" i="45"/>
  <c r="D169" i="45"/>
  <c r="F168" i="45"/>
  <c r="E168" i="45"/>
  <c r="D168" i="45"/>
  <c r="F167" i="45"/>
  <c r="E167" i="45"/>
  <c r="D167" i="45"/>
  <c r="F166" i="45"/>
  <c r="E166" i="45"/>
  <c r="D166" i="45"/>
  <c r="F165" i="45"/>
  <c r="E165" i="45"/>
  <c r="D165" i="45"/>
  <c r="F164" i="45"/>
  <c r="E164" i="45"/>
  <c r="D164" i="45"/>
  <c r="F163" i="45"/>
  <c r="E163" i="45"/>
  <c r="D163" i="45"/>
  <c r="F162" i="45"/>
  <c r="E162" i="45"/>
  <c r="D162" i="45"/>
  <c r="F161" i="45"/>
  <c r="E161" i="45"/>
  <c r="D161" i="45"/>
  <c r="F160" i="45"/>
  <c r="E160" i="45"/>
  <c r="D160" i="45"/>
  <c r="F159" i="45"/>
  <c r="E159" i="45"/>
  <c r="D159" i="45"/>
  <c r="F158" i="45"/>
  <c r="E158" i="45"/>
  <c r="D158" i="45"/>
  <c r="F157" i="45"/>
  <c r="E157" i="45"/>
  <c r="D157" i="45"/>
  <c r="F156" i="45"/>
  <c r="E156" i="45"/>
  <c r="D156" i="45"/>
  <c r="F155" i="45"/>
  <c r="E155" i="45"/>
  <c r="D155" i="45"/>
  <c r="C155" i="45"/>
  <c r="F152" i="45"/>
  <c r="E152" i="45"/>
  <c r="D152" i="45"/>
  <c r="F151" i="45"/>
  <c r="E151" i="45"/>
  <c r="D151" i="45"/>
  <c r="F150" i="45"/>
  <c r="E150" i="45"/>
  <c r="D150" i="45"/>
  <c r="F149" i="45"/>
  <c r="E149" i="45"/>
  <c r="D149" i="45"/>
  <c r="F148" i="45"/>
  <c r="E148" i="45"/>
  <c r="D148" i="45"/>
  <c r="F147" i="45"/>
  <c r="E147" i="45"/>
  <c r="D147" i="45"/>
  <c r="F146" i="45"/>
  <c r="E146" i="45"/>
  <c r="D146" i="45"/>
  <c r="F145" i="45"/>
  <c r="E145" i="45"/>
  <c r="D145" i="45"/>
  <c r="F144" i="45"/>
  <c r="E144" i="45"/>
  <c r="D144" i="45"/>
  <c r="F143" i="45"/>
  <c r="E143" i="45"/>
  <c r="D143" i="45"/>
  <c r="F142" i="45"/>
  <c r="E142" i="45"/>
  <c r="D142" i="45"/>
  <c r="F141" i="45"/>
  <c r="E141" i="45"/>
  <c r="D141" i="45"/>
  <c r="F140" i="45"/>
  <c r="E140" i="45"/>
  <c r="D140" i="45"/>
  <c r="F139" i="45"/>
  <c r="E139" i="45"/>
  <c r="D139" i="45"/>
  <c r="F138" i="45"/>
  <c r="E138" i="45"/>
  <c r="D138" i="45"/>
  <c r="C138" i="45"/>
  <c r="F136" i="45"/>
  <c r="E136" i="45"/>
  <c r="D136" i="45"/>
  <c r="F135" i="45"/>
  <c r="E135" i="45"/>
  <c r="D135" i="45"/>
  <c r="F134" i="45"/>
  <c r="E134" i="45"/>
  <c r="D134" i="45"/>
  <c r="F133" i="45"/>
  <c r="E133" i="45"/>
  <c r="D133" i="45"/>
  <c r="F132" i="45"/>
  <c r="E132" i="45"/>
  <c r="D132" i="45"/>
  <c r="F131" i="45"/>
  <c r="E131" i="45"/>
  <c r="D131" i="45"/>
  <c r="F130" i="45"/>
  <c r="E130" i="45"/>
  <c r="D130" i="45"/>
  <c r="F129" i="45"/>
  <c r="E129" i="45"/>
  <c r="D129" i="45"/>
  <c r="F128" i="45"/>
  <c r="E128" i="45"/>
  <c r="D128" i="45"/>
  <c r="F127" i="45"/>
  <c r="E127" i="45"/>
  <c r="D127" i="45"/>
  <c r="F126" i="45"/>
  <c r="E126" i="45"/>
  <c r="D126" i="45"/>
  <c r="F125" i="45"/>
  <c r="E125" i="45"/>
  <c r="D125" i="45"/>
  <c r="F124" i="45"/>
  <c r="E124" i="45"/>
  <c r="D124" i="45"/>
  <c r="F123" i="45"/>
  <c r="E123" i="45"/>
  <c r="D123" i="45"/>
  <c r="F122" i="45"/>
  <c r="E122" i="45"/>
  <c r="D122" i="45"/>
  <c r="C122" i="45"/>
  <c r="F119" i="45"/>
  <c r="E119" i="45"/>
  <c r="D119" i="45"/>
  <c r="F118" i="45"/>
  <c r="E118" i="45"/>
  <c r="D118" i="45"/>
  <c r="F117" i="45"/>
  <c r="E117" i="45"/>
  <c r="D117" i="45"/>
  <c r="F116" i="45"/>
  <c r="E116" i="45"/>
  <c r="D116" i="45"/>
  <c r="F115" i="45"/>
  <c r="E115" i="45"/>
  <c r="D115" i="45"/>
  <c r="F114" i="45"/>
  <c r="E114" i="45"/>
  <c r="D114" i="45"/>
  <c r="F113" i="45"/>
  <c r="E113" i="45"/>
  <c r="D113" i="45"/>
  <c r="F112" i="45"/>
  <c r="E112" i="45"/>
  <c r="D112" i="45"/>
  <c r="F111" i="45"/>
  <c r="E111" i="45"/>
  <c r="D111" i="45"/>
  <c r="F110" i="45"/>
  <c r="E110" i="45"/>
  <c r="D110" i="45"/>
  <c r="F109" i="45"/>
  <c r="E109" i="45"/>
  <c r="D109" i="45"/>
  <c r="F108" i="45"/>
  <c r="E108" i="45"/>
  <c r="D108" i="45"/>
  <c r="F107" i="45"/>
  <c r="E107" i="45"/>
  <c r="D107" i="45"/>
  <c r="F106" i="45"/>
  <c r="E106" i="45"/>
  <c r="D106" i="45"/>
  <c r="F105" i="45"/>
  <c r="E105" i="45"/>
  <c r="D105" i="45"/>
  <c r="C105" i="45"/>
  <c r="F366" i="46"/>
  <c r="E366" i="46"/>
  <c r="D366" i="46"/>
  <c r="F365" i="46"/>
  <c r="E365" i="46"/>
  <c r="D365" i="46"/>
  <c r="F364" i="46"/>
  <c r="E364" i="46"/>
  <c r="D364" i="46"/>
  <c r="C364" i="46"/>
  <c r="F360" i="46"/>
  <c r="E360" i="46"/>
  <c r="D360" i="46"/>
  <c r="C360" i="46"/>
  <c r="F359" i="46"/>
  <c r="E359" i="46"/>
  <c r="D359" i="46"/>
  <c r="F358" i="46"/>
  <c r="E358" i="46"/>
  <c r="D358" i="46"/>
  <c r="F357" i="46"/>
  <c r="E357" i="46"/>
  <c r="D357" i="46"/>
  <c r="F356" i="46"/>
  <c r="E356" i="46"/>
  <c r="D356" i="46"/>
  <c r="F355" i="46"/>
  <c r="E355" i="46"/>
  <c r="D355" i="46"/>
  <c r="F354" i="46"/>
  <c r="E354" i="46"/>
  <c r="D354" i="46"/>
  <c r="F353" i="46"/>
  <c r="E353" i="46"/>
  <c r="D353" i="46"/>
  <c r="F352" i="46"/>
  <c r="E352" i="46"/>
  <c r="D352" i="46"/>
  <c r="F351" i="46"/>
  <c r="E351" i="46"/>
  <c r="D351" i="46"/>
  <c r="F350" i="46"/>
  <c r="E350" i="46"/>
  <c r="D350" i="46"/>
  <c r="F349" i="46"/>
  <c r="E349" i="46"/>
  <c r="D349" i="46"/>
  <c r="F348" i="46"/>
  <c r="E348" i="46"/>
  <c r="D348" i="46"/>
  <c r="F347" i="46"/>
  <c r="E347" i="46"/>
  <c r="D347" i="46"/>
  <c r="F346" i="46"/>
  <c r="E346" i="46"/>
  <c r="D346" i="46"/>
  <c r="F345" i="46"/>
  <c r="E345" i="46"/>
  <c r="D345" i="46"/>
  <c r="C345" i="46"/>
  <c r="F340" i="46"/>
  <c r="E340" i="46"/>
  <c r="D340" i="46"/>
  <c r="C340" i="46"/>
  <c r="F339" i="46"/>
  <c r="E339" i="46"/>
  <c r="D339" i="46"/>
  <c r="F338" i="46"/>
  <c r="E338" i="46"/>
  <c r="D338" i="46"/>
  <c r="F337" i="46"/>
  <c r="E337" i="46"/>
  <c r="D337" i="46"/>
  <c r="F336" i="46"/>
  <c r="E336" i="46"/>
  <c r="D336" i="46"/>
  <c r="F335" i="46"/>
  <c r="E335" i="46"/>
  <c r="D335" i="46"/>
  <c r="F334" i="46"/>
  <c r="E334" i="46"/>
  <c r="D334" i="46"/>
  <c r="F333" i="46"/>
  <c r="E333" i="46"/>
  <c r="D333" i="46"/>
  <c r="F332" i="46"/>
  <c r="E332" i="46"/>
  <c r="D332" i="46"/>
  <c r="F331" i="46"/>
  <c r="E331" i="46"/>
  <c r="D331" i="46"/>
  <c r="F330" i="46"/>
  <c r="E330" i="46"/>
  <c r="D330" i="46"/>
  <c r="F329" i="46"/>
  <c r="E329" i="46"/>
  <c r="D329" i="46"/>
  <c r="F328" i="46"/>
  <c r="E328" i="46"/>
  <c r="D328" i="46"/>
  <c r="F327" i="46"/>
  <c r="E327" i="46"/>
  <c r="D327" i="46"/>
  <c r="F326" i="46"/>
  <c r="E326" i="46"/>
  <c r="D326" i="46"/>
  <c r="F325" i="46"/>
  <c r="E325" i="46"/>
  <c r="D325" i="46"/>
  <c r="C325" i="46"/>
  <c r="F321" i="46"/>
  <c r="E321" i="46"/>
  <c r="D321" i="46"/>
  <c r="F320" i="46"/>
  <c r="E320" i="46"/>
  <c r="D320" i="46"/>
  <c r="F319" i="46"/>
  <c r="E319" i="46"/>
  <c r="D319" i="46"/>
  <c r="F318" i="46"/>
  <c r="E318" i="46"/>
  <c r="D318" i="46"/>
  <c r="F317" i="46"/>
  <c r="E317" i="46"/>
  <c r="D317" i="46"/>
  <c r="F316" i="46"/>
  <c r="E316" i="46"/>
  <c r="D316" i="46"/>
  <c r="F315" i="46"/>
  <c r="E315" i="46"/>
  <c r="D315" i="46"/>
  <c r="F314" i="46"/>
  <c r="E314" i="46"/>
  <c r="D314" i="46"/>
  <c r="F313" i="46"/>
  <c r="E313" i="46"/>
  <c r="D313" i="46"/>
  <c r="F312" i="46"/>
  <c r="E312" i="46"/>
  <c r="D312" i="46"/>
  <c r="F311" i="46"/>
  <c r="E311" i="46"/>
  <c r="D311" i="46"/>
  <c r="F310" i="46"/>
  <c r="E310" i="46"/>
  <c r="D310" i="46"/>
  <c r="F309" i="46"/>
  <c r="E309" i="46"/>
  <c r="D309" i="46"/>
  <c r="F308" i="46"/>
  <c r="E308" i="46"/>
  <c r="D308" i="46"/>
  <c r="F307" i="46"/>
  <c r="E307" i="46"/>
  <c r="D307" i="46"/>
  <c r="F306" i="46"/>
  <c r="E306" i="46"/>
  <c r="D306" i="46"/>
  <c r="F305" i="46"/>
  <c r="E305" i="46"/>
  <c r="D305" i="46"/>
  <c r="F304" i="46"/>
  <c r="E304" i="46"/>
  <c r="D304" i="46"/>
  <c r="F303" i="46"/>
  <c r="E303" i="46"/>
  <c r="D303" i="46"/>
  <c r="F302" i="46"/>
  <c r="E302" i="46"/>
  <c r="D302" i="46"/>
  <c r="F301" i="46"/>
  <c r="E301" i="46"/>
  <c r="D301" i="46"/>
  <c r="F300" i="46"/>
  <c r="E300" i="46"/>
  <c r="D300" i="46"/>
  <c r="F299" i="46"/>
  <c r="E299" i="46"/>
  <c r="D299" i="46"/>
  <c r="F298" i="46"/>
  <c r="E298" i="46"/>
  <c r="D298" i="46"/>
  <c r="F297" i="46"/>
  <c r="E297" i="46"/>
  <c r="D297" i="46"/>
  <c r="F296" i="46"/>
  <c r="E296" i="46"/>
  <c r="D296" i="46"/>
  <c r="F295" i="46"/>
  <c r="E295" i="46"/>
  <c r="D295" i="46"/>
  <c r="F294" i="46"/>
  <c r="E294" i="46"/>
  <c r="D294" i="46"/>
  <c r="F293" i="46"/>
  <c r="E293" i="46"/>
  <c r="D293" i="46"/>
  <c r="F292" i="46"/>
  <c r="E292" i="46"/>
  <c r="D292" i="46"/>
  <c r="C292" i="46"/>
  <c r="F276" i="46"/>
  <c r="E276" i="46"/>
  <c r="F275" i="46"/>
  <c r="E275" i="46"/>
  <c r="D275" i="46"/>
  <c r="F274" i="46"/>
  <c r="E274" i="46"/>
  <c r="D274" i="46"/>
  <c r="C274" i="46"/>
  <c r="F267" i="46"/>
  <c r="E267" i="46"/>
  <c r="D267" i="46"/>
  <c r="C267" i="46"/>
  <c r="F264" i="46"/>
  <c r="E264" i="46"/>
  <c r="D264" i="46"/>
  <c r="F263" i="46"/>
  <c r="E263" i="46"/>
  <c r="D263" i="46"/>
  <c r="F262" i="46"/>
  <c r="E262" i="46"/>
  <c r="D262" i="46"/>
  <c r="F261" i="46"/>
  <c r="E261" i="46"/>
  <c r="D261" i="46"/>
  <c r="F260" i="46"/>
  <c r="E260" i="46"/>
  <c r="D260" i="46"/>
  <c r="F259" i="46"/>
  <c r="E259" i="46"/>
  <c r="D259" i="46"/>
  <c r="F258" i="46"/>
  <c r="E258" i="46"/>
  <c r="D258" i="46"/>
  <c r="F257" i="46"/>
  <c r="E257" i="46"/>
  <c r="D257" i="46"/>
  <c r="F256" i="46"/>
  <c r="E256" i="46"/>
  <c r="D256" i="46"/>
  <c r="F255" i="46"/>
  <c r="E255" i="46"/>
  <c r="D255" i="46"/>
  <c r="F254" i="46"/>
  <c r="E254" i="46"/>
  <c r="D254" i="46"/>
  <c r="F253" i="46"/>
  <c r="E253" i="46"/>
  <c r="D253" i="46"/>
  <c r="F252" i="46"/>
  <c r="E252" i="46"/>
  <c r="D252" i="46"/>
  <c r="F251" i="46"/>
  <c r="E251" i="46"/>
  <c r="D251" i="46"/>
  <c r="F250" i="46"/>
  <c r="E250" i="46"/>
  <c r="D250" i="46"/>
  <c r="C250" i="46"/>
  <c r="F247" i="46"/>
  <c r="E247" i="46"/>
  <c r="D247" i="46"/>
  <c r="F246" i="46"/>
  <c r="E246" i="46"/>
  <c r="D246" i="46"/>
  <c r="F245" i="46"/>
  <c r="E245" i="46"/>
  <c r="D245" i="46"/>
  <c r="F244" i="46"/>
  <c r="E244" i="46"/>
  <c r="D244" i="46"/>
  <c r="F243" i="46"/>
  <c r="E243" i="46"/>
  <c r="D243" i="46"/>
  <c r="F242" i="46"/>
  <c r="E242" i="46"/>
  <c r="D242" i="46"/>
  <c r="F241" i="46"/>
  <c r="E241" i="46"/>
  <c r="D241" i="46"/>
  <c r="F240" i="46"/>
  <c r="E240" i="46"/>
  <c r="D240" i="46"/>
  <c r="F239" i="46"/>
  <c r="E239" i="46"/>
  <c r="D239" i="46"/>
  <c r="F238" i="46"/>
  <c r="E238" i="46"/>
  <c r="D238" i="46"/>
  <c r="C238" i="46"/>
  <c r="F235" i="46"/>
  <c r="E235" i="46"/>
  <c r="D235" i="46"/>
  <c r="F234" i="46"/>
  <c r="E234" i="46"/>
  <c r="D234" i="46"/>
  <c r="F233" i="46"/>
  <c r="E233" i="46"/>
  <c r="D233" i="46"/>
  <c r="C233" i="46"/>
  <c r="F230" i="46"/>
  <c r="E230" i="46"/>
  <c r="D230" i="46"/>
  <c r="F229" i="46"/>
  <c r="E229" i="46"/>
  <c r="D229" i="46"/>
  <c r="F228" i="46"/>
  <c r="E228" i="46"/>
  <c r="D228" i="46"/>
  <c r="F227" i="46"/>
  <c r="E227" i="46"/>
  <c r="D227" i="46"/>
  <c r="F226" i="46"/>
  <c r="E226" i="46"/>
  <c r="D226" i="46"/>
  <c r="F225" i="46"/>
  <c r="E225" i="46"/>
  <c r="D225" i="46"/>
  <c r="F224" i="46"/>
  <c r="E224" i="46"/>
  <c r="D224" i="46"/>
  <c r="F223" i="46"/>
  <c r="E223" i="46"/>
  <c r="D223" i="46"/>
  <c r="F222" i="46"/>
  <c r="E222" i="46"/>
  <c r="D222" i="46"/>
  <c r="F221" i="46"/>
  <c r="E221" i="46"/>
  <c r="D221" i="46"/>
  <c r="F220" i="46"/>
  <c r="E220" i="46"/>
  <c r="D220" i="46"/>
  <c r="F219" i="46"/>
  <c r="E219" i="46"/>
  <c r="D219" i="46"/>
  <c r="F218" i="46"/>
  <c r="E218" i="46"/>
  <c r="D218" i="46"/>
  <c r="F217" i="46"/>
  <c r="E217" i="46"/>
  <c r="D217" i="46"/>
  <c r="F216" i="46"/>
  <c r="E216" i="46"/>
  <c r="D216" i="46"/>
  <c r="C216" i="46"/>
  <c r="F213" i="46"/>
  <c r="E213" i="46"/>
  <c r="D213" i="46"/>
  <c r="F212" i="46"/>
  <c r="E212" i="46"/>
  <c r="D212" i="46"/>
  <c r="F211" i="46"/>
  <c r="E211" i="46"/>
  <c r="D211" i="46"/>
  <c r="F210" i="46"/>
  <c r="E210" i="46"/>
  <c r="D210" i="46"/>
  <c r="F209" i="46"/>
  <c r="E209" i="46"/>
  <c r="D209" i="46"/>
  <c r="F208" i="46"/>
  <c r="E208" i="46"/>
  <c r="D208" i="46"/>
  <c r="F207" i="46"/>
  <c r="E207" i="46"/>
  <c r="D207" i="46"/>
  <c r="F206" i="46"/>
  <c r="E206" i="46"/>
  <c r="D206" i="46"/>
  <c r="F205" i="46"/>
  <c r="E205" i="46"/>
  <c r="D205" i="46"/>
  <c r="F204" i="46"/>
  <c r="E204" i="46"/>
  <c r="D204" i="46"/>
  <c r="C204" i="46"/>
  <c r="F201" i="46"/>
  <c r="E201" i="46"/>
  <c r="D201" i="46"/>
  <c r="F200" i="46"/>
  <c r="E200" i="46"/>
  <c r="D200" i="46"/>
  <c r="F199" i="46"/>
  <c r="E199" i="46"/>
  <c r="D199" i="46"/>
  <c r="F198" i="46"/>
  <c r="E198" i="46"/>
  <c r="D198" i="46"/>
  <c r="F197" i="46"/>
  <c r="E197" i="46"/>
  <c r="D197" i="46"/>
  <c r="F196" i="46"/>
  <c r="E196" i="46"/>
  <c r="D196" i="46"/>
  <c r="F195" i="46"/>
  <c r="E195" i="46"/>
  <c r="D195" i="46"/>
  <c r="F194" i="46"/>
  <c r="E194" i="46"/>
  <c r="D194" i="46"/>
  <c r="F193" i="46"/>
  <c r="E193" i="46"/>
  <c r="D193" i="46"/>
  <c r="F192" i="46"/>
  <c r="E192" i="46"/>
  <c r="D192" i="46"/>
  <c r="F191" i="46"/>
  <c r="E191" i="46"/>
  <c r="D191" i="46"/>
  <c r="F190" i="46"/>
  <c r="E190" i="46"/>
  <c r="D190" i="46"/>
  <c r="F189" i="46"/>
  <c r="E189" i="46"/>
  <c r="D189" i="46"/>
  <c r="F188" i="46"/>
  <c r="E188" i="46"/>
  <c r="D188" i="46"/>
  <c r="F187" i="46"/>
  <c r="E187" i="46"/>
  <c r="D187" i="46"/>
  <c r="F186" i="46"/>
  <c r="E186" i="46"/>
  <c r="D186" i="46"/>
  <c r="F185" i="46"/>
  <c r="E185" i="46"/>
  <c r="D185" i="46"/>
  <c r="F184" i="46"/>
  <c r="E184" i="46"/>
  <c r="D184" i="46"/>
  <c r="F183" i="46"/>
  <c r="E183" i="46"/>
  <c r="D183" i="46"/>
  <c r="F182" i="46"/>
  <c r="E182" i="46"/>
  <c r="D182" i="46"/>
  <c r="F181" i="46"/>
  <c r="E181" i="46"/>
  <c r="D181" i="46"/>
  <c r="F180" i="46"/>
  <c r="E180" i="46"/>
  <c r="D180" i="46"/>
  <c r="F179" i="46"/>
  <c r="E179" i="46"/>
  <c r="D179" i="46"/>
  <c r="F178" i="46"/>
  <c r="E178" i="46"/>
  <c r="D178" i="46"/>
  <c r="F177" i="46"/>
  <c r="E177" i="46"/>
  <c r="D177" i="46"/>
  <c r="F176" i="46"/>
  <c r="E176" i="46"/>
  <c r="D176" i="46"/>
  <c r="F175" i="46"/>
  <c r="E175" i="46"/>
  <c r="D175" i="46"/>
  <c r="F174" i="46"/>
  <c r="E174" i="46"/>
  <c r="D174" i="46"/>
  <c r="F173" i="46"/>
  <c r="E173" i="46"/>
  <c r="D173" i="46"/>
  <c r="F172" i="46"/>
  <c r="E172" i="46"/>
  <c r="D172" i="46"/>
  <c r="F169" i="46"/>
  <c r="E169" i="46"/>
  <c r="D169" i="46"/>
  <c r="F168" i="46"/>
  <c r="E168" i="46"/>
  <c r="D168" i="46"/>
  <c r="F167" i="46"/>
  <c r="E167" i="46"/>
  <c r="D167" i="46"/>
  <c r="F166" i="46"/>
  <c r="E166" i="46"/>
  <c r="D166" i="46"/>
  <c r="F165" i="46"/>
  <c r="E165" i="46"/>
  <c r="D165" i="46"/>
  <c r="F164" i="46"/>
  <c r="E164" i="46"/>
  <c r="D164" i="46"/>
  <c r="F163" i="46"/>
  <c r="E163" i="46"/>
  <c r="D163" i="46"/>
  <c r="F162" i="46"/>
  <c r="E162" i="46"/>
  <c r="D162" i="46"/>
  <c r="F161" i="46"/>
  <c r="E161" i="46"/>
  <c r="D161" i="46"/>
  <c r="F160" i="46"/>
  <c r="E160" i="46"/>
  <c r="D160" i="46"/>
  <c r="F159" i="46"/>
  <c r="E159" i="46"/>
  <c r="D159" i="46"/>
  <c r="F158" i="46"/>
  <c r="E158" i="46"/>
  <c r="D158" i="46"/>
  <c r="F157" i="46"/>
  <c r="E157" i="46"/>
  <c r="D157" i="46"/>
  <c r="F156" i="46"/>
  <c r="E156" i="46"/>
  <c r="D156" i="46"/>
  <c r="F155" i="46"/>
  <c r="E155" i="46"/>
  <c r="D155" i="46"/>
  <c r="C155" i="46"/>
  <c r="F152" i="46"/>
  <c r="E152" i="46"/>
  <c r="D152" i="46"/>
  <c r="F151" i="46"/>
  <c r="E151" i="46"/>
  <c r="D151" i="46"/>
  <c r="F150" i="46"/>
  <c r="E150" i="46"/>
  <c r="D150" i="46"/>
  <c r="F149" i="46"/>
  <c r="E149" i="46"/>
  <c r="D149" i="46"/>
  <c r="F148" i="46"/>
  <c r="E148" i="46"/>
  <c r="D148" i="46"/>
  <c r="F147" i="46"/>
  <c r="E147" i="46"/>
  <c r="D147" i="46"/>
  <c r="F146" i="46"/>
  <c r="E146" i="46"/>
  <c r="D146" i="46"/>
  <c r="F145" i="46"/>
  <c r="E145" i="46"/>
  <c r="D145" i="46"/>
  <c r="F144" i="46"/>
  <c r="E144" i="46"/>
  <c r="D144" i="46"/>
  <c r="F143" i="46"/>
  <c r="E143" i="46"/>
  <c r="D143" i="46"/>
  <c r="F142" i="46"/>
  <c r="E142" i="46"/>
  <c r="D142" i="46"/>
  <c r="F141" i="46"/>
  <c r="E141" i="46"/>
  <c r="D141" i="46"/>
  <c r="F140" i="46"/>
  <c r="E140" i="46"/>
  <c r="D140" i="46"/>
  <c r="F139" i="46"/>
  <c r="E139" i="46"/>
  <c r="D139" i="46"/>
  <c r="F138" i="46"/>
  <c r="E138" i="46"/>
  <c r="D138" i="46"/>
  <c r="C138" i="46"/>
  <c r="F136" i="46"/>
  <c r="E136" i="46"/>
  <c r="D136" i="46"/>
  <c r="F135" i="46"/>
  <c r="E135" i="46"/>
  <c r="D135" i="46"/>
  <c r="F134" i="46"/>
  <c r="E134" i="46"/>
  <c r="D134" i="46"/>
  <c r="F133" i="46"/>
  <c r="E133" i="46"/>
  <c r="D133" i="46"/>
  <c r="F132" i="46"/>
  <c r="E132" i="46"/>
  <c r="D132" i="46"/>
  <c r="F131" i="46"/>
  <c r="E131" i="46"/>
  <c r="D131" i="46"/>
  <c r="F130" i="46"/>
  <c r="E130" i="46"/>
  <c r="D130" i="46"/>
  <c r="F129" i="46"/>
  <c r="E129" i="46"/>
  <c r="D129" i="46"/>
  <c r="F128" i="46"/>
  <c r="E128" i="46"/>
  <c r="D128" i="46"/>
  <c r="F127" i="46"/>
  <c r="E127" i="46"/>
  <c r="D127" i="46"/>
  <c r="F126" i="46"/>
  <c r="E126" i="46"/>
  <c r="D126" i="46"/>
  <c r="F125" i="46"/>
  <c r="E125" i="46"/>
  <c r="D125" i="46"/>
  <c r="F124" i="46"/>
  <c r="E124" i="46"/>
  <c r="D124" i="46"/>
  <c r="F123" i="46"/>
  <c r="E123" i="46"/>
  <c r="D123" i="46"/>
  <c r="F122" i="46"/>
  <c r="E122" i="46"/>
  <c r="D122" i="46"/>
  <c r="C122" i="46"/>
  <c r="F119" i="46"/>
  <c r="E119" i="46"/>
  <c r="D119" i="46"/>
  <c r="F118" i="46"/>
  <c r="E118" i="46"/>
  <c r="D118" i="46"/>
  <c r="F117" i="46"/>
  <c r="E117" i="46"/>
  <c r="D117" i="46"/>
  <c r="F116" i="46"/>
  <c r="E116" i="46"/>
  <c r="D116" i="46"/>
  <c r="F115" i="46"/>
  <c r="E115" i="46"/>
  <c r="D115" i="46"/>
  <c r="F114" i="46"/>
  <c r="E114" i="46"/>
  <c r="D114" i="46"/>
  <c r="F113" i="46"/>
  <c r="E113" i="46"/>
  <c r="D113" i="46"/>
  <c r="F112" i="46"/>
  <c r="E112" i="46"/>
  <c r="D112" i="46"/>
  <c r="F111" i="46"/>
  <c r="E111" i="46"/>
  <c r="D111" i="46"/>
  <c r="F110" i="46"/>
  <c r="E110" i="46"/>
  <c r="D110" i="46"/>
  <c r="F109" i="46"/>
  <c r="E109" i="46"/>
  <c r="D109" i="46"/>
  <c r="F108" i="46"/>
  <c r="E108" i="46"/>
  <c r="D108" i="46"/>
  <c r="F107" i="46"/>
  <c r="E107" i="46"/>
  <c r="D107" i="46"/>
  <c r="F106" i="46"/>
  <c r="E106" i="46"/>
  <c r="D106" i="46"/>
  <c r="F105" i="46"/>
  <c r="E105" i="46"/>
  <c r="D105" i="46"/>
  <c r="C105" i="46"/>
  <c r="F366" i="47"/>
  <c r="E366" i="47"/>
  <c r="D366" i="47"/>
  <c r="F365" i="47"/>
  <c r="E365" i="47"/>
  <c r="D365" i="47"/>
  <c r="F364" i="47"/>
  <c r="E364" i="47"/>
  <c r="D364" i="47"/>
  <c r="C364" i="47"/>
  <c r="F360" i="47"/>
  <c r="E360" i="47"/>
  <c r="D360" i="47"/>
  <c r="C360" i="47"/>
  <c r="F359" i="47"/>
  <c r="E359" i="47"/>
  <c r="D359" i="47"/>
  <c r="F358" i="47"/>
  <c r="E358" i="47"/>
  <c r="D358" i="47"/>
  <c r="F357" i="47"/>
  <c r="E357" i="47"/>
  <c r="D357" i="47"/>
  <c r="F356" i="47"/>
  <c r="E356" i="47"/>
  <c r="D356" i="47"/>
  <c r="F355" i="47"/>
  <c r="E355" i="47"/>
  <c r="D355" i="47"/>
  <c r="F354" i="47"/>
  <c r="E354" i="47"/>
  <c r="D354" i="47"/>
  <c r="F353" i="47"/>
  <c r="E353" i="47"/>
  <c r="D353" i="47"/>
  <c r="F352" i="47"/>
  <c r="E352" i="47"/>
  <c r="D352" i="47"/>
  <c r="F351" i="47"/>
  <c r="E351" i="47"/>
  <c r="D351" i="47"/>
  <c r="F350" i="47"/>
  <c r="E350" i="47"/>
  <c r="D350" i="47"/>
  <c r="F349" i="47"/>
  <c r="E349" i="47"/>
  <c r="D349" i="47"/>
  <c r="F348" i="47"/>
  <c r="E348" i="47"/>
  <c r="D348" i="47"/>
  <c r="F347" i="47"/>
  <c r="E347" i="47"/>
  <c r="D347" i="47"/>
  <c r="F346" i="47"/>
  <c r="E346" i="47"/>
  <c r="D346" i="47"/>
  <c r="F345" i="47"/>
  <c r="E345" i="47"/>
  <c r="D345" i="47"/>
  <c r="C345" i="47"/>
  <c r="F340" i="47"/>
  <c r="E340" i="47"/>
  <c r="D340" i="47"/>
  <c r="C340" i="47"/>
  <c r="F339" i="47"/>
  <c r="E339" i="47"/>
  <c r="D339" i="47"/>
  <c r="F338" i="47"/>
  <c r="E338" i="47"/>
  <c r="D338" i="47"/>
  <c r="F337" i="47"/>
  <c r="E337" i="47"/>
  <c r="D337" i="47"/>
  <c r="F336" i="47"/>
  <c r="E336" i="47"/>
  <c r="D336" i="47"/>
  <c r="F335" i="47"/>
  <c r="E335" i="47"/>
  <c r="D335" i="47"/>
  <c r="F334" i="47"/>
  <c r="E334" i="47"/>
  <c r="D334" i="47"/>
  <c r="F333" i="47"/>
  <c r="E333" i="47"/>
  <c r="D333" i="47"/>
  <c r="F332" i="47"/>
  <c r="E332" i="47"/>
  <c r="D332" i="47"/>
  <c r="F331" i="47"/>
  <c r="E331" i="47"/>
  <c r="D331" i="47"/>
  <c r="F330" i="47"/>
  <c r="E330" i="47"/>
  <c r="D330" i="47"/>
  <c r="F329" i="47"/>
  <c r="E329" i="47"/>
  <c r="D329" i="47"/>
  <c r="F328" i="47"/>
  <c r="E328" i="47"/>
  <c r="D328" i="47"/>
  <c r="F327" i="47"/>
  <c r="E327" i="47"/>
  <c r="D327" i="47"/>
  <c r="F326" i="47"/>
  <c r="E326" i="47"/>
  <c r="D326" i="47"/>
  <c r="F325" i="47"/>
  <c r="E325" i="47"/>
  <c r="D325" i="47"/>
  <c r="C325" i="47"/>
  <c r="F321" i="47"/>
  <c r="E321" i="47"/>
  <c r="D321" i="47"/>
  <c r="F320" i="47"/>
  <c r="E320" i="47"/>
  <c r="D320" i="47"/>
  <c r="F319" i="47"/>
  <c r="E319" i="47"/>
  <c r="D319" i="47"/>
  <c r="F318" i="47"/>
  <c r="E318" i="47"/>
  <c r="D318" i="47"/>
  <c r="F317" i="47"/>
  <c r="E317" i="47"/>
  <c r="D317" i="47"/>
  <c r="F316" i="47"/>
  <c r="E316" i="47"/>
  <c r="D316" i="47"/>
  <c r="F315" i="47"/>
  <c r="E315" i="47"/>
  <c r="D315" i="47"/>
  <c r="F314" i="47"/>
  <c r="E314" i="47"/>
  <c r="D314" i="47"/>
  <c r="F313" i="47"/>
  <c r="E313" i="47"/>
  <c r="D313" i="47"/>
  <c r="F312" i="47"/>
  <c r="E312" i="47"/>
  <c r="D312" i="47"/>
  <c r="F311" i="47"/>
  <c r="E311" i="47"/>
  <c r="D311" i="47"/>
  <c r="F310" i="47"/>
  <c r="E310" i="47"/>
  <c r="D310" i="47"/>
  <c r="F309" i="47"/>
  <c r="E309" i="47"/>
  <c r="D309" i="47"/>
  <c r="S308" i="47"/>
  <c r="F308" i="47"/>
  <c r="E308" i="47"/>
  <c r="D308" i="47"/>
  <c r="F307" i="47"/>
  <c r="E307" i="47"/>
  <c r="D307" i="47"/>
  <c r="F306" i="47"/>
  <c r="E306" i="47"/>
  <c r="D306" i="47"/>
  <c r="F305" i="47"/>
  <c r="E305" i="47"/>
  <c r="D305" i="47"/>
  <c r="F304" i="47"/>
  <c r="E304" i="47"/>
  <c r="D304" i="47"/>
  <c r="F303" i="47"/>
  <c r="E303" i="47"/>
  <c r="D303" i="47"/>
  <c r="F302" i="47"/>
  <c r="E302" i="47"/>
  <c r="D302" i="47"/>
  <c r="F301" i="47"/>
  <c r="E301" i="47"/>
  <c r="D301" i="47"/>
  <c r="F300" i="47"/>
  <c r="E300" i="47"/>
  <c r="D300" i="47"/>
  <c r="F299" i="47"/>
  <c r="E299" i="47"/>
  <c r="D299" i="47"/>
  <c r="F298" i="47"/>
  <c r="E298" i="47"/>
  <c r="D298" i="47"/>
  <c r="F297" i="47"/>
  <c r="E297" i="47"/>
  <c r="D297" i="47"/>
  <c r="F296" i="47"/>
  <c r="E296" i="47"/>
  <c r="D296" i="47"/>
  <c r="F295" i="47"/>
  <c r="E295" i="47"/>
  <c r="D295" i="47"/>
  <c r="F294" i="47"/>
  <c r="E294" i="47"/>
  <c r="D294" i="47"/>
  <c r="F293" i="47"/>
  <c r="E293" i="47"/>
  <c r="D293" i="47"/>
  <c r="F292" i="47"/>
  <c r="E292" i="47"/>
  <c r="D292" i="47"/>
  <c r="C292" i="47"/>
  <c r="F276" i="47"/>
  <c r="E276" i="47"/>
  <c r="F275" i="47"/>
  <c r="E275" i="47"/>
  <c r="D275" i="47"/>
  <c r="F274" i="47"/>
  <c r="E274" i="47"/>
  <c r="D274" i="47"/>
  <c r="C274" i="47"/>
  <c r="F267" i="47"/>
  <c r="E267" i="47"/>
  <c r="D267" i="47"/>
  <c r="C267" i="47"/>
  <c r="F264" i="47"/>
  <c r="E264" i="47"/>
  <c r="D264" i="47"/>
  <c r="F263" i="47"/>
  <c r="E263" i="47"/>
  <c r="D263" i="47"/>
  <c r="F262" i="47"/>
  <c r="E262" i="47"/>
  <c r="D262" i="47"/>
  <c r="F261" i="47"/>
  <c r="E261" i="47"/>
  <c r="D261" i="47"/>
  <c r="F260" i="47"/>
  <c r="E260" i="47"/>
  <c r="D260" i="47"/>
  <c r="F259" i="47"/>
  <c r="E259" i="47"/>
  <c r="D259" i="47"/>
  <c r="F258" i="47"/>
  <c r="E258" i="47"/>
  <c r="D258" i="47"/>
  <c r="F257" i="47"/>
  <c r="E257" i="47"/>
  <c r="D257" i="47"/>
  <c r="F256" i="47"/>
  <c r="E256" i="47"/>
  <c r="D256" i="47"/>
  <c r="F255" i="47"/>
  <c r="E255" i="47"/>
  <c r="D255" i="47"/>
  <c r="F254" i="47"/>
  <c r="E254" i="47"/>
  <c r="D254" i="47"/>
  <c r="F253" i="47"/>
  <c r="E253" i="47"/>
  <c r="D253" i="47"/>
  <c r="F252" i="47"/>
  <c r="E252" i="47"/>
  <c r="D252" i="47"/>
  <c r="F251" i="47"/>
  <c r="E251" i="47"/>
  <c r="D251" i="47"/>
  <c r="F250" i="47"/>
  <c r="E250" i="47"/>
  <c r="D250" i="47"/>
  <c r="C250" i="47"/>
  <c r="F247" i="47"/>
  <c r="E247" i="47"/>
  <c r="D247" i="47"/>
  <c r="F246" i="47"/>
  <c r="E246" i="47"/>
  <c r="D246" i="47"/>
  <c r="F245" i="47"/>
  <c r="E245" i="47"/>
  <c r="D245" i="47"/>
  <c r="F244" i="47"/>
  <c r="E244" i="47"/>
  <c r="D244" i="47"/>
  <c r="F243" i="47"/>
  <c r="E243" i="47"/>
  <c r="D243" i="47"/>
  <c r="F242" i="47"/>
  <c r="E242" i="47"/>
  <c r="D242" i="47"/>
  <c r="F241" i="47"/>
  <c r="E241" i="47"/>
  <c r="D241" i="47"/>
  <c r="F240" i="47"/>
  <c r="E240" i="47"/>
  <c r="D240" i="47"/>
  <c r="F239" i="47"/>
  <c r="E239" i="47"/>
  <c r="D239" i="47"/>
  <c r="F238" i="47"/>
  <c r="E238" i="47"/>
  <c r="D238" i="47"/>
  <c r="C238" i="47"/>
  <c r="F235" i="47"/>
  <c r="E235" i="47"/>
  <c r="D235" i="47"/>
  <c r="F234" i="47"/>
  <c r="E234" i="47"/>
  <c r="D234" i="47"/>
  <c r="F233" i="47"/>
  <c r="E233" i="47"/>
  <c r="D233" i="47"/>
  <c r="C233" i="47"/>
  <c r="F230" i="47"/>
  <c r="E230" i="47"/>
  <c r="D230" i="47"/>
  <c r="F229" i="47"/>
  <c r="E229" i="47"/>
  <c r="D229" i="47"/>
  <c r="F228" i="47"/>
  <c r="E228" i="47"/>
  <c r="D228" i="47"/>
  <c r="F227" i="47"/>
  <c r="E227" i="47"/>
  <c r="D227" i="47"/>
  <c r="F226" i="47"/>
  <c r="E226" i="47"/>
  <c r="D226" i="47"/>
  <c r="F225" i="47"/>
  <c r="E225" i="47"/>
  <c r="D225" i="47"/>
  <c r="F224" i="47"/>
  <c r="E224" i="47"/>
  <c r="D224" i="47"/>
  <c r="F223" i="47"/>
  <c r="E223" i="47"/>
  <c r="D223" i="47"/>
  <c r="F222" i="47"/>
  <c r="E222" i="47"/>
  <c r="D222" i="47"/>
  <c r="F221" i="47"/>
  <c r="E221" i="47"/>
  <c r="D221" i="47"/>
  <c r="F220" i="47"/>
  <c r="E220" i="47"/>
  <c r="D220" i="47"/>
  <c r="F219" i="47"/>
  <c r="E219" i="47"/>
  <c r="D219" i="47"/>
  <c r="F218" i="47"/>
  <c r="E218" i="47"/>
  <c r="D218" i="47"/>
  <c r="F217" i="47"/>
  <c r="E217" i="47"/>
  <c r="D217" i="47"/>
  <c r="F216" i="47"/>
  <c r="E216" i="47"/>
  <c r="D216" i="47"/>
  <c r="C216" i="47"/>
  <c r="F213" i="47"/>
  <c r="E213" i="47"/>
  <c r="D213" i="47"/>
  <c r="F212" i="47"/>
  <c r="E212" i="47"/>
  <c r="D212" i="47"/>
  <c r="F211" i="47"/>
  <c r="E211" i="47"/>
  <c r="D211" i="47"/>
  <c r="F210" i="47"/>
  <c r="E210" i="47"/>
  <c r="D210" i="47"/>
  <c r="F209" i="47"/>
  <c r="E209" i="47"/>
  <c r="D209" i="47"/>
  <c r="F208" i="47"/>
  <c r="E208" i="47"/>
  <c r="D208" i="47"/>
  <c r="F207" i="47"/>
  <c r="E207" i="47"/>
  <c r="D207" i="47"/>
  <c r="F206" i="47"/>
  <c r="E206" i="47"/>
  <c r="D206" i="47"/>
  <c r="F205" i="47"/>
  <c r="E205" i="47"/>
  <c r="D205" i="47"/>
  <c r="F204" i="47"/>
  <c r="E204" i="47"/>
  <c r="D204" i="47"/>
  <c r="C204" i="47"/>
  <c r="F201" i="47"/>
  <c r="E201" i="47"/>
  <c r="D201" i="47"/>
  <c r="F200" i="47"/>
  <c r="E200" i="47"/>
  <c r="D200" i="47"/>
  <c r="F199" i="47"/>
  <c r="E199" i="47"/>
  <c r="D199" i="47"/>
  <c r="F198" i="47"/>
  <c r="E198" i="47"/>
  <c r="D198" i="47"/>
  <c r="F197" i="47"/>
  <c r="E197" i="47"/>
  <c r="D197" i="47"/>
  <c r="F196" i="47"/>
  <c r="E196" i="47"/>
  <c r="D196" i="47"/>
  <c r="F195" i="47"/>
  <c r="E195" i="47"/>
  <c r="D195" i="47"/>
  <c r="F194" i="47"/>
  <c r="E194" i="47"/>
  <c r="D194" i="47"/>
  <c r="F193" i="47"/>
  <c r="E193" i="47"/>
  <c r="D193" i="47"/>
  <c r="F192" i="47"/>
  <c r="E192" i="47"/>
  <c r="D192" i="47"/>
  <c r="F191" i="47"/>
  <c r="E191" i="47"/>
  <c r="D191" i="47"/>
  <c r="F190" i="47"/>
  <c r="E190" i="47"/>
  <c r="D190" i="47"/>
  <c r="F189" i="47"/>
  <c r="E189" i="47"/>
  <c r="D189" i="47"/>
  <c r="F188" i="47"/>
  <c r="E188" i="47"/>
  <c r="D188" i="47"/>
  <c r="F187" i="47"/>
  <c r="E187" i="47"/>
  <c r="D187" i="47"/>
  <c r="F186" i="47"/>
  <c r="E186" i="47"/>
  <c r="D186" i="47"/>
  <c r="F185" i="47"/>
  <c r="E185" i="47"/>
  <c r="D185" i="47"/>
  <c r="F184" i="47"/>
  <c r="E184" i="47"/>
  <c r="D184" i="47"/>
  <c r="F183" i="47"/>
  <c r="E183" i="47"/>
  <c r="D183" i="47"/>
  <c r="F182" i="47"/>
  <c r="E182" i="47"/>
  <c r="D182" i="47"/>
  <c r="F181" i="47"/>
  <c r="E181" i="47"/>
  <c r="D181" i="47"/>
  <c r="F180" i="47"/>
  <c r="E180" i="47"/>
  <c r="D180" i="47"/>
  <c r="F179" i="47"/>
  <c r="E179" i="47"/>
  <c r="D179" i="47"/>
  <c r="F178" i="47"/>
  <c r="E178" i="47"/>
  <c r="D178" i="47"/>
  <c r="F177" i="47"/>
  <c r="E177" i="47"/>
  <c r="D177" i="47"/>
  <c r="F176" i="47"/>
  <c r="E176" i="47"/>
  <c r="D176" i="47"/>
  <c r="F175" i="47"/>
  <c r="E175" i="47"/>
  <c r="D175" i="47"/>
  <c r="F174" i="47"/>
  <c r="E174" i="47"/>
  <c r="D174" i="47"/>
  <c r="F173" i="47"/>
  <c r="E173" i="47"/>
  <c r="D173" i="47"/>
  <c r="F172" i="47"/>
  <c r="E172" i="47"/>
  <c r="D172" i="47"/>
  <c r="F169" i="47"/>
  <c r="E169" i="47"/>
  <c r="D169" i="47"/>
  <c r="F168" i="47"/>
  <c r="E168" i="47"/>
  <c r="D168" i="47"/>
  <c r="F167" i="47"/>
  <c r="E167" i="47"/>
  <c r="D167" i="47"/>
  <c r="F166" i="47"/>
  <c r="E166" i="47"/>
  <c r="D166" i="47"/>
  <c r="F165" i="47"/>
  <c r="E165" i="47"/>
  <c r="D165" i="47"/>
  <c r="F164" i="47"/>
  <c r="E164" i="47"/>
  <c r="D164" i="47"/>
  <c r="F163" i="47"/>
  <c r="E163" i="47"/>
  <c r="D163" i="47"/>
  <c r="F162" i="47"/>
  <c r="E162" i="47"/>
  <c r="D162" i="47"/>
  <c r="F161" i="47"/>
  <c r="E161" i="47"/>
  <c r="D161" i="47"/>
  <c r="F160" i="47"/>
  <c r="E160" i="47"/>
  <c r="D160" i="47"/>
  <c r="F159" i="47"/>
  <c r="E159" i="47"/>
  <c r="D159" i="47"/>
  <c r="F158" i="47"/>
  <c r="E158" i="47"/>
  <c r="D158" i="47"/>
  <c r="F157" i="47"/>
  <c r="E157" i="47"/>
  <c r="D157" i="47"/>
  <c r="F156" i="47"/>
  <c r="E156" i="47"/>
  <c r="D156" i="47"/>
  <c r="F155" i="47"/>
  <c r="E155" i="47"/>
  <c r="D155" i="47"/>
  <c r="C155" i="47"/>
  <c r="F152" i="47"/>
  <c r="E152" i="47"/>
  <c r="D152" i="47"/>
  <c r="F151" i="47"/>
  <c r="E151" i="47"/>
  <c r="D151" i="47"/>
  <c r="F150" i="47"/>
  <c r="E150" i="47"/>
  <c r="D150" i="47"/>
  <c r="F149" i="47"/>
  <c r="E149" i="47"/>
  <c r="D149" i="47"/>
  <c r="F148" i="47"/>
  <c r="E148" i="47"/>
  <c r="D148" i="47"/>
  <c r="F147" i="47"/>
  <c r="E147" i="47"/>
  <c r="D147" i="47"/>
  <c r="F146" i="47"/>
  <c r="E146" i="47"/>
  <c r="D146" i="47"/>
  <c r="F145" i="47"/>
  <c r="E145" i="47"/>
  <c r="D145" i="47"/>
  <c r="F144" i="47"/>
  <c r="E144" i="47"/>
  <c r="D144" i="47"/>
  <c r="F143" i="47"/>
  <c r="E143" i="47"/>
  <c r="D143" i="47"/>
  <c r="F142" i="47"/>
  <c r="E142" i="47"/>
  <c r="D142" i="47"/>
  <c r="F141" i="47"/>
  <c r="E141" i="47"/>
  <c r="D141" i="47"/>
  <c r="F140" i="47"/>
  <c r="E140" i="47"/>
  <c r="D140" i="47"/>
  <c r="F139" i="47"/>
  <c r="E139" i="47"/>
  <c r="D139" i="47"/>
  <c r="F138" i="47"/>
  <c r="E138" i="47"/>
  <c r="D138" i="47"/>
  <c r="C138" i="47"/>
  <c r="F136" i="47"/>
  <c r="E136" i="47"/>
  <c r="D136" i="47"/>
  <c r="F135" i="47"/>
  <c r="E135" i="47"/>
  <c r="D135" i="47"/>
  <c r="F134" i="47"/>
  <c r="E134" i="47"/>
  <c r="D134" i="47"/>
  <c r="F133" i="47"/>
  <c r="E133" i="47"/>
  <c r="D133" i="47"/>
  <c r="F132" i="47"/>
  <c r="E132" i="47"/>
  <c r="D132" i="47"/>
  <c r="F131" i="47"/>
  <c r="E131" i="47"/>
  <c r="D131" i="47"/>
  <c r="F130" i="47"/>
  <c r="E130" i="47"/>
  <c r="D130" i="47"/>
  <c r="F129" i="47"/>
  <c r="E129" i="47"/>
  <c r="D129" i="47"/>
  <c r="F128" i="47"/>
  <c r="E128" i="47"/>
  <c r="D128" i="47"/>
  <c r="F127" i="47"/>
  <c r="E127" i="47"/>
  <c r="D127" i="47"/>
  <c r="F126" i="47"/>
  <c r="E126" i="47"/>
  <c r="D126" i="47"/>
  <c r="F125" i="47"/>
  <c r="E125" i="47"/>
  <c r="D125" i="47"/>
  <c r="F124" i="47"/>
  <c r="E124" i="47"/>
  <c r="D124" i="47"/>
  <c r="F123" i="47"/>
  <c r="E123" i="47"/>
  <c r="D123" i="47"/>
  <c r="F122" i="47"/>
  <c r="E122" i="47"/>
  <c r="D122" i="47"/>
  <c r="C122" i="47"/>
  <c r="F119" i="47"/>
  <c r="E119" i="47"/>
  <c r="D119" i="47"/>
  <c r="F118" i="47"/>
  <c r="E118" i="47"/>
  <c r="D118" i="47"/>
  <c r="F117" i="47"/>
  <c r="E117" i="47"/>
  <c r="D117" i="47"/>
  <c r="F116" i="47"/>
  <c r="E116" i="47"/>
  <c r="D116" i="47"/>
  <c r="F115" i="47"/>
  <c r="E115" i="47"/>
  <c r="D115" i="47"/>
  <c r="F114" i="47"/>
  <c r="E114" i="47"/>
  <c r="D114" i="47"/>
  <c r="F113" i="47"/>
  <c r="E113" i="47"/>
  <c r="D113" i="47"/>
  <c r="F112" i="47"/>
  <c r="E112" i="47"/>
  <c r="D112" i="47"/>
  <c r="F111" i="47"/>
  <c r="E111" i="47"/>
  <c r="D111" i="47"/>
  <c r="F110" i="47"/>
  <c r="E110" i="47"/>
  <c r="D110" i="47"/>
  <c r="F109" i="47"/>
  <c r="E109" i="47"/>
  <c r="D109" i="47"/>
  <c r="F108" i="47"/>
  <c r="E108" i="47"/>
  <c r="D108" i="47"/>
  <c r="F107" i="47"/>
  <c r="E107" i="47"/>
  <c r="D107" i="47"/>
  <c r="F106" i="47"/>
  <c r="E106" i="47"/>
  <c r="D106" i="47"/>
  <c r="F105" i="47"/>
  <c r="E105" i="47"/>
  <c r="D105" i="47"/>
  <c r="C105" i="47"/>
  <c r="F366" i="54"/>
  <c r="E366" i="54"/>
  <c r="D366" i="54"/>
  <c r="F365" i="54"/>
  <c r="E365" i="54"/>
  <c r="D365" i="54"/>
  <c r="F364" i="54"/>
  <c r="E364" i="54"/>
  <c r="D364" i="54"/>
  <c r="C364" i="54"/>
  <c r="F360" i="54"/>
  <c r="E360" i="54"/>
  <c r="D360" i="54"/>
  <c r="C360" i="54"/>
  <c r="F359" i="54"/>
  <c r="E359" i="54"/>
  <c r="D359" i="54"/>
  <c r="F358" i="54"/>
  <c r="E358" i="54"/>
  <c r="D358" i="54"/>
  <c r="F357" i="54"/>
  <c r="E357" i="54"/>
  <c r="D357" i="54"/>
  <c r="F356" i="54"/>
  <c r="E356" i="54"/>
  <c r="D356" i="54"/>
  <c r="F355" i="54"/>
  <c r="E355" i="54"/>
  <c r="D355" i="54"/>
  <c r="F354" i="54"/>
  <c r="E354" i="54"/>
  <c r="D354" i="54"/>
  <c r="F353" i="54"/>
  <c r="E353" i="54"/>
  <c r="D353" i="54"/>
  <c r="F352" i="54"/>
  <c r="E352" i="54"/>
  <c r="D352" i="54"/>
  <c r="F351" i="54"/>
  <c r="E351" i="54"/>
  <c r="D351" i="54"/>
  <c r="F350" i="54"/>
  <c r="E350" i="54"/>
  <c r="D350" i="54"/>
  <c r="F349" i="54"/>
  <c r="E349" i="54"/>
  <c r="D349" i="54"/>
  <c r="F348" i="54"/>
  <c r="E348" i="54"/>
  <c r="D348" i="54"/>
  <c r="F347" i="54"/>
  <c r="E347" i="54"/>
  <c r="D347" i="54"/>
  <c r="F346" i="54"/>
  <c r="E346" i="54"/>
  <c r="D346" i="54"/>
  <c r="F345" i="54"/>
  <c r="E345" i="54"/>
  <c r="D345" i="54"/>
  <c r="C345" i="54"/>
  <c r="F340" i="54"/>
  <c r="E340" i="54"/>
  <c r="D340" i="54"/>
  <c r="C340" i="54"/>
  <c r="F339" i="54"/>
  <c r="E339" i="54"/>
  <c r="D339" i="54"/>
  <c r="F338" i="54"/>
  <c r="E338" i="54"/>
  <c r="D338" i="54"/>
  <c r="F337" i="54"/>
  <c r="E337" i="54"/>
  <c r="D337" i="54"/>
  <c r="F336" i="54"/>
  <c r="E336" i="54"/>
  <c r="D336" i="54"/>
  <c r="F335" i="54"/>
  <c r="E335" i="54"/>
  <c r="D335" i="54"/>
  <c r="F334" i="54"/>
  <c r="E334" i="54"/>
  <c r="D334" i="54"/>
  <c r="F333" i="54"/>
  <c r="E333" i="54"/>
  <c r="D333" i="54"/>
  <c r="F332" i="54"/>
  <c r="E332" i="54"/>
  <c r="D332" i="54"/>
  <c r="F331" i="54"/>
  <c r="E331" i="54"/>
  <c r="D331" i="54"/>
  <c r="F330" i="54"/>
  <c r="E330" i="54"/>
  <c r="D330" i="54"/>
  <c r="F329" i="54"/>
  <c r="E329" i="54"/>
  <c r="D329" i="54"/>
  <c r="F328" i="54"/>
  <c r="E328" i="54"/>
  <c r="D328" i="54"/>
  <c r="F327" i="54"/>
  <c r="E327" i="54"/>
  <c r="D327" i="54"/>
  <c r="F326" i="54"/>
  <c r="E326" i="54"/>
  <c r="D326" i="54"/>
  <c r="F325" i="54"/>
  <c r="E325" i="54"/>
  <c r="D325" i="54"/>
  <c r="C325" i="54"/>
  <c r="F321" i="54"/>
  <c r="E321" i="54"/>
  <c r="D321" i="54"/>
  <c r="F320" i="54"/>
  <c r="E320" i="54"/>
  <c r="D320" i="54"/>
  <c r="F319" i="54"/>
  <c r="E319" i="54"/>
  <c r="D319" i="54"/>
  <c r="F318" i="54"/>
  <c r="E318" i="54"/>
  <c r="D318" i="54"/>
  <c r="F317" i="54"/>
  <c r="E317" i="54"/>
  <c r="D317" i="54"/>
  <c r="F316" i="54"/>
  <c r="E316" i="54"/>
  <c r="D316" i="54"/>
  <c r="F315" i="54"/>
  <c r="E315" i="54"/>
  <c r="D315" i="54"/>
  <c r="F314" i="54"/>
  <c r="E314" i="54"/>
  <c r="D314" i="54"/>
  <c r="F313" i="54"/>
  <c r="E313" i="54"/>
  <c r="D313" i="54"/>
  <c r="F312" i="54"/>
  <c r="E312" i="54"/>
  <c r="D312" i="54"/>
  <c r="F311" i="54"/>
  <c r="E311" i="54"/>
  <c r="D311" i="54"/>
  <c r="F310" i="54"/>
  <c r="E310" i="54"/>
  <c r="D310" i="54"/>
  <c r="F309" i="54"/>
  <c r="E309" i="54"/>
  <c r="D309" i="54"/>
  <c r="F308" i="54"/>
  <c r="E308" i="54"/>
  <c r="D308" i="54"/>
  <c r="F307" i="54"/>
  <c r="E307" i="54"/>
  <c r="D307" i="54"/>
  <c r="F306" i="54"/>
  <c r="E306" i="54"/>
  <c r="D306" i="54"/>
  <c r="F305" i="54"/>
  <c r="E305" i="54"/>
  <c r="D305" i="54"/>
  <c r="F304" i="54"/>
  <c r="E304" i="54"/>
  <c r="D304" i="54"/>
  <c r="F303" i="54"/>
  <c r="E303" i="54"/>
  <c r="D303" i="54"/>
  <c r="F302" i="54"/>
  <c r="E302" i="54"/>
  <c r="D302" i="54"/>
  <c r="F301" i="54"/>
  <c r="E301" i="54"/>
  <c r="D301" i="54"/>
  <c r="F300" i="54"/>
  <c r="E300" i="54"/>
  <c r="D300" i="54"/>
  <c r="F299" i="54"/>
  <c r="E299" i="54"/>
  <c r="D299" i="54"/>
  <c r="F298" i="54"/>
  <c r="E298" i="54"/>
  <c r="D298" i="54"/>
  <c r="F297" i="54"/>
  <c r="E297" i="54"/>
  <c r="D297" i="54"/>
  <c r="F296" i="54"/>
  <c r="E296" i="54"/>
  <c r="D296" i="54"/>
  <c r="F295" i="54"/>
  <c r="E295" i="54"/>
  <c r="D295" i="54"/>
  <c r="F294" i="54"/>
  <c r="E294" i="54"/>
  <c r="D294" i="54"/>
  <c r="F293" i="54"/>
  <c r="E293" i="54"/>
  <c r="D293" i="54"/>
  <c r="F292" i="54"/>
  <c r="E292" i="54"/>
  <c r="D292" i="54"/>
  <c r="C292" i="54"/>
  <c r="F276" i="54"/>
  <c r="E276" i="54"/>
  <c r="F275" i="54"/>
  <c r="E275" i="54"/>
  <c r="D275" i="54"/>
  <c r="F274" i="54"/>
  <c r="E274" i="54"/>
  <c r="D274" i="54"/>
  <c r="C274" i="54"/>
  <c r="F267" i="54"/>
  <c r="E267" i="54"/>
  <c r="D267" i="54"/>
  <c r="C267" i="54"/>
  <c r="F264" i="54"/>
  <c r="E264" i="54"/>
  <c r="D264" i="54"/>
  <c r="F263" i="54"/>
  <c r="E263" i="54"/>
  <c r="D263" i="54"/>
  <c r="F262" i="54"/>
  <c r="E262" i="54"/>
  <c r="D262" i="54"/>
  <c r="F261" i="54"/>
  <c r="E261" i="54"/>
  <c r="D261" i="54"/>
  <c r="F260" i="54"/>
  <c r="E260" i="54"/>
  <c r="D260" i="54"/>
  <c r="F259" i="54"/>
  <c r="E259" i="54"/>
  <c r="D259" i="54"/>
  <c r="F258" i="54"/>
  <c r="E258" i="54"/>
  <c r="D258" i="54"/>
  <c r="F257" i="54"/>
  <c r="E257" i="54"/>
  <c r="D257" i="54"/>
  <c r="F256" i="54"/>
  <c r="E256" i="54"/>
  <c r="D256" i="54"/>
  <c r="F255" i="54"/>
  <c r="E255" i="54"/>
  <c r="D255" i="54"/>
  <c r="F254" i="54"/>
  <c r="E254" i="54"/>
  <c r="D254" i="54"/>
  <c r="F253" i="54"/>
  <c r="E253" i="54"/>
  <c r="D253" i="54"/>
  <c r="F252" i="54"/>
  <c r="E252" i="54"/>
  <c r="D252" i="54"/>
  <c r="F251" i="54"/>
  <c r="E251" i="54"/>
  <c r="D251" i="54"/>
  <c r="F250" i="54"/>
  <c r="E250" i="54"/>
  <c r="D250" i="54"/>
  <c r="C250" i="54"/>
  <c r="F247" i="54"/>
  <c r="E247" i="54"/>
  <c r="D247" i="54"/>
  <c r="F246" i="54"/>
  <c r="E246" i="54"/>
  <c r="D246" i="54"/>
  <c r="F245" i="54"/>
  <c r="E245" i="54"/>
  <c r="D245" i="54"/>
  <c r="F244" i="54"/>
  <c r="E244" i="54"/>
  <c r="D244" i="54"/>
  <c r="F243" i="54"/>
  <c r="E243" i="54"/>
  <c r="D243" i="54"/>
  <c r="F242" i="54"/>
  <c r="E242" i="54"/>
  <c r="D242" i="54"/>
  <c r="F241" i="54"/>
  <c r="E241" i="54"/>
  <c r="D241" i="54"/>
  <c r="F240" i="54"/>
  <c r="E240" i="54"/>
  <c r="D240" i="54"/>
  <c r="F239" i="54"/>
  <c r="E239" i="54"/>
  <c r="D239" i="54"/>
  <c r="F238" i="54"/>
  <c r="E238" i="54"/>
  <c r="D238" i="54"/>
  <c r="C238" i="54"/>
  <c r="F235" i="54"/>
  <c r="E235" i="54"/>
  <c r="D235" i="54"/>
  <c r="F234" i="54"/>
  <c r="E234" i="54"/>
  <c r="D234" i="54"/>
  <c r="F233" i="54"/>
  <c r="E233" i="54"/>
  <c r="D233" i="54"/>
  <c r="C233" i="54"/>
  <c r="F230" i="54"/>
  <c r="E230" i="54"/>
  <c r="D230" i="54"/>
  <c r="F229" i="54"/>
  <c r="E229" i="54"/>
  <c r="D229" i="54"/>
  <c r="F228" i="54"/>
  <c r="E228" i="54"/>
  <c r="D228" i="54"/>
  <c r="F227" i="54"/>
  <c r="E227" i="54"/>
  <c r="D227" i="54"/>
  <c r="F226" i="54"/>
  <c r="E226" i="54"/>
  <c r="D226" i="54"/>
  <c r="F225" i="54"/>
  <c r="E225" i="54"/>
  <c r="D225" i="54"/>
  <c r="F224" i="54"/>
  <c r="E224" i="54"/>
  <c r="D224" i="54"/>
  <c r="F223" i="54"/>
  <c r="E223" i="54"/>
  <c r="D223" i="54"/>
  <c r="F222" i="54"/>
  <c r="E222" i="54"/>
  <c r="D222" i="54"/>
  <c r="F221" i="54"/>
  <c r="E221" i="54"/>
  <c r="D221" i="54"/>
  <c r="F220" i="54"/>
  <c r="E220" i="54"/>
  <c r="D220" i="54"/>
  <c r="F219" i="54"/>
  <c r="E219" i="54"/>
  <c r="D219" i="54"/>
  <c r="F218" i="54"/>
  <c r="E218" i="54"/>
  <c r="D218" i="54"/>
  <c r="F217" i="54"/>
  <c r="E217" i="54"/>
  <c r="D217" i="54"/>
  <c r="F216" i="54"/>
  <c r="E216" i="54"/>
  <c r="D216" i="54"/>
  <c r="C216" i="54"/>
  <c r="F213" i="54"/>
  <c r="E213" i="54"/>
  <c r="D213" i="54"/>
  <c r="F212" i="54"/>
  <c r="E212" i="54"/>
  <c r="D212" i="54"/>
  <c r="F211" i="54"/>
  <c r="E211" i="54"/>
  <c r="D211" i="54"/>
  <c r="F210" i="54"/>
  <c r="E210" i="54"/>
  <c r="D210" i="54"/>
  <c r="F209" i="54"/>
  <c r="E209" i="54"/>
  <c r="D209" i="54"/>
  <c r="F208" i="54"/>
  <c r="E208" i="54"/>
  <c r="D208" i="54"/>
  <c r="F207" i="54"/>
  <c r="E207" i="54"/>
  <c r="D207" i="54"/>
  <c r="F206" i="54"/>
  <c r="E206" i="54"/>
  <c r="D206" i="54"/>
  <c r="F205" i="54"/>
  <c r="E205" i="54"/>
  <c r="D205" i="54"/>
  <c r="F204" i="54"/>
  <c r="E204" i="54"/>
  <c r="D204" i="54"/>
  <c r="C204" i="54"/>
  <c r="F201" i="54"/>
  <c r="E201" i="54"/>
  <c r="D201" i="54"/>
  <c r="F200" i="54"/>
  <c r="E200" i="54"/>
  <c r="D200" i="54"/>
  <c r="F199" i="54"/>
  <c r="E199" i="54"/>
  <c r="D199" i="54"/>
  <c r="F198" i="54"/>
  <c r="E198" i="54"/>
  <c r="D198" i="54"/>
  <c r="F197" i="54"/>
  <c r="E197" i="54"/>
  <c r="D197" i="54"/>
  <c r="F196" i="54"/>
  <c r="E196" i="54"/>
  <c r="D196" i="54"/>
  <c r="F195" i="54"/>
  <c r="E195" i="54"/>
  <c r="D195" i="54"/>
  <c r="F194" i="54"/>
  <c r="E194" i="54"/>
  <c r="D194" i="54"/>
  <c r="F193" i="54"/>
  <c r="E193" i="54"/>
  <c r="D193" i="54"/>
  <c r="F192" i="54"/>
  <c r="E192" i="54"/>
  <c r="D192" i="54"/>
  <c r="F191" i="54"/>
  <c r="E191" i="54"/>
  <c r="D191" i="54"/>
  <c r="F190" i="54"/>
  <c r="E190" i="54"/>
  <c r="D190" i="54"/>
  <c r="F189" i="54"/>
  <c r="E189" i="54"/>
  <c r="D189" i="54"/>
  <c r="F188" i="54"/>
  <c r="E188" i="54"/>
  <c r="D188" i="54"/>
  <c r="F187" i="54"/>
  <c r="E187" i="54"/>
  <c r="D187" i="54"/>
  <c r="F186" i="54"/>
  <c r="E186" i="54"/>
  <c r="D186" i="54"/>
  <c r="F185" i="54"/>
  <c r="E185" i="54"/>
  <c r="D185" i="54"/>
  <c r="F184" i="54"/>
  <c r="E184" i="54"/>
  <c r="D184" i="54"/>
  <c r="F183" i="54"/>
  <c r="E183" i="54"/>
  <c r="D183" i="54"/>
  <c r="F182" i="54"/>
  <c r="E182" i="54"/>
  <c r="D182" i="54"/>
  <c r="F181" i="54"/>
  <c r="E181" i="54"/>
  <c r="D181" i="54"/>
  <c r="F180" i="54"/>
  <c r="E180" i="54"/>
  <c r="D180" i="54"/>
  <c r="F179" i="54"/>
  <c r="E179" i="54"/>
  <c r="D179" i="54"/>
  <c r="F178" i="54"/>
  <c r="E178" i="54"/>
  <c r="D178" i="54"/>
  <c r="F177" i="54"/>
  <c r="E177" i="54"/>
  <c r="D177" i="54"/>
  <c r="F176" i="54"/>
  <c r="E176" i="54"/>
  <c r="D176" i="54"/>
  <c r="F175" i="54"/>
  <c r="E175" i="54"/>
  <c r="D175" i="54"/>
  <c r="F174" i="54"/>
  <c r="E174" i="54"/>
  <c r="D174" i="54"/>
  <c r="F173" i="54"/>
  <c r="E173" i="54"/>
  <c r="D173" i="54"/>
  <c r="F172" i="54"/>
  <c r="E172" i="54"/>
  <c r="D172" i="54"/>
  <c r="F169" i="54"/>
  <c r="E169" i="54"/>
  <c r="D169" i="54"/>
  <c r="F168" i="54"/>
  <c r="E168" i="54"/>
  <c r="D168" i="54"/>
  <c r="F167" i="54"/>
  <c r="E167" i="54"/>
  <c r="D167" i="54"/>
  <c r="F166" i="54"/>
  <c r="E166" i="54"/>
  <c r="D166" i="54"/>
  <c r="F165" i="54"/>
  <c r="E165" i="54"/>
  <c r="D165" i="54"/>
  <c r="F164" i="54"/>
  <c r="E164" i="54"/>
  <c r="D164" i="54"/>
  <c r="F163" i="54"/>
  <c r="E163" i="54"/>
  <c r="D163" i="54"/>
  <c r="F162" i="54"/>
  <c r="E162" i="54"/>
  <c r="D162" i="54"/>
  <c r="F161" i="54"/>
  <c r="E161" i="54"/>
  <c r="D161" i="54"/>
  <c r="F160" i="54"/>
  <c r="E160" i="54"/>
  <c r="D160" i="54"/>
  <c r="F159" i="54"/>
  <c r="E159" i="54"/>
  <c r="D159" i="54"/>
  <c r="F158" i="54"/>
  <c r="E158" i="54"/>
  <c r="D158" i="54"/>
  <c r="F157" i="54"/>
  <c r="E157" i="54"/>
  <c r="D157" i="54"/>
  <c r="F156" i="54"/>
  <c r="E156" i="54"/>
  <c r="D156" i="54"/>
  <c r="F155" i="54"/>
  <c r="E155" i="54"/>
  <c r="D155" i="54"/>
  <c r="C155" i="54"/>
  <c r="F152" i="54"/>
  <c r="E152" i="54"/>
  <c r="D152" i="54"/>
  <c r="F151" i="54"/>
  <c r="E151" i="54"/>
  <c r="D151" i="54"/>
  <c r="F150" i="54"/>
  <c r="E150" i="54"/>
  <c r="D150" i="54"/>
  <c r="F149" i="54"/>
  <c r="E149" i="54"/>
  <c r="D149" i="54"/>
  <c r="F148" i="54"/>
  <c r="E148" i="54"/>
  <c r="D148" i="54"/>
  <c r="F147" i="54"/>
  <c r="E147" i="54"/>
  <c r="D147" i="54"/>
  <c r="F146" i="54"/>
  <c r="E146" i="54"/>
  <c r="D146" i="54"/>
  <c r="F145" i="54"/>
  <c r="E145" i="54"/>
  <c r="D145" i="54"/>
  <c r="F144" i="54"/>
  <c r="E144" i="54"/>
  <c r="D144" i="54"/>
  <c r="F143" i="54"/>
  <c r="E143" i="54"/>
  <c r="D143" i="54"/>
  <c r="F142" i="54"/>
  <c r="E142" i="54"/>
  <c r="D142" i="54"/>
  <c r="F141" i="54"/>
  <c r="E141" i="54"/>
  <c r="D141" i="54"/>
  <c r="F140" i="54"/>
  <c r="E140" i="54"/>
  <c r="D140" i="54"/>
  <c r="F139" i="54"/>
  <c r="E139" i="54"/>
  <c r="D139" i="54"/>
  <c r="F138" i="54"/>
  <c r="E138" i="54"/>
  <c r="D138" i="54"/>
  <c r="C138" i="54"/>
  <c r="F136" i="54"/>
  <c r="E136" i="54"/>
  <c r="D136" i="54"/>
  <c r="F135" i="54"/>
  <c r="E135" i="54"/>
  <c r="D135" i="54"/>
  <c r="F134" i="54"/>
  <c r="E134" i="54"/>
  <c r="D134" i="54"/>
  <c r="F133" i="54"/>
  <c r="E133" i="54"/>
  <c r="D133" i="54"/>
  <c r="F132" i="54"/>
  <c r="E132" i="54"/>
  <c r="D132" i="54"/>
  <c r="F131" i="54"/>
  <c r="E131" i="54"/>
  <c r="D131" i="54"/>
  <c r="F130" i="54"/>
  <c r="E130" i="54"/>
  <c r="D130" i="54"/>
  <c r="F129" i="54"/>
  <c r="E129" i="54"/>
  <c r="D129" i="54"/>
  <c r="F128" i="54"/>
  <c r="E128" i="54"/>
  <c r="D128" i="54"/>
  <c r="F127" i="54"/>
  <c r="E127" i="54"/>
  <c r="D127" i="54"/>
  <c r="F126" i="54"/>
  <c r="E126" i="54"/>
  <c r="D126" i="54"/>
  <c r="F125" i="54"/>
  <c r="E125" i="54"/>
  <c r="D125" i="54"/>
  <c r="F124" i="54"/>
  <c r="E124" i="54"/>
  <c r="D124" i="54"/>
  <c r="F123" i="54"/>
  <c r="E123" i="54"/>
  <c r="D123" i="54"/>
  <c r="F122" i="54"/>
  <c r="E122" i="54"/>
  <c r="D122" i="54"/>
  <c r="C122" i="54"/>
  <c r="F119" i="54"/>
  <c r="E119" i="54"/>
  <c r="D119" i="54"/>
  <c r="F118" i="54"/>
  <c r="E118" i="54"/>
  <c r="D118" i="54"/>
  <c r="F117" i="54"/>
  <c r="E117" i="54"/>
  <c r="D117" i="54"/>
  <c r="F116" i="54"/>
  <c r="E116" i="54"/>
  <c r="D116" i="54"/>
  <c r="F115" i="54"/>
  <c r="E115" i="54"/>
  <c r="D115" i="54"/>
  <c r="F114" i="54"/>
  <c r="E114" i="54"/>
  <c r="D114" i="54"/>
  <c r="F113" i="54"/>
  <c r="E113" i="54"/>
  <c r="D113" i="54"/>
  <c r="F112" i="54"/>
  <c r="E112" i="54"/>
  <c r="D112" i="54"/>
  <c r="F111" i="54"/>
  <c r="E111" i="54"/>
  <c r="D111" i="54"/>
  <c r="F110" i="54"/>
  <c r="E110" i="54"/>
  <c r="D110" i="54"/>
  <c r="F109" i="54"/>
  <c r="E109" i="54"/>
  <c r="D109" i="54"/>
  <c r="F108" i="54"/>
  <c r="E108" i="54"/>
  <c r="D108" i="54"/>
  <c r="F107" i="54"/>
  <c r="E107" i="54"/>
  <c r="D107" i="54"/>
  <c r="F106" i="54"/>
  <c r="E106" i="54"/>
  <c r="D106" i="54"/>
  <c r="F105" i="54"/>
  <c r="E105" i="54"/>
  <c r="D105" i="54"/>
  <c r="C105" i="54"/>
  <c r="F366" i="39"/>
  <c r="E366" i="39"/>
  <c r="D366" i="39"/>
  <c r="F365" i="39"/>
  <c r="E365" i="39"/>
  <c r="D365" i="39"/>
  <c r="F364" i="39"/>
  <c r="E364" i="39"/>
  <c r="D364" i="39"/>
  <c r="C364" i="39"/>
  <c r="F360" i="39"/>
  <c r="E360" i="39"/>
  <c r="D360" i="39"/>
  <c r="C360" i="39"/>
  <c r="F359" i="39"/>
  <c r="E359" i="39"/>
  <c r="D359" i="39"/>
  <c r="F358" i="39"/>
  <c r="E358" i="39"/>
  <c r="D358" i="39"/>
  <c r="F357" i="39"/>
  <c r="E357" i="39"/>
  <c r="D357" i="39"/>
  <c r="F356" i="39"/>
  <c r="E356" i="39"/>
  <c r="D356" i="39"/>
  <c r="F355" i="39"/>
  <c r="E355" i="39"/>
  <c r="D355" i="39"/>
  <c r="F354" i="39"/>
  <c r="E354" i="39"/>
  <c r="D354" i="39"/>
  <c r="F353" i="39"/>
  <c r="E353" i="39"/>
  <c r="D353" i="39"/>
  <c r="F352" i="39"/>
  <c r="E352" i="39"/>
  <c r="D352" i="39"/>
  <c r="F351" i="39"/>
  <c r="E351" i="39"/>
  <c r="D351" i="39"/>
  <c r="G350" i="39"/>
  <c r="F350" i="39"/>
  <c r="E350" i="39"/>
  <c r="D350" i="39"/>
  <c r="F349" i="39"/>
  <c r="E349" i="39"/>
  <c r="D349" i="39"/>
  <c r="F348" i="39"/>
  <c r="E348" i="39"/>
  <c r="D348" i="39"/>
  <c r="G347" i="39"/>
  <c r="F347" i="39"/>
  <c r="E347" i="39"/>
  <c r="D347" i="39"/>
  <c r="G346" i="39"/>
  <c r="F346" i="39"/>
  <c r="E346" i="39"/>
  <c r="D346" i="39"/>
  <c r="G345" i="39"/>
  <c r="F345" i="39"/>
  <c r="E345" i="39"/>
  <c r="D345" i="39"/>
  <c r="C345" i="39"/>
  <c r="F340" i="39"/>
  <c r="E340" i="39"/>
  <c r="D340" i="39"/>
  <c r="C340" i="39"/>
  <c r="F339" i="39"/>
  <c r="E339" i="39"/>
  <c r="D339" i="39"/>
  <c r="F338" i="39"/>
  <c r="E338" i="39"/>
  <c r="D338" i="39"/>
  <c r="F337" i="39"/>
  <c r="E337" i="39"/>
  <c r="D337" i="39"/>
  <c r="F336" i="39"/>
  <c r="E336" i="39"/>
  <c r="D336" i="39"/>
  <c r="F335" i="39"/>
  <c r="E335" i="39"/>
  <c r="D335" i="39"/>
  <c r="F334" i="39"/>
  <c r="E334" i="39"/>
  <c r="D334" i="39"/>
  <c r="F333" i="39"/>
  <c r="E333" i="39"/>
  <c r="D333" i="39"/>
  <c r="F332" i="39"/>
  <c r="E332" i="39"/>
  <c r="D332" i="39"/>
  <c r="F331" i="39"/>
  <c r="E331" i="39"/>
  <c r="D331" i="39"/>
  <c r="F330" i="39"/>
  <c r="E330" i="39"/>
  <c r="D330" i="39"/>
  <c r="F329" i="39"/>
  <c r="E329" i="39"/>
  <c r="D329" i="39"/>
  <c r="F328" i="39"/>
  <c r="E328" i="39"/>
  <c r="D328" i="39"/>
  <c r="F327" i="39"/>
  <c r="E327" i="39"/>
  <c r="D327" i="39"/>
  <c r="G326" i="39"/>
  <c r="F326" i="39"/>
  <c r="E326" i="39"/>
  <c r="D326" i="39"/>
  <c r="G325" i="39"/>
  <c r="F325" i="39"/>
  <c r="E325" i="39"/>
  <c r="D325" i="39"/>
  <c r="C325" i="39"/>
  <c r="F321" i="39"/>
  <c r="E321" i="39"/>
  <c r="D321" i="39"/>
  <c r="F320" i="39"/>
  <c r="E320" i="39"/>
  <c r="D320" i="39"/>
  <c r="F319" i="39"/>
  <c r="E319" i="39"/>
  <c r="D319" i="39"/>
  <c r="F318" i="39"/>
  <c r="E318" i="39"/>
  <c r="D318" i="39"/>
  <c r="F317" i="39"/>
  <c r="E317" i="39"/>
  <c r="D317" i="39"/>
  <c r="F316" i="39"/>
  <c r="E316" i="39"/>
  <c r="D316" i="39"/>
  <c r="F315" i="39"/>
  <c r="E315" i="39"/>
  <c r="D315" i="39"/>
  <c r="F314" i="39"/>
  <c r="E314" i="39"/>
  <c r="D314" i="39"/>
  <c r="F313" i="39"/>
  <c r="E313" i="39"/>
  <c r="D313" i="39"/>
  <c r="F312" i="39"/>
  <c r="E312" i="39"/>
  <c r="D312" i="39"/>
  <c r="F311" i="39"/>
  <c r="E311" i="39"/>
  <c r="D311" i="39"/>
  <c r="F310" i="39"/>
  <c r="E310" i="39"/>
  <c r="D310" i="39"/>
  <c r="G309" i="39"/>
  <c r="O309" i="39" s="1"/>
  <c r="F309" i="39"/>
  <c r="E309" i="39"/>
  <c r="D309" i="39"/>
  <c r="G308" i="39"/>
  <c r="O308" i="39" s="1"/>
  <c r="F308" i="39"/>
  <c r="E308" i="39"/>
  <c r="D308" i="39"/>
  <c r="F307" i="39"/>
  <c r="E307" i="39"/>
  <c r="D307" i="39"/>
  <c r="F306" i="39"/>
  <c r="E306" i="39"/>
  <c r="D306" i="39"/>
  <c r="F305" i="39"/>
  <c r="E305" i="39"/>
  <c r="D305" i="39"/>
  <c r="F304" i="39"/>
  <c r="E304" i="39"/>
  <c r="D304" i="39"/>
  <c r="F303" i="39"/>
  <c r="E303" i="39"/>
  <c r="D303" i="39"/>
  <c r="F302" i="39"/>
  <c r="E302" i="39"/>
  <c r="D302" i="39"/>
  <c r="F301" i="39"/>
  <c r="E301" i="39"/>
  <c r="D301" i="39"/>
  <c r="F300" i="39"/>
  <c r="E300" i="39"/>
  <c r="D300" i="39"/>
  <c r="G299" i="39"/>
  <c r="F299" i="39"/>
  <c r="E299" i="39"/>
  <c r="D299" i="39"/>
  <c r="G298" i="39"/>
  <c r="F298" i="39"/>
  <c r="E298" i="39"/>
  <c r="D298" i="39"/>
  <c r="G297" i="39"/>
  <c r="F297" i="39"/>
  <c r="E297" i="39"/>
  <c r="D297" i="39"/>
  <c r="G296" i="39"/>
  <c r="F296" i="39"/>
  <c r="E296" i="39"/>
  <c r="D296" i="39"/>
  <c r="G295" i="39"/>
  <c r="F295" i="39"/>
  <c r="E295" i="39"/>
  <c r="D295" i="39"/>
  <c r="G294" i="39"/>
  <c r="F294" i="39"/>
  <c r="E294" i="39"/>
  <c r="D294" i="39"/>
  <c r="G293" i="39"/>
  <c r="F293" i="39"/>
  <c r="E293" i="39"/>
  <c r="D293" i="39"/>
  <c r="G292" i="39"/>
  <c r="F292" i="39"/>
  <c r="E292" i="39"/>
  <c r="D292" i="39"/>
  <c r="C292" i="39"/>
  <c r="F276" i="39"/>
  <c r="E276" i="39"/>
  <c r="F275" i="39"/>
  <c r="E275" i="39"/>
  <c r="D275" i="39"/>
  <c r="F274" i="39"/>
  <c r="E274" i="39"/>
  <c r="D274" i="39"/>
  <c r="C274" i="39"/>
  <c r="F267" i="39"/>
  <c r="E267" i="39"/>
  <c r="D267" i="39"/>
  <c r="C267" i="39"/>
  <c r="F264" i="39"/>
  <c r="E264" i="39"/>
  <c r="D264" i="39"/>
  <c r="F263" i="39"/>
  <c r="E263" i="39"/>
  <c r="D263" i="39"/>
  <c r="F262" i="39"/>
  <c r="E262" i="39"/>
  <c r="D262" i="39"/>
  <c r="F261" i="39"/>
  <c r="E261" i="39"/>
  <c r="D261" i="39"/>
  <c r="F260" i="39"/>
  <c r="E260" i="39"/>
  <c r="D260" i="39"/>
  <c r="F259" i="39"/>
  <c r="E259" i="39"/>
  <c r="D259" i="39"/>
  <c r="F258" i="39"/>
  <c r="E258" i="39"/>
  <c r="D258" i="39"/>
  <c r="F257" i="39"/>
  <c r="E257" i="39"/>
  <c r="D257" i="39"/>
  <c r="F256" i="39"/>
  <c r="E256" i="39"/>
  <c r="D256" i="39"/>
  <c r="F255" i="39"/>
  <c r="E255" i="39"/>
  <c r="D255" i="39"/>
  <c r="F254" i="39"/>
  <c r="E254" i="39"/>
  <c r="D254" i="39"/>
  <c r="F253" i="39"/>
  <c r="E253" i="39"/>
  <c r="D253" i="39"/>
  <c r="F252" i="39"/>
  <c r="E252" i="39"/>
  <c r="D252" i="39"/>
  <c r="F251" i="39"/>
  <c r="E251" i="39"/>
  <c r="D251" i="39"/>
  <c r="G250" i="39"/>
  <c r="F250" i="39"/>
  <c r="E250" i="39"/>
  <c r="D250" i="39"/>
  <c r="C250" i="39"/>
  <c r="F247" i="39"/>
  <c r="E247" i="39"/>
  <c r="D247" i="39"/>
  <c r="F246" i="39"/>
  <c r="E246" i="39"/>
  <c r="D246" i="39"/>
  <c r="F245" i="39"/>
  <c r="E245" i="39"/>
  <c r="D245" i="39"/>
  <c r="F244" i="39"/>
  <c r="E244" i="39"/>
  <c r="D244" i="39"/>
  <c r="F243" i="39"/>
  <c r="E243" i="39"/>
  <c r="D243" i="39"/>
  <c r="F242" i="39"/>
  <c r="E242" i="39"/>
  <c r="D242" i="39"/>
  <c r="F241" i="39"/>
  <c r="E241" i="39"/>
  <c r="D241" i="39"/>
  <c r="F240" i="39"/>
  <c r="E240" i="39"/>
  <c r="D240" i="39"/>
  <c r="F239" i="39"/>
  <c r="E239" i="39"/>
  <c r="D239" i="39"/>
  <c r="G238" i="39"/>
  <c r="F238" i="39"/>
  <c r="E238" i="39"/>
  <c r="D238" i="39"/>
  <c r="C238" i="39"/>
  <c r="F235" i="39"/>
  <c r="E235" i="39"/>
  <c r="D235" i="39"/>
  <c r="G234" i="39"/>
  <c r="F234" i="39"/>
  <c r="E234" i="39"/>
  <c r="D234" i="39"/>
  <c r="F233" i="39"/>
  <c r="E233" i="39"/>
  <c r="D233" i="39"/>
  <c r="C233" i="39"/>
  <c r="F230" i="39"/>
  <c r="E230" i="39"/>
  <c r="D230" i="39"/>
  <c r="F229" i="39"/>
  <c r="E229" i="39"/>
  <c r="D229" i="39"/>
  <c r="F228" i="39"/>
  <c r="E228" i="39"/>
  <c r="D228" i="39"/>
  <c r="F227" i="39"/>
  <c r="E227" i="39"/>
  <c r="D227" i="39"/>
  <c r="F226" i="39"/>
  <c r="E226" i="39"/>
  <c r="D226" i="39"/>
  <c r="F225" i="39"/>
  <c r="E225" i="39"/>
  <c r="D225" i="39"/>
  <c r="F224" i="39"/>
  <c r="E224" i="39"/>
  <c r="D224" i="39"/>
  <c r="F223" i="39"/>
  <c r="E223" i="39"/>
  <c r="D223" i="39"/>
  <c r="G222" i="39"/>
  <c r="F222" i="39"/>
  <c r="E222" i="39"/>
  <c r="D222" i="39"/>
  <c r="G221" i="39"/>
  <c r="F221" i="39"/>
  <c r="E221" i="39"/>
  <c r="D221" i="39"/>
  <c r="G220" i="39"/>
  <c r="F220" i="39"/>
  <c r="E220" i="39"/>
  <c r="D220" i="39"/>
  <c r="G219" i="39"/>
  <c r="F219" i="39"/>
  <c r="E219" i="39"/>
  <c r="D219" i="39"/>
  <c r="G218" i="39"/>
  <c r="F218" i="39"/>
  <c r="E218" i="39"/>
  <c r="D218" i="39"/>
  <c r="G217" i="39"/>
  <c r="F217" i="39"/>
  <c r="E217" i="39"/>
  <c r="D217" i="39"/>
  <c r="G216" i="39"/>
  <c r="F216" i="39"/>
  <c r="E216" i="39"/>
  <c r="D216" i="39"/>
  <c r="C216" i="39"/>
  <c r="F213" i="39"/>
  <c r="E213" i="39"/>
  <c r="D213" i="39"/>
  <c r="F212" i="39"/>
  <c r="E212" i="39"/>
  <c r="D212" i="39"/>
  <c r="F211" i="39"/>
  <c r="E211" i="39"/>
  <c r="D211" i="39"/>
  <c r="F210" i="39"/>
  <c r="E210" i="39"/>
  <c r="D210" i="39"/>
  <c r="F209" i="39"/>
  <c r="E209" i="39"/>
  <c r="D209" i="39"/>
  <c r="F208" i="39"/>
  <c r="E208" i="39"/>
  <c r="D208" i="39"/>
  <c r="F207" i="39"/>
  <c r="E207" i="39"/>
  <c r="D207" i="39"/>
  <c r="F206" i="39"/>
  <c r="E206" i="39"/>
  <c r="D206" i="39"/>
  <c r="F205" i="39"/>
  <c r="E205" i="39"/>
  <c r="D205" i="39"/>
  <c r="F204" i="39"/>
  <c r="E204" i="39"/>
  <c r="D204" i="39"/>
  <c r="C204" i="39"/>
  <c r="F201" i="39"/>
  <c r="E201" i="39"/>
  <c r="D201" i="39"/>
  <c r="F200" i="39"/>
  <c r="E200" i="39"/>
  <c r="D200" i="39"/>
  <c r="F199" i="39"/>
  <c r="E199" i="39"/>
  <c r="D199" i="39"/>
  <c r="F198" i="39"/>
  <c r="E198" i="39"/>
  <c r="D198" i="39"/>
  <c r="F197" i="39"/>
  <c r="E197" i="39"/>
  <c r="D197" i="39"/>
  <c r="F196" i="39"/>
  <c r="E196" i="39"/>
  <c r="D196" i="39"/>
  <c r="F195" i="39"/>
  <c r="E195" i="39"/>
  <c r="D195" i="39"/>
  <c r="F194" i="39"/>
  <c r="E194" i="39"/>
  <c r="D194" i="39"/>
  <c r="F193" i="39"/>
  <c r="E193" i="39"/>
  <c r="D193" i="39"/>
  <c r="F192" i="39"/>
  <c r="E192" i="39"/>
  <c r="D192" i="39"/>
  <c r="F191" i="39"/>
  <c r="E191" i="39"/>
  <c r="D191" i="39"/>
  <c r="F190" i="39"/>
  <c r="E190" i="39"/>
  <c r="D190" i="39"/>
  <c r="F189" i="39"/>
  <c r="E189" i="39"/>
  <c r="D189" i="39"/>
  <c r="F188" i="39"/>
  <c r="E188" i="39"/>
  <c r="D188" i="39"/>
  <c r="G187" i="39"/>
  <c r="F187" i="39"/>
  <c r="E187" i="39"/>
  <c r="D187" i="39"/>
  <c r="G186" i="39"/>
  <c r="F186" i="39"/>
  <c r="E186" i="39"/>
  <c r="D186" i="39"/>
  <c r="G185" i="39"/>
  <c r="F185" i="39"/>
  <c r="E185" i="39"/>
  <c r="D185" i="39"/>
  <c r="G184" i="39"/>
  <c r="F184" i="39"/>
  <c r="E184" i="39"/>
  <c r="D184" i="39"/>
  <c r="G183" i="39"/>
  <c r="F183" i="39"/>
  <c r="E183" i="39"/>
  <c r="D183" i="39"/>
  <c r="G182" i="39"/>
  <c r="F182" i="39"/>
  <c r="E182" i="39"/>
  <c r="D182" i="39"/>
  <c r="G181" i="39"/>
  <c r="F181" i="39"/>
  <c r="E181" i="39"/>
  <c r="D181" i="39"/>
  <c r="G180" i="39"/>
  <c r="F180" i="39"/>
  <c r="E180" i="39"/>
  <c r="D180" i="39"/>
  <c r="G179" i="39"/>
  <c r="F179" i="39"/>
  <c r="E179" i="39"/>
  <c r="D179" i="39"/>
  <c r="G178" i="39"/>
  <c r="F178" i="39"/>
  <c r="E178" i="39"/>
  <c r="D178" i="39"/>
  <c r="G177" i="39"/>
  <c r="F177" i="39"/>
  <c r="E177" i="39"/>
  <c r="D177" i="39"/>
  <c r="G176" i="39"/>
  <c r="F176" i="39"/>
  <c r="E176" i="39"/>
  <c r="D176" i="39"/>
  <c r="G175" i="39"/>
  <c r="F175" i="39"/>
  <c r="E175" i="39"/>
  <c r="D175" i="39"/>
  <c r="F174" i="39"/>
  <c r="E174" i="39"/>
  <c r="D174" i="39"/>
  <c r="F173" i="39"/>
  <c r="E173" i="39"/>
  <c r="D173" i="39"/>
  <c r="F172" i="39"/>
  <c r="E172" i="39"/>
  <c r="D172" i="39"/>
  <c r="F169" i="39"/>
  <c r="E169" i="39"/>
  <c r="D169" i="39"/>
  <c r="F168" i="39"/>
  <c r="E168" i="39"/>
  <c r="D168" i="39"/>
  <c r="F167" i="39"/>
  <c r="E167" i="39"/>
  <c r="D167" i="39"/>
  <c r="F166" i="39"/>
  <c r="E166" i="39"/>
  <c r="D166" i="39"/>
  <c r="F165" i="39"/>
  <c r="E165" i="39"/>
  <c r="D165" i="39"/>
  <c r="F164" i="39"/>
  <c r="E164" i="39"/>
  <c r="D164" i="39"/>
  <c r="F163" i="39"/>
  <c r="E163" i="39"/>
  <c r="D163" i="39"/>
  <c r="F162" i="39"/>
  <c r="E162" i="39"/>
  <c r="D162" i="39"/>
  <c r="F161" i="39"/>
  <c r="E161" i="39"/>
  <c r="D161" i="39"/>
  <c r="F160" i="39"/>
  <c r="E160" i="39"/>
  <c r="D160" i="39"/>
  <c r="G159" i="39"/>
  <c r="F159" i="39"/>
  <c r="E159" i="39"/>
  <c r="D159" i="39"/>
  <c r="G158" i="39"/>
  <c r="F158" i="39"/>
  <c r="E158" i="39"/>
  <c r="D158" i="39"/>
  <c r="F157" i="39"/>
  <c r="E157" i="39"/>
  <c r="D157" i="39"/>
  <c r="F156" i="39"/>
  <c r="E156" i="39"/>
  <c r="D156" i="39"/>
  <c r="F155" i="39"/>
  <c r="E155" i="39"/>
  <c r="D155" i="39"/>
  <c r="C155" i="39"/>
  <c r="F152" i="39"/>
  <c r="E152" i="39"/>
  <c r="D152" i="39"/>
  <c r="F151" i="39"/>
  <c r="E151" i="39"/>
  <c r="D151" i="39"/>
  <c r="F150" i="39"/>
  <c r="E150" i="39"/>
  <c r="D150" i="39"/>
  <c r="F149" i="39"/>
  <c r="E149" i="39"/>
  <c r="D149" i="39"/>
  <c r="F148" i="39"/>
  <c r="E148" i="39"/>
  <c r="D148" i="39"/>
  <c r="F147" i="39"/>
  <c r="E147" i="39"/>
  <c r="D147" i="39"/>
  <c r="F146" i="39"/>
  <c r="E146" i="39"/>
  <c r="D146" i="39"/>
  <c r="F145" i="39"/>
  <c r="E145" i="39"/>
  <c r="D145" i="39"/>
  <c r="F144" i="39"/>
  <c r="E144" i="39"/>
  <c r="D144" i="39"/>
  <c r="F143" i="39"/>
  <c r="E143" i="39"/>
  <c r="D143" i="39"/>
  <c r="F142" i="39"/>
  <c r="E142" i="39"/>
  <c r="D142" i="39"/>
  <c r="F141" i="39"/>
  <c r="E141" i="39"/>
  <c r="D141" i="39"/>
  <c r="F140" i="39"/>
  <c r="E140" i="39"/>
  <c r="D140" i="39"/>
  <c r="F139" i="39"/>
  <c r="E139" i="39"/>
  <c r="D139" i="39"/>
  <c r="F138" i="39"/>
  <c r="E138" i="39"/>
  <c r="D138" i="39"/>
  <c r="C138" i="39"/>
  <c r="F136" i="39"/>
  <c r="E136" i="39"/>
  <c r="D136" i="39"/>
  <c r="F135" i="39"/>
  <c r="E135" i="39"/>
  <c r="D135" i="39"/>
  <c r="F134" i="39"/>
  <c r="E134" i="39"/>
  <c r="D134" i="39"/>
  <c r="F133" i="39"/>
  <c r="E133" i="39"/>
  <c r="D133" i="39"/>
  <c r="F132" i="39"/>
  <c r="E132" i="39"/>
  <c r="D132" i="39"/>
  <c r="G131" i="39"/>
  <c r="F131" i="39"/>
  <c r="E131" i="39"/>
  <c r="D131" i="39"/>
  <c r="G130" i="39"/>
  <c r="F130" i="39"/>
  <c r="E130" i="39"/>
  <c r="D130" i="39"/>
  <c r="G129" i="39"/>
  <c r="F129" i="39"/>
  <c r="E129" i="39"/>
  <c r="D129" i="39"/>
  <c r="G128" i="39"/>
  <c r="F128" i="39"/>
  <c r="E128" i="39"/>
  <c r="D128" i="39"/>
  <c r="G127" i="39"/>
  <c r="F127" i="39"/>
  <c r="E127" i="39"/>
  <c r="D127" i="39"/>
  <c r="G126" i="39"/>
  <c r="F126" i="39"/>
  <c r="E126" i="39"/>
  <c r="D126" i="39"/>
  <c r="G125" i="39"/>
  <c r="F125" i="39"/>
  <c r="E125" i="39"/>
  <c r="D125" i="39"/>
  <c r="G124" i="39"/>
  <c r="F124" i="39"/>
  <c r="E124" i="39"/>
  <c r="D124" i="39"/>
  <c r="G123" i="39"/>
  <c r="F123" i="39"/>
  <c r="E123" i="39"/>
  <c r="D123" i="39"/>
  <c r="G122" i="39"/>
  <c r="F122" i="39"/>
  <c r="E122" i="39"/>
  <c r="D122" i="39"/>
  <c r="C122" i="39"/>
  <c r="F119" i="39"/>
  <c r="E119" i="39"/>
  <c r="D119" i="39"/>
  <c r="F118" i="39"/>
  <c r="E118" i="39"/>
  <c r="D118" i="39"/>
  <c r="F117" i="39"/>
  <c r="E117" i="39"/>
  <c r="D117" i="39"/>
  <c r="F116" i="39"/>
  <c r="E116" i="39"/>
  <c r="D116" i="39"/>
  <c r="F115" i="39"/>
  <c r="E115" i="39"/>
  <c r="D115" i="39"/>
  <c r="F114" i="39"/>
  <c r="E114" i="39"/>
  <c r="D114" i="39"/>
  <c r="F113" i="39"/>
  <c r="E113" i="39"/>
  <c r="D113" i="39"/>
  <c r="F112" i="39"/>
  <c r="E112" i="39"/>
  <c r="D112" i="39"/>
  <c r="F111" i="39"/>
  <c r="E111" i="39"/>
  <c r="D111" i="39"/>
  <c r="F110" i="39"/>
  <c r="E110" i="39"/>
  <c r="D110" i="39"/>
  <c r="F109" i="39"/>
  <c r="E109" i="39"/>
  <c r="D109" i="39"/>
  <c r="G108" i="39"/>
  <c r="F108" i="39"/>
  <c r="E108" i="39"/>
  <c r="D108" i="39"/>
  <c r="G107" i="39"/>
  <c r="F107" i="39"/>
  <c r="E107" i="39"/>
  <c r="D107" i="39"/>
  <c r="G106" i="39"/>
  <c r="F106" i="39"/>
  <c r="E106" i="39"/>
  <c r="D106" i="39"/>
  <c r="G105" i="39"/>
  <c r="F105" i="39"/>
  <c r="E105" i="39"/>
  <c r="D105" i="39"/>
  <c r="C105" i="39"/>
  <c r="F366" i="36"/>
  <c r="E366" i="36"/>
  <c r="D366" i="36"/>
  <c r="F365" i="36"/>
  <c r="E365" i="36"/>
  <c r="D365" i="36"/>
  <c r="F364" i="36"/>
  <c r="E364" i="36"/>
  <c r="D364" i="36"/>
  <c r="C364" i="36"/>
  <c r="F360" i="36"/>
  <c r="E360" i="36"/>
  <c r="D360" i="36"/>
  <c r="C360" i="36"/>
  <c r="F359" i="36"/>
  <c r="E359" i="36"/>
  <c r="D359" i="36"/>
  <c r="F358" i="36"/>
  <c r="E358" i="36"/>
  <c r="D358" i="36"/>
  <c r="F357" i="36"/>
  <c r="E357" i="36"/>
  <c r="D357" i="36"/>
  <c r="F356" i="36"/>
  <c r="E356" i="36"/>
  <c r="D356" i="36"/>
  <c r="F355" i="36"/>
  <c r="E355" i="36"/>
  <c r="D355" i="36"/>
  <c r="F354" i="36"/>
  <c r="E354" i="36"/>
  <c r="D354" i="36"/>
  <c r="F353" i="36"/>
  <c r="E353" i="36"/>
  <c r="D353" i="36"/>
  <c r="F352" i="36"/>
  <c r="E352" i="36"/>
  <c r="D352" i="36"/>
  <c r="F351" i="36"/>
  <c r="E351" i="36"/>
  <c r="D351" i="36"/>
  <c r="G350" i="36"/>
  <c r="F350" i="36"/>
  <c r="E350" i="36"/>
  <c r="D350" i="36"/>
  <c r="F349" i="36"/>
  <c r="E349" i="36"/>
  <c r="D349" i="36"/>
  <c r="F348" i="36"/>
  <c r="E348" i="36"/>
  <c r="D348" i="36"/>
  <c r="G347" i="36"/>
  <c r="F347" i="36"/>
  <c r="E347" i="36"/>
  <c r="D347" i="36"/>
  <c r="G346" i="36"/>
  <c r="F346" i="36"/>
  <c r="E346" i="36"/>
  <c r="D346" i="36"/>
  <c r="G345" i="36"/>
  <c r="F345" i="36"/>
  <c r="E345" i="36"/>
  <c r="D345" i="36"/>
  <c r="C345" i="36"/>
  <c r="F340" i="36"/>
  <c r="E340" i="36"/>
  <c r="D340" i="36"/>
  <c r="C340" i="36"/>
  <c r="F339" i="36"/>
  <c r="E339" i="36"/>
  <c r="D339" i="36"/>
  <c r="F338" i="36"/>
  <c r="E338" i="36"/>
  <c r="D338" i="36"/>
  <c r="F337" i="36"/>
  <c r="E337" i="36"/>
  <c r="D337" i="36"/>
  <c r="F336" i="36"/>
  <c r="E336" i="36"/>
  <c r="D336" i="36"/>
  <c r="F335" i="36"/>
  <c r="E335" i="36"/>
  <c r="D335" i="36"/>
  <c r="F334" i="36"/>
  <c r="E334" i="36"/>
  <c r="D334" i="36"/>
  <c r="F333" i="36"/>
  <c r="E333" i="36"/>
  <c r="D333" i="36"/>
  <c r="F332" i="36"/>
  <c r="E332" i="36"/>
  <c r="D332" i="36"/>
  <c r="F331" i="36"/>
  <c r="E331" i="36"/>
  <c r="D331" i="36"/>
  <c r="F330" i="36"/>
  <c r="E330" i="36"/>
  <c r="D330" i="36"/>
  <c r="F329" i="36"/>
  <c r="E329" i="36"/>
  <c r="D329" i="36"/>
  <c r="F328" i="36"/>
  <c r="E328" i="36"/>
  <c r="D328" i="36"/>
  <c r="F327" i="36"/>
  <c r="E327" i="36"/>
  <c r="D327" i="36"/>
  <c r="G326" i="36"/>
  <c r="F326" i="36"/>
  <c r="E326" i="36"/>
  <c r="D326" i="36"/>
  <c r="G325" i="36"/>
  <c r="F325" i="36"/>
  <c r="E325" i="36"/>
  <c r="D325" i="36"/>
  <c r="C325" i="36"/>
  <c r="F321" i="36"/>
  <c r="E321" i="36"/>
  <c r="D321" i="36"/>
  <c r="F320" i="36"/>
  <c r="E320" i="36"/>
  <c r="D320" i="36"/>
  <c r="F319" i="36"/>
  <c r="E319" i="36"/>
  <c r="D319" i="36"/>
  <c r="F318" i="36"/>
  <c r="E318" i="36"/>
  <c r="D318" i="36"/>
  <c r="F317" i="36"/>
  <c r="E317" i="36"/>
  <c r="D317" i="36"/>
  <c r="F316" i="36"/>
  <c r="E316" i="36"/>
  <c r="D316" i="36"/>
  <c r="F315" i="36"/>
  <c r="E315" i="36"/>
  <c r="D315" i="36"/>
  <c r="F314" i="36"/>
  <c r="E314" i="36"/>
  <c r="D314" i="36"/>
  <c r="F313" i="36"/>
  <c r="E313" i="36"/>
  <c r="D313" i="36"/>
  <c r="F312" i="36"/>
  <c r="E312" i="36"/>
  <c r="D312" i="36"/>
  <c r="F311" i="36"/>
  <c r="E311" i="36"/>
  <c r="D311" i="36"/>
  <c r="F310" i="36"/>
  <c r="E310" i="36"/>
  <c r="D310" i="36"/>
  <c r="G309" i="36"/>
  <c r="F309" i="36"/>
  <c r="E309" i="36"/>
  <c r="D309" i="36"/>
  <c r="G308" i="36"/>
  <c r="F308" i="36"/>
  <c r="E308" i="36"/>
  <c r="D308" i="36"/>
  <c r="F307" i="36"/>
  <c r="E307" i="36"/>
  <c r="D307" i="36"/>
  <c r="F306" i="36"/>
  <c r="E306" i="36"/>
  <c r="D306" i="36"/>
  <c r="F305" i="36"/>
  <c r="E305" i="36"/>
  <c r="D305" i="36"/>
  <c r="F304" i="36"/>
  <c r="E304" i="36"/>
  <c r="D304" i="36"/>
  <c r="F303" i="36"/>
  <c r="E303" i="36"/>
  <c r="D303" i="36"/>
  <c r="F302" i="36"/>
  <c r="E302" i="36"/>
  <c r="D302" i="36"/>
  <c r="F301" i="36"/>
  <c r="E301" i="36"/>
  <c r="D301" i="36"/>
  <c r="F300" i="36"/>
  <c r="E300" i="36"/>
  <c r="D300" i="36"/>
  <c r="G299" i="36"/>
  <c r="F299" i="36"/>
  <c r="E299" i="36"/>
  <c r="D299" i="36"/>
  <c r="G298" i="36"/>
  <c r="F298" i="36"/>
  <c r="E298" i="36"/>
  <c r="D298" i="36"/>
  <c r="G297" i="36"/>
  <c r="F297" i="36"/>
  <c r="E297" i="36"/>
  <c r="D297" i="36"/>
  <c r="G296" i="36"/>
  <c r="F296" i="36"/>
  <c r="E296" i="36"/>
  <c r="D296" i="36"/>
  <c r="G295" i="36"/>
  <c r="F295" i="36"/>
  <c r="E295" i="36"/>
  <c r="D295" i="36"/>
  <c r="G294" i="36"/>
  <c r="F294" i="36"/>
  <c r="E294" i="36"/>
  <c r="D294" i="36"/>
  <c r="G293" i="36"/>
  <c r="F293" i="36"/>
  <c r="E293" i="36"/>
  <c r="D293" i="36"/>
  <c r="G292" i="36"/>
  <c r="F292" i="36"/>
  <c r="E292" i="36"/>
  <c r="D292" i="36"/>
  <c r="C292" i="36"/>
  <c r="F276" i="36"/>
  <c r="E276" i="36"/>
  <c r="F275" i="36"/>
  <c r="E275" i="36"/>
  <c r="D275" i="36"/>
  <c r="F274" i="36"/>
  <c r="E274" i="36"/>
  <c r="D274" i="36"/>
  <c r="C274" i="36"/>
  <c r="F267" i="36"/>
  <c r="E267" i="36"/>
  <c r="D267" i="36"/>
  <c r="C267" i="36"/>
  <c r="F264" i="36"/>
  <c r="E264" i="36"/>
  <c r="D264" i="36"/>
  <c r="F263" i="36"/>
  <c r="E263" i="36"/>
  <c r="D263" i="36"/>
  <c r="F262" i="36"/>
  <c r="E262" i="36"/>
  <c r="D262" i="36"/>
  <c r="F261" i="36"/>
  <c r="E261" i="36"/>
  <c r="D261" i="36"/>
  <c r="F260" i="36"/>
  <c r="E260" i="36"/>
  <c r="D260" i="36"/>
  <c r="F259" i="36"/>
  <c r="E259" i="36"/>
  <c r="D259" i="36"/>
  <c r="F258" i="36"/>
  <c r="E258" i="36"/>
  <c r="D258" i="36"/>
  <c r="F257" i="36"/>
  <c r="E257" i="36"/>
  <c r="D257" i="36"/>
  <c r="F256" i="36"/>
  <c r="E256" i="36"/>
  <c r="D256" i="36"/>
  <c r="F255" i="36"/>
  <c r="E255" i="36"/>
  <c r="D255" i="36"/>
  <c r="F254" i="36"/>
  <c r="E254" i="36"/>
  <c r="D254" i="36"/>
  <c r="F253" i="36"/>
  <c r="E253" i="36"/>
  <c r="D253" i="36"/>
  <c r="F252" i="36"/>
  <c r="E252" i="36"/>
  <c r="D252" i="36"/>
  <c r="F251" i="36"/>
  <c r="E251" i="36"/>
  <c r="D251" i="36"/>
  <c r="G250" i="36"/>
  <c r="F250" i="36"/>
  <c r="E250" i="36"/>
  <c r="D250" i="36"/>
  <c r="C250" i="36"/>
  <c r="F247" i="36"/>
  <c r="E247" i="36"/>
  <c r="D247" i="36"/>
  <c r="F246" i="36"/>
  <c r="E246" i="36"/>
  <c r="D246" i="36"/>
  <c r="F245" i="36"/>
  <c r="E245" i="36"/>
  <c r="D245" i="36"/>
  <c r="F244" i="36"/>
  <c r="E244" i="36"/>
  <c r="D244" i="36"/>
  <c r="F243" i="36"/>
  <c r="E243" i="36"/>
  <c r="D243" i="36"/>
  <c r="F242" i="36"/>
  <c r="E242" i="36"/>
  <c r="D242" i="36"/>
  <c r="F241" i="36"/>
  <c r="E241" i="36"/>
  <c r="D241" i="36"/>
  <c r="F240" i="36"/>
  <c r="E240" i="36"/>
  <c r="D240" i="36"/>
  <c r="F239" i="36"/>
  <c r="E239" i="36"/>
  <c r="D239" i="36"/>
  <c r="G238" i="36"/>
  <c r="F238" i="36"/>
  <c r="E238" i="36"/>
  <c r="D238" i="36"/>
  <c r="C238" i="36"/>
  <c r="F235" i="36"/>
  <c r="E235" i="36"/>
  <c r="D235" i="36"/>
  <c r="G234" i="36"/>
  <c r="F234" i="36"/>
  <c r="E234" i="36"/>
  <c r="D234" i="36"/>
  <c r="F233" i="36"/>
  <c r="E233" i="36"/>
  <c r="D233" i="36"/>
  <c r="C233" i="36"/>
  <c r="F230" i="36"/>
  <c r="E230" i="36"/>
  <c r="D230" i="36"/>
  <c r="F229" i="36"/>
  <c r="E229" i="36"/>
  <c r="D229" i="36"/>
  <c r="F228" i="36"/>
  <c r="E228" i="36"/>
  <c r="D228" i="36"/>
  <c r="F227" i="36"/>
  <c r="E227" i="36"/>
  <c r="D227" i="36"/>
  <c r="F226" i="36"/>
  <c r="E226" i="36"/>
  <c r="D226" i="36"/>
  <c r="F225" i="36"/>
  <c r="E225" i="36"/>
  <c r="D225" i="36"/>
  <c r="F224" i="36"/>
  <c r="E224" i="36"/>
  <c r="D224" i="36"/>
  <c r="F223" i="36"/>
  <c r="E223" i="36"/>
  <c r="D223" i="36"/>
  <c r="G222" i="36"/>
  <c r="F222" i="36"/>
  <c r="E222" i="36"/>
  <c r="D222" i="36"/>
  <c r="G221" i="36"/>
  <c r="F221" i="36"/>
  <c r="E221" i="36"/>
  <c r="D221" i="36"/>
  <c r="G220" i="36"/>
  <c r="F220" i="36"/>
  <c r="E220" i="36"/>
  <c r="D220" i="36"/>
  <c r="G219" i="36"/>
  <c r="F219" i="36"/>
  <c r="E219" i="36"/>
  <c r="D219" i="36"/>
  <c r="G218" i="36"/>
  <c r="F218" i="36"/>
  <c r="E218" i="36"/>
  <c r="D218" i="36"/>
  <c r="G217" i="36"/>
  <c r="F217" i="36"/>
  <c r="E217" i="36"/>
  <c r="D217" i="36"/>
  <c r="G216" i="36"/>
  <c r="F216" i="36"/>
  <c r="E216" i="36"/>
  <c r="D216" i="36"/>
  <c r="C216" i="36"/>
  <c r="F213" i="36"/>
  <c r="E213" i="36"/>
  <c r="D213" i="36"/>
  <c r="F212" i="36"/>
  <c r="E212" i="36"/>
  <c r="D212" i="36"/>
  <c r="F211" i="36"/>
  <c r="E211" i="36"/>
  <c r="D211" i="36"/>
  <c r="F210" i="36"/>
  <c r="E210" i="36"/>
  <c r="D210" i="36"/>
  <c r="F209" i="36"/>
  <c r="E209" i="36"/>
  <c r="D209" i="36"/>
  <c r="F208" i="36"/>
  <c r="E208" i="36"/>
  <c r="D208" i="36"/>
  <c r="F207" i="36"/>
  <c r="E207" i="36"/>
  <c r="D207" i="36"/>
  <c r="F206" i="36"/>
  <c r="E206" i="36"/>
  <c r="D206" i="36"/>
  <c r="F205" i="36"/>
  <c r="E205" i="36"/>
  <c r="D205" i="36"/>
  <c r="F204" i="36"/>
  <c r="E204" i="36"/>
  <c r="D204" i="36"/>
  <c r="C204" i="36"/>
  <c r="F201" i="36"/>
  <c r="E201" i="36"/>
  <c r="D201" i="36"/>
  <c r="F200" i="36"/>
  <c r="E200" i="36"/>
  <c r="D200" i="36"/>
  <c r="F199" i="36"/>
  <c r="E199" i="36"/>
  <c r="D199" i="36"/>
  <c r="F198" i="36"/>
  <c r="E198" i="36"/>
  <c r="D198" i="36"/>
  <c r="F197" i="36"/>
  <c r="E197" i="36"/>
  <c r="D197" i="36"/>
  <c r="F196" i="36"/>
  <c r="E196" i="36"/>
  <c r="D196" i="36"/>
  <c r="F195" i="36"/>
  <c r="E195" i="36"/>
  <c r="D195" i="36"/>
  <c r="F194" i="36"/>
  <c r="E194" i="36"/>
  <c r="D194" i="36"/>
  <c r="F193" i="36"/>
  <c r="E193" i="36"/>
  <c r="D193" i="36"/>
  <c r="F192" i="36"/>
  <c r="E192" i="36"/>
  <c r="D192" i="36"/>
  <c r="F191" i="36"/>
  <c r="E191" i="36"/>
  <c r="D191" i="36"/>
  <c r="F190" i="36"/>
  <c r="E190" i="36"/>
  <c r="D190" i="36"/>
  <c r="F189" i="36"/>
  <c r="E189" i="36"/>
  <c r="D189" i="36"/>
  <c r="F188" i="36"/>
  <c r="E188" i="36"/>
  <c r="D188" i="36"/>
  <c r="G187" i="36"/>
  <c r="F187" i="36"/>
  <c r="E187" i="36"/>
  <c r="D187" i="36"/>
  <c r="G186" i="36"/>
  <c r="F186" i="36"/>
  <c r="E186" i="36"/>
  <c r="D186" i="36"/>
  <c r="G185" i="36"/>
  <c r="F185" i="36"/>
  <c r="E185" i="36"/>
  <c r="D185" i="36"/>
  <c r="G184" i="36"/>
  <c r="F184" i="36"/>
  <c r="E184" i="36"/>
  <c r="D184" i="36"/>
  <c r="G183" i="36"/>
  <c r="F183" i="36"/>
  <c r="E183" i="36"/>
  <c r="D183" i="36"/>
  <c r="G182" i="36"/>
  <c r="F182" i="36"/>
  <c r="E182" i="36"/>
  <c r="D182" i="36"/>
  <c r="G181" i="36"/>
  <c r="F181" i="36"/>
  <c r="E181" i="36"/>
  <c r="D181" i="36"/>
  <c r="G180" i="36"/>
  <c r="F180" i="36"/>
  <c r="E180" i="36"/>
  <c r="D180" i="36"/>
  <c r="G179" i="36"/>
  <c r="F179" i="36"/>
  <c r="E179" i="36"/>
  <c r="D179" i="36"/>
  <c r="G178" i="36"/>
  <c r="F178" i="36"/>
  <c r="E178" i="36"/>
  <c r="D178" i="36"/>
  <c r="G177" i="36"/>
  <c r="F177" i="36"/>
  <c r="E177" i="36"/>
  <c r="D177" i="36"/>
  <c r="G176" i="36"/>
  <c r="F176" i="36"/>
  <c r="E176" i="36"/>
  <c r="D176" i="36"/>
  <c r="G175" i="36"/>
  <c r="F175" i="36"/>
  <c r="E175" i="36"/>
  <c r="D175" i="36"/>
  <c r="F174" i="36"/>
  <c r="E174" i="36"/>
  <c r="D174" i="36"/>
  <c r="F173" i="36"/>
  <c r="E173" i="36"/>
  <c r="D173" i="36"/>
  <c r="F172" i="36"/>
  <c r="E172" i="36"/>
  <c r="D172" i="36"/>
  <c r="F169" i="36"/>
  <c r="E169" i="36"/>
  <c r="D169" i="36"/>
  <c r="F168" i="36"/>
  <c r="E168" i="36"/>
  <c r="D168" i="36"/>
  <c r="F167" i="36"/>
  <c r="E167" i="36"/>
  <c r="D167" i="36"/>
  <c r="F166" i="36"/>
  <c r="E166" i="36"/>
  <c r="D166" i="36"/>
  <c r="F165" i="36"/>
  <c r="E165" i="36"/>
  <c r="D165" i="36"/>
  <c r="F164" i="36"/>
  <c r="E164" i="36"/>
  <c r="D164" i="36"/>
  <c r="F163" i="36"/>
  <c r="E163" i="36"/>
  <c r="D163" i="36"/>
  <c r="F162" i="36"/>
  <c r="E162" i="36"/>
  <c r="D162" i="36"/>
  <c r="F161" i="36"/>
  <c r="E161" i="36"/>
  <c r="D161" i="36"/>
  <c r="F160" i="36"/>
  <c r="E160" i="36"/>
  <c r="D160" i="36"/>
  <c r="G159" i="36"/>
  <c r="F159" i="36"/>
  <c r="E159" i="36"/>
  <c r="D159" i="36"/>
  <c r="G158" i="36"/>
  <c r="F158" i="36"/>
  <c r="E158" i="36"/>
  <c r="D158" i="36"/>
  <c r="F157" i="36"/>
  <c r="E157" i="36"/>
  <c r="D157" i="36"/>
  <c r="F156" i="36"/>
  <c r="E156" i="36"/>
  <c r="D156" i="36"/>
  <c r="F155" i="36"/>
  <c r="E155" i="36"/>
  <c r="D155" i="36"/>
  <c r="C155" i="36"/>
  <c r="F152" i="36"/>
  <c r="E152" i="36"/>
  <c r="D152" i="36"/>
  <c r="F151" i="36"/>
  <c r="E151" i="36"/>
  <c r="D151" i="36"/>
  <c r="F150" i="36"/>
  <c r="E150" i="36"/>
  <c r="D150" i="36"/>
  <c r="F149" i="36"/>
  <c r="E149" i="36"/>
  <c r="D149" i="36"/>
  <c r="F148" i="36"/>
  <c r="E148" i="36"/>
  <c r="D148" i="36"/>
  <c r="F147" i="36"/>
  <c r="E147" i="36"/>
  <c r="D147" i="36"/>
  <c r="F146" i="36"/>
  <c r="E146" i="36"/>
  <c r="D146" i="36"/>
  <c r="F145" i="36"/>
  <c r="E145" i="36"/>
  <c r="D145" i="36"/>
  <c r="F144" i="36"/>
  <c r="E144" i="36"/>
  <c r="D144" i="36"/>
  <c r="F143" i="36"/>
  <c r="E143" i="36"/>
  <c r="D143" i="36"/>
  <c r="F142" i="36"/>
  <c r="E142" i="36"/>
  <c r="D142" i="36"/>
  <c r="F141" i="36"/>
  <c r="E141" i="36"/>
  <c r="D141" i="36"/>
  <c r="F140" i="36"/>
  <c r="E140" i="36"/>
  <c r="D140" i="36"/>
  <c r="F139" i="36"/>
  <c r="E139" i="36"/>
  <c r="D139" i="36"/>
  <c r="F138" i="36"/>
  <c r="E138" i="36"/>
  <c r="D138" i="36"/>
  <c r="C138" i="36"/>
  <c r="F136" i="36"/>
  <c r="E136" i="36"/>
  <c r="D136" i="36"/>
  <c r="F135" i="36"/>
  <c r="E135" i="36"/>
  <c r="D135" i="36"/>
  <c r="F134" i="36"/>
  <c r="E134" i="36"/>
  <c r="D134" i="36"/>
  <c r="F133" i="36"/>
  <c r="E133" i="36"/>
  <c r="D133" i="36"/>
  <c r="F132" i="36"/>
  <c r="E132" i="36"/>
  <c r="D132" i="36"/>
  <c r="G131" i="36"/>
  <c r="F131" i="36"/>
  <c r="E131" i="36"/>
  <c r="D131" i="36"/>
  <c r="G130" i="36"/>
  <c r="F130" i="36"/>
  <c r="E130" i="36"/>
  <c r="D130" i="36"/>
  <c r="G129" i="36"/>
  <c r="F129" i="36"/>
  <c r="E129" i="36"/>
  <c r="D129" i="36"/>
  <c r="G128" i="36"/>
  <c r="F128" i="36"/>
  <c r="E128" i="36"/>
  <c r="D128" i="36"/>
  <c r="G127" i="36"/>
  <c r="F127" i="36"/>
  <c r="E127" i="36"/>
  <c r="D127" i="36"/>
  <c r="G126" i="36"/>
  <c r="F126" i="36"/>
  <c r="E126" i="36"/>
  <c r="D126" i="36"/>
  <c r="G125" i="36"/>
  <c r="F125" i="36"/>
  <c r="E125" i="36"/>
  <c r="D125" i="36"/>
  <c r="G124" i="36"/>
  <c r="F124" i="36"/>
  <c r="E124" i="36"/>
  <c r="D124" i="36"/>
  <c r="G123" i="36"/>
  <c r="F123" i="36"/>
  <c r="E123" i="36"/>
  <c r="D123" i="36"/>
  <c r="G122" i="36"/>
  <c r="F122" i="36"/>
  <c r="E122" i="36"/>
  <c r="D122" i="36"/>
  <c r="C122" i="36"/>
  <c r="F119" i="36"/>
  <c r="E119" i="36"/>
  <c r="D119" i="36"/>
  <c r="F118" i="36"/>
  <c r="E118" i="36"/>
  <c r="D118" i="36"/>
  <c r="F117" i="36"/>
  <c r="E117" i="36"/>
  <c r="D117" i="36"/>
  <c r="F116" i="36"/>
  <c r="E116" i="36"/>
  <c r="D116" i="36"/>
  <c r="F115" i="36"/>
  <c r="E115" i="36"/>
  <c r="D115" i="36"/>
  <c r="F114" i="36"/>
  <c r="E114" i="36"/>
  <c r="D114" i="36"/>
  <c r="F113" i="36"/>
  <c r="E113" i="36"/>
  <c r="D113" i="36"/>
  <c r="F112" i="36"/>
  <c r="E112" i="36"/>
  <c r="D112" i="36"/>
  <c r="F111" i="36"/>
  <c r="E111" i="36"/>
  <c r="D111" i="36"/>
  <c r="F110" i="36"/>
  <c r="E110" i="36"/>
  <c r="D110" i="36"/>
  <c r="F109" i="36"/>
  <c r="E109" i="36"/>
  <c r="D109" i="36"/>
  <c r="G108" i="36"/>
  <c r="F108" i="36"/>
  <c r="E108" i="36"/>
  <c r="D108" i="36"/>
  <c r="G107" i="36"/>
  <c r="F107" i="36"/>
  <c r="E107" i="36"/>
  <c r="D107" i="36"/>
  <c r="G106" i="36"/>
  <c r="F106" i="36"/>
  <c r="E106" i="36"/>
  <c r="D106" i="36"/>
  <c r="G105" i="36"/>
  <c r="F105" i="36"/>
  <c r="E105" i="36"/>
  <c r="D105" i="36"/>
  <c r="C105" i="36"/>
  <c r="F102" i="42"/>
  <c r="D102" i="42"/>
  <c r="F101" i="42"/>
  <c r="D101" i="42"/>
  <c r="F100" i="42"/>
  <c r="D100" i="42"/>
  <c r="F99" i="42"/>
  <c r="D99" i="42"/>
  <c r="F98" i="42"/>
  <c r="D98" i="42"/>
  <c r="F97" i="42"/>
  <c r="D97" i="42"/>
  <c r="F96" i="42"/>
  <c r="D96" i="42"/>
  <c r="F95" i="42"/>
  <c r="D95" i="42"/>
  <c r="F94" i="42"/>
  <c r="D94" i="42"/>
  <c r="F93" i="42"/>
  <c r="D93" i="42"/>
  <c r="F92" i="42"/>
  <c r="D92" i="42"/>
  <c r="F91" i="42"/>
  <c r="D91" i="42"/>
  <c r="F90" i="42"/>
  <c r="D90" i="42"/>
  <c r="F89" i="42"/>
  <c r="D89" i="42"/>
  <c r="F88" i="42"/>
  <c r="D88" i="42"/>
  <c r="F87" i="42"/>
  <c r="D87" i="42"/>
  <c r="F86" i="42"/>
  <c r="D86" i="42"/>
  <c r="F85" i="42"/>
  <c r="D85" i="42"/>
  <c r="F84" i="42"/>
  <c r="D84" i="42"/>
  <c r="F83" i="42"/>
  <c r="D83" i="42"/>
  <c r="F82" i="42"/>
  <c r="D82" i="42"/>
  <c r="F81" i="42"/>
  <c r="D81" i="42"/>
  <c r="F80" i="42"/>
  <c r="D80" i="42"/>
  <c r="F79" i="42"/>
  <c r="D79" i="42"/>
  <c r="F78" i="42"/>
  <c r="D78" i="42"/>
  <c r="G77" i="42"/>
  <c r="F77" i="42"/>
  <c r="D77" i="42"/>
  <c r="F76" i="42"/>
  <c r="D76" i="42"/>
  <c r="F75" i="42"/>
  <c r="D75" i="42"/>
  <c r="F74" i="42"/>
  <c r="D74" i="42"/>
  <c r="F73" i="42"/>
  <c r="D73" i="42"/>
  <c r="C73" i="42"/>
  <c r="F102" i="37"/>
  <c r="D102" i="37"/>
  <c r="F101" i="37"/>
  <c r="D101" i="37"/>
  <c r="F100" i="37"/>
  <c r="D100" i="37"/>
  <c r="F99" i="37"/>
  <c r="D99" i="37"/>
  <c r="F98" i="37"/>
  <c r="D98" i="37"/>
  <c r="F97" i="37"/>
  <c r="D97" i="37"/>
  <c r="F96" i="37"/>
  <c r="D96" i="37"/>
  <c r="F95" i="37"/>
  <c r="D95" i="37"/>
  <c r="F94" i="37"/>
  <c r="D94" i="37"/>
  <c r="F93" i="37"/>
  <c r="D93" i="37"/>
  <c r="F92" i="37"/>
  <c r="D92" i="37"/>
  <c r="F91" i="37"/>
  <c r="D91" i="37"/>
  <c r="F90" i="37"/>
  <c r="D90" i="37"/>
  <c r="F89" i="37"/>
  <c r="D89" i="37"/>
  <c r="F88" i="37"/>
  <c r="D88" i="37"/>
  <c r="F87" i="37"/>
  <c r="D87" i="37"/>
  <c r="F86" i="37"/>
  <c r="D86" i="37"/>
  <c r="F85" i="37"/>
  <c r="D85" i="37"/>
  <c r="F84" i="37"/>
  <c r="D84" i="37"/>
  <c r="F83" i="37"/>
  <c r="D83" i="37"/>
  <c r="F82" i="37"/>
  <c r="D82" i="37"/>
  <c r="F81" i="37"/>
  <c r="D81" i="37"/>
  <c r="F80" i="37"/>
  <c r="D80" i="37"/>
  <c r="F79" i="37"/>
  <c r="D79" i="37"/>
  <c r="F78" i="37"/>
  <c r="D78" i="37"/>
  <c r="G77" i="37"/>
  <c r="F77" i="37"/>
  <c r="D77" i="37"/>
  <c r="F76" i="37"/>
  <c r="D76" i="37"/>
  <c r="F75" i="37"/>
  <c r="D75" i="37"/>
  <c r="F74" i="37"/>
  <c r="D74" i="37"/>
  <c r="F73" i="37"/>
  <c r="D73" i="37"/>
  <c r="C73" i="37"/>
  <c r="F102" i="48"/>
  <c r="D102" i="48"/>
  <c r="F101" i="48"/>
  <c r="D101" i="48"/>
  <c r="F100" i="48"/>
  <c r="D100" i="48"/>
  <c r="F99" i="48"/>
  <c r="D99" i="48"/>
  <c r="F98" i="48"/>
  <c r="D98" i="48"/>
  <c r="F97" i="48"/>
  <c r="D97" i="48"/>
  <c r="F96" i="48"/>
  <c r="D96" i="48"/>
  <c r="F95" i="48"/>
  <c r="D95" i="48"/>
  <c r="F94" i="48"/>
  <c r="D94" i="48"/>
  <c r="F93" i="48"/>
  <c r="D93" i="48"/>
  <c r="F92" i="48"/>
  <c r="D92" i="48"/>
  <c r="F91" i="48"/>
  <c r="D91" i="48"/>
  <c r="F90" i="48"/>
  <c r="D90" i="48"/>
  <c r="F89" i="48"/>
  <c r="D89" i="48"/>
  <c r="F88" i="48"/>
  <c r="D88" i="48"/>
  <c r="F87" i="48"/>
  <c r="D87" i="48"/>
  <c r="F86" i="48"/>
  <c r="D86" i="48"/>
  <c r="F85" i="48"/>
  <c r="D85" i="48"/>
  <c r="F84" i="48"/>
  <c r="D84" i="48"/>
  <c r="F83" i="48"/>
  <c r="D83" i="48"/>
  <c r="F82" i="48"/>
  <c r="D82" i="48"/>
  <c r="F81" i="48"/>
  <c r="D81" i="48"/>
  <c r="F80" i="48"/>
  <c r="D80" i="48"/>
  <c r="F79" i="48"/>
  <c r="D79" i="48"/>
  <c r="F78" i="48"/>
  <c r="D78" i="48"/>
  <c r="G77" i="48"/>
  <c r="F77" i="48"/>
  <c r="D77" i="48"/>
  <c r="F76" i="48"/>
  <c r="D76" i="48"/>
  <c r="F75" i="48"/>
  <c r="D75" i="48"/>
  <c r="F74" i="48"/>
  <c r="D74" i="48"/>
  <c r="F73" i="48"/>
  <c r="D73" i="48"/>
  <c r="C73" i="48"/>
  <c r="F102" i="49"/>
  <c r="D102" i="49"/>
  <c r="F101" i="49"/>
  <c r="D101" i="49"/>
  <c r="F100" i="49"/>
  <c r="D100" i="49"/>
  <c r="F99" i="49"/>
  <c r="D99" i="49"/>
  <c r="F98" i="49"/>
  <c r="D98" i="49"/>
  <c r="F97" i="49"/>
  <c r="D97" i="49"/>
  <c r="F96" i="49"/>
  <c r="D96" i="49"/>
  <c r="F95" i="49"/>
  <c r="D95" i="49"/>
  <c r="F94" i="49"/>
  <c r="D94" i="49"/>
  <c r="F93" i="49"/>
  <c r="D93" i="49"/>
  <c r="F92" i="49"/>
  <c r="D92" i="49"/>
  <c r="F91" i="49"/>
  <c r="D91" i="49"/>
  <c r="F90" i="49"/>
  <c r="D90" i="49"/>
  <c r="F89" i="49"/>
  <c r="D89" i="49"/>
  <c r="F88" i="49"/>
  <c r="D88" i="49"/>
  <c r="F87" i="49"/>
  <c r="D87" i="49"/>
  <c r="F86" i="49"/>
  <c r="D86" i="49"/>
  <c r="F85" i="49"/>
  <c r="D85" i="49"/>
  <c r="F84" i="49"/>
  <c r="D84" i="49"/>
  <c r="F83" i="49"/>
  <c r="D83" i="49"/>
  <c r="F82" i="49"/>
  <c r="D82" i="49"/>
  <c r="F81" i="49"/>
  <c r="D81" i="49"/>
  <c r="F80" i="49"/>
  <c r="D80" i="49"/>
  <c r="F79" i="49"/>
  <c r="D79" i="49"/>
  <c r="F78" i="49"/>
  <c r="D78" i="49"/>
  <c r="G77" i="49"/>
  <c r="F77" i="49"/>
  <c r="D77" i="49"/>
  <c r="F76" i="49"/>
  <c r="D76" i="49"/>
  <c r="F75" i="49"/>
  <c r="D75" i="49"/>
  <c r="F74" i="49"/>
  <c r="D74" i="49"/>
  <c r="F73" i="49"/>
  <c r="D73" i="49"/>
  <c r="C73" i="49"/>
  <c r="F102" i="50"/>
  <c r="D102" i="50"/>
  <c r="F101" i="50"/>
  <c r="D101" i="50"/>
  <c r="F100" i="50"/>
  <c r="D100" i="50"/>
  <c r="F99" i="50"/>
  <c r="D99" i="50"/>
  <c r="F98" i="50"/>
  <c r="D98" i="50"/>
  <c r="F97" i="50"/>
  <c r="D97" i="50"/>
  <c r="F96" i="50"/>
  <c r="D96" i="50"/>
  <c r="F95" i="50"/>
  <c r="D95" i="50"/>
  <c r="F94" i="50"/>
  <c r="D94" i="50"/>
  <c r="F93" i="50"/>
  <c r="D93" i="50"/>
  <c r="F92" i="50"/>
  <c r="D92" i="50"/>
  <c r="F91" i="50"/>
  <c r="D91" i="50"/>
  <c r="F90" i="50"/>
  <c r="D90" i="50"/>
  <c r="F89" i="50"/>
  <c r="D89" i="50"/>
  <c r="F88" i="50"/>
  <c r="D88" i="50"/>
  <c r="F87" i="50"/>
  <c r="D87" i="50"/>
  <c r="F86" i="50"/>
  <c r="D86" i="50"/>
  <c r="F85" i="50"/>
  <c r="D85" i="50"/>
  <c r="F84" i="50"/>
  <c r="D84" i="50"/>
  <c r="F83" i="50"/>
  <c r="D83" i="50"/>
  <c r="F82" i="50"/>
  <c r="D82" i="50"/>
  <c r="F81" i="50"/>
  <c r="D81" i="50"/>
  <c r="F80" i="50"/>
  <c r="D80" i="50"/>
  <c r="F79" i="50"/>
  <c r="D79" i="50"/>
  <c r="F78" i="50"/>
  <c r="D78" i="50"/>
  <c r="G77" i="50"/>
  <c r="F77" i="50"/>
  <c r="D77" i="50"/>
  <c r="F76" i="50"/>
  <c r="D76" i="50"/>
  <c r="F75" i="50"/>
  <c r="D75" i="50"/>
  <c r="F74" i="50"/>
  <c r="D74" i="50"/>
  <c r="F73" i="50"/>
  <c r="D73" i="50"/>
  <c r="C73" i="50"/>
  <c r="F102" i="51"/>
  <c r="D102" i="51"/>
  <c r="F101" i="51"/>
  <c r="D101" i="51"/>
  <c r="F100" i="51"/>
  <c r="D100" i="51"/>
  <c r="F99" i="51"/>
  <c r="D99" i="51"/>
  <c r="F98" i="51"/>
  <c r="D98" i="51"/>
  <c r="F97" i="51"/>
  <c r="D97" i="51"/>
  <c r="F96" i="51"/>
  <c r="D96" i="51"/>
  <c r="F95" i="51"/>
  <c r="D95" i="51"/>
  <c r="F94" i="51"/>
  <c r="D94" i="51"/>
  <c r="F93" i="51"/>
  <c r="D93" i="51"/>
  <c r="F92" i="51"/>
  <c r="D92" i="51"/>
  <c r="F91" i="51"/>
  <c r="D91" i="51"/>
  <c r="F90" i="51"/>
  <c r="D90" i="51"/>
  <c r="F89" i="51"/>
  <c r="D89" i="51"/>
  <c r="F88" i="51"/>
  <c r="D88" i="51"/>
  <c r="F87" i="51"/>
  <c r="D87" i="51"/>
  <c r="F86" i="51"/>
  <c r="D86" i="51"/>
  <c r="F85" i="51"/>
  <c r="D85" i="51"/>
  <c r="F84" i="51"/>
  <c r="D84" i="51"/>
  <c r="F83" i="51"/>
  <c r="D83" i="51"/>
  <c r="F82" i="51"/>
  <c r="D82" i="51"/>
  <c r="F81" i="51"/>
  <c r="D81" i="51"/>
  <c r="F80" i="51"/>
  <c r="D80" i="51"/>
  <c r="F79" i="51"/>
  <c r="D79" i="51"/>
  <c r="F78" i="51"/>
  <c r="D78" i="51"/>
  <c r="G77" i="51"/>
  <c r="F77" i="51"/>
  <c r="D77" i="51"/>
  <c r="F76" i="51"/>
  <c r="D76" i="51"/>
  <c r="F75" i="51"/>
  <c r="D75" i="51"/>
  <c r="F74" i="51"/>
  <c r="D74" i="51"/>
  <c r="F73" i="51"/>
  <c r="D73" i="51"/>
  <c r="C73" i="51"/>
  <c r="F102" i="52"/>
  <c r="D102" i="52"/>
  <c r="F101" i="52"/>
  <c r="D101" i="52"/>
  <c r="F100" i="52"/>
  <c r="D100" i="52"/>
  <c r="F99" i="52"/>
  <c r="D99" i="52"/>
  <c r="F98" i="52"/>
  <c r="D98" i="52"/>
  <c r="F97" i="52"/>
  <c r="D97" i="52"/>
  <c r="F96" i="52"/>
  <c r="D96" i="52"/>
  <c r="F95" i="52"/>
  <c r="D95" i="52"/>
  <c r="F94" i="52"/>
  <c r="D94" i="52"/>
  <c r="F93" i="52"/>
  <c r="D93" i="52"/>
  <c r="F92" i="52"/>
  <c r="D92" i="52"/>
  <c r="F91" i="52"/>
  <c r="D91" i="52"/>
  <c r="F90" i="52"/>
  <c r="D90" i="52"/>
  <c r="F89" i="52"/>
  <c r="D89" i="52"/>
  <c r="F88" i="52"/>
  <c r="D88" i="52"/>
  <c r="F87" i="52"/>
  <c r="D87" i="52"/>
  <c r="F86" i="52"/>
  <c r="D86" i="52"/>
  <c r="F85" i="52"/>
  <c r="D85" i="52"/>
  <c r="F84" i="52"/>
  <c r="D84" i="52"/>
  <c r="F83" i="52"/>
  <c r="D83" i="52"/>
  <c r="F82" i="52"/>
  <c r="D82" i="52"/>
  <c r="F81" i="52"/>
  <c r="D81" i="52"/>
  <c r="F80" i="52"/>
  <c r="D80" i="52"/>
  <c r="F79" i="52"/>
  <c r="D79" i="52"/>
  <c r="F78" i="52"/>
  <c r="D78" i="52"/>
  <c r="G77" i="52"/>
  <c r="F77" i="52"/>
  <c r="D77" i="52"/>
  <c r="F76" i="52"/>
  <c r="D76" i="52"/>
  <c r="F75" i="52"/>
  <c r="D75" i="52"/>
  <c r="F74" i="52"/>
  <c r="D74" i="52"/>
  <c r="F73" i="52"/>
  <c r="D73" i="52"/>
  <c r="C73" i="52"/>
  <c r="F102" i="38"/>
  <c r="D102" i="38"/>
  <c r="F101" i="38"/>
  <c r="D101" i="38"/>
  <c r="F100" i="38"/>
  <c r="D100" i="38"/>
  <c r="F99" i="38"/>
  <c r="D99" i="38"/>
  <c r="F98" i="38"/>
  <c r="D98" i="38"/>
  <c r="F97" i="38"/>
  <c r="D97" i="38"/>
  <c r="F96" i="38"/>
  <c r="D96" i="38"/>
  <c r="F95" i="38"/>
  <c r="D95" i="38"/>
  <c r="F94" i="38"/>
  <c r="D94" i="38"/>
  <c r="F93" i="38"/>
  <c r="D93" i="38"/>
  <c r="F92" i="38"/>
  <c r="D92" i="38"/>
  <c r="F91" i="38"/>
  <c r="D91" i="38"/>
  <c r="F90" i="38"/>
  <c r="D90" i="38"/>
  <c r="F89" i="38"/>
  <c r="D89" i="38"/>
  <c r="F88" i="38"/>
  <c r="D88" i="38"/>
  <c r="F87" i="38"/>
  <c r="D87" i="38"/>
  <c r="F86" i="38"/>
  <c r="D86" i="38"/>
  <c r="F85" i="38"/>
  <c r="D85" i="38"/>
  <c r="F84" i="38"/>
  <c r="D84" i="38"/>
  <c r="F83" i="38"/>
  <c r="D83" i="38"/>
  <c r="F82" i="38"/>
  <c r="D82" i="38"/>
  <c r="F81" i="38"/>
  <c r="D81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C73" i="38"/>
  <c r="F102" i="43"/>
  <c r="D102" i="43"/>
  <c r="F101" i="43"/>
  <c r="D101" i="43"/>
  <c r="F100" i="43"/>
  <c r="D100" i="43"/>
  <c r="F99" i="43"/>
  <c r="D99" i="43"/>
  <c r="F98" i="43"/>
  <c r="D98" i="43"/>
  <c r="F97" i="43"/>
  <c r="D97" i="43"/>
  <c r="F96" i="43"/>
  <c r="D96" i="43"/>
  <c r="F95" i="43"/>
  <c r="D95" i="43"/>
  <c r="F94" i="43"/>
  <c r="D94" i="43"/>
  <c r="F93" i="43"/>
  <c r="D93" i="43"/>
  <c r="F92" i="43"/>
  <c r="D92" i="43"/>
  <c r="F91" i="43"/>
  <c r="D91" i="43"/>
  <c r="F90" i="43"/>
  <c r="D90" i="43"/>
  <c r="F89" i="43"/>
  <c r="D89" i="43"/>
  <c r="F88" i="43"/>
  <c r="D88" i="43"/>
  <c r="F87" i="43"/>
  <c r="D87" i="43"/>
  <c r="F86" i="43"/>
  <c r="D86" i="43"/>
  <c r="F85" i="43"/>
  <c r="D85" i="43"/>
  <c r="F84" i="43"/>
  <c r="D84" i="43"/>
  <c r="F83" i="43"/>
  <c r="D83" i="43"/>
  <c r="F82" i="43"/>
  <c r="D82" i="43"/>
  <c r="F81" i="43"/>
  <c r="D81" i="43"/>
  <c r="F80" i="43"/>
  <c r="D80" i="43"/>
  <c r="F79" i="43"/>
  <c r="D79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C73" i="43"/>
  <c r="F102" i="44"/>
  <c r="D102" i="44"/>
  <c r="F101" i="44"/>
  <c r="D101" i="44"/>
  <c r="F100" i="44"/>
  <c r="D100" i="44"/>
  <c r="F99" i="44"/>
  <c r="D99" i="44"/>
  <c r="F98" i="44"/>
  <c r="D98" i="44"/>
  <c r="F97" i="44"/>
  <c r="D97" i="44"/>
  <c r="F96" i="44"/>
  <c r="D96" i="44"/>
  <c r="F95" i="44"/>
  <c r="D95" i="44"/>
  <c r="F94" i="44"/>
  <c r="D94" i="44"/>
  <c r="F93" i="44"/>
  <c r="D93" i="44"/>
  <c r="F92" i="44"/>
  <c r="D92" i="44"/>
  <c r="F91" i="44"/>
  <c r="D91" i="44"/>
  <c r="F90" i="44"/>
  <c r="D90" i="44"/>
  <c r="F89" i="44"/>
  <c r="D89" i="44"/>
  <c r="F88" i="44"/>
  <c r="D88" i="44"/>
  <c r="F87" i="44"/>
  <c r="D87" i="44"/>
  <c r="F86" i="44"/>
  <c r="D86" i="44"/>
  <c r="F85" i="44"/>
  <c r="D85" i="44"/>
  <c r="F84" i="44"/>
  <c r="D84" i="44"/>
  <c r="F83" i="44"/>
  <c r="D83" i="44"/>
  <c r="F82" i="44"/>
  <c r="D82" i="44"/>
  <c r="F81" i="44"/>
  <c r="D81" i="44"/>
  <c r="F80" i="44"/>
  <c r="D80" i="44"/>
  <c r="F79" i="44"/>
  <c r="D79" i="44"/>
  <c r="F78" i="44"/>
  <c r="D78" i="44"/>
  <c r="F77" i="44"/>
  <c r="D77" i="44"/>
  <c r="F76" i="44"/>
  <c r="D76" i="44"/>
  <c r="F75" i="44"/>
  <c r="D75" i="44"/>
  <c r="F74" i="44"/>
  <c r="D74" i="44"/>
  <c r="F73" i="44"/>
  <c r="D73" i="44"/>
  <c r="C73" i="44"/>
  <c r="F102" i="45"/>
  <c r="D102" i="45"/>
  <c r="F101" i="45"/>
  <c r="D101" i="45"/>
  <c r="F100" i="45"/>
  <c r="D100" i="45"/>
  <c r="F99" i="45"/>
  <c r="D99" i="45"/>
  <c r="F98" i="45"/>
  <c r="D98" i="45"/>
  <c r="F97" i="45"/>
  <c r="D97" i="45"/>
  <c r="F96" i="45"/>
  <c r="D96" i="45"/>
  <c r="F95" i="45"/>
  <c r="D95" i="45"/>
  <c r="F94" i="45"/>
  <c r="D94" i="45"/>
  <c r="F93" i="45"/>
  <c r="D93" i="45"/>
  <c r="F92" i="45"/>
  <c r="D92" i="45"/>
  <c r="F91" i="45"/>
  <c r="D91" i="45"/>
  <c r="F90" i="45"/>
  <c r="D90" i="45"/>
  <c r="F89" i="45"/>
  <c r="D89" i="45"/>
  <c r="F88" i="45"/>
  <c r="D88" i="45"/>
  <c r="F87" i="45"/>
  <c r="D87" i="45"/>
  <c r="F86" i="45"/>
  <c r="D86" i="45"/>
  <c r="F85" i="45"/>
  <c r="D85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C73" i="45"/>
  <c r="F102" i="46"/>
  <c r="D102" i="46"/>
  <c r="F101" i="46"/>
  <c r="D101" i="46"/>
  <c r="F100" i="46"/>
  <c r="D100" i="46"/>
  <c r="F99" i="46"/>
  <c r="D99" i="46"/>
  <c r="F98" i="46"/>
  <c r="D98" i="46"/>
  <c r="F97" i="46"/>
  <c r="D97" i="46"/>
  <c r="F96" i="46"/>
  <c r="D96" i="46"/>
  <c r="F95" i="46"/>
  <c r="D95" i="46"/>
  <c r="F94" i="46"/>
  <c r="D94" i="46"/>
  <c r="F93" i="46"/>
  <c r="D93" i="46"/>
  <c r="F92" i="46"/>
  <c r="D92" i="46"/>
  <c r="F91" i="46"/>
  <c r="D91" i="46"/>
  <c r="F90" i="46"/>
  <c r="D90" i="46"/>
  <c r="F89" i="46"/>
  <c r="D89" i="46"/>
  <c r="F88" i="46"/>
  <c r="D88" i="46"/>
  <c r="F87" i="46"/>
  <c r="D87" i="46"/>
  <c r="F86" i="46"/>
  <c r="D86" i="46"/>
  <c r="F85" i="46"/>
  <c r="D85" i="46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C73" i="46"/>
  <c r="F102" i="47"/>
  <c r="D102" i="47"/>
  <c r="F101" i="47"/>
  <c r="D101" i="47"/>
  <c r="F100" i="47"/>
  <c r="D100" i="47"/>
  <c r="F99" i="47"/>
  <c r="D99" i="47"/>
  <c r="F98" i="47"/>
  <c r="D98" i="47"/>
  <c r="F97" i="47"/>
  <c r="D97" i="47"/>
  <c r="F96" i="47"/>
  <c r="D96" i="47"/>
  <c r="F95" i="47"/>
  <c r="D95" i="47"/>
  <c r="F94" i="47"/>
  <c r="D94" i="47"/>
  <c r="F93" i="47"/>
  <c r="D93" i="47"/>
  <c r="F92" i="47"/>
  <c r="D92" i="47"/>
  <c r="F91" i="47"/>
  <c r="D91" i="47"/>
  <c r="F90" i="47"/>
  <c r="D90" i="47"/>
  <c r="F89" i="47"/>
  <c r="D89" i="47"/>
  <c r="F88" i="47"/>
  <c r="D88" i="47"/>
  <c r="F87" i="47"/>
  <c r="D87" i="47"/>
  <c r="F86" i="47"/>
  <c r="D86" i="47"/>
  <c r="F85" i="47"/>
  <c r="D85" i="47"/>
  <c r="F84" i="47"/>
  <c r="D84" i="47"/>
  <c r="F83" i="47"/>
  <c r="D83" i="47"/>
  <c r="F82" i="47"/>
  <c r="D82" i="47"/>
  <c r="F81" i="47"/>
  <c r="D81" i="47"/>
  <c r="F80" i="47"/>
  <c r="D80" i="47"/>
  <c r="F79" i="47"/>
  <c r="D79" i="47"/>
  <c r="F78" i="47"/>
  <c r="D78" i="47"/>
  <c r="F77" i="47"/>
  <c r="D77" i="47"/>
  <c r="F76" i="47"/>
  <c r="D76" i="47"/>
  <c r="F75" i="47"/>
  <c r="D75" i="47"/>
  <c r="F74" i="47"/>
  <c r="D74" i="47"/>
  <c r="F73" i="47"/>
  <c r="D73" i="47"/>
  <c r="C73" i="47"/>
  <c r="F102" i="54"/>
  <c r="D102" i="54"/>
  <c r="F101" i="54"/>
  <c r="D101" i="54"/>
  <c r="F100" i="54"/>
  <c r="D100" i="54"/>
  <c r="F99" i="54"/>
  <c r="D99" i="54"/>
  <c r="F98" i="54"/>
  <c r="D98" i="54"/>
  <c r="F97" i="54"/>
  <c r="D97" i="54"/>
  <c r="F96" i="54"/>
  <c r="D96" i="54"/>
  <c r="F95" i="54"/>
  <c r="D95" i="54"/>
  <c r="F94" i="54"/>
  <c r="D94" i="54"/>
  <c r="F93" i="54"/>
  <c r="D93" i="54"/>
  <c r="F92" i="54"/>
  <c r="D92" i="54"/>
  <c r="F91" i="54"/>
  <c r="D91" i="54"/>
  <c r="F90" i="54"/>
  <c r="D90" i="54"/>
  <c r="F89" i="54"/>
  <c r="D89" i="54"/>
  <c r="F88" i="54"/>
  <c r="D88" i="54"/>
  <c r="F87" i="54"/>
  <c r="D87" i="54"/>
  <c r="F86" i="54"/>
  <c r="D86" i="54"/>
  <c r="F85" i="54"/>
  <c r="D85" i="54"/>
  <c r="F84" i="54"/>
  <c r="D84" i="54"/>
  <c r="F83" i="54"/>
  <c r="D83" i="54"/>
  <c r="F82" i="54"/>
  <c r="D82" i="54"/>
  <c r="F81" i="54"/>
  <c r="D81" i="54"/>
  <c r="F80" i="54"/>
  <c r="D80" i="54"/>
  <c r="F79" i="54"/>
  <c r="D79" i="54"/>
  <c r="F78" i="54"/>
  <c r="D78" i="54"/>
  <c r="F77" i="54"/>
  <c r="D77" i="54"/>
  <c r="F76" i="54"/>
  <c r="D76" i="54"/>
  <c r="F75" i="54"/>
  <c r="D75" i="54"/>
  <c r="F74" i="54"/>
  <c r="D74" i="54"/>
  <c r="F73" i="54"/>
  <c r="D73" i="54"/>
  <c r="C73" i="54"/>
  <c r="F102" i="39"/>
  <c r="D102" i="39"/>
  <c r="F101" i="39"/>
  <c r="D101" i="39"/>
  <c r="F100" i="39"/>
  <c r="D100" i="39"/>
  <c r="F99" i="39"/>
  <c r="D99" i="39"/>
  <c r="F98" i="39"/>
  <c r="D98" i="39"/>
  <c r="F97" i="39"/>
  <c r="D97" i="39"/>
  <c r="F96" i="39"/>
  <c r="D96" i="39"/>
  <c r="F95" i="39"/>
  <c r="D95" i="39"/>
  <c r="F94" i="39"/>
  <c r="D94" i="39"/>
  <c r="F93" i="39"/>
  <c r="D93" i="39"/>
  <c r="F92" i="39"/>
  <c r="D92" i="39"/>
  <c r="F91" i="39"/>
  <c r="D91" i="39"/>
  <c r="F90" i="39"/>
  <c r="D90" i="39"/>
  <c r="F89" i="39"/>
  <c r="D89" i="39"/>
  <c r="F88" i="39"/>
  <c r="D88" i="39"/>
  <c r="F87" i="39"/>
  <c r="D87" i="39"/>
  <c r="F86" i="39"/>
  <c r="D86" i="39"/>
  <c r="F85" i="39"/>
  <c r="D85" i="39"/>
  <c r="F84" i="39"/>
  <c r="D84" i="39"/>
  <c r="F83" i="39"/>
  <c r="D83" i="39"/>
  <c r="F82" i="39"/>
  <c r="D82" i="39"/>
  <c r="F81" i="39"/>
  <c r="D81" i="39"/>
  <c r="F80" i="39"/>
  <c r="D80" i="39"/>
  <c r="F79" i="39"/>
  <c r="D79" i="39"/>
  <c r="F78" i="39"/>
  <c r="D78" i="39"/>
  <c r="G77" i="39"/>
  <c r="F77" i="39"/>
  <c r="D77" i="39"/>
  <c r="F76" i="39"/>
  <c r="D76" i="39"/>
  <c r="F75" i="39"/>
  <c r="D75" i="39"/>
  <c r="F74" i="39"/>
  <c r="D74" i="39"/>
  <c r="F73" i="39"/>
  <c r="D73" i="39"/>
  <c r="C73" i="39"/>
  <c r="F102" i="36"/>
  <c r="D102" i="36"/>
  <c r="F101" i="36"/>
  <c r="D101" i="36"/>
  <c r="F100" i="36"/>
  <c r="D100" i="36"/>
  <c r="F99" i="36"/>
  <c r="D99" i="36"/>
  <c r="F98" i="36"/>
  <c r="D98" i="36"/>
  <c r="F97" i="36"/>
  <c r="D97" i="36"/>
  <c r="F96" i="36"/>
  <c r="D96" i="36"/>
  <c r="F95" i="36"/>
  <c r="D95" i="36"/>
  <c r="F94" i="36"/>
  <c r="D94" i="36"/>
  <c r="F93" i="36"/>
  <c r="D93" i="36"/>
  <c r="F92" i="36"/>
  <c r="D92" i="36"/>
  <c r="F91" i="36"/>
  <c r="D91" i="36"/>
  <c r="F90" i="36"/>
  <c r="D90" i="36"/>
  <c r="F89" i="36"/>
  <c r="D89" i="36"/>
  <c r="F88" i="36"/>
  <c r="D88" i="36"/>
  <c r="F87" i="36"/>
  <c r="D87" i="36"/>
  <c r="F86" i="36"/>
  <c r="D86" i="36"/>
  <c r="F85" i="36"/>
  <c r="D85" i="36"/>
  <c r="F84" i="36"/>
  <c r="D84" i="36"/>
  <c r="F83" i="36"/>
  <c r="D83" i="36"/>
  <c r="F82" i="36"/>
  <c r="D82" i="36"/>
  <c r="F81" i="36"/>
  <c r="D81" i="36"/>
  <c r="F80" i="36"/>
  <c r="D80" i="36"/>
  <c r="F79" i="36"/>
  <c r="D79" i="36"/>
  <c r="F78" i="36"/>
  <c r="D78" i="36"/>
  <c r="G77" i="36"/>
  <c r="F77" i="36"/>
  <c r="D77" i="36"/>
  <c r="F76" i="36"/>
  <c r="D76" i="36"/>
  <c r="F75" i="36"/>
  <c r="D75" i="36"/>
  <c r="F74" i="36"/>
  <c r="D74" i="36"/>
  <c r="F73" i="36"/>
  <c r="D73" i="36"/>
  <c r="C73" i="36"/>
  <c r="F68" i="42"/>
  <c r="D68" i="42"/>
  <c r="C68" i="42"/>
  <c r="F48" i="42"/>
  <c r="D48" i="42"/>
  <c r="C48" i="42"/>
  <c r="F47" i="42"/>
  <c r="D47" i="42"/>
  <c r="C47" i="42"/>
  <c r="F46" i="42"/>
  <c r="D46" i="42"/>
  <c r="C46" i="42"/>
  <c r="F45" i="42"/>
  <c r="D45" i="42"/>
  <c r="C45" i="42"/>
  <c r="F44" i="42"/>
  <c r="D44" i="42"/>
  <c r="C44" i="42"/>
  <c r="F43" i="42"/>
  <c r="D43" i="42"/>
  <c r="C43" i="42"/>
  <c r="F42" i="42"/>
  <c r="D42" i="42"/>
  <c r="C42" i="42"/>
  <c r="G41" i="42"/>
  <c r="F41" i="42"/>
  <c r="D41" i="42"/>
  <c r="C41" i="42"/>
  <c r="F40" i="42"/>
  <c r="D40" i="42"/>
  <c r="C40" i="42"/>
  <c r="F39" i="42"/>
  <c r="D39" i="42"/>
  <c r="C39" i="42"/>
  <c r="F38" i="42"/>
  <c r="D38" i="42"/>
  <c r="C38" i="42"/>
  <c r="F37" i="42"/>
  <c r="D37" i="42"/>
  <c r="C37" i="42"/>
  <c r="F35" i="42"/>
  <c r="D35" i="42"/>
  <c r="C35" i="42"/>
  <c r="F34" i="42"/>
  <c r="D34" i="42"/>
  <c r="C34" i="42"/>
  <c r="F33" i="42"/>
  <c r="D33" i="42"/>
  <c r="C33" i="42"/>
  <c r="F32" i="42"/>
  <c r="D32" i="42"/>
  <c r="C32" i="42"/>
  <c r="F31" i="42"/>
  <c r="D31" i="42"/>
  <c r="C31" i="42"/>
  <c r="F30" i="42"/>
  <c r="D30" i="42"/>
  <c r="C30" i="42"/>
  <c r="F29" i="42"/>
  <c r="D29" i="42"/>
  <c r="C29" i="42"/>
  <c r="F28" i="42"/>
  <c r="D28" i="42"/>
  <c r="C28" i="42"/>
  <c r="F27" i="42"/>
  <c r="D27" i="42"/>
  <c r="C27" i="42"/>
  <c r="F26" i="42"/>
  <c r="D26" i="42"/>
  <c r="C26" i="42"/>
  <c r="F25" i="42"/>
  <c r="D25" i="42"/>
  <c r="C25" i="42"/>
  <c r="F24" i="42"/>
  <c r="D24" i="42"/>
  <c r="C24" i="42"/>
  <c r="F23" i="42"/>
  <c r="D23" i="42"/>
  <c r="C23" i="42"/>
  <c r="F22" i="42"/>
  <c r="D22" i="42"/>
  <c r="C22" i="42"/>
  <c r="F21" i="42"/>
  <c r="D21" i="42"/>
  <c r="C21" i="42"/>
  <c r="F20" i="42"/>
  <c r="D20" i="42"/>
  <c r="C20" i="42"/>
  <c r="F68" i="37"/>
  <c r="D68" i="37"/>
  <c r="C68" i="37"/>
  <c r="F48" i="37"/>
  <c r="D48" i="37"/>
  <c r="C48" i="37"/>
  <c r="F47" i="37"/>
  <c r="D47" i="37"/>
  <c r="C47" i="37"/>
  <c r="F46" i="37"/>
  <c r="D46" i="37"/>
  <c r="C46" i="37"/>
  <c r="F45" i="37"/>
  <c r="D45" i="37"/>
  <c r="C45" i="37"/>
  <c r="F44" i="37"/>
  <c r="D44" i="37"/>
  <c r="C44" i="37"/>
  <c r="F43" i="37"/>
  <c r="D43" i="37"/>
  <c r="C43" i="37"/>
  <c r="F42" i="37"/>
  <c r="D42" i="37"/>
  <c r="C42" i="37"/>
  <c r="G41" i="37"/>
  <c r="F41" i="37"/>
  <c r="D41" i="37"/>
  <c r="C41" i="37"/>
  <c r="F40" i="37"/>
  <c r="D40" i="37"/>
  <c r="C40" i="37"/>
  <c r="F39" i="37"/>
  <c r="D39" i="37"/>
  <c r="C39" i="37"/>
  <c r="F38" i="37"/>
  <c r="D38" i="37"/>
  <c r="C38" i="37"/>
  <c r="F37" i="37"/>
  <c r="D37" i="37"/>
  <c r="C37" i="37"/>
  <c r="F35" i="37"/>
  <c r="D35" i="37"/>
  <c r="C35" i="37"/>
  <c r="F34" i="37"/>
  <c r="D34" i="37"/>
  <c r="C34" i="37"/>
  <c r="F33" i="37"/>
  <c r="D33" i="37"/>
  <c r="C33" i="37"/>
  <c r="F32" i="37"/>
  <c r="D32" i="37"/>
  <c r="C32" i="37"/>
  <c r="F31" i="37"/>
  <c r="D31" i="37"/>
  <c r="C31" i="37"/>
  <c r="F30" i="37"/>
  <c r="D30" i="37"/>
  <c r="C30" i="37"/>
  <c r="F29" i="37"/>
  <c r="D29" i="37"/>
  <c r="C29" i="37"/>
  <c r="F28" i="37"/>
  <c r="D28" i="37"/>
  <c r="C28" i="37"/>
  <c r="F27" i="37"/>
  <c r="D27" i="37"/>
  <c r="C27" i="37"/>
  <c r="F26" i="37"/>
  <c r="D26" i="37"/>
  <c r="C26" i="37"/>
  <c r="F25" i="37"/>
  <c r="D25" i="37"/>
  <c r="C25" i="37"/>
  <c r="F24" i="37"/>
  <c r="D24" i="37"/>
  <c r="C24" i="37"/>
  <c r="F23" i="37"/>
  <c r="D23" i="37"/>
  <c r="C23" i="37"/>
  <c r="F22" i="37"/>
  <c r="D22" i="37"/>
  <c r="C22" i="37"/>
  <c r="F21" i="37"/>
  <c r="D21" i="37"/>
  <c r="C21" i="37"/>
  <c r="F20" i="37"/>
  <c r="D20" i="37"/>
  <c r="C20" i="37"/>
  <c r="F68" i="48"/>
  <c r="D68" i="48"/>
  <c r="C68" i="48"/>
  <c r="F48" i="48"/>
  <c r="D48" i="48"/>
  <c r="C48" i="48"/>
  <c r="F47" i="48"/>
  <c r="D47" i="48"/>
  <c r="C47" i="48"/>
  <c r="F46" i="48"/>
  <c r="D46" i="48"/>
  <c r="C46" i="48"/>
  <c r="F45" i="48"/>
  <c r="D45" i="48"/>
  <c r="C45" i="48"/>
  <c r="F44" i="48"/>
  <c r="D44" i="48"/>
  <c r="C44" i="48"/>
  <c r="F43" i="48"/>
  <c r="D43" i="48"/>
  <c r="C43" i="48"/>
  <c r="F42" i="48"/>
  <c r="D42" i="48"/>
  <c r="C42" i="48"/>
  <c r="G41" i="48"/>
  <c r="F41" i="48"/>
  <c r="D41" i="48"/>
  <c r="C41" i="48"/>
  <c r="F40" i="48"/>
  <c r="D40" i="48"/>
  <c r="C40" i="48"/>
  <c r="F39" i="48"/>
  <c r="D39" i="48"/>
  <c r="C39" i="48"/>
  <c r="F38" i="48"/>
  <c r="D38" i="48"/>
  <c r="C38" i="48"/>
  <c r="F37" i="48"/>
  <c r="D37" i="48"/>
  <c r="C37" i="48"/>
  <c r="F35" i="48"/>
  <c r="D35" i="48"/>
  <c r="C35" i="48"/>
  <c r="F34" i="48"/>
  <c r="D34" i="48"/>
  <c r="C34" i="48"/>
  <c r="F33" i="48"/>
  <c r="D33" i="48"/>
  <c r="C33" i="48"/>
  <c r="F32" i="48"/>
  <c r="D32" i="48"/>
  <c r="C32" i="48"/>
  <c r="F31" i="48"/>
  <c r="D31" i="48"/>
  <c r="C31" i="48"/>
  <c r="F30" i="48"/>
  <c r="D30" i="48"/>
  <c r="C30" i="48"/>
  <c r="F29" i="48"/>
  <c r="D29" i="48"/>
  <c r="C29" i="48"/>
  <c r="F28" i="48"/>
  <c r="D28" i="48"/>
  <c r="C28" i="48"/>
  <c r="F27" i="48"/>
  <c r="D27" i="48"/>
  <c r="C27" i="48"/>
  <c r="F26" i="48"/>
  <c r="D26" i="48"/>
  <c r="C26" i="48"/>
  <c r="F25" i="48"/>
  <c r="D25" i="48"/>
  <c r="C25" i="48"/>
  <c r="F24" i="48"/>
  <c r="D24" i="48"/>
  <c r="C24" i="48"/>
  <c r="F23" i="48"/>
  <c r="D23" i="48"/>
  <c r="C23" i="48"/>
  <c r="F22" i="48"/>
  <c r="D22" i="48"/>
  <c r="C22" i="48"/>
  <c r="F21" i="48"/>
  <c r="D21" i="48"/>
  <c r="C21" i="48"/>
  <c r="F20" i="48"/>
  <c r="D20" i="48"/>
  <c r="C20" i="48"/>
  <c r="F68" i="49"/>
  <c r="D68" i="49"/>
  <c r="C68" i="49"/>
  <c r="F48" i="49"/>
  <c r="D48" i="49"/>
  <c r="C48" i="49"/>
  <c r="F47" i="49"/>
  <c r="D47" i="49"/>
  <c r="C47" i="49"/>
  <c r="F46" i="49"/>
  <c r="D46" i="49"/>
  <c r="C46" i="49"/>
  <c r="F45" i="49"/>
  <c r="D45" i="49"/>
  <c r="C45" i="49"/>
  <c r="F44" i="49"/>
  <c r="D44" i="49"/>
  <c r="C44" i="49"/>
  <c r="F43" i="49"/>
  <c r="D43" i="49"/>
  <c r="C43" i="49"/>
  <c r="F42" i="49"/>
  <c r="D42" i="49"/>
  <c r="C42" i="49"/>
  <c r="G41" i="49"/>
  <c r="F41" i="49"/>
  <c r="D41" i="49"/>
  <c r="C41" i="49"/>
  <c r="F40" i="49"/>
  <c r="D40" i="49"/>
  <c r="C40" i="49"/>
  <c r="F39" i="49"/>
  <c r="D39" i="49"/>
  <c r="C39" i="49"/>
  <c r="F38" i="49"/>
  <c r="D38" i="49"/>
  <c r="C38" i="49"/>
  <c r="F37" i="49"/>
  <c r="D37" i="49"/>
  <c r="C37" i="49"/>
  <c r="F35" i="49"/>
  <c r="D35" i="49"/>
  <c r="C35" i="49"/>
  <c r="F34" i="49"/>
  <c r="D34" i="49"/>
  <c r="C34" i="49"/>
  <c r="F33" i="49"/>
  <c r="D33" i="49"/>
  <c r="C33" i="49"/>
  <c r="F32" i="49"/>
  <c r="D32" i="49"/>
  <c r="C32" i="49"/>
  <c r="F31" i="49"/>
  <c r="D31" i="49"/>
  <c r="C31" i="49"/>
  <c r="F30" i="49"/>
  <c r="D30" i="49"/>
  <c r="C30" i="49"/>
  <c r="F29" i="49"/>
  <c r="D29" i="49"/>
  <c r="C29" i="49"/>
  <c r="F28" i="49"/>
  <c r="D28" i="49"/>
  <c r="C28" i="49"/>
  <c r="F27" i="49"/>
  <c r="D27" i="49"/>
  <c r="C27" i="49"/>
  <c r="F26" i="49"/>
  <c r="D26" i="49"/>
  <c r="C26" i="49"/>
  <c r="F25" i="49"/>
  <c r="D25" i="49"/>
  <c r="C25" i="49"/>
  <c r="F24" i="49"/>
  <c r="D24" i="49"/>
  <c r="C24" i="49"/>
  <c r="F23" i="49"/>
  <c r="D23" i="49"/>
  <c r="C23" i="49"/>
  <c r="F22" i="49"/>
  <c r="D22" i="49"/>
  <c r="C22" i="49"/>
  <c r="F21" i="49"/>
  <c r="D21" i="49"/>
  <c r="C21" i="49"/>
  <c r="F20" i="49"/>
  <c r="D20" i="49"/>
  <c r="C20" i="49"/>
  <c r="F68" i="50"/>
  <c r="D68" i="50"/>
  <c r="C68" i="50"/>
  <c r="F48" i="50"/>
  <c r="D48" i="50"/>
  <c r="C48" i="50"/>
  <c r="F47" i="50"/>
  <c r="D47" i="50"/>
  <c r="C47" i="50"/>
  <c r="F46" i="50"/>
  <c r="D46" i="50"/>
  <c r="C46" i="50"/>
  <c r="F45" i="50"/>
  <c r="D45" i="50"/>
  <c r="C45" i="50"/>
  <c r="F44" i="50"/>
  <c r="D44" i="50"/>
  <c r="C44" i="50"/>
  <c r="F43" i="50"/>
  <c r="D43" i="50"/>
  <c r="C43" i="50"/>
  <c r="F42" i="50"/>
  <c r="D42" i="50"/>
  <c r="C42" i="50"/>
  <c r="G41" i="50"/>
  <c r="O41" i="50" s="1"/>
  <c r="W41" i="50" s="1"/>
  <c r="F41" i="50"/>
  <c r="D41" i="50"/>
  <c r="C41" i="50"/>
  <c r="F40" i="50"/>
  <c r="D40" i="50"/>
  <c r="C40" i="50"/>
  <c r="F39" i="50"/>
  <c r="D39" i="50"/>
  <c r="C39" i="50"/>
  <c r="F38" i="50"/>
  <c r="D38" i="50"/>
  <c r="C38" i="50"/>
  <c r="F37" i="50"/>
  <c r="D37" i="50"/>
  <c r="C37" i="50"/>
  <c r="F35" i="50"/>
  <c r="D35" i="50"/>
  <c r="C35" i="50"/>
  <c r="F34" i="50"/>
  <c r="D34" i="50"/>
  <c r="C34" i="50"/>
  <c r="F33" i="50"/>
  <c r="D33" i="50"/>
  <c r="C33" i="50"/>
  <c r="F32" i="50"/>
  <c r="D32" i="50"/>
  <c r="C32" i="50"/>
  <c r="F31" i="50"/>
  <c r="D31" i="50"/>
  <c r="C31" i="50"/>
  <c r="F30" i="50"/>
  <c r="D30" i="50"/>
  <c r="C30" i="50"/>
  <c r="F29" i="50"/>
  <c r="D29" i="50"/>
  <c r="C29" i="50"/>
  <c r="F28" i="50"/>
  <c r="D28" i="50"/>
  <c r="C28" i="50"/>
  <c r="F27" i="50"/>
  <c r="D27" i="50"/>
  <c r="C27" i="50"/>
  <c r="F26" i="50"/>
  <c r="D26" i="50"/>
  <c r="C26" i="50"/>
  <c r="F25" i="50"/>
  <c r="D25" i="50"/>
  <c r="C25" i="50"/>
  <c r="F24" i="50"/>
  <c r="D24" i="50"/>
  <c r="C24" i="50"/>
  <c r="F23" i="50"/>
  <c r="D23" i="50"/>
  <c r="C23" i="50"/>
  <c r="F22" i="50"/>
  <c r="D22" i="50"/>
  <c r="C22" i="50"/>
  <c r="F21" i="50"/>
  <c r="D21" i="50"/>
  <c r="C21" i="50"/>
  <c r="F20" i="50"/>
  <c r="D20" i="50"/>
  <c r="C20" i="50"/>
  <c r="F68" i="51"/>
  <c r="D68" i="51"/>
  <c r="C68" i="51"/>
  <c r="F48" i="51"/>
  <c r="D48" i="51"/>
  <c r="C48" i="51"/>
  <c r="F47" i="51"/>
  <c r="D47" i="51"/>
  <c r="C47" i="51"/>
  <c r="F46" i="51"/>
  <c r="D46" i="51"/>
  <c r="C46" i="51"/>
  <c r="F45" i="51"/>
  <c r="D45" i="51"/>
  <c r="C45" i="51"/>
  <c r="F44" i="51"/>
  <c r="D44" i="51"/>
  <c r="C44" i="51"/>
  <c r="F43" i="51"/>
  <c r="D43" i="51"/>
  <c r="C43" i="51"/>
  <c r="F42" i="51"/>
  <c r="D42" i="51"/>
  <c r="C42" i="51"/>
  <c r="G41" i="51"/>
  <c r="O41" i="51" s="1"/>
  <c r="F41" i="51"/>
  <c r="D41" i="51"/>
  <c r="C41" i="51"/>
  <c r="F40" i="51"/>
  <c r="D40" i="51"/>
  <c r="C40" i="51"/>
  <c r="F39" i="51"/>
  <c r="D39" i="51"/>
  <c r="C39" i="51"/>
  <c r="F38" i="51"/>
  <c r="D38" i="51"/>
  <c r="C38" i="51"/>
  <c r="F37" i="51"/>
  <c r="D37" i="51"/>
  <c r="C37" i="51"/>
  <c r="F35" i="51"/>
  <c r="D35" i="51"/>
  <c r="C35" i="51"/>
  <c r="F34" i="51"/>
  <c r="D34" i="51"/>
  <c r="C34" i="51"/>
  <c r="F33" i="51"/>
  <c r="D33" i="51"/>
  <c r="C33" i="51"/>
  <c r="F32" i="51"/>
  <c r="D32" i="51"/>
  <c r="C32" i="51"/>
  <c r="F31" i="51"/>
  <c r="D31" i="51"/>
  <c r="C31" i="51"/>
  <c r="F30" i="51"/>
  <c r="D30" i="51"/>
  <c r="C30" i="51"/>
  <c r="F29" i="51"/>
  <c r="D29" i="51"/>
  <c r="C29" i="51"/>
  <c r="F28" i="51"/>
  <c r="D28" i="51"/>
  <c r="C28" i="51"/>
  <c r="F27" i="51"/>
  <c r="D27" i="51"/>
  <c r="C27" i="51"/>
  <c r="F26" i="51"/>
  <c r="D26" i="51"/>
  <c r="C26" i="51"/>
  <c r="F25" i="51"/>
  <c r="D25" i="51"/>
  <c r="C25" i="51"/>
  <c r="F24" i="51"/>
  <c r="D24" i="51"/>
  <c r="C24" i="51"/>
  <c r="F23" i="51"/>
  <c r="D23" i="51"/>
  <c r="C23" i="51"/>
  <c r="F22" i="51"/>
  <c r="D22" i="51"/>
  <c r="C22" i="51"/>
  <c r="F21" i="51"/>
  <c r="D21" i="51"/>
  <c r="C21" i="51"/>
  <c r="F20" i="51"/>
  <c r="D20" i="51"/>
  <c r="C20" i="51"/>
  <c r="F68" i="52"/>
  <c r="D68" i="52"/>
  <c r="C68" i="52"/>
  <c r="F48" i="52"/>
  <c r="D48" i="52"/>
  <c r="C48" i="52"/>
  <c r="F47" i="52"/>
  <c r="D47" i="52"/>
  <c r="C47" i="52"/>
  <c r="F46" i="52"/>
  <c r="D46" i="52"/>
  <c r="C46" i="52"/>
  <c r="F45" i="52"/>
  <c r="D45" i="52"/>
  <c r="C45" i="52"/>
  <c r="F44" i="52"/>
  <c r="D44" i="52"/>
  <c r="C44" i="52"/>
  <c r="F43" i="52"/>
  <c r="D43" i="52"/>
  <c r="C43" i="52"/>
  <c r="F42" i="52"/>
  <c r="D42" i="52"/>
  <c r="C42" i="52"/>
  <c r="G41" i="52"/>
  <c r="O41" i="52" s="1"/>
  <c r="W41" i="52" s="1"/>
  <c r="F41" i="52"/>
  <c r="D41" i="52"/>
  <c r="C41" i="52"/>
  <c r="F40" i="52"/>
  <c r="D40" i="52"/>
  <c r="C40" i="52"/>
  <c r="F39" i="52"/>
  <c r="D39" i="52"/>
  <c r="C39" i="52"/>
  <c r="F38" i="52"/>
  <c r="D38" i="52"/>
  <c r="C38" i="52"/>
  <c r="F37" i="52"/>
  <c r="D37" i="52"/>
  <c r="C37" i="52"/>
  <c r="F35" i="52"/>
  <c r="D35" i="52"/>
  <c r="C35" i="52"/>
  <c r="F34" i="52"/>
  <c r="D34" i="52"/>
  <c r="C34" i="52"/>
  <c r="F33" i="52"/>
  <c r="D33" i="52"/>
  <c r="C33" i="52"/>
  <c r="F32" i="52"/>
  <c r="D32" i="52"/>
  <c r="C32" i="52"/>
  <c r="F31" i="52"/>
  <c r="D31" i="52"/>
  <c r="C31" i="52"/>
  <c r="F30" i="52"/>
  <c r="D30" i="52"/>
  <c r="C30" i="52"/>
  <c r="F29" i="52"/>
  <c r="D29" i="52"/>
  <c r="C29" i="52"/>
  <c r="F28" i="52"/>
  <c r="D28" i="52"/>
  <c r="C28" i="52"/>
  <c r="F27" i="52"/>
  <c r="D27" i="52"/>
  <c r="C27" i="52"/>
  <c r="F26" i="52"/>
  <c r="D26" i="52"/>
  <c r="C26" i="52"/>
  <c r="F25" i="52"/>
  <c r="D25" i="52"/>
  <c r="C25" i="52"/>
  <c r="F24" i="52"/>
  <c r="D24" i="52"/>
  <c r="C24" i="52"/>
  <c r="F23" i="52"/>
  <c r="D23" i="52"/>
  <c r="C23" i="52"/>
  <c r="F22" i="52"/>
  <c r="D22" i="52"/>
  <c r="C22" i="52"/>
  <c r="F21" i="52"/>
  <c r="D21" i="52"/>
  <c r="C21" i="52"/>
  <c r="F20" i="52"/>
  <c r="D20" i="52"/>
  <c r="C20" i="52"/>
  <c r="F68" i="38"/>
  <c r="D68" i="38"/>
  <c r="C68" i="38"/>
  <c r="F48" i="38"/>
  <c r="D48" i="38"/>
  <c r="C48" i="38"/>
  <c r="F47" i="38"/>
  <c r="D47" i="38"/>
  <c r="C47" i="38"/>
  <c r="F46" i="38"/>
  <c r="D46" i="38"/>
  <c r="C46" i="38"/>
  <c r="F45" i="38"/>
  <c r="D45" i="38"/>
  <c r="C45" i="38"/>
  <c r="F44" i="38"/>
  <c r="D44" i="38"/>
  <c r="C44" i="38"/>
  <c r="F43" i="38"/>
  <c r="D43" i="38"/>
  <c r="C43" i="38"/>
  <c r="F42" i="38"/>
  <c r="D42" i="38"/>
  <c r="C42" i="38"/>
  <c r="F41" i="38"/>
  <c r="D41" i="38"/>
  <c r="C41" i="38"/>
  <c r="F40" i="38"/>
  <c r="D40" i="38"/>
  <c r="C40" i="38"/>
  <c r="F39" i="38"/>
  <c r="D39" i="38"/>
  <c r="C39" i="38"/>
  <c r="F38" i="38"/>
  <c r="D38" i="38"/>
  <c r="C38" i="38"/>
  <c r="F37" i="38"/>
  <c r="D37" i="38"/>
  <c r="C37" i="38"/>
  <c r="F35" i="38"/>
  <c r="D35" i="38"/>
  <c r="C35" i="38"/>
  <c r="F34" i="38"/>
  <c r="D34" i="38"/>
  <c r="C34" i="38"/>
  <c r="F33" i="38"/>
  <c r="D33" i="38"/>
  <c r="C33" i="38"/>
  <c r="F32" i="38"/>
  <c r="D32" i="38"/>
  <c r="C32" i="38"/>
  <c r="F31" i="38"/>
  <c r="D31" i="38"/>
  <c r="C31" i="38"/>
  <c r="F30" i="38"/>
  <c r="D30" i="38"/>
  <c r="C30" i="38"/>
  <c r="F29" i="38"/>
  <c r="D29" i="38"/>
  <c r="C29" i="38"/>
  <c r="F28" i="38"/>
  <c r="D28" i="38"/>
  <c r="C28" i="38"/>
  <c r="F27" i="38"/>
  <c r="D27" i="38"/>
  <c r="C27" i="38"/>
  <c r="F26" i="38"/>
  <c r="D26" i="38"/>
  <c r="C26" i="38"/>
  <c r="F25" i="38"/>
  <c r="D25" i="38"/>
  <c r="C25" i="38"/>
  <c r="F24" i="38"/>
  <c r="D24" i="38"/>
  <c r="C24" i="38"/>
  <c r="F23" i="38"/>
  <c r="D23" i="38"/>
  <c r="C23" i="38"/>
  <c r="F22" i="38"/>
  <c r="D22" i="38"/>
  <c r="C22" i="38"/>
  <c r="F21" i="38"/>
  <c r="D21" i="38"/>
  <c r="C21" i="38"/>
  <c r="F20" i="38"/>
  <c r="D20" i="38"/>
  <c r="C20" i="38"/>
  <c r="F68" i="43"/>
  <c r="D68" i="43"/>
  <c r="C68" i="43"/>
  <c r="F48" i="43"/>
  <c r="D48" i="43"/>
  <c r="C48" i="43"/>
  <c r="F47" i="43"/>
  <c r="D47" i="43"/>
  <c r="C47" i="43"/>
  <c r="F46" i="43"/>
  <c r="D46" i="43"/>
  <c r="C46" i="43"/>
  <c r="F45" i="43"/>
  <c r="D45" i="43"/>
  <c r="C45" i="43"/>
  <c r="F44" i="43"/>
  <c r="D44" i="43"/>
  <c r="C44" i="43"/>
  <c r="F43" i="43"/>
  <c r="D43" i="43"/>
  <c r="C43" i="43"/>
  <c r="F42" i="43"/>
  <c r="D42" i="43"/>
  <c r="C42" i="43"/>
  <c r="O41" i="43"/>
  <c r="W41" i="43" s="1"/>
  <c r="F41" i="43"/>
  <c r="D41" i="43"/>
  <c r="C41" i="43"/>
  <c r="F40" i="43"/>
  <c r="D40" i="43"/>
  <c r="C40" i="43"/>
  <c r="F39" i="43"/>
  <c r="D39" i="43"/>
  <c r="C39" i="43"/>
  <c r="F38" i="43"/>
  <c r="D38" i="43"/>
  <c r="C38" i="43"/>
  <c r="F37" i="43"/>
  <c r="D37" i="43"/>
  <c r="C37" i="43"/>
  <c r="F35" i="43"/>
  <c r="D35" i="43"/>
  <c r="C35" i="43"/>
  <c r="F34" i="43"/>
  <c r="D34" i="43"/>
  <c r="C34" i="43"/>
  <c r="F33" i="43"/>
  <c r="D33" i="43"/>
  <c r="C33" i="43"/>
  <c r="F32" i="43"/>
  <c r="D32" i="43"/>
  <c r="C32" i="43"/>
  <c r="F31" i="43"/>
  <c r="D31" i="43"/>
  <c r="C31" i="43"/>
  <c r="F30" i="43"/>
  <c r="D30" i="43"/>
  <c r="C30" i="43"/>
  <c r="F29" i="43"/>
  <c r="D29" i="43"/>
  <c r="C29" i="43"/>
  <c r="F28" i="43"/>
  <c r="D28" i="43"/>
  <c r="C28" i="43"/>
  <c r="F27" i="43"/>
  <c r="D27" i="43"/>
  <c r="C27" i="43"/>
  <c r="F26" i="43"/>
  <c r="D26" i="43"/>
  <c r="C26" i="43"/>
  <c r="F25" i="43"/>
  <c r="D25" i="43"/>
  <c r="C25" i="43"/>
  <c r="F24" i="43"/>
  <c r="D24" i="43"/>
  <c r="C24" i="43"/>
  <c r="F23" i="43"/>
  <c r="D23" i="43"/>
  <c r="C23" i="43"/>
  <c r="F22" i="43"/>
  <c r="D22" i="43"/>
  <c r="C22" i="43"/>
  <c r="F21" i="43"/>
  <c r="D21" i="43"/>
  <c r="C21" i="43"/>
  <c r="F20" i="43"/>
  <c r="D20" i="43"/>
  <c r="C20" i="43"/>
  <c r="F68" i="44"/>
  <c r="D68" i="44"/>
  <c r="C68" i="44"/>
  <c r="F48" i="44"/>
  <c r="D48" i="44"/>
  <c r="C48" i="44"/>
  <c r="F47" i="44"/>
  <c r="D47" i="44"/>
  <c r="C47" i="44"/>
  <c r="F46" i="44"/>
  <c r="D46" i="44"/>
  <c r="C46" i="44"/>
  <c r="F45" i="44"/>
  <c r="D45" i="44"/>
  <c r="C45" i="44"/>
  <c r="F44" i="44"/>
  <c r="D44" i="44"/>
  <c r="C44" i="44"/>
  <c r="F43" i="44"/>
  <c r="D43" i="44"/>
  <c r="C43" i="44"/>
  <c r="F42" i="44"/>
  <c r="D42" i="44"/>
  <c r="C42" i="44"/>
  <c r="O41" i="44"/>
  <c r="W41" i="44" s="1"/>
  <c r="F41" i="44"/>
  <c r="D41" i="44"/>
  <c r="C41" i="44"/>
  <c r="F40" i="44"/>
  <c r="D40" i="44"/>
  <c r="C40" i="44"/>
  <c r="F39" i="44"/>
  <c r="D39" i="44"/>
  <c r="C39" i="44"/>
  <c r="F38" i="44"/>
  <c r="D38" i="44"/>
  <c r="C38" i="44"/>
  <c r="F37" i="44"/>
  <c r="D37" i="44"/>
  <c r="C37" i="44"/>
  <c r="F35" i="44"/>
  <c r="D35" i="44"/>
  <c r="C35" i="44"/>
  <c r="F34" i="44"/>
  <c r="D34" i="44"/>
  <c r="C34" i="44"/>
  <c r="F33" i="44"/>
  <c r="D33" i="44"/>
  <c r="C33" i="44"/>
  <c r="F32" i="44"/>
  <c r="D32" i="44"/>
  <c r="C32" i="44"/>
  <c r="F31" i="44"/>
  <c r="D31" i="44"/>
  <c r="C31" i="44"/>
  <c r="F30" i="44"/>
  <c r="D30" i="44"/>
  <c r="C30" i="44"/>
  <c r="F29" i="44"/>
  <c r="D29" i="44"/>
  <c r="C29" i="44"/>
  <c r="F28" i="44"/>
  <c r="D28" i="44"/>
  <c r="C28" i="44"/>
  <c r="F27" i="44"/>
  <c r="D27" i="44"/>
  <c r="C27" i="44"/>
  <c r="F26" i="44"/>
  <c r="D26" i="44"/>
  <c r="C26" i="44"/>
  <c r="F25" i="44"/>
  <c r="D25" i="44"/>
  <c r="C25" i="44"/>
  <c r="F24" i="44"/>
  <c r="D24" i="44"/>
  <c r="C24" i="44"/>
  <c r="F23" i="44"/>
  <c r="D23" i="44"/>
  <c r="C23" i="44"/>
  <c r="F22" i="44"/>
  <c r="D22" i="44"/>
  <c r="C22" i="44"/>
  <c r="F21" i="44"/>
  <c r="D21" i="44"/>
  <c r="C21" i="44"/>
  <c r="F20" i="44"/>
  <c r="D20" i="44"/>
  <c r="C20" i="44"/>
  <c r="F68" i="45"/>
  <c r="D68" i="45"/>
  <c r="C68" i="45"/>
  <c r="F48" i="45"/>
  <c r="D48" i="45"/>
  <c r="C48" i="45"/>
  <c r="F47" i="45"/>
  <c r="D47" i="45"/>
  <c r="C47" i="45"/>
  <c r="F46" i="45"/>
  <c r="D46" i="45"/>
  <c r="C46" i="45"/>
  <c r="F45" i="45"/>
  <c r="D45" i="45"/>
  <c r="C45" i="45"/>
  <c r="F44" i="45"/>
  <c r="D44" i="45"/>
  <c r="C44" i="45"/>
  <c r="F43" i="45"/>
  <c r="D43" i="45"/>
  <c r="C43" i="45"/>
  <c r="F42" i="45"/>
  <c r="D42" i="45"/>
  <c r="C42" i="45"/>
  <c r="O41" i="45"/>
  <c r="W41" i="45" s="1"/>
  <c r="F41" i="45"/>
  <c r="D41" i="45"/>
  <c r="C41" i="45"/>
  <c r="F40" i="45"/>
  <c r="D40" i="45"/>
  <c r="C40" i="45"/>
  <c r="F39" i="45"/>
  <c r="D39" i="45"/>
  <c r="C39" i="45"/>
  <c r="F38" i="45"/>
  <c r="D38" i="45"/>
  <c r="C38" i="45"/>
  <c r="F37" i="45"/>
  <c r="D37" i="45"/>
  <c r="C37" i="45"/>
  <c r="F35" i="45"/>
  <c r="D35" i="45"/>
  <c r="C35" i="45"/>
  <c r="F34" i="45"/>
  <c r="D34" i="45"/>
  <c r="C34" i="45"/>
  <c r="F33" i="45"/>
  <c r="D33" i="45"/>
  <c r="C33" i="45"/>
  <c r="F32" i="45"/>
  <c r="D32" i="45"/>
  <c r="C32" i="45"/>
  <c r="F31" i="45"/>
  <c r="D31" i="45"/>
  <c r="C31" i="45"/>
  <c r="F30" i="45"/>
  <c r="D30" i="45"/>
  <c r="C30" i="45"/>
  <c r="F29" i="45"/>
  <c r="D29" i="45"/>
  <c r="C29" i="45"/>
  <c r="F28" i="45"/>
  <c r="D28" i="45"/>
  <c r="C28" i="45"/>
  <c r="F27" i="45"/>
  <c r="D27" i="45"/>
  <c r="C27" i="45"/>
  <c r="F26" i="45"/>
  <c r="D26" i="45"/>
  <c r="C26" i="45"/>
  <c r="F25" i="45"/>
  <c r="D25" i="45"/>
  <c r="C25" i="45"/>
  <c r="F24" i="45"/>
  <c r="D24" i="45"/>
  <c r="C24" i="45"/>
  <c r="F23" i="45"/>
  <c r="D23" i="45"/>
  <c r="C23" i="45"/>
  <c r="F22" i="45"/>
  <c r="D22" i="45"/>
  <c r="C22" i="45"/>
  <c r="F21" i="45"/>
  <c r="D21" i="45"/>
  <c r="C21" i="45"/>
  <c r="F20" i="45"/>
  <c r="D20" i="45"/>
  <c r="C20" i="45"/>
  <c r="F68" i="46"/>
  <c r="D68" i="46"/>
  <c r="C68" i="46"/>
  <c r="F48" i="46"/>
  <c r="D48" i="46"/>
  <c r="C48" i="46"/>
  <c r="F47" i="46"/>
  <c r="D47" i="46"/>
  <c r="C47" i="46"/>
  <c r="F46" i="46"/>
  <c r="D46" i="46"/>
  <c r="C46" i="46"/>
  <c r="F45" i="46"/>
  <c r="D45" i="46"/>
  <c r="C45" i="46"/>
  <c r="F44" i="46"/>
  <c r="D44" i="46"/>
  <c r="C44" i="46"/>
  <c r="F43" i="46"/>
  <c r="D43" i="46"/>
  <c r="C43" i="46"/>
  <c r="F42" i="46"/>
  <c r="D42" i="46"/>
  <c r="C42" i="46"/>
  <c r="O41" i="46"/>
  <c r="W41" i="46" s="1"/>
  <c r="F41" i="46"/>
  <c r="D41" i="46"/>
  <c r="C41" i="46"/>
  <c r="F40" i="46"/>
  <c r="D40" i="46"/>
  <c r="C40" i="46"/>
  <c r="F39" i="46"/>
  <c r="D39" i="46"/>
  <c r="C39" i="46"/>
  <c r="F38" i="46"/>
  <c r="D38" i="46"/>
  <c r="C38" i="46"/>
  <c r="F37" i="46"/>
  <c r="D37" i="46"/>
  <c r="C37" i="46"/>
  <c r="F35" i="46"/>
  <c r="D35" i="46"/>
  <c r="C35" i="46"/>
  <c r="F34" i="46"/>
  <c r="D34" i="46"/>
  <c r="C34" i="46"/>
  <c r="F33" i="46"/>
  <c r="D33" i="46"/>
  <c r="C33" i="46"/>
  <c r="F32" i="46"/>
  <c r="D32" i="46"/>
  <c r="C32" i="46"/>
  <c r="F31" i="46"/>
  <c r="D31" i="46"/>
  <c r="C31" i="46"/>
  <c r="F30" i="46"/>
  <c r="D30" i="46"/>
  <c r="C30" i="46"/>
  <c r="F29" i="46"/>
  <c r="D29" i="46"/>
  <c r="C29" i="46"/>
  <c r="F28" i="46"/>
  <c r="D28" i="46"/>
  <c r="C28" i="46"/>
  <c r="F27" i="46"/>
  <c r="D27" i="46"/>
  <c r="C27" i="46"/>
  <c r="F26" i="46"/>
  <c r="D26" i="46"/>
  <c r="C26" i="46"/>
  <c r="F25" i="46"/>
  <c r="D25" i="46"/>
  <c r="C25" i="46"/>
  <c r="F24" i="46"/>
  <c r="D24" i="46"/>
  <c r="C24" i="46"/>
  <c r="F23" i="46"/>
  <c r="D23" i="46"/>
  <c r="C23" i="46"/>
  <c r="F22" i="46"/>
  <c r="D22" i="46"/>
  <c r="C22" i="46"/>
  <c r="F21" i="46"/>
  <c r="D21" i="46"/>
  <c r="C21" i="46"/>
  <c r="F20" i="46"/>
  <c r="D20" i="46"/>
  <c r="C20" i="46"/>
  <c r="F68" i="47"/>
  <c r="D68" i="47"/>
  <c r="C68" i="47"/>
  <c r="F48" i="47"/>
  <c r="D48" i="47"/>
  <c r="C48" i="47"/>
  <c r="F47" i="47"/>
  <c r="D47" i="47"/>
  <c r="C47" i="47"/>
  <c r="F46" i="47"/>
  <c r="D46" i="47"/>
  <c r="C46" i="47"/>
  <c r="F45" i="47"/>
  <c r="D45" i="47"/>
  <c r="C45" i="47"/>
  <c r="F44" i="47"/>
  <c r="D44" i="47"/>
  <c r="C44" i="47"/>
  <c r="F43" i="47"/>
  <c r="D43" i="47"/>
  <c r="C43" i="47"/>
  <c r="F42" i="47"/>
  <c r="D42" i="47"/>
  <c r="C42" i="47"/>
  <c r="O41" i="47"/>
  <c r="W41" i="47" s="1"/>
  <c r="F41" i="47"/>
  <c r="D41" i="47"/>
  <c r="C41" i="47"/>
  <c r="F40" i="47"/>
  <c r="D40" i="47"/>
  <c r="C40" i="47"/>
  <c r="F39" i="47"/>
  <c r="D39" i="47"/>
  <c r="C39" i="47"/>
  <c r="F38" i="47"/>
  <c r="D38" i="47"/>
  <c r="C38" i="47"/>
  <c r="F37" i="47"/>
  <c r="D37" i="47"/>
  <c r="C37" i="47"/>
  <c r="F35" i="47"/>
  <c r="D35" i="47"/>
  <c r="C35" i="47"/>
  <c r="F34" i="47"/>
  <c r="D34" i="47"/>
  <c r="C34" i="47"/>
  <c r="F33" i="47"/>
  <c r="D33" i="47"/>
  <c r="C33" i="47"/>
  <c r="F32" i="47"/>
  <c r="D32" i="47"/>
  <c r="C32" i="47"/>
  <c r="F31" i="47"/>
  <c r="D31" i="47"/>
  <c r="C31" i="47"/>
  <c r="F30" i="47"/>
  <c r="D30" i="47"/>
  <c r="C30" i="47"/>
  <c r="F29" i="47"/>
  <c r="D29" i="47"/>
  <c r="C29" i="47"/>
  <c r="F28" i="47"/>
  <c r="D28" i="47"/>
  <c r="C28" i="47"/>
  <c r="F27" i="47"/>
  <c r="D27" i="47"/>
  <c r="C27" i="47"/>
  <c r="F26" i="47"/>
  <c r="D26" i="47"/>
  <c r="C26" i="47"/>
  <c r="F25" i="47"/>
  <c r="D25" i="47"/>
  <c r="C25" i="47"/>
  <c r="F24" i="47"/>
  <c r="D24" i="47"/>
  <c r="C24" i="47"/>
  <c r="F23" i="47"/>
  <c r="D23" i="47"/>
  <c r="C23" i="47"/>
  <c r="F22" i="47"/>
  <c r="D22" i="47"/>
  <c r="C22" i="47"/>
  <c r="F21" i="47"/>
  <c r="D21" i="47"/>
  <c r="C21" i="47"/>
  <c r="F20" i="47"/>
  <c r="D20" i="47"/>
  <c r="C20" i="47"/>
  <c r="F68" i="54"/>
  <c r="D68" i="54"/>
  <c r="C68" i="54"/>
  <c r="F48" i="54"/>
  <c r="D48" i="54"/>
  <c r="C48" i="54"/>
  <c r="F47" i="54"/>
  <c r="D47" i="54"/>
  <c r="C47" i="54"/>
  <c r="F46" i="54"/>
  <c r="D46" i="54"/>
  <c r="C46" i="54"/>
  <c r="F45" i="54"/>
  <c r="D45" i="54"/>
  <c r="C45" i="54"/>
  <c r="F44" i="54"/>
  <c r="D44" i="54"/>
  <c r="C44" i="54"/>
  <c r="F43" i="54"/>
  <c r="D43" i="54"/>
  <c r="C43" i="54"/>
  <c r="F42" i="54"/>
  <c r="D42" i="54"/>
  <c r="C42" i="54"/>
  <c r="O41" i="54"/>
  <c r="W41" i="54" s="1"/>
  <c r="F41" i="54"/>
  <c r="D41" i="54"/>
  <c r="C41" i="54"/>
  <c r="F40" i="54"/>
  <c r="D40" i="54"/>
  <c r="C40" i="54"/>
  <c r="F39" i="54"/>
  <c r="D39" i="54"/>
  <c r="C39" i="54"/>
  <c r="F38" i="54"/>
  <c r="D38" i="54"/>
  <c r="C38" i="54"/>
  <c r="F37" i="54"/>
  <c r="D37" i="54"/>
  <c r="C37" i="54"/>
  <c r="F35" i="54"/>
  <c r="D35" i="54"/>
  <c r="C35" i="54"/>
  <c r="F34" i="54"/>
  <c r="D34" i="54"/>
  <c r="C34" i="54"/>
  <c r="F33" i="54"/>
  <c r="D33" i="54"/>
  <c r="C33" i="54"/>
  <c r="F32" i="54"/>
  <c r="D32" i="54"/>
  <c r="C32" i="54"/>
  <c r="F31" i="54"/>
  <c r="D31" i="54"/>
  <c r="C31" i="54"/>
  <c r="F30" i="54"/>
  <c r="D30" i="54"/>
  <c r="C30" i="54"/>
  <c r="F29" i="54"/>
  <c r="D29" i="54"/>
  <c r="C29" i="54"/>
  <c r="F28" i="54"/>
  <c r="D28" i="54"/>
  <c r="C28" i="54"/>
  <c r="F27" i="54"/>
  <c r="D27" i="54"/>
  <c r="C27" i="54"/>
  <c r="F26" i="54"/>
  <c r="D26" i="54"/>
  <c r="C26" i="54"/>
  <c r="F25" i="54"/>
  <c r="D25" i="54"/>
  <c r="C25" i="54"/>
  <c r="F24" i="54"/>
  <c r="D24" i="54"/>
  <c r="C24" i="54"/>
  <c r="F23" i="54"/>
  <c r="D23" i="54"/>
  <c r="C23" i="54"/>
  <c r="F22" i="54"/>
  <c r="D22" i="54"/>
  <c r="C22" i="54"/>
  <c r="F21" i="54"/>
  <c r="D21" i="54"/>
  <c r="C21" i="54"/>
  <c r="F20" i="54"/>
  <c r="D20" i="54"/>
  <c r="C20" i="54"/>
  <c r="F68" i="39"/>
  <c r="D68" i="39"/>
  <c r="C68" i="39"/>
  <c r="F48" i="39"/>
  <c r="D48" i="39"/>
  <c r="C48" i="39"/>
  <c r="F47" i="39"/>
  <c r="D47" i="39"/>
  <c r="C47" i="39"/>
  <c r="F46" i="39"/>
  <c r="D46" i="39"/>
  <c r="C46" i="39"/>
  <c r="F45" i="39"/>
  <c r="D45" i="39"/>
  <c r="C45" i="39"/>
  <c r="F44" i="39"/>
  <c r="D44" i="39"/>
  <c r="C44" i="39"/>
  <c r="F43" i="39"/>
  <c r="D43" i="39"/>
  <c r="C43" i="39"/>
  <c r="F42" i="39"/>
  <c r="D42" i="39"/>
  <c r="C42" i="39"/>
  <c r="G41" i="39"/>
  <c r="F41" i="39"/>
  <c r="D41" i="39"/>
  <c r="C41" i="39"/>
  <c r="F40" i="39"/>
  <c r="D40" i="39"/>
  <c r="C40" i="39"/>
  <c r="F39" i="39"/>
  <c r="D39" i="39"/>
  <c r="C39" i="39"/>
  <c r="F38" i="39"/>
  <c r="D38" i="39"/>
  <c r="C38" i="39"/>
  <c r="F37" i="39"/>
  <c r="D37" i="39"/>
  <c r="C37" i="39"/>
  <c r="F35" i="39"/>
  <c r="D35" i="39"/>
  <c r="C35" i="39"/>
  <c r="F34" i="39"/>
  <c r="D34" i="39"/>
  <c r="C34" i="39"/>
  <c r="F33" i="39"/>
  <c r="D33" i="39"/>
  <c r="C33" i="39"/>
  <c r="F32" i="39"/>
  <c r="D32" i="39"/>
  <c r="C32" i="39"/>
  <c r="F31" i="39"/>
  <c r="D31" i="39"/>
  <c r="C31" i="39"/>
  <c r="F30" i="39"/>
  <c r="D30" i="39"/>
  <c r="C30" i="39"/>
  <c r="F29" i="39"/>
  <c r="D29" i="39"/>
  <c r="C29" i="39"/>
  <c r="F28" i="39"/>
  <c r="D28" i="39"/>
  <c r="C28" i="39"/>
  <c r="F27" i="39"/>
  <c r="D27" i="39"/>
  <c r="C27" i="39"/>
  <c r="F26" i="39"/>
  <c r="D26" i="39"/>
  <c r="C26" i="39"/>
  <c r="F25" i="39"/>
  <c r="D25" i="39"/>
  <c r="C25" i="39"/>
  <c r="F24" i="39"/>
  <c r="D24" i="39"/>
  <c r="C24" i="39"/>
  <c r="F23" i="39"/>
  <c r="D23" i="39"/>
  <c r="C23" i="39"/>
  <c r="F22" i="39"/>
  <c r="D22" i="39"/>
  <c r="C22" i="39"/>
  <c r="F21" i="39"/>
  <c r="D21" i="39"/>
  <c r="C21" i="39"/>
  <c r="F20" i="39"/>
  <c r="D20" i="39"/>
  <c r="C20" i="39"/>
  <c r="F68" i="36"/>
  <c r="D68" i="36"/>
  <c r="C68" i="36"/>
  <c r="F48" i="36"/>
  <c r="D48" i="36"/>
  <c r="C48" i="36"/>
  <c r="F47" i="36"/>
  <c r="D47" i="36"/>
  <c r="C47" i="36"/>
  <c r="F46" i="36"/>
  <c r="D46" i="36"/>
  <c r="C46" i="36"/>
  <c r="F45" i="36"/>
  <c r="D45" i="36"/>
  <c r="C45" i="36"/>
  <c r="F44" i="36"/>
  <c r="D44" i="36"/>
  <c r="C44" i="36"/>
  <c r="F43" i="36"/>
  <c r="D43" i="36"/>
  <c r="C43" i="36"/>
  <c r="F42" i="36"/>
  <c r="D42" i="36"/>
  <c r="C42" i="36"/>
  <c r="G41" i="36"/>
  <c r="O41" i="36" s="1"/>
  <c r="W41" i="36" s="1"/>
  <c r="F41" i="36"/>
  <c r="D41" i="36"/>
  <c r="C41" i="36"/>
  <c r="F40" i="36"/>
  <c r="D40" i="36"/>
  <c r="C40" i="36"/>
  <c r="F39" i="36"/>
  <c r="D39" i="36"/>
  <c r="C39" i="36"/>
  <c r="F38" i="36"/>
  <c r="D38" i="36"/>
  <c r="C38" i="36"/>
  <c r="F37" i="36"/>
  <c r="D37" i="36"/>
  <c r="C37" i="36"/>
  <c r="F35" i="36"/>
  <c r="D35" i="36"/>
  <c r="C35" i="36"/>
  <c r="F34" i="36"/>
  <c r="D34" i="36"/>
  <c r="C34" i="36"/>
  <c r="F33" i="36"/>
  <c r="D33" i="36"/>
  <c r="C33" i="36"/>
  <c r="F32" i="36"/>
  <c r="D32" i="36"/>
  <c r="C32" i="36"/>
  <c r="F31" i="36"/>
  <c r="D31" i="36"/>
  <c r="C31" i="36"/>
  <c r="F30" i="36"/>
  <c r="D30" i="36"/>
  <c r="C30" i="36"/>
  <c r="F29" i="36"/>
  <c r="D29" i="36"/>
  <c r="C29" i="36"/>
  <c r="F28" i="36"/>
  <c r="D28" i="36"/>
  <c r="C28" i="36"/>
  <c r="F27" i="36"/>
  <c r="D27" i="36"/>
  <c r="C27" i="36"/>
  <c r="F26" i="36"/>
  <c r="D26" i="36"/>
  <c r="C26" i="36"/>
  <c r="F25" i="36"/>
  <c r="D25" i="36"/>
  <c r="C25" i="36"/>
  <c r="F24" i="36"/>
  <c r="D24" i="36"/>
  <c r="C24" i="36"/>
  <c r="F23" i="36"/>
  <c r="D23" i="36"/>
  <c r="C23" i="36"/>
  <c r="F22" i="36"/>
  <c r="D22" i="36"/>
  <c r="C22" i="36"/>
  <c r="F21" i="36"/>
  <c r="D21" i="36"/>
  <c r="C21" i="36"/>
  <c r="F20" i="36"/>
  <c r="D20" i="36"/>
  <c r="C20" i="36"/>
  <c r="O238" i="32"/>
  <c r="P238" i="32"/>
  <c r="Q238" i="32"/>
  <c r="R238" i="32"/>
  <c r="S238" i="32"/>
  <c r="T238" i="32"/>
  <c r="U238" i="32"/>
  <c r="V238" i="32"/>
  <c r="V239" i="32"/>
  <c r="V240" i="32"/>
  <c r="V241" i="32"/>
  <c r="V242" i="32"/>
  <c r="V243" i="32"/>
  <c r="V244" i="32"/>
  <c r="V245" i="32"/>
  <c r="V246" i="32"/>
  <c r="V247" i="32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74" i="42"/>
  <c r="V75" i="42"/>
  <c r="V76" i="42"/>
  <c r="V77" i="42"/>
  <c r="V78" i="42"/>
  <c r="V79" i="42"/>
  <c r="V80" i="42"/>
  <c r="V81" i="42"/>
  <c r="V82" i="42"/>
  <c r="V83" i="42"/>
  <c r="V84" i="42"/>
  <c r="V85" i="42"/>
  <c r="V86" i="42"/>
  <c r="V87" i="42"/>
  <c r="V88" i="42"/>
  <c r="V89" i="42"/>
  <c r="V90" i="42"/>
  <c r="V91" i="42"/>
  <c r="V92" i="42"/>
  <c r="V93" i="42"/>
  <c r="V94" i="42"/>
  <c r="V95" i="42"/>
  <c r="V96" i="42"/>
  <c r="V97" i="42"/>
  <c r="V98" i="42"/>
  <c r="V99" i="42"/>
  <c r="V100" i="42"/>
  <c r="V101" i="42"/>
  <c r="V102" i="42"/>
  <c r="V74" i="37"/>
  <c r="V75" i="37"/>
  <c r="V76" i="37"/>
  <c r="V77" i="37"/>
  <c r="V78" i="37"/>
  <c r="V79" i="37"/>
  <c r="V80" i="37"/>
  <c r="V81" i="37"/>
  <c r="V82" i="37"/>
  <c r="V83" i="37"/>
  <c r="V84" i="37"/>
  <c r="V85" i="37"/>
  <c r="V86" i="37"/>
  <c r="V87" i="37"/>
  <c r="V88" i="37"/>
  <c r="V89" i="37"/>
  <c r="V90" i="37"/>
  <c r="V91" i="37"/>
  <c r="V92" i="37"/>
  <c r="V93" i="37"/>
  <c r="V94" i="37"/>
  <c r="V95" i="37"/>
  <c r="V96" i="37"/>
  <c r="V97" i="37"/>
  <c r="V98" i="37"/>
  <c r="V99" i="37"/>
  <c r="V100" i="37"/>
  <c r="V101" i="37"/>
  <c r="V102" i="37"/>
  <c r="V74" i="48"/>
  <c r="V75" i="48"/>
  <c r="V76" i="48"/>
  <c r="V77" i="48"/>
  <c r="V78" i="48"/>
  <c r="V79" i="48"/>
  <c r="V80" i="48"/>
  <c r="V81" i="48"/>
  <c r="V82" i="48"/>
  <c r="V83" i="48"/>
  <c r="V84" i="48"/>
  <c r="V85" i="48"/>
  <c r="V86" i="48"/>
  <c r="V87" i="48"/>
  <c r="V88" i="48"/>
  <c r="V89" i="48"/>
  <c r="V90" i="48"/>
  <c r="V91" i="48"/>
  <c r="V92" i="48"/>
  <c r="V93" i="48"/>
  <c r="V94" i="48"/>
  <c r="V95" i="48"/>
  <c r="V96" i="48"/>
  <c r="V97" i="48"/>
  <c r="V98" i="48"/>
  <c r="V99" i="48"/>
  <c r="V100" i="48"/>
  <c r="V101" i="48"/>
  <c r="V102" i="48"/>
  <c r="V74" i="49"/>
  <c r="V75" i="49"/>
  <c r="V76" i="49"/>
  <c r="V77" i="49"/>
  <c r="V78" i="49"/>
  <c r="V79" i="49"/>
  <c r="V80" i="49"/>
  <c r="V81" i="49"/>
  <c r="V82" i="49"/>
  <c r="V83" i="49"/>
  <c r="V84" i="49"/>
  <c r="V85" i="49"/>
  <c r="V86" i="49"/>
  <c r="V87" i="49"/>
  <c r="V88" i="49"/>
  <c r="V89" i="49"/>
  <c r="V90" i="49"/>
  <c r="V91" i="49"/>
  <c r="V92" i="49"/>
  <c r="V93" i="49"/>
  <c r="V94" i="49"/>
  <c r="V95" i="49"/>
  <c r="V96" i="49"/>
  <c r="V97" i="49"/>
  <c r="V98" i="49"/>
  <c r="V99" i="49"/>
  <c r="V100" i="49"/>
  <c r="V101" i="49"/>
  <c r="V102" i="49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74" i="51"/>
  <c r="V75" i="51"/>
  <c r="V76" i="51"/>
  <c r="V77" i="51"/>
  <c r="V78" i="51"/>
  <c r="V79" i="51"/>
  <c r="V80" i="51"/>
  <c r="V81" i="51"/>
  <c r="V82" i="51"/>
  <c r="V83" i="51"/>
  <c r="V84" i="51"/>
  <c r="V85" i="5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74" i="52"/>
  <c r="V75" i="52"/>
  <c r="V76" i="52"/>
  <c r="V77" i="52"/>
  <c r="V78" i="52"/>
  <c r="V79" i="52"/>
  <c r="V80" i="52"/>
  <c r="V81" i="52"/>
  <c r="V82" i="52"/>
  <c r="V83" i="52"/>
  <c r="V84" i="52"/>
  <c r="V85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V99" i="52"/>
  <c r="V100" i="52"/>
  <c r="V101" i="52"/>
  <c r="V102" i="52"/>
  <c r="V74" i="38"/>
  <c r="V75" i="38"/>
  <c r="V76" i="38"/>
  <c r="V77" i="38"/>
  <c r="V78" i="38"/>
  <c r="V79" i="38"/>
  <c r="V80" i="38"/>
  <c r="V81" i="38"/>
  <c r="V82" i="38"/>
  <c r="V83" i="38"/>
  <c r="V84" i="38"/>
  <c r="V85" i="38"/>
  <c r="V86" i="38"/>
  <c r="V87" i="38"/>
  <c r="V88" i="38"/>
  <c r="V89" i="38"/>
  <c r="V90" i="38"/>
  <c r="V91" i="38"/>
  <c r="V92" i="38"/>
  <c r="V93" i="38"/>
  <c r="V94" i="38"/>
  <c r="V95" i="38"/>
  <c r="V96" i="38"/>
  <c r="V97" i="38"/>
  <c r="V98" i="38"/>
  <c r="V99" i="38"/>
  <c r="V100" i="38"/>
  <c r="V101" i="38"/>
  <c r="V102" i="38"/>
  <c r="V74" i="43"/>
  <c r="V75" i="43"/>
  <c r="V76" i="43"/>
  <c r="V77" i="43"/>
  <c r="V78" i="43"/>
  <c r="V79" i="43"/>
  <c r="V80" i="43"/>
  <c r="V81" i="43"/>
  <c r="V82" i="43"/>
  <c r="V83" i="43"/>
  <c r="V84" i="43"/>
  <c r="V85" i="43"/>
  <c r="V86" i="43"/>
  <c r="V87" i="43"/>
  <c r="V88" i="43"/>
  <c r="V89" i="43"/>
  <c r="V90" i="43"/>
  <c r="V91" i="43"/>
  <c r="V92" i="43"/>
  <c r="V93" i="43"/>
  <c r="V94" i="43"/>
  <c r="V95" i="43"/>
  <c r="V96" i="43"/>
  <c r="V97" i="43"/>
  <c r="V98" i="43"/>
  <c r="V99" i="43"/>
  <c r="V100" i="43"/>
  <c r="V101" i="43"/>
  <c r="V102" i="43"/>
  <c r="V74" i="44"/>
  <c r="V75" i="44"/>
  <c r="V76" i="44"/>
  <c r="V77" i="44"/>
  <c r="V78" i="44"/>
  <c r="V79" i="44"/>
  <c r="V80" i="44"/>
  <c r="V81" i="44"/>
  <c r="V82" i="44"/>
  <c r="V83" i="44"/>
  <c r="V84" i="44"/>
  <c r="V85" i="44"/>
  <c r="V86" i="44"/>
  <c r="V87" i="44"/>
  <c r="V88" i="44"/>
  <c r="V89" i="44"/>
  <c r="V90" i="44"/>
  <c r="V91" i="44"/>
  <c r="V92" i="44"/>
  <c r="V93" i="44"/>
  <c r="V94" i="44"/>
  <c r="V95" i="44"/>
  <c r="V96" i="44"/>
  <c r="V97" i="44"/>
  <c r="V98" i="44"/>
  <c r="V99" i="44"/>
  <c r="V100" i="44"/>
  <c r="V101" i="44"/>
  <c r="V102" i="44"/>
  <c r="V74" i="45"/>
  <c r="V75" i="45"/>
  <c r="V76" i="45"/>
  <c r="V77" i="45"/>
  <c r="V78" i="45"/>
  <c r="V79" i="45"/>
  <c r="V80" i="45"/>
  <c r="V81" i="45"/>
  <c r="V82" i="45"/>
  <c r="V83" i="45"/>
  <c r="V84" i="45"/>
  <c r="V85" i="45"/>
  <c r="V86" i="45"/>
  <c r="V87" i="45"/>
  <c r="V88" i="45"/>
  <c r="V89" i="45"/>
  <c r="V90" i="45"/>
  <c r="V91" i="45"/>
  <c r="V92" i="45"/>
  <c r="V93" i="45"/>
  <c r="V94" i="45"/>
  <c r="V95" i="45"/>
  <c r="V96" i="45"/>
  <c r="V97" i="45"/>
  <c r="V98" i="45"/>
  <c r="V99" i="45"/>
  <c r="V100" i="45"/>
  <c r="V101" i="45"/>
  <c r="V102" i="45"/>
  <c r="V74" i="46"/>
  <c r="V75" i="46"/>
  <c r="V76" i="46"/>
  <c r="V77" i="46"/>
  <c r="V78" i="46"/>
  <c r="V79" i="46"/>
  <c r="V80" i="46"/>
  <c r="V81" i="46"/>
  <c r="V82" i="46"/>
  <c r="V83" i="46"/>
  <c r="V84" i="46"/>
  <c r="V85" i="46"/>
  <c r="V86" i="46"/>
  <c r="V87" i="46"/>
  <c r="V88" i="46"/>
  <c r="V89" i="46"/>
  <c r="V90" i="46"/>
  <c r="V91" i="46"/>
  <c r="V92" i="46"/>
  <c r="V93" i="46"/>
  <c r="V94" i="46"/>
  <c r="V95" i="46"/>
  <c r="V96" i="46"/>
  <c r="V97" i="46"/>
  <c r="V98" i="46"/>
  <c r="V99" i="46"/>
  <c r="V100" i="46"/>
  <c r="V101" i="46"/>
  <c r="V102" i="46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74" i="54"/>
  <c r="V75" i="54"/>
  <c r="V76" i="54"/>
  <c r="V77" i="54"/>
  <c r="V78" i="54"/>
  <c r="V79" i="54"/>
  <c r="V80" i="54"/>
  <c r="V81" i="54"/>
  <c r="V82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73" i="36"/>
  <c r="V73" i="42"/>
  <c r="V73" i="37"/>
  <c r="V73" i="48"/>
  <c r="V73" i="49"/>
  <c r="V73" i="50"/>
  <c r="V73" i="51"/>
  <c r="V73" i="52"/>
  <c r="V73" i="38"/>
  <c r="V73" i="43"/>
  <c r="V73" i="44"/>
  <c r="V73" i="45"/>
  <c r="V73" i="46"/>
  <c r="V73" i="47"/>
  <c r="V73" i="54"/>
  <c r="V73" i="39"/>
  <c r="V73" i="32"/>
  <c r="O41" i="42"/>
  <c r="W41" i="42" s="1"/>
  <c r="O41" i="37"/>
  <c r="O41" i="48"/>
  <c r="W41" i="48" s="1"/>
  <c r="O41" i="49"/>
  <c r="W41" i="49" s="1"/>
  <c r="O41" i="38"/>
  <c r="W41" i="38" s="1"/>
  <c r="O41" i="39"/>
  <c r="W41" i="39" s="1"/>
  <c r="O41" i="32"/>
  <c r="W41" i="32" s="1"/>
  <c r="D12" i="39"/>
  <c r="D12" i="54"/>
  <c r="D12" i="47"/>
  <c r="D12" i="46"/>
  <c r="D12" i="45"/>
  <c r="D12" i="44"/>
  <c r="D12" i="43"/>
  <c r="D12" i="38"/>
  <c r="D12" i="52"/>
  <c r="D12" i="51"/>
  <c r="D12" i="50"/>
  <c r="D12" i="49"/>
  <c r="D12" i="48"/>
  <c r="D12" i="37"/>
  <c r="D12" i="42"/>
  <c r="D12" i="36"/>
  <c r="D12" i="32"/>
  <c r="AM13" i="56"/>
  <c r="AK13" i="56"/>
  <c r="AI13" i="56"/>
  <c r="AG13" i="56"/>
  <c r="AE13" i="56"/>
  <c r="AC13" i="56"/>
  <c r="AA13" i="56"/>
  <c r="Y13" i="56"/>
  <c r="W13" i="56"/>
  <c r="U13" i="56"/>
  <c r="S13" i="56"/>
  <c r="Q13" i="56"/>
  <c r="O13" i="56"/>
  <c r="M13" i="56"/>
  <c r="K13" i="56"/>
  <c r="I13" i="56"/>
  <c r="G13" i="56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D11" i="36"/>
  <c r="D11" i="42"/>
  <c r="D11" i="37"/>
  <c r="D11" i="48"/>
  <c r="D11" i="49"/>
  <c r="D11" i="50"/>
  <c r="D11" i="51"/>
  <c r="D11" i="52"/>
  <c r="D11" i="38"/>
  <c r="D11" i="43"/>
  <c r="D11" i="44"/>
  <c r="D11" i="45"/>
  <c r="D11" i="46"/>
  <c r="D11" i="47"/>
  <c r="D11" i="54"/>
  <c r="D11" i="39"/>
  <c r="D11" i="32"/>
  <c r="D10" i="36"/>
  <c r="D10" i="42"/>
  <c r="D10" i="37"/>
  <c r="D10" i="48"/>
  <c r="D10" i="49"/>
  <c r="D10" i="50"/>
  <c r="D10" i="51"/>
  <c r="D10" i="52"/>
  <c r="D10" i="38"/>
  <c r="D10" i="43"/>
  <c r="D10" i="44"/>
  <c r="D10" i="45"/>
  <c r="D10" i="46"/>
  <c r="D10" i="47"/>
  <c r="D10" i="54"/>
  <c r="D10" i="39"/>
  <c r="D10" i="32"/>
  <c r="D9" i="36"/>
  <c r="D9" i="42"/>
  <c r="D9" i="37"/>
  <c r="D9" i="48"/>
  <c r="D9" i="49"/>
  <c r="D9" i="50"/>
  <c r="D9" i="51"/>
  <c r="D9" i="52"/>
  <c r="D9" i="38"/>
  <c r="D9" i="43"/>
  <c r="D9" i="44"/>
  <c r="D9" i="45"/>
  <c r="D9" i="46"/>
  <c r="D9" i="47"/>
  <c r="D9" i="54"/>
  <c r="D9" i="39"/>
  <c r="D9" i="32"/>
  <c r="D6" i="36"/>
  <c r="D6" i="42"/>
  <c r="D6" i="37"/>
  <c r="D6" i="48"/>
  <c r="D6" i="49"/>
  <c r="D6" i="50"/>
  <c r="D6" i="51"/>
  <c r="D6" i="52"/>
  <c r="D6" i="38"/>
  <c r="D6" i="43"/>
  <c r="D6" i="44"/>
  <c r="D6" i="45"/>
  <c r="D6" i="46"/>
  <c r="D6" i="47"/>
  <c r="D6" i="54"/>
  <c r="D6" i="39"/>
  <c r="D6" i="32"/>
  <c r="D5" i="36"/>
  <c r="D5" i="42"/>
  <c r="D5" i="37"/>
  <c r="D5" i="48"/>
  <c r="D5" i="49"/>
  <c r="D5" i="50"/>
  <c r="D5" i="51"/>
  <c r="D5" i="52"/>
  <c r="D5" i="38"/>
  <c r="D5" i="43"/>
  <c r="D5" i="44"/>
  <c r="D5" i="45"/>
  <c r="D5" i="46"/>
  <c r="D5" i="47"/>
  <c r="D5" i="54"/>
  <c r="D5" i="39"/>
  <c r="D5" i="32"/>
  <c r="E36" i="32" s="1"/>
  <c r="E36" i="54" s="1"/>
  <c r="D4" i="42"/>
  <c r="D4" i="37"/>
  <c r="D4" i="48"/>
  <c r="D4" i="49"/>
  <c r="D4" i="50"/>
  <c r="D4" i="51"/>
  <c r="D4" i="52"/>
  <c r="D4" i="38"/>
  <c r="D4" i="43"/>
  <c r="D4" i="44"/>
  <c r="D4" i="45"/>
  <c r="D4" i="46"/>
  <c r="D4" i="47"/>
  <c r="D4" i="54"/>
  <c r="D4" i="39"/>
  <c r="D4" i="36"/>
  <c r="D4" i="32"/>
  <c r="D4" i="56"/>
  <c r="V356" i="32"/>
  <c r="V357" i="32"/>
  <c r="V358" i="32"/>
  <c r="V359" i="32"/>
  <c r="V356" i="36"/>
  <c r="V357" i="36"/>
  <c r="V358" i="36"/>
  <c r="V359" i="36"/>
  <c r="V356" i="42"/>
  <c r="V357" i="42"/>
  <c r="V358" i="42"/>
  <c r="V359" i="42"/>
  <c r="V356" i="37"/>
  <c r="V357" i="37"/>
  <c r="V358" i="37"/>
  <c r="V359" i="37"/>
  <c r="V356" i="48"/>
  <c r="V357" i="48"/>
  <c r="V358" i="48"/>
  <c r="V359" i="48"/>
  <c r="V356" i="49"/>
  <c r="V357" i="49"/>
  <c r="V358" i="49"/>
  <c r="V359" i="49"/>
  <c r="V356" i="50"/>
  <c r="V357" i="50"/>
  <c r="V358" i="50"/>
  <c r="V359" i="50"/>
  <c r="V356" i="51"/>
  <c r="V357" i="51"/>
  <c r="V358" i="51"/>
  <c r="V359" i="51"/>
  <c r="V356" i="52"/>
  <c r="V357" i="52"/>
  <c r="V358" i="52"/>
  <c r="V359" i="52"/>
  <c r="V356" i="38"/>
  <c r="V357" i="38"/>
  <c r="V358" i="38"/>
  <c r="V359" i="38"/>
  <c r="V356" i="43"/>
  <c r="V357" i="43"/>
  <c r="V358" i="43"/>
  <c r="V359" i="43"/>
  <c r="V356" i="44"/>
  <c r="V357" i="44"/>
  <c r="V358" i="44"/>
  <c r="V359" i="44"/>
  <c r="V356" i="45"/>
  <c r="V357" i="45"/>
  <c r="V358" i="45"/>
  <c r="V359" i="45"/>
  <c r="V356" i="46"/>
  <c r="V357" i="46"/>
  <c r="V358" i="46"/>
  <c r="V359" i="46"/>
  <c r="V356" i="47"/>
  <c r="V357" i="47"/>
  <c r="V358" i="47"/>
  <c r="V359" i="47"/>
  <c r="V356" i="54"/>
  <c r="V357" i="54"/>
  <c r="V358" i="54"/>
  <c r="V359" i="54"/>
  <c r="V356" i="39"/>
  <c r="V357" i="39"/>
  <c r="V358" i="39"/>
  <c r="V359" i="39"/>
  <c r="E356" i="56"/>
  <c r="F356" i="56"/>
  <c r="E357" i="56"/>
  <c r="F357" i="56"/>
  <c r="E358" i="56"/>
  <c r="F358" i="56"/>
  <c r="E359" i="56"/>
  <c r="F359" i="56"/>
  <c r="E331" i="56"/>
  <c r="F331" i="56"/>
  <c r="E332" i="56"/>
  <c r="F332" i="56"/>
  <c r="E333" i="56"/>
  <c r="F333" i="56"/>
  <c r="E334" i="56"/>
  <c r="F334" i="56"/>
  <c r="E335" i="56"/>
  <c r="F335" i="56"/>
  <c r="E336" i="56"/>
  <c r="F336" i="56"/>
  <c r="E337" i="56"/>
  <c r="F337" i="56"/>
  <c r="E338" i="56"/>
  <c r="F338" i="56"/>
  <c r="E339" i="56"/>
  <c r="F339" i="56"/>
  <c r="O308" i="32"/>
  <c r="P308" i="32"/>
  <c r="Q308" i="32"/>
  <c r="R308" i="32"/>
  <c r="S308" i="32"/>
  <c r="T308" i="32"/>
  <c r="U308" i="32"/>
  <c r="V308" i="32"/>
  <c r="O309" i="32"/>
  <c r="P309" i="32"/>
  <c r="Q309" i="32"/>
  <c r="R309" i="32"/>
  <c r="S309" i="32"/>
  <c r="T309" i="32"/>
  <c r="U309" i="32"/>
  <c r="V309" i="32"/>
  <c r="V310" i="32"/>
  <c r="V311" i="32"/>
  <c r="V312" i="32"/>
  <c r="V313" i="32"/>
  <c r="V314" i="32"/>
  <c r="V315" i="32"/>
  <c r="V316" i="32"/>
  <c r="V317" i="32"/>
  <c r="V318" i="32"/>
  <c r="V319" i="32"/>
  <c r="V320" i="32"/>
  <c r="V321" i="32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08" i="42"/>
  <c r="V309" i="42"/>
  <c r="V310" i="42"/>
  <c r="V311" i="42"/>
  <c r="V312" i="42"/>
  <c r="V313" i="42"/>
  <c r="V314" i="42"/>
  <c r="V315" i="42"/>
  <c r="V316" i="42"/>
  <c r="V317" i="42"/>
  <c r="V318" i="42"/>
  <c r="V319" i="42"/>
  <c r="V320" i="42"/>
  <c r="V321" i="42"/>
  <c r="V308" i="37"/>
  <c r="V309" i="37"/>
  <c r="V310" i="37"/>
  <c r="V311" i="37"/>
  <c r="V312" i="37"/>
  <c r="V313" i="37"/>
  <c r="V314" i="37"/>
  <c r="V315" i="37"/>
  <c r="V316" i="37"/>
  <c r="V317" i="37"/>
  <c r="V318" i="37"/>
  <c r="V319" i="37"/>
  <c r="V320" i="37"/>
  <c r="V321" i="37"/>
  <c r="P308" i="48"/>
  <c r="V308" i="48"/>
  <c r="V309" i="48"/>
  <c r="V310" i="48"/>
  <c r="V311" i="48"/>
  <c r="V312" i="48"/>
  <c r="V313" i="48"/>
  <c r="V314" i="48"/>
  <c r="V315" i="48"/>
  <c r="V316" i="48"/>
  <c r="V317" i="48"/>
  <c r="V318" i="48"/>
  <c r="V319" i="48"/>
  <c r="V320" i="48"/>
  <c r="V321" i="48"/>
  <c r="V308" i="49"/>
  <c r="V309" i="49"/>
  <c r="V310" i="49"/>
  <c r="V311" i="49"/>
  <c r="V312" i="49"/>
  <c r="V313" i="49"/>
  <c r="V314" i="49"/>
  <c r="V315" i="49"/>
  <c r="V316" i="49"/>
  <c r="V317" i="49"/>
  <c r="V318" i="49"/>
  <c r="V319" i="49"/>
  <c r="V320" i="49"/>
  <c r="V321" i="49"/>
  <c r="V308" i="50"/>
  <c r="V309" i="50"/>
  <c r="V310" i="50"/>
  <c r="V311" i="50"/>
  <c r="V312" i="50"/>
  <c r="V313" i="50"/>
  <c r="V314" i="50"/>
  <c r="V315" i="50"/>
  <c r="V316" i="50"/>
  <c r="V317" i="50"/>
  <c r="V318" i="50"/>
  <c r="V319" i="50"/>
  <c r="V320" i="50"/>
  <c r="V321" i="50"/>
  <c r="V308" i="51"/>
  <c r="V309" i="51"/>
  <c r="V310" i="51"/>
  <c r="V311" i="51"/>
  <c r="V312" i="51"/>
  <c r="V313" i="51"/>
  <c r="V314" i="51"/>
  <c r="V315" i="51"/>
  <c r="V316" i="51"/>
  <c r="V317" i="51"/>
  <c r="V318" i="51"/>
  <c r="V319" i="51"/>
  <c r="V320" i="51"/>
  <c r="V321" i="51"/>
  <c r="V308" i="52"/>
  <c r="V309" i="52"/>
  <c r="V310" i="52"/>
  <c r="V311" i="52"/>
  <c r="V312" i="52"/>
  <c r="V313" i="52"/>
  <c r="V314" i="52"/>
  <c r="V315" i="52"/>
  <c r="V316" i="52"/>
  <c r="V317" i="52"/>
  <c r="V318" i="52"/>
  <c r="V319" i="52"/>
  <c r="V320" i="52"/>
  <c r="V321" i="52"/>
  <c r="V308" i="38"/>
  <c r="O309" i="38"/>
  <c r="S309" i="38"/>
  <c r="V309" i="38"/>
  <c r="V310" i="38"/>
  <c r="V311" i="38"/>
  <c r="V312" i="38"/>
  <c r="V313" i="38"/>
  <c r="V314" i="38"/>
  <c r="V315" i="38"/>
  <c r="V316" i="38"/>
  <c r="V317" i="38"/>
  <c r="V318" i="38"/>
  <c r="V319" i="38"/>
  <c r="V320" i="38"/>
  <c r="V321" i="38"/>
  <c r="V308" i="43"/>
  <c r="V309" i="43"/>
  <c r="V310" i="43"/>
  <c r="V311" i="43"/>
  <c r="V312" i="43"/>
  <c r="V313" i="43"/>
  <c r="V314" i="43"/>
  <c r="V315" i="43"/>
  <c r="V316" i="43"/>
  <c r="V317" i="43"/>
  <c r="V318" i="43"/>
  <c r="V319" i="43"/>
  <c r="V320" i="43"/>
  <c r="V321" i="43"/>
  <c r="P308" i="44"/>
  <c r="V308" i="44"/>
  <c r="V309" i="44"/>
  <c r="V310" i="44"/>
  <c r="V311" i="44"/>
  <c r="V312" i="44"/>
  <c r="V313" i="44"/>
  <c r="V314" i="44"/>
  <c r="V315" i="44"/>
  <c r="V316" i="44"/>
  <c r="V317" i="44"/>
  <c r="V318" i="44"/>
  <c r="V319" i="44"/>
  <c r="V320" i="44"/>
  <c r="V321" i="44"/>
  <c r="S308" i="45"/>
  <c r="V308" i="45"/>
  <c r="V309" i="45"/>
  <c r="V310" i="45"/>
  <c r="V311" i="45"/>
  <c r="V312" i="45"/>
  <c r="V313" i="45"/>
  <c r="V314" i="45"/>
  <c r="V315" i="45"/>
  <c r="V316" i="45"/>
  <c r="V317" i="45"/>
  <c r="V318" i="45"/>
  <c r="V319" i="45"/>
  <c r="V320" i="45"/>
  <c r="V321" i="45"/>
  <c r="T308" i="46"/>
  <c r="V308" i="46"/>
  <c r="Q309" i="46"/>
  <c r="V309" i="46"/>
  <c r="V310" i="46"/>
  <c r="V311" i="46"/>
  <c r="V312" i="46"/>
  <c r="V313" i="46"/>
  <c r="V314" i="46"/>
  <c r="V315" i="46"/>
  <c r="V316" i="46"/>
  <c r="V317" i="46"/>
  <c r="V318" i="46"/>
  <c r="V319" i="46"/>
  <c r="V320" i="46"/>
  <c r="V321" i="46"/>
  <c r="V308" i="47"/>
  <c r="V309" i="47"/>
  <c r="V310" i="47"/>
  <c r="V311" i="47"/>
  <c r="V312" i="47"/>
  <c r="V313" i="47"/>
  <c r="V314" i="47"/>
  <c r="V315" i="47"/>
  <c r="V316" i="47"/>
  <c r="V317" i="47"/>
  <c r="V318" i="47"/>
  <c r="V319" i="47"/>
  <c r="V320" i="47"/>
  <c r="V321" i="47"/>
  <c r="Q308" i="54"/>
  <c r="V308" i="54"/>
  <c r="V309" i="54"/>
  <c r="V310" i="54"/>
  <c r="V311" i="54"/>
  <c r="V312" i="54"/>
  <c r="V313" i="54"/>
  <c r="V314" i="54"/>
  <c r="V315" i="54"/>
  <c r="V316" i="54"/>
  <c r="V317" i="54"/>
  <c r="V318" i="54"/>
  <c r="V319" i="54"/>
  <c r="V320" i="54"/>
  <c r="V321" i="54"/>
  <c r="V308" i="39"/>
  <c r="V309" i="39"/>
  <c r="V310" i="39"/>
  <c r="V311" i="39"/>
  <c r="V312" i="39"/>
  <c r="V313" i="39"/>
  <c r="V314" i="39"/>
  <c r="V315" i="39"/>
  <c r="V316" i="39"/>
  <c r="V317" i="39"/>
  <c r="V318" i="39"/>
  <c r="V319" i="39"/>
  <c r="V320" i="39"/>
  <c r="V321" i="39"/>
  <c r="E308" i="56"/>
  <c r="F308" i="56"/>
  <c r="E309" i="56"/>
  <c r="F309" i="56"/>
  <c r="E310" i="56"/>
  <c r="F310" i="56"/>
  <c r="E311" i="56"/>
  <c r="F311" i="56"/>
  <c r="E312" i="56"/>
  <c r="F312" i="56"/>
  <c r="E313" i="56"/>
  <c r="F313" i="56"/>
  <c r="E314" i="56"/>
  <c r="F314" i="56"/>
  <c r="E315" i="56"/>
  <c r="F315" i="56"/>
  <c r="E316" i="56"/>
  <c r="F316" i="56"/>
  <c r="E317" i="56"/>
  <c r="F317" i="56"/>
  <c r="E318" i="56"/>
  <c r="F318" i="56"/>
  <c r="E319" i="56"/>
  <c r="F319" i="56"/>
  <c r="E320" i="56"/>
  <c r="F320" i="56"/>
  <c r="E321" i="56"/>
  <c r="F321" i="56"/>
  <c r="V260" i="32"/>
  <c r="V261" i="32"/>
  <c r="V262" i="32"/>
  <c r="V263" i="32"/>
  <c r="V260" i="36"/>
  <c r="V261" i="36"/>
  <c r="V262" i="36"/>
  <c r="V263" i="36"/>
  <c r="V260" i="42"/>
  <c r="V261" i="42"/>
  <c r="V262" i="42"/>
  <c r="V263" i="42"/>
  <c r="V260" i="37"/>
  <c r="V261" i="37"/>
  <c r="V262" i="37"/>
  <c r="V263" i="37"/>
  <c r="V260" i="48"/>
  <c r="V261" i="48"/>
  <c r="V262" i="48"/>
  <c r="V263" i="48"/>
  <c r="V260" i="49"/>
  <c r="V261" i="49"/>
  <c r="V262" i="49"/>
  <c r="V263" i="49"/>
  <c r="V260" i="50"/>
  <c r="V261" i="50"/>
  <c r="V262" i="50"/>
  <c r="V263" i="50"/>
  <c r="V260" i="51"/>
  <c r="V261" i="51"/>
  <c r="V262" i="51"/>
  <c r="V263" i="51"/>
  <c r="V260" i="52"/>
  <c r="V261" i="52"/>
  <c r="V262" i="52"/>
  <c r="V263" i="52"/>
  <c r="V260" i="38"/>
  <c r="V261" i="38"/>
  <c r="V262" i="38"/>
  <c r="V263" i="38"/>
  <c r="V260" i="43"/>
  <c r="V261" i="43"/>
  <c r="V262" i="43"/>
  <c r="V263" i="43"/>
  <c r="V260" i="44"/>
  <c r="V261" i="44"/>
  <c r="V262" i="44"/>
  <c r="V263" i="44"/>
  <c r="V260" i="45"/>
  <c r="V261" i="45"/>
  <c r="V262" i="45"/>
  <c r="V263" i="45"/>
  <c r="V260" i="46"/>
  <c r="V261" i="46"/>
  <c r="V262" i="46"/>
  <c r="V263" i="46"/>
  <c r="V260" i="47"/>
  <c r="V261" i="47"/>
  <c r="V262" i="47"/>
  <c r="V263" i="47"/>
  <c r="V260" i="54"/>
  <c r="V261" i="54"/>
  <c r="V262" i="54"/>
  <c r="V263" i="54"/>
  <c r="V260" i="39"/>
  <c r="V261" i="39"/>
  <c r="V262" i="39"/>
  <c r="V263" i="39"/>
  <c r="D260" i="56"/>
  <c r="E260" i="56"/>
  <c r="F260" i="56"/>
  <c r="D261" i="56"/>
  <c r="E261" i="56"/>
  <c r="F261" i="56"/>
  <c r="D262" i="56"/>
  <c r="E262" i="56"/>
  <c r="F262" i="56"/>
  <c r="D263" i="56"/>
  <c r="E263" i="56"/>
  <c r="F263" i="56"/>
  <c r="E241" i="56"/>
  <c r="E244" i="56"/>
  <c r="E245" i="56"/>
  <c r="V240" i="36"/>
  <c r="V241" i="36"/>
  <c r="V242" i="36"/>
  <c r="V243" i="36"/>
  <c r="V244" i="36"/>
  <c r="V245" i="36"/>
  <c r="V246" i="36"/>
  <c r="V247" i="36"/>
  <c r="V240" i="42"/>
  <c r="V241" i="42"/>
  <c r="V242" i="42"/>
  <c r="V243" i="42"/>
  <c r="V244" i="42"/>
  <c r="V245" i="42"/>
  <c r="V246" i="42"/>
  <c r="V247" i="42"/>
  <c r="V240" i="37"/>
  <c r="V241" i="37"/>
  <c r="V242" i="37"/>
  <c r="V243" i="37"/>
  <c r="V244" i="37"/>
  <c r="V245" i="37"/>
  <c r="V246" i="37"/>
  <c r="V247" i="37"/>
  <c r="V240" i="48"/>
  <c r="V241" i="48"/>
  <c r="V242" i="48"/>
  <c r="V243" i="48"/>
  <c r="V244" i="48"/>
  <c r="V245" i="48"/>
  <c r="V246" i="48"/>
  <c r="V247" i="48"/>
  <c r="V240" i="49"/>
  <c r="V241" i="49"/>
  <c r="V242" i="49"/>
  <c r="V243" i="49"/>
  <c r="V244" i="49"/>
  <c r="V245" i="49"/>
  <c r="V246" i="49"/>
  <c r="V247" i="49"/>
  <c r="V240" i="50"/>
  <c r="V241" i="50"/>
  <c r="V242" i="50"/>
  <c r="V243" i="50"/>
  <c r="V244" i="50"/>
  <c r="V245" i="50"/>
  <c r="V246" i="50"/>
  <c r="V247" i="50"/>
  <c r="V240" i="51"/>
  <c r="V241" i="51"/>
  <c r="V242" i="51"/>
  <c r="V243" i="51"/>
  <c r="V244" i="51"/>
  <c r="V245" i="51"/>
  <c r="V246" i="51"/>
  <c r="V247" i="51"/>
  <c r="V240" i="52"/>
  <c r="V241" i="52"/>
  <c r="V242" i="52"/>
  <c r="V243" i="52"/>
  <c r="V244" i="52"/>
  <c r="V245" i="52"/>
  <c r="V246" i="52"/>
  <c r="V247" i="52"/>
  <c r="V240" i="38"/>
  <c r="V241" i="38"/>
  <c r="V242" i="38"/>
  <c r="V243" i="38"/>
  <c r="V244" i="38"/>
  <c r="V245" i="38"/>
  <c r="V246" i="38"/>
  <c r="V247" i="38"/>
  <c r="V240" i="43"/>
  <c r="V241" i="43"/>
  <c r="V242" i="43"/>
  <c r="V243" i="43"/>
  <c r="V244" i="43"/>
  <c r="V245" i="43"/>
  <c r="V246" i="43"/>
  <c r="V247" i="43"/>
  <c r="V240" i="44"/>
  <c r="V241" i="44"/>
  <c r="V242" i="44"/>
  <c r="V243" i="44"/>
  <c r="V244" i="44"/>
  <c r="V245" i="44"/>
  <c r="V246" i="44"/>
  <c r="V247" i="44"/>
  <c r="V240" i="45"/>
  <c r="V241" i="45"/>
  <c r="V242" i="45"/>
  <c r="V243" i="45"/>
  <c r="V244" i="45"/>
  <c r="V245" i="45"/>
  <c r="V246" i="45"/>
  <c r="V247" i="45"/>
  <c r="V240" i="46"/>
  <c r="V241" i="46"/>
  <c r="V242" i="46"/>
  <c r="V243" i="46"/>
  <c r="V244" i="46"/>
  <c r="V245" i="46"/>
  <c r="V246" i="46"/>
  <c r="V247" i="46"/>
  <c r="V240" i="47"/>
  <c r="V241" i="47"/>
  <c r="V242" i="47"/>
  <c r="V243" i="47"/>
  <c r="V244" i="47"/>
  <c r="V245" i="47"/>
  <c r="V246" i="47"/>
  <c r="V247" i="47"/>
  <c r="V240" i="54"/>
  <c r="V241" i="54"/>
  <c r="V242" i="54"/>
  <c r="V243" i="54"/>
  <c r="V244" i="54"/>
  <c r="V245" i="54"/>
  <c r="V246" i="54"/>
  <c r="V247" i="54"/>
  <c r="V240" i="39"/>
  <c r="V241" i="39"/>
  <c r="V242" i="39"/>
  <c r="V243" i="39"/>
  <c r="V244" i="39"/>
  <c r="V245" i="39"/>
  <c r="V246" i="39"/>
  <c r="V247" i="39"/>
  <c r="E240" i="56"/>
  <c r="F240" i="56"/>
  <c r="F241" i="56"/>
  <c r="E242" i="56"/>
  <c r="F242" i="56"/>
  <c r="E243" i="56"/>
  <c r="F243" i="56"/>
  <c r="F244" i="56"/>
  <c r="F245" i="56"/>
  <c r="E246" i="56"/>
  <c r="F246" i="56"/>
  <c r="E247" i="56"/>
  <c r="F247" i="56"/>
  <c r="V230" i="32"/>
  <c r="E230" i="56"/>
  <c r="V229" i="32"/>
  <c r="E229" i="56"/>
  <c r="V228" i="32"/>
  <c r="E228" i="56"/>
  <c r="V227" i="32"/>
  <c r="E227" i="56"/>
  <c r="V226" i="32"/>
  <c r="E226" i="56"/>
  <c r="V225" i="32"/>
  <c r="E225" i="56"/>
  <c r="V224" i="32"/>
  <c r="E224" i="56"/>
  <c r="V223" i="32"/>
  <c r="E223" i="56"/>
  <c r="V230" i="36"/>
  <c r="V229" i="36"/>
  <c r="V228" i="36"/>
  <c r="V227" i="36"/>
  <c r="V226" i="36"/>
  <c r="V225" i="36"/>
  <c r="V224" i="36"/>
  <c r="V223" i="36"/>
  <c r="V230" i="42"/>
  <c r="V229" i="42"/>
  <c r="V228" i="42"/>
  <c r="V227" i="42"/>
  <c r="V226" i="42"/>
  <c r="V225" i="42"/>
  <c r="V224" i="42"/>
  <c r="V223" i="42"/>
  <c r="V230" i="37"/>
  <c r="V229" i="37"/>
  <c r="V228" i="37"/>
  <c r="V227" i="37"/>
  <c r="V226" i="37"/>
  <c r="V225" i="37"/>
  <c r="V224" i="37"/>
  <c r="V223" i="37"/>
  <c r="V230" i="48"/>
  <c r="V229" i="48"/>
  <c r="V228" i="48"/>
  <c r="V227" i="48"/>
  <c r="V226" i="48"/>
  <c r="V225" i="48"/>
  <c r="V224" i="48"/>
  <c r="V223" i="48"/>
  <c r="V230" i="49"/>
  <c r="V229" i="49"/>
  <c r="V228" i="49"/>
  <c r="V227" i="49"/>
  <c r="V226" i="49"/>
  <c r="V225" i="49"/>
  <c r="V224" i="49"/>
  <c r="V223" i="49"/>
  <c r="V230" i="50"/>
  <c r="V229" i="50"/>
  <c r="V228" i="50"/>
  <c r="V227" i="50"/>
  <c r="V226" i="50"/>
  <c r="V225" i="50"/>
  <c r="V224" i="50"/>
  <c r="V223" i="50"/>
  <c r="V230" i="51"/>
  <c r="V229" i="51"/>
  <c r="V228" i="51"/>
  <c r="V227" i="51"/>
  <c r="V226" i="51"/>
  <c r="V225" i="51"/>
  <c r="V224" i="51"/>
  <c r="V223" i="51"/>
  <c r="V230" i="52"/>
  <c r="V229" i="52"/>
  <c r="V228" i="52"/>
  <c r="V227" i="52"/>
  <c r="V226" i="52"/>
  <c r="V225" i="52"/>
  <c r="V224" i="52"/>
  <c r="V223" i="52"/>
  <c r="V230" i="38"/>
  <c r="V229" i="38"/>
  <c r="V228" i="38"/>
  <c r="V227" i="38"/>
  <c r="V226" i="38"/>
  <c r="V225" i="38"/>
  <c r="V224" i="38"/>
  <c r="V223" i="38"/>
  <c r="V230" i="43"/>
  <c r="V229" i="43"/>
  <c r="V228" i="43"/>
  <c r="V227" i="43"/>
  <c r="V226" i="43"/>
  <c r="V225" i="43"/>
  <c r="V224" i="43"/>
  <c r="V223" i="43"/>
  <c r="V230" i="44"/>
  <c r="V229" i="44"/>
  <c r="V228" i="44"/>
  <c r="V227" i="44"/>
  <c r="V226" i="44"/>
  <c r="V225" i="44"/>
  <c r="V224" i="44"/>
  <c r="V223" i="44"/>
  <c r="V230" i="45"/>
  <c r="V229" i="45"/>
  <c r="V228" i="45"/>
  <c r="V227" i="45"/>
  <c r="V226" i="45"/>
  <c r="V225" i="45"/>
  <c r="V224" i="45"/>
  <c r="V223" i="45"/>
  <c r="V230" i="46"/>
  <c r="V229" i="46"/>
  <c r="V228" i="46"/>
  <c r="V227" i="46"/>
  <c r="V226" i="46"/>
  <c r="V225" i="46"/>
  <c r="V224" i="46"/>
  <c r="V223" i="46"/>
  <c r="V230" i="47"/>
  <c r="V229" i="47"/>
  <c r="V228" i="47"/>
  <c r="V227" i="47"/>
  <c r="V226" i="47"/>
  <c r="V225" i="47"/>
  <c r="V224" i="47"/>
  <c r="V223" i="47"/>
  <c r="V230" i="54"/>
  <c r="V229" i="54"/>
  <c r="V228" i="54"/>
  <c r="V227" i="54"/>
  <c r="V226" i="54"/>
  <c r="V225" i="54"/>
  <c r="V224" i="54"/>
  <c r="V223" i="54"/>
  <c r="V230" i="39"/>
  <c r="V229" i="39"/>
  <c r="V228" i="39"/>
  <c r="V227" i="39"/>
  <c r="V226" i="39"/>
  <c r="V225" i="39"/>
  <c r="V224" i="39"/>
  <c r="V223" i="39"/>
  <c r="F230" i="56"/>
  <c r="F229" i="56"/>
  <c r="F228" i="56"/>
  <c r="F227" i="56"/>
  <c r="F226" i="56"/>
  <c r="F225" i="56"/>
  <c r="F224" i="56"/>
  <c r="F223" i="56"/>
  <c r="V213" i="32"/>
  <c r="E213" i="56"/>
  <c r="V212" i="32"/>
  <c r="E212" i="56"/>
  <c r="V211" i="32"/>
  <c r="E211" i="56"/>
  <c r="V210" i="32"/>
  <c r="E210" i="56"/>
  <c r="V209" i="32"/>
  <c r="E209" i="56"/>
  <c r="V208" i="32"/>
  <c r="E208" i="56"/>
  <c r="V207" i="32"/>
  <c r="E207" i="56"/>
  <c r="V213" i="36"/>
  <c r="V212" i="36"/>
  <c r="V211" i="36"/>
  <c r="V210" i="36"/>
  <c r="V209" i="36"/>
  <c r="V208" i="36"/>
  <c r="V207" i="36"/>
  <c r="V213" i="42"/>
  <c r="V212" i="42"/>
  <c r="V211" i="42"/>
  <c r="V210" i="42"/>
  <c r="V209" i="42"/>
  <c r="V208" i="42"/>
  <c r="V207" i="42"/>
  <c r="V213" i="37"/>
  <c r="V212" i="37"/>
  <c r="V211" i="37"/>
  <c r="V210" i="37"/>
  <c r="V209" i="37"/>
  <c r="V208" i="37"/>
  <c r="V207" i="37"/>
  <c r="V213" i="48"/>
  <c r="V212" i="48"/>
  <c r="V211" i="48"/>
  <c r="V210" i="48"/>
  <c r="V209" i="48"/>
  <c r="V208" i="48"/>
  <c r="V207" i="48"/>
  <c r="V213" i="49"/>
  <c r="V212" i="49"/>
  <c r="V211" i="49"/>
  <c r="V210" i="49"/>
  <c r="V209" i="49"/>
  <c r="V208" i="49"/>
  <c r="V207" i="49"/>
  <c r="V213" i="50"/>
  <c r="V212" i="50"/>
  <c r="V211" i="50"/>
  <c r="V210" i="50"/>
  <c r="V209" i="50"/>
  <c r="V208" i="50"/>
  <c r="V207" i="50"/>
  <c r="V213" i="51"/>
  <c r="V212" i="51"/>
  <c r="V211" i="51"/>
  <c r="V210" i="51"/>
  <c r="V209" i="51"/>
  <c r="V208" i="51"/>
  <c r="V207" i="51"/>
  <c r="V213" i="52"/>
  <c r="V212" i="52"/>
  <c r="V211" i="52"/>
  <c r="V210" i="52"/>
  <c r="V209" i="52"/>
  <c r="V208" i="52"/>
  <c r="V207" i="52"/>
  <c r="V213" i="38"/>
  <c r="V212" i="38"/>
  <c r="V211" i="38"/>
  <c r="V210" i="38"/>
  <c r="V209" i="38"/>
  <c r="V208" i="38"/>
  <c r="V207" i="38"/>
  <c r="V213" i="43"/>
  <c r="V212" i="43"/>
  <c r="V211" i="43"/>
  <c r="V210" i="43"/>
  <c r="V209" i="43"/>
  <c r="V208" i="43"/>
  <c r="V207" i="43"/>
  <c r="V213" i="44"/>
  <c r="V212" i="44"/>
  <c r="V211" i="44"/>
  <c r="V210" i="44"/>
  <c r="V209" i="44"/>
  <c r="V208" i="44"/>
  <c r="V207" i="44"/>
  <c r="V213" i="45"/>
  <c r="V212" i="45"/>
  <c r="V211" i="45"/>
  <c r="V210" i="45"/>
  <c r="V209" i="45"/>
  <c r="V208" i="45"/>
  <c r="V207" i="45"/>
  <c r="V213" i="46"/>
  <c r="V212" i="46"/>
  <c r="V211" i="46"/>
  <c r="V210" i="46"/>
  <c r="V209" i="46"/>
  <c r="V208" i="46"/>
  <c r="V207" i="46"/>
  <c r="V213" i="47"/>
  <c r="V212" i="47"/>
  <c r="V211" i="47"/>
  <c r="V210" i="47"/>
  <c r="V209" i="47"/>
  <c r="V208" i="47"/>
  <c r="V207" i="47"/>
  <c r="V213" i="54"/>
  <c r="V212" i="54"/>
  <c r="V211" i="54"/>
  <c r="V210" i="54"/>
  <c r="V209" i="54"/>
  <c r="V208" i="54"/>
  <c r="V207" i="54"/>
  <c r="V213" i="39"/>
  <c r="V212" i="39"/>
  <c r="V211" i="39"/>
  <c r="V210" i="39"/>
  <c r="V209" i="39"/>
  <c r="V208" i="39"/>
  <c r="V207" i="39"/>
  <c r="F213" i="56"/>
  <c r="F212" i="56"/>
  <c r="F211" i="56"/>
  <c r="F210" i="56"/>
  <c r="F209" i="56"/>
  <c r="F208" i="56"/>
  <c r="F207" i="56"/>
  <c r="E188" i="56"/>
  <c r="V188" i="32"/>
  <c r="E189" i="56"/>
  <c r="V189" i="32"/>
  <c r="E190" i="56"/>
  <c r="V190" i="32"/>
  <c r="E191" i="56"/>
  <c r="V191" i="32"/>
  <c r="E192" i="56"/>
  <c r="V192" i="32"/>
  <c r="E193" i="56"/>
  <c r="V193" i="32"/>
  <c r="E194" i="56"/>
  <c r="V194" i="32"/>
  <c r="E195" i="56"/>
  <c r="V195" i="32"/>
  <c r="E196" i="56"/>
  <c r="V196" i="32"/>
  <c r="E197" i="56"/>
  <c r="V197" i="32"/>
  <c r="E198" i="56"/>
  <c r="V198" i="32"/>
  <c r="E199" i="56"/>
  <c r="V199" i="32"/>
  <c r="E200" i="56"/>
  <c r="V200" i="32"/>
  <c r="E201" i="56"/>
  <c r="V201" i="32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188" i="42"/>
  <c r="V189" i="42"/>
  <c r="V190" i="42"/>
  <c r="V191" i="42"/>
  <c r="V192" i="42"/>
  <c r="V193" i="42"/>
  <c r="V194" i="42"/>
  <c r="V195" i="42"/>
  <c r="V196" i="42"/>
  <c r="V197" i="42"/>
  <c r="V198" i="42"/>
  <c r="V199" i="42"/>
  <c r="V200" i="42"/>
  <c r="V201" i="42"/>
  <c r="V188" i="37"/>
  <c r="V189" i="37"/>
  <c r="V190" i="37"/>
  <c r="V191" i="37"/>
  <c r="V192" i="37"/>
  <c r="V193" i="37"/>
  <c r="V194" i="37"/>
  <c r="V195" i="37"/>
  <c r="V196" i="37"/>
  <c r="V197" i="37"/>
  <c r="V198" i="37"/>
  <c r="V199" i="37"/>
  <c r="V200" i="37"/>
  <c r="V201" i="37"/>
  <c r="V188" i="48"/>
  <c r="V189" i="48"/>
  <c r="V190" i="48"/>
  <c r="V191" i="48"/>
  <c r="V192" i="48"/>
  <c r="V193" i="48"/>
  <c r="V194" i="48"/>
  <c r="V195" i="48"/>
  <c r="V196" i="48"/>
  <c r="V197" i="48"/>
  <c r="V198" i="48"/>
  <c r="V199" i="48"/>
  <c r="V200" i="48"/>
  <c r="V201" i="48"/>
  <c r="V188" i="49"/>
  <c r="V189" i="49"/>
  <c r="V190" i="49"/>
  <c r="V191" i="49"/>
  <c r="V192" i="49"/>
  <c r="V193" i="49"/>
  <c r="V194" i="49"/>
  <c r="V195" i="49"/>
  <c r="V196" i="49"/>
  <c r="V197" i="49"/>
  <c r="V198" i="49"/>
  <c r="V199" i="49"/>
  <c r="V200" i="49"/>
  <c r="V201" i="49"/>
  <c r="V188" i="50"/>
  <c r="V189" i="50"/>
  <c r="V190" i="50"/>
  <c r="V191" i="50"/>
  <c r="V192" i="50"/>
  <c r="V193" i="50"/>
  <c r="V194" i="50"/>
  <c r="V195" i="50"/>
  <c r="V196" i="50"/>
  <c r="V197" i="50"/>
  <c r="V198" i="50"/>
  <c r="V199" i="50"/>
  <c r="V200" i="50"/>
  <c r="V201" i="50"/>
  <c r="V188" i="51"/>
  <c r="V189" i="51"/>
  <c r="V190" i="51"/>
  <c r="V191" i="51"/>
  <c r="V192" i="51"/>
  <c r="V193" i="51"/>
  <c r="V194" i="51"/>
  <c r="V195" i="51"/>
  <c r="V196" i="51"/>
  <c r="V197" i="51"/>
  <c r="V198" i="51"/>
  <c r="V199" i="51"/>
  <c r="V200" i="51"/>
  <c r="V201" i="51"/>
  <c r="V188" i="52"/>
  <c r="V189" i="52"/>
  <c r="V190" i="52"/>
  <c r="V191" i="52"/>
  <c r="V192" i="52"/>
  <c r="V193" i="52"/>
  <c r="V194" i="52"/>
  <c r="V195" i="52"/>
  <c r="V196" i="52"/>
  <c r="V197" i="52"/>
  <c r="V198" i="52"/>
  <c r="V199" i="52"/>
  <c r="V200" i="52"/>
  <c r="V201" i="52"/>
  <c r="V188" i="38"/>
  <c r="V189" i="38"/>
  <c r="V190" i="38"/>
  <c r="V191" i="38"/>
  <c r="V192" i="38"/>
  <c r="V193" i="38"/>
  <c r="V194" i="38"/>
  <c r="V195" i="38"/>
  <c r="V196" i="38"/>
  <c r="V197" i="38"/>
  <c r="V198" i="38"/>
  <c r="V199" i="38"/>
  <c r="V200" i="38"/>
  <c r="V201" i="38"/>
  <c r="V188" i="43"/>
  <c r="V189" i="43"/>
  <c r="V190" i="43"/>
  <c r="V191" i="43"/>
  <c r="V192" i="43"/>
  <c r="V193" i="43"/>
  <c r="V194" i="43"/>
  <c r="V195" i="43"/>
  <c r="V196" i="43"/>
  <c r="V197" i="43"/>
  <c r="V198" i="43"/>
  <c r="V199" i="43"/>
  <c r="V200" i="43"/>
  <c r="V201" i="43"/>
  <c r="V188" i="44"/>
  <c r="V189" i="44"/>
  <c r="V190" i="44"/>
  <c r="V191" i="44"/>
  <c r="V192" i="44"/>
  <c r="V193" i="44"/>
  <c r="V194" i="44"/>
  <c r="V195" i="44"/>
  <c r="V196" i="44"/>
  <c r="V197" i="44"/>
  <c r="V198" i="44"/>
  <c r="V199" i="44"/>
  <c r="V200" i="44"/>
  <c r="V201" i="44"/>
  <c r="V188" i="45"/>
  <c r="V189" i="45"/>
  <c r="V190" i="45"/>
  <c r="V191" i="45"/>
  <c r="V192" i="45"/>
  <c r="V193" i="45"/>
  <c r="V194" i="45"/>
  <c r="V195" i="45"/>
  <c r="V196" i="45"/>
  <c r="V197" i="45"/>
  <c r="V198" i="45"/>
  <c r="V199" i="45"/>
  <c r="V200" i="45"/>
  <c r="V201" i="45"/>
  <c r="V188" i="46"/>
  <c r="V189" i="46"/>
  <c r="V190" i="46"/>
  <c r="V191" i="46"/>
  <c r="V192" i="46"/>
  <c r="V193" i="46"/>
  <c r="V194" i="46"/>
  <c r="V195" i="46"/>
  <c r="V196" i="46"/>
  <c r="V197" i="46"/>
  <c r="V198" i="46"/>
  <c r="V199" i="46"/>
  <c r="V200" i="46"/>
  <c r="V201" i="46"/>
  <c r="V188" i="47"/>
  <c r="V189" i="47"/>
  <c r="V190" i="47"/>
  <c r="V191" i="47"/>
  <c r="V192" i="47"/>
  <c r="V193" i="47"/>
  <c r="V194" i="47"/>
  <c r="V195" i="47"/>
  <c r="V196" i="47"/>
  <c r="V197" i="47"/>
  <c r="V198" i="47"/>
  <c r="V199" i="47"/>
  <c r="V200" i="47"/>
  <c r="V201" i="47"/>
  <c r="V188" i="54"/>
  <c r="V189" i="54"/>
  <c r="V190" i="54"/>
  <c r="V191" i="54"/>
  <c r="V192" i="54"/>
  <c r="V193" i="54"/>
  <c r="V194" i="54"/>
  <c r="V195" i="54"/>
  <c r="V196" i="54"/>
  <c r="V197" i="54"/>
  <c r="V198" i="54"/>
  <c r="V199" i="54"/>
  <c r="V200" i="54"/>
  <c r="V201" i="54"/>
  <c r="V188" i="39"/>
  <c r="V189" i="39"/>
  <c r="V190" i="39"/>
  <c r="V191" i="39"/>
  <c r="V192" i="39"/>
  <c r="V193" i="39"/>
  <c r="V194" i="39"/>
  <c r="V195" i="39"/>
  <c r="V196" i="39"/>
  <c r="V197" i="39"/>
  <c r="V198" i="39"/>
  <c r="V199" i="39"/>
  <c r="V200" i="39"/>
  <c r="V201" i="39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E161" i="56"/>
  <c r="V161" i="32"/>
  <c r="E162" i="56"/>
  <c r="V162" i="32"/>
  <c r="E163" i="56"/>
  <c r="V163" i="32"/>
  <c r="E164" i="56"/>
  <c r="V164" i="32"/>
  <c r="E165" i="56"/>
  <c r="V165" i="32"/>
  <c r="E166" i="56"/>
  <c r="V166" i="32"/>
  <c r="E167" i="56"/>
  <c r="V167" i="32"/>
  <c r="E168" i="56"/>
  <c r="V168" i="32"/>
  <c r="E169" i="56"/>
  <c r="V169" i="32"/>
  <c r="V161" i="36"/>
  <c r="V162" i="36"/>
  <c r="V163" i="36"/>
  <c r="V164" i="36"/>
  <c r="V165" i="36"/>
  <c r="V166" i="36"/>
  <c r="V167" i="36"/>
  <c r="V168" i="36"/>
  <c r="V169" i="36"/>
  <c r="V161" i="42"/>
  <c r="V162" i="42"/>
  <c r="V163" i="42"/>
  <c r="V164" i="42"/>
  <c r="V165" i="42"/>
  <c r="V166" i="42"/>
  <c r="V167" i="42"/>
  <c r="V168" i="42"/>
  <c r="V169" i="42"/>
  <c r="V161" i="37"/>
  <c r="V162" i="37"/>
  <c r="V163" i="37"/>
  <c r="V164" i="37"/>
  <c r="V165" i="37"/>
  <c r="V166" i="37"/>
  <c r="V167" i="37"/>
  <c r="V168" i="37"/>
  <c r="V169" i="37"/>
  <c r="V161" i="48"/>
  <c r="V162" i="48"/>
  <c r="V163" i="48"/>
  <c r="V164" i="48"/>
  <c r="V165" i="48"/>
  <c r="V166" i="48"/>
  <c r="V167" i="48"/>
  <c r="V168" i="48"/>
  <c r="V169" i="48"/>
  <c r="V161" i="49"/>
  <c r="V162" i="49"/>
  <c r="V163" i="49"/>
  <c r="V164" i="49"/>
  <c r="V165" i="49"/>
  <c r="V166" i="49"/>
  <c r="V167" i="49"/>
  <c r="V168" i="49"/>
  <c r="V169" i="49"/>
  <c r="V161" i="50"/>
  <c r="V162" i="50"/>
  <c r="V163" i="50"/>
  <c r="V164" i="50"/>
  <c r="V165" i="50"/>
  <c r="V166" i="50"/>
  <c r="V167" i="50"/>
  <c r="V168" i="50"/>
  <c r="V169" i="50"/>
  <c r="V161" i="51"/>
  <c r="V162" i="51"/>
  <c r="V163" i="51"/>
  <c r="V164" i="51"/>
  <c r="V165" i="51"/>
  <c r="V166" i="51"/>
  <c r="V167" i="51"/>
  <c r="V168" i="51"/>
  <c r="V169" i="51"/>
  <c r="V161" i="52"/>
  <c r="V162" i="52"/>
  <c r="V163" i="52"/>
  <c r="V164" i="52"/>
  <c r="V165" i="52"/>
  <c r="V166" i="52"/>
  <c r="V167" i="52"/>
  <c r="V168" i="52"/>
  <c r="V169" i="52"/>
  <c r="V161" i="38"/>
  <c r="V162" i="38"/>
  <c r="V163" i="38"/>
  <c r="V164" i="38"/>
  <c r="V165" i="38"/>
  <c r="V166" i="38"/>
  <c r="V167" i="38"/>
  <c r="V168" i="38"/>
  <c r="V169" i="38"/>
  <c r="V161" i="43"/>
  <c r="V162" i="43"/>
  <c r="V163" i="43"/>
  <c r="V164" i="43"/>
  <c r="V165" i="43"/>
  <c r="V166" i="43"/>
  <c r="V167" i="43"/>
  <c r="V168" i="43"/>
  <c r="V169" i="43"/>
  <c r="V161" i="44"/>
  <c r="V162" i="44"/>
  <c r="V163" i="44"/>
  <c r="V164" i="44"/>
  <c r="V165" i="44"/>
  <c r="V166" i="44"/>
  <c r="V167" i="44"/>
  <c r="V168" i="44"/>
  <c r="V169" i="44"/>
  <c r="V161" i="45"/>
  <c r="V162" i="45"/>
  <c r="V163" i="45"/>
  <c r="V164" i="45"/>
  <c r="V165" i="45"/>
  <c r="V166" i="45"/>
  <c r="V167" i="45"/>
  <c r="V168" i="45"/>
  <c r="V169" i="45"/>
  <c r="V161" i="46"/>
  <c r="V162" i="46"/>
  <c r="V163" i="46"/>
  <c r="V164" i="46"/>
  <c r="V165" i="46"/>
  <c r="V166" i="46"/>
  <c r="V167" i="46"/>
  <c r="V168" i="46"/>
  <c r="V169" i="46"/>
  <c r="V161" i="47"/>
  <c r="V162" i="47"/>
  <c r="V163" i="47"/>
  <c r="V164" i="47"/>
  <c r="V165" i="47"/>
  <c r="V166" i="47"/>
  <c r="V167" i="47"/>
  <c r="V168" i="47"/>
  <c r="V169" i="47"/>
  <c r="V161" i="54"/>
  <c r="V162" i="54"/>
  <c r="V163" i="54"/>
  <c r="V164" i="54"/>
  <c r="V165" i="54"/>
  <c r="V166" i="54"/>
  <c r="V167" i="54"/>
  <c r="V168" i="54"/>
  <c r="V169" i="54"/>
  <c r="V161" i="39"/>
  <c r="V162" i="39"/>
  <c r="V163" i="39"/>
  <c r="V164" i="39"/>
  <c r="V165" i="39"/>
  <c r="V166" i="39"/>
  <c r="V167" i="39"/>
  <c r="V168" i="39"/>
  <c r="V169" i="39"/>
  <c r="F161" i="56"/>
  <c r="F162" i="56"/>
  <c r="F163" i="56"/>
  <c r="F164" i="56"/>
  <c r="F165" i="56"/>
  <c r="F166" i="56"/>
  <c r="F167" i="56"/>
  <c r="F168" i="56"/>
  <c r="F169" i="56"/>
  <c r="E145" i="56"/>
  <c r="V145" i="32"/>
  <c r="E146" i="56"/>
  <c r="V146" i="32"/>
  <c r="E147" i="56"/>
  <c r="V147" i="32"/>
  <c r="E148" i="56"/>
  <c r="V148" i="32"/>
  <c r="E149" i="56"/>
  <c r="V149" i="32"/>
  <c r="V150" i="32"/>
  <c r="E151" i="56"/>
  <c r="V151" i="32"/>
  <c r="E152" i="56"/>
  <c r="V152" i="32"/>
  <c r="V145" i="36"/>
  <c r="V146" i="36"/>
  <c r="V147" i="36"/>
  <c r="V148" i="36"/>
  <c r="V149" i="36"/>
  <c r="V150" i="36"/>
  <c r="V151" i="36"/>
  <c r="V152" i="36"/>
  <c r="V145" i="42"/>
  <c r="V146" i="42"/>
  <c r="V147" i="42"/>
  <c r="V148" i="42"/>
  <c r="V149" i="42"/>
  <c r="V150" i="42"/>
  <c r="V151" i="42"/>
  <c r="V152" i="42"/>
  <c r="V145" i="37"/>
  <c r="V146" i="37"/>
  <c r="V147" i="37"/>
  <c r="V148" i="37"/>
  <c r="V149" i="37"/>
  <c r="V150" i="37"/>
  <c r="V151" i="37"/>
  <c r="V152" i="37"/>
  <c r="V145" i="48"/>
  <c r="V146" i="48"/>
  <c r="V147" i="48"/>
  <c r="V148" i="48"/>
  <c r="V149" i="48"/>
  <c r="V150" i="48"/>
  <c r="V151" i="48"/>
  <c r="V152" i="48"/>
  <c r="V145" i="49"/>
  <c r="V146" i="49"/>
  <c r="V147" i="49"/>
  <c r="V148" i="49"/>
  <c r="V149" i="49"/>
  <c r="V150" i="49"/>
  <c r="V151" i="49"/>
  <c r="V152" i="49"/>
  <c r="V145" i="50"/>
  <c r="V146" i="50"/>
  <c r="V147" i="50"/>
  <c r="V148" i="50"/>
  <c r="V149" i="50"/>
  <c r="V150" i="50"/>
  <c r="V151" i="50"/>
  <c r="V152" i="50"/>
  <c r="V145" i="51"/>
  <c r="V146" i="51"/>
  <c r="V147" i="51"/>
  <c r="V148" i="51"/>
  <c r="V149" i="51"/>
  <c r="V150" i="51"/>
  <c r="V151" i="51"/>
  <c r="V152" i="51"/>
  <c r="V145" i="52"/>
  <c r="V146" i="52"/>
  <c r="V147" i="52"/>
  <c r="V148" i="52"/>
  <c r="V149" i="52"/>
  <c r="V150" i="52"/>
  <c r="V151" i="52"/>
  <c r="V152" i="52"/>
  <c r="V145" i="38"/>
  <c r="V146" i="38"/>
  <c r="V147" i="38"/>
  <c r="V148" i="38"/>
  <c r="V149" i="38"/>
  <c r="V150" i="38"/>
  <c r="V151" i="38"/>
  <c r="V152" i="38"/>
  <c r="V145" i="43"/>
  <c r="V146" i="43"/>
  <c r="V147" i="43"/>
  <c r="V148" i="43"/>
  <c r="V149" i="43"/>
  <c r="V150" i="43"/>
  <c r="V151" i="43"/>
  <c r="V152" i="43"/>
  <c r="V145" i="44"/>
  <c r="V146" i="44"/>
  <c r="V147" i="44"/>
  <c r="V148" i="44"/>
  <c r="V149" i="44"/>
  <c r="V150" i="44"/>
  <c r="V151" i="44"/>
  <c r="V152" i="44"/>
  <c r="V145" i="45"/>
  <c r="V146" i="45"/>
  <c r="V147" i="45"/>
  <c r="V148" i="45"/>
  <c r="V149" i="45"/>
  <c r="V150" i="45"/>
  <c r="V151" i="45"/>
  <c r="V152" i="45"/>
  <c r="V145" i="46"/>
  <c r="V146" i="46"/>
  <c r="V147" i="46"/>
  <c r="V148" i="46"/>
  <c r="V149" i="46"/>
  <c r="V150" i="46"/>
  <c r="V151" i="46"/>
  <c r="V152" i="46"/>
  <c r="V145" i="47"/>
  <c r="V146" i="47"/>
  <c r="V147" i="47"/>
  <c r="V148" i="47"/>
  <c r="V149" i="47"/>
  <c r="V150" i="47"/>
  <c r="V151" i="47"/>
  <c r="V152" i="47"/>
  <c r="V145" i="54"/>
  <c r="V146" i="54"/>
  <c r="V147" i="54"/>
  <c r="V148" i="54"/>
  <c r="V149" i="54"/>
  <c r="V150" i="54"/>
  <c r="V151" i="54"/>
  <c r="V152" i="54"/>
  <c r="V145" i="39"/>
  <c r="V146" i="39"/>
  <c r="V147" i="39"/>
  <c r="V148" i="39"/>
  <c r="V149" i="39"/>
  <c r="V150" i="39"/>
  <c r="V151" i="39"/>
  <c r="V152" i="39"/>
  <c r="F145" i="56"/>
  <c r="F146" i="56"/>
  <c r="F147" i="56"/>
  <c r="F148" i="56"/>
  <c r="F149" i="56"/>
  <c r="E150" i="56"/>
  <c r="F150" i="56"/>
  <c r="F151" i="56"/>
  <c r="F152" i="56"/>
  <c r="E134" i="56"/>
  <c r="V134" i="32"/>
  <c r="E135" i="56"/>
  <c r="V135" i="32"/>
  <c r="V134" i="36"/>
  <c r="V135" i="36"/>
  <c r="V134" i="42"/>
  <c r="V135" i="42"/>
  <c r="V134" i="37"/>
  <c r="V135" i="37"/>
  <c r="V134" i="48"/>
  <c r="V135" i="48"/>
  <c r="V134" i="49"/>
  <c r="V135" i="49"/>
  <c r="V134" i="50"/>
  <c r="V135" i="50"/>
  <c r="V134" i="51"/>
  <c r="V135" i="51"/>
  <c r="V134" i="52"/>
  <c r="V135" i="52"/>
  <c r="V134" i="38"/>
  <c r="V135" i="38"/>
  <c r="V134" i="43"/>
  <c r="V135" i="43"/>
  <c r="V134" i="44"/>
  <c r="V135" i="44"/>
  <c r="V134" i="45"/>
  <c r="V135" i="45"/>
  <c r="V134" i="46"/>
  <c r="V135" i="46"/>
  <c r="V134" i="47"/>
  <c r="V135" i="47"/>
  <c r="V134" i="54"/>
  <c r="V135" i="54"/>
  <c r="V134" i="39"/>
  <c r="V135" i="39"/>
  <c r="F134" i="56"/>
  <c r="F135" i="56"/>
  <c r="E133" i="56"/>
  <c r="V133" i="32"/>
  <c r="E136" i="56"/>
  <c r="V136" i="32"/>
  <c r="V133" i="36"/>
  <c r="V136" i="36"/>
  <c r="V133" i="42"/>
  <c r="V136" i="42"/>
  <c r="V133" i="37"/>
  <c r="V136" i="37"/>
  <c r="V133" i="48"/>
  <c r="V136" i="48"/>
  <c r="V133" i="49"/>
  <c r="V136" i="49"/>
  <c r="V133" i="50"/>
  <c r="V136" i="50"/>
  <c r="V133" i="51"/>
  <c r="V136" i="51"/>
  <c r="V133" i="52"/>
  <c r="V136" i="52"/>
  <c r="V133" i="38"/>
  <c r="V136" i="38"/>
  <c r="V133" i="43"/>
  <c r="V136" i="43"/>
  <c r="V133" i="44"/>
  <c r="V136" i="44"/>
  <c r="V133" i="45"/>
  <c r="V136" i="45"/>
  <c r="V133" i="46"/>
  <c r="V136" i="46"/>
  <c r="V133" i="47"/>
  <c r="V136" i="47"/>
  <c r="V133" i="54"/>
  <c r="V136" i="54"/>
  <c r="V133" i="39"/>
  <c r="V136" i="39"/>
  <c r="F133" i="56"/>
  <c r="F136" i="56"/>
  <c r="E112" i="56"/>
  <c r="V112" i="32"/>
  <c r="E113" i="56"/>
  <c r="V113" i="32"/>
  <c r="E114" i="56"/>
  <c r="V114" i="32"/>
  <c r="E115" i="56"/>
  <c r="V115" i="32"/>
  <c r="E116" i="56"/>
  <c r="V116" i="32"/>
  <c r="E117" i="56"/>
  <c r="V117" i="32"/>
  <c r="E118" i="56"/>
  <c r="V118" i="32"/>
  <c r="V119" i="32"/>
  <c r="V112" i="36"/>
  <c r="V113" i="36"/>
  <c r="V114" i="36"/>
  <c r="V115" i="36"/>
  <c r="V116" i="36"/>
  <c r="V117" i="36"/>
  <c r="V118" i="36"/>
  <c r="V119" i="36"/>
  <c r="V112" i="42"/>
  <c r="V113" i="42"/>
  <c r="V114" i="42"/>
  <c r="V115" i="42"/>
  <c r="V116" i="42"/>
  <c r="V117" i="42"/>
  <c r="V118" i="42"/>
  <c r="V119" i="42"/>
  <c r="V112" i="37"/>
  <c r="V113" i="37"/>
  <c r="V114" i="37"/>
  <c r="V115" i="37"/>
  <c r="V116" i="37"/>
  <c r="V117" i="37"/>
  <c r="V118" i="37"/>
  <c r="V119" i="37"/>
  <c r="V112" i="48"/>
  <c r="V113" i="48"/>
  <c r="V114" i="48"/>
  <c r="V115" i="48"/>
  <c r="V116" i="48"/>
  <c r="V117" i="48"/>
  <c r="V118" i="48"/>
  <c r="V119" i="48"/>
  <c r="V112" i="49"/>
  <c r="V113" i="49"/>
  <c r="V114" i="49"/>
  <c r="V115" i="49"/>
  <c r="V116" i="49"/>
  <c r="V117" i="49"/>
  <c r="V118" i="49"/>
  <c r="V119" i="49"/>
  <c r="V112" i="50"/>
  <c r="V113" i="50"/>
  <c r="V114" i="50"/>
  <c r="V115" i="50"/>
  <c r="V116" i="50"/>
  <c r="V117" i="50"/>
  <c r="V118" i="50"/>
  <c r="V119" i="50"/>
  <c r="V112" i="51"/>
  <c r="V113" i="51"/>
  <c r="V114" i="51"/>
  <c r="V115" i="51"/>
  <c r="V116" i="51"/>
  <c r="V117" i="51"/>
  <c r="V118" i="51"/>
  <c r="V119" i="51"/>
  <c r="V112" i="52"/>
  <c r="V113" i="52"/>
  <c r="V114" i="52"/>
  <c r="V115" i="52"/>
  <c r="V116" i="52"/>
  <c r="V117" i="52"/>
  <c r="V118" i="52"/>
  <c r="V119" i="52"/>
  <c r="V112" i="38"/>
  <c r="V113" i="38"/>
  <c r="V114" i="38"/>
  <c r="V115" i="38"/>
  <c r="V116" i="38"/>
  <c r="V117" i="38"/>
  <c r="V118" i="38"/>
  <c r="V119" i="38"/>
  <c r="V112" i="43"/>
  <c r="V113" i="43"/>
  <c r="V114" i="43"/>
  <c r="V115" i="43"/>
  <c r="V116" i="43"/>
  <c r="V117" i="43"/>
  <c r="V118" i="43"/>
  <c r="V119" i="43"/>
  <c r="V112" i="44"/>
  <c r="V113" i="44"/>
  <c r="V114" i="44"/>
  <c r="V115" i="44"/>
  <c r="V116" i="44"/>
  <c r="V117" i="44"/>
  <c r="V118" i="44"/>
  <c r="V119" i="44"/>
  <c r="V112" i="45"/>
  <c r="V113" i="45"/>
  <c r="V114" i="45"/>
  <c r="V115" i="45"/>
  <c r="V116" i="45"/>
  <c r="V117" i="45"/>
  <c r="V118" i="45"/>
  <c r="V119" i="45"/>
  <c r="V112" i="46"/>
  <c r="V113" i="46"/>
  <c r="V114" i="46"/>
  <c r="V115" i="46"/>
  <c r="V116" i="46"/>
  <c r="V117" i="46"/>
  <c r="V118" i="46"/>
  <c r="V119" i="46"/>
  <c r="V112" i="47"/>
  <c r="V113" i="47"/>
  <c r="V114" i="47"/>
  <c r="V115" i="47"/>
  <c r="V116" i="47"/>
  <c r="V117" i="47"/>
  <c r="V118" i="47"/>
  <c r="V119" i="47"/>
  <c r="V112" i="54"/>
  <c r="V113" i="54"/>
  <c r="V114" i="54"/>
  <c r="V115" i="54"/>
  <c r="V116" i="54"/>
  <c r="V117" i="54"/>
  <c r="V118" i="54"/>
  <c r="V119" i="54"/>
  <c r="V112" i="39"/>
  <c r="V113" i="39"/>
  <c r="V114" i="39"/>
  <c r="V115" i="39"/>
  <c r="V116" i="39"/>
  <c r="V117" i="39"/>
  <c r="V118" i="39"/>
  <c r="V119" i="39"/>
  <c r="F112" i="56"/>
  <c r="F113" i="56"/>
  <c r="F114" i="56"/>
  <c r="F115" i="56"/>
  <c r="F116" i="56"/>
  <c r="F117" i="56"/>
  <c r="F118" i="56"/>
  <c r="E119" i="56"/>
  <c r="F119" i="56"/>
  <c r="F97" i="56"/>
  <c r="F98" i="56"/>
  <c r="F99" i="56"/>
  <c r="F102" i="56"/>
  <c r="F101" i="56"/>
  <c r="F100" i="56"/>
  <c r="F96" i="56"/>
  <c r="F95" i="56"/>
  <c r="F94" i="56"/>
  <c r="F93" i="56"/>
  <c r="F92" i="56"/>
  <c r="F91" i="56"/>
  <c r="F90" i="56"/>
  <c r="F89" i="56"/>
  <c r="F88" i="56"/>
  <c r="F87" i="56"/>
  <c r="F86" i="56"/>
  <c r="F85" i="56"/>
  <c r="F84" i="56"/>
  <c r="F83" i="56"/>
  <c r="F82" i="56"/>
  <c r="F81" i="56"/>
  <c r="F80" i="56"/>
  <c r="F79" i="56"/>
  <c r="F78" i="56"/>
  <c r="V68" i="32"/>
  <c r="V48" i="32"/>
  <c r="V47" i="32"/>
  <c r="V46" i="32"/>
  <c r="V45" i="32"/>
  <c r="V44" i="32"/>
  <c r="V43" i="32"/>
  <c r="V42" i="32"/>
  <c r="V41" i="32"/>
  <c r="V40" i="32"/>
  <c r="V39" i="32"/>
  <c r="V38" i="32"/>
  <c r="V37" i="32"/>
  <c r="V68" i="36"/>
  <c r="V48" i="36"/>
  <c r="V47" i="36"/>
  <c r="V46" i="36"/>
  <c r="V45" i="36"/>
  <c r="V44" i="36"/>
  <c r="V43" i="36"/>
  <c r="V42" i="36"/>
  <c r="V41" i="36"/>
  <c r="V40" i="36"/>
  <c r="V39" i="36"/>
  <c r="V38" i="36"/>
  <c r="V37" i="36"/>
  <c r="V68" i="42"/>
  <c r="V48" i="42"/>
  <c r="V47" i="42"/>
  <c r="V46" i="42"/>
  <c r="V45" i="42"/>
  <c r="V44" i="42"/>
  <c r="V43" i="42"/>
  <c r="V42" i="42"/>
  <c r="V41" i="42"/>
  <c r="V40" i="42"/>
  <c r="V39" i="42"/>
  <c r="V38" i="42"/>
  <c r="V37" i="42"/>
  <c r="V68" i="37"/>
  <c r="V48" i="37"/>
  <c r="V47" i="37"/>
  <c r="V46" i="37"/>
  <c r="V45" i="37"/>
  <c r="V44" i="37"/>
  <c r="V43" i="37"/>
  <c r="V42" i="37"/>
  <c r="V41" i="37"/>
  <c r="W41" i="37"/>
  <c r="V40" i="37"/>
  <c r="V39" i="37"/>
  <c r="V38" i="37"/>
  <c r="V37" i="37"/>
  <c r="V68" i="48"/>
  <c r="V48" i="48"/>
  <c r="V47" i="48"/>
  <c r="V46" i="48"/>
  <c r="V45" i="48"/>
  <c r="V44" i="48"/>
  <c r="V43" i="48"/>
  <c r="V42" i="48"/>
  <c r="V41" i="48"/>
  <c r="V40" i="48"/>
  <c r="V39" i="48"/>
  <c r="V38" i="48"/>
  <c r="V37" i="48"/>
  <c r="V68" i="49"/>
  <c r="V48" i="49"/>
  <c r="V47" i="49"/>
  <c r="V46" i="49"/>
  <c r="V45" i="49"/>
  <c r="V44" i="49"/>
  <c r="V43" i="49"/>
  <c r="V42" i="49"/>
  <c r="V41" i="49"/>
  <c r="V40" i="49"/>
  <c r="V39" i="49"/>
  <c r="V38" i="49"/>
  <c r="V37" i="49"/>
  <c r="V68" i="50"/>
  <c r="V48" i="50"/>
  <c r="V47" i="50"/>
  <c r="V46" i="50"/>
  <c r="V45" i="50"/>
  <c r="V44" i="50"/>
  <c r="V43" i="50"/>
  <c r="V42" i="50"/>
  <c r="V41" i="50"/>
  <c r="V40" i="50"/>
  <c r="V39" i="50"/>
  <c r="V38" i="50"/>
  <c r="V37" i="50"/>
  <c r="V68" i="51"/>
  <c r="V48" i="51"/>
  <c r="V47" i="51"/>
  <c r="V46" i="51"/>
  <c r="V45" i="51"/>
  <c r="V44" i="51"/>
  <c r="V43" i="51"/>
  <c r="V42" i="51"/>
  <c r="V41" i="51"/>
  <c r="W41" i="51"/>
  <c r="V40" i="51"/>
  <c r="V39" i="51"/>
  <c r="V38" i="51"/>
  <c r="V37" i="51"/>
  <c r="V68" i="52"/>
  <c r="V48" i="52"/>
  <c r="V47" i="52"/>
  <c r="V46" i="52"/>
  <c r="V45" i="52"/>
  <c r="V44" i="52"/>
  <c r="V43" i="52"/>
  <c r="V42" i="52"/>
  <c r="V41" i="52"/>
  <c r="V40" i="52"/>
  <c r="V39" i="52"/>
  <c r="V38" i="52"/>
  <c r="V37" i="52"/>
  <c r="V68" i="38"/>
  <c r="V48" i="38"/>
  <c r="V47" i="38"/>
  <c r="V46" i="38"/>
  <c r="V45" i="38"/>
  <c r="V44" i="38"/>
  <c r="V43" i="38"/>
  <c r="V42" i="38"/>
  <c r="V41" i="38"/>
  <c r="V40" i="38"/>
  <c r="V39" i="38"/>
  <c r="V38" i="38"/>
  <c r="V37" i="38"/>
  <c r="V68" i="43"/>
  <c r="V48" i="43"/>
  <c r="V47" i="43"/>
  <c r="V46" i="43"/>
  <c r="V45" i="43"/>
  <c r="V44" i="43"/>
  <c r="V43" i="43"/>
  <c r="V42" i="43"/>
  <c r="V41" i="43"/>
  <c r="V40" i="43"/>
  <c r="V39" i="43"/>
  <c r="V38" i="43"/>
  <c r="V37" i="43"/>
  <c r="V68" i="44"/>
  <c r="V48" i="44"/>
  <c r="V47" i="44"/>
  <c r="V46" i="44"/>
  <c r="V45" i="44"/>
  <c r="V44" i="44"/>
  <c r="V43" i="44"/>
  <c r="V42" i="44"/>
  <c r="V41" i="44"/>
  <c r="V40" i="44"/>
  <c r="V39" i="44"/>
  <c r="V38" i="44"/>
  <c r="V37" i="44"/>
  <c r="V68" i="45"/>
  <c r="V48" i="45"/>
  <c r="V47" i="45"/>
  <c r="V46" i="45"/>
  <c r="V45" i="45"/>
  <c r="V44" i="45"/>
  <c r="V43" i="45"/>
  <c r="V42" i="45"/>
  <c r="V41" i="45"/>
  <c r="V40" i="45"/>
  <c r="V39" i="45"/>
  <c r="V38" i="45"/>
  <c r="V37" i="45"/>
  <c r="V68" i="46"/>
  <c r="V48" i="46"/>
  <c r="V47" i="46"/>
  <c r="V46" i="46"/>
  <c r="V45" i="46"/>
  <c r="V44" i="46"/>
  <c r="V43" i="46"/>
  <c r="V42" i="46"/>
  <c r="V41" i="46"/>
  <c r="V40" i="46"/>
  <c r="V39" i="46"/>
  <c r="V38" i="46"/>
  <c r="V37" i="46"/>
  <c r="V68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68" i="54"/>
  <c r="V48" i="54"/>
  <c r="V47" i="54"/>
  <c r="V46" i="54"/>
  <c r="V45" i="54"/>
  <c r="V44" i="54"/>
  <c r="V43" i="54"/>
  <c r="V42" i="54"/>
  <c r="V41" i="54"/>
  <c r="V40" i="54"/>
  <c r="V39" i="54"/>
  <c r="V38" i="54"/>
  <c r="V37" i="54"/>
  <c r="V68" i="39"/>
  <c r="V48" i="39"/>
  <c r="V47" i="39"/>
  <c r="V46" i="39"/>
  <c r="V45" i="39"/>
  <c r="V44" i="39"/>
  <c r="V43" i="39"/>
  <c r="V42" i="39"/>
  <c r="V41" i="39"/>
  <c r="V40" i="39"/>
  <c r="V39" i="39"/>
  <c r="V38" i="39"/>
  <c r="V37" i="39"/>
  <c r="F68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O70" i="35"/>
  <c r="O62" i="35"/>
  <c r="O61" i="35"/>
  <c r="O60" i="35"/>
  <c r="O58" i="35"/>
  <c r="O57" i="35"/>
  <c r="O56" i="35"/>
  <c r="O55" i="35"/>
  <c r="S308" i="39" l="1"/>
  <c r="P308" i="52"/>
  <c r="R308" i="39"/>
  <c r="T308" i="52"/>
  <c r="Q308" i="42"/>
  <c r="W238" i="32"/>
  <c r="I280" i="56"/>
  <c r="I281" i="56"/>
  <c r="I282" i="56"/>
  <c r="I278" i="56"/>
  <c r="I279" i="56"/>
  <c r="I284" i="56"/>
  <c r="I283" i="56"/>
  <c r="AG283" i="56"/>
  <c r="AG279" i="56"/>
  <c r="AG278" i="56"/>
  <c r="AG282" i="56"/>
  <c r="AG284" i="56"/>
  <c r="AG280" i="56"/>
  <c r="AG281" i="56"/>
  <c r="G279" i="56"/>
  <c r="G280" i="56"/>
  <c r="G283" i="56"/>
  <c r="G284" i="56"/>
  <c r="G281" i="56"/>
  <c r="G282" i="56"/>
  <c r="G278" i="56"/>
  <c r="O279" i="56"/>
  <c r="O284" i="56"/>
  <c r="O280" i="56"/>
  <c r="O278" i="56"/>
  <c r="O283" i="56"/>
  <c r="O281" i="56"/>
  <c r="O282" i="56"/>
  <c r="W281" i="56"/>
  <c r="W283" i="56"/>
  <c r="W280" i="56"/>
  <c r="W282" i="56"/>
  <c r="W284" i="56"/>
  <c r="W279" i="56"/>
  <c r="W278" i="56"/>
  <c r="AE278" i="56"/>
  <c r="AE283" i="56"/>
  <c r="AE281" i="56"/>
  <c r="AE282" i="56"/>
  <c r="AE284" i="56"/>
  <c r="AE279" i="56"/>
  <c r="AE280" i="56"/>
  <c r="AM284" i="56"/>
  <c r="AM283" i="56"/>
  <c r="AM280" i="56"/>
  <c r="AM278" i="56"/>
  <c r="AM279" i="56"/>
  <c r="AM281" i="56"/>
  <c r="AM282" i="56"/>
  <c r="K283" i="56"/>
  <c r="K279" i="56"/>
  <c r="K280" i="56"/>
  <c r="K278" i="56"/>
  <c r="K282" i="56"/>
  <c r="K281" i="56"/>
  <c r="K284" i="56"/>
  <c r="S279" i="56"/>
  <c r="S284" i="56"/>
  <c r="S280" i="56"/>
  <c r="S282" i="56"/>
  <c r="S281" i="56"/>
  <c r="S283" i="56"/>
  <c r="S278" i="56"/>
  <c r="AA283" i="56"/>
  <c r="AA284" i="56"/>
  <c r="AA280" i="56"/>
  <c r="AA282" i="56"/>
  <c r="AA279" i="56"/>
  <c r="AA278" i="56"/>
  <c r="AA281" i="56"/>
  <c r="AI281" i="56"/>
  <c r="AI282" i="56"/>
  <c r="AI284" i="56"/>
  <c r="AI280" i="56"/>
  <c r="AI278" i="56"/>
  <c r="AI279" i="56"/>
  <c r="AI283" i="56"/>
  <c r="Y280" i="56"/>
  <c r="Y283" i="56"/>
  <c r="Y282" i="56"/>
  <c r="Y284" i="56"/>
  <c r="Y281" i="56"/>
  <c r="Y279" i="56"/>
  <c r="Y278" i="56"/>
  <c r="M279" i="56"/>
  <c r="M284" i="56"/>
  <c r="M280" i="56"/>
  <c r="M282" i="56"/>
  <c r="M281" i="56"/>
  <c r="M278" i="56"/>
  <c r="M283" i="56"/>
  <c r="AC280" i="56"/>
  <c r="AC281" i="56"/>
  <c r="AC282" i="56"/>
  <c r="AC278" i="56"/>
  <c r="AC283" i="56"/>
  <c r="AC279" i="56"/>
  <c r="AC284" i="56"/>
  <c r="AK282" i="56"/>
  <c r="AK284" i="56"/>
  <c r="AK278" i="56"/>
  <c r="AK283" i="56"/>
  <c r="AK281" i="56"/>
  <c r="AK280" i="56"/>
  <c r="AK279" i="56"/>
  <c r="Q278" i="56"/>
  <c r="Q279" i="56"/>
  <c r="Q280" i="56"/>
  <c r="Q281" i="56"/>
  <c r="Q282" i="56"/>
  <c r="Q284" i="56"/>
  <c r="Q283" i="56"/>
  <c r="U278" i="56"/>
  <c r="U279" i="56"/>
  <c r="U281" i="56"/>
  <c r="U280" i="56"/>
  <c r="U284" i="56"/>
  <c r="U283" i="56"/>
  <c r="U282" i="56"/>
  <c r="G285" i="56"/>
  <c r="G277" i="56"/>
  <c r="G286" i="56"/>
  <c r="G287" i="56"/>
  <c r="G289" i="56"/>
  <c r="G288" i="56"/>
  <c r="G290" i="56"/>
  <c r="G268" i="56"/>
  <c r="G272" i="56"/>
  <c r="G269" i="56"/>
  <c r="G270" i="56"/>
  <c r="G271" i="56"/>
  <c r="K285" i="56"/>
  <c r="K277" i="56"/>
  <c r="K286" i="56"/>
  <c r="K287" i="56"/>
  <c r="K289" i="56"/>
  <c r="K288" i="56"/>
  <c r="K290" i="56"/>
  <c r="K268" i="56"/>
  <c r="K270" i="56"/>
  <c r="K272" i="56"/>
  <c r="K269" i="56"/>
  <c r="K271" i="56"/>
  <c r="O285" i="56"/>
  <c r="O277" i="56"/>
  <c r="O286" i="56"/>
  <c r="O287" i="56"/>
  <c r="O289" i="56"/>
  <c r="O288" i="56"/>
  <c r="O290" i="56"/>
  <c r="O269" i="56"/>
  <c r="O271" i="56"/>
  <c r="O268" i="56"/>
  <c r="O270" i="56"/>
  <c r="O272" i="56"/>
  <c r="S285" i="56"/>
  <c r="S277" i="56"/>
  <c r="S286" i="56"/>
  <c r="S287" i="56"/>
  <c r="S289" i="56"/>
  <c r="S288" i="56"/>
  <c r="S290" i="56"/>
  <c r="S268" i="56"/>
  <c r="S270" i="56"/>
  <c r="S272" i="56"/>
  <c r="S271" i="56"/>
  <c r="S269" i="56"/>
  <c r="W285" i="56"/>
  <c r="W277" i="56"/>
  <c r="W286" i="56"/>
  <c r="W287" i="56"/>
  <c r="W289" i="56"/>
  <c r="W288" i="56"/>
  <c r="W290" i="56"/>
  <c r="W269" i="56"/>
  <c r="W271" i="56"/>
  <c r="W272" i="56"/>
  <c r="W268" i="56"/>
  <c r="W270" i="56"/>
  <c r="AA285" i="56"/>
  <c r="AA277" i="56"/>
  <c r="AA286" i="56"/>
  <c r="AA287" i="56"/>
  <c r="AA289" i="56"/>
  <c r="AA288" i="56"/>
  <c r="AA290" i="56"/>
  <c r="AA268" i="56"/>
  <c r="AA270" i="56"/>
  <c r="AA272" i="56"/>
  <c r="AA271" i="56"/>
  <c r="AA269" i="56"/>
  <c r="AE285" i="56"/>
  <c r="AE277" i="56"/>
  <c r="AE286" i="56"/>
  <c r="AE287" i="56"/>
  <c r="AE289" i="56"/>
  <c r="AE288" i="56"/>
  <c r="AE290" i="56"/>
  <c r="AE269" i="56"/>
  <c r="AE271" i="56"/>
  <c r="AE272" i="56"/>
  <c r="AE268" i="56"/>
  <c r="AE270" i="56"/>
  <c r="AI285" i="56"/>
  <c r="AI277" i="56"/>
  <c r="AI287" i="56"/>
  <c r="AI289" i="56"/>
  <c r="AI286" i="56"/>
  <c r="AI288" i="56"/>
  <c r="AI290" i="56"/>
  <c r="AI268" i="56"/>
  <c r="AI270" i="56"/>
  <c r="AI272" i="56"/>
  <c r="AI271" i="56"/>
  <c r="AI269" i="56"/>
  <c r="AM285" i="56"/>
  <c r="AM277" i="56"/>
  <c r="AM287" i="56"/>
  <c r="AM289" i="56"/>
  <c r="AM286" i="56"/>
  <c r="AM288" i="56"/>
  <c r="AM290" i="56"/>
  <c r="AM269" i="56"/>
  <c r="AM271" i="56"/>
  <c r="AM272" i="56"/>
  <c r="AM268" i="56"/>
  <c r="AM270" i="56"/>
  <c r="I285" i="56"/>
  <c r="I277" i="56"/>
  <c r="I287" i="56"/>
  <c r="I289" i="56"/>
  <c r="I286" i="56"/>
  <c r="I288" i="56"/>
  <c r="I290" i="56"/>
  <c r="I268" i="56"/>
  <c r="I272" i="56"/>
  <c r="I269" i="56"/>
  <c r="I270" i="56"/>
  <c r="I271" i="56"/>
  <c r="M285" i="56"/>
  <c r="M277" i="56"/>
  <c r="M287" i="56"/>
  <c r="M289" i="56"/>
  <c r="M286" i="56"/>
  <c r="M288" i="56"/>
  <c r="M290" i="56"/>
  <c r="M268" i="56"/>
  <c r="M269" i="56"/>
  <c r="M270" i="56"/>
  <c r="M271" i="56"/>
  <c r="M272" i="56"/>
  <c r="Q285" i="56"/>
  <c r="Q277" i="56"/>
  <c r="Q287" i="56"/>
  <c r="Q289" i="56"/>
  <c r="Q286" i="56"/>
  <c r="Q288" i="56"/>
  <c r="Q290" i="56"/>
  <c r="Q272" i="56"/>
  <c r="Q268" i="56"/>
  <c r="Q269" i="56"/>
  <c r="Q270" i="56"/>
  <c r="Q271" i="56"/>
  <c r="U285" i="56"/>
  <c r="U277" i="56"/>
  <c r="U287" i="56"/>
  <c r="U289" i="56"/>
  <c r="U286" i="56"/>
  <c r="U288" i="56"/>
  <c r="U290" i="56"/>
  <c r="U268" i="56"/>
  <c r="U269" i="56"/>
  <c r="U270" i="56"/>
  <c r="U271" i="56"/>
  <c r="U272" i="56"/>
  <c r="Y285" i="56"/>
  <c r="Y277" i="56"/>
  <c r="Y287" i="56"/>
  <c r="Y289" i="56"/>
  <c r="Y286" i="56"/>
  <c r="Y288" i="56"/>
  <c r="Y290" i="56"/>
  <c r="Y268" i="56"/>
  <c r="Y269" i="56"/>
  <c r="Y270" i="56"/>
  <c r="Y271" i="56"/>
  <c r="Y272" i="56"/>
  <c r="AC285" i="56"/>
  <c r="AC277" i="56"/>
  <c r="AC287" i="56"/>
  <c r="AC289" i="56"/>
  <c r="AC286" i="56"/>
  <c r="AC288" i="56"/>
  <c r="AC290" i="56"/>
  <c r="AC268" i="56"/>
  <c r="AC269" i="56"/>
  <c r="AC270" i="56"/>
  <c r="AC271" i="56"/>
  <c r="AC272" i="56"/>
  <c r="AG285" i="56"/>
  <c r="AG277" i="56"/>
  <c r="AG287" i="56"/>
  <c r="AG289" i="56"/>
  <c r="AG286" i="56"/>
  <c r="AG288" i="56"/>
  <c r="AG290" i="56"/>
  <c r="AG268" i="56"/>
  <c r="AG269" i="56"/>
  <c r="AG270" i="56"/>
  <c r="AG271" i="56"/>
  <c r="AG272" i="56"/>
  <c r="AK285" i="56"/>
  <c r="AK277" i="56"/>
  <c r="AK287" i="56"/>
  <c r="AK289" i="56"/>
  <c r="AK286" i="56"/>
  <c r="AK288" i="56"/>
  <c r="AK290" i="56"/>
  <c r="AK272" i="56"/>
  <c r="AK268" i="56"/>
  <c r="AK269" i="56"/>
  <c r="AK270" i="56"/>
  <c r="AK271" i="56"/>
  <c r="S36" i="56"/>
  <c r="AI36" i="56"/>
  <c r="M36" i="56"/>
  <c r="U36" i="56"/>
  <c r="AC36" i="56"/>
  <c r="AK36" i="56"/>
  <c r="I36" i="56"/>
  <c r="Q36" i="56"/>
  <c r="Y36" i="56"/>
  <c r="AG54" i="56"/>
  <c r="AG36" i="56"/>
  <c r="G51" i="56"/>
  <c r="G56" i="56"/>
  <c r="G63" i="56"/>
  <c r="I56" i="56"/>
  <c r="M58" i="56"/>
  <c r="O63" i="56"/>
  <c r="Q55" i="56"/>
  <c r="AC61" i="56"/>
  <c r="AE66" i="56"/>
  <c r="AK53" i="56"/>
  <c r="AC58" i="56"/>
  <c r="AE56" i="56"/>
  <c r="AG50" i="56"/>
  <c r="AK56" i="56"/>
  <c r="E36" i="52"/>
  <c r="E36" i="39"/>
  <c r="E36" i="51"/>
  <c r="E36" i="48"/>
  <c r="E36" i="36"/>
  <c r="E36" i="42"/>
  <c r="E36" i="49"/>
  <c r="E36" i="50"/>
  <c r="E36" i="38"/>
  <c r="E36" i="43"/>
  <c r="E36" i="46"/>
  <c r="E36" i="47"/>
  <c r="E36" i="56"/>
  <c r="G36" i="56"/>
  <c r="O36" i="56"/>
  <c r="W36" i="56"/>
  <c r="AE57" i="56"/>
  <c r="AE36" i="56"/>
  <c r="AM36" i="56"/>
  <c r="G50" i="56"/>
  <c r="G55" i="56"/>
  <c r="G62" i="56"/>
  <c r="O58" i="56"/>
  <c r="Q52" i="56"/>
  <c r="AE50" i="56"/>
  <c r="AK49" i="56"/>
  <c r="AK65" i="56"/>
  <c r="AC60" i="56"/>
  <c r="AM52" i="56"/>
  <c r="AM58" i="56"/>
  <c r="AC65" i="56"/>
  <c r="AE61" i="56"/>
  <c r="AK54" i="56"/>
  <c r="AK64" i="56"/>
  <c r="AE49" i="56"/>
  <c r="E36" i="45"/>
  <c r="E36" i="37"/>
  <c r="E36" i="44"/>
  <c r="K36" i="56"/>
  <c r="AA36" i="56"/>
  <c r="K49" i="56"/>
  <c r="K59" i="56"/>
  <c r="K60" i="56"/>
  <c r="K62" i="56"/>
  <c r="K66" i="56"/>
  <c r="K54" i="56"/>
  <c r="K64" i="56"/>
  <c r="K58" i="56"/>
  <c r="K57" i="56"/>
  <c r="K65" i="56"/>
  <c r="K67" i="56"/>
  <c r="K50" i="56"/>
  <c r="K51" i="56"/>
  <c r="K52" i="56"/>
  <c r="K55" i="56"/>
  <c r="K61" i="56"/>
  <c r="K63" i="56"/>
  <c r="K56" i="56"/>
  <c r="S56" i="56"/>
  <c r="S58" i="56"/>
  <c r="S59" i="56"/>
  <c r="S61" i="56"/>
  <c r="S64" i="56"/>
  <c r="S65" i="56"/>
  <c r="S54" i="56"/>
  <c r="S62" i="56"/>
  <c r="S51" i="56"/>
  <c r="S49" i="56"/>
  <c r="S53" i="56"/>
  <c r="S57" i="56"/>
  <c r="S66" i="56"/>
  <c r="S50" i="56"/>
  <c r="S52" i="56"/>
  <c r="S55" i="56"/>
  <c r="S63" i="56"/>
  <c r="S60" i="56"/>
  <c r="S67" i="56"/>
  <c r="AA50" i="56"/>
  <c r="AA51" i="56"/>
  <c r="AA55" i="56"/>
  <c r="AA56" i="56"/>
  <c r="AA60" i="56"/>
  <c r="AA62" i="56"/>
  <c r="AA66" i="56"/>
  <c r="AA54" i="56"/>
  <c r="AA61" i="56"/>
  <c r="AA64" i="56"/>
  <c r="AA52" i="56"/>
  <c r="AA49" i="56"/>
  <c r="AA53" i="56"/>
  <c r="AA57" i="56"/>
  <c r="AA58" i="56"/>
  <c r="AA67" i="56"/>
  <c r="AA59" i="56"/>
  <c r="AA63" i="56"/>
  <c r="AA65" i="56"/>
  <c r="AI49" i="56"/>
  <c r="AI64" i="56"/>
  <c r="AI65" i="56"/>
  <c r="AI58" i="56"/>
  <c r="AI61" i="56"/>
  <c r="AI53" i="56"/>
  <c r="AI57" i="56"/>
  <c r="AI60" i="56"/>
  <c r="AI55" i="56"/>
  <c r="AI66" i="56"/>
  <c r="AI50" i="56"/>
  <c r="AI54" i="56"/>
  <c r="AI62" i="56"/>
  <c r="AI59" i="56"/>
  <c r="AI56" i="56"/>
  <c r="AI52" i="56"/>
  <c r="AI63" i="56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I52" i="56"/>
  <c r="I63" i="56"/>
  <c r="I67" i="56"/>
  <c r="I49" i="56"/>
  <c r="I57" i="56"/>
  <c r="I65" i="56"/>
  <c r="I50" i="56"/>
  <c r="I51" i="56"/>
  <c r="I55" i="56"/>
  <c r="I59" i="56"/>
  <c r="I61" i="56"/>
  <c r="I62" i="56"/>
  <c r="I66" i="56"/>
  <c r="I54" i="56"/>
  <c r="I58" i="56"/>
  <c r="I60" i="56"/>
  <c r="I53" i="56"/>
  <c r="I64" i="56"/>
  <c r="Q49" i="56"/>
  <c r="Q54" i="56"/>
  <c r="Q60" i="56"/>
  <c r="Q66" i="56"/>
  <c r="Q67" i="56"/>
  <c r="Q53" i="56"/>
  <c r="Q56" i="56"/>
  <c r="Q57" i="56"/>
  <c r="Q63" i="56"/>
  <c r="Q50" i="56"/>
  <c r="Q65" i="56"/>
  <c r="Q51" i="56"/>
  <c r="Q58" i="56"/>
  <c r="Q61" i="56"/>
  <c r="Q62" i="56"/>
  <c r="Q64" i="56"/>
  <c r="Q59" i="56"/>
  <c r="Y52" i="56"/>
  <c r="Y63" i="56"/>
  <c r="Y64" i="56"/>
  <c r="Y67" i="56"/>
  <c r="Y49" i="56"/>
  <c r="Y53" i="56"/>
  <c r="Y57" i="56"/>
  <c r="Y59" i="56"/>
  <c r="Y65" i="56"/>
  <c r="Y66" i="56"/>
  <c r="Y54" i="56"/>
  <c r="Y58" i="56"/>
  <c r="Y60" i="56"/>
  <c r="Y62" i="56"/>
  <c r="Y55" i="56"/>
  <c r="Y50" i="56"/>
  <c r="Y51" i="56"/>
  <c r="Y56" i="56"/>
  <c r="Y61" i="56"/>
  <c r="AG59" i="56"/>
  <c r="AG60" i="56"/>
  <c r="AG62" i="56"/>
  <c r="AG66" i="56"/>
  <c r="AG53" i="56"/>
  <c r="AG57" i="56"/>
  <c r="AG63" i="56"/>
  <c r="AG64" i="56"/>
  <c r="AG52" i="56"/>
  <c r="AG55" i="56"/>
  <c r="AG56" i="56"/>
  <c r="AG67" i="56"/>
  <c r="AG65" i="56"/>
  <c r="AG49" i="56"/>
  <c r="AG61" i="56"/>
  <c r="AG58" i="56"/>
  <c r="P309" i="54"/>
  <c r="T309" i="54"/>
  <c r="K53" i="56"/>
  <c r="AG51" i="56"/>
  <c r="AI67" i="56"/>
  <c r="AI51" i="56"/>
  <c r="M52" i="56"/>
  <c r="M65" i="56"/>
  <c r="M67" i="56"/>
  <c r="M51" i="56"/>
  <c r="M59" i="56"/>
  <c r="M60" i="56"/>
  <c r="M62" i="56"/>
  <c r="M64" i="56"/>
  <c r="M63" i="56"/>
  <c r="M66" i="56"/>
  <c r="M53" i="56"/>
  <c r="M54" i="56"/>
  <c r="M56" i="56"/>
  <c r="M49" i="56"/>
  <c r="M57" i="56"/>
  <c r="M55" i="56"/>
  <c r="U55" i="56"/>
  <c r="U62" i="56"/>
  <c r="U63" i="56"/>
  <c r="U67" i="56"/>
  <c r="U50" i="56"/>
  <c r="U51" i="56"/>
  <c r="U64" i="56"/>
  <c r="U56" i="56"/>
  <c r="U65" i="56"/>
  <c r="U54" i="56"/>
  <c r="U58" i="56"/>
  <c r="U60" i="56"/>
  <c r="U61" i="56"/>
  <c r="U49" i="56"/>
  <c r="U53" i="56"/>
  <c r="U57" i="56"/>
  <c r="U59" i="56"/>
  <c r="U52" i="56"/>
  <c r="U66" i="56"/>
  <c r="AC49" i="56"/>
  <c r="AC52" i="56"/>
  <c r="AC59" i="56"/>
  <c r="AC50" i="56"/>
  <c r="AC62" i="56"/>
  <c r="AC63" i="56"/>
  <c r="AC53" i="56"/>
  <c r="AC57" i="56"/>
  <c r="AC67" i="56"/>
  <c r="AC51" i="56"/>
  <c r="AC55" i="56"/>
  <c r="AC66" i="56"/>
  <c r="AK62" i="56"/>
  <c r="AK63" i="56"/>
  <c r="AK67" i="56"/>
  <c r="AK55" i="56"/>
  <c r="AK59" i="56"/>
  <c r="AK66" i="56"/>
  <c r="AK51" i="56"/>
  <c r="G52" i="56"/>
  <c r="G58" i="56"/>
  <c r="G66" i="56"/>
  <c r="M61" i="56"/>
  <c r="AE54" i="56"/>
  <c r="AK57" i="56"/>
  <c r="AC54" i="56"/>
  <c r="AC64" i="56"/>
  <c r="AM56" i="56"/>
  <c r="AK50" i="56"/>
  <c r="AK58" i="56"/>
  <c r="AM62" i="56"/>
  <c r="AM61" i="56"/>
  <c r="G53" i="56"/>
  <c r="G64" i="56"/>
  <c r="G49" i="56"/>
  <c r="G61" i="56"/>
  <c r="G65" i="56"/>
  <c r="G60" i="56"/>
  <c r="G57" i="56"/>
  <c r="O51" i="56"/>
  <c r="O56" i="56"/>
  <c r="O59" i="56"/>
  <c r="O61" i="56"/>
  <c r="O62" i="56"/>
  <c r="O52" i="56"/>
  <c r="O55" i="56"/>
  <c r="O67" i="56"/>
  <c r="O57" i="56"/>
  <c r="O60" i="56"/>
  <c r="O64" i="56"/>
  <c r="O53" i="56"/>
  <c r="O49" i="56"/>
  <c r="O54" i="56"/>
  <c r="O65" i="56"/>
  <c r="W53" i="56"/>
  <c r="W56" i="56"/>
  <c r="W57" i="56"/>
  <c r="W58" i="56"/>
  <c r="W59" i="56"/>
  <c r="W60" i="56"/>
  <c r="W65" i="56"/>
  <c r="W52" i="56"/>
  <c r="W63" i="56"/>
  <c r="W66" i="56"/>
  <c r="W49" i="56"/>
  <c r="W55" i="56"/>
  <c r="W50" i="56"/>
  <c r="W51" i="56"/>
  <c r="W62" i="56"/>
  <c r="W54" i="56"/>
  <c r="W61" i="56"/>
  <c r="W64" i="56"/>
  <c r="W67" i="56"/>
  <c r="AE51" i="56"/>
  <c r="AE55" i="56"/>
  <c r="AE59" i="56"/>
  <c r="AE64" i="56"/>
  <c r="AE63" i="56"/>
  <c r="AE58" i="56"/>
  <c r="AE60" i="56"/>
  <c r="AE67" i="56"/>
  <c r="AM54" i="56"/>
  <c r="AM55" i="56"/>
  <c r="AM59" i="56"/>
  <c r="AM50" i="56"/>
  <c r="AM67" i="56"/>
  <c r="AM51" i="56"/>
  <c r="AM49" i="56"/>
  <c r="AM53" i="56"/>
  <c r="AM57" i="56"/>
  <c r="AM63" i="56"/>
  <c r="AM60" i="56"/>
  <c r="AM64" i="56"/>
  <c r="G54" i="56"/>
  <c r="G59" i="56"/>
  <c r="G67" i="56"/>
  <c r="M50" i="56"/>
  <c r="O50" i="56"/>
  <c r="O66" i="56"/>
  <c r="AE62" i="56"/>
  <c r="AK61" i="56"/>
  <c r="AC56" i="56"/>
  <c r="AE52" i="56"/>
  <c r="AE53" i="56"/>
  <c r="AK52" i="56"/>
  <c r="AK60" i="56"/>
  <c r="AM66" i="56"/>
  <c r="AE65" i="56"/>
  <c r="AM65" i="56"/>
  <c r="E79" i="32"/>
  <c r="E81" i="32"/>
  <c r="E85" i="32"/>
  <c r="E89" i="32"/>
  <c r="E93" i="32"/>
  <c r="E97" i="32"/>
  <c r="E101" i="32"/>
  <c r="E78" i="32"/>
  <c r="E83" i="32"/>
  <c r="E87" i="32"/>
  <c r="E91" i="32"/>
  <c r="E95" i="32"/>
  <c r="E99" i="32"/>
  <c r="E43" i="32"/>
  <c r="E39" i="32"/>
  <c r="E90" i="32"/>
  <c r="E82" i="32"/>
  <c r="E46" i="32"/>
  <c r="E42" i="32"/>
  <c r="E38" i="32"/>
  <c r="E96" i="32"/>
  <c r="E88" i="32"/>
  <c r="E80" i="32"/>
  <c r="E47" i="32"/>
  <c r="E98" i="32"/>
  <c r="E45" i="32"/>
  <c r="E41" i="32"/>
  <c r="E37" i="32"/>
  <c r="E94" i="32"/>
  <c r="E86" i="32"/>
  <c r="E48" i="32"/>
  <c r="E44" i="32"/>
  <c r="E40" i="32"/>
  <c r="E35" i="32"/>
  <c r="E100" i="32"/>
  <c r="E92" i="32"/>
  <c r="E84" i="32"/>
  <c r="P309" i="47"/>
  <c r="S309" i="47"/>
  <c r="Q309" i="47"/>
  <c r="R309" i="47"/>
  <c r="U309" i="47"/>
  <c r="P308" i="49"/>
  <c r="R308" i="49"/>
  <c r="O309" i="47"/>
  <c r="R309" i="38"/>
  <c r="Q309" i="38"/>
  <c r="U309" i="38"/>
  <c r="O308" i="54"/>
  <c r="R308" i="54"/>
  <c r="T308" i="54"/>
  <c r="Q308" i="50"/>
  <c r="U308" i="50"/>
  <c r="O308" i="50"/>
  <c r="S308" i="50"/>
  <c r="R308" i="50"/>
  <c r="T308" i="50"/>
  <c r="P308" i="43"/>
  <c r="Q308" i="43"/>
  <c r="T308" i="43"/>
  <c r="U308" i="43"/>
  <c r="P308" i="50"/>
  <c r="R309" i="54"/>
  <c r="O308" i="52"/>
  <c r="S308" i="52"/>
  <c r="Q308" i="52"/>
  <c r="U308" i="52"/>
  <c r="T309" i="47"/>
  <c r="U309" i="52"/>
  <c r="Q309" i="54"/>
  <c r="U308" i="54"/>
  <c r="P308" i="54"/>
  <c r="R308" i="45"/>
  <c r="P309" i="38"/>
  <c r="T309" i="38"/>
  <c r="S309" i="52"/>
  <c r="Q309" i="42"/>
  <c r="S309" i="42"/>
  <c r="S309" i="37"/>
  <c r="Q309" i="37"/>
  <c r="P308" i="37"/>
  <c r="O308" i="37"/>
  <c r="U308" i="37"/>
  <c r="Q309" i="36"/>
  <c r="T309" i="36"/>
  <c r="O308" i="45"/>
  <c r="Q309" i="52"/>
  <c r="R309" i="48"/>
  <c r="T309" i="48"/>
  <c r="T308" i="48"/>
  <c r="R308" i="48"/>
  <c r="S308" i="37"/>
  <c r="P308" i="42"/>
  <c r="O308" i="42"/>
  <c r="U308" i="42"/>
  <c r="R308" i="42"/>
  <c r="O308" i="46"/>
  <c r="Q308" i="46"/>
  <c r="R308" i="46"/>
  <c r="O309" i="45"/>
  <c r="S309" i="45"/>
  <c r="P309" i="45"/>
  <c r="T309" i="45"/>
  <c r="Q309" i="44"/>
  <c r="U309" i="44"/>
  <c r="T308" i="44"/>
  <c r="R308" i="38"/>
  <c r="S308" i="38"/>
  <c r="R309" i="39"/>
  <c r="S309" i="39"/>
  <c r="U308" i="46"/>
  <c r="U309" i="45"/>
  <c r="P309" i="49"/>
  <c r="R309" i="49"/>
  <c r="R309" i="45"/>
  <c r="O308" i="44"/>
  <c r="Q308" i="44"/>
  <c r="R308" i="44"/>
  <c r="O308" i="51"/>
  <c r="S308" i="51"/>
  <c r="Q308" i="51"/>
  <c r="U308" i="51"/>
  <c r="P308" i="51"/>
  <c r="R308" i="51"/>
  <c r="P308" i="46"/>
  <c r="Q309" i="45"/>
  <c r="R309" i="44"/>
  <c r="U308" i="44"/>
  <c r="Q308" i="49"/>
  <c r="U308" i="49"/>
  <c r="O308" i="49"/>
  <c r="S308" i="49"/>
  <c r="T308" i="49"/>
  <c r="Q308" i="48"/>
  <c r="U308" i="48"/>
  <c r="O308" i="48"/>
  <c r="S308" i="48"/>
  <c r="Q308" i="37"/>
  <c r="Q308" i="36"/>
  <c r="T308" i="36"/>
  <c r="O309" i="46"/>
  <c r="S309" i="46"/>
  <c r="P309" i="46"/>
  <c r="T309" i="46"/>
  <c r="R309" i="46"/>
  <c r="U309" i="46"/>
  <c r="P308" i="47"/>
  <c r="T308" i="47"/>
  <c r="Q308" i="47"/>
  <c r="U308" i="47"/>
  <c r="O308" i="47"/>
  <c r="R308" i="47"/>
  <c r="P309" i="39"/>
  <c r="T309" i="39"/>
  <c r="Q309" i="39"/>
  <c r="U309" i="39"/>
  <c r="P308" i="39"/>
  <c r="T308" i="39"/>
  <c r="Q308" i="39"/>
  <c r="U308" i="39"/>
  <c r="P309" i="43"/>
  <c r="Q309" i="43"/>
  <c r="U309" i="43"/>
  <c r="R309" i="43"/>
  <c r="S309" i="43"/>
  <c r="T309" i="43"/>
  <c r="U309" i="54"/>
  <c r="P308" i="45"/>
  <c r="T308" i="45"/>
  <c r="Q308" i="45"/>
  <c r="U308" i="45"/>
  <c r="Q308" i="38"/>
  <c r="U308" i="38"/>
  <c r="O308" i="38"/>
  <c r="T308" i="38"/>
  <c r="P308" i="38"/>
  <c r="O309" i="54"/>
  <c r="S309" i="54"/>
  <c r="O309" i="44"/>
  <c r="S309" i="44"/>
  <c r="P309" i="44"/>
  <c r="T309" i="44"/>
  <c r="O309" i="51"/>
  <c r="S309" i="51"/>
  <c r="Q309" i="51"/>
  <c r="U309" i="51"/>
  <c r="T309" i="51"/>
  <c r="R309" i="51"/>
  <c r="Q309" i="50"/>
  <c r="U309" i="50"/>
  <c r="O309" i="50"/>
  <c r="S309" i="50"/>
  <c r="P309" i="50"/>
  <c r="R309" i="50"/>
  <c r="T309" i="50"/>
  <c r="S308" i="54"/>
  <c r="S308" i="46"/>
  <c r="S308" i="44"/>
  <c r="O308" i="43"/>
  <c r="S308" i="43"/>
  <c r="O309" i="52"/>
  <c r="P309" i="52"/>
  <c r="T309" i="52"/>
  <c r="Q309" i="48"/>
  <c r="U309" i="48"/>
  <c r="O309" i="48"/>
  <c r="S309" i="48"/>
  <c r="P309" i="48"/>
  <c r="O309" i="49"/>
  <c r="S309" i="49"/>
  <c r="Q309" i="49"/>
  <c r="U309" i="49"/>
  <c r="T309" i="49"/>
  <c r="P309" i="37"/>
  <c r="R309" i="37"/>
  <c r="O309" i="37"/>
  <c r="U309" i="37"/>
  <c r="W309" i="32"/>
  <c r="P309" i="42"/>
  <c r="O309" i="42"/>
  <c r="U309" i="42"/>
  <c r="R309" i="42"/>
  <c r="P309" i="36"/>
  <c r="U309" i="36"/>
  <c r="R309" i="36"/>
  <c r="O308" i="36"/>
  <c r="S308" i="36"/>
  <c r="R308" i="36"/>
  <c r="P308" i="36"/>
  <c r="U308" i="36"/>
  <c r="W308" i="32"/>
  <c r="T309" i="37"/>
  <c r="T308" i="37"/>
  <c r="T309" i="42"/>
  <c r="T308" i="42"/>
  <c r="O309" i="36"/>
  <c r="S309" i="36"/>
  <c r="AO283" i="56" l="1"/>
  <c r="AO279" i="56"/>
  <c r="AO284" i="56"/>
  <c r="AO278" i="56"/>
  <c r="AO281" i="56"/>
  <c r="AO280" i="56"/>
  <c r="AO282" i="56"/>
  <c r="AO52" i="56"/>
  <c r="AO272" i="56"/>
  <c r="AO269" i="56"/>
  <c r="AO288" i="56"/>
  <c r="AO289" i="56"/>
  <c r="AO285" i="56"/>
  <c r="AO270" i="56"/>
  <c r="AO268" i="56"/>
  <c r="AO271" i="56"/>
  <c r="AO290" i="56"/>
  <c r="AO286" i="56"/>
  <c r="AO287" i="56"/>
  <c r="AO277" i="56"/>
  <c r="AO36" i="56"/>
  <c r="AO66" i="56"/>
  <c r="AO58" i="56"/>
  <c r="AO56" i="56"/>
  <c r="AO60" i="56"/>
  <c r="AO53" i="56"/>
  <c r="AO55" i="56"/>
  <c r="E67" i="37"/>
  <c r="E67" i="49"/>
  <c r="E67" i="38"/>
  <c r="E67" i="36"/>
  <c r="E67" i="42"/>
  <c r="E67" i="51"/>
  <c r="E67" i="52"/>
  <c r="E67" i="46"/>
  <c r="E67" i="50"/>
  <c r="E67" i="44"/>
  <c r="E67" i="54"/>
  <c r="E67" i="43"/>
  <c r="E67" i="45"/>
  <c r="E67" i="39"/>
  <c r="E67" i="56"/>
  <c r="E67" i="48"/>
  <c r="E67" i="47"/>
  <c r="E63" i="37"/>
  <c r="E63" i="49"/>
  <c r="E63" i="44"/>
  <c r="E63" i="38"/>
  <c r="E63" i="36"/>
  <c r="E63" i="42"/>
  <c r="E63" i="48"/>
  <c r="E63" i="51"/>
  <c r="E63" i="52"/>
  <c r="E63" i="43"/>
  <c r="E63" i="46"/>
  <c r="E63" i="50"/>
  <c r="E63" i="54"/>
  <c r="E63" i="45"/>
  <c r="E63" i="39"/>
  <c r="E63" i="56"/>
  <c r="E63" i="47"/>
  <c r="E59" i="44"/>
  <c r="E59" i="37"/>
  <c r="E59" i="49"/>
  <c r="E59" i="38"/>
  <c r="E59" i="36"/>
  <c r="E59" i="42"/>
  <c r="E59" i="48"/>
  <c r="E59" i="51"/>
  <c r="E59" i="52"/>
  <c r="E59" i="43"/>
  <c r="E59" i="46"/>
  <c r="E59" i="50"/>
  <c r="E59" i="54"/>
  <c r="E59" i="45"/>
  <c r="E59" i="56"/>
  <c r="E59" i="47"/>
  <c r="E59" i="39"/>
  <c r="E55" i="37"/>
  <c r="E55" i="44"/>
  <c r="E55" i="38"/>
  <c r="E55" i="42"/>
  <c r="E55" i="48"/>
  <c r="E55" i="49"/>
  <c r="E55" i="50"/>
  <c r="E55" i="51"/>
  <c r="E55" i="43"/>
  <c r="E55" i="46"/>
  <c r="E55" i="52"/>
  <c r="E55" i="54"/>
  <c r="E55" i="45"/>
  <c r="E55" i="47"/>
  <c r="E55" i="36"/>
  <c r="E55" i="39"/>
  <c r="E55" i="56"/>
  <c r="E51" i="44"/>
  <c r="E51" i="37"/>
  <c r="E51" i="38"/>
  <c r="E51" i="42"/>
  <c r="E51" i="48"/>
  <c r="E51" i="50"/>
  <c r="E51" i="51"/>
  <c r="E51" i="43"/>
  <c r="E51" i="46"/>
  <c r="E51" i="36"/>
  <c r="E51" i="52"/>
  <c r="E51" i="54"/>
  <c r="E51" i="45"/>
  <c r="E51" i="47"/>
  <c r="E51" i="49"/>
  <c r="E51" i="56"/>
  <c r="E51" i="39"/>
  <c r="AO65" i="56"/>
  <c r="AO63" i="56"/>
  <c r="AO49" i="56"/>
  <c r="AO54" i="56"/>
  <c r="E66" i="42"/>
  <c r="E66" i="43"/>
  <c r="E66" i="52"/>
  <c r="E66" i="48"/>
  <c r="E66" i="50"/>
  <c r="E66" i="38"/>
  <c r="E66" i="44"/>
  <c r="E66" i="45"/>
  <c r="E66" i="49"/>
  <c r="E66" i="51"/>
  <c r="E66" i="47"/>
  <c r="E66" i="36"/>
  <c r="E66" i="37"/>
  <c r="E66" i="46"/>
  <c r="E66" i="54"/>
  <c r="E66" i="39"/>
  <c r="E66" i="56"/>
  <c r="E62" i="52"/>
  <c r="E62" i="43"/>
  <c r="E62" i="42"/>
  <c r="E62" i="38"/>
  <c r="E62" i="37"/>
  <c r="E62" i="50"/>
  <c r="E62" i="45"/>
  <c r="E62" i="49"/>
  <c r="E62" i="47"/>
  <c r="E62" i="48"/>
  <c r="E62" i="44"/>
  <c r="E62" i="46"/>
  <c r="E62" i="36"/>
  <c r="E62" i="51"/>
  <c r="E62" i="56"/>
  <c r="E62" i="39"/>
  <c r="E62" i="54"/>
  <c r="E58" i="42"/>
  <c r="E58" i="43"/>
  <c r="E58" i="52"/>
  <c r="E58" i="38"/>
  <c r="E58" i="36"/>
  <c r="E58" i="37"/>
  <c r="E58" i="48"/>
  <c r="E58" i="50"/>
  <c r="E58" i="51"/>
  <c r="E58" i="45"/>
  <c r="E58" i="47"/>
  <c r="E58" i="44"/>
  <c r="E58" i="46"/>
  <c r="E58" i="39"/>
  <c r="E58" i="49"/>
  <c r="E58" i="56"/>
  <c r="E58" i="54"/>
  <c r="E54" i="52"/>
  <c r="E54" i="43"/>
  <c r="E54" i="42"/>
  <c r="E54" i="36"/>
  <c r="E54" i="38"/>
  <c r="E54" i="45"/>
  <c r="E54" i="48"/>
  <c r="E54" i="49"/>
  <c r="E54" i="47"/>
  <c r="E54" i="44"/>
  <c r="E54" i="46"/>
  <c r="E54" i="37"/>
  <c r="E54" i="51"/>
  <c r="E54" i="50"/>
  <c r="E54" i="39"/>
  <c r="E54" i="56"/>
  <c r="E54" i="54"/>
  <c r="E50" i="42"/>
  <c r="E50" i="43"/>
  <c r="E50" i="52"/>
  <c r="E50" i="36"/>
  <c r="E50" i="37"/>
  <c r="E50" i="38"/>
  <c r="E50" i="50"/>
  <c r="E50" i="45"/>
  <c r="E50" i="39"/>
  <c r="E50" i="51"/>
  <c r="E50" i="47"/>
  <c r="E50" i="44"/>
  <c r="E50" i="46"/>
  <c r="E50" i="56"/>
  <c r="E50" i="48"/>
  <c r="E50" i="49"/>
  <c r="E50" i="54"/>
  <c r="AO50" i="56"/>
  <c r="E65" i="51"/>
  <c r="E65" i="38"/>
  <c r="E65" i="36"/>
  <c r="E65" i="42"/>
  <c r="E65" i="37"/>
  <c r="E65" i="52"/>
  <c r="E65" i="43"/>
  <c r="E65" i="49"/>
  <c r="E65" i="54"/>
  <c r="E65" i="48"/>
  <c r="E65" i="46"/>
  <c r="E65" i="45"/>
  <c r="E65" i="50"/>
  <c r="E65" i="44"/>
  <c r="E65" i="47"/>
  <c r="E65" i="56"/>
  <c r="E65" i="39"/>
  <c r="E61" i="36"/>
  <c r="E61" i="38"/>
  <c r="E61" i="51"/>
  <c r="E61" i="44"/>
  <c r="E61" i="42"/>
  <c r="E61" i="37"/>
  <c r="E61" i="48"/>
  <c r="E61" i="52"/>
  <c r="E61" i="43"/>
  <c r="E61" i="49"/>
  <c r="E61" i="54"/>
  <c r="E61" i="50"/>
  <c r="E61" i="46"/>
  <c r="E61" i="45"/>
  <c r="E61" i="47"/>
  <c r="E61" i="39"/>
  <c r="E61" i="56"/>
  <c r="E57" i="49"/>
  <c r="E57" i="51"/>
  <c r="E57" i="38"/>
  <c r="E57" i="36"/>
  <c r="E57" i="44"/>
  <c r="E57" i="42"/>
  <c r="E57" i="37"/>
  <c r="E57" i="48"/>
  <c r="E57" i="43"/>
  <c r="E57" i="54"/>
  <c r="E57" i="50"/>
  <c r="E57" i="52"/>
  <c r="E57" i="46"/>
  <c r="E57" i="45"/>
  <c r="E57" i="39"/>
  <c r="E57" i="47"/>
  <c r="E57" i="56"/>
  <c r="E53" i="36"/>
  <c r="E53" i="38"/>
  <c r="E53" i="49"/>
  <c r="E53" i="51"/>
  <c r="E53" i="44"/>
  <c r="E53" i="42"/>
  <c r="E53" i="37"/>
  <c r="E53" i="48"/>
  <c r="E53" i="50"/>
  <c r="E53" i="43"/>
  <c r="E53" i="54"/>
  <c r="E53" i="52"/>
  <c r="E53" i="46"/>
  <c r="E53" i="45"/>
  <c r="E53" i="47"/>
  <c r="E53" i="39"/>
  <c r="E53" i="56"/>
  <c r="E49" i="49"/>
  <c r="E49" i="51"/>
  <c r="E49" i="38"/>
  <c r="E49" i="36"/>
  <c r="E49" i="44"/>
  <c r="E49" i="48"/>
  <c r="E49" i="50"/>
  <c r="E49" i="43"/>
  <c r="E49" i="54"/>
  <c r="E49" i="42"/>
  <c r="E49" i="46"/>
  <c r="E49" i="45"/>
  <c r="E49" i="47"/>
  <c r="E49" i="52"/>
  <c r="E49" i="56"/>
  <c r="E49" i="37"/>
  <c r="E49" i="39"/>
  <c r="AO64" i="56"/>
  <c r="AO57" i="56"/>
  <c r="AO59" i="56"/>
  <c r="AO61" i="56"/>
  <c r="AO62" i="56"/>
  <c r="AO51" i="56"/>
  <c r="AO67" i="56"/>
  <c r="E64" i="48"/>
  <c r="E64" i="50"/>
  <c r="E64" i="43"/>
  <c r="E64" i="38"/>
  <c r="E64" i="42"/>
  <c r="E64" i="37"/>
  <c r="E64" i="47"/>
  <c r="E64" i="36"/>
  <c r="E64" i="49"/>
  <c r="E64" i="51"/>
  <c r="E64" i="45"/>
  <c r="E64" i="44"/>
  <c r="E64" i="46"/>
  <c r="E64" i="39"/>
  <c r="E64" i="52"/>
  <c r="E64" i="56"/>
  <c r="E64" i="54"/>
  <c r="E60" i="48"/>
  <c r="E60" i="50"/>
  <c r="E60" i="43"/>
  <c r="E60" i="38"/>
  <c r="E60" i="52"/>
  <c r="E60" i="47"/>
  <c r="E60" i="42"/>
  <c r="E60" i="49"/>
  <c r="E60" i="45"/>
  <c r="E60" i="39"/>
  <c r="E60" i="37"/>
  <c r="E60" i="44"/>
  <c r="E60" i="46"/>
  <c r="E60" i="36"/>
  <c r="E60" i="51"/>
  <c r="E60" i="54"/>
  <c r="E60" i="56"/>
  <c r="E56" i="48"/>
  <c r="E56" i="50"/>
  <c r="E56" i="43"/>
  <c r="E56" i="36"/>
  <c r="E56" i="38"/>
  <c r="E56" i="51"/>
  <c r="E56" i="52"/>
  <c r="E56" i="47"/>
  <c r="E56" i="45"/>
  <c r="E56" i="39"/>
  <c r="E56" i="42"/>
  <c r="E56" i="44"/>
  <c r="E56" i="46"/>
  <c r="E56" i="37"/>
  <c r="E56" i="49"/>
  <c r="E56" i="54"/>
  <c r="E56" i="56"/>
  <c r="E52" i="48"/>
  <c r="E52" i="50"/>
  <c r="E52" i="43"/>
  <c r="E52" i="36"/>
  <c r="E52" i="38"/>
  <c r="E52" i="42"/>
  <c r="E52" i="52"/>
  <c r="E52" i="47"/>
  <c r="E52" i="37"/>
  <c r="E52" i="45"/>
  <c r="E52" i="39"/>
  <c r="E52" i="44"/>
  <c r="E52" i="46"/>
  <c r="E52" i="51"/>
  <c r="E52" i="54"/>
  <c r="E52" i="49"/>
  <c r="E52" i="56"/>
  <c r="E35" i="37"/>
  <c r="E35" i="51"/>
  <c r="E35" i="42"/>
  <c r="E35" i="38"/>
  <c r="E35" i="44"/>
  <c r="E35" i="54"/>
  <c r="E35" i="39"/>
  <c r="E35" i="50"/>
  <c r="E35" i="52"/>
  <c r="E35" i="36"/>
  <c r="E35" i="46"/>
  <c r="E35" i="48"/>
  <c r="E35" i="49"/>
  <c r="E35" i="45"/>
  <c r="E35" i="43"/>
  <c r="E35" i="47"/>
  <c r="E86" i="37"/>
  <c r="E86" i="49"/>
  <c r="E86" i="51"/>
  <c r="E86" i="38"/>
  <c r="E86" i="44"/>
  <c r="E86" i="50"/>
  <c r="E86" i="42"/>
  <c r="E86" i="43"/>
  <c r="E86" i="45"/>
  <c r="E86" i="46"/>
  <c r="E86" i="39"/>
  <c r="E86" i="54"/>
  <c r="E86" i="48"/>
  <c r="E86" i="47"/>
  <c r="E86" i="52"/>
  <c r="E86" i="36"/>
  <c r="E45" i="48"/>
  <c r="E45" i="52"/>
  <c r="E45" i="50"/>
  <c r="E45" i="45"/>
  <c r="E45" i="39"/>
  <c r="E45" i="37"/>
  <c r="E45" i="49"/>
  <c r="E45" i="46"/>
  <c r="E45" i="54"/>
  <c r="E45" i="43"/>
  <c r="E45" i="44"/>
  <c r="E45" i="47"/>
  <c r="E45" i="36"/>
  <c r="E45" i="42"/>
  <c r="E45" i="51"/>
  <c r="E45" i="38"/>
  <c r="E80" i="42"/>
  <c r="E80" i="48"/>
  <c r="E80" i="50"/>
  <c r="E80" i="52"/>
  <c r="E80" i="43"/>
  <c r="E80" i="45"/>
  <c r="E80" i="38"/>
  <c r="E80" i="49"/>
  <c r="E80" i="37"/>
  <c r="E80" i="44"/>
  <c r="E80" i="54"/>
  <c r="E80" i="36"/>
  <c r="E80" i="51"/>
  <c r="E80" i="46"/>
  <c r="E80" i="47"/>
  <c r="E80" i="39"/>
  <c r="E42" i="49"/>
  <c r="E42" i="38"/>
  <c r="E42" i="51"/>
  <c r="E42" i="46"/>
  <c r="E42" i="36"/>
  <c r="E42" i="44"/>
  <c r="E42" i="47"/>
  <c r="E42" i="39"/>
  <c r="E42" i="48"/>
  <c r="E42" i="50"/>
  <c r="E42" i="54"/>
  <c r="E42" i="52"/>
  <c r="E42" i="43"/>
  <c r="E42" i="42"/>
  <c r="E42" i="45"/>
  <c r="E42" i="37"/>
  <c r="E90" i="37"/>
  <c r="E90" i="49"/>
  <c r="E90" i="51"/>
  <c r="E90" i="38"/>
  <c r="E90" i="44"/>
  <c r="E90" i="48"/>
  <c r="E90" i="45"/>
  <c r="E90" i="52"/>
  <c r="E90" i="43"/>
  <c r="E90" i="54"/>
  <c r="E90" i="36"/>
  <c r="E90" i="46"/>
  <c r="E90" i="50"/>
  <c r="E90" i="42"/>
  <c r="E90" i="39"/>
  <c r="E90" i="47"/>
  <c r="E95" i="48"/>
  <c r="E95" i="51"/>
  <c r="E95" i="45"/>
  <c r="E95" i="47"/>
  <c r="E95" i="39"/>
  <c r="E95" i="37"/>
  <c r="E95" i="52"/>
  <c r="E95" i="44"/>
  <c r="E95" i="54"/>
  <c r="E95" i="42"/>
  <c r="E95" i="46"/>
  <c r="E95" i="36"/>
  <c r="E95" i="38"/>
  <c r="E95" i="43"/>
  <c r="E95" i="50"/>
  <c r="E95" i="49"/>
  <c r="E78" i="37"/>
  <c r="E78" i="49"/>
  <c r="E78" i="51"/>
  <c r="E78" i="38"/>
  <c r="E78" i="44"/>
  <c r="E78" i="42"/>
  <c r="E78" i="43"/>
  <c r="E78" i="50"/>
  <c r="E78" i="46"/>
  <c r="E78" i="39"/>
  <c r="E78" i="47"/>
  <c r="E78" i="48"/>
  <c r="E78" i="54"/>
  <c r="E78" i="36"/>
  <c r="E78" i="52"/>
  <c r="E78" i="45"/>
  <c r="E89" i="42"/>
  <c r="E89" i="51"/>
  <c r="E89" i="43"/>
  <c r="E89" i="46"/>
  <c r="E89" i="54"/>
  <c r="E89" i="36"/>
  <c r="E89" i="37"/>
  <c r="E89" i="50"/>
  <c r="E89" i="44"/>
  <c r="E89" i="47"/>
  <c r="E89" i="49"/>
  <c r="E89" i="52"/>
  <c r="E89" i="38"/>
  <c r="E89" i="48"/>
  <c r="E89" i="45"/>
  <c r="E89" i="39"/>
  <c r="E84" i="42"/>
  <c r="E84" i="48"/>
  <c r="E84" i="50"/>
  <c r="E84" i="52"/>
  <c r="E84" i="43"/>
  <c r="E84" i="45"/>
  <c r="E84" i="51"/>
  <c r="E84" i="37"/>
  <c r="E84" i="44"/>
  <c r="E84" i="47"/>
  <c r="E84" i="36"/>
  <c r="E84" i="49"/>
  <c r="E84" i="46"/>
  <c r="E84" i="38"/>
  <c r="E84" i="39"/>
  <c r="E84" i="54"/>
  <c r="E40" i="37"/>
  <c r="E40" i="51"/>
  <c r="E40" i="44"/>
  <c r="E40" i="48"/>
  <c r="E40" i="50"/>
  <c r="E40" i="54"/>
  <c r="E40" i="52"/>
  <c r="E40" i="38"/>
  <c r="E40" i="46"/>
  <c r="E40" i="42"/>
  <c r="E40" i="45"/>
  <c r="E40" i="47"/>
  <c r="E40" i="49"/>
  <c r="E40" i="43"/>
  <c r="E40" i="36"/>
  <c r="E40" i="39"/>
  <c r="E94" i="37"/>
  <c r="E94" i="49"/>
  <c r="E94" i="51"/>
  <c r="E94" i="38"/>
  <c r="E94" i="44"/>
  <c r="E94" i="46"/>
  <c r="E94" i="42"/>
  <c r="E94" i="43"/>
  <c r="E94" i="50"/>
  <c r="E94" i="52"/>
  <c r="E94" i="45"/>
  <c r="E94" i="47"/>
  <c r="E94" i="36"/>
  <c r="E94" i="54"/>
  <c r="E94" i="39"/>
  <c r="E94" i="48"/>
  <c r="E88" i="42"/>
  <c r="E88" i="48"/>
  <c r="E88" i="50"/>
  <c r="E88" i="52"/>
  <c r="E88" i="43"/>
  <c r="E88" i="45"/>
  <c r="E88" i="49"/>
  <c r="E88" i="38"/>
  <c r="E88" i="44"/>
  <c r="E88" i="51"/>
  <c r="E88" i="37"/>
  <c r="E88" i="47"/>
  <c r="E88" i="39"/>
  <c r="E88" i="36"/>
  <c r="E88" i="54"/>
  <c r="E88" i="46"/>
  <c r="E46" i="49"/>
  <c r="E46" i="38"/>
  <c r="E46" i="42"/>
  <c r="E46" i="48"/>
  <c r="E46" i="44"/>
  <c r="E46" i="46"/>
  <c r="E46" i="36"/>
  <c r="E46" i="50"/>
  <c r="E46" i="51"/>
  <c r="E46" i="45"/>
  <c r="E46" i="39"/>
  <c r="E46" i="47"/>
  <c r="E46" i="37"/>
  <c r="E46" i="54"/>
  <c r="E46" i="52"/>
  <c r="E46" i="43"/>
  <c r="E39" i="42"/>
  <c r="E39" i="50"/>
  <c r="E39" i="43"/>
  <c r="E39" i="52"/>
  <c r="E39" i="47"/>
  <c r="E39" i="49"/>
  <c r="E39" i="51"/>
  <c r="E39" i="54"/>
  <c r="E39" i="36"/>
  <c r="E39" i="39"/>
  <c r="E39" i="37"/>
  <c r="E39" i="48"/>
  <c r="E39" i="45"/>
  <c r="E39" i="38"/>
  <c r="E39" i="44"/>
  <c r="E39" i="46"/>
  <c r="E91" i="50"/>
  <c r="E91" i="38"/>
  <c r="E91" i="47"/>
  <c r="E91" i="39"/>
  <c r="E91" i="42"/>
  <c r="E91" i="49"/>
  <c r="E91" i="43"/>
  <c r="E91" i="46"/>
  <c r="E91" i="54"/>
  <c r="E91" i="48"/>
  <c r="E91" i="36"/>
  <c r="E91" i="51"/>
  <c r="E91" i="52"/>
  <c r="E91" i="44"/>
  <c r="E91" i="45"/>
  <c r="E91" i="37"/>
  <c r="E101" i="48"/>
  <c r="E101" i="38"/>
  <c r="E101" i="45"/>
  <c r="E101" i="54"/>
  <c r="E101" i="36"/>
  <c r="E101" i="49"/>
  <c r="E101" i="52"/>
  <c r="E101" i="46"/>
  <c r="E101" i="47"/>
  <c r="E101" i="39"/>
  <c r="E101" i="43"/>
  <c r="E101" i="50"/>
  <c r="E101" i="51"/>
  <c r="E101" i="42"/>
  <c r="E101" i="37"/>
  <c r="E101" i="44"/>
  <c r="E85" i="48"/>
  <c r="E85" i="38"/>
  <c r="E85" i="45"/>
  <c r="E85" i="46"/>
  <c r="E85" i="54"/>
  <c r="E85" i="36"/>
  <c r="E85" i="49"/>
  <c r="E85" i="52"/>
  <c r="E85" i="47"/>
  <c r="E85" i="42"/>
  <c r="E85" i="51"/>
  <c r="E85" i="50"/>
  <c r="E85" i="39"/>
  <c r="E85" i="43"/>
  <c r="E85" i="44"/>
  <c r="E85" i="37"/>
  <c r="E92" i="42"/>
  <c r="E92" i="48"/>
  <c r="E92" i="50"/>
  <c r="E92" i="52"/>
  <c r="E92" i="43"/>
  <c r="E92" i="45"/>
  <c r="E92" i="37"/>
  <c r="E92" i="44"/>
  <c r="E92" i="51"/>
  <c r="E92" i="38"/>
  <c r="E92" i="47"/>
  <c r="E92" i="39"/>
  <c r="E92" i="54"/>
  <c r="E92" i="49"/>
  <c r="E92" i="46"/>
  <c r="E92" i="36"/>
  <c r="E44" i="37"/>
  <c r="E44" i="51"/>
  <c r="E44" i="44"/>
  <c r="E44" i="52"/>
  <c r="E44" i="43"/>
  <c r="E44" i="54"/>
  <c r="E44" i="42"/>
  <c r="E44" i="48"/>
  <c r="E44" i="36"/>
  <c r="E44" i="38"/>
  <c r="E44" i="39"/>
  <c r="E44" i="47"/>
  <c r="E44" i="46"/>
  <c r="E44" i="50"/>
  <c r="E44" i="45"/>
  <c r="E44" i="49"/>
  <c r="E37" i="48"/>
  <c r="E37" i="52"/>
  <c r="E37" i="49"/>
  <c r="E37" i="51"/>
  <c r="E37" i="45"/>
  <c r="E37" i="39"/>
  <c r="E37" i="42"/>
  <c r="E37" i="37"/>
  <c r="E37" i="47"/>
  <c r="E37" i="38"/>
  <c r="E37" i="43"/>
  <c r="E37" i="46"/>
  <c r="E37" i="54"/>
  <c r="E37" i="50"/>
  <c r="E37" i="44"/>
  <c r="E37" i="36"/>
  <c r="E98" i="37"/>
  <c r="E98" i="49"/>
  <c r="E98" i="51"/>
  <c r="E98" i="38"/>
  <c r="E98" i="44"/>
  <c r="E98" i="46"/>
  <c r="E98" i="52"/>
  <c r="E98" i="48"/>
  <c r="E98" i="45"/>
  <c r="E98" i="50"/>
  <c r="E98" i="54"/>
  <c r="E98" i="43"/>
  <c r="E98" i="47"/>
  <c r="E98" i="36"/>
  <c r="E98" i="39"/>
  <c r="E98" i="42"/>
  <c r="E96" i="42"/>
  <c r="E96" i="48"/>
  <c r="E96" i="50"/>
  <c r="E96" i="52"/>
  <c r="E96" i="43"/>
  <c r="E96" i="45"/>
  <c r="E96" i="38"/>
  <c r="E96" i="49"/>
  <c r="E96" i="46"/>
  <c r="E96" i="51"/>
  <c r="E96" i="37"/>
  <c r="E96" i="54"/>
  <c r="E96" i="39"/>
  <c r="E96" i="44"/>
  <c r="E96" i="47"/>
  <c r="E96" i="36"/>
  <c r="E43" i="42"/>
  <c r="E43" i="50"/>
  <c r="E43" i="43"/>
  <c r="E43" i="37"/>
  <c r="E43" i="49"/>
  <c r="E43" i="47"/>
  <c r="E43" i="45"/>
  <c r="E43" i="51"/>
  <c r="E43" i="52"/>
  <c r="E43" i="46"/>
  <c r="E43" i="38"/>
  <c r="E43" i="44"/>
  <c r="E43" i="36"/>
  <c r="E43" i="48"/>
  <c r="E43" i="54"/>
  <c r="E43" i="39"/>
  <c r="E87" i="37"/>
  <c r="E87" i="52"/>
  <c r="E87" i="44"/>
  <c r="E87" i="47"/>
  <c r="E87" i="39"/>
  <c r="E87" i="48"/>
  <c r="E87" i="51"/>
  <c r="E87" i="45"/>
  <c r="E87" i="46"/>
  <c r="E87" i="54"/>
  <c r="E87" i="50"/>
  <c r="E87" i="36"/>
  <c r="E87" i="42"/>
  <c r="E87" i="49"/>
  <c r="E87" i="38"/>
  <c r="E87" i="43"/>
  <c r="E97" i="37"/>
  <c r="E97" i="50"/>
  <c r="E97" i="44"/>
  <c r="E97" i="54"/>
  <c r="E97" i="36"/>
  <c r="E97" i="42"/>
  <c r="E97" i="51"/>
  <c r="E97" i="43"/>
  <c r="E97" i="47"/>
  <c r="E97" i="45"/>
  <c r="E97" i="39"/>
  <c r="E97" i="48"/>
  <c r="E97" i="49"/>
  <c r="E97" i="46"/>
  <c r="E97" i="52"/>
  <c r="E97" i="38"/>
  <c r="E81" i="37"/>
  <c r="E81" i="50"/>
  <c r="E81" i="44"/>
  <c r="E81" i="46"/>
  <c r="E81" i="54"/>
  <c r="E81" i="36"/>
  <c r="E81" i="42"/>
  <c r="E81" i="51"/>
  <c r="E81" i="43"/>
  <c r="E81" i="47"/>
  <c r="E81" i="48"/>
  <c r="E81" i="38"/>
  <c r="E81" i="39"/>
  <c r="E81" i="45"/>
  <c r="E81" i="52"/>
  <c r="E81" i="49"/>
  <c r="W309" i="38"/>
  <c r="E100" i="42"/>
  <c r="E100" i="48"/>
  <c r="E100" i="50"/>
  <c r="E100" i="52"/>
  <c r="E100" i="43"/>
  <c r="E100" i="45"/>
  <c r="E100" i="51"/>
  <c r="E100" i="37"/>
  <c r="E100" i="44"/>
  <c r="E100" i="49"/>
  <c r="E100" i="47"/>
  <c r="E100" i="36"/>
  <c r="E100" i="39"/>
  <c r="E100" i="46"/>
  <c r="E100" i="38"/>
  <c r="E100" i="54"/>
  <c r="E48" i="37"/>
  <c r="E48" i="51"/>
  <c r="E48" i="44"/>
  <c r="E48" i="49"/>
  <c r="E48" i="54"/>
  <c r="E48" i="38"/>
  <c r="E48" i="43"/>
  <c r="E48" i="45"/>
  <c r="E48" i="47"/>
  <c r="E48" i="42"/>
  <c r="E48" i="48"/>
  <c r="E48" i="46"/>
  <c r="E48" i="39"/>
  <c r="E48" i="50"/>
  <c r="E48" i="52"/>
  <c r="E48" i="36"/>
  <c r="E41" i="48"/>
  <c r="E41" i="52"/>
  <c r="E41" i="42"/>
  <c r="E41" i="38"/>
  <c r="E41" i="44"/>
  <c r="E41" i="45"/>
  <c r="E41" i="39"/>
  <c r="E41" i="43"/>
  <c r="E41" i="37"/>
  <c r="E41" i="49"/>
  <c r="E41" i="36"/>
  <c r="E41" i="50"/>
  <c r="E41" i="51"/>
  <c r="E41" i="54"/>
  <c r="E41" i="47"/>
  <c r="E41" i="46"/>
  <c r="E47" i="42"/>
  <c r="E47" i="50"/>
  <c r="E47" i="43"/>
  <c r="E47" i="51"/>
  <c r="E47" i="38"/>
  <c r="E47" i="47"/>
  <c r="E47" i="52"/>
  <c r="E47" i="39"/>
  <c r="E47" i="37"/>
  <c r="E47" i="54"/>
  <c r="E47" i="36"/>
  <c r="E47" i="46"/>
  <c r="E47" i="45"/>
  <c r="E47" i="44"/>
  <c r="E47" i="48"/>
  <c r="E47" i="49"/>
  <c r="E38" i="49"/>
  <c r="E38" i="38"/>
  <c r="E38" i="37"/>
  <c r="E38" i="43"/>
  <c r="E38" i="46"/>
  <c r="E38" i="36"/>
  <c r="E38" i="48"/>
  <c r="E38" i="50"/>
  <c r="E38" i="45"/>
  <c r="E38" i="44"/>
  <c r="E38" i="42"/>
  <c r="E38" i="39"/>
  <c r="E38" i="51"/>
  <c r="E38" i="52"/>
  <c r="E38" i="54"/>
  <c r="E38" i="47"/>
  <c r="E82" i="37"/>
  <c r="E82" i="49"/>
  <c r="E82" i="51"/>
  <c r="E82" i="38"/>
  <c r="E82" i="44"/>
  <c r="E82" i="52"/>
  <c r="E82" i="48"/>
  <c r="E82" i="45"/>
  <c r="E82" i="54"/>
  <c r="E82" i="47"/>
  <c r="E82" i="39"/>
  <c r="E82" i="42"/>
  <c r="E82" i="50"/>
  <c r="E82" i="43"/>
  <c r="E82" i="36"/>
  <c r="E82" i="46"/>
  <c r="E99" i="42"/>
  <c r="E99" i="49"/>
  <c r="E99" i="43"/>
  <c r="E99" i="46"/>
  <c r="E99" i="47"/>
  <c r="E99" i="39"/>
  <c r="E99" i="50"/>
  <c r="E99" i="38"/>
  <c r="E99" i="54"/>
  <c r="E99" i="44"/>
  <c r="E99" i="45"/>
  <c r="E99" i="36"/>
  <c r="E99" i="51"/>
  <c r="E99" i="52"/>
  <c r="E99" i="37"/>
  <c r="E99" i="48"/>
  <c r="E83" i="42"/>
  <c r="E83" i="49"/>
  <c r="E83" i="43"/>
  <c r="E83" i="47"/>
  <c r="E83" i="39"/>
  <c r="E83" i="50"/>
  <c r="E83" i="38"/>
  <c r="E83" i="46"/>
  <c r="E83" i="54"/>
  <c r="E83" i="37"/>
  <c r="E83" i="52"/>
  <c r="E83" i="48"/>
  <c r="E83" i="36"/>
  <c r="E83" i="51"/>
  <c r="E83" i="44"/>
  <c r="E83" i="45"/>
  <c r="E93" i="49"/>
  <c r="E93" i="52"/>
  <c r="E93" i="46"/>
  <c r="E93" i="54"/>
  <c r="E93" i="36"/>
  <c r="E93" i="48"/>
  <c r="E93" i="38"/>
  <c r="E93" i="45"/>
  <c r="E93" i="47"/>
  <c r="E93" i="37"/>
  <c r="E93" i="42"/>
  <c r="E93" i="43"/>
  <c r="E93" i="44"/>
  <c r="E93" i="39"/>
  <c r="E93" i="50"/>
  <c r="E93" i="51"/>
  <c r="E79" i="48"/>
  <c r="E79" i="51"/>
  <c r="E79" i="45"/>
  <c r="E79" i="47"/>
  <c r="E79" i="39"/>
  <c r="E79" i="37"/>
  <c r="E79" i="52"/>
  <c r="E79" i="44"/>
  <c r="E79" i="46"/>
  <c r="E79" i="54"/>
  <c r="E79" i="49"/>
  <c r="E79" i="43"/>
  <c r="E79" i="36"/>
  <c r="E79" i="42"/>
  <c r="E79" i="50"/>
  <c r="E79" i="38"/>
  <c r="W308" i="54"/>
  <c r="W309" i="47"/>
  <c r="W308" i="50"/>
  <c r="W308" i="52"/>
  <c r="W308" i="43"/>
  <c r="W309" i="51"/>
  <c r="W309" i="43"/>
  <c r="W309" i="45"/>
  <c r="W308" i="42"/>
  <c r="W309" i="49"/>
  <c r="W309" i="48"/>
  <c r="W309" i="50"/>
  <c r="W308" i="38"/>
  <c r="W308" i="45"/>
  <c r="W308" i="47"/>
  <c r="W308" i="48"/>
  <c r="W308" i="49"/>
  <c r="W308" i="46"/>
  <c r="W308" i="51"/>
  <c r="W308" i="37"/>
  <c r="W309" i="44"/>
  <c r="W309" i="36"/>
  <c r="W309" i="42"/>
  <c r="W309" i="52"/>
  <c r="W308" i="44"/>
  <c r="W309" i="46"/>
  <c r="W309" i="37"/>
  <c r="W308" i="39"/>
  <c r="W309" i="39"/>
  <c r="W309" i="54"/>
  <c r="W308" i="36"/>
  <c r="M27" i="35" l="1"/>
  <c r="N27" i="35"/>
  <c r="O27" i="35"/>
  <c r="M47" i="35"/>
  <c r="N47" i="35"/>
  <c r="O47" i="35"/>
  <c r="L47" i="35"/>
  <c r="O46" i="35"/>
  <c r="M46" i="35"/>
  <c r="L46" i="35"/>
  <c r="J70" i="35"/>
  <c r="H70" i="35"/>
  <c r="G70" i="35"/>
  <c r="F70" i="35"/>
  <c r="E70" i="35"/>
  <c r="D70" i="35"/>
  <c r="C70" i="35"/>
  <c r="J69" i="35"/>
  <c r="H69" i="35"/>
  <c r="G69" i="35"/>
  <c r="F69" i="35"/>
  <c r="E69" i="35"/>
  <c r="D69" i="35"/>
  <c r="C69" i="35"/>
  <c r="J68" i="35"/>
  <c r="H68" i="35"/>
  <c r="G68" i="35"/>
  <c r="F68" i="35"/>
  <c r="E68" i="35"/>
  <c r="D68" i="35"/>
  <c r="C68" i="35"/>
  <c r="J67" i="35"/>
  <c r="H67" i="35"/>
  <c r="G67" i="35"/>
  <c r="F67" i="35"/>
  <c r="E67" i="35"/>
  <c r="D67" i="35"/>
  <c r="C67" i="35"/>
  <c r="J66" i="35"/>
  <c r="H66" i="35"/>
  <c r="G66" i="35"/>
  <c r="F66" i="35"/>
  <c r="E66" i="35"/>
  <c r="D66" i="35"/>
  <c r="C66" i="35"/>
  <c r="J65" i="35"/>
  <c r="H65" i="35"/>
  <c r="G65" i="35"/>
  <c r="F65" i="35"/>
  <c r="E65" i="35"/>
  <c r="D65" i="35"/>
  <c r="C65" i="35"/>
  <c r="J64" i="35"/>
  <c r="H64" i="35"/>
  <c r="G64" i="35"/>
  <c r="F64" i="35"/>
  <c r="E64" i="35"/>
  <c r="D64" i="35"/>
  <c r="C64" i="35"/>
  <c r="J63" i="35"/>
  <c r="H63" i="35"/>
  <c r="G63" i="35"/>
  <c r="F63" i="35"/>
  <c r="E63" i="35"/>
  <c r="D63" i="35"/>
  <c r="C63" i="35"/>
  <c r="J62" i="35"/>
  <c r="H62" i="35"/>
  <c r="G62" i="35"/>
  <c r="F62" i="35"/>
  <c r="E62" i="35"/>
  <c r="D62" i="35"/>
  <c r="C62" i="35"/>
  <c r="J61" i="35"/>
  <c r="H61" i="35"/>
  <c r="G61" i="35"/>
  <c r="F61" i="35"/>
  <c r="E61" i="35"/>
  <c r="D61" i="35"/>
  <c r="C61" i="35"/>
  <c r="J60" i="35"/>
  <c r="H60" i="35"/>
  <c r="G60" i="35"/>
  <c r="F60" i="35"/>
  <c r="E60" i="35"/>
  <c r="D60" i="35"/>
  <c r="C60" i="35"/>
  <c r="J59" i="35"/>
  <c r="H59" i="35"/>
  <c r="G59" i="35"/>
  <c r="F59" i="35"/>
  <c r="E59" i="35"/>
  <c r="D59" i="35"/>
  <c r="C59" i="35"/>
  <c r="J58" i="35"/>
  <c r="H58" i="35"/>
  <c r="G58" i="35"/>
  <c r="F58" i="35"/>
  <c r="E58" i="35"/>
  <c r="D58" i="35"/>
  <c r="C58" i="35"/>
  <c r="J57" i="35"/>
  <c r="H57" i="35"/>
  <c r="G57" i="35"/>
  <c r="F57" i="35"/>
  <c r="E57" i="35"/>
  <c r="D57" i="35"/>
  <c r="C57" i="35"/>
  <c r="J56" i="35"/>
  <c r="H56" i="35"/>
  <c r="G56" i="35"/>
  <c r="F56" i="35"/>
  <c r="E56" i="35"/>
  <c r="D56" i="35"/>
  <c r="C56" i="35"/>
  <c r="J55" i="35"/>
  <c r="H55" i="35"/>
  <c r="G55" i="35"/>
  <c r="F55" i="35"/>
  <c r="E55" i="35"/>
  <c r="D55" i="35"/>
  <c r="C55" i="35"/>
  <c r="J54" i="35"/>
  <c r="H54" i="35"/>
  <c r="G54" i="35"/>
  <c r="F54" i="35"/>
  <c r="E54" i="35"/>
  <c r="D54" i="35"/>
  <c r="C54" i="35"/>
  <c r="F264" i="56" l="1"/>
  <c r="V264" i="32"/>
  <c r="V264" i="36"/>
  <c r="V264" i="42"/>
  <c r="V264" i="37"/>
  <c r="V264" i="48"/>
  <c r="V264" i="49"/>
  <c r="V264" i="50"/>
  <c r="V264" i="51"/>
  <c r="V264" i="52"/>
  <c r="V264" i="38"/>
  <c r="V264" i="43"/>
  <c r="V264" i="44"/>
  <c r="V264" i="45"/>
  <c r="V264" i="46"/>
  <c r="V264" i="47"/>
  <c r="V264" i="54"/>
  <c r="V264" i="39"/>
  <c r="D11" i="56"/>
  <c r="D10" i="56"/>
  <c r="C273" i="36"/>
  <c r="C273" i="42"/>
  <c r="C273" i="37"/>
  <c r="C273" i="48"/>
  <c r="C273" i="49"/>
  <c r="C273" i="50"/>
  <c r="C273" i="51"/>
  <c r="C273" i="52"/>
  <c r="C273" i="38"/>
  <c r="C273" i="43"/>
  <c r="C273" i="44"/>
  <c r="C273" i="45"/>
  <c r="C273" i="46"/>
  <c r="C273" i="47"/>
  <c r="C273" i="54"/>
  <c r="C273" i="39"/>
  <c r="C273" i="56"/>
  <c r="C266" i="36"/>
  <c r="C266" i="42"/>
  <c r="C266" i="37"/>
  <c r="C266" i="48"/>
  <c r="C266" i="49"/>
  <c r="C266" i="50"/>
  <c r="C266" i="51"/>
  <c r="C266" i="52"/>
  <c r="C266" i="38"/>
  <c r="C266" i="43"/>
  <c r="C266" i="44"/>
  <c r="C266" i="45"/>
  <c r="C266" i="46"/>
  <c r="C266" i="47"/>
  <c r="C266" i="54"/>
  <c r="C266" i="39"/>
  <c r="C266" i="56"/>
  <c r="C249" i="36"/>
  <c r="C249" i="42"/>
  <c r="C249" i="37"/>
  <c r="C249" i="48"/>
  <c r="C249" i="49"/>
  <c r="C249" i="50"/>
  <c r="C249" i="51"/>
  <c r="C249" i="52"/>
  <c r="C249" i="38"/>
  <c r="C249" i="43"/>
  <c r="C249" i="44"/>
  <c r="C249" i="45"/>
  <c r="C249" i="46"/>
  <c r="C249" i="47"/>
  <c r="C249" i="54"/>
  <c r="C249" i="39"/>
  <c r="C237" i="36"/>
  <c r="C237" i="42"/>
  <c r="C237" i="37"/>
  <c r="C237" i="48"/>
  <c r="C237" i="49"/>
  <c r="C237" i="50"/>
  <c r="C237" i="51"/>
  <c r="C237" i="52"/>
  <c r="C237" i="38"/>
  <c r="C237" i="43"/>
  <c r="C237" i="44"/>
  <c r="C237" i="45"/>
  <c r="C237" i="46"/>
  <c r="C237" i="47"/>
  <c r="C237" i="54"/>
  <c r="C237" i="39"/>
  <c r="C232" i="36"/>
  <c r="C232" i="42"/>
  <c r="C232" i="37"/>
  <c r="C232" i="48"/>
  <c r="C232" i="49"/>
  <c r="C232" i="50"/>
  <c r="C232" i="51"/>
  <c r="C232" i="52"/>
  <c r="C232" i="38"/>
  <c r="C232" i="43"/>
  <c r="C232" i="44"/>
  <c r="C232" i="45"/>
  <c r="C232" i="46"/>
  <c r="C232" i="47"/>
  <c r="C232" i="54"/>
  <c r="C232" i="39"/>
  <c r="C215" i="36"/>
  <c r="C215" i="42"/>
  <c r="C215" i="37"/>
  <c r="C215" i="48"/>
  <c r="C215" i="49"/>
  <c r="C215" i="50"/>
  <c r="C215" i="51"/>
  <c r="C215" i="52"/>
  <c r="C215" i="38"/>
  <c r="C215" i="43"/>
  <c r="C215" i="44"/>
  <c r="C215" i="45"/>
  <c r="C215" i="46"/>
  <c r="C215" i="47"/>
  <c r="C215" i="54"/>
  <c r="C215" i="39"/>
  <c r="C203" i="36"/>
  <c r="C203" i="42"/>
  <c r="C203" i="37"/>
  <c r="C203" i="48"/>
  <c r="C203" i="49"/>
  <c r="C203" i="50"/>
  <c r="C203" i="51"/>
  <c r="C203" i="52"/>
  <c r="C203" i="38"/>
  <c r="C203" i="43"/>
  <c r="C203" i="44"/>
  <c r="C203" i="45"/>
  <c r="C203" i="46"/>
  <c r="C203" i="47"/>
  <c r="C203" i="54"/>
  <c r="C203" i="39"/>
  <c r="C171" i="36"/>
  <c r="C171" i="42"/>
  <c r="C171" i="37"/>
  <c r="C171" i="48"/>
  <c r="C171" i="49"/>
  <c r="C171" i="50"/>
  <c r="C171" i="51"/>
  <c r="C171" i="52"/>
  <c r="C171" i="38"/>
  <c r="C171" i="43"/>
  <c r="C171" i="44"/>
  <c r="C171" i="45"/>
  <c r="C171" i="46"/>
  <c r="C171" i="47"/>
  <c r="C171" i="54"/>
  <c r="C171" i="39"/>
  <c r="C154" i="36"/>
  <c r="C154" i="42"/>
  <c r="C154" i="37"/>
  <c r="C154" i="48"/>
  <c r="C154" i="49"/>
  <c r="C154" i="50"/>
  <c r="C154" i="51"/>
  <c r="C154" i="52"/>
  <c r="C154" i="38"/>
  <c r="C154" i="43"/>
  <c r="C154" i="44"/>
  <c r="C154" i="45"/>
  <c r="C154" i="46"/>
  <c r="C154" i="47"/>
  <c r="C154" i="54"/>
  <c r="C154" i="39"/>
  <c r="C137" i="36"/>
  <c r="C137" i="42"/>
  <c r="C137" i="37"/>
  <c r="C137" i="48"/>
  <c r="C137" i="49"/>
  <c r="C137" i="50"/>
  <c r="C137" i="51"/>
  <c r="C137" i="52"/>
  <c r="C137" i="38"/>
  <c r="C137" i="43"/>
  <c r="C137" i="44"/>
  <c r="C137" i="45"/>
  <c r="C137" i="46"/>
  <c r="C137" i="47"/>
  <c r="C137" i="54"/>
  <c r="C137" i="39"/>
  <c r="C121" i="36"/>
  <c r="C121" i="42"/>
  <c r="C121" i="37"/>
  <c r="C121" i="48"/>
  <c r="C121" i="49"/>
  <c r="C121" i="50"/>
  <c r="C121" i="51"/>
  <c r="C121" i="52"/>
  <c r="C121" i="38"/>
  <c r="C121" i="43"/>
  <c r="C121" i="44"/>
  <c r="C121" i="45"/>
  <c r="C121" i="46"/>
  <c r="C121" i="47"/>
  <c r="C121" i="54"/>
  <c r="C121" i="39"/>
  <c r="C104" i="36"/>
  <c r="C104" i="42"/>
  <c r="C104" i="37"/>
  <c r="C104" i="48"/>
  <c r="C104" i="49"/>
  <c r="C104" i="50"/>
  <c r="C104" i="51"/>
  <c r="C104" i="52"/>
  <c r="C104" i="38"/>
  <c r="C104" i="43"/>
  <c r="C104" i="44"/>
  <c r="C104" i="45"/>
  <c r="C104" i="46"/>
  <c r="C104" i="47"/>
  <c r="C104" i="54"/>
  <c r="C104" i="39"/>
  <c r="F366" i="56"/>
  <c r="E366" i="56"/>
  <c r="F365" i="56"/>
  <c r="E365" i="56"/>
  <c r="F364" i="56"/>
  <c r="E364" i="56"/>
  <c r="F355" i="56"/>
  <c r="E355" i="56"/>
  <c r="F354" i="56"/>
  <c r="E354" i="56"/>
  <c r="F353" i="56"/>
  <c r="E353" i="56"/>
  <c r="F352" i="56"/>
  <c r="E352" i="56"/>
  <c r="F351" i="56"/>
  <c r="E351" i="56"/>
  <c r="F350" i="56"/>
  <c r="E350" i="56"/>
  <c r="F349" i="56"/>
  <c r="E349" i="56"/>
  <c r="F348" i="56"/>
  <c r="E348" i="56"/>
  <c r="F347" i="56"/>
  <c r="E347" i="56"/>
  <c r="F346" i="56"/>
  <c r="E346" i="56"/>
  <c r="F345" i="56"/>
  <c r="E345" i="56"/>
  <c r="F330" i="56"/>
  <c r="E330" i="56"/>
  <c r="F329" i="56"/>
  <c r="E329" i="56"/>
  <c r="F328" i="56"/>
  <c r="E328" i="56"/>
  <c r="F327" i="56"/>
  <c r="E327" i="56"/>
  <c r="F326" i="56"/>
  <c r="E326" i="56"/>
  <c r="F325" i="56"/>
  <c r="E325" i="56"/>
  <c r="F307" i="56"/>
  <c r="E307" i="56"/>
  <c r="F306" i="56"/>
  <c r="E306" i="56"/>
  <c r="F305" i="56"/>
  <c r="E305" i="56"/>
  <c r="F304" i="56"/>
  <c r="E304" i="56"/>
  <c r="F303" i="56"/>
  <c r="E303" i="56"/>
  <c r="F302" i="56"/>
  <c r="E302" i="56"/>
  <c r="F301" i="56"/>
  <c r="E301" i="56"/>
  <c r="F300" i="56"/>
  <c r="E300" i="56"/>
  <c r="F299" i="56"/>
  <c r="E299" i="56"/>
  <c r="F298" i="56"/>
  <c r="E298" i="56"/>
  <c r="F297" i="56"/>
  <c r="E297" i="56"/>
  <c r="F296" i="56"/>
  <c r="E296" i="56"/>
  <c r="F295" i="56"/>
  <c r="E295" i="56"/>
  <c r="F294" i="56"/>
  <c r="E294" i="56"/>
  <c r="F293" i="56"/>
  <c r="E293" i="56"/>
  <c r="F292" i="56"/>
  <c r="E292" i="56"/>
  <c r="F276" i="56"/>
  <c r="E276" i="56"/>
  <c r="F275" i="56"/>
  <c r="E275" i="56"/>
  <c r="F274" i="56"/>
  <c r="E274" i="56"/>
  <c r="F267" i="56"/>
  <c r="E267" i="56"/>
  <c r="E264" i="56"/>
  <c r="F259" i="56"/>
  <c r="E259" i="56"/>
  <c r="F258" i="56"/>
  <c r="E258" i="56"/>
  <c r="F257" i="56"/>
  <c r="E257" i="56"/>
  <c r="F256" i="56"/>
  <c r="E256" i="56"/>
  <c r="F255" i="56"/>
  <c r="E255" i="56"/>
  <c r="F254" i="56"/>
  <c r="E254" i="56"/>
  <c r="F253" i="56"/>
  <c r="E253" i="56"/>
  <c r="F252" i="56"/>
  <c r="E252" i="56"/>
  <c r="F251" i="56"/>
  <c r="E251" i="56"/>
  <c r="F250" i="56"/>
  <c r="E250" i="56"/>
  <c r="F239" i="56"/>
  <c r="E239" i="56"/>
  <c r="F238" i="56"/>
  <c r="E238" i="56"/>
  <c r="F235" i="56"/>
  <c r="E235" i="56"/>
  <c r="F234" i="56"/>
  <c r="E234" i="56"/>
  <c r="F233" i="56"/>
  <c r="E233" i="56"/>
  <c r="F222" i="56"/>
  <c r="E222" i="56"/>
  <c r="F221" i="56"/>
  <c r="E221" i="56"/>
  <c r="F220" i="56"/>
  <c r="E220" i="56"/>
  <c r="F219" i="56"/>
  <c r="E219" i="56"/>
  <c r="F218" i="56"/>
  <c r="E218" i="56"/>
  <c r="F217" i="56"/>
  <c r="E217" i="56"/>
  <c r="F216" i="56"/>
  <c r="E216" i="56"/>
  <c r="F206" i="56"/>
  <c r="E206" i="56"/>
  <c r="F205" i="56"/>
  <c r="E205" i="56"/>
  <c r="F204" i="56"/>
  <c r="E204" i="56"/>
  <c r="F187" i="56"/>
  <c r="E187" i="56"/>
  <c r="F186" i="56"/>
  <c r="E186" i="56"/>
  <c r="F185" i="56"/>
  <c r="E185" i="56"/>
  <c r="F184" i="56"/>
  <c r="E184" i="56"/>
  <c r="F183" i="56"/>
  <c r="E183" i="56"/>
  <c r="F182" i="56"/>
  <c r="E182" i="56"/>
  <c r="F181" i="56"/>
  <c r="E181" i="56"/>
  <c r="F180" i="56"/>
  <c r="E180" i="56"/>
  <c r="F179" i="56"/>
  <c r="E179" i="56"/>
  <c r="F178" i="56"/>
  <c r="E178" i="56"/>
  <c r="F177" i="56"/>
  <c r="E177" i="56"/>
  <c r="F176" i="56"/>
  <c r="E176" i="56"/>
  <c r="F175" i="56"/>
  <c r="E175" i="56"/>
  <c r="F174" i="56"/>
  <c r="E174" i="56"/>
  <c r="F173" i="56"/>
  <c r="E173" i="56"/>
  <c r="F172" i="56"/>
  <c r="E172" i="56"/>
  <c r="F160" i="56"/>
  <c r="E160" i="56"/>
  <c r="F159" i="56"/>
  <c r="E159" i="56"/>
  <c r="F158" i="56"/>
  <c r="E158" i="56"/>
  <c r="F157" i="56"/>
  <c r="E157" i="56"/>
  <c r="F156" i="56"/>
  <c r="E156" i="56"/>
  <c r="F155" i="56"/>
  <c r="E155" i="56"/>
  <c r="F144" i="56"/>
  <c r="E144" i="56"/>
  <c r="F143" i="56"/>
  <c r="E143" i="56"/>
  <c r="F142" i="56"/>
  <c r="E142" i="56"/>
  <c r="F141" i="56"/>
  <c r="E141" i="56"/>
  <c r="F140" i="56"/>
  <c r="E140" i="56"/>
  <c r="F139" i="56"/>
  <c r="E139" i="56"/>
  <c r="F138" i="56"/>
  <c r="E138" i="56"/>
  <c r="F132" i="56"/>
  <c r="E132" i="56"/>
  <c r="F131" i="56"/>
  <c r="E131" i="56"/>
  <c r="F130" i="56"/>
  <c r="E130" i="56"/>
  <c r="F129" i="56"/>
  <c r="E129" i="56"/>
  <c r="F128" i="56"/>
  <c r="E128" i="56"/>
  <c r="F127" i="56"/>
  <c r="E127" i="56"/>
  <c r="F126" i="56"/>
  <c r="E126" i="56"/>
  <c r="F125" i="56"/>
  <c r="E125" i="56"/>
  <c r="F124" i="56"/>
  <c r="E124" i="56"/>
  <c r="F123" i="56"/>
  <c r="E123" i="56"/>
  <c r="F122" i="56"/>
  <c r="E122" i="56"/>
  <c r="F111" i="56"/>
  <c r="E111" i="56"/>
  <c r="F110" i="56"/>
  <c r="E110" i="56"/>
  <c r="F109" i="56"/>
  <c r="E109" i="56"/>
  <c r="F108" i="56"/>
  <c r="E108" i="56"/>
  <c r="F107" i="56"/>
  <c r="E107" i="56"/>
  <c r="F106" i="56"/>
  <c r="E106" i="56"/>
  <c r="F105" i="56"/>
  <c r="E105" i="56"/>
  <c r="F77" i="56"/>
  <c r="F76" i="56"/>
  <c r="F75" i="56"/>
  <c r="F74" i="56"/>
  <c r="F73" i="56"/>
  <c r="F35" i="56"/>
  <c r="F34" i="56"/>
  <c r="F33" i="56"/>
  <c r="F32" i="56"/>
  <c r="F31" i="56"/>
  <c r="F30" i="56"/>
  <c r="F29" i="56"/>
  <c r="F28" i="56"/>
  <c r="F27" i="56"/>
  <c r="F26" i="56"/>
  <c r="F25" i="56"/>
  <c r="F24" i="56"/>
  <c r="F23" i="56"/>
  <c r="F22" i="56"/>
  <c r="F21" i="56"/>
  <c r="F20" i="56"/>
  <c r="D330" i="56"/>
  <c r="D329" i="56"/>
  <c r="D328" i="56"/>
  <c r="D327" i="56"/>
  <c r="D326" i="56"/>
  <c r="D325" i="56"/>
  <c r="D275" i="56"/>
  <c r="D274" i="56"/>
  <c r="D267" i="56"/>
  <c r="D264" i="56"/>
  <c r="D259" i="56"/>
  <c r="D258" i="56"/>
  <c r="D257" i="56"/>
  <c r="D256" i="56"/>
  <c r="D255" i="56"/>
  <c r="D254" i="56"/>
  <c r="D253" i="56"/>
  <c r="D252" i="56"/>
  <c r="D251" i="56"/>
  <c r="D250" i="56"/>
  <c r="D239" i="56"/>
  <c r="D238" i="56"/>
  <c r="D235" i="56"/>
  <c r="D234" i="56"/>
  <c r="D233" i="56"/>
  <c r="D222" i="56"/>
  <c r="D221" i="56"/>
  <c r="D220" i="56"/>
  <c r="D219" i="56"/>
  <c r="D218" i="56"/>
  <c r="D217" i="56"/>
  <c r="D216" i="56"/>
  <c r="D206" i="56"/>
  <c r="D205" i="56"/>
  <c r="D204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60" i="56"/>
  <c r="D159" i="56"/>
  <c r="D158" i="56"/>
  <c r="D157" i="56"/>
  <c r="D156" i="56"/>
  <c r="D155" i="56"/>
  <c r="D144" i="56"/>
  <c r="D143" i="56"/>
  <c r="D142" i="56"/>
  <c r="D141" i="56"/>
  <c r="D140" i="56"/>
  <c r="D139" i="56"/>
  <c r="D138" i="56"/>
  <c r="D132" i="56"/>
  <c r="D131" i="56"/>
  <c r="D130" i="56"/>
  <c r="D129" i="56"/>
  <c r="D128" i="56"/>
  <c r="D127" i="56"/>
  <c r="D126" i="56"/>
  <c r="D125" i="56"/>
  <c r="D124" i="56"/>
  <c r="D123" i="56"/>
  <c r="D122" i="56"/>
  <c r="D111" i="56"/>
  <c r="D110" i="56"/>
  <c r="D109" i="56"/>
  <c r="D108" i="56"/>
  <c r="D107" i="56"/>
  <c r="D106" i="56"/>
  <c r="D105" i="56"/>
  <c r="D77" i="56"/>
  <c r="D76" i="56"/>
  <c r="D75" i="56"/>
  <c r="D74" i="56"/>
  <c r="D73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9" i="56"/>
  <c r="D6" i="56"/>
  <c r="D5" i="56"/>
  <c r="V26" i="36"/>
  <c r="V26" i="42"/>
  <c r="V26" i="37"/>
  <c r="V26" i="48"/>
  <c r="O26" i="56" s="1"/>
  <c r="V26" i="49"/>
  <c r="V26" i="50"/>
  <c r="V26" i="51"/>
  <c r="V26" i="52"/>
  <c r="W26" i="56" s="1"/>
  <c r="V26" i="38"/>
  <c r="V26" i="43"/>
  <c r="V26" i="44"/>
  <c r="V26" i="45"/>
  <c r="AE26" i="56" s="1"/>
  <c r="V26" i="46"/>
  <c r="AG26" i="56" s="1"/>
  <c r="V26" i="47"/>
  <c r="V26" i="54"/>
  <c r="AK26" i="56" s="1"/>
  <c r="V26" i="39"/>
  <c r="AM26" i="56" s="1"/>
  <c r="V26" i="32"/>
  <c r="T294" i="36"/>
  <c r="T294" i="37"/>
  <c r="T294" i="49"/>
  <c r="T294" i="51"/>
  <c r="T294" i="38"/>
  <c r="T294" i="44"/>
  <c r="T294" i="46"/>
  <c r="T294" i="54"/>
  <c r="T294" i="32"/>
  <c r="T326" i="36"/>
  <c r="T326" i="42"/>
  <c r="T326" i="37"/>
  <c r="T326" i="48"/>
  <c r="T326" i="49"/>
  <c r="T326" i="50"/>
  <c r="T326" i="51"/>
  <c r="T326" i="52"/>
  <c r="T326" i="38"/>
  <c r="T326" i="43"/>
  <c r="T326" i="44"/>
  <c r="T326" i="45"/>
  <c r="T326" i="46"/>
  <c r="T326" i="47"/>
  <c r="T326" i="54"/>
  <c r="T326" i="39"/>
  <c r="T326" i="32"/>
  <c r="T299" i="36"/>
  <c r="T298" i="36"/>
  <c r="T297" i="36"/>
  <c r="T296" i="36"/>
  <c r="T295" i="36"/>
  <c r="T293" i="36"/>
  <c r="T292" i="36"/>
  <c r="T299" i="42"/>
  <c r="T298" i="42"/>
  <c r="T297" i="42"/>
  <c r="T296" i="42"/>
  <c r="T295" i="42"/>
  <c r="T294" i="42"/>
  <c r="T293" i="42"/>
  <c r="T292" i="42"/>
  <c r="T299" i="37"/>
  <c r="T298" i="37"/>
  <c r="T297" i="37"/>
  <c r="T296" i="37"/>
  <c r="T295" i="37"/>
  <c r="T293" i="37"/>
  <c r="T292" i="37"/>
  <c r="T299" i="48"/>
  <c r="T298" i="48"/>
  <c r="T297" i="48"/>
  <c r="T296" i="48"/>
  <c r="T295" i="48"/>
  <c r="T294" i="48"/>
  <c r="T293" i="48"/>
  <c r="T292" i="48"/>
  <c r="T299" i="49"/>
  <c r="T298" i="49"/>
  <c r="T297" i="49"/>
  <c r="T296" i="49"/>
  <c r="T295" i="49"/>
  <c r="T293" i="49"/>
  <c r="T292" i="49"/>
  <c r="T299" i="50"/>
  <c r="T298" i="50"/>
  <c r="T297" i="50"/>
  <c r="T296" i="50"/>
  <c r="T295" i="50"/>
  <c r="T294" i="50"/>
  <c r="T293" i="50"/>
  <c r="T292" i="50"/>
  <c r="T299" i="51"/>
  <c r="T298" i="51"/>
  <c r="T297" i="51"/>
  <c r="T296" i="51"/>
  <c r="T295" i="51"/>
  <c r="T293" i="51"/>
  <c r="T292" i="51"/>
  <c r="T299" i="52"/>
  <c r="T298" i="52"/>
  <c r="T297" i="52"/>
  <c r="T296" i="52"/>
  <c r="T295" i="52"/>
  <c r="T294" i="52"/>
  <c r="T293" i="52"/>
  <c r="T292" i="52"/>
  <c r="T299" i="38"/>
  <c r="T298" i="38"/>
  <c r="T297" i="38"/>
  <c r="T296" i="38"/>
  <c r="T295" i="38"/>
  <c r="T293" i="38"/>
  <c r="T292" i="38"/>
  <c r="T299" i="43"/>
  <c r="T298" i="43"/>
  <c r="T297" i="43"/>
  <c r="T296" i="43"/>
  <c r="T295" i="43"/>
  <c r="T294" i="43"/>
  <c r="T293" i="43"/>
  <c r="T292" i="43"/>
  <c r="T299" i="44"/>
  <c r="T298" i="44"/>
  <c r="T297" i="44"/>
  <c r="T296" i="44"/>
  <c r="T295" i="44"/>
  <c r="T293" i="44"/>
  <c r="T292" i="44"/>
  <c r="T299" i="45"/>
  <c r="T298" i="45"/>
  <c r="T297" i="45"/>
  <c r="T296" i="45"/>
  <c r="T295" i="45"/>
  <c r="T294" i="45"/>
  <c r="T293" i="45"/>
  <c r="T292" i="45"/>
  <c r="T299" i="46"/>
  <c r="T298" i="46"/>
  <c r="T297" i="46"/>
  <c r="T296" i="46"/>
  <c r="T295" i="46"/>
  <c r="T293" i="46"/>
  <c r="T292" i="46"/>
  <c r="T299" i="47"/>
  <c r="T298" i="47"/>
  <c r="T297" i="47"/>
  <c r="T296" i="47"/>
  <c r="T295" i="47"/>
  <c r="T294" i="47"/>
  <c r="T293" i="47"/>
  <c r="T292" i="47"/>
  <c r="T299" i="54"/>
  <c r="T298" i="54"/>
  <c r="T297" i="54"/>
  <c r="T296" i="54"/>
  <c r="T295" i="54"/>
  <c r="T293" i="54"/>
  <c r="T292" i="54"/>
  <c r="T299" i="39"/>
  <c r="T298" i="39"/>
  <c r="T297" i="39"/>
  <c r="T296" i="39"/>
  <c r="T295" i="39"/>
  <c r="T294" i="39"/>
  <c r="T293" i="39"/>
  <c r="T292" i="39"/>
  <c r="T299" i="32"/>
  <c r="T298" i="32"/>
  <c r="T297" i="32"/>
  <c r="T296" i="32"/>
  <c r="T295" i="32"/>
  <c r="T293" i="32"/>
  <c r="T292" i="32"/>
  <c r="T250" i="36"/>
  <c r="T250" i="42"/>
  <c r="T250" i="37"/>
  <c r="T250" i="48"/>
  <c r="T250" i="49"/>
  <c r="T250" i="50"/>
  <c r="T250" i="51"/>
  <c r="T250" i="52"/>
  <c r="T250" i="38"/>
  <c r="T250" i="43"/>
  <c r="T250" i="44"/>
  <c r="T250" i="45"/>
  <c r="T250" i="46"/>
  <c r="T250" i="47"/>
  <c r="T250" i="54"/>
  <c r="T250" i="39"/>
  <c r="T250" i="32"/>
  <c r="T238" i="36"/>
  <c r="T238" i="42"/>
  <c r="T238" i="37"/>
  <c r="T238" i="48"/>
  <c r="T238" i="49"/>
  <c r="T238" i="50"/>
  <c r="T238" i="51"/>
  <c r="T238" i="52"/>
  <c r="T238" i="38"/>
  <c r="T238" i="43"/>
  <c r="T238" i="44"/>
  <c r="T238" i="45"/>
  <c r="T238" i="46"/>
  <c r="T238" i="47"/>
  <c r="T238" i="54"/>
  <c r="T238" i="39"/>
  <c r="T234" i="36"/>
  <c r="T234" i="42"/>
  <c r="T234" i="37"/>
  <c r="T234" i="48"/>
  <c r="T234" i="49"/>
  <c r="T234" i="50"/>
  <c r="T234" i="51"/>
  <c r="T234" i="52"/>
  <c r="T234" i="38"/>
  <c r="T234" i="43"/>
  <c r="T234" i="44"/>
  <c r="T234" i="45"/>
  <c r="T234" i="46"/>
  <c r="T234" i="47"/>
  <c r="T234" i="54"/>
  <c r="T234" i="39"/>
  <c r="T234" i="32"/>
  <c r="T222" i="36"/>
  <c r="T221" i="36"/>
  <c r="T220" i="36"/>
  <c r="T219" i="36"/>
  <c r="T218" i="36"/>
  <c r="T217" i="36"/>
  <c r="T216" i="36"/>
  <c r="T222" i="42"/>
  <c r="T221" i="42"/>
  <c r="T220" i="42"/>
  <c r="T219" i="42"/>
  <c r="T218" i="42"/>
  <c r="T217" i="42"/>
  <c r="T216" i="42"/>
  <c r="T222" i="37"/>
  <c r="T221" i="37"/>
  <c r="T220" i="37"/>
  <c r="T219" i="37"/>
  <c r="T218" i="37"/>
  <c r="T217" i="37"/>
  <c r="T216" i="37"/>
  <c r="T222" i="48"/>
  <c r="T221" i="48"/>
  <c r="T220" i="48"/>
  <c r="T219" i="48"/>
  <c r="T218" i="48"/>
  <c r="T217" i="48"/>
  <c r="T216" i="48"/>
  <c r="T222" i="49"/>
  <c r="T221" i="49"/>
  <c r="T220" i="49"/>
  <c r="T219" i="49"/>
  <c r="T218" i="49"/>
  <c r="T217" i="49"/>
  <c r="T216" i="49"/>
  <c r="T222" i="50"/>
  <c r="T221" i="50"/>
  <c r="T220" i="50"/>
  <c r="T219" i="50"/>
  <c r="T218" i="50"/>
  <c r="T217" i="50"/>
  <c r="T216" i="50"/>
  <c r="T222" i="51"/>
  <c r="T221" i="51"/>
  <c r="T220" i="51"/>
  <c r="T219" i="51"/>
  <c r="T218" i="51"/>
  <c r="T217" i="51"/>
  <c r="T216" i="51"/>
  <c r="T222" i="52"/>
  <c r="T221" i="52"/>
  <c r="T220" i="52"/>
  <c r="T219" i="52"/>
  <c r="T218" i="52"/>
  <c r="T217" i="52"/>
  <c r="T216" i="52"/>
  <c r="T222" i="38"/>
  <c r="T221" i="38"/>
  <c r="T220" i="38"/>
  <c r="T219" i="38"/>
  <c r="T218" i="38"/>
  <c r="T217" i="38"/>
  <c r="T216" i="38"/>
  <c r="T222" i="43"/>
  <c r="T221" i="43"/>
  <c r="T220" i="43"/>
  <c r="T219" i="43"/>
  <c r="T218" i="43"/>
  <c r="T217" i="43"/>
  <c r="T216" i="43"/>
  <c r="T222" i="44"/>
  <c r="T221" i="44"/>
  <c r="T220" i="44"/>
  <c r="T219" i="44"/>
  <c r="T218" i="44"/>
  <c r="T217" i="44"/>
  <c r="T216" i="44"/>
  <c r="T222" i="45"/>
  <c r="T221" i="45"/>
  <c r="T220" i="45"/>
  <c r="T219" i="45"/>
  <c r="T218" i="45"/>
  <c r="T217" i="45"/>
  <c r="T216" i="45"/>
  <c r="T222" i="46"/>
  <c r="T221" i="46"/>
  <c r="T220" i="46"/>
  <c r="T219" i="46"/>
  <c r="T218" i="46"/>
  <c r="T217" i="46"/>
  <c r="T216" i="46"/>
  <c r="T222" i="47"/>
  <c r="T221" i="47"/>
  <c r="T220" i="47"/>
  <c r="T219" i="47"/>
  <c r="T218" i="47"/>
  <c r="T217" i="47"/>
  <c r="T216" i="47"/>
  <c r="T222" i="54"/>
  <c r="T221" i="54"/>
  <c r="T220" i="54"/>
  <c r="T219" i="54"/>
  <c r="T218" i="54"/>
  <c r="T217" i="54"/>
  <c r="T216" i="54"/>
  <c r="T222" i="39"/>
  <c r="T221" i="39"/>
  <c r="T220" i="39"/>
  <c r="T219" i="39"/>
  <c r="T218" i="39"/>
  <c r="T217" i="39"/>
  <c r="T216" i="39"/>
  <c r="T222" i="32"/>
  <c r="T221" i="32"/>
  <c r="T220" i="32"/>
  <c r="T219" i="32"/>
  <c r="T218" i="32"/>
  <c r="T217" i="32"/>
  <c r="T216" i="32"/>
  <c r="T187" i="36"/>
  <c r="T186" i="36"/>
  <c r="T185" i="36"/>
  <c r="T184" i="36"/>
  <c r="T183" i="36"/>
  <c r="T182" i="36"/>
  <c r="T181" i="36"/>
  <c r="T180" i="36"/>
  <c r="T179" i="36"/>
  <c r="T178" i="36"/>
  <c r="T177" i="36"/>
  <c r="T176" i="36"/>
  <c r="T175" i="36"/>
  <c r="T187" i="42"/>
  <c r="T186" i="42"/>
  <c r="T185" i="42"/>
  <c r="T184" i="42"/>
  <c r="T183" i="42"/>
  <c r="T182" i="42"/>
  <c r="T181" i="42"/>
  <c r="T180" i="42"/>
  <c r="T179" i="42"/>
  <c r="T178" i="42"/>
  <c r="T177" i="42"/>
  <c r="T176" i="42"/>
  <c r="T175" i="42"/>
  <c r="T187" i="37"/>
  <c r="T186" i="37"/>
  <c r="T185" i="37"/>
  <c r="T184" i="37"/>
  <c r="T183" i="37"/>
  <c r="T182" i="37"/>
  <c r="T181" i="37"/>
  <c r="T180" i="37"/>
  <c r="T179" i="37"/>
  <c r="T178" i="37"/>
  <c r="T177" i="37"/>
  <c r="T176" i="37"/>
  <c r="T175" i="37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87" i="49"/>
  <c r="T186" i="49"/>
  <c r="T185" i="49"/>
  <c r="T184" i="49"/>
  <c r="T183" i="49"/>
  <c r="T182" i="49"/>
  <c r="T181" i="49"/>
  <c r="T180" i="49"/>
  <c r="T179" i="49"/>
  <c r="T178" i="49"/>
  <c r="T177" i="49"/>
  <c r="T176" i="49"/>
  <c r="T175" i="49"/>
  <c r="T187" i="50"/>
  <c r="T186" i="50"/>
  <c r="T185" i="50"/>
  <c r="T184" i="50"/>
  <c r="T183" i="50"/>
  <c r="T182" i="50"/>
  <c r="T181" i="50"/>
  <c r="T180" i="50"/>
  <c r="T179" i="50"/>
  <c r="T178" i="50"/>
  <c r="T177" i="50"/>
  <c r="T176" i="50"/>
  <c r="T175" i="50"/>
  <c r="T187" i="51"/>
  <c r="T186" i="51"/>
  <c r="T185" i="51"/>
  <c r="T184" i="51"/>
  <c r="T183" i="51"/>
  <c r="T182" i="51"/>
  <c r="T181" i="51"/>
  <c r="T180" i="51"/>
  <c r="T179" i="51"/>
  <c r="T178" i="51"/>
  <c r="T177" i="51"/>
  <c r="T176" i="51"/>
  <c r="T175" i="51"/>
  <c r="T187" i="52"/>
  <c r="T186" i="52"/>
  <c r="T185" i="52"/>
  <c r="T184" i="52"/>
  <c r="T183" i="52"/>
  <c r="T182" i="52"/>
  <c r="T181" i="52"/>
  <c r="T180" i="52"/>
  <c r="T179" i="52"/>
  <c r="T178" i="52"/>
  <c r="T177" i="52"/>
  <c r="T176" i="52"/>
  <c r="T175" i="52"/>
  <c r="T187" i="38"/>
  <c r="T186" i="38"/>
  <c r="T185" i="38"/>
  <c r="T184" i="38"/>
  <c r="T183" i="38"/>
  <c r="T182" i="38"/>
  <c r="T181" i="38"/>
  <c r="T180" i="38"/>
  <c r="T179" i="38"/>
  <c r="T178" i="38"/>
  <c r="T177" i="38"/>
  <c r="T176" i="38"/>
  <c r="T175" i="38"/>
  <c r="T187" i="43"/>
  <c r="T186" i="43"/>
  <c r="T185" i="43"/>
  <c r="T184" i="43"/>
  <c r="T183" i="43"/>
  <c r="T182" i="43"/>
  <c r="T181" i="43"/>
  <c r="T180" i="43"/>
  <c r="T179" i="43"/>
  <c r="T178" i="43"/>
  <c r="T177" i="43"/>
  <c r="T176" i="43"/>
  <c r="T175" i="43"/>
  <c r="T187" i="44"/>
  <c r="T186" i="44"/>
  <c r="T185" i="44"/>
  <c r="T184" i="44"/>
  <c r="T183" i="44"/>
  <c r="T182" i="44"/>
  <c r="T181" i="44"/>
  <c r="T180" i="44"/>
  <c r="T179" i="44"/>
  <c r="T178" i="44"/>
  <c r="T177" i="44"/>
  <c r="T176" i="44"/>
  <c r="T175" i="44"/>
  <c r="T187" i="45"/>
  <c r="T186" i="45"/>
  <c r="T185" i="45"/>
  <c r="T184" i="45"/>
  <c r="T183" i="45"/>
  <c r="T182" i="45"/>
  <c r="T181" i="45"/>
  <c r="T180" i="45"/>
  <c r="T179" i="45"/>
  <c r="T178" i="45"/>
  <c r="T177" i="45"/>
  <c r="T176" i="45"/>
  <c r="T175" i="45"/>
  <c r="T187" i="46"/>
  <c r="T186" i="46"/>
  <c r="T185" i="46"/>
  <c r="T184" i="46"/>
  <c r="T183" i="46"/>
  <c r="T182" i="46"/>
  <c r="T181" i="46"/>
  <c r="T180" i="46"/>
  <c r="T179" i="46"/>
  <c r="T178" i="46"/>
  <c r="T177" i="46"/>
  <c r="T176" i="46"/>
  <c r="T175" i="46"/>
  <c r="T187" i="47"/>
  <c r="T186" i="47"/>
  <c r="T185" i="47"/>
  <c r="T184" i="47"/>
  <c r="T183" i="47"/>
  <c r="T182" i="47"/>
  <c r="T181" i="47"/>
  <c r="T180" i="47"/>
  <c r="T179" i="47"/>
  <c r="T178" i="47"/>
  <c r="T177" i="47"/>
  <c r="T176" i="47"/>
  <c r="T175" i="47"/>
  <c r="T187" i="54"/>
  <c r="T186" i="54"/>
  <c r="T185" i="54"/>
  <c r="T184" i="54"/>
  <c r="T183" i="54"/>
  <c r="T182" i="54"/>
  <c r="T181" i="54"/>
  <c r="T180" i="54"/>
  <c r="T179" i="54"/>
  <c r="T178" i="54"/>
  <c r="T177" i="54"/>
  <c r="T176" i="54"/>
  <c r="T175" i="54"/>
  <c r="T187" i="39"/>
  <c r="T186" i="39"/>
  <c r="T185" i="39"/>
  <c r="T184" i="39"/>
  <c r="T183" i="39"/>
  <c r="T182" i="39"/>
  <c r="T181" i="39"/>
  <c r="T180" i="39"/>
  <c r="T179" i="39"/>
  <c r="T178" i="39"/>
  <c r="T177" i="39"/>
  <c r="T176" i="39"/>
  <c r="T175" i="39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31" i="36"/>
  <c r="T130" i="36"/>
  <c r="T129" i="36"/>
  <c r="T128" i="36"/>
  <c r="T127" i="36"/>
  <c r="T126" i="36"/>
  <c r="T125" i="36"/>
  <c r="T124" i="36"/>
  <c r="T123" i="36"/>
  <c r="T122" i="36"/>
  <c r="T131" i="42"/>
  <c r="T130" i="42"/>
  <c r="T129" i="42"/>
  <c r="T128" i="42"/>
  <c r="T127" i="42"/>
  <c r="T126" i="42"/>
  <c r="T125" i="42"/>
  <c r="T124" i="42"/>
  <c r="T123" i="42"/>
  <c r="T122" i="42"/>
  <c r="T131" i="37"/>
  <c r="T130" i="37"/>
  <c r="T129" i="37"/>
  <c r="T128" i="37"/>
  <c r="T127" i="37"/>
  <c r="T126" i="37"/>
  <c r="T125" i="37"/>
  <c r="T124" i="37"/>
  <c r="T123" i="37"/>
  <c r="T122" i="37"/>
  <c r="T131" i="48"/>
  <c r="T130" i="48"/>
  <c r="T129" i="48"/>
  <c r="T128" i="48"/>
  <c r="T127" i="48"/>
  <c r="T126" i="48"/>
  <c r="T125" i="48"/>
  <c r="T124" i="48"/>
  <c r="T123" i="48"/>
  <c r="T122" i="48"/>
  <c r="T131" i="49"/>
  <c r="T130" i="49"/>
  <c r="T129" i="49"/>
  <c r="T128" i="49"/>
  <c r="T127" i="49"/>
  <c r="T126" i="49"/>
  <c r="T125" i="49"/>
  <c r="T124" i="49"/>
  <c r="T123" i="49"/>
  <c r="T122" i="49"/>
  <c r="T131" i="50"/>
  <c r="T130" i="50"/>
  <c r="T129" i="50"/>
  <c r="T128" i="50"/>
  <c r="T127" i="50"/>
  <c r="T126" i="50"/>
  <c r="T125" i="50"/>
  <c r="T124" i="50"/>
  <c r="T123" i="50"/>
  <c r="T122" i="50"/>
  <c r="T131" i="51"/>
  <c r="T130" i="51"/>
  <c r="T129" i="51"/>
  <c r="T128" i="51"/>
  <c r="T127" i="51"/>
  <c r="T126" i="51"/>
  <c r="T125" i="51"/>
  <c r="T124" i="51"/>
  <c r="T123" i="51"/>
  <c r="T122" i="51"/>
  <c r="T131" i="52"/>
  <c r="T130" i="52"/>
  <c r="T129" i="52"/>
  <c r="T128" i="52"/>
  <c r="T127" i="52"/>
  <c r="T126" i="52"/>
  <c r="T125" i="52"/>
  <c r="T124" i="52"/>
  <c r="T123" i="52"/>
  <c r="T122" i="52"/>
  <c r="T131" i="38"/>
  <c r="T130" i="38"/>
  <c r="T129" i="38"/>
  <c r="T128" i="38"/>
  <c r="T127" i="38"/>
  <c r="T126" i="38"/>
  <c r="T125" i="38"/>
  <c r="T124" i="38"/>
  <c r="T123" i="38"/>
  <c r="T122" i="38"/>
  <c r="T131" i="43"/>
  <c r="T130" i="43"/>
  <c r="T129" i="43"/>
  <c r="T128" i="43"/>
  <c r="T127" i="43"/>
  <c r="T126" i="43"/>
  <c r="T125" i="43"/>
  <c r="T124" i="43"/>
  <c r="T123" i="43"/>
  <c r="T122" i="43"/>
  <c r="T131" i="44"/>
  <c r="T130" i="44"/>
  <c r="T129" i="44"/>
  <c r="T128" i="44"/>
  <c r="T127" i="44"/>
  <c r="T126" i="44"/>
  <c r="T125" i="44"/>
  <c r="T124" i="44"/>
  <c r="T123" i="44"/>
  <c r="T122" i="44"/>
  <c r="T131" i="45"/>
  <c r="T130" i="45"/>
  <c r="T129" i="45"/>
  <c r="T128" i="45"/>
  <c r="T127" i="45"/>
  <c r="T126" i="45"/>
  <c r="T125" i="45"/>
  <c r="T124" i="45"/>
  <c r="T123" i="45"/>
  <c r="T122" i="45"/>
  <c r="T131" i="46"/>
  <c r="T130" i="46"/>
  <c r="T129" i="46"/>
  <c r="T128" i="46"/>
  <c r="T127" i="46"/>
  <c r="T126" i="46"/>
  <c r="T125" i="46"/>
  <c r="T124" i="46"/>
  <c r="T123" i="46"/>
  <c r="T122" i="46"/>
  <c r="T131" i="47"/>
  <c r="T130" i="47"/>
  <c r="T129" i="47"/>
  <c r="T128" i="47"/>
  <c r="T127" i="47"/>
  <c r="T126" i="47"/>
  <c r="T125" i="47"/>
  <c r="T124" i="47"/>
  <c r="T123" i="47"/>
  <c r="T122" i="47"/>
  <c r="T131" i="54"/>
  <c r="T130" i="54"/>
  <c r="T129" i="54"/>
  <c r="T128" i="54"/>
  <c r="T127" i="54"/>
  <c r="T126" i="54"/>
  <c r="T125" i="54"/>
  <c r="T124" i="54"/>
  <c r="T123" i="54"/>
  <c r="T122" i="54"/>
  <c r="T131" i="39"/>
  <c r="T130" i="39"/>
  <c r="T129" i="39"/>
  <c r="T128" i="39"/>
  <c r="T127" i="39"/>
  <c r="T126" i="39"/>
  <c r="T125" i="39"/>
  <c r="T124" i="39"/>
  <c r="T123" i="39"/>
  <c r="T122" i="39"/>
  <c r="T131" i="32"/>
  <c r="T130" i="32"/>
  <c r="T129" i="32"/>
  <c r="T128" i="32"/>
  <c r="T127" i="32"/>
  <c r="T126" i="32"/>
  <c r="T125" i="32"/>
  <c r="T124" i="32"/>
  <c r="T123" i="32"/>
  <c r="T122" i="32"/>
  <c r="T108" i="36"/>
  <c r="T107" i="36"/>
  <c r="T106" i="36"/>
  <c r="T105" i="36"/>
  <c r="T108" i="42"/>
  <c r="T107" i="42"/>
  <c r="T106" i="42"/>
  <c r="T105" i="42"/>
  <c r="T108" i="37"/>
  <c r="T107" i="37"/>
  <c r="T106" i="37"/>
  <c r="T105" i="37"/>
  <c r="T108" i="48"/>
  <c r="T107" i="48"/>
  <c r="T106" i="48"/>
  <c r="T105" i="48"/>
  <c r="T108" i="49"/>
  <c r="T107" i="49"/>
  <c r="T106" i="49"/>
  <c r="T105" i="49"/>
  <c r="T108" i="50"/>
  <c r="T107" i="50"/>
  <c r="T106" i="50"/>
  <c r="T105" i="50"/>
  <c r="T108" i="51"/>
  <c r="T107" i="51"/>
  <c r="T106" i="51"/>
  <c r="T105" i="51"/>
  <c r="T108" i="52"/>
  <c r="T107" i="52"/>
  <c r="T106" i="52"/>
  <c r="T105" i="52"/>
  <c r="T108" i="38"/>
  <c r="T107" i="38"/>
  <c r="T106" i="38"/>
  <c r="T105" i="38"/>
  <c r="T108" i="43"/>
  <c r="T107" i="43"/>
  <c r="T106" i="43"/>
  <c r="T105" i="43"/>
  <c r="T108" i="44"/>
  <c r="T107" i="44"/>
  <c r="T106" i="44"/>
  <c r="T105" i="44"/>
  <c r="T108" i="45"/>
  <c r="T107" i="45"/>
  <c r="T106" i="45"/>
  <c r="T105" i="45"/>
  <c r="T108" i="46"/>
  <c r="T107" i="46"/>
  <c r="T106" i="46"/>
  <c r="T105" i="46"/>
  <c r="T108" i="47"/>
  <c r="T107" i="47"/>
  <c r="T106" i="47"/>
  <c r="T105" i="47"/>
  <c r="T108" i="54"/>
  <c r="T107" i="54"/>
  <c r="T106" i="54"/>
  <c r="T105" i="54"/>
  <c r="T108" i="39"/>
  <c r="T107" i="39"/>
  <c r="T106" i="39"/>
  <c r="T105" i="39"/>
  <c r="T108" i="32"/>
  <c r="T107" i="32"/>
  <c r="T106" i="32"/>
  <c r="T105" i="32"/>
  <c r="T77" i="36"/>
  <c r="T77" i="42"/>
  <c r="T77" i="37"/>
  <c r="T77" i="48"/>
  <c r="T77" i="49"/>
  <c r="T77" i="50"/>
  <c r="T77" i="51"/>
  <c r="T77" i="52"/>
  <c r="T77" i="38"/>
  <c r="T77" i="43"/>
  <c r="T77" i="44"/>
  <c r="T77" i="45"/>
  <c r="T77" i="46"/>
  <c r="T77" i="47"/>
  <c r="T77" i="54"/>
  <c r="T77" i="39"/>
  <c r="T77" i="32"/>
  <c r="O6" i="39"/>
  <c r="S44" i="35" s="1"/>
  <c r="R44" i="35" s="1"/>
  <c r="I16" i="39"/>
  <c r="P16" i="39" s="1"/>
  <c r="J16" i="39"/>
  <c r="Q16" i="39" s="1"/>
  <c r="R16" i="39"/>
  <c r="L16" i="39"/>
  <c r="S16" i="39" s="1"/>
  <c r="N16" i="39"/>
  <c r="U16" i="39" s="1"/>
  <c r="V20" i="39"/>
  <c r="V21" i="39"/>
  <c r="AM21" i="56" s="1"/>
  <c r="V22" i="39"/>
  <c r="AM22" i="56" s="1"/>
  <c r="V23" i="39"/>
  <c r="AM23" i="56" s="1"/>
  <c r="V24" i="39"/>
  <c r="V25" i="39"/>
  <c r="AM25" i="56" s="1"/>
  <c r="V27" i="39"/>
  <c r="AM27" i="56" s="1"/>
  <c r="V28" i="39"/>
  <c r="V29" i="39"/>
  <c r="V30" i="39"/>
  <c r="AM30" i="56" s="1"/>
  <c r="V31" i="39"/>
  <c r="AM31" i="56" s="1"/>
  <c r="V32" i="39"/>
  <c r="V33" i="39"/>
  <c r="V34" i="39"/>
  <c r="AM34" i="56" s="1"/>
  <c r="V35" i="39"/>
  <c r="AM35" i="56" s="1"/>
  <c r="O77" i="39"/>
  <c r="P77" i="39"/>
  <c r="Q77" i="39"/>
  <c r="R77" i="39"/>
  <c r="S77" i="39"/>
  <c r="U77" i="39"/>
  <c r="O105" i="39"/>
  <c r="P105" i="39"/>
  <c r="Q105" i="39"/>
  <c r="R105" i="39"/>
  <c r="S105" i="39"/>
  <c r="U105" i="39"/>
  <c r="V105" i="39"/>
  <c r="AM105" i="56" s="1"/>
  <c r="V106" i="39"/>
  <c r="AM106" i="56" s="1"/>
  <c r="O106" i="39"/>
  <c r="P106" i="39"/>
  <c r="Q106" i="39"/>
  <c r="R106" i="39"/>
  <c r="S106" i="39"/>
  <c r="U106" i="39"/>
  <c r="Q107" i="39"/>
  <c r="O107" i="39"/>
  <c r="P107" i="39"/>
  <c r="R107" i="39"/>
  <c r="S107" i="39"/>
  <c r="U107" i="39"/>
  <c r="S108" i="39"/>
  <c r="O108" i="39"/>
  <c r="P108" i="39"/>
  <c r="Q108" i="39"/>
  <c r="R108" i="39"/>
  <c r="U108" i="39"/>
  <c r="V109" i="39"/>
  <c r="V110" i="39"/>
  <c r="V111" i="39"/>
  <c r="AM111" i="56" s="1"/>
  <c r="O122" i="39"/>
  <c r="P122" i="39"/>
  <c r="Q122" i="39"/>
  <c r="R122" i="39"/>
  <c r="S122" i="39"/>
  <c r="U122" i="39"/>
  <c r="V122" i="39"/>
  <c r="AM122" i="56" s="1"/>
  <c r="O123" i="39"/>
  <c r="P123" i="39"/>
  <c r="Q123" i="39"/>
  <c r="R123" i="39"/>
  <c r="S123" i="39"/>
  <c r="U123" i="39"/>
  <c r="V123" i="39"/>
  <c r="O124" i="39"/>
  <c r="P124" i="39"/>
  <c r="Q124" i="39"/>
  <c r="R124" i="39"/>
  <c r="S124" i="39"/>
  <c r="U124" i="39"/>
  <c r="V124" i="39"/>
  <c r="AM124" i="56" s="1"/>
  <c r="O125" i="39"/>
  <c r="P125" i="39"/>
  <c r="Q125" i="39"/>
  <c r="R125" i="39"/>
  <c r="S125" i="39"/>
  <c r="U125" i="39"/>
  <c r="V125" i="39"/>
  <c r="AM125" i="56" s="1"/>
  <c r="O126" i="39"/>
  <c r="P126" i="39"/>
  <c r="Q126" i="39"/>
  <c r="R126" i="39"/>
  <c r="S126" i="39"/>
  <c r="U126" i="39"/>
  <c r="V126" i="39"/>
  <c r="AM126" i="56" s="1"/>
  <c r="O127" i="39"/>
  <c r="P127" i="39"/>
  <c r="Q127" i="39"/>
  <c r="R127" i="39"/>
  <c r="S127" i="39"/>
  <c r="U127" i="39"/>
  <c r="V127" i="39"/>
  <c r="O128" i="39"/>
  <c r="P128" i="39"/>
  <c r="Q128" i="39"/>
  <c r="R128" i="39"/>
  <c r="S128" i="39"/>
  <c r="U128" i="39"/>
  <c r="V128" i="39"/>
  <c r="AM128" i="56" s="1"/>
  <c r="O129" i="39"/>
  <c r="P129" i="39"/>
  <c r="Q129" i="39"/>
  <c r="R129" i="39"/>
  <c r="S129" i="39"/>
  <c r="U129" i="39"/>
  <c r="V129" i="39"/>
  <c r="AM129" i="56" s="1"/>
  <c r="O130" i="39"/>
  <c r="P130" i="39"/>
  <c r="Q130" i="39"/>
  <c r="R130" i="39"/>
  <c r="S130" i="39"/>
  <c r="U130" i="39"/>
  <c r="V130" i="39"/>
  <c r="O131" i="39"/>
  <c r="P131" i="39"/>
  <c r="Q131" i="39"/>
  <c r="R131" i="39"/>
  <c r="S131" i="39"/>
  <c r="U131" i="39"/>
  <c r="V131" i="39"/>
  <c r="V132" i="39"/>
  <c r="AM132" i="56" s="1"/>
  <c r="V138" i="39"/>
  <c r="AM138" i="56" s="1"/>
  <c r="V139" i="39"/>
  <c r="V140" i="39"/>
  <c r="V141" i="39"/>
  <c r="V142" i="39"/>
  <c r="AM142" i="56" s="1"/>
  <c r="V143" i="39"/>
  <c r="AM143" i="56" s="1"/>
  <c r="V144" i="39"/>
  <c r="V155" i="39"/>
  <c r="AM155" i="56" s="1"/>
  <c r="V156" i="39"/>
  <c r="AM156" i="56" s="1"/>
  <c r="V157" i="39"/>
  <c r="AM157" i="56" s="1"/>
  <c r="T158" i="39"/>
  <c r="V158" i="39"/>
  <c r="AM158" i="56" s="1"/>
  <c r="T159" i="39"/>
  <c r="V159" i="39"/>
  <c r="V160" i="39"/>
  <c r="V172" i="39"/>
  <c r="AM172" i="56" s="1"/>
  <c r="V173" i="39"/>
  <c r="V174" i="39"/>
  <c r="AM174" i="56" s="1"/>
  <c r="O175" i="39"/>
  <c r="P175" i="39"/>
  <c r="Q175" i="39"/>
  <c r="R175" i="39"/>
  <c r="S175" i="39"/>
  <c r="U175" i="39"/>
  <c r="V175" i="39"/>
  <c r="O176" i="39"/>
  <c r="P176" i="39"/>
  <c r="Q176" i="39"/>
  <c r="R176" i="39"/>
  <c r="S176" i="39"/>
  <c r="U176" i="39"/>
  <c r="V176" i="39"/>
  <c r="O177" i="39"/>
  <c r="P177" i="39"/>
  <c r="Q177" i="39"/>
  <c r="R177" i="39"/>
  <c r="S177" i="39"/>
  <c r="U177" i="39"/>
  <c r="V177" i="39"/>
  <c r="AM177" i="56" s="1"/>
  <c r="O178" i="39"/>
  <c r="P178" i="39"/>
  <c r="Q178" i="39"/>
  <c r="R178" i="39"/>
  <c r="S178" i="39"/>
  <c r="U178" i="39"/>
  <c r="V178" i="39"/>
  <c r="AM178" i="56" s="1"/>
  <c r="O179" i="39"/>
  <c r="P179" i="39"/>
  <c r="Q179" i="39"/>
  <c r="R179" i="39"/>
  <c r="S179" i="39"/>
  <c r="U179" i="39"/>
  <c r="V179" i="39"/>
  <c r="AM179" i="56" s="1"/>
  <c r="O180" i="39"/>
  <c r="P180" i="39"/>
  <c r="Q180" i="39"/>
  <c r="R180" i="39"/>
  <c r="S180" i="39"/>
  <c r="U180" i="39"/>
  <c r="V180" i="39"/>
  <c r="O181" i="39"/>
  <c r="P181" i="39"/>
  <c r="Q181" i="39"/>
  <c r="R181" i="39"/>
  <c r="S181" i="39"/>
  <c r="U181" i="39"/>
  <c r="V181" i="39"/>
  <c r="AM181" i="56" s="1"/>
  <c r="O182" i="39"/>
  <c r="P182" i="39"/>
  <c r="Q182" i="39"/>
  <c r="R182" i="39"/>
  <c r="S182" i="39"/>
  <c r="U182" i="39"/>
  <c r="V182" i="39"/>
  <c r="AM182" i="56" s="1"/>
  <c r="O183" i="39"/>
  <c r="P183" i="39"/>
  <c r="Q183" i="39"/>
  <c r="R183" i="39"/>
  <c r="S183" i="39"/>
  <c r="U183" i="39"/>
  <c r="V183" i="39"/>
  <c r="AM183" i="56" s="1"/>
  <c r="O184" i="39"/>
  <c r="P184" i="39"/>
  <c r="Q184" i="39"/>
  <c r="R184" i="39"/>
  <c r="S184" i="39"/>
  <c r="U184" i="39"/>
  <c r="V184" i="39"/>
  <c r="O185" i="39"/>
  <c r="P185" i="39"/>
  <c r="Q185" i="39"/>
  <c r="R185" i="39"/>
  <c r="S185" i="39"/>
  <c r="U185" i="39"/>
  <c r="V185" i="39"/>
  <c r="AM185" i="56" s="1"/>
  <c r="O186" i="39"/>
  <c r="P186" i="39"/>
  <c r="Q186" i="39"/>
  <c r="R186" i="39"/>
  <c r="S186" i="39"/>
  <c r="U186" i="39"/>
  <c r="V186" i="39"/>
  <c r="AM186" i="56" s="1"/>
  <c r="O187" i="39"/>
  <c r="P187" i="39"/>
  <c r="Q187" i="39"/>
  <c r="R187" i="39"/>
  <c r="S187" i="39"/>
  <c r="U187" i="39"/>
  <c r="V187" i="39"/>
  <c r="V204" i="39"/>
  <c r="V205" i="39"/>
  <c r="V206" i="39"/>
  <c r="AM206" i="56" s="1"/>
  <c r="O216" i="39"/>
  <c r="P216" i="39"/>
  <c r="Q216" i="39"/>
  <c r="R216" i="39"/>
  <c r="S216" i="39"/>
  <c r="U216" i="39"/>
  <c r="V216" i="39"/>
  <c r="O217" i="39"/>
  <c r="P217" i="39"/>
  <c r="Q217" i="39"/>
  <c r="R217" i="39"/>
  <c r="S217" i="39"/>
  <c r="U217" i="39"/>
  <c r="V217" i="39"/>
  <c r="O218" i="39"/>
  <c r="P218" i="39"/>
  <c r="Q218" i="39"/>
  <c r="R218" i="39"/>
  <c r="S218" i="39"/>
  <c r="U218" i="39"/>
  <c r="V218" i="39"/>
  <c r="AM218" i="56" s="1"/>
  <c r="O219" i="39"/>
  <c r="P219" i="39"/>
  <c r="Q219" i="39"/>
  <c r="R219" i="39"/>
  <c r="S219" i="39"/>
  <c r="U219" i="39"/>
  <c r="V219" i="39"/>
  <c r="AM219" i="56" s="1"/>
  <c r="O220" i="39"/>
  <c r="P220" i="39"/>
  <c r="Q220" i="39"/>
  <c r="R220" i="39"/>
  <c r="S220" i="39"/>
  <c r="U220" i="39"/>
  <c r="V220" i="39"/>
  <c r="AM220" i="56" s="1"/>
  <c r="O221" i="39"/>
  <c r="P221" i="39"/>
  <c r="Q221" i="39"/>
  <c r="R221" i="39"/>
  <c r="S221" i="39"/>
  <c r="U221" i="39"/>
  <c r="V221" i="39"/>
  <c r="O222" i="39"/>
  <c r="P222" i="39"/>
  <c r="Q222" i="39"/>
  <c r="R222" i="39"/>
  <c r="S222" i="39"/>
  <c r="U222" i="39"/>
  <c r="V222" i="39"/>
  <c r="AM222" i="56" s="1"/>
  <c r="V233" i="39"/>
  <c r="AM233" i="56" s="1"/>
  <c r="O234" i="39"/>
  <c r="P234" i="39"/>
  <c r="Q234" i="39"/>
  <c r="R234" i="39"/>
  <c r="S234" i="39"/>
  <c r="U234" i="39"/>
  <c r="V234" i="39"/>
  <c r="AM234" i="56" s="1"/>
  <c r="V235" i="39"/>
  <c r="O238" i="39"/>
  <c r="P238" i="39"/>
  <c r="Q238" i="39"/>
  <c r="R238" i="39"/>
  <c r="S238" i="39"/>
  <c r="U238" i="39"/>
  <c r="V239" i="39"/>
  <c r="O250" i="39"/>
  <c r="P250" i="39"/>
  <c r="Q250" i="39"/>
  <c r="R250" i="39"/>
  <c r="S250" i="39"/>
  <c r="U250" i="39"/>
  <c r="V250" i="39"/>
  <c r="V251" i="39"/>
  <c r="AM251" i="56" s="1"/>
  <c r="V252" i="39"/>
  <c r="AM252" i="56" s="1"/>
  <c r="V253" i="39"/>
  <c r="V254" i="39"/>
  <c r="V255" i="39"/>
  <c r="V256" i="39"/>
  <c r="AM256" i="56" s="1"/>
  <c r="V257" i="39"/>
  <c r="V258" i="39"/>
  <c r="V259" i="39"/>
  <c r="AM259" i="56" s="1"/>
  <c r="V267" i="39"/>
  <c r="AM267" i="56" s="1"/>
  <c r="V274" i="39"/>
  <c r="V275" i="39"/>
  <c r="V276" i="39"/>
  <c r="AM276" i="56" s="1"/>
  <c r="O292" i="39"/>
  <c r="P292" i="39"/>
  <c r="Q292" i="39"/>
  <c r="R292" i="39"/>
  <c r="S292" i="39"/>
  <c r="U292" i="39"/>
  <c r="V292" i="39"/>
  <c r="AM292" i="56" s="1"/>
  <c r="O293" i="39"/>
  <c r="P293" i="39"/>
  <c r="Q293" i="39"/>
  <c r="R293" i="39"/>
  <c r="S293" i="39"/>
  <c r="U293" i="39"/>
  <c r="O294" i="39"/>
  <c r="P294" i="39"/>
  <c r="R294" i="39"/>
  <c r="S294" i="39"/>
  <c r="U294" i="39"/>
  <c r="O295" i="39"/>
  <c r="P295" i="39"/>
  <c r="Q295" i="39"/>
  <c r="R295" i="39"/>
  <c r="S295" i="39"/>
  <c r="U295" i="39"/>
  <c r="V295" i="39"/>
  <c r="O296" i="39"/>
  <c r="P296" i="39"/>
  <c r="Q296" i="39"/>
  <c r="R296" i="39"/>
  <c r="S296" i="39"/>
  <c r="U296" i="39"/>
  <c r="V296" i="39"/>
  <c r="AM296" i="56" s="1"/>
  <c r="O297" i="39"/>
  <c r="P297" i="39"/>
  <c r="Q297" i="39"/>
  <c r="R297" i="39"/>
  <c r="S297" i="39"/>
  <c r="U297" i="39"/>
  <c r="V297" i="39"/>
  <c r="AM297" i="56" s="1"/>
  <c r="O298" i="39"/>
  <c r="P298" i="39"/>
  <c r="Q298" i="39"/>
  <c r="R298" i="39"/>
  <c r="S298" i="39"/>
  <c r="U298" i="39"/>
  <c r="V298" i="39"/>
  <c r="O299" i="39"/>
  <c r="P299" i="39"/>
  <c r="Q299" i="39"/>
  <c r="R299" i="39"/>
  <c r="S299" i="39"/>
  <c r="U299" i="39"/>
  <c r="V299" i="39"/>
  <c r="V300" i="39"/>
  <c r="V301" i="39"/>
  <c r="AM301" i="56" s="1"/>
  <c r="V302" i="39"/>
  <c r="V303" i="39"/>
  <c r="V304" i="39"/>
  <c r="AM304" i="56" s="1"/>
  <c r="V305" i="39"/>
  <c r="AM305" i="56" s="1"/>
  <c r="V306" i="39"/>
  <c r="V307" i="39"/>
  <c r="T325" i="39"/>
  <c r="V325" i="39"/>
  <c r="AM325" i="56" s="1"/>
  <c r="O326" i="39"/>
  <c r="P326" i="39"/>
  <c r="Q326" i="39"/>
  <c r="R326" i="39"/>
  <c r="S326" i="39"/>
  <c r="U326" i="39"/>
  <c r="V326" i="39"/>
  <c r="AM326" i="56" s="1"/>
  <c r="V327" i="39"/>
  <c r="AM327" i="56" s="1"/>
  <c r="V329" i="39"/>
  <c r="AM329" i="56" s="1"/>
  <c r="O345" i="39"/>
  <c r="W345" i="39" s="1"/>
  <c r="AN345" i="56" s="1"/>
  <c r="V345" i="39"/>
  <c r="O346" i="39"/>
  <c r="W346" i="39" s="1"/>
  <c r="AN346" i="56" s="1"/>
  <c r="V346" i="39"/>
  <c r="AM346" i="56" s="1"/>
  <c r="O347" i="39"/>
  <c r="W347" i="39" s="1"/>
  <c r="V348" i="39"/>
  <c r="AM348" i="56" s="1"/>
  <c r="V349" i="39"/>
  <c r="AM349" i="56" s="1"/>
  <c r="O350" i="39"/>
  <c r="W350" i="39" s="1"/>
  <c r="AN350" i="56" s="1"/>
  <c r="V350" i="39"/>
  <c r="V351" i="39"/>
  <c r="V352" i="39"/>
  <c r="AM352" i="56" s="1"/>
  <c r="V353" i="39"/>
  <c r="AM353" i="56" s="1"/>
  <c r="V354" i="39"/>
  <c r="V355" i="39"/>
  <c r="V364" i="39"/>
  <c r="V365" i="39"/>
  <c r="AM365" i="56" s="1"/>
  <c r="V366" i="39"/>
  <c r="AM366" i="56" s="1"/>
  <c r="S43" i="35"/>
  <c r="R43" i="35" s="1"/>
  <c r="I16" i="54"/>
  <c r="P16" i="54" s="1"/>
  <c r="J16" i="54"/>
  <c r="Q16" i="54" s="1"/>
  <c r="R16" i="54"/>
  <c r="L16" i="54"/>
  <c r="S16" i="54" s="1"/>
  <c r="N16" i="54"/>
  <c r="U16" i="54" s="1"/>
  <c r="V20" i="54"/>
  <c r="V21" i="54"/>
  <c r="V22" i="54"/>
  <c r="V23" i="54"/>
  <c r="V24" i="54"/>
  <c r="V25" i="54"/>
  <c r="V27" i="54"/>
  <c r="V28" i="54"/>
  <c r="V29" i="54"/>
  <c r="V30" i="54"/>
  <c r="V31" i="54"/>
  <c r="V32" i="54"/>
  <c r="V33" i="54"/>
  <c r="V34" i="54"/>
  <c r="V35" i="54"/>
  <c r="O77" i="54"/>
  <c r="P77" i="54"/>
  <c r="Q77" i="54"/>
  <c r="R77" i="54"/>
  <c r="S77" i="54"/>
  <c r="U77" i="54"/>
  <c r="O105" i="54"/>
  <c r="P105" i="54"/>
  <c r="Q105" i="54"/>
  <c r="R105" i="54"/>
  <c r="S105" i="54"/>
  <c r="U105" i="54"/>
  <c r="V105" i="54"/>
  <c r="V106" i="54"/>
  <c r="O106" i="54"/>
  <c r="P106" i="54"/>
  <c r="Q106" i="54"/>
  <c r="R106" i="54"/>
  <c r="S106" i="54"/>
  <c r="U106" i="54"/>
  <c r="O107" i="54"/>
  <c r="P107" i="54"/>
  <c r="R107" i="54"/>
  <c r="S107" i="54"/>
  <c r="U107" i="54"/>
  <c r="S108" i="54"/>
  <c r="O108" i="54"/>
  <c r="P108" i="54"/>
  <c r="Q108" i="54"/>
  <c r="R108" i="54"/>
  <c r="U108" i="54"/>
  <c r="V109" i="54"/>
  <c r="V110" i="54"/>
  <c r="V111" i="54"/>
  <c r="O122" i="54"/>
  <c r="P122" i="54"/>
  <c r="Q122" i="54"/>
  <c r="R122" i="54"/>
  <c r="S122" i="54"/>
  <c r="U122" i="54"/>
  <c r="V122" i="54"/>
  <c r="O123" i="54"/>
  <c r="P123" i="54"/>
  <c r="Q123" i="54"/>
  <c r="R123" i="54"/>
  <c r="S123" i="54"/>
  <c r="U123" i="54"/>
  <c r="V123" i="54"/>
  <c r="O124" i="54"/>
  <c r="P124" i="54"/>
  <c r="Q124" i="54"/>
  <c r="R124" i="54"/>
  <c r="S124" i="54"/>
  <c r="U124" i="54"/>
  <c r="V124" i="54"/>
  <c r="O125" i="54"/>
  <c r="P125" i="54"/>
  <c r="Q125" i="54"/>
  <c r="R125" i="54"/>
  <c r="S125" i="54"/>
  <c r="U125" i="54"/>
  <c r="V125" i="54"/>
  <c r="O126" i="54"/>
  <c r="P126" i="54"/>
  <c r="Q126" i="54"/>
  <c r="R126" i="54"/>
  <c r="S126" i="54"/>
  <c r="U126" i="54"/>
  <c r="V126" i="54"/>
  <c r="AK126" i="56" s="1"/>
  <c r="O127" i="54"/>
  <c r="P127" i="54"/>
  <c r="Q127" i="54"/>
  <c r="R127" i="54"/>
  <c r="S127" i="54"/>
  <c r="U127" i="54"/>
  <c r="V127" i="54"/>
  <c r="O128" i="54"/>
  <c r="P128" i="54"/>
  <c r="Q128" i="54"/>
  <c r="R128" i="54"/>
  <c r="S128" i="54"/>
  <c r="U128" i="54"/>
  <c r="V128" i="54"/>
  <c r="O129" i="54"/>
  <c r="P129" i="54"/>
  <c r="Q129" i="54"/>
  <c r="R129" i="54"/>
  <c r="S129" i="54"/>
  <c r="U129" i="54"/>
  <c r="V129" i="54"/>
  <c r="O130" i="54"/>
  <c r="P130" i="54"/>
  <c r="Q130" i="54"/>
  <c r="R130" i="54"/>
  <c r="S130" i="54"/>
  <c r="U130" i="54"/>
  <c r="V130" i="54"/>
  <c r="O131" i="54"/>
  <c r="P131" i="54"/>
  <c r="Q131" i="54"/>
  <c r="R131" i="54"/>
  <c r="S131" i="54"/>
  <c r="U131" i="54"/>
  <c r="V131" i="54"/>
  <c r="V132" i="54"/>
  <c r="V138" i="54"/>
  <c r="V139" i="54"/>
  <c r="V140" i="54"/>
  <c r="V141" i="54"/>
  <c r="V142" i="54"/>
  <c r="V143" i="54"/>
  <c r="V144" i="54"/>
  <c r="V155" i="54"/>
  <c r="V156" i="54"/>
  <c r="V157" i="54"/>
  <c r="T158" i="54"/>
  <c r="V158" i="54"/>
  <c r="T159" i="54"/>
  <c r="V159" i="54"/>
  <c r="V160" i="54"/>
  <c r="V172" i="54"/>
  <c r="V173" i="54"/>
  <c r="V174" i="54"/>
  <c r="O175" i="54"/>
  <c r="P175" i="54"/>
  <c r="Q175" i="54"/>
  <c r="R175" i="54"/>
  <c r="S175" i="54"/>
  <c r="U175" i="54"/>
  <c r="V175" i="54"/>
  <c r="O176" i="54"/>
  <c r="P176" i="54"/>
  <c r="Q176" i="54"/>
  <c r="R176" i="54"/>
  <c r="S176" i="54"/>
  <c r="U176" i="54"/>
  <c r="V176" i="54"/>
  <c r="O177" i="54"/>
  <c r="P177" i="54"/>
  <c r="Q177" i="54"/>
  <c r="R177" i="54"/>
  <c r="S177" i="54"/>
  <c r="U177" i="54"/>
  <c r="V177" i="54"/>
  <c r="O178" i="54"/>
  <c r="P178" i="54"/>
  <c r="Q178" i="54"/>
  <c r="R178" i="54"/>
  <c r="S178" i="54"/>
  <c r="U178" i="54"/>
  <c r="V178" i="54"/>
  <c r="O179" i="54"/>
  <c r="P179" i="54"/>
  <c r="Q179" i="54"/>
  <c r="R179" i="54"/>
  <c r="S179" i="54"/>
  <c r="U179" i="54"/>
  <c r="V179" i="54"/>
  <c r="O180" i="54"/>
  <c r="P180" i="54"/>
  <c r="Q180" i="54"/>
  <c r="R180" i="54"/>
  <c r="S180" i="54"/>
  <c r="U180" i="54"/>
  <c r="V180" i="54"/>
  <c r="O181" i="54"/>
  <c r="P181" i="54"/>
  <c r="Q181" i="54"/>
  <c r="R181" i="54"/>
  <c r="S181" i="54"/>
  <c r="U181" i="54"/>
  <c r="V181" i="54"/>
  <c r="O182" i="54"/>
  <c r="P182" i="54"/>
  <c r="Q182" i="54"/>
  <c r="R182" i="54"/>
  <c r="S182" i="54"/>
  <c r="U182" i="54"/>
  <c r="V182" i="54"/>
  <c r="O183" i="54"/>
  <c r="P183" i="54"/>
  <c r="Q183" i="54"/>
  <c r="R183" i="54"/>
  <c r="S183" i="54"/>
  <c r="U183" i="54"/>
  <c r="V183" i="54"/>
  <c r="O184" i="54"/>
  <c r="P184" i="54"/>
  <c r="Q184" i="54"/>
  <c r="R184" i="54"/>
  <c r="S184" i="54"/>
  <c r="U184" i="54"/>
  <c r="V184" i="54"/>
  <c r="O185" i="54"/>
  <c r="P185" i="54"/>
  <c r="Q185" i="54"/>
  <c r="R185" i="54"/>
  <c r="S185" i="54"/>
  <c r="U185" i="54"/>
  <c r="V185" i="54"/>
  <c r="O186" i="54"/>
  <c r="P186" i="54"/>
  <c r="Q186" i="54"/>
  <c r="R186" i="54"/>
  <c r="S186" i="54"/>
  <c r="U186" i="54"/>
  <c r="V186" i="54"/>
  <c r="O187" i="54"/>
  <c r="P187" i="54"/>
  <c r="Q187" i="54"/>
  <c r="R187" i="54"/>
  <c r="S187" i="54"/>
  <c r="U187" i="54"/>
  <c r="V187" i="54"/>
  <c r="V204" i="54"/>
  <c r="V205" i="54"/>
  <c r="V206" i="54"/>
  <c r="O216" i="54"/>
  <c r="P216" i="54"/>
  <c r="Q216" i="54"/>
  <c r="R216" i="54"/>
  <c r="S216" i="54"/>
  <c r="U216" i="54"/>
  <c r="V216" i="54"/>
  <c r="O217" i="54"/>
  <c r="P217" i="54"/>
  <c r="Q217" i="54"/>
  <c r="R217" i="54"/>
  <c r="S217" i="54"/>
  <c r="U217" i="54"/>
  <c r="V217" i="54"/>
  <c r="O218" i="54"/>
  <c r="P218" i="54"/>
  <c r="Q218" i="54"/>
  <c r="R218" i="54"/>
  <c r="S218" i="54"/>
  <c r="U218" i="54"/>
  <c r="V218" i="54"/>
  <c r="O219" i="54"/>
  <c r="P219" i="54"/>
  <c r="Q219" i="54"/>
  <c r="R219" i="54"/>
  <c r="S219" i="54"/>
  <c r="U219" i="54"/>
  <c r="V219" i="54"/>
  <c r="O220" i="54"/>
  <c r="P220" i="54"/>
  <c r="Q220" i="54"/>
  <c r="R220" i="54"/>
  <c r="S220" i="54"/>
  <c r="U220" i="54"/>
  <c r="V220" i="54"/>
  <c r="O221" i="54"/>
  <c r="P221" i="54"/>
  <c r="Q221" i="54"/>
  <c r="R221" i="54"/>
  <c r="S221" i="54"/>
  <c r="U221" i="54"/>
  <c r="V221" i="54"/>
  <c r="O222" i="54"/>
  <c r="P222" i="54"/>
  <c r="Q222" i="54"/>
  <c r="R222" i="54"/>
  <c r="S222" i="54"/>
  <c r="U222" i="54"/>
  <c r="V222" i="54"/>
  <c r="V233" i="54"/>
  <c r="O234" i="54"/>
  <c r="P234" i="54"/>
  <c r="Q234" i="54"/>
  <c r="R234" i="54"/>
  <c r="S234" i="54"/>
  <c r="U234" i="54"/>
  <c r="V234" i="54"/>
  <c r="V235" i="54"/>
  <c r="O238" i="54"/>
  <c r="P238" i="54"/>
  <c r="Q238" i="54"/>
  <c r="R238" i="54"/>
  <c r="S238" i="54"/>
  <c r="U238" i="54"/>
  <c r="V239" i="54"/>
  <c r="O250" i="54"/>
  <c r="P250" i="54"/>
  <c r="Q250" i="54"/>
  <c r="R250" i="54"/>
  <c r="S250" i="54"/>
  <c r="U250" i="54"/>
  <c r="V250" i="54"/>
  <c r="V251" i="54"/>
  <c r="V252" i="54"/>
  <c r="V253" i="54"/>
  <c r="V254" i="54"/>
  <c r="V255" i="54"/>
  <c r="V256" i="54"/>
  <c r="V257" i="54"/>
  <c r="V258" i="54"/>
  <c r="V259" i="54"/>
  <c r="V267" i="54"/>
  <c r="V274" i="54"/>
  <c r="V275" i="54"/>
  <c r="V276" i="54"/>
  <c r="O292" i="54"/>
  <c r="P292" i="54"/>
  <c r="Q292" i="54"/>
  <c r="R292" i="54"/>
  <c r="S292" i="54"/>
  <c r="U292" i="54"/>
  <c r="V292" i="54"/>
  <c r="O293" i="54"/>
  <c r="P293" i="54"/>
  <c r="Q293" i="54"/>
  <c r="R293" i="54"/>
  <c r="S293" i="54"/>
  <c r="U293" i="54"/>
  <c r="Q294" i="54"/>
  <c r="O294" i="54"/>
  <c r="P294" i="54"/>
  <c r="R294" i="54"/>
  <c r="S294" i="54"/>
  <c r="U294" i="54"/>
  <c r="O295" i="54"/>
  <c r="P295" i="54"/>
  <c r="Q295" i="54"/>
  <c r="R295" i="54"/>
  <c r="S295" i="54"/>
  <c r="U295" i="54"/>
  <c r="V295" i="54"/>
  <c r="O296" i="54"/>
  <c r="P296" i="54"/>
  <c r="Q296" i="54"/>
  <c r="R296" i="54"/>
  <c r="S296" i="54"/>
  <c r="U296" i="54"/>
  <c r="V296" i="54"/>
  <c r="O297" i="54"/>
  <c r="P297" i="54"/>
  <c r="Q297" i="54"/>
  <c r="R297" i="54"/>
  <c r="S297" i="54"/>
  <c r="U297" i="54"/>
  <c r="V297" i="54"/>
  <c r="O298" i="54"/>
  <c r="P298" i="54"/>
  <c r="Q298" i="54"/>
  <c r="R298" i="54"/>
  <c r="S298" i="54"/>
  <c r="U298" i="54"/>
  <c r="V298" i="54"/>
  <c r="O299" i="54"/>
  <c r="P299" i="54"/>
  <c r="Q299" i="54"/>
  <c r="R299" i="54"/>
  <c r="S299" i="54"/>
  <c r="U299" i="54"/>
  <c r="V299" i="54"/>
  <c r="V300" i="54"/>
  <c r="V301" i="54"/>
  <c r="V302" i="54"/>
  <c r="V303" i="54"/>
  <c r="V304" i="54"/>
  <c r="V305" i="54"/>
  <c r="V306" i="54"/>
  <c r="V307" i="54"/>
  <c r="T325" i="54"/>
  <c r="R325" i="54"/>
  <c r="V325" i="54"/>
  <c r="O326" i="54"/>
  <c r="P326" i="54"/>
  <c r="Q326" i="54"/>
  <c r="R326" i="54"/>
  <c r="S326" i="54"/>
  <c r="U326" i="54"/>
  <c r="V326" i="54"/>
  <c r="V327" i="54"/>
  <c r="V329" i="54"/>
  <c r="O345" i="54"/>
  <c r="W345" i="54" s="1"/>
  <c r="V345" i="54"/>
  <c r="O346" i="54"/>
  <c r="W346" i="54" s="1"/>
  <c r="V346" i="54"/>
  <c r="O347" i="54"/>
  <c r="W347" i="54" s="1"/>
  <c r="V348" i="54"/>
  <c r="V349" i="54"/>
  <c r="O350" i="54"/>
  <c r="W350" i="54" s="1"/>
  <c r="V350" i="54"/>
  <c r="V351" i="54"/>
  <c r="V352" i="54"/>
  <c r="V353" i="54"/>
  <c r="V354" i="54"/>
  <c r="V355" i="54"/>
  <c r="V364" i="54"/>
  <c r="V365" i="54"/>
  <c r="V366" i="54"/>
  <c r="S42" i="35"/>
  <c r="R42" i="35" s="1"/>
  <c r="I16" i="47"/>
  <c r="P16" i="47" s="1"/>
  <c r="J16" i="47"/>
  <c r="Q16" i="47" s="1"/>
  <c r="R16" i="47"/>
  <c r="L16" i="47"/>
  <c r="S16" i="47" s="1"/>
  <c r="N16" i="47"/>
  <c r="U16" i="47" s="1"/>
  <c r="V20" i="47"/>
  <c r="V21" i="47"/>
  <c r="V22" i="47"/>
  <c r="V23" i="47"/>
  <c r="V24" i="47"/>
  <c r="V25" i="47"/>
  <c r="V27" i="47"/>
  <c r="V28" i="47"/>
  <c r="V29" i="47"/>
  <c r="V30" i="47"/>
  <c r="V31" i="47"/>
  <c r="V32" i="47"/>
  <c r="V33" i="47"/>
  <c r="V34" i="47"/>
  <c r="V35" i="47"/>
  <c r="O77" i="47"/>
  <c r="P77" i="47"/>
  <c r="Q77" i="47"/>
  <c r="R77" i="47"/>
  <c r="S77" i="47"/>
  <c r="U77" i="47"/>
  <c r="O105" i="47"/>
  <c r="P105" i="47"/>
  <c r="Q105" i="47"/>
  <c r="R105" i="47"/>
  <c r="S105" i="47"/>
  <c r="U105" i="47"/>
  <c r="V105" i="47"/>
  <c r="V106" i="47"/>
  <c r="O106" i="47"/>
  <c r="P106" i="47"/>
  <c r="Q106" i="47"/>
  <c r="R106" i="47"/>
  <c r="S106" i="47"/>
  <c r="U106" i="47"/>
  <c r="Q107" i="47"/>
  <c r="O107" i="47"/>
  <c r="P107" i="47"/>
  <c r="R107" i="47"/>
  <c r="S107" i="47"/>
  <c r="U107" i="47"/>
  <c r="O108" i="47"/>
  <c r="P108" i="47"/>
  <c r="Q108" i="47"/>
  <c r="R108" i="47"/>
  <c r="U108" i="47"/>
  <c r="V109" i="47"/>
  <c r="V110" i="47"/>
  <c r="V111" i="47"/>
  <c r="O122" i="47"/>
  <c r="P122" i="47"/>
  <c r="Q122" i="47"/>
  <c r="R122" i="47"/>
  <c r="S122" i="47"/>
  <c r="U122" i="47"/>
  <c r="V122" i="47"/>
  <c r="O123" i="47"/>
  <c r="P123" i="47"/>
  <c r="Q123" i="47"/>
  <c r="R123" i="47"/>
  <c r="S123" i="47"/>
  <c r="U123" i="47"/>
  <c r="V123" i="47"/>
  <c r="O124" i="47"/>
  <c r="P124" i="47"/>
  <c r="Q124" i="47"/>
  <c r="R124" i="47"/>
  <c r="S124" i="47"/>
  <c r="U124" i="47"/>
  <c r="V124" i="47"/>
  <c r="O125" i="47"/>
  <c r="P125" i="47"/>
  <c r="Q125" i="47"/>
  <c r="R125" i="47"/>
  <c r="S125" i="47"/>
  <c r="U125" i="47"/>
  <c r="V125" i="47"/>
  <c r="O126" i="47"/>
  <c r="P126" i="47"/>
  <c r="Q126" i="47"/>
  <c r="R126" i="47"/>
  <c r="S126" i="47"/>
  <c r="U126" i="47"/>
  <c r="V126" i="47"/>
  <c r="O127" i="47"/>
  <c r="P127" i="47"/>
  <c r="Q127" i="47"/>
  <c r="R127" i="47"/>
  <c r="S127" i="47"/>
  <c r="U127" i="47"/>
  <c r="V127" i="47"/>
  <c r="O128" i="47"/>
  <c r="P128" i="47"/>
  <c r="Q128" i="47"/>
  <c r="R128" i="47"/>
  <c r="S128" i="47"/>
  <c r="U128" i="47"/>
  <c r="V128" i="47"/>
  <c r="O129" i="47"/>
  <c r="P129" i="47"/>
  <c r="Q129" i="47"/>
  <c r="R129" i="47"/>
  <c r="S129" i="47"/>
  <c r="U129" i="47"/>
  <c r="V129" i="47"/>
  <c r="O130" i="47"/>
  <c r="P130" i="47"/>
  <c r="Q130" i="47"/>
  <c r="R130" i="47"/>
  <c r="S130" i="47"/>
  <c r="U130" i="47"/>
  <c r="V130" i="47"/>
  <c r="O131" i="47"/>
  <c r="P131" i="47"/>
  <c r="Q131" i="47"/>
  <c r="R131" i="47"/>
  <c r="S131" i="47"/>
  <c r="U131" i="47"/>
  <c r="V131" i="47"/>
  <c r="V132" i="47"/>
  <c r="V138" i="47"/>
  <c r="AI138" i="56" s="1"/>
  <c r="V139" i="47"/>
  <c r="V140" i="47"/>
  <c r="V141" i="47"/>
  <c r="V142" i="47"/>
  <c r="V143" i="47"/>
  <c r="V144" i="47"/>
  <c r="V155" i="47"/>
  <c r="V156" i="47"/>
  <c r="V157" i="47"/>
  <c r="T158" i="47"/>
  <c r="O158" i="47"/>
  <c r="P158" i="47"/>
  <c r="R158" i="47"/>
  <c r="U158" i="47"/>
  <c r="V158" i="47"/>
  <c r="T159" i="47"/>
  <c r="P159" i="47"/>
  <c r="R159" i="47"/>
  <c r="U159" i="47"/>
  <c r="V159" i="47"/>
  <c r="AI159" i="56" s="1"/>
  <c r="V160" i="47"/>
  <c r="V172" i="47"/>
  <c r="V173" i="47"/>
  <c r="V174" i="47"/>
  <c r="O175" i="47"/>
  <c r="P175" i="47"/>
  <c r="Q175" i="47"/>
  <c r="R175" i="47"/>
  <c r="S175" i="47"/>
  <c r="U175" i="47"/>
  <c r="V175" i="47"/>
  <c r="O176" i="47"/>
  <c r="P176" i="47"/>
  <c r="Q176" i="47"/>
  <c r="R176" i="47"/>
  <c r="S176" i="47"/>
  <c r="U176" i="47"/>
  <c r="V176" i="47"/>
  <c r="O177" i="47"/>
  <c r="P177" i="47"/>
  <c r="Q177" i="47"/>
  <c r="R177" i="47"/>
  <c r="S177" i="47"/>
  <c r="U177" i="47"/>
  <c r="V177" i="47"/>
  <c r="O178" i="47"/>
  <c r="P178" i="47"/>
  <c r="Q178" i="47"/>
  <c r="R178" i="47"/>
  <c r="S178" i="47"/>
  <c r="U178" i="47"/>
  <c r="V178" i="47"/>
  <c r="O179" i="47"/>
  <c r="P179" i="47"/>
  <c r="Q179" i="47"/>
  <c r="R179" i="47"/>
  <c r="S179" i="47"/>
  <c r="U179" i="47"/>
  <c r="V179" i="47"/>
  <c r="O180" i="47"/>
  <c r="P180" i="47"/>
  <c r="Q180" i="47"/>
  <c r="R180" i="47"/>
  <c r="S180" i="47"/>
  <c r="U180" i="47"/>
  <c r="V180" i="47"/>
  <c r="O181" i="47"/>
  <c r="P181" i="47"/>
  <c r="Q181" i="47"/>
  <c r="R181" i="47"/>
  <c r="S181" i="47"/>
  <c r="U181" i="47"/>
  <c r="V181" i="47"/>
  <c r="AI181" i="56" s="1"/>
  <c r="O182" i="47"/>
  <c r="P182" i="47"/>
  <c r="Q182" i="47"/>
  <c r="R182" i="47"/>
  <c r="S182" i="47"/>
  <c r="U182" i="47"/>
  <c r="V182" i="47"/>
  <c r="O183" i="47"/>
  <c r="P183" i="47"/>
  <c r="Q183" i="47"/>
  <c r="R183" i="47"/>
  <c r="S183" i="47"/>
  <c r="U183" i="47"/>
  <c r="V183" i="47"/>
  <c r="O184" i="47"/>
  <c r="P184" i="47"/>
  <c r="Q184" i="47"/>
  <c r="R184" i="47"/>
  <c r="S184" i="47"/>
  <c r="U184" i="47"/>
  <c r="V184" i="47"/>
  <c r="O185" i="47"/>
  <c r="P185" i="47"/>
  <c r="Q185" i="47"/>
  <c r="R185" i="47"/>
  <c r="S185" i="47"/>
  <c r="U185" i="47"/>
  <c r="V185" i="47"/>
  <c r="O186" i="47"/>
  <c r="P186" i="47"/>
  <c r="Q186" i="47"/>
  <c r="R186" i="47"/>
  <c r="S186" i="47"/>
  <c r="U186" i="47"/>
  <c r="V186" i="47"/>
  <c r="O187" i="47"/>
  <c r="P187" i="47"/>
  <c r="Q187" i="47"/>
  <c r="R187" i="47"/>
  <c r="S187" i="47"/>
  <c r="U187" i="47"/>
  <c r="V187" i="47"/>
  <c r="V204" i="47"/>
  <c r="V205" i="47"/>
  <c r="V206" i="47"/>
  <c r="AI206" i="56" s="1"/>
  <c r="O216" i="47"/>
  <c r="P216" i="47"/>
  <c r="Q216" i="47"/>
  <c r="R216" i="47"/>
  <c r="S216" i="47"/>
  <c r="U216" i="47"/>
  <c r="V216" i="47"/>
  <c r="O217" i="47"/>
  <c r="P217" i="47"/>
  <c r="Q217" i="47"/>
  <c r="R217" i="47"/>
  <c r="S217" i="47"/>
  <c r="U217" i="47"/>
  <c r="V217" i="47"/>
  <c r="O218" i="47"/>
  <c r="P218" i="47"/>
  <c r="Q218" i="47"/>
  <c r="R218" i="47"/>
  <c r="S218" i="47"/>
  <c r="U218" i="47"/>
  <c r="V218" i="47"/>
  <c r="O219" i="47"/>
  <c r="P219" i="47"/>
  <c r="Q219" i="47"/>
  <c r="R219" i="47"/>
  <c r="S219" i="47"/>
  <c r="U219" i="47"/>
  <c r="V219" i="47"/>
  <c r="O220" i="47"/>
  <c r="P220" i="47"/>
  <c r="Q220" i="47"/>
  <c r="R220" i="47"/>
  <c r="S220" i="47"/>
  <c r="U220" i="47"/>
  <c r="V220" i="47"/>
  <c r="O221" i="47"/>
  <c r="P221" i="47"/>
  <c r="Q221" i="47"/>
  <c r="R221" i="47"/>
  <c r="S221" i="47"/>
  <c r="U221" i="47"/>
  <c r="V221" i="47"/>
  <c r="O222" i="47"/>
  <c r="P222" i="47"/>
  <c r="Q222" i="47"/>
  <c r="R222" i="47"/>
  <c r="S222" i="47"/>
  <c r="U222" i="47"/>
  <c r="V222" i="47"/>
  <c r="V233" i="47"/>
  <c r="O234" i="47"/>
  <c r="P234" i="47"/>
  <c r="Q234" i="47"/>
  <c r="R234" i="47"/>
  <c r="S234" i="47"/>
  <c r="U234" i="47"/>
  <c r="V234" i="47"/>
  <c r="V235" i="47"/>
  <c r="O238" i="47"/>
  <c r="P238" i="47"/>
  <c r="Q238" i="47"/>
  <c r="R238" i="47"/>
  <c r="S238" i="47"/>
  <c r="U238" i="47"/>
  <c r="V239" i="47"/>
  <c r="O250" i="47"/>
  <c r="P250" i="47"/>
  <c r="Q250" i="47"/>
  <c r="R250" i="47"/>
  <c r="S250" i="47"/>
  <c r="U250" i="47"/>
  <c r="V250" i="47"/>
  <c r="V251" i="47"/>
  <c r="V252" i="47"/>
  <c r="V253" i="47"/>
  <c r="V254" i="47"/>
  <c r="V255" i="47"/>
  <c r="V256" i="47"/>
  <c r="V257" i="47"/>
  <c r="V258" i="47"/>
  <c r="V259" i="47"/>
  <c r="V267" i="47"/>
  <c r="V274" i="47"/>
  <c r="V275" i="47"/>
  <c r="V276" i="47"/>
  <c r="O292" i="47"/>
  <c r="P292" i="47"/>
  <c r="Q292" i="47"/>
  <c r="R292" i="47"/>
  <c r="S292" i="47"/>
  <c r="U292" i="47"/>
  <c r="V292" i="47"/>
  <c r="O293" i="47"/>
  <c r="P293" i="47"/>
  <c r="Q293" i="47"/>
  <c r="R293" i="47"/>
  <c r="S293" i="47"/>
  <c r="U293" i="47"/>
  <c r="O294" i="47"/>
  <c r="P294" i="47"/>
  <c r="R294" i="47"/>
  <c r="S294" i="47"/>
  <c r="U294" i="47"/>
  <c r="O295" i="47"/>
  <c r="P295" i="47"/>
  <c r="Q295" i="47"/>
  <c r="R295" i="47"/>
  <c r="S295" i="47"/>
  <c r="U295" i="47"/>
  <c r="V295" i="47"/>
  <c r="O296" i="47"/>
  <c r="P296" i="47"/>
  <c r="Q296" i="47"/>
  <c r="R296" i="47"/>
  <c r="S296" i="47"/>
  <c r="U296" i="47"/>
  <c r="V296" i="47"/>
  <c r="O297" i="47"/>
  <c r="P297" i="47"/>
  <c r="Q297" i="47"/>
  <c r="R297" i="47"/>
  <c r="S297" i="47"/>
  <c r="U297" i="47"/>
  <c r="V297" i="47"/>
  <c r="O298" i="47"/>
  <c r="P298" i="47"/>
  <c r="Q298" i="47"/>
  <c r="R298" i="47"/>
  <c r="S298" i="47"/>
  <c r="U298" i="47"/>
  <c r="V298" i="47"/>
  <c r="O299" i="47"/>
  <c r="P299" i="47"/>
  <c r="Q299" i="47"/>
  <c r="R299" i="47"/>
  <c r="S299" i="47"/>
  <c r="U299" i="47"/>
  <c r="V299" i="47"/>
  <c r="V300" i="47"/>
  <c r="V301" i="47"/>
  <c r="V302" i="47"/>
  <c r="V303" i="47"/>
  <c r="V304" i="47"/>
  <c r="V305" i="47"/>
  <c r="V306" i="47"/>
  <c r="V307" i="47"/>
  <c r="T325" i="47"/>
  <c r="O325" i="47"/>
  <c r="P325" i="47"/>
  <c r="R325" i="47"/>
  <c r="U325" i="47"/>
  <c r="V325" i="47"/>
  <c r="O326" i="47"/>
  <c r="P326" i="47"/>
  <c r="Q326" i="47"/>
  <c r="R326" i="47"/>
  <c r="S326" i="47"/>
  <c r="U326" i="47"/>
  <c r="V326" i="47"/>
  <c r="V327" i="47"/>
  <c r="V329" i="47"/>
  <c r="O345" i="47"/>
  <c r="W345" i="47" s="1"/>
  <c r="AJ345" i="56" s="1"/>
  <c r="V345" i="47"/>
  <c r="O346" i="47"/>
  <c r="V346" i="47"/>
  <c r="O347" i="47"/>
  <c r="W347" i="47" s="1"/>
  <c r="V348" i="47"/>
  <c r="V349" i="47"/>
  <c r="O350" i="47"/>
  <c r="W350" i="47" s="1"/>
  <c r="V350" i="47"/>
  <c r="V351" i="47"/>
  <c r="V352" i="47"/>
  <c r="V353" i="47"/>
  <c r="V354" i="47"/>
  <c r="V355" i="47"/>
  <c r="V364" i="47"/>
  <c r="V365" i="47"/>
  <c r="V366" i="47"/>
  <c r="S41" i="35"/>
  <c r="R41" i="35" s="1"/>
  <c r="I16" i="46"/>
  <c r="P16" i="46" s="1"/>
  <c r="J16" i="46"/>
  <c r="Q16" i="46" s="1"/>
  <c r="R16" i="46"/>
  <c r="L16" i="46"/>
  <c r="S16" i="46" s="1"/>
  <c r="N16" i="46"/>
  <c r="U16" i="46" s="1"/>
  <c r="V20" i="46"/>
  <c r="AG20" i="56" s="1"/>
  <c r="V21" i="46"/>
  <c r="V22" i="46"/>
  <c r="V23" i="46"/>
  <c r="AG23" i="56" s="1"/>
  <c r="V24" i="46"/>
  <c r="AG24" i="56" s="1"/>
  <c r="V25" i="46"/>
  <c r="V27" i="46"/>
  <c r="AG27" i="56" s="1"/>
  <c r="V28" i="46"/>
  <c r="AG28" i="56" s="1"/>
  <c r="V29" i="46"/>
  <c r="V30" i="46"/>
  <c r="V31" i="46"/>
  <c r="AG31" i="56" s="1"/>
  <c r="V32" i="46"/>
  <c r="AG32" i="56" s="1"/>
  <c r="V33" i="46"/>
  <c r="V34" i="46"/>
  <c r="V35" i="46"/>
  <c r="AG35" i="56" s="1"/>
  <c r="O77" i="46"/>
  <c r="P77" i="46"/>
  <c r="Q77" i="46"/>
  <c r="R77" i="46"/>
  <c r="S77" i="46"/>
  <c r="U77" i="46"/>
  <c r="O105" i="46"/>
  <c r="P105" i="46"/>
  <c r="Q105" i="46"/>
  <c r="R105" i="46"/>
  <c r="S105" i="46"/>
  <c r="U105" i="46"/>
  <c r="V105" i="46"/>
  <c r="V106" i="46"/>
  <c r="O106" i="46"/>
  <c r="Q106" i="46"/>
  <c r="R106" i="46"/>
  <c r="S106" i="46"/>
  <c r="U106" i="46"/>
  <c r="O107" i="46"/>
  <c r="P107" i="46"/>
  <c r="R107" i="46"/>
  <c r="S107" i="46"/>
  <c r="U107" i="46"/>
  <c r="O108" i="46"/>
  <c r="P108" i="46"/>
  <c r="Q108" i="46"/>
  <c r="R108" i="46"/>
  <c r="U108" i="46"/>
  <c r="V109" i="46"/>
  <c r="AG109" i="56" s="1"/>
  <c r="V110" i="46"/>
  <c r="AG110" i="56" s="1"/>
  <c r="V111" i="46"/>
  <c r="O122" i="46"/>
  <c r="P122" i="46"/>
  <c r="Q122" i="46"/>
  <c r="R122" i="46"/>
  <c r="S122" i="46"/>
  <c r="U122" i="46"/>
  <c r="V122" i="46"/>
  <c r="O123" i="46"/>
  <c r="P123" i="46"/>
  <c r="Q123" i="46"/>
  <c r="R123" i="46"/>
  <c r="S123" i="46"/>
  <c r="U123" i="46"/>
  <c r="V123" i="46"/>
  <c r="AG123" i="56" s="1"/>
  <c r="O124" i="46"/>
  <c r="P124" i="46"/>
  <c r="Q124" i="46"/>
  <c r="R124" i="46"/>
  <c r="S124" i="46"/>
  <c r="U124" i="46"/>
  <c r="V124" i="46"/>
  <c r="AG124" i="56" s="1"/>
  <c r="O125" i="46"/>
  <c r="P125" i="46"/>
  <c r="Q125" i="46"/>
  <c r="R125" i="46"/>
  <c r="S125" i="46"/>
  <c r="U125" i="46"/>
  <c r="V125" i="46"/>
  <c r="O126" i="46"/>
  <c r="P126" i="46"/>
  <c r="Q126" i="46"/>
  <c r="R126" i="46"/>
  <c r="S126" i="46"/>
  <c r="U126" i="46"/>
  <c r="V126" i="46"/>
  <c r="O127" i="46"/>
  <c r="P127" i="46"/>
  <c r="Q127" i="46"/>
  <c r="R127" i="46"/>
  <c r="S127" i="46"/>
  <c r="U127" i="46"/>
  <c r="V127" i="46"/>
  <c r="AG127" i="56" s="1"/>
  <c r="O128" i="46"/>
  <c r="P128" i="46"/>
  <c r="Q128" i="46"/>
  <c r="R128" i="46"/>
  <c r="S128" i="46"/>
  <c r="U128" i="46"/>
  <c r="V128" i="46"/>
  <c r="AG128" i="56" s="1"/>
  <c r="O129" i="46"/>
  <c r="P129" i="46"/>
  <c r="Q129" i="46"/>
  <c r="R129" i="46"/>
  <c r="S129" i="46"/>
  <c r="U129" i="46"/>
  <c r="V129" i="46"/>
  <c r="O130" i="46"/>
  <c r="P130" i="46"/>
  <c r="Q130" i="46"/>
  <c r="R130" i="46"/>
  <c r="S130" i="46"/>
  <c r="U130" i="46"/>
  <c r="V130" i="46"/>
  <c r="O131" i="46"/>
  <c r="P131" i="46"/>
  <c r="Q131" i="46"/>
  <c r="R131" i="46"/>
  <c r="S131" i="46"/>
  <c r="U131" i="46"/>
  <c r="V131" i="46"/>
  <c r="AG131" i="56" s="1"/>
  <c r="V132" i="46"/>
  <c r="AG132" i="56" s="1"/>
  <c r="V138" i="46"/>
  <c r="V139" i="46"/>
  <c r="V140" i="46"/>
  <c r="AG140" i="56" s="1"/>
  <c r="V141" i="46"/>
  <c r="AG141" i="56" s="1"/>
  <c r="V142" i="46"/>
  <c r="V143" i="46"/>
  <c r="V144" i="46"/>
  <c r="AG144" i="56" s="1"/>
  <c r="V155" i="46"/>
  <c r="AG155" i="56" s="1"/>
  <c r="V156" i="46"/>
  <c r="V157" i="46"/>
  <c r="T158" i="46"/>
  <c r="V158" i="46"/>
  <c r="AG158" i="56" s="1"/>
  <c r="T159" i="46"/>
  <c r="V159" i="46"/>
  <c r="V160" i="46"/>
  <c r="AG160" i="56" s="1"/>
  <c r="V172" i="46"/>
  <c r="V173" i="46"/>
  <c r="AG173" i="56" s="1"/>
  <c r="V174" i="46"/>
  <c r="O175" i="46"/>
  <c r="P175" i="46"/>
  <c r="Q175" i="46"/>
  <c r="R175" i="46"/>
  <c r="S175" i="46"/>
  <c r="U175" i="46"/>
  <c r="V175" i="46"/>
  <c r="O176" i="46"/>
  <c r="P176" i="46"/>
  <c r="Q176" i="46"/>
  <c r="R176" i="46"/>
  <c r="S176" i="46"/>
  <c r="U176" i="46"/>
  <c r="V176" i="46"/>
  <c r="AG176" i="56" s="1"/>
  <c r="O177" i="46"/>
  <c r="P177" i="46"/>
  <c r="Q177" i="46"/>
  <c r="R177" i="46"/>
  <c r="S177" i="46"/>
  <c r="U177" i="46"/>
  <c r="V177" i="46"/>
  <c r="AG177" i="56" s="1"/>
  <c r="O178" i="46"/>
  <c r="P178" i="46"/>
  <c r="Q178" i="46"/>
  <c r="R178" i="46"/>
  <c r="S178" i="46"/>
  <c r="U178" i="46"/>
  <c r="V178" i="46"/>
  <c r="O179" i="46"/>
  <c r="P179" i="46"/>
  <c r="Q179" i="46"/>
  <c r="R179" i="46"/>
  <c r="S179" i="46"/>
  <c r="U179" i="46"/>
  <c r="V179" i="46"/>
  <c r="O180" i="46"/>
  <c r="P180" i="46"/>
  <c r="Q180" i="46"/>
  <c r="R180" i="46"/>
  <c r="S180" i="46"/>
  <c r="U180" i="46"/>
  <c r="V180" i="46"/>
  <c r="AG180" i="56" s="1"/>
  <c r="O181" i="46"/>
  <c r="P181" i="46"/>
  <c r="Q181" i="46"/>
  <c r="R181" i="46"/>
  <c r="S181" i="46"/>
  <c r="U181" i="46"/>
  <c r="V181" i="46"/>
  <c r="AG181" i="56" s="1"/>
  <c r="O182" i="46"/>
  <c r="P182" i="46"/>
  <c r="Q182" i="46"/>
  <c r="R182" i="46"/>
  <c r="S182" i="46"/>
  <c r="U182" i="46"/>
  <c r="V182" i="46"/>
  <c r="O183" i="46"/>
  <c r="P183" i="46"/>
  <c r="Q183" i="46"/>
  <c r="R183" i="46"/>
  <c r="S183" i="46"/>
  <c r="U183" i="46"/>
  <c r="V183" i="46"/>
  <c r="O184" i="46"/>
  <c r="P184" i="46"/>
  <c r="Q184" i="46"/>
  <c r="R184" i="46"/>
  <c r="S184" i="46"/>
  <c r="U184" i="46"/>
  <c r="V184" i="46"/>
  <c r="AG184" i="56" s="1"/>
  <c r="O185" i="46"/>
  <c r="P185" i="46"/>
  <c r="Q185" i="46"/>
  <c r="R185" i="46"/>
  <c r="S185" i="46"/>
  <c r="U185" i="46"/>
  <c r="V185" i="46"/>
  <c r="AG185" i="56" s="1"/>
  <c r="O186" i="46"/>
  <c r="P186" i="46"/>
  <c r="Q186" i="46"/>
  <c r="R186" i="46"/>
  <c r="S186" i="46"/>
  <c r="U186" i="46"/>
  <c r="V186" i="46"/>
  <c r="O187" i="46"/>
  <c r="P187" i="46"/>
  <c r="Q187" i="46"/>
  <c r="R187" i="46"/>
  <c r="S187" i="46"/>
  <c r="U187" i="46"/>
  <c r="V187" i="46"/>
  <c r="V204" i="46"/>
  <c r="AG204" i="56" s="1"/>
  <c r="V205" i="46"/>
  <c r="AG205" i="56" s="1"/>
  <c r="V206" i="46"/>
  <c r="O216" i="46"/>
  <c r="P216" i="46"/>
  <c r="Q216" i="46"/>
  <c r="R216" i="46"/>
  <c r="S216" i="46"/>
  <c r="U216" i="46"/>
  <c r="V216" i="46"/>
  <c r="O217" i="46"/>
  <c r="P217" i="46"/>
  <c r="Q217" i="46"/>
  <c r="R217" i="46"/>
  <c r="S217" i="46"/>
  <c r="U217" i="46"/>
  <c r="V217" i="46"/>
  <c r="AG217" i="56" s="1"/>
  <c r="O218" i="46"/>
  <c r="P218" i="46"/>
  <c r="Q218" i="46"/>
  <c r="R218" i="46"/>
  <c r="S218" i="46"/>
  <c r="U218" i="46"/>
  <c r="V218" i="46"/>
  <c r="AG218" i="56" s="1"/>
  <c r="O219" i="46"/>
  <c r="P219" i="46"/>
  <c r="Q219" i="46"/>
  <c r="R219" i="46"/>
  <c r="S219" i="46"/>
  <c r="U219" i="46"/>
  <c r="V219" i="46"/>
  <c r="O220" i="46"/>
  <c r="P220" i="46"/>
  <c r="Q220" i="46"/>
  <c r="R220" i="46"/>
  <c r="S220" i="46"/>
  <c r="U220" i="46"/>
  <c r="V220" i="46"/>
  <c r="O221" i="46"/>
  <c r="P221" i="46"/>
  <c r="Q221" i="46"/>
  <c r="R221" i="46"/>
  <c r="S221" i="46"/>
  <c r="U221" i="46"/>
  <c r="V221" i="46"/>
  <c r="AG221" i="56" s="1"/>
  <c r="O222" i="46"/>
  <c r="P222" i="46"/>
  <c r="Q222" i="46"/>
  <c r="R222" i="46"/>
  <c r="S222" i="46"/>
  <c r="U222" i="46"/>
  <c r="V222" i="46"/>
  <c r="AG222" i="56" s="1"/>
  <c r="V233" i="46"/>
  <c r="O234" i="46"/>
  <c r="P234" i="46"/>
  <c r="Q234" i="46"/>
  <c r="R234" i="46"/>
  <c r="S234" i="46"/>
  <c r="U234" i="46"/>
  <c r="V234" i="46"/>
  <c r="V235" i="46"/>
  <c r="AG235" i="56" s="1"/>
  <c r="O238" i="46"/>
  <c r="P238" i="46"/>
  <c r="Q238" i="46"/>
  <c r="R238" i="46"/>
  <c r="S238" i="46"/>
  <c r="U238" i="46"/>
  <c r="V239" i="46"/>
  <c r="O250" i="46"/>
  <c r="P250" i="46"/>
  <c r="Q250" i="46"/>
  <c r="R250" i="46"/>
  <c r="S250" i="46"/>
  <c r="U250" i="46"/>
  <c r="V250" i="46"/>
  <c r="AG250" i="56" s="1"/>
  <c r="V251" i="46"/>
  <c r="AG251" i="56" s="1"/>
  <c r="V252" i="46"/>
  <c r="V253" i="46"/>
  <c r="V254" i="46"/>
  <c r="AG254" i="56" s="1"/>
  <c r="V255" i="46"/>
  <c r="AG255" i="56" s="1"/>
  <c r="V256" i="46"/>
  <c r="V257" i="46"/>
  <c r="V258" i="46"/>
  <c r="AG258" i="56" s="1"/>
  <c r="V259" i="46"/>
  <c r="AG259" i="56" s="1"/>
  <c r="V267" i="46"/>
  <c r="V274" i="46"/>
  <c r="V275" i="46"/>
  <c r="AG275" i="56" s="1"/>
  <c r="V276" i="46"/>
  <c r="AG276" i="56" s="1"/>
  <c r="O292" i="46"/>
  <c r="P292" i="46"/>
  <c r="Q292" i="46"/>
  <c r="R292" i="46"/>
  <c r="S292" i="46"/>
  <c r="U292" i="46"/>
  <c r="V292" i="46"/>
  <c r="AG292" i="56" s="1"/>
  <c r="V293" i="46"/>
  <c r="AG293" i="56" s="1"/>
  <c r="O293" i="46"/>
  <c r="P293" i="46"/>
  <c r="Q293" i="46"/>
  <c r="R293" i="46"/>
  <c r="S293" i="46"/>
  <c r="U293" i="46"/>
  <c r="O294" i="46"/>
  <c r="P294" i="46"/>
  <c r="R294" i="46"/>
  <c r="S294" i="46"/>
  <c r="U294" i="46"/>
  <c r="O295" i="46"/>
  <c r="P295" i="46"/>
  <c r="Q295" i="46"/>
  <c r="R295" i="46"/>
  <c r="S295" i="46"/>
  <c r="U295" i="46"/>
  <c r="V295" i="46"/>
  <c r="O296" i="46"/>
  <c r="P296" i="46"/>
  <c r="Q296" i="46"/>
  <c r="R296" i="46"/>
  <c r="S296" i="46"/>
  <c r="U296" i="46"/>
  <c r="V296" i="46"/>
  <c r="AG296" i="56" s="1"/>
  <c r="O297" i="46"/>
  <c r="P297" i="46"/>
  <c r="Q297" i="46"/>
  <c r="R297" i="46"/>
  <c r="S297" i="46"/>
  <c r="U297" i="46"/>
  <c r="V297" i="46"/>
  <c r="AG297" i="56" s="1"/>
  <c r="O298" i="46"/>
  <c r="P298" i="46"/>
  <c r="Q298" i="46"/>
  <c r="R298" i="46"/>
  <c r="S298" i="46"/>
  <c r="U298" i="46"/>
  <c r="V298" i="46"/>
  <c r="O299" i="46"/>
  <c r="P299" i="46"/>
  <c r="Q299" i="46"/>
  <c r="R299" i="46"/>
  <c r="S299" i="46"/>
  <c r="U299" i="46"/>
  <c r="V299" i="46"/>
  <c r="V300" i="46"/>
  <c r="AG300" i="56" s="1"/>
  <c r="V301" i="46"/>
  <c r="AG301" i="56" s="1"/>
  <c r="V302" i="46"/>
  <c r="V303" i="46"/>
  <c r="V304" i="46"/>
  <c r="AG304" i="56" s="1"/>
  <c r="V305" i="46"/>
  <c r="V306" i="46"/>
  <c r="V307" i="46"/>
  <c r="T325" i="46"/>
  <c r="V325" i="46"/>
  <c r="AG325" i="56" s="1"/>
  <c r="O326" i="46"/>
  <c r="P326" i="46"/>
  <c r="Q326" i="46"/>
  <c r="R326" i="46"/>
  <c r="S326" i="46"/>
  <c r="U326" i="46"/>
  <c r="V326" i="46"/>
  <c r="V327" i="46"/>
  <c r="V329" i="46"/>
  <c r="AG329" i="56" s="1"/>
  <c r="O345" i="46"/>
  <c r="W345" i="46" s="1"/>
  <c r="V345" i="46"/>
  <c r="O346" i="46"/>
  <c r="W346" i="46" s="1"/>
  <c r="AH346" i="56" s="1"/>
  <c r="V346" i="46"/>
  <c r="AG346" i="56" s="1"/>
  <c r="V348" i="46"/>
  <c r="V349" i="46"/>
  <c r="AG349" i="56" s="1"/>
  <c r="O350" i="46"/>
  <c r="W350" i="46" s="1"/>
  <c r="AH350" i="56" s="1"/>
  <c r="V350" i="46"/>
  <c r="V351" i="46"/>
  <c r="AG351" i="56" s="1"/>
  <c r="V352" i="46"/>
  <c r="V353" i="46"/>
  <c r="AG353" i="56" s="1"/>
  <c r="V354" i="46"/>
  <c r="V355" i="46"/>
  <c r="AG355" i="56" s="1"/>
  <c r="V364" i="46"/>
  <c r="V365" i="46"/>
  <c r="AG365" i="56" s="1"/>
  <c r="V366" i="46"/>
  <c r="S40" i="35"/>
  <c r="R40" i="35" s="1"/>
  <c r="I16" i="45"/>
  <c r="P16" i="45" s="1"/>
  <c r="J16" i="45"/>
  <c r="Q16" i="45" s="1"/>
  <c r="R16" i="45"/>
  <c r="L16" i="45"/>
  <c r="S16" i="45" s="1"/>
  <c r="N16" i="45"/>
  <c r="U16" i="45" s="1"/>
  <c r="V20" i="45"/>
  <c r="AE20" i="56" s="1"/>
  <c r="V21" i="45"/>
  <c r="AE21" i="56" s="1"/>
  <c r="V22" i="45"/>
  <c r="AE22" i="56" s="1"/>
  <c r="V23" i="45"/>
  <c r="V24" i="45"/>
  <c r="AE24" i="56" s="1"/>
  <c r="V25" i="45"/>
  <c r="V27" i="45"/>
  <c r="AE27" i="56" s="1"/>
  <c r="V28" i="45"/>
  <c r="AE28" i="56" s="1"/>
  <c r="V29" i="45"/>
  <c r="AE29" i="56" s="1"/>
  <c r="V30" i="45"/>
  <c r="AE30" i="56" s="1"/>
  <c r="V31" i="45"/>
  <c r="V32" i="45"/>
  <c r="AE32" i="56" s="1"/>
  <c r="V33" i="45"/>
  <c r="AE33" i="56" s="1"/>
  <c r="V34" i="45"/>
  <c r="AE34" i="56" s="1"/>
  <c r="V35" i="45"/>
  <c r="O77" i="45"/>
  <c r="P77" i="45"/>
  <c r="Q77" i="45"/>
  <c r="R77" i="45"/>
  <c r="S77" i="45"/>
  <c r="U77" i="45"/>
  <c r="O105" i="45"/>
  <c r="P105" i="45"/>
  <c r="Q105" i="45"/>
  <c r="R105" i="45"/>
  <c r="S105" i="45"/>
  <c r="U105" i="45"/>
  <c r="V105" i="45"/>
  <c r="AE105" i="56" s="1"/>
  <c r="V106" i="45"/>
  <c r="AE106" i="56" s="1"/>
  <c r="O106" i="45"/>
  <c r="P106" i="45"/>
  <c r="Q106" i="45"/>
  <c r="R106" i="45"/>
  <c r="S106" i="45"/>
  <c r="U106" i="45"/>
  <c r="O107" i="45"/>
  <c r="P107" i="45"/>
  <c r="R107" i="45"/>
  <c r="S107" i="45"/>
  <c r="U107" i="45"/>
  <c r="O108" i="45"/>
  <c r="P108" i="45"/>
  <c r="Q108" i="45"/>
  <c r="R108" i="45"/>
  <c r="U108" i="45"/>
  <c r="V109" i="45"/>
  <c r="AE109" i="56" s="1"/>
  <c r="V110" i="45"/>
  <c r="AE110" i="56" s="1"/>
  <c r="V111" i="45"/>
  <c r="AE111" i="56" s="1"/>
  <c r="O122" i="45"/>
  <c r="P122" i="45"/>
  <c r="Q122" i="45"/>
  <c r="R122" i="45"/>
  <c r="S122" i="45"/>
  <c r="U122" i="45"/>
  <c r="V122" i="45"/>
  <c r="AE122" i="56" s="1"/>
  <c r="O123" i="45"/>
  <c r="P123" i="45"/>
  <c r="Q123" i="45"/>
  <c r="R123" i="45"/>
  <c r="S123" i="45"/>
  <c r="U123" i="45"/>
  <c r="V123" i="45"/>
  <c r="AE123" i="56" s="1"/>
  <c r="O124" i="45"/>
  <c r="P124" i="45"/>
  <c r="Q124" i="45"/>
  <c r="R124" i="45"/>
  <c r="S124" i="45"/>
  <c r="U124" i="45"/>
  <c r="V124" i="45"/>
  <c r="AE124" i="56" s="1"/>
  <c r="O125" i="45"/>
  <c r="P125" i="45"/>
  <c r="Q125" i="45"/>
  <c r="R125" i="45"/>
  <c r="S125" i="45"/>
  <c r="U125" i="45"/>
  <c r="V125" i="45"/>
  <c r="O126" i="45"/>
  <c r="P126" i="45"/>
  <c r="Q126" i="45"/>
  <c r="R126" i="45"/>
  <c r="S126" i="45"/>
  <c r="U126" i="45"/>
  <c r="V126" i="45"/>
  <c r="AE126" i="56" s="1"/>
  <c r="O127" i="45"/>
  <c r="P127" i="45"/>
  <c r="Q127" i="45"/>
  <c r="R127" i="45"/>
  <c r="S127" i="45"/>
  <c r="U127" i="45"/>
  <c r="V127" i="45"/>
  <c r="AE127" i="56" s="1"/>
  <c r="O128" i="45"/>
  <c r="P128" i="45"/>
  <c r="Q128" i="45"/>
  <c r="R128" i="45"/>
  <c r="S128" i="45"/>
  <c r="U128" i="45"/>
  <c r="V128" i="45"/>
  <c r="AE128" i="56" s="1"/>
  <c r="O129" i="45"/>
  <c r="P129" i="45"/>
  <c r="Q129" i="45"/>
  <c r="R129" i="45"/>
  <c r="S129" i="45"/>
  <c r="U129" i="45"/>
  <c r="V129" i="45"/>
  <c r="O130" i="45"/>
  <c r="P130" i="45"/>
  <c r="Q130" i="45"/>
  <c r="R130" i="45"/>
  <c r="S130" i="45"/>
  <c r="U130" i="45"/>
  <c r="V130" i="45"/>
  <c r="AE130" i="56" s="1"/>
  <c r="O131" i="45"/>
  <c r="P131" i="45"/>
  <c r="Q131" i="45"/>
  <c r="R131" i="45"/>
  <c r="S131" i="45"/>
  <c r="U131" i="45"/>
  <c r="V131" i="45"/>
  <c r="AE131" i="56" s="1"/>
  <c r="V132" i="45"/>
  <c r="AE132" i="56" s="1"/>
  <c r="V138" i="45"/>
  <c r="V139" i="45"/>
  <c r="AE139" i="56" s="1"/>
  <c r="V140" i="45"/>
  <c r="AE140" i="56" s="1"/>
  <c r="V141" i="45"/>
  <c r="AE141" i="56" s="1"/>
  <c r="V142" i="45"/>
  <c r="V143" i="45"/>
  <c r="AE143" i="56" s="1"/>
  <c r="V144" i="45"/>
  <c r="AE144" i="56" s="1"/>
  <c r="V155" i="45"/>
  <c r="AE155" i="56" s="1"/>
  <c r="V156" i="45"/>
  <c r="V157" i="45"/>
  <c r="AE157" i="56" s="1"/>
  <c r="T158" i="45"/>
  <c r="R158" i="45"/>
  <c r="V158" i="45"/>
  <c r="AE158" i="56" s="1"/>
  <c r="T159" i="45"/>
  <c r="P159" i="45"/>
  <c r="V159" i="45"/>
  <c r="AE159" i="56" s="1"/>
  <c r="V160" i="45"/>
  <c r="V172" i="45"/>
  <c r="AE172" i="56" s="1"/>
  <c r="V173" i="45"/>
  <c r="AE173" i="56" s="1"/>
  <c r="V174" i="45"/>
  <c r="AE174" i="56" s="1"/>
  <c r="O175" i="45"/>
  <c r="P175" i="45"/>
  <c r="Q175" i="45"/>
  <c r="R175" i="45"/>
  <c r="S175" i="45"/>
  <c r="U175" i="45"/>
  <c r="V175" i="45"/>
  <c r="O176" i="45"/>
  <c r="P176" i="45"/>
  <c r="Q176" i="45"/>
  <c r="R176" i="45"/>
  <c r="S176" i="45"/>
  <c r="U176" i="45"/>
  <c r="V176" i="45"/>
  <c r="AE176" i="56" s="1"/>
  <c r="O177" i="45"/>
  <c r="P177" i="45"/>
  <c r="Q177" i="45"/>
  <c r="R177" i="45"/>
  <c r="S177" i="45"/>
  <c r="U177" i="45"/>
  <c r="V177" i="45"/>
  <c r="AE177" i="56" s="1"/>
  <c r="O178" i="45"/>
  <c r="P178" i="45"/>
  <c r="Q178" i="45"/>
  <c r="R178" i="45"/>
  <c r="S178" i="45"/>
  <c r="U178" i="45"/>
  <c r="V178" i="45"/>
  <c r="AE178" i="56" s="1"/>
  <c r="O179" i="45"/>
  <c r="P179" i="45"/>
  <c r="Q179" i="45"/>
  <c r="R179" i="45"/>
  <c r="S179" i="45"/>
  <c r="U179" i="45"/>
  <c r="V179" i="45"/>
  <c r="AE179" i="56" s="1"/>
  <c r="O180" i="45"/>
  <c r="P180" i="45"/>
  <c r="Q180" i="45"/>
  <c r="R180" i="45"/>
  <c r="S180" i="45"/>
  <c r="U180" i="45"/>
  <c r="V180" i="45"/>
  <c r="AE180" i="56" s="1"/>
  <c r="O181" i="45"/>
  <c r="P181" i="45"/>
  <c r="Q181" i="45"/>
  <c r="R181" i="45"/>
  <c r="S181" i="45"/>
  <c r="U181" i="45"/>
  <c r="V181" i="45"/>
  <c r="AE181" i="56" s="1"/>
  <c r="O182" i="45"/>
  <c r="P182" i="45"/>
  <c r="Q182" i="45"/>
  <c r="R182" i="45"/>
  <c r="S182" i="45"/>
  <c r="U182" i="45"/>
  <c r="V182" i="45"/>
  <c r="AE182" i="56" s="1"/>
  <c r="O183" i="45"/>
  <c r="P183" i="45"/>
  <c r="Q183" i="45"/>
  <c r="R183" i="45"/>
  <c r="S183" i="45"/>
  <c r="U183" i="45"/>
  <c r="V183" i="45"/>
  <c r="O184" i="45"/>
  <c r="P184" i="45"/>
  <c r="Q184" i="45"/>
  <c r="R184" i="45"/>
  <c r="S184" i="45"/>
  <c r="U184" i="45"/>
  <c r="V184" i="45"/>
  <c r="AE184" i="56" s="1"/>
  <c r="O185" i="45"/>
  <c r="P185" i="45"/>
  <c r="Q185" i="45"/>
  <c r="R185" i="45"/>
  <c r="S185" i="45"/>
  <c r="U185" i="45"/>
  <c r="V185" i="45"/>
  <c r="AE185" i="56" s="1"/>
  <c r="O186" i="45"/>
  <c r="P186" i="45"/>
  <c r="Q186" i="45"/>
  <c r="R186" i="45"/>
  <c r="S186" i="45"/>
  <c r="U186" i="45"/>
  <c r="V186" i="45"/>
  <c r="AE186" i="56" s="1"/>
  <c r="O187" i="45"/>
  <c r="P187" i="45"/>
  <c r="Q187" i="45"/>
  <c r="R187" i="45"/>
  <c r="S187" i="45"/>
  <c r="U187" i="45"/>
  <c r="V187" i="45"/>
  <c r="V204" i="45"/>
  <c r="AE204" i="56" s="1"/>
  <c r="V205" i="45"/>
  <c r="AE205" i="56" s="1"/>
  <c r="V206" i="45"/>
  <c r="AE206" i="56" s="1"/>
  <c r="O216" i="45"/>
  <c r="P216" i="45"/>
  <c r="Q216" i="45"/>
  <c r="R216" i="45"/>
  <c r="S216" i="45"/>
  <c r="U216" i="45"/>
  <c r="V216" i="45"/>
  <c r="AE216" i="56" s="1"/>
  <c r="O217" i="45"/>
  <c r="P217" i="45"/>
  <c r="Q217" i="45"/>
  <c r="R217" i="45"/>
  <c r="S217" i="45"/>
  <c r="U217" i="45"/>
  <c r="V217" i="45"/>
  <c r="AE217" i="56" s="1"/>
  <c r="O218" i="45"/>
  <c r="P218" i="45"/>
  <c r="Q218" i="45"/>
  <c r="R218" i="45"/>
  <c r="S218" i="45"/>
  <c r="U218" i="45"/>
  <c r="V218" i="45"/>
  <c r="AE218" i="56" s="1"/>
  <c r="O219" i="45"/>
  <c r="P219" i="45"/>
  <c r="Q219" i="45"/>
  <c r="R219" i="45"/>
  <c r="S219" i="45"/>
  <c r="U219" i="45"/>
  <c r="V219" i="45"/>
  <c r="AE219" i="56" s="1"/>
  <c r="O220" i="45"/>
  <c r="P220" i="45"/>
  <c r="Q220" i="45"/>
  <c r="R220" i="45"/>
  <c r="S220" i="45"/>
  <c r="U220" i="45"/>
  <c r="V220" i="45"/>
  <c r="O221" i="45"/>
  <c r="P221" i="45"/>
  <c r="Q221" i="45"/>
  <c r="R221" i="45"/>
  <c r="S221" i="45"/>
  <c r="U221" i="45"/>
  <c r="V221" i="45"/>
  <c r="AE221" i="56" s="1"/>
  <c r="O222" i="45"/>
  <c r="P222" i="45"/>
  <c r="Q222" i="45"/>
  <c r="R222" i="45"/>
  <c r="S222" i="45"/>
  <c r="U222" i="45"/>
  <c r="V222" i="45"/>
  <c r="AE222" i="56" s="1"/>
  <c r="V233" i="45"/>
  <c r="AE233" i="56" s="1"/>
  <c r="O234" i="45"/>
  <c r="P234" i="45"/>
  <c r="Q234" i="45"/>
  <c r="R234" i="45"/>
  <c r="S234" i="45"/>
  <c r="U234" i="45"/>
  <c r="V234" i="45"/>
  <c r="V235" i="45"/>
  <c r="AE235" i="56" s="1"/>
  <c r="O238" i="45"/>
  <c r="P238" i="45"/>
  <c r="Q238" i="45"/>
  <c r="R238" i="45"/>
  <c r="S238" i="45"/>
  <c r="U238" i="45"/>
  <c r="V239" i="45"/>
  <c r="AE239" i="56" s="1"/>
  <c r="O250" i="45"/>
  <c r="P250" i="45"/>
  <c r="Q250" i="45"/>
  <c r="R250" i="45"/>
  <c r="S250" i="45"/>
  <c r="U250" i="45"/>
  <c r="V250" i="45"/>
  <c r="AE250" i="56" s="1"/>
  <c r="V251" i="45"/>
  <c r="V252" i="45"/>
  <c r="AE252" i="56" s="1"/>
  <c r="V253" i="45"/>
  <c r="AE253" i="56" s="1"/>
  <c r="V254" i="45"/>
  <c r="AE254" i="56" s="1"/>
  <c r="V255" i="45"/>
  <c r="AE255" i="56" s="1"/>
  <c r="V256" i="45"/>
  <c r="AE256" i="56" s="1"/>
  <c r="V257" i="45"/>
  <c r="AE257" i="56" s="1"/>
  <c r="V258" i="45"/>
  <c r="AE258" i="56" s="1"/>
  <c r="V259" i="45"/>
  <c r="AE259" i="56" s="1"/>
  <c r="V267" i="45"/>
  <c r="V274" i="45"/>
  <c r="AE274" i="56" s="1"/>
  <c r="V275" i="45"/>
  <c r="V276" i="45"/>
  <c r="O292" i="45"/>
  <c r="P292" i="45"/>
  <c r="Q292" i="45"/>
  <c r="R292" i="45"/>
  <c r="S292" i="45"/>
  <c r="U292" i="45"/>
  <c r="V292" i="45"/>
  <c r="AE292" i="56" s="1"/>
  <c r="O293" i="45"/>
  <c r="P293" i="45"/>
  <c r="Q293" i="45"/>
  <c r="R293" i="45"/>
  <c r="S293" i="45"/>
  <c r="U293" i="45"/>
  <c r="O294" i="45"/>
  <c r="P294" i="45"/>
  <c r="R294" i="45"/>
  <c r="S294" i="45"/>
  <c r="U294" i="45"/>
  <c r="O295" i="45"/>
  <c r="P295" i="45"/>
  <c r="Q295" i="45"/>
  <c r="R295" i="45"/>
  <c r="S295" i="45"/>
  <c r="U295" i="45"/>
  <c r="V295" i="45"/>
  <c r="AE295" i="56" s="1"/>
  <c r="O296" i="45"/>
  <c r="P296" i="45"/>
  <c r="Q296" i="45"/>
  <c r="R296" i="45"/>
  <c r="S296" i="45"/>
  <c r="U296" i="45"/>
  <c r="V296" i="45"/>
  <c r="O297" i="45"/>
  <c r="P297" i="45"/>
  <c r="Q297" i="45"/>
  <c r="R297" i="45"/>
  <c r="S297" i="45"/>
  <c r="U297" i="45"/>
  <c r="V297" i="45"/>
  <c r="AE297" i="56" s="1"/>
  <c r="O298" i="45"/>
  <c r="P298" i="45"/>
  <c r="Q298" i="45"/>
  <c r="R298" i="45"/>
  <c r="S298" i="45"/>
  <c r="U298" i="45"/>
  <c r="V298" i="45"/>
  <c r="AE298" i="56" s="1"/>
  <c r="O299" i="45"/>
  <c r="P299" i="45"/>
  <c r="Q299" i="45"/>
  <c r="R299" i="45"/>
  <c r="S299" i="45"/>
  <c r="U299" i="45"/>
  <c r="V299" i="45"/>
  <c r="AE299" i="56" s="1"/>
  <c r="V300" i="45"/>
  <c r="V301" i="45"/>
  <c r="AE301" i="56" s="1"/>
  <c r="V302" i="45"/>
  <c r="AE302" i="56" s="1"/>
  <c r="V303" i="45"/>
  <c r="AE303" i="56" s="1"/>
  <c r="V304" i="45"/>
  <c r="AE304" i="56" s="1"/>
  <c r="V305" i="45"/>
  <c r="AE305" i="56" s="1"/>
  <c r="V306" i="45"/>
  <c r="AE306" i="56" s="1"/>
  <c r="V307" i="45"/>
  <c r="AE307" i="56" s="1"/>
  <c r="T325" i="45"/>
  <c r="V325" i="45"/>
  <c r="AE325" i="56" s="1"/>
  <c r="O326" i="45"/>
  <c r="P326" i="45"/>
  <c r="Q326" i="45"/>
  <c r="R326" i="45"/>
  <c r="S326" i="45"/>
  <c r="U326" i="45"/>
  <c r="V326" i="45"/>
  <c r="AE326" i="56" s="1"/>
  <c r="V327" i="45"/>
  <c r="AE327" i="56" s="1"/>
  <c r="V329" i="45"/>
  <c r="AE329" i="56" s="1"/>
  <c r="O345" i="45"/>
  <c r="W345" i="45" s="1"/>
  <c r="AF345" i="56" s="1"/>
  <c r="V345" i="45"/>
  <c r="O346" i="45"/>
  <c r="W346" i="45" s="1"/>
  <c r="AF346" i="56" s="1"/>
  <c r="V346" i="45"/>
  <c r="AE346" i="56" s="1"/>
  <c r="V348" i="45"/>
  <c r="V349" i="45"/>
  <c r="O350" i="45"/>
  <c r="W350" i="45" s="1"/>
  <c r="AF350" i="56" s="1"/>
  <c r="V350" i="45"/>
  <c r="AE350" i="56" s="1"/>
  <c r="V351" i="45"/>
  <c r="AE351" i="56" s="1"/>
  <c r="V352" i="45"/>
  <c r="AE352" i="56" s="1"/>
  <c r="V353" i="45"/>
  <c r="V354" i="45"/>
  <c r="AE354" i="56" s="1"/>
  <c r="V355" i="45"/>
  <c r="AE355" i="56" s="1"/>
  <c r="V364" i="45"/>
  <c r="AE364" i="56" s="1"/>
  <c r="V365" i="45"/>
  <c r="AE365" i="56" s="1"/>
  <c r="V366" i="45"/>
  <c r="S39" i="35"/>
  <c r="R39" i="35" s="1"/>
  <c r="I16" i="44"/>
  <c r="P16" i="44" s="1"/>
  <c r="J16" i="44"/>
  <c r="Q16" i="44" s="1"/>
  <c r="R16" i="44"/>
  <c r="L16" i="44"/>
  <c r="S16" i="44" s="1"/>
  <c r="N16" i="44"/>
  <c r="U16" i="44" s="1"/>
  <c r="V20" i="44"/>
  <c r="V21" i="44"/>
  <c r="V22" i="44"/>
  <c r="V23" i="44"/>
  <c r="V24" i="44"/>
  <c r="V25" i="44"/>
  <c r="V27" i="44"/>
  <c r="V28" i="44"/>
  <c r="V29" i="44"/>
  <c r="V30" i="44"/>
  <c r="V31" i="44"/>
  <c r="V32" i="44"/>
  <c r="V33" i="44"/>
  <c r="V34" i="44"/>
  <c r="V35" i="44"/>
  <c r="O77" i="44"/>
  <c r="P77" i="44"/>
  <c r="Q77" i="44"/>
  <c r="R77" i="44"/>
  <c r="S77" i="44"/>
  <c r="U77" i="44"/>
  <c r="O105" i="44"/>
  <c r="P105" i="44"/>
  <c r="Q105" i="44"/>
  <c r="R105" i="44"/>
  <c r="S105" i="44"/>
  <c r="U105" i="44"/>
  <c r="V105" i="44"/>
  <c r="V106" i="44"/>
  <c r="O106" i="44"/>
  <c r="Q106" i="44"/>
  <c r="R106" i="44"/>
  <c r="S106" i="44"/>
  <c r="U106" i="44"/>
  <c r="Q107" i="44"/>
  <c r="O107" i="44"/>
  <c r="P107" i="44"/>
  <c r="R107" i="44"/>
  <c r="S107" i="44"/>
  <c r="U107" i="44"/>
  <c r="S108" i="44"/>
  <c r="O108" i="44"/>
  <c r="P108" i="44"/>
  <c r="Q108" i="44"/>
  <c r="R108" i="44"/>
  <c r="U108" i="44"/>
  <c r="V109" i="44"/>
  <c r="V110" i="44"/>
  <c r="V111" i="44"/>
  <c r="O122" i="44"/>
  <c r="P122" i="44"/>
  <c r="Q122" i="44"/>
  <c r="R122" i="44"/>
  <c r="S122" i="44"/>
  <c r="U122" i="44"/>
  <c r="V122" i="44"/>
  <c r="O123" i="44"/>
  <c r="P123" i="44"/>
  <c r="Q123" i="44"/>
  <c r="R123" i="44"/>
  <c r="S123" i="44"/>
  <c r="U123" i="44"/>
  <c r="V123" i="44"/>
  <c r="O124" i="44"/>
  <c r="P124" i="44"/>
  <c r="Q124" i="44"/>
  <c r="R124" i="44"/>
  <c r="S124" i="44"/>
  <c r="U124" i="44"/>
  <c r="V124" i="44"/>
  <c r="O125" i="44"/>
  <c r="P125" i="44"/>
  <c r="Q125" i="44"/>
  <c r="R125" i="44"/>
  <c r="S125" i="44"/>
  <c r="U125" i="44"/>
  <c r="V125" i="44"/>
  <c r="O126" i="44"/>
  <c r="P126" i="44"/>
  <c r="Q126" i="44"/>
  <c r="R126" i="44"/>
  <c r="S126" i="44"/>
  <c r="U126" i="44"/>
  <c r="V126" i="44"/>
  <c r="O127" i="44"/>
  <c r="P127" i="44"/>
  <c r="Q127" i="44"/>
  <c r="R127" i="44"/>
  <c r="S127" i="44"/>
  <c r="U127" i="44"/>
  <c r="V127" i="44"/>
  <c r="O128" i="44"/>
  <c r="P128" i="44"/>
  <c r="Q128" i="44"/>
  <c r="R128" i="44"/>
  <c r="S128" i="44"/>
  <c r="U128" i="44"/>
  <c r="V128" i="44"/>
  <c r="O129" i="44"/>
  <c r="P129" i="44"/>
  <c r="Q129" i="44"/>
  <c r="R129" i="44"/>
  <c r="S129" i="44"/>
  <c r="U129" i="44"/>
  <c r="V129" i="44"/>
  <c r="O130" i="44"/>
  <c r="P130" i="44"/>
  <c r="Q130" i="44"/>
  <c r="R130" i="44"/>
  <c r="S130" i="44"/>
  <c r="U130" i="44"/>
  <c r="V130" i="44"/>
  <c r="O131" i="44"/>
  <c r="P131" i="44"/>
  <c r="Q131" i="44"/>
  <c r="R131" i="44"/>
  <c r="S131" i="44"/>
  <c r="U131" i="44"/>
  <c r="V131" i="44"/>
  <c r="V132" i="44"/>
  <c r="V138" i="44"/>
  <c r="V139" i="44"/>
  <c r="V140" i="44"/>
  <c r="V141" i="44"/>
  <c r="V142" i="44"/>
  <c r="V143" i="44"/>
  <c r="V144" i="44"/>
  <c r="V155" i="44"/>
  <c r="V156" i="44"/>
  <c r="V157" i="44"/>
  <c r="T158" i="44"/>
  <c r="P158" i="44"/>
  <c r="U158" i="44"/>
  <c r="V158" i="44"/>
  <c r="T159" i="44"/>
  <c r="O159" i="44"/>
  <c r="P159" i="44"/>
  <c r="Q159" i="44"/>
  <c r="R159" i="44"/>
  <c r="S159" i="44"/>
  <c r="U159" i="44"/>
  <c r="V159" i="44"/>
  <c r="V160" i="44"/>
  <c r="V172" i="44"/>
  <c r="V173" i="44"/>
  <c r="V174" i="44"/>
  <c r="O175" i="44"/>
  <c r="P175" i="44"/>
  <c r="Q175" i="44"/>
  <c r="R175" i="44"/>
  <c r="S175" i="44"/>
  <c r="U175" i="44"/>
  <c r="V175" i="44"/>
  <c r="O176" i="44"/>
  <c r="P176" i="44"/>
  <c r="Q176" i="44"/>
  <c r="R176" i="44"/>
  <c r="S176" i="44"/>
  <c r="U176" i="44"/>
  <c r="V176" i="44"/>
  <c r="O177" i="44"/>
  <c r="P177" i="44"/>
  <c r="W177" i="44" s="1"/>
  <c r="Q177" i="44"/>
  <c r="R177" i="44"/>
  <c r="S177" i="44"/>
  <c r="U177" i="44"/>
  <c r="V177" i="44"/>
  <c r="O178" i="44"/>
  <c r="P178" i="44"/>
  <c r="Q178" i="44"/>
  <c r="R178" i="44"/>
  <c r="S178" i="44"/>
  <c r="U178" i="44"/>
  <c r="V178" i="44"/>
  <c r="O179" i="44"/>
  <c r="P179" i="44"/>
  <c r="Q179" i="44"/>
  <c r="R179" i="44"/>
  <c r="S179" i="44"/>
  <c r="U179" i="44"/>
  <c r="V179" i="44"/>
  <c r="O180" i="44"/>
  <c r="P180" i="44"/>
  <c r="Q180" i="44"/>
  <c r="R180" i="44"/>
  <c r="S180" i="44"/>
  <c r="U180" i="44"/>
  <c r="V180" i="44"/>
  <c r="O181" i="44"/>
  <c r="P181" i="44"/>
  <c r="Q181" i="44"/>
  <c r="R181" i="44"/>
  <c r="S181" i="44"/>
  <c r="U181" i="44"/>
  <c r="V181" i="44"/>
  <c r="O182" i="44"/>
  <c r="P182" i="44"/>
  <c r="Q182" i="44"/>
  <c r="R182" i="44"/>
  <c r="S182" i="44"/>
  <c r="U182" i="44"/>
  <c r="V182" i="44"/>
  <c r="O183" i="44"/>
  <c r="P183" i="44"/>
  <c r="Q183" i="44"/>
  <c r="R183" i="44"/>
  <c r="S183" i="44"/>
  <c r="U183" i="44"/>
  <c r="V183" i="44"/>
  <c r="O184" i="44"/>
  <c r="P184" i="44"/>
  <c r="Q184" i="44"/>
  <c r="R184" i="44"/>
  <c r="S184" i="44"/>
  <c r="U184" i="44"/>
  <c r="V184" i="44"/>
  <c r="O185" i="44"/>
  <c r="P185" i="44"/>
  <c r="Q185" i="44"/>
  <c r="R185" i="44"/>
  <c r="S185" i="44"/>
  <c r="U185" i="44"/>
  <c r="V185" i="44"/>
  <c r="O186" i="44"/>
  <c r="P186" i="44"/>
  <c r="Q186" i="44"/>
  <c r="R186" i="44"/>
  <c r="S186" i="44"/>
  <c r="U186" i="44"/>
  <c r="V186" i="44"/>
  <c r="O187" i="44"/>
  <c r="P187" i="44"/>
  <c r="Q187" i="44"/>
  <c r="R187" i="44"/>
  <c r="S187" i="44"/>
  <c r="U187" i="44"/>
  <c r="V187" i="44"/>
  <c r="V204" i="44"/>
  <c r="V205" i="44"/>
  <c r="V206" i="44"/>
  <c r="O216" i="44"/>
  <c r="P216" i="44"/>
  <c r="Q216" i="44"/>
  <c r="R216" i="44"/>
  <c r="S216" i="44"/>
  <c r="U216" i="44"/>
  <c r="V216" i="44"/>
  <c r="O217" i="44"/>
  <c r="P217" i="44"/>
  <c r="Q217" i="44"/>
  <c r="R217" i="44"/>
  <c r="S217" i="44"/>
  <c r="U217" i="44"/>
  <c r="V217" i="44"/>
  <c r="O218" i="44"/>
  <c r="P218" i="44"/>
  <c r="Q218" i="44"/>
  <c r="R218" i="44"/>
  <c r="S218" i="44"/>
  <c r="U218" i="44"/>
  <c r="V218" i="44"/>
  <c r="O219" i="44"/>
  <c r="P219" i="44"/>
  <c r="Q219" i="44"/>
  <c r="R219" i="44"/>
  <c r="S219" i="44"/>
  <c r="U219" i="44"/>
  <c r="V219" i="44"/>
  <c r="O220" i="44"/>
  <c r="P220" i="44"/>
  <c r="Q220" i="44"/>
  <c r="R220" i="44"/>
  <c r="S220" i="44"/>
  <c r="U220" i="44"/>
  <c r="V220" i="44"/>
  <c r="O221" i="44"/>
  <c r="P221" i="44"/>
  <c r="Q221" i="44"/>
  <c r="R221" i="44"/>
  <c r="S221" i="44"/>
  <c r="U221" i="44"/>
  <c r="V221" i="44"/>
  <c r="O222" i="44"/>
  <c r="P222" i="44"/>
  <c r="Q222" i="44"/>
  <c r="R222" i="44"/>
  <c r="S222" i="44"/>
  <c r="U222" i="44"/>
  <c r="V222" i="44"/>
  <c r="V233" i="44"/>
  <c r="O234" i="44"/>
  <c r="P234" i="44"/>
  <c r="Q234" i="44"/>
  <c r="R234" i="44"/>
  <c r="S234" i="44"/>
  <c r="U234" i="44"/>
  <c r="V234" i="44"/>
  <c r="V235" i="44"/>
  <c r="O238" i="44"/>
  <c r="P238" i="44"/>
  <c r="Q238" i="44"/>
  <c r="R238" i="44"/>
  <c r="S238" i="44"/>
  <c r="U238" i="44"/>
  <c r="V239" i="44"/>
  <c r="O250" i="44"/>
  <c r="P250" i="44"/>
  <c r="Q250" i="44"/>
  <c r="R250" i="44"/>
  <c r="S250" i="44"/>
  <c r="U250" i="44"/>
  <c r="V250" i="44"/>
  <c r="V251" i="44"/>
  <c r="V252" i="44"/>
  <c r="V253" i="44"/>
  <c r="V254" i="44"/>
  <c r="V255" i="44"/>
  <c r="V256" i="44"/>
  <c r="V257" i="44"/>
  <c r="V258" i="44"/>
  <c r="V259" i="44"/>
  <c r="V267" i="44"/>
  <c r="V274" i="44"/>
  <c r="V275" i="44"/>
  <c r="V276" i="44"/>
  <c r="O292" i="44"/>
  <c r="P292" i="44"/>
  <c r="Q292" i="44"/>
  <c r="R292" i="44"/>
  <c r="S292" i="44"/>
  <c r="U292" i="44"/>
  <c r="V292" i="44"/>
  <c r="V293" i="44"/>
  <c r="O293" i="44"/>
  <c r="P293" i="44"/>
  <c r="Q293" i="44"/>
  <c r="R293" i="44"/>
  <c r="S293" i="44"/>
  <c r="U293" i="44"/>
  <c r="Q294" i="44"/>
  <c r="O294" i="44"/>
  <c r="P294" i="44"/>
  <c r="R294" i="44"/>
  <c r="S294" i="44"/>
  <c r="U294" i="44"/>
  <c r="O295" i="44"/>
  <c r="P295" i="44"/>
  <c r="Q295" i="44"/>
  <c r="R295" i="44"/>
  <c r="S295" i="44"/>
  <c r="U295" i="44"/>
  <c r="V295" i="44"/>
  <c r="O296" i="44"/>
  <c r="P296" i="44"/>
  <c r="Q296" i="44"/>
  <c r="R296" i="44"/>
  <c r="S296" i="44"/>
  <c r="U296" i="44"/>
  <c r="V296" i="44"/>
  <c r="O297" i="44"/>
  <c r="P297" i="44"/>
  <c r="Q297" i="44"/>
  <c r="R297" i="44"/>
  <c r="S297" i="44"/>
  <c r="U297" i="44"/>
  <c r="V297" i="44"/>
  <c r="O298" i="44"/>
  <c r="P298" i="44"/>
  <c r="Q298" i="44"/>
  <c r="R298" i="44"/>
  <c r="S298" i="44"/>
  <c r="U298" i="44"/>
  <c r="V298" i="44"/>
  <c r="O299" i="44"/>
  <c r="P299" i="44"/>
  <c r="Q299" i="44"/>
  <c r="R299" i="44"/>
  <c r="S299" i="44"/>
  <c r="U299" i="44"/>
  <c r="V299" i="44"/>
  <c r="V300" i="44"/>
  <c r="V301" i="44"/>
  <c r="V302" i="44"/>
  <c r="V303" i="44"/>
  <c r="V304" i="44"/>
  <c r="V305" i="44"/>
  <c r="V306" i="44"/>
  <c r="V307" i="44"/>
  <c r="T325" i="44"/>
  <c r="O325" i="44"/>
  <c r="P325" i="44"/>
  <c r="R325" i="44"/>
  <c r="U325" i="44"/>
  <c r="V325" i="44"/>
  <c r="O326" i="44"/>
  <c r="P326" i="44"/>
  <c r="Q326" i="44"/>
  <c r="R326" i="44"/>
  <c r="S326" i="44"/>
  <c r="U326" i="44"/>
  <c r="V326" i="44"/>
  <c r="V327" i="44"/>
  <c r="V329" i="44"/>
  <c r="O345" i="44"/>
  <c r="W345" i="44" s="1"/>
  <c r="V345" i="44"/>
  <c r="O346" i="44"/>
  <c r="W346" i="44" s="1"/>
  <c r="V346" i="44"/>
  <c r="O347" i="44"/>
  <c r="W347" i="44" s="1"/>
  <c r="V348" i="44"/>
  <c r="V349" i="44"/>
  <c r="O350" i="44"/>
  <c r="W350" i="44" s="1"/>
  <c r="V350" i="44"/>
  <c r="V351" i="44"/>
  <c r="V352" i="44"/>
  <c r="V353" i="44"/>
  <c r="V354" i="44"/>
  <c r="V355" i="44"/>
  <c r="V364" i="44"/>
  <c r="V365" i="44"/>
  <c r="V366" i="44"/>
  <c r="S38" i="35"/>
  <c r="R38" i="35" s="1"/>
  <c r="I16" i="43"/>
  <c r="P16" i="43" s="1"/>
  <c r="J16" i="43"/>
  <c r="Q16" i="43" s="1"/>
  <c r="R16" i="43"/>
  <c r="L16" i="43"/>
  <c r="S16" i="43" s="1"/>
  <c r="N16" i="43"/>
  <c r="U16" i="43" s="1"/>
  <c r="V20" i="43"/>
  <c r="V21" i="43"/>
  <c r="V22" i="43"/>
  <c r="V23" i="43"/>
  <c r="V24" i="43"/>
  <c r="V25" i="43"/>
  <c r="V27" i="43"/>
  <c r="V28" i="43"/>
  <c r="V29" i="43"/>
  <c r="V30" i="43"/>
  <c r="V31" i="43"/>
  <c r="V32" i="43"/>
  <c r="V33" i="43"/>
  <c r="AA33" i="56" s="1"/>
  <c r="V34" i="43"/>
  <c r="V35" i="43"/>
  <c r="O77" i="43"/>
  <c r="P77" i="43"/>
  <c r="Q77" i="43"/>
  <c r="R77" i="43"/>
  <c r="S77" i="43"/>
  <c r="U77" i="43"/>
  <c r="O105" i="43"/>
  <c r="P105" i="43"/>
  <c r="Q105" i="43"/>
  <c r="R105" i="43"/>
  <c r="S105" i="43"/>
  <c r="U105" i="43"/>
  <c r="V105" i="43"/>
  <c r="V106" i="43"/>
  <c r="O106" i="43"/>
  <c r="Q106" i="43"/>
  <c r="R106" i="43"/>
  <c r="S106" i="43"/>
  <c r="U106" i="43"/>
  <c r="Q107" i="43"/>
  <c r="O107" i="43"/>
  <c r="P107" i="43"/>
  <c r="R107" i="43"/>
  <c r="S107" i="43"/>
  <c r="U107" i="43"/>
  <c r="S108" i="43"/>
  <c r="O108" i="43"/>
  <c r="P108" i="43"/>
  <c r="Q108" i="43"/>
  <c r="R108" i="43"/>
  <c r="U108" i="43"/>
  <c r="V109" i="43"/>
  <c r="V110" i="43"/>
  <c r="V111" i="43"/>
  <c r="O122" i="43"/>
  <c r="P122" i="43"/>
  <c r="Q122" i="43"/>
  <c r="R122" i="43"/>
  <c r="S122" i="43"/>
  <c r="U122" i="43"/>
  <c r="V122" i="43"/>
  <c r="O123" i="43"/>
  <c r="P123" i="43"/>
  <c r="Q123" i="43"/>
  <c r="R123" i="43"/>
  <c r="S123" i="43"/>
  <c r="U123" i="43"/>
  <c r="V123" i="43"/>
  <c r="O124" i="43"/>
  <c r="P124" i="43"/>
  <c r="Q124" i="43"/>
  <c r="R124" i="43"/>
  <c r="S124" i="43"/>
  <c r="U124" i="43"/>
  <c r="V124" i="43"/>
  <c r="O125" i="43"/>
  <c r="P125" i="43"/>
  <c r="Q125" i="43"/>
  <c r="R125" i="43"/>
  <c r="S125" i="43"/>
  <c r="U125" i="43"/>
  <c r="V125" i="43"/>
  <c r="O126" i="43"/>
  <c r="P126" i="43"/>
  <c r="Q126" i="43"/>
  <c r="R126" i="43"/>
  <c r="S126" i="43"/>
  <c r="U126" i="43"/>
  <c r="V126" i="43"/>
  <c r="O127" i="43"/>
  <c r="P127" i="43"/>
  <c r="Q127" i="43"/>
  <c r="R127" i="43"/>
  <c r="S127" i="43"/>
  <c r="U127" i="43"/>
  <c r="V127" i="43"/>
  <c r="O128" i="43"/>
  <c r="P128" i="43"/>
  <c r="Q128" i="43"/>
  <c r="R128" i="43"/>
  <c r="S128" i="43"/>
  <c r="U128" i="43"/>
  <c r="V128" i="43"/>
  <c r="O129" i="43"/>
  <c r="P129" i="43"/>
  <c r="Q129" i="43"/>
  <c r="R129" i="43"/>
  <c r="S129" i="43"/>
  <c r="U129" i="43"/>
  <c r="V129" i="43"/>
  <c r="AA129" i="56" s="1"/>
  <c r="O130" i="43"/>
  <c r="P130" i="43"/>
  <c r="Q130" i="43"/>
  <c r="R130" i="43"/>
  <c r="S130" i="43"/>
  <c r="U130" i="43"/>
  <c r="V130" i="43"/>
  <c r="O131" i="43"/>
  <c r="P131" i="43"/>
  <c r="Q131" i="43"/>
  <c r="R131" i="43"/>
  <c r="S131" i="43"/>
  <c r="U131" i="43"/>
  <c r="V131" i="43"/>
  <c r="V132" i="43"/>
  <c r="V138" i="43"/>
  <c r="AA138" i="56" s="1"/>
  <c r="V139" i="43"/>
  <c r="V140" i="43"/>
  <c r="V141" i="43"/>
  <c r="V142" i="43"/>
  <c r="AA142" i="56" s="1"/>
  <c r="V143" i="43"/>
  <c r="V144" i="43"/>
  <c r="V155" i="43"/>
  <c r="V156" i="43"/>
  <c r="V157" i="43"/>
  <c r="T158" i="43"/>
  <c r="R158" i="43"/>
  <c r="V158" i="43"/>
  <c r="T159" i="43"/>
  <c r="R159" i="43"/>
  <c r="V159" i="43"/>
  <c r="V160" i="43"/>
  <c r="AA160" i="56" s="1"/>
  <c r="V172" i="43"/>
  <c r="V173" i="43"/>
  <c r="V174" i="43"/>
  <c r="O175" i="43"/>
  <c r="P175" i="43"/>
  <c r="Q175" i="43"/>
  <c r="R175" i="43"/>
  <c r="S175" i="43"/>
  <c r="U175" i="43"/>
  <c r="V175" i="43"/>
  <c r="O176" i="43"/>
  <c r="P176" i="43"/>
  <c r="Q176" i="43"/>
  <c r="R176" i="43"/>
  <c r="S176" i="43"/>
  <c r="U176" i="43"/>
  <c r="V176" i="43"/>
  <c r="O177" i="43"/>
  <c r="P177" i="43"/>
  <c r="Q177" i="43"/>
  <c r="R177" i="43"/>
  <c r="S177" i="43"/>
  <c r="U177" i="43"/>
  <c r="V177" i="43"/>
  <c r="O178" i="43"/>
  <c r="P178" i="43"/>
  <c r="Q178" i="43"/>
  <c r="R178" i="43"/>
  <c r="S178" i="43"/>
  <c r="U178" i="43"/>
  <c r="V178" i="43"/>
  <c r="O179" i="43"/>
  <c r="P179" i="43"/>
  <c r="Q179" i="43"/>
  <c r="R179" i="43"/>
  <c r="S179" i="43"/>
  <c r="U179" i="43"/>
  <c r="V179" i="43"/>
  <c r="AA179" i="56" s="1"/>
  <c r="O180" i="43"/>
  <c r="P180" i="43"/>
  <c r="Q180" i="43"/>
  <c r="R180" i="43"/>
  <c r="S180" i="43"/>
  <c r="U180" i="43"/>
  <c r="V180" i="43"/>
  <c r="O181" i="43"/>
  <c r="P181" i="43"/>
  <c r="Q181" i="43"/>
  <c r="R181" i="43"/>
  <c r="S181" i="43"/>
  <c r="U181" i="43"/>
  <c r="V181" i="43"/>
  <c r="O182" i="43"/>
  <c r="P182" i="43"/>
  <c r="Q182" i="43"/>
  <c r="R182" i="43"/>
  <c r="S182" i="43"/>
  <c r="U182" i="43"/>
  <c r="V182" i="43"/>
  <c r="O183" i="43"/>
  <c r="P183" i="43"/>
  <c r="Q183" i="43"/>
  <c r="R183" i="43"/>
  <c r="S183" i="43"/>
  <c r="U183" i="43"/>
  <c r="V183" i="43"/>
  <c r="O184" i="43"/>
  <c r="P184" i="43"/>
  <c r="Q184" i="43"/>
  <c r="R184" i="43"/>
  <c r="S184" i="43"/>
  <c r="U184" i="43"/>
  <c r="V184" i="43"/>
  <c r="O185" i="43"/>
  <c r="P185" i="43"/>
  <c r="Q185" i="43"/>
  <c r="R185" i="43"/>
  <c r="S185" i="43"/>
  <c r="U185" i="43"/>
  <c r="V185" i="43"/>
  <c r="O186" i="43"/>
  <c r="P186" i="43"/>
  <c r="Q186" i="43"/>
  <c r="R186" i="43"/>
  <c r="S186" i="43"/>
  <c r="U186" i="43"/>
  <c r="V186" i="43"/>
  <c r="O187" i="43"/>
  <c r="P187" i="43"/>
  <c r="Q187" i="43"/>
  <c r="R187" i="43"/>
  <c r="S187" i="43"/>
  <c r="U187" i="43"/>
  <c r="V187" i="43"/>
  <c r="AA187" i="56" s="1"/>
  <c r="V204" i="43"/>
  <c r="V205" i="43"/>
  <c r="V206" i="43"/>
  <c r="O216" i="43"/>
  <c r="P216" i="43"/>
  <c r="Q216" i="43"/>
  <c r="R216" i="43"/>
  <c r="S216" i="43"/>
  <c r="U216" i="43"/>
  <c r="V216" i="43"/>
  <c r="O217" i="43"/>
  <c r="P217" i="43"/>
  <c r="Q217" i="43"/>
  <c r="R217" i="43"/>
  <c r="S217" i="43"/>
  <c r="U217" i="43"/>
  <c r="V217" i="43"/>
  <c r="O218" i="43"/>
  <c r="P218" i="43"/>
  <c r="Q218" i="43"/>
  <c r="R218" i="43"/>
  <c r="S218" i="43"/>
  <c r="U218" i="43"/>
  <c r="V218" i="43"/>
  <c r="O219" i="43"/>
  <c r="P219" i="43"/>
  <c r="Q219" i="43"/>
  <c r="R219" i="43"/>
  <c r="S219" i="43"/>
  <c r="U219" i="43"/>
  <c r="V219" i="43"/>
  <c r="O220" i="43"/>
  <c r="P220" i="43"/>
  <c r="Q220" i="43"/>
  <c r="R220" i="43"/>
  <c r="S220" i="43"/>
  <c r="U220" i="43"/>
  <c r="V220" i="43"/>
  <c r="O221" i="43"/>
  <c r="P221" i="43"/>
  <c r="Q221" i="43"/>
  <c r="R221" i="43"/>
  <c r="S221" i="43"/>
  <c r="U221" i="43"/>
  <c r="V221" i="43"/>
  <c r="O222" i="43"/>
  <c r="P222" i="43"/>
  <c r="Q222" i="43"/>
  <c r="R222" i="43"/>
  <c r="S222" i="43"/>
  <c r="U222" i="43"/>
  <c r="V222" i="43"/>
  <c r="V233" i="43"/>
  <c r="O234" i="43"/>
  <c r="P234" i="43"/>
  <c r="Q234" i="43"/>
  <c r="R234" i="43"/>
  <c r="S234" i="43"/>
  <c r="U234" i="43"/>
  <c r="V234" i="43"/>
  <c r="V235" i="43"/>
  <c r="O238" i="43"/>
  <c r="P238" i="43"/>
  <c r="Q238" i="43"/>
  <c r="R238" i="43"/>
  <c r="S238" i="43"/>
  <c r="U238" i="43"/>
  <c r="V239" i="43"/>
  <c r="O250" i="43"/>
  <c r="P250" i="43"/>
  <c r="Q250" i="43"/>
  <c r="R250" i="43"/>
  <c r="S250" i="43"/>
  <c r="U250" i="43"/>
  <c r="V250" i="43"/>
  <c r="V251" i="43"/>
  <c r="V252" i="43"/>
  <c r="V253" i="43"/>
  <c r="V254" i="43"/>
  <c r="V255" i="43"/>
  <c r="V256" i="43"/>
  <c r="V257" i="43"/>
  <c r="V258" i="43"/>
  <c r="V259" i="43"/>
  <c r="V267" i="43"/>
  <c r="V274" i="43"/>
  <c r="V275" i="43"/>
  <c r="V276" i="43"/>
  <c r="O292" i="43"/>
  <c r="P292" i="43"/>
  <c r="Q292" i="43"/>
  <c r="R292" i="43"/>
  <c r="S292" i="43"/>
  <c r="U292" i="43"/>
  <c r="V292" i="43"/>
  <c r="O293" i="43"/>
  <c r="P293" i="43"/>
  <c r="Q293" i="43"/>
  <c r="R293" i="43"/>
  <c r="S293" i="43"/>
  <c r="U293" i="43"/>
  <c r="O294" i="43"/>
  <c r="P294" i="43"/>
  <c r="R294" i="43"/>
  <c r="S294" i="43"/>
  <c r="U294" i="43"/>
  <c r="O295" i="43"/>
  <c r="P295" i="43"/>
  <c r="Q295" i="43"/>
  <c r="R295" i="43"/>
  <c r="S295" i="43"/>
  <c r="U295" i="43"/>
  <c r="V295" i="43"/>
  <c r="O296" i="43"/>
  <c r="P296" i="43"/>
  <c r="Q296" i="43"/>
  <c r="R296" i="43"/>
  <c r="S296" i="43"/>
  <c r="U296" i="43"/>
  <c r="V296" i="43"/>
  <c r="AA296" i="56" s="1"/>
  <c r="O297" i="43"/>
  <c r="P297" i="43"/>
  <c r="Q297" i="43"/>
  <c r="R297" i="43"/>
  <c r="S297" i="43"/>
  <c r="U297" i="43"/>
  <c r="V297" i="43"/>
  <c r="O298" i="43"/>
  <c r="P298" i="43"/>
  <c r="Q298" i="43"/>
  <c r="R298" i="43"/>
  <c r="S298" i="43"/>
  <c r="U298" i="43"/>
  <c r="V298" i="43"/>
  <c r="O299" i="43"/>
  <c r="P299" i="43"/>
  <c r="Q299" i="43"/>
  <c r="R299" i="43"/>
  <c r="S299" i="43"/>
  <c r="U299" i="43"/>
  <c r="V299" i="43"/>
  <c r="V300" i="43"/>
  <c r="V301" i="43"/>
  <c r="V302" i="43"/>
  <c r="V303" i="43"/>
  <c r="V304" i="43"/>
  <c r="AA304" i="56" s="1"/>
  <c r="V305" i="43"/>
  <c r="V306" i="43"/>
  <c r="V307" i="43"/>
  <c r="T325" i="43"/>
  <c r="R325" i="43"/>
  <c r="V325" i="43"/>
  <c r="O326" i="43"/>
  <c r="P326" i="43"/>
  <c r="Q326" i="43"/>
  <c r="R326" i="43"/>
  <c r="S326" i="43"/>
  <c r="U326" i="43"/>
  <c r="V326" i="43"/>
  <c r="V327" i="43"/>
  <c r="V329" i="43"/>
  <c r="O345" i="43"/>
  <c r="W345" i="43" s="1"/>
  <c r="V345" i="43"/>
  <c r="O346" i="43"/>
  <c r="W346" i="43" s="1"/>
  <c r="V346" i="43"/>
  <c r="V348" i="43"/>
  <c r="V349" i="43"/>
  <c r="O350" i="43"/>
  <c r="W350" i="43" s="1"/>
  <c r="AB350" i="56" s="1"/>
  <c r="V350" i="43"/>
  <c r="V351" i="43"/>
  <c r="V352" i="43"/>
  <c r="V353" i="43"/>
  <c r="V354" i="43"/>
  <c r="V355" i="43"/>
  <c r="V364" i="43"/>
  <c r="V365" i="43"/>
  <c r="V366" i="43"/>
  <c r="I16" i="38"/>
  <c r="P16" i="38" s="1"/>
  <c r="J16" i="38"/>
  <c r="Q16" i="38" s="1"/>
  <c r="R16" i="38"/>
  <c r="L16" i="38"/>
  <c r="S16" i="38" s="1"/>
  <c r="N16" i="38"/>
  <c r="U16" i="38" s="1"/>
  <c r="V20" i="38"/>
  <c r="V21" i="38"/>
  <c r="V22" i="38"/>
  <c r="V23" i="38"/>
  <c r="V24" i="38"/>
  <c r="V25" i="38"/>
  <c r="V27" i="38"/>
  <c r="V28" i="38"/>
  <c r="V29" i="38"/>
  <c r="V30" i="38"/>
  <c r="V31" i="38"/>
  <c r="V32" i="38"/>
  <c r="V33" i="38"/>
  <c r="V34" i="38"/>
  <c r="V35" i="38"/>
  <c r="O77" i="38"/>
  <c r="P77" i="38"/>
  <c r="Q77" i="38"/>
  <c r="R77" i="38"/>
  <c r="S77" i="38"/>
  <c r="U77" i="38"/>
  <c r="O105" i="38"/>
  <c r="P105" i="38"/>
  <c r="Q105" i="38"/>
  <c r="R105" i="38"/>
  <c r="S105" i="38"/>
  <c r="U105" i="38"/>
  <c r="V105" i="38"/>
  <c r="V106" i="38"/>
  <c r="O106" i="38"/>
  <c r="P106" i="38"/>
  <c r="Q106" i="38"/>
  <c r="R106" i="38"/>
  <c r="S106" i="38"/>
  <c r="U106" i="38"/>
  <c r="Q107" i="38"/>
  <c r="O107" i="38"/>
  <c r="P107" i="38"/>
  <c r="R107" i="38"/>
  <c r="S107" i="38"/>
  <c r="U107" i="38"/>
  <c r="S108" i="38"/>
  <c r="O108" i="38"/>
  <c r="P108" i="38"/>
  <c r="Q108" i="38"/>
  <c r="R108" i="38"/>
  <c r="U108" i="38"/>
  <c r="V109" i="38"/>
  <c r="V110" i="38"/>
  <c r="V111" i="38"/>
  <c r="O122" i="38"/>
  <c r="P122" i="38"/>
  <c r="Q122" i="38"/>
  <c r="R122" i="38"/>
  <c r="S122" i="38"/>
  <c r="U122" i="38"/>
  <c r="V122" i="38"/>
  <c r="O123" i="38"/>
  <c r="P123" i="38"/>
  <c r="Q123" i="38"/>
  <c r="R123" i="38"/>
  <c r="S123" i="38"/>
  <c r="U123" i="38"/>
  <c r="V123" i="38"/>
  <c r="O124" i="38"/>
  <c r="P124" i="38"/>
  <c r="Q124" i="38"/>
  <c r="R124" i="38"/>
  <c r="S124" i="38"/>
  <c r="U124" i="38"/>
  <c r="V124" i="38"/>
  <c r="O125" i="38"/>
  <c r="P125" i="38"/>
  <c r="Q125" i="38"/>
  <c r="R125" i="38"/>
  <c r="S125" i="38"/>
  <c r="U125" i="38"/>
  <c r="V125" i="38"/>
  <c r="O126" i="38"/>
  <c r="P126" i="38"/>
  <c r="Q126" i="38"/>
  <c r="R126" i="38"/>
  <c r="S126" i="38"/>
  <c r="U126" i="38"/>
  <c r="V126" i="38"/>
  <c r="O127" i="38"/>
  <c r="P127" i="38"/>
  <c r="Q127" i="38"/>
  <c r="R127" i="38"/>
  <c r="S127" i="38"/>
  <c r="U127" i="38"/>
  <c r="V127" i="38"/>
  <c r="O128" i="38"/>
  <c r="P128" i="38"/>
  <c r="Q128" i="38"/>
  <c r="R128" i="38"/>
  <c r="S128" i="38"/>
  <c r="U128" i="38"/>
  <c r="V128" i="38"/>
  <c r="O129" i="38"/>
  <c r="P129" i="38"/>
  <c r="Q129" i="38"/>
  <c r="R129" i="38"/>
  <c r="S129" i="38"/>
  <c r="U129" i="38"/>
  <c r="V129" i="38"/>
  <c r="O130" i="38"/>
  <c r="P130" i="38"/>
  <c r="Q130" i="38"/>
  <c r="R130" i="38"/>
  <c r="S130" i="38"/>
  <c r="U130" i="38"/>
  <c r="V130" i="38"/>
  <c r="O131" i="38"/>
  <c r="P131" i="38"/>
  <c r="Q131" i="38"/>
  <c r="R131" i="38"/>
  <c r="S131" i="38"/>
  <c r="U131" i="38"/>
  <c r="V131" i="38"/>
  <c r="V132" i="38"/>
  <c r="V138" i="38"/>
  <c r="V139" i="38"/>
  <c r="V140" i="38"/>
  <c r="V141" i="38"/>
  <c r="Y141" i="56" s="1"/>
  <c r="V142" i="38"/>
  <c r="V143" i="38"/>
  <c r="V144" i="38"/>
  <c r="V155" i="38"/>
  <c r="V156" i="38"/>
  <c r="V157" i="38"/>
  <c r="T158" i="38"/>
  <c r="V158" i="38"/>
  <c r="V159" i="38"/>
  <c r="V160" i="38"/>
  <c r="V172" i="38"/>
  <c r="V173" i="38"/>
  <c r="V174" i="38"/>
  <c r="O175" i="38"/>
  <c r="P175" i="38"/>
  <c r="Q175" i="38"/>
  <c r="R175" i="38"/>
  <c r="S175" i="38"/>
  <c r="U175" i="38"/>
  <c r="V175" i="38"/>
  <c r="O176" i="38"/>
  <c r="P176" i="38"/>
  <c r="Q176" i="38"/>
  <c r="R176" i="38"/>
  <c r="S176" i="38"/>
  <c r="U176" i="38"/>
  <c r="V176" i="38"/>
  <c r="O177" i="38"/>
  <c r="P177" i="38"/>
  <c r="Q177" i="38"/>
  <c r="R177" i="38"/>
  <c r="S177" i="38"/>
  <c r="U177" i="38"/>
  <c r="V177" i="38"/>
  <c r="O178" i="38"/>
  <c r="P178" i="38"/>
  <c r="Q178" i="38"/>
  <c r="R178" i="38"/>
  <c r="S178" i="38"/>
  <c r="U178" i="38"/>
  <c r="V178" i="38"/>
  <c r="O179" i="38"/>
  <c r="P179" i="38"/>
  <c r="Q179" i="38"/>
  <c r="R179" i="38"/>
  <c r="S179" i="38"/>
  <c r="U179" i="38"/>
  <c r="V179" i="38"/>
  <c r="O180" i="38"/>
  <c r="P180" i="38"/>
  <c r="Q180" i="38"/>
  <c r="R180" i="38"/>
  <c r="S180" i="38"/>
  <c r="U180" i="38"/>
  <c r="V180" i="38"/>
  <c r="O181" i="38"/>
  <c r="P181" i="38"/>
  <c r="Q181" i="38"/>
  <c r="R181" i="38"/>
  <c r="S181" i="38"/>
  <c r="U181" i="38"/>
  <c r="V181" i="38"/>
  <c r="O182" i="38"/>
  <c r="P182" i="38"/>
  <c r="Q182" i="38"/>
  <c r="R182" i="38"/>
  <c r="S182" i="38"/>
  <c r="U182" i="38"/>
  <c r="V182" i="38"/>
  <c r="O183" i="38"/>
  <c r="P183" i="38"/>
  <c r="Q183" i="38"/>
  <c r="R183" i="38"/>
  <c r="S183" i="38"/>
  <c r="U183" i="38"/>
  <c r="V183" i="38"/>
  <c r="O184" i="38"/>
  <c r="P184" i="38"/>
  <c r="Q184" i="38"/>
  <c r="R184" i="38"/>
  <c r="S184" i="38"/>
  <c r="U184" i="38"/>
  <c r="V184" i="38"/>
  <c r="O185" i="38"/>
  <c r="P185" i="38"/>
  <c r="Q185" i="38"/>
  <c r="R185" i="38"/>
  <c r="S185" i="38"/>
  <c r="U185" i="38"/>
  <c r="V185" i="38"/>
  <c r="O186" i="38"/>
  <c r="P186" i="38"/>
  <c r="Q186" i="38"/>
  <c r="R186" i="38"/>
  <c r="S186" i="38"/>
  <c r="U186" i="38"/>
  <c r="V186" i="38"/>
  <c r="O187" i="38"/>
  <c r="P187" i="38"/>
  <c r="Q187" i="38"/>
  <c r="R187" i="38"/>
  <c r="S187" i="38"/>
  <c r="U187" i="38"/>
  <c r="V187" i="38"/>
  <c r="V204" i="38"/>
  <c r="V205" i="38"/>
  <c r="V206" i="38"/>
  <c r="O216" i="38"/>
  <c r="P216" i="38"/>
  <c r="Q216" i="38"/>
  <c r="R216" i="38"/>
  <c r="S216" i="38"/>
  <c r="U216" i="38"/>
  <c r="V216" i="38"/>
  <c r="O217" i="38"/>
  <c r="P217" i="38"/>
  <c r="Q217" i="38"/>
  <c r="R217" i="38"/>
  <c r="S217" i="38"/>
  <c r="U217" i="38"/>
  <c r="V217" i="38"/>
  <c r="O218" i="38"/>
  <c r="P218" i="38"/>
  <c r="Q218" i="38"/>
  <c r="R218" i="38"/>
  <c r="S218" i="38"/>
  <c r="U218" i="38"/>
  <c r="V218" i="38"/>
  <c r="O219" i="38"/>
  <c r="P219" i="38"/>
  <c r="Q219" i="38"/>
  <c r="R219" i="38"/>
  <c r="S219" i="38"/>
  <c r="U219" i="38"/>
  <c r="V219" i="38"/>
  <c r="O220" i="38"/>
  <c r="P220" i="38"/>
  <c r="Q220" i="38"/>
  <c r="R220" i="38"/>
  <c r="S220" i="38"/>
  <c r="U220" i="38"/>
  <c r="V220" i="38"/>
  <c r="O221" i="38"/>
  <c r="P221" i="38"/>
  <c r="Q221" i="38"/>
  <c r="R221" i="38"/>
  <c r="S221" i="38"/>
  <c r="U221" i="38"/>
  <c r="V221" i="38"/>
  <c r="O222" i="38"/>
  <c r="P222" i="38"/>
  <c r="Q222" i="38"/>
  <c r="R222" i="38"/>
  <c r="S222" i="38"/>
  <c r="U222" i="38"/>
  <c r="V222" i="38"/>
  <c r="V233" i="38"/>
  <c r="O234" i="38"/>
  <c r="P234" i="38"/>
  <c r="Q234" i="38"/>
  <c r="R234" i="38"/>
  <c r="S234" i="38"/>
  <c r="U234" i="38"/>
  <c r="V234" i="38"/>
  <c r="V235" i="38"/>
  <c r="O238" i="38"/>
  <c r="P238" i="38"/>
  <c r="Q238" i="38"/>
  <c r="R238" i="38"/>
  <c r="S238" i="38"/>
  <c r="U238" i="38"/>
  <c r="V239" i="38"/>
  <c r="O250" i="38"/>
  <c r="P250" i="38"/>
  <c r="Q250" i="38"/>
  <c r="R250" i="38"/>
  <c r="S250" i="38"/>
  <c r="U250" i="38"/>
  <c r="V250" i="38"/>
  <c r="V251" i="38"/>
  <c r="V252" i="38"/>
  <c r="V253" i="38"/>
  <c r="V254" i="38"/>
  <c r="V255" i="38"/>
  <c r="V256" i="38"/>
  <c r="V257" i="38"/>
  <c r="V258" i="38"/>
  <c r="V259" i="38"/>
  <c r="V267" i="38"/>
  <c r="V274" i="38"/>
  <c r="V275" i="38"/>
  <c r="V276" i="38"/>
  <c r="O292" i="38"/>
  <c r="P292" i="38"/>
  <c r="Q292" i="38"/>
  <c r="R292" i="38"/>
  <c r="S292" i="38"/>
  <c r="U292" i="38"/>
  <c r="V292" i="38"/>
  <c r="O293" i="38"/>
  <c r="P293" i="38"/>
  <c r="Q293" i="38"/>
  <c r="R293" i="38"/>
  <c r="S293" i="38"/>
  <c r="U293" i="38"/>
  <c r="Q294" i="38"/>
  <c r="O294" i="38"/>
  <c r="P294" i="38"/>
  <c r="R294" i="38"/>
  <c r="S294" i="38"/>
  <c r="U294" i="38"/>
  <c r="O295" i="38"/>
  <c r="P295" i="38"/>
  <c r="Q295" i="38"/>
  <c r="R295" i="38"/>
  <c r="S295" i="38"/>
  <c r="U295" i="38"/>
  <c r="V295" i="38"/>
  <c r="O296" i="38"/>
  <c r="P296" i="38"/>
  <c r="Q296" i="38"/>
  <c r="R296" i="38"/>
  <c r="S296" i="38"/>
  <c r="U296" i="38"/>
  <c r="V296" i="38"/>
  <c r="O297" i="38"/>
  <c r="P297" i="38"/>
  <c r="Q297" i="38"/>
  <c r="R297" i="38"/>
  <c r="S297" i="38"/>
  <c r="U297" i="38"/>
  <c r="V297" i="38"/>
  <c r="O298" i="38"/>
  <c r="P298" i="38"/>
  <c r="Q298" i="38"/>
  <c r="R298" i="38"/>
  <c r="S298" i="38"/>
  <c r="U298" i="38"/>
  <c r="V298" i="38"/>
  <c r="O299" i="38"/>
  <c r="P299" i="38"/>
  <c r="Q299" i="38"/>
  <c r="R299" i="38"/>
  <c r="S299" i="38"/>
  <c r="U299" i="38"/>
  <c r="V299" i="38"/>
  <c r="V300" i="38"/>
  <c r="V301" i="38"/>
  <c r="V302" i="38"/>
  <c r="V303" i="38"/>
  <c r="V304" i="38"/>
  <c r="V305" i="38"/>
  <c r="V306" i="38"/>
  <c r="V307" i="38"/>
  <c r="T325" i="38"/>
  <c r="P325" i="38"/>
  <c r="R325" i="38"/>
  <c r="U325" i="38"/>
  <c r="V325" i="38"/>
  <c r="O326" i="38"/>
  <c r="P326" i="38"/>
  <c r="Q326" i="38"/>
  <c r="R326" i="38"/>
  <c r="S326" i="38"/>
  <c r="U326" i="38"/>
  <c r="V326" i="38"/>
  <c r="V327" i="38"/>
  <c r="V329" i="38"/>
  <c r="O345" i="38"/>
  <c r="W345" i="38" s="1"/>
  <c r="V345" i="38"/>
  <c r="O346" i="38"/>
  <c r="V346" i="38"/>
  <c r="O347" i="38"/>
  <c r="W347" i="38" s="1"/>
  <c r="V348" i="38"/>
  <c r="V349" i="38"/>
  <c r="O350" i="38"/>
  <c r="W350" i="38" s="1"/>
  <c r="V350" i="38"/>
  <c r="V351" i="38"/>
  <c r="V352" i="38"/>
  <c r="V353" i="38"/>
  <c r="V354" i="38"/>
  <c r="V355" i="38"/>
  <c r="V364" i="38"/>
  <c r="V365" i="38"/>
  <c r="V366" i="38"/>
  <c r="O6" i="52"/>
  <c r="S36" i="35" s="1"/>
  <c r="R36" i="35" s="1"/>
  <c r="I16" i="52"/>
  <c r="P16" i="52" s="1"/>
  <c r="J16" i="52"/>
  <c r="Q16" i="52" s="1"/>
  <c r="R16" i="52"/>
  <c r="L16" i="52"/>
  <c r="S16" i="52" s="1"/>
  <c r="N16" i="52"/>
  <c r="U16" i="52" s="1"/>
  <c r="V20" i="52"/>
  <c r="W20" i="56" s="1"/>
  <c r="V21" i="52"/>
  <c r="W21" i="56" s="1"/>
  <c r="V22" i="52"/>
  <c r="V23" i="52"/>
  <c r="W23" i="56" s="1"/>
  <c r="V24" i="52"/>
  <c r="W24" i="56" s="1"/>
  <c r="V25" i="52"/>
  <c r="V27" i="52"/>
  <c r="V28" i="52"/>
  <c r="V29" i="52"/>
  <c r="V30" i="52"/>
  <c r="W30" i="56" s="1"/>
  <c r="V31" i="52"/>
  <c r="V32" i="52"/>
  <c r="W32" i="56" s="1"/>
  <c r="V33" i="52"/>
  <c r="W33" i="56" s="1"/>
  <c r="V34" i="52"/>
  <c r="W34" i="56" s="1"/>
  <c r="V35" i="52"/>
  <c r="O77" i="52"/>
  <c r="P77" i="52"/>
  <c r="Q77" i="52"/>
  <c r="R77" i="52"/>
  <c r="S77" i="52"/>
  <c r="U77" i="52"/>
  <c r="O105" i="52"/>
  <c r="P105" i="52"/>
  <c r="Q105" i="52"/>
  <c r="R105" i="52"/>
  <c r="S105" i="52"/>
  <c r="U105" i="52"/>
  <c r="V105" i="52"/>
  <c r="V106" i="52"/>
  <c r="O106" i="52"/>
  <c r="P106" i="52"/>
  <c r="Q106" i="52"/>
  <c r="R106" i="52"/>
  <c r="S106" i="52"/>
  <c r="U106" i="52"/>
  <c r="O107" i="52"/>
  <c r="P107" i="52"/>
  <c r="R107" i="52"/>
  <c r="S107" i="52"/>
  <c r="U107" i="52"/>
  <c r="O108" i="52"/>
  <c r="P108" i="52"/>
  <c r="Q108" i="52"/>
  <c r="R108" i="52"/>
  <c r="U108" i="52"/>
  <c r="V109" i="52"/>
  <c r="W109" i="56" s="1"/>
  <c r="V110" i="52"/>
  <c r="W110" i="56" s="1"/>
  <c r="V111" i="52"/>
  <c r="O122" i="52"/>
  <c r="P122" i="52"/>
  <c r="Q122" i="52"/>
  <c r="R122" i="52"/>
  <c r="S122" i="52"/>
  <c r="U122" i="52"/>
  <c r="V122" i="52"/>
  <c r="W122" i="56" s="1"/>
  <c r="O123" i="52"/>
  <c r="P123" i="52"/>
  <c r="Q123" i="52"/>
  <c r="R123" i="52"/>
  <c r="S123" i="52"/>
  <c r="U123" i="52"/>
  <c r="V123" i="52"/>
  <c r="W123" i="56" s="1"/>
  <c r="O124" i="52"/>
  <c r="P124" i="52"/>
  <c r="Q124" i="52"/>
  <c r="R124" i="52"/>
  <c r="S124" i="52"/>
  <c r="U124" i="52"/>
  <c r="V124" i="52"/>
  <c r="W124" i="56" s="1"/>
  <c r="O125" i="52"/>
  <c r="P125" i="52"/>
  <c r="Q125" i="52"/>
  <c r="R125" i="52"/>
  <c r="S125" i="52"/>
  <c r="U125" i="52"/>
  <c r="V125" i="52"/>
  <c r="O126" i="52"/>
  <c r="P126" i="52"/>
  <c r="Q126" i="52"/>
  <c r="R126" i="52"/>
  <c r="S126" i="52"/>
  <c r="U126" i="52"/>
  <c r="V126" i="52"/>
  <c r="W126" i="56" s="1"/>
  <c r="O127" i="52"/>
  <c r="P127" i="52"/>
  <c r="Q127" i="52"/>
  <c r="R127" i="52"/>
  <c r="S127" i="52"/>
  <c r="U127" i="52"/>
  <c r="V127" i="52"/>
  <c r="W127" i="56" s="1"/>
  <c r="O128" i="52"/>
  <c r="P128" i="52"/>
  <c r="Q128" i="52"/>
  <c r="R128" i="52"/>
  <c r="S128" i="52"/>
  <c r="U128" i="52"/>
  <c r="V128" i="52"/>
  <c r="W128" i="56" s="1"/>
  <c r="O129" i="52"/>
  <c r="P129" i="52"/>
  <c r="Q129" i="52"/>
  <c r="R129" i="52"/>
  <c r="S129" i="52"/>
  <c r="U129" i="52"/>
  <c r="V129" i="52"/>
  <c r="O130" i="52"/>
  <c r="P130" i="52"/>
  <c r="Q130" i="52"/>
  <c r="R130" i="52"/>
  <c r="S130" i="52"/>
  <c r="U130" i="52"/>
  <c r="V130" i="52"/>
  <c r="O131" i="52"/>
  <c r="P131" i="52"/>
  <c r="Q131" i="52"/>
  <c r="R131" i="52"/>
  <c r="S131" i="52"/>
  <c r="U131" i="52"/>
  <c r="V131" i="52"/>
  <c r="W131" i="56" s="1"/>
  <c r="V132" i="52"/>
  <c r="W132" i="56" s="1"/>
  <c r="V138" i="52"/>
  <c r="W138" i="56" s="1"/>
  <c r="V139" i="52"/>
  <c r="W139" i="56" s="1"/>
  <c r="V140" i="52"/>
  <c r="W140" i="56" s="1"/>
  <c r="V141" i="52"/>
  <c r="W141" i="56" s="1"/>
  <c r="V142" i="52"/>
  <c r="V143" i="52"/>
  <c r="W143" i="56" s="1"/>
  <c r="V144" i="52"/>
  <c r="W144" i="56" s="1"/>
  <c r="V155" i="52"/>
  <c r="W155" i="56" s="1"/>
  <c r="V156" i="52"/>
  <c r="W156" i="56" s="1"/>
  <c r="V157" i="52"/>
  <c r="T158" i="52"/>
  <c r="P158" i="52"/>
  <c r="R158" i="52"/>
  <c r="U158" i="52"/>
  <c r="V158" i="52"/>
  <c r="T159" i="52"/>
  <c r="P159" i="52"/>
  <c r="R159" i="52"/>
  <c r="V159" i="52"/>
  <c r="W159" i="56" s="1"/>
  <c r="V160" i="52"/>
  <c r="W160" i="56" s="1"/>
  <c r="V172" i="52"/>
  <c r="V173" i="52"/>
  <c r="V174" i="52"/>
  <c r="W174" i="56" s="1"/>
  <c r="O175" i="52"/>
  <c r="P175" i="52"/>
  <c r="Q175" i="52"/>
  <c r="R175" i="52"/>
  <c r="S175" i="52"/>
  <c r="U175" i="52"/>
  <c r="V175" i="52"/>
  <c r="O176" i="52"/>
  <c r="P176" i="52"/>
  <c r="Q176" i="52"/>
  <c r="R176" i="52"/>
  <c r="S176" i="52"/>
  <c r="U176" i="52"/>
  <c r="V176" i="52"/>
  <c r="W176" i="56" s="1"/>
  <c r="O177" i="52"/>
  <c r="P177" i="52"/>
  <c r="Q177" i="52"/>
  <c r="R177" i="52"/>
  <c r="S177" i="52"/>
  <c r="U177" i="52"/>
  <c r="V177" i="52"/>
  <c r="O178" i="52"/>
  <c r="P178" i="52"/>
  <c r="Q178" i="52"/>
  <c r="R178" i="52"/>
  <c r="S178" i="52"/>
  <c r="U178" i="52"/>
  <c r="V178" i="52"/>
  <c r="O179" i="52"/>
  <c r="P179" i="52"/>
  <c r="Q179" i="52"/>
  <c r="R179" i="52"/>
  <c r="S179" i="52"/>
  <c r="U179" i="52"/>
  <c r="V179" i="52"/>
  <c r="O180" i="52"/>
  <c r="P180" i="52"/>
  <c r="Q180" i="52"/>
  <c r="R180" i="52"/>
  <c r="S180" i="52"/>
  <c r="U180" i="52"/>
  <c r="V180" i="52"/>
  <c r="W180" i="56" s="1"/>
  <c r="O181" i="52"/>
  <c r="P181" i="52"/>
  <c r="Q181" i="52"/>
  <c r="R181" i="52"/>
  <c r="S181" i="52"/>
  <c r="U181" i="52"/>
  <c r="V181" i="52"/>
  <c r="W181" i="56" s="1"/>
  <c r="O182" i="52"/>
  <c r="P182" i="52"/>
  <c r="Q182" i="52"/>
  <c r="R182" i="52"/>
  <c r="S182" i="52"/>
  <c r="U182" i="52"/>
  <c r="V182" i="52"/>
  <c r="W182" i="56" s="1"/>
  <c r="O183" i="52"/>
  <c r="P183" i="52"/>
  <c r="Q183" i="52"/>
  <c r="R183" i="52"/>
  <c r="S183" i="52"/>
  <c r="U183" i="52"/>
  <c r="V183" i="52"/>
  <c r="W183" i="56" s="1"/>
  <c r="O184" i="52"/>
  <c r="P184" i="52"/>
  <c r="Q184" i="52"/>
  <c r="R184" i="52"/>
  <c r="S184" i="52"/>
  <c r="U184" i="52"/>
  <c r="V184" i="52"/>
  <c r="W184" i="56" s="1"/>
  <c r="O185" i="52"/>
  <c r="P185" i="52"/>
  <c r="Q185" i="52"/>
  <c r="R185" i="52"/>
  <c r="S185" i="52"/>
  <c r="U185" i="52"/>
  <c r="V185" i="52"/>
  <c r="O186" i="52"/>
  <c r="P186" i="52"/>
  <c r="Q186" i="52"/>
  <c r="R186" i="52"/>
  <c r="S186" i="52"/>
  <c r="U186" i="52"/>
  <c r="V186" i="52"/>
  <c r="O187" i="52"/>
  <c r="P187" i="52"/>
  <c r="Q187" i="52"/>
  <c r="R187" i="52"/>
  <c r="S187" i="52"/>
  <c r="U187" i="52"/>
  <c r="V187" i="52"/>
  <c r="W187" i="56" s="1"/>
  <c r="V204" i="52"/>
  <c r="W204" i="56" s="1"/>
  <c r="V205" i="52"/>
  <c r="W205" i="56" s="1"/>
  <c r="V206" i="52"/>
  <c r="W206" i="56" s="1"/>
  <c r="O216" i="52"/>
  <c r="P216" i="52"/>
  <c r="Q216" i="52"/>
  <c r="R216" i="52"/>
  <c r="S216" i="52"/>
  <c r="U216" i="52"/>
  <c r="V216" i="52"/>
  <c r="W216" i="56" s="1"/>
  <c r="O217" i="52"/>
  <c r="P217" i="52"/>
  <c r="Q217" i="52"/>
  <c r="R217" i="52"/>
  <c r="S217" i="52"/>
  <c r="U217" i="52"/>
  <c r="V217" i="52"/>
  <c r="W217" i="56" s="1"/>
  <c r="O218" i="52"/>
  <c r="P218" i="52"/>
  <c r="Q218" i="52"/>
  <c r="R218" i="52"/>
  <c r="S218" i="52"/>
  <c r="U218" i="52"/>
  <c r="V218" i="52"/>
  <c r="O219" i="52"/>
  <c r="P219" i="52"/>
  <c r="Q219" i="52"/>
  <c r="R219" i="52"/>
  <c r="S219" i="52"/>
  <c r="U219" i="52"/>
  <c r="V219" i="52"/>
  <c r="W219" i="56" s="1"/>
  <c r="O220" i="52"/>
  <c r="P220" i="52"/>
  <c r="Q220" i="52"/>
  <c r="R220" i="52"/>
  <c r="S220" i="52"/>
  <c r="U220" i="52"/>
  <c r="V220" i="52"/>
  <c r="W220" i="56" s="1"/>
  <c r="O221" i="52"/>
  <c r="P221" i="52"/>
  <c r="Q221" i="52"/>
  <c r="R221" i="52"/>
  <c r="S221" i="52"/>
  <c r="U221" i="52"/>
  <c r="V221" i="52"/>
  <c r="W221" i="56" s="1"/>
  <c r="O222" i="52"/>
  <c r="P222" i="52"/>
  <c r="Q222" i="52"/>
  <c r="R222" i="52"/>
  <c r="S222" i="52"/>
  <c r="U222" i="52"/>
  <c r="V222" i="52"/>
  <c r="W222" i="56" s="1"/>
  <c r="V233" i="52"/>
  <c r="O234" i="52"/>
  <c r="P234" i="52"/>
  <c r="Q234" i="52"/>
  <c r="R234" i="52"/>
  <c r="S234" i="52"/>
  <c r="U234" i="52"/>
  <c r="V234" i="52"/>
  <c r="W234" i="56" s="1"/>
  <c r="V235" i="52"/>
  <c r="W235" i="56" s="1"/>
  <c r="O238" i="52"/>
  <c r="P238" i="52"/>
  <c r="Q238" i="52"/>
  <c r="R238" i="52"/>
  <c r="S238" i="52"/>
  <c r="U238" i="52"/>
  <c r="V239" i="52"/>
  <c r="O250" i="52"/>
  <c r="P250" i="52"/>
  <c r="Q250" i="52"/>
  <c r="R250" i="52"/>
  <c r="S250" i="52"/>
  <c r="U250" i="52"/>
  <c r="V250" i="52"/>
  <c r="W250" i="56" s="1"/>
  <c r="V251" i="52"/>
  <c r="W251" i="56" s="1"/>
  <c r="V252" i="52"/>
  <c r="W252" i="56" s="1"/>
  <c r="V253" i="52"/>
  <c r="V254" i="52"/>
  <c r="W254" i="56" s="1"/>
  <c r="V255" i="52"/>
  <c r="W255" i="56" s="1"/>
  <c r="V256" i="52"/>
  <c r="V257" i="52"/>
  <c r="V258" i="52"/>
  <c r="W258" i="56" s="1"/>
  <c r="V259" i="52"/>
  <c r="W259" i="56" s="1"/>
  <c r="V267" i="52"/>
  <c r="W267" i="56" s="1"/>
  <c r="V274" i="52"/>
  <c r="V275" i="52"/>
  <c r="W275" i="56" s="1"/>
  <c r="V276" i="52"/>
  <c r="W276" i="56" s="1"/>
  <c r="O292" i="52"/>
  <c r="P292" i="52"/>
  <c r="Q292" i="52"/>
  <c r="R292" i="52"/>
  <c r="S292" i="52"/>
  <c r="U292" i="52"/>
  <c r="V292" i="52"/>
  <c r="V293" i="52"/>
  <c r="O293" i="52"/>
  <c r="P293" i="52"/>
  <c r="Q293" i="52"/>
  <c r="R293" i="52"/>
  <c r="S293" i="52"/>
  <c r="U293" i="52"/>
  <c r="O294" i="52"/>
  <c r="P294" i="52"/>
  <c r="R294" i="52"/>
  <c r="S294" i="52"/>
  <c r="U294" i="52"/>
  <c r="O295" i="52"/>
  <c r="P295" i="52"/>
  <c r="Q295" i="52"/>
  <c r="R295" i="52"/>
  <c r="S295" i="52"/>
  <c r="U295" i="52"/>
  <c r="V295" i="52"/>
  <c r="O296" i="52"/>
  <c r="P296" i="52"/>
  <c r="Q296" i="52"/>
  <c r="R296" i="52"/>
  <c r="S296" i="52"/>
  <c r="U296" i="52"/>
  <c r="V296" i="52"/>
  <c r="W296" i="56" s="1"/>
  <c r="O297" i="52"/>
  <c r="P297" i="52"/>
  <c r="Q297" i="52"/>
  <c r="R297" i="52"/>
  <c r="S297" i="52"/>
  <c r="U297" i="52"/>
  <c r="V297" i="52"/>
  <c r="W297" i="56" s="1"/>
  <c r="O298" i="52"/>
  <c r="P298" i="52"/>
  <c r="Q298" i="52"/>
  <c r="R298" i="52"/>
  <c r="S298" i="52"/>
  <c r="U298" i="52"/>
  <c r="V298" i="52"/>
  <c r="W298" i="56" s="1"/>
  <c r="O299" i="52"/>
  <c r="P299" i="52"/>
  <c r="Q299" i="52"/>
  <c r="R299" i="52"/>
  <c r="S299" i="52"/>
  <c r="U299" i="52"/>
  <c r="V299" i="52"/>
  <c r="V300" i="52"/>
  <c r="W300" i="56" s="1"/>
  <c r="V301" i="52"/>
  <c r="W301" i="56" s="1"/>
  <c r="V302" i="52"/>
  <c r="W302" i="56" s="1"/>
  <c r="V303" i="52"/>
  <c r="W303" i="56" s="1"/>
  <c r="V304" i="52"/>
  <c r="W304" i="56" s="1"/>
  <c r="V305" i="52"/>
  <c r="V306" i="52"/>
  <c r="W306" i="56" s="1"/>
  <c r="V307" i="52"/>
  <c r="T325" i="52"/>
  <c r="R325" i="52"/>
  <c r="V325" i="52"/>
  <c r="W325" i="56" s="1"/>
  <c r="O326" i="52"/>
  <c r="P326" i="52"/>
  <c r="Q326" i="52"/>
  <c r="R326" i="52"/>
  <c r="S326" i="52"/>
  <c r="U326" i="52"/>
  <c r="V326" i="52"/>
  <c r="W326" i="56" s="1"/>
  <c r="V327" i="52"/>
  <c r="W327" i="56" s="1"/>
  <c r="V329" i="52"/>
  <c r="O345" i="52"/>
  <c r="W345" i="52" s="1"/>
  <c r="X345" i="56" s="1"/>
  <c r="V345" i="52"/>
  <c r="W345" i="56" s="1"/>
  <c r="O346" i="52"/>
  <c r="W346" i="52" s="1"/>
  <c r="X346" i="56" s="1"/>
  <c r="V346" i="52"/>
  <c r="W346" i="56" s="1"/>
  <c r="V348" i="52"/>
  <c r="W348" i="56" s="1"/>
  <c r="V349" i="52"/>
  <c r="W349" i="56" s="1"/>
  <c r="O350" i="52"/>
  <c r="W350" i="52" s="1"/>
  <c r="X350" i="56" s="1"/>
  <c r="V350" i="52"/>
  <c r="W350" i="56" s="1"/>
  <c r="V351" i="52"/>
  <c r="W351" i="56" s="1"/>
  <c r="V352" i="52"/>
  <c r="V353" i="52"/>
  <c r="W353" i="56" s="1"/>
  <c r="V354" i="52"/>
  <c r="W354" i="56" s="1"/>
  <c r="V355" i="52"/>
  <c r="W355" i="56" s="1"/>
  <c r="V364" i="52"/>
  <c r="W364" i="56" s="1"/>
  <c r="V365" i="52"/>
  <c r="W365" i="56" s="1"/>
  <c r="V366" i="52"/>
  <c r="W366" i="56" s="1"/>
  <c r="O6" i="51"/>
  <c r="I16" i="51"/>
  <c r="P16" i="51" s="1"/>
  <c r="J16" i="51"/>
  <c r="Q16" i="51" s="1"/>
  <c r="R16" i="51"/>
  <c r="L16" i="51"/>
  <c r="S16" i="51" s="1"/>
  <c r="N16" i="51"/>
  <c r="U16" i="51" s="1"/>
  <c r="V20" i="51"/>
  <c r="V21" i="51"/>
  <c r="V22" i="51"/>
  <c r="V23" i="51"/>
  <c r="V24" i="51"/>
  <c r="V25" i="51"/>
  <c r="V27" i="51"/>
  <c r="V28" i="51"/>
  <c r="U28" i="56" s="1"/>
  <c r="V29" i="51"/>
  <c r="V30" i="51"/>
  <c r="V31" i="51"/>
  <c r="V32" i="51"/>
  <c r="U32" i="56" s="1"/>
  <c r="V33" i="51"/>
  <c r="V34" i="51"/>
  <c r="V35" i="51"/>
  <c r="U35" i="56" s="1"/>
  <c r="O77" i="51"/>
  <c r="P77" i="51"/>
  <c r="Q77" i="51"/>
  <c r="R77" i="51"/>
  <c r="S77" i="51"/>
  <c r="U77" i="51"/>
  <c r="O105" i="51"/>
  <c r="P105" i="51"/>
  <c r="Q105" i="51"/>
  <c r="R105" i="51"/>
  <c r="S105" i="51"/>
  <c r="U105" i="51"/>
  <c r="V105" i="51"/>
  <c r="O106" i="51"/>
  <c r="P106" i="51"/>
  <c r="Q106" i="51"/>
  <c r="R106" i="51"/>
  <c r="S106" i="51"/>
  <c r="U106" i="51"/>
  <c r="V106" i="51"/>
  <c r="Q107" i="51"/>
  <c r="O107" i="51"/>
  <c r="P107" i="51"/>
  <c r="R107" i="51"/>
  <c r="S107" i="51"/>
  <c r="U107" i="51"/>
  <c r="O108" i="51"/>
  <c r="P108" i="51"/>
  <c r="Q108" i="51"/>
  <c r="R108" i="51"/>
  <c r="S108" i="51"/>
  <c r="U108" i="51"/>
  <c r="V108" i="51"/>
  <c r="V109" i="51"/>
  <c r="V110" i="51"/>
  <c r="V111" i="51"/>
  <c r="O122" i="51"/>
  <c r="P122" i="51"/>
  <c r="Q122" i="51"/>
  <c r="R122" i="51"/>
  <c r="S122" i="51"/>
  <c r="U122" i="51"/>
  <c r="V122" i="51"/>
  <c r="O123" i="51"/>
  <c r="P123" i="51"/>
  <c r="Q123" i="51"/>
  <c r="R123" i="51"/>
  <c r="S123" i="51"/>
  <c r="U123" i="51"/>
  <c r="V123" i="51"/>
  <c r="O124" i="51"/>
  <c r="P124" i="51"/>
  <c r="Q124" i="51"/>
  <c r="R124" i="51"/>
  <c r="S124" i="51"/>
  <c r="U124" i="51"/>
  <c r="V124" i="51"/>
  <c r="O125" i="51"/>
  <c r="P125" i="51"/>
  <c r="Q125" i="51"/>
  <c r="R125" i="51"/>
  <c r="S125" i="51"/>
  <c r="U125" i="51"/>
  <c r="V125" i="51"/>
  <c r="O126" i="51"/>
  <c r="P126" i="51"/>
  <c r="Q126" i="51"/>
  <c r="R126" i="51"/>
  <c r="S126" i="51"/>
  <c r="U126" i="51"/>
  <c r="V126" i="51"/>
  <c r="O127" i="51"/>
  <c r="P127" i="51"/>
  <c r="Q127" i="51"/>
  <c r="R127" i="51"/>
  <c r="S127" i="51"/>
  <c r="U127" i="51"/>
  <c r="V127" i="51"/>
  <c r="O128" i="51"/>
  <c r="P128" i="51"/>
  <c r="Q128" i="51"/>
  <c r="R128" i="51"/>
  <c r="S128" i="51"/>
  <c r="U128" i="51"/>
  <c r="V128" i="51"/>
  <c r="O129" i="51"/>
  <c r="P129" i="51"/>
  <c r="Q129" i="51"/>
  <c r="R129" i="51"/>
  <c r="S129" i="51"/>
  <c r="U129" i="51"/>
  <c r="V129" i="51"/>
  <c r="O130" i="51"/>
  <c r="P130" i="51"/>
  <c r="Q130" i="51"/>
  <c r="R130" i="51"/>
  <c r="S130" i="51"/>
  <c r="U130" i="51"/>
  <c r="V130" i="51"/>
  <c r="O131" i="51"/>
  <c r="P131" i="51"/>
  <c r="Q131" i="51"/>
  <c r="R131" i="51"/>
  <c r="S131" i="51"/>
  <c r="U131" i="51"/>
  <c r="V131" i="51"/>
  <c r="U131" i="56" s="1"/>
  <c r="V132" i="51"/>
  <c r="V138" i="51"/>
  <c r="V139" i="51"/>
  <c r="V140" i="51"/>
  <c r="V141" i="51"/>
  <c r="V142" i="51"/>
  <c r="V143" i="51"/>
  <c r="V144" i="51"/>
  <c r="V155" i="51"/>
  <c r="V156" i="51"/>
  <c r="V157" i="51"/>
  <c r="T158" i="51"/>
  <c r="P158" i="51"/>
  <c r="R158" i="51"/>
  <c r="U158" i="51"/>
  <c r="V158" i="51"/>
  <c r="T159" i="51"/>
  <c r="O159" i="51"/>
  <c r="P159" i="51"/>
  <c r="Q159" i="51"/>
  <c r="R159" i="51"/>
  <c r="S159" i="51"/>
  <c r="U159" i="51"/>
  <c r="V159" i="51"/>
  <c r="V160" i="51"/>
  <c r="V172" i="51"/>
  <c r="V173" i="51"/>
  <c r="V174" i="51"/>
  <c r="O175" i="51"/>
  <c r="P175" i="51"/>
  <c r="Q175" i="51"/>
  <c r="R175" i="51"/>
  <c r="S175" i="51"/>
  <c r="U175" i="51"/>
  <c r="V175" i="51"/>
  <c r="O176" i="51"/>
  <c r="P176" i="51"/>
  <c r="Q176" i="51"/>
  <c r="R176" i="51"/>
  <c r="S176" i="51"/>
  <c r="U176" i="51"/>
  <c r="V176" i="51"/>
  <c r="O177" i="51"/>
  <c r="P177" i="51"/>
  <c r="Q177" i="51"/>
  <c r="R177" i="51"/>
  <c r="S177" i="51"/>
  <c r="U177" i="51"/>
  <c r="V177" i="51"/>
  <c r="O178" i="51"/>
  <c r="P178" i="51"/>
  <c r="Q178" i="51"/>
  <c r="R178" i="51"/>
  <c r="S178" i="51"/>
  <c r="U178" i="51"/>
  <c r="V178" i="51"/>
  <c r="O179" i="51"/>
  <c r="P179" i="51"/>
  <c r="Q179" i="51"/>
  <c r="R179" i="51"/>
  <c r="S179" i="51"/>
  <c r="U179" i="51"/>
  <c r="V179" i="51"/>
  <c r="U179" i="56" s="1"/>
  <c r="O180" i="51"/>
  <c r="P180" i="51"/>
  <c r="Q180" i="51"/>
  <c r="R180" i="51"/>
  <c r="S180" i="51"/>
  <c r="U180" i="51"/>
  <c r="V180" i="51"/>
  <c r="O181" i="51"/>
  <c r="P181" i="51"/>
  <c r="Q181" i="51"/>
  <c r="R181" i="51"/>
  <c r="S181" i="51"/>
  <c r="U181" i="51"/>
  <c r="V181" i="51"/>
  <c r="O182" i="51"/>
  <c r="P182" i="51"/>
  <c r="Q182" i="51"/>
  <c r="R182" i="51"/>
  <c r="S182" i="51"/>
  <c r="U182" i="51"/>
  <c r="V182" i="51"/>
  <c r="O183" i="51"/>
  <c r="P183" i="51"/>
  <c r="Q183" i="51"/>
  <c r="R183" i="51"/>
  <c r="S183" i="51"/>
  <c r="U183" i="51"/>
  <c r="V183" i="51"/>
  <c r="O184" i="51"/>
  <c r="P184" i="51"/>
  <c r="Q184" i="51"/>
  <c r="R184" i="51"/>
  <c r="S184" i="51"/>
  <c r="U184" i="51"/>
  <c r="V184" i="51"/>
  <c r="O185" i="51"/>
  <c r="P185" i="51"/>
  <c r="Q185" i="51"/>
  <c r="R185" i="51"/>
  <c r="S185" i="51"/>
  <c r="U185" i="51"/>
  <c r="V185" i="51"/>
  <c r="O186" i="51"/>
  <c r="P186" i="51"/>
  <c r="Q186" i="51"/>
  <c r="R186" i="51"/>
  <c r="S186" i="51"/>
  <c r="U186" i="51"/>
  <c r="V186" i="51"/>
  <c r="O187" i="51"/>
  <c r="P187" i="51"/>
  <c r="Q187" i="51"/>
  <c r="R187" i="51"/>
  <c r="S187" i="51"/>
  <c r="U187" i="51"/>
  <c r="V187" i="51"/>
  <c r="V204" i="51"/>
  <c r="V205" i="51"/>
  <c r="V206" i="51"/>
  <c r="O216" i="51"/>
  <c r="P216" i="51"/>
  <c r="Q216" i="51"/>
  <c r="R216" i="51"/>
  <c r="S216" i="51"/>
  <c r="U216" i="51"/>
  <c r="V216" i="51"/>
  <c r="O217" i="51"/>
  <c r="P217" i="51"/>
  <c r="Q217" i="51"/>
  <c r="R217" i="51"/>
  <c r="S217" i="51"/>
  <c r="U217" i="51"/>
  <c r="V217" i="51"/>
  <c r="O218" i="51"/>
  <c r="P218" i="51"/>
  <c r="Q218" i="51"/>
  <c r="R218" i="51"/>
  <c r="S218" i="51"/>
  <c r="U218" i="51"/>
  <c r="V218" i="51"/>
  <c r="O219" i="51"/>
  <c r="P219" i="51"/>
  <c r="Q219" i="51"/>
  <c r="R219" i="51"/>
  <c r="S219" i="51"/>
  <c r="U219" i="51"/>
  <c r="V219" i="51"/>
  <c r="O220" i="51"/>
  <c r="P220" i="51"/>
  <c r="Q220" i="51"/>
  <c r="R220" i="51"/>
  <c r="S220" i="51"/>
  <c r="U220" i="51"/>
  <c r="V220" i="51"/>
  <c r="O221" i="51"/>
  <c r="P221" i="51"/>
  <c r="Q221" i="51"/>
  <c r="R221" i="51"/>
  <c r="S221" i="51"/>
  <c r="U221" i="51"/>
  <c r="V221" i="51"/>
  <c r="O222" i="51"/>
  <c r="P222" i="51"/>
  <c r="Q222" i="51"/>
  <c r="R222" i="51"/>
  <c r="S222" i="51"/>
  <c r="U222" i="51"/>
  <c r="V222" i="51"/>
  <c r="V233" i="51"/>
  <c r="O234" i="51"/>
  <c r="P234" i="51"/>
  <c r="Q234" i="51"/>
  <c r="R234" i="51"/>
  <c r="S234" i="51"/>
  <c r="U234" i="51"/>
  <c r="V234" i="51"/>
  <c r="V235" i="51"/>
  <c r="O238" i="51"/>
  <c r="P238" i="51"/>
  <c r="Q238" i="51"/>
  <c r="R238" i="51"/>
  <c r="S238" i="51"/>
  <c r="U238" i="51"/>
  <c r="V238" i="51"/>
  <c r="V239" i="51"/>
  <c r="O250" i="51"/>
  <c r="P250" i="51"/>
  <c r="Q250" i="51"/>
  <c r="R250" i="51"/>
  <c r="S250" i="51"/>
  <c r="U250" i="51"/>
  <c r="V250" i="51"/>
  <c r="V251" i="51"/>
  <c r="V252" i="51"/>
  <c r="V253" i="51"/>
  <c r="V254" i="51"/>
  <c r="V255" i="51"/>
  <c r="V256" i="51"/>
  <c r="V257" i="51"/>
  <c r="V258" i="51"/>
  <c r="V259" i="51"/>
  <c r="V267" i="51"/>
  <c r="V274" i="51"/>
  <c r="V275" i="51"/>
  <c r="U275" i="56" s="1"/>
  <c r="V276" i="51"/>
  <c r="O292" i="51"/>
  <c r="P292" i="51"/>
  <c r="Q292" i="51"/>
  <c r="R292" i="51"/>
  <c r="S292" i="51"/>
  <c r="U292" i="51"/>
  <c r="V292" i="51"/>
  <c r="O293" i="51"/>
  <c r="P293" i="51"/>
  <c r="Q293" i="51"/>
  <c r="R293" i="51"/>
  <c r="S293" i="51"/>
  <c r="U293" i="51"/>
  <c r="O294" i="51"/>
  <c r="P294" i="51"/>
  <c r="Q294" i="51"/>
  <c r="R294" i="51"/>
  <c r="S294" i="51"/>
  <c r="U294" i="51"/>
  <c r="V294" i="51"/>
  <c r="O295" i="51"/>
  <c r="P295" i="51"/>
  <c r="Q295" i="51"/>
  <c r="R295" i="51"/>
  <c r="S295" i="51"/>
  <c r="U295" i="51"/>
  <c r="V295" i="51"/>
  <c r="O296" i="51"/>
  <c r="P296" i="51"/>
  <c r="Q296" i="51"/>
  <c r="R296" i="51"/>
  <c r="S296" i="51"/>
  <c r="U296" i="51"/>
  <c r="V296" i="51"/>
  <c r="O297" i="51"/>
  <c r="P297" i="51"/>
  <c r="Q297" i="51"/>
  <c r="R297" i="51"/>
  <c r="S297" i="51"/>
  <c r="U297" i="51"/>
  <c r="V297" i="51"/>
  <c r="O298" i="51"/>
  <c r="P298" i="51"/>
  <c r="Q298" i="51"/>
  <c r="R298" i="51"/>
  <c r="S298" i="51"/>
  <c r="U298" i="51"/>
  <c r="V298" i="51"/>
  <c r="O299" i="51"/>
  <c r="P299" i="51"/>
  <c r="Q299" i="51"/>
  <c r="R299" i="51"/>
  <c r="S299" i="51"/>
  <c r="U299" i="51"/>
  <c r="V299" i="51"/>
  <c r="V300" i="51"/>
  <c r="V301" i="51"/>
  <c r="V302" i="51"/>
  <c r="V303" i="51"/>
  <c r="V304" i="51"/>
  <c r="V305" i="51"/>
  <c r="V306" i="51"/>
  <c r="V307" i="51"/>
  <c r="T325" i="51"/>
  <c r="O325" i="51"/>
  <c r="P325" i="51"/>
  <c r="Q325" i="51"/>
  <c r="R325" i="51"/>
  <c r="S325" i="51"/>
  <c r="U325" i="51"/>
  <c r="V325" i="51"/>
  <c r="O326" i="51"/>
  <c r="P326" i="51"/>
  <c r="Q326" i="51"/>
  <c r="R326" i="51"/>
  <c r="S326" i="51"/>
  <c r="U326" i="51"/>
  <c r="V326" i="51"/>
  <c r="V327" i="51"/>
  <c r="V329" i="51"/>
  <c r="U329" i="56" s="1"/>
  <c r="O345" i="51"/>
  <c r="W345" i="51" s="1"/>
  <c r="V345" i="51"/>
  <c r="O346" i="51"/>
  <c r="W346" i="51" s="1"/>
  <c r="V346" i="51"/>
  <c r="O347" i="51"/>
  <c r="W347" i="51" s="1"/>
  <c r="V348" i="51"/>
  <c r="V349" i="51"/>
  <c r="O350" i="51"/>
  <c r="W350" i="51" s="1"/>
  <c r="V350" i="51"/>
  <c r="V351" i="51"/>
  <c r="V352" i="51"/>
  <c r="V353" i="51"/>
  <c r="V354" i="51"/>
  <c r="V355" i="51"/>
  <c r="V364" i="51"/>
  <c r="V365" i="51"/>
  <c r="V366" i="51"/>
  <c r="O6" i="50"/>
  <c r="S34" i="35" s="1"/>
  <c r="R34" i="35" s="1"/>
  <c r="I16" i="50"/>
  <c r="P16" i="50" s="1"/>
  <c r="J16" i="50"/>
  <c r="Q16" i="50" s="1"/>
  <c r="R16" i="50"/>
  <c r="L16" i="50"/>
  <c r="S16" i="50" s="1"/>
  <c r="N16" i="50"/>
  <c r="U16" i="50" s="1"/>
  <c r="V20" i="50"/>
  <c r="V21" i="50"/>
  <c r="V22" i="50"/>
  <c r="V23" i="50"/>
  <c r="V24" i="50"/>
  <c r="V25" i="50"/>
  <c r="V27" i="50"/>
  <c r="V28" i="50"/>
  <c r="V29" i="50"/>
  <c r="V30" i="50"/>
  <c r="V31" i="50"/>
  <c r="V32" i="50"/>
  <c r="V33" i="50"/>
  <c r="V34" i="50"/>
  <c r="V35" i="50"/>
  <c r="O77" i="50"/>
  <c r="P77" i="50"/>
  <c r="Q77" i="50"/>
  <c r="R77" i="50"/>
  <c r="S77" i="50"/>
  <c r="U77" i="50"/>
  <c r="O105" i="50"/>
  <c r="P105" i="50"/>
  <c r="Q105" i="50"/>
  <c r="R105" i="50"/>
  <c r="S105" i="50"/>
  <c r="U105" i="50"/>
  <c r="V105" i="50"/>
  <c r="V106" i="50"/>
  <c r="O106" i="50"/>
  <c r="P106" i="50"/>
  <c r="Q106" i="50"/>
  <c r="R106" i="50"/>
  <c r="S106" i="50"/>
  <c r="U106" i="50"/>
  <c r="Q107" i="50"/>
  <c r="O107" i="50"/>
  <c r="P107" i="50"/>
  <c r="R107" i="50"/>
  <c r="S107" i="50"/>
  <c r="U107" i="50"/>
  <c r="S108" i="50"/>
  <c r="O108" i="50"/>
  <c r="P108" i="50"/>
  <c r="Q108" i="50"/>
  <c r="R108" i="50"/>
  <c r="U108" i="50"/>
  <c r="V109" i="50"/>
  <c r="V110" i="50"/>
  <c r="V111" i="50"/>
  <c r="O122" i="50"/>
  <c r="P122" i="50"/>
  <c r="Q122" i="50"/>
  <c r="R122" i="50"/>
  <c r="S122" i="50"/>
  <c r="U122" i="50"/>
  <c r="V122" i="50"/>
  <c r="O123" i="50"/>
  <c r="P123" i="50"/>
  <c r="Q123" i="50"/>
  <c r="R123" i="50"/>
  <c r="S123" i="50"/>
  <c r="U123" i="50"/>
  <c r="V123" i="50"/>
  <c r="O124" i="50"/>
  <c r="P124" i="50"/>
  <c r="Q124" i="50"/>
  <c r="R124" i="50"/>
  <c r="S124" i="50"/>
  <c r="U124" i="50"/>
  <c r="V124" i="50"/>
  <c r="O125" i="50"/>
  <c r="P125" i="50"/>
  <c r="Q125" i="50"/>
  <c r="R125" i="50"/>
  <c r="S125" i="50"/>
  <c r="U125" i="50"/>
  <c r="V125" i="50"/>
  <c r="O126" i="50"/>
  <c r="P126" i="50"/>
  <c r="Q126" i="50"/>
  <c r="R126" i="50"/>
  <c r="S126" i="50"/>
  <c r="U126" i="50"/>
  <c r="V126" i="50"/>
  <c r="O127" i="50"/>
  <c r="P127" i="50"/>
  <c r="Q127" i="50"/>
  <c r="R127" i="50"/>
  <c r="S127" i="50"/>
  <c r="U127" i="50"/>
  <c r="V127" i="50"/>
  <c r="O128" i="50"/>
  <c r="P128" i="50"/>
  <c r="Q128" i="50"/>
  <c r="R128" i="50"/>
  <c r="S128" i="50"/>
  <c r="U128" i="50"/>
  <c r="V128" i="50"/>
  <c r="O129" i="50"/>
  <c r="P129" i="50"/>
  <c r="Q129" i="50"/>
  <c r="R129" i="50"/>
  <c r="S129" i="50"/>
  <c r="U129" i="50"/>
  <c r="V129" i="50"/>
  <c r="O130" i="50"/>
  <c r="P130" i="50"/>
  <c r="Q130" i="50"/>
  <c r="R130" i="50"/>
  <c r="S130" i="50"/>
  <c r="U130" i="50"/>
  <c r="V130" i="50"/>
  <c r="O131" i="50"/>
  <c r="P131" i="50"/>
  <c r="Q131" i="50"/>
  <c r="R131" i="50"/>
  <c r="S131" i="50"/>
  <c r="U131" i="50"/>
  <c r="V131" i="50"/>
  <c r="V132" i="50"/>
  <c r="V138" i="50"/>
  <c r="V139" i="50"/>
  <c r="V140" i="50"/>
  <c r="V141" i="50"/>
  <c r="V142" i="50"/>
  <c r="V143" i="50"/>
  <c r="V144" i="50"/>
  <c r="V155" i="50"/>
  <c r="V156" i="50"/>
  <c r="V157" i="50"/>
  <c r="T158" i="50"/>
  <c r="O158" i="50"/>
  <c r="P158" i="50"/>
  <c r="Q158" i="50"/>
  <c r="R158" i="50"/>
  <c r="S158" i="50"/>
  <c r="U158" i="50"/>
  <c r="V158" i="50"/>
  <c r="T159" i="50"/>
  <c r="P159" i="50"/>
  <c r="R159" i="50"/>
  <c r="U159" i="50"/>
  <c r="V159" i="50"/>
  <c r="V160" i="50"/>
  <c r="V172" i="50"/>
  <c r="V173" i="50"/>
  <c r="V174" i="50"/>
  <c r="O175" i="50"/>
  <c r="P175" i="50"/>
  <c r="Q175" i="50"/>
  <c r="R175" i="50"/>
  <c r="S175" i="50"/>
  <c r="U175" i="50"/>
  <c r="V175" i="50"/>
  <c r="O176" i="50"/>
  <c r="P176" i="50"/>
  <c r="Q176" i="50"/>
  <c r="R176" i="50"/>
  <c r="S176" i="50"/>
  <c r="U176" i="50"/>
  <c r="V176" i="50"/>
  <c r="O177" i="50"/>
  <c r="P177" i="50"/>
  <c r="Q177" i="50"/>
  <c r="R177" i="50"/>
  <c r="S177" i="50"/>
  <c r="U177" i="50"/>
  <c r="V177" i="50"/>
  <c r="O178" i="50"/>
  <c r="P178" i="50"/>
  <c r="Q178" i="50"/>
  <c r="R178" i="50"/>
  <c r="S178" i="50"/>
  <c r="U178" i="50"/>
  <c r="V178" i="50"/>
  <c r="O179" i="50"/>
  <c r="P179" i="50"/>
  <c r="Q179" i="50"/>
  <c r="R179" i="50"/>
  <c r="S179" i="50"/>
  <c r="U179" i="50"/>
  <c r="V179" i="50"/>
  <c r="O180" i="50"/>
  <c r="P180" i="50"/>
  <c r="Q180" i="50"/>
  <c r="R180" i="50"/>
  <c r="S180" i="50"/>
  <c r="U180" i="50"/>
  <c r="V180" i="50"/>
  <c r="O181" i="50"/>
  <c r="P181" i="50"/>
  <c r="Q181" i="50"/>
  <c r="R181" i="50"/>
  <c r="S181" i="50"/>
  <c r="U181" i="50"/>
  <c r="V181" i="50"/>
  <c r="O182" i="50"/>
  <c r="P182" i="50"/>
  <c r="Q182" i="50"/>
  <c r="R182" i="50"/>
  <c r="S182" i="50"/>
  <c r="U182" i="50"/>
  <c r="V182" i="50"/>
  <c r="O183" i="50"/>
  <c r="P183" i="50"/>
  <c r="Q183" i="50"/>
  <c r="R183" i="50"/>
  <c r="S183" i="50"/>
  <c r="U183" i="50"/>
  <c r="V183" i="50"/>
  <c r="O184" i="50"/>
  <c r="P184" i="50"/>
  <c r="Q184" i="50"/>
  <c r="R184" i="50"/>
  <c r="S184" i="50"/>
  <c r="U184" i="50"/>
  <c r="V184" i="50"/>
  <c r="O185" i="50"/>
  <c r="P185" i="50"/>
  <c r="Q185" i="50"/>
  <c r="R185" i="50"/>
  <c r="S185" i="50"/>
  <c r="U185" i="50"/>
  <c r="V185" i="50"/>
  <c r="O186" i="50"/>
  <c r="P186" i="50"/>
  <c r="Q186" i="50"/>
  <c r="R186" i="50"/>
  <c r="S186" i="50"/>
  <c r="U186" i="50"/>
  <c r="V186" i="50"/>
  <c r="O187" i="50"/>
  <c r="P187" i="50"/>
  <c r="Q187" i="50"/>
  <c r="R187" i="50"/>
  <c r="S187" i="50"/>
  <c r="U187" i="50"/>
  <c r="V187" i="50"/>
  <c r="V204" i="50"/>
  <c r="V205" i="50"/>
  <c r="V206" i="50"/>
  <c r="O216" i="50"/>
  <c r="P216" i="50"/>
  <c r="Q216" i="50"/>
  <c r="R216" i="50"/>
  <c r="S216" i="50"/>
  <c r="U216" i="50"/>
  <c r="V216" i="50"/>
  <c r="O217" i="50"/>
  <c r="P217" i="50"/>
  <c r="Q217" i="50"/>
  <c r="R217" i="50"/>
  <c r="S217" i="50"/>
  <c r="U217" i="50"/>
  <c r="V217" i="50"/>
  <c r="O218" i="50"/>
  <c r="P218" i="50"/>
  <c r="Q218" i="50"/>
  <c r="R218" i="50"/>
  <c r="S218" i="50"/>
  <c r="U218" i="50"/>
  <c r="O218" i="49"/>
  <c r="P218" i="49"/>
  <c r="Q218" i="49"/>
  <c r="R218" i="49"/>
  <c r="S218" i="49"/>
  <c r="U218" i="49"/>
  <c r="O218" i="37"/>
  <c r="P218" i="37"/>
  <c r="Q218" i="37"/>
  <c r="R218" i="37"/>
  <c r="S218" i="37"/>
  <c r="U218" i="37"/>
  <c r="O218" i="48"/>
  <c r="P218" i="48"/>
  <c r="Q218" i="48"/>
  <c r="R218" i="48"/>
  <c r="S218" i="48"/>
  <c r="U218" i="48"/>
  <c r="O218" i="42"/>
  <c r="P218" i="42"/>
  <c r="Q218" i="42"/>
  <c r="R218" i="42"/>
  <c r="S218" i="42"/>
  <c r="U218" i="42"/>
  <c r="O218" i="36"/>
  <c r="P218" i="36"/>
  <c r="Q218" i="36"/>
  <c r="R218" i="36"/>
  <c r="S218" i="36"/>
  <c r="U218" i="36"/>
  <c r="O218" i="32"/>
  <c r="P218" i="32"/>
  <c r="Q218" i="32"/>
  <c r="R218" i="32"/>
  <c r="S218" i="32"/>
  <c r="U218" i="32"/>
  <c r="V218" i="50"/>
  <c r="O219" i="50"/>
  <c r="P219" i="50"/>
  <c r="Q219" i="50"/>
  <c r="R219" i="50"/>
  <c r="S219" i="50"/>
  <c r="U219" i="50"/>
  <c r="V219" i="50"/>
  <c r="O220" i="50"/>
  <c r="P220" i="50"/>
  <c r="Q220" i="50"/>
  <c r="R220" i="50"/>
  <c r="S220" i="50"/>
  <c r="U220" i="50"/>
  <c r="V220" i="50"/>
  <c r="O221" i="50"/>
  <c r="P221" i="50"/>
  <c r="Q221" i="50"/>
  <c r="R221" i="50"/>
  <c r="S221" i="50"/>
  <c r="U221" i="50"/>
  <c r="V221" i="50"/>
  <c r="O222" i="50"/>
  <c r="P222" i="50"/>
  <c r="Q222" i="50"/>
  <c r="R222" i="50"/>
  <c r="S222" i="50"/>
  <c r="U222" i="50"/>
  <c r="V222" i="50"/>
  <c r="V233" i="50"/>
  <c r="O234" i="50"/>
  <c r="P234" i="50"/>
  <c r="Q234" i="50"/>
  <c r="R234" i="50"/>
  <c r="S234" i="50"/>
  <c r="U234" i="50"/>
  <c r="V234" i="50"/>
  <c r="V235" i="50"/>
  <c r="V238" i="50"/>
  <c r="O238" i="50"/>
  <c r="P238" i="50"/>
  <c r="Q238" i="50"/>
  <c r="R238" i="50"/>
  <c r="S238" i="50"/>
  <c r="U238" i="50"/>
  <c r="V239" i="50"/>
  <c r="O250" i="50"/>
  <c r="P250" i="50"/>
  <c r="Q250" i="50"/>
  <c r="R250" i="50"/>
  <c r="S250" i="50"/>
  <c r="U250" i="50"/>
  <c r="V250" i="50"/>
  <c r="V251" i="50"/>
  <c r="V252" i="50"/>
  <c r="V253" i="50"/>
  <c r="V254" i="50"/>
  <c r="V255" i="50"/>
  <c r="V256" i="50"/>
  <c r="V257" i="50"/>
  <c r="V258" i="50"/>
  <c r="V259" i="50"/>
  <c r="V267" i="50"/>
  <c r="V274" i="50"/>
  <c r="V275" i="50"/>
  <c r="V276" i="50"/>
  <c r="O292" i="50"/>
  <c r="P292" i="50"/>
  <c r="Q292" i="50"/>
  <c r="R292" i="50"/>
  <c r="S292" i="50"/>
  <c r="U292" i="50"/>
  <c r="V292" i="50"/>
  <c r="O293" i="50"/>
  <c r="P293" i="50"/>
  <c r="Q293" i="50"/>
  <c r="R293" i="50"/>
  <c r="S293" i="50"/>
  <c r="U293" i="50"/>
  <c r="O294" i="50"/>
  <c r="P294" i="50"/>
  <c r="Q294" i="50"/>
  <c r="R294" i="50"/>
  <c r="S294" i="50"/>
  <c r="U294" i="50"/>
  <c r="V294" i="50"/>
  <c r="O295" i="50"/>
  <c r="P295" i="50"/>
  <c r="Q295" i="50"/>
  <c r="R295" i="50"/>
  <c r="S295" i="50"/>
  <c r="U295" i="50"/>
  <c r="V295" i="50"/>
  <c r="O296" i="50"/>
  <c r="P296" i="50"/>
  <c r="Q296" i="50"/>
  <c r="R296" i="50"/>
  <c r="S296" i="50"/>
  <c r="U296" i="50"/>
  <c r="V296" i="50"/>
  <c r="O297" i="50"/>
  <c r="P297" i="50"/>
  <c r="Q297" i="50"/>
  <c r="R297" i="50"/>
  <c r="S297" i="50"/>
  <c r="U297" i="50"/>
  <c r="V297" i="50"/>
  <c r="O298" i="50"/>
  <c r="P298" i="50"/>
  <c r="Q298" i="50"/>
  <c r="R298" i="50"/>
  <c r="S298" i="50"/>
  <c r="U298" i="50"/>
  <c r="V298" i="50"/>
  <c r="O299" i="50"/>
  <c r="P299" i="50"/>
  <c r="Q299" i="50"/>
  <c r="R299" i="50"/>
  <c r="S299" i="50"/>
  <c r="U299" i="50"/>
  <c r="V299" i="50"/>
  <c r="V300" i="50"/>
  <c r="V301" i="50"/>
  <c r="V302" i="50"/>
  <c r="V303" i="50"/>
  <c r="V304" i="50"/>
  <c r="V305" i="50"/>
  <c r="V306" i="50"/>
  <c r="V307" i="50"/>
  <c r="T325" i="50"/>
  <c r="P325" i="50"/>
  <c r="U325" i="50"/>
  <c r="V325" i="50"/>
  <c r="O326" i="50"/>
  <c r="P326" i="50"/>
  <c r="Q326" i="50"/>
  <c r="R326" i="50"/>
  <c r="S326" i="50"/>
  <c r="U326" i="50"/>
  <c r="V326" i="50"/>
  <c r="V327" i="50"/>
  <c r="V329" i="50"/>
  <c r="O345" i="50"/>
  <c r="W345" i="50" s="1"/>
  <c r="V345" i="50"/>
  <c r="O346" i="50"/>
  <c r="W346" i="50" s="1"/>
  <c r="V346" i="50"/>
  <c r="O347" i="50"/>
  <c r="V348" i="50"/>
  <c r="V349" i="50"/>
  <c r="O350" i="50"/>
  <c r="W350" i="50" s="1"/>
  <c r="V350" i="50"/>
  <c r="V351" i="50"/>
  <c r="V352" i="50"/>
  <c r="V353" i="50"/>
  <c r="V354" i="50"/>
  <c r="V355" i="50"/>
  <c r="V364" i="50"/>
  <c r="V365" i="50"/>
  <c r="V366" i="50"/>
  <c r="O6" i="49"/>
  <c r="S33" i="35" s="1"/>
  <c r="I16" i="49"/>
  <c r="P16" i="49" s="1"/>
  <c r="J16" i="49"/>
  <c r="Q16" i="49" s="1"/>
  <c r="R16" i="49"/>
  <c r="L16" i="49"/>
  <c r="S16" i="49" s="1"/>
  <c r="N16" i="49"/>
  <c r="U16" i="49" s="1"/>
  <c r="V20" i="49"/>
  <c r="V21" i="49"/>
  <c r="V22" i="49"/>
  <c r="V23" i="49"/>
  <c r="V24" i="49"/>
  <c r="V25" i="49"/>
  <c r="V27" i="49"/>
  <c r="V28" i="49"/>
  <c r="V29" i="49"/>
  <c r="V30" i="49"/>
  <c r="V31" i="49"/>
  <c r="V32" i="49"/>
  <c r="V33" i="49"/>
  <c r="V34" i="49"/>
  <c r="V35" i="49"/>
  <c r="O77" i="49"/>
  <c r="P77" i="49"/>
  <c r="Q77" i="49"/>
  <c r="R77" i="49"/>
  <c r="S77" i="49"/>
  <c r="U77" i="49"/>
  <c r="O105" i="49"/>
  <c r="P105" i="49"/>
  <c r="Q105" i="49"/>
  <c r="R105" i="49"/>
  <c r="S105" i="49"/>
  <c r="U105" i="49"/>
  <c r="V105" i="49"/>
  <c r="O106" i="49"/>
  <c r="Q106" i="49"/>
  <c r="R106" i="49"/>
  <c r="S106" i="49"/>
  <c r="U106" i="49"/>
  <c r="O107" i="49"/>
  <c r="P107" i="49"/>
  <c r="R107" i="49"/>
  <c r="S107" i="49"/>
  <c r="U107" i="49"/>
  <c r="O108" i="49"/>
  <c r="P108" i="49"/>
  <c r="Q108" i="49"/>
  <c r="R108" i="49"/>
  <c r="U108" i="49"/>
  <c r="V109" i="49"/>
  <c r="V110" i="49"/>
  <c r="V111" i="49"/>
  <c r="O122" i="49"/>
  <c r="P122" i="49"/>
  <c r="Q122" i="49"/>
  <c r="R122" i="49"/>
  <c r="S122" i="49"/>
  <c r="U122" i="49"/>
  <c r="V122" i="49"/>
  <c r="O123" i="49"/>
  <c r="P123" i="49"/>
  <c r="Q123" i="49"/>
  <c r="R123" i="49"/>
  <c r="S123" i="49"/>
  <c r="U123" i="49"/>
  <c r="V123" i="49"/>
  <c r="O124" i="49"/>
  <c r="P124" i="49"/>
  <c r="Q124" i="49"/>
  <c r="R124" i="49"/>
  <c r="S124" i="49"/>
  <c r="U124" i="49"/>
  <c r="V124" i="49"/>
  <c r="O125" i="49"/>
  <c r="P125" i="49"/>
  <c r="Q125" i="49"/>
  <c r="R125" i="49"/>
  <c r="S125" i="49"/>
  <c r="U125" i="49"/>
  <c r="V125" i="49"/>
  <c r="O126" i="49"/>
  <c r="P126" i="49"/>
  <c r="Q126" i="49"/>
  <c r="R126" i="49"/>
  <c r="S126" i="49"/>
  <c r="U126" i="49"/>
  <c r="V126" i="49"/>
  <c r="O127" i="49"/>
  <c r="P127" i="49"/>
  <c r="Q127" i="49"/>
  <c r="R127" i="49"/>
  <c r="S127" i="49"/>
  <c r="U127" i="49"/>
  <c r="V127" i="49"/>
  <c r="O128" i="49"/>
  <c r="P128" i="49"/>
  <c r="Q128" i="49"/>
  <c r="R128" i="49"/>
  <c r="S128" i="49"/>
  <c r="U128" i="49"/>
  <c r="V128" i="49"/>
  <c r="O129" i="49"/>
  <c r="P129" i="49"/>
  <c r="Q129" i="49"/>
  <c r="R129" i="49"/>
  <c r="S129" i="49"/>
  <c r="U129" i="49"/>
  <c r="V129" i="49"/>
  <c r="O130" i="49"/>
  <c r="P130" i="49"/>
  <c r="Q130" i="49"/>
  <c r="R130" i="49"/>
  <c r="S130" i="49"/>
  <c r="U130" i="49"/>
  <c r="V130" i="49"/>
  <c r="O131" i="49"/>
  <c r="P131" i="49"/>
  <c r="Q131" i="49"/>
  <c r="R131" i="49"/>
  <c r="S131" i="49"/>
  <c r="U131" i="49"/>
  <c r="V131" i="49"/>
  <c r="V132" i="49"/>
  <c r="V138" i="49"/>
  <c r="V139" i="49"/>
  <c r="V140" i="49"/>
  <c r="V141" i="49"/>
  <c r="V142" i="49"/>
  <c r="V143" i="49"/>
  <c r="V144" i="49"/>
  <c r="V155" i="49"/>
  <c r="V156" i="49"/>
  <c r="V157" i="49"/>
  <c r="T158" i="49"/>
  <c r="P158" i="49"/>
  <c r="R158" i="49"/>
  <c r="U158" i="49"/>
  <c r="V158" i="49"/>
  <c r="T159" i="49"/>
  <c r="P159" i="49"/>
  <c r="R159" i="49"/>
  <c r="V159" i="49"/>
  <c r="V160" i="49"/>
  <c r="V172" i="49"/>
  <c r="V173" i="49"/>
  <c r="V174" i="49"/>
  <c r="O175" i="49"/>
  <c r="P175" i="49"/>
  <c r="Q175" i="49"/>
  <c r="R175" i="49"/>
  <c r="S175" i="49"/>
  <c r="U175" i="49"/>
  <c r="V175" i="49"/>
  <c r="O176" i="49"/>
  <c r="P176" i="49"/>
  <c r="Q176" i="49"/>
  <c r="R176" i="49"/>
  <c r="S176" i="49"/>
  <c r="U176" i="49"/>
  <c r="V176" i="49"/>
  <c r="O177" i="49"/>
  <c r="P177" i="49"/>
  <c r="Q177" i="49"/>
  <c r="R177" i="49"/>
  <c r="S177" i="49"/>
  <c r="U177" i="49"/>
  <c r="V177" i="49"/>
  <c r="O178" i="49"/>
  <c r="P178" i="49"/>
  <c r="Q178" i="49"/>
  <c r="R178" i="49"/>
  <c r="S178" i="49"/>
  <c r="U178" i="49"/>
  <c r="V178" i="49"/>
  <c r="O179" i="49"/>
  <c r="P179" i="49"/>
  <c r="Q179" i="49"/>
  <c r="R179" i="49"/>
  <c r="S179" i="49"/>
  <c r="U179" i="49"/>
  <c r="V179" i="49"/>
  <c r="O180" i="49"/>
  <c r="P180" i="49"/>
  <c r="Q180" i="49"/>
  <c r="R180" i="49"/>
  <c r="S180" i="49"/>
  <c r="U180" i="49"/>
  <c r="V180" i="49"/>
  <c r="O181" i="49"/>
  <c r="P181" i="49"/>
  <c r="Q181" i="49"/>
  <c r="R181" i="49"/>
  <c r="S181" i="49"/>
  <c r="U181" i="49"/>
  <c r="V181" i="49"/>
  <c r="O182" i="49"/>
  <c r="P182" i="49"/>
  <c r="Q182" i="49"/>
  <c r="R182" i="49"/>
  <c r="S182" i="49"/>
  <c r="U182" i="49"/>
  <c r="V182" i="49"/>
  <c r="O183" i="49"/>
  <c r="P183" i="49"/>
  <c r="Q183" i="49"/>
  <c r="R183" i="49"/>
  <c r="S183" i="49"/>
  <c r="U183" i="49"/>
  <c r="V183" i="49"/>
  <c r="O184" i="49"/>
  <c r="P184" i="49"/>
  <c r="Q184" i="49"/>
  <c r="R184" i="49"/>
  <c r="S184" i="49"/>
  <c r="U184" i="49"/>
  <c r="V184" i="49"/>
  <c r="O185" i="49"/>
  <c r="P185" i="49"/>
  <c r="Q185" i="49"/>
  <c r="R185" i="49"/>
  <c r="S185" i="49"/>
  <c r="U185" i="49"/>
  <c r="V185" i="49"/>
  <c r="O186" i="49"/>
  <c r="P186" i="49"/>
  <c r="Q186" i="49"/>
  <c r="R186" i="49"/>
  <c r="S186" i="49"/>
  <c r="U186" i="49"/>
  <c r="V186" i="49"/>
  <c r="O187" i="49"/>
  <c r="P187" i="49"/>
  <c r="Q187" i="49"/>
  <c r="R187" i="49"/>
  <c r="S187" i="49"/>
  <c r="U187" i="49"/>
  <c r="V187" i="49"/>
  <c r="V204" i="49"/>
  <c r="V205" i="49"/>
  <c r="V206" i="49"/>
  <c r="O216" i="49"/>
  <c r="P216" i="49"/>
  <c r="Q216" i="49"/>
  <c r="R216" i="49"/>
  <c r="S216" i="49"/>
  <c r="U216" i="49"/>
  <c r="V216" i="49"/>
  <c r="O217" i="49"/>
  <c r="P217" i="49"/>
  <c r="Q217" i="49"/>
  <c r="R217" i="49"/>
  <c r="S217" i="49"/>
  <c r="U217" i="49"/>
  <c r="V217" i="49"/>
  <c r="V218" i="49"/>
  <c r="O219" i="49"/>
  <c r="P219" i="49"/>
  <c r="Q219" i="49"/>
  <c r="R219" i="49"/>
  <c r="S219" i="49"/>
  <c r="U219" i="49"/>
  <c r="V219" i="49"/>
  <c r="O220" i="49"/>
  <c r="P220" i="49"/>
  <c r="Q220" i="49"/>
  <c r="R220" i="49"/>
  <c r="S220" i="49"/>
  <c r="U220" i="49"/>
  <c r="V220" i="49"/>
  <c r="O221" i="49"/>
  <c r="P221" i="49"/>
  <c r="Q221" i="49"/>
  <c r="R221" i="49"/>
  <c r="S221" i="49"/>
  <c r="U221" i="49"/>
  <c r="V221" i="49"/>
  <c r="O222" i="49"/>
  <c r="P222" i="49"/>
  <c r="Q222" i="49"/>
  <c r="R222" i="49"/>
  <c r="S222" i="49"/>
  <c r="U222" i="49"/>
  <c r="V222" i="49"/>
  <c r="V233" i="49"/>
  <c r="O234" i="49"/>
  <c r="P234" i="49"/>
  <c r="Q234" i="49"/>
  <c r="R234" i="49"/>
  <c r="S234" i="49"/>
  <c r="U234" i="49"/>
  <c r="V234" i="49"/>
  <c r="V235" i="49"/>
  <c r="O238" i="49"/>
  <c r="P238" i="49"/>
  <c r="Q238" i="49"/>
  <c r="R238" i="49"/>
  <c r="S238" i="49"/>
  <c r="U238" i="49"/>
  <c r="V239" i="49"/>
  <c r="Q239" i="56" s="1"/>
  <c r="O250" i="49"/>
  <c r="P250" i="49"/>
  <c r="Q250" i="49"/>
  <c r="R250" i="49"/>
  <c r="S250" i="49"/>
  <c r="U250" i="49"/>
  <c r="V250" i="49"/>
  <c r="V251" i="49"/>
  <c r="V252" i="49"/>
  <c r="V253" i="49"/>
  <c r="V254" i="49"/>
  <c r="V255" i="49"/>
  <c r="V256" i="49"/>
  <c r="V257" i="49"/>
  <c r="V258" i="49"/>
  <c r="V259" i="49"/>
  <c r="V267" i="49"/>
  <c r="V274" i="49"/>
  <c r="V275" i="49"/>
  <c r="V276" i="49"/>
  <c r="O292" i="49"/>
  <c r="P292" i="49"/>
  <c r="Q292" i="49"/>
  <c r="R292" i="49"/>
  <c r="S292" i="49"/>
  <c r="U292" i="49"/>
  <c r="V292" i="49"/>
  <c r="O293" i="49"/>
  <c r="P293" i="49"/>
  <c r="Q293" i="49"/>
  <c r="R293" i="49"/>
  <c r="S293" i="49"/>
  <c r="U293" i="49"/>
  <c r="V293" i="49"/>
  <c r="O294" i="49"/>
  <c r="P294" i="49"/>
  <c r="R294" i="49"/>
  <c r="S294" i="49"/>
  <c r="U294" i="49"/>
  <c r="O295" i="49"/>
  <c r="P295" i="49"/>
  <c r="Q295" i="49"/>
  <c r="R295" i="49"/>
  <c r="S295" i="49"/>
  <c r="U295" i="49"/>
  <c r="V295" i="49"/>
  <c r="O296" i="49"/>
  <c r="P296" i="49"/>
  <c r="Q296" i="49"/>
  <c r="R296" i="49"/>
  <c r="S296" i="49"/>
  <c r="U296" i="49"/>
  <c r="V296" i="49"/>
  <c r="O297" i="49"/>
  <c r="P297" i="49"/>
  <c r="Q297" i="49"/>
  <c r="R297" i="49"/>
  <c r="S297" i="49"/>
  <c r="U297" i="49"/>
  <c r="V297" i="49"/>
  <c r="O298" i="49"/>
  <c r="P298" i="49"/>
  <c r="Q298" i="49"/>
  <c r="R298" i="49"/>
  <c r="S298" i="49"/>
  <c r="U298" i="49"/>
  <c r="V298" i="49"/>
  <c r="O299" i="49"/>
  <c r="P299" i="49"/>
  <c r="Q299" i="49"/>
  <c r="R299" i="49"/>
  <c r="S299" i="49"/>
  <c r="U299" i="49"/>
  <c r="V299" i="49"/>
  <c r="V300" i="49"/>
  <c r="V301" i="49"/>
  <c r="V302" i="49"/>
  <c r="V303" i="49"/>
  <c r="V304" i="49"/>
  <c r="V305" i="49"/>
  <c r="V306" i="49"/>
  <c r="V307" i="49"/>
  <c r="T325" i="49"/>
  <c r="P325" i="49"/>
  <c r="R325" i="49"/>
  <c r="U325" i="49"/>
  <c r="V325" i="49"/>
  <c r="O326" i="49"/>
  <c r="P326" i="49"/>
  <c r="Q326" i="49"/>
  <c r="R326" i="49"/>
  <c r="S326" i="49"/>
  <c r="U326" i="49"/>
  <c r="V326" i="49"/>
  <c r="V327" i="49"/>
  <c r="V329" i="49"/>
  <c r="O345" i="49"/>
  <c r="W345" i="49" s="1"/>
  <c r="R345" i="56" s="1"/>
  <c r="V345" i="49"/>
  <c r="O346" i="49"/>
  <c r="W346" i="49" s="1"/>
  <c r="V346" i="49"/>
  <c r="V348" i="49"/>
  <c r="V349" i="49"/>
  <c r="O350" i="49"/>
  <c r="W350" i="49" s="1"/>
  <c r="V350" i="49"/>
  <c r="V351" i="49"/>
  <c r="V352" i="49"/>
  <c r="V353" i="49"/>
  <c r="V354" i="49"/>
  <c r="V355" i="49"/>
  <c r="V364" i="49"/>
  <c r="V365" i="49"/>
  <c r="V366" i="49"/>
  <c r="O6" i="48"/>
  <c r="S32" i="35" s="1"/>
  <c r="R32" i="35" s="1"/>
  <c r="I16" i="48"/>
  <c r="P16" i="48" s="1"/>
  <c r="J16" i="48"/>
  <c r="Q16" i="48" s="1"/>
  <c r="R16" i="48"/>
  <c r="L16" i="48"/>
  <c r="S16" i="48" s="1"/>
  <c r="N16" i="48"/>
  <c r="U16" i="48" s="1"/>
  <c r="V20" i="48"/>
  <c r="O20" i="56" s="1"/>
  <c r="V21" i="48"/>
  <c r="O21" i="56" s="1"/>
  <c r="V22" i="48"/>
  <c r="V23" i="48"/>
  <c r="O23" i="56" s="1"/>
  <c r="V24" i="48"/>
  <c r="O24" i="56" s="1"/>
  <c r="V25" i="48"/>
  <c r="O25" i="56" s="1"/>
  <c r="V27" i="48"/>
  <c r="O27" i="56" s="1"/>
  <c r="V28" i="48"/>
  <c r="O28" i="56" s="1"/>
  <c r="V29" i="48"/>
  <c r="O29" i="56" s="1"/>
  <c r="V30" i="48"/>
  <c r="O30" i="56" s="1"/>
  <c r="V31" i="48"/>
  <c r="O31" i="56" s="1"/>
  <c r="V32" i="48"/>
  <c r="V33" i="48"/>
  <c r="O33" i="56" s="1"/>
  <c r="V34" i="48"/>
  <c r="O34" i="56" s="1"/>
  <c r="V35" i="48"/>
  <c r="O35" i="56" s="1"/>
  <c r="O77" i="48"/>
  <c r="P77" i="48"/>
  <c r="Q77" i="48"/>
  <c r="R77" i="48"/>
  <c r="S77" i="48"/>
  <c r="U77" i="48"/>
  <c r="O105" i="48"/>
  <c r="P105" i="48"/>
  <c r="Q105" i="48"/>
  <c r="R105" i="48"/>
  <c r="S105" i="48"/>
  <c r="U105" i="48"/>
  <c r="V105" i="48"/>
  <c r="V106" i="48"/>
  <c r="O106" i="48"/>
  <c r="P106" i="48"/>
  <c r="Q106" i="48"/>
  <c r="R106" i="48"/>
  <c r="S106" i="48"/>
  <c r="U106" i="48"/>
  <c r="Q107" i="48"/>
  <c r="O107" i="48"/>
  <c r="P107" i="48"/>
  <c r="R107" i="48"/>
  <c r="S107" i="48"/>
  <c r="U107" i="48"/>
  <c r="S108" i="48"/>
  <c r="O108" i="48"/>
  <c r="P108" i="48"/>
  <c r="Q108" i="48"/>
  <c r="R108" i="48"/>
  <c r="U108" i="48"/>
  <c r="V108" i="48"/>
  <c r="O108" i="56" s="1"/>
  <c r="V109" i="48"/>
  <c r="O109" i="56" s="1"/>
  <c r="V110" i="48"/>
  <c r="O110" i="56" s="1"/>
  <c r="V111" i="48"/>
  <c r="O122" i="48"/>
  <c r="P122" i="48"/>
  <c r="Q122" i="48"/>
  <c r="R122" i="48"/>
  <c r="S122" i="48"/>
  <c r="U122" i="48"/>
  <c r="V122" i="48"/>
  <c r="O122" i="56" s="1"/>
  <c r="O123" i="48"/>
  <c r="P123" i="48"/>
  <c r="Q123" i="48"/>
  <c r="R123" i="48"/>
  <c r="S123" i="48"/>
  <c r="U123" i="48"/>
  <c r="V123" i="48"/>
  <c r="O123" i="56" s="1"/>
  <c r="O124" i="48"/>
  <c r="P124" i="48"/>
  <c r="Q124" i="48"/>
  <c r="R124" i="48"/>
  <c r="S124" i="48"/>
  <c r="U124" i="48"/>
  <c r="V124" i="48"/>
  <c r="O125" i="48"/>
  <c r="P125" i="48"/>
  <c r="Q125" i="48"/>
  <c r="R125" i="48"/>
  <c r="S125" i="48"/>
  <c r="U125" i="48"/>
  <c r="V125" i="48"/>
  <c r="O125" i="56" s="1"/>
  <c r="O126" i="48"/>
  <c r="P126" i="48"/>
  <c r="Q126" i="48"/>
  <c r="R126" i="48"/>
  <c r="S126" i="48"/>
  <c r="U126" i="48"/>
  <c r="V126" i="48"/>
  <c r="O126" i="56" s="1"/>
  <c r="O127" i="48"/>
  <c r="P127" i="48"/>
  <c r="Q127" i="48"/>
  <c r="R127" i="48"/>
  <c r="S127" i="48"/>
  <c r="U127" i="48"/>
  <c r="V127" i="48"/>
  <c r="O127" i="56" s="1"/>
  <c r="O128" i="48"/>
  <c r="P128" i="48"/>
  <c r="Q128" i="48"/>
  <c r="R128" i="48"/>
  <c r="S128" i="48"/>
  <c r="U128" i="48"/>
  <c r="V128" i="48"/>
  <c r="O128" i="56" s="1"/>
  <c r="O129" i="48"/>
  <c r="P129" i="48"/>
  <c r="Q129" i="48"/>
  <c r="R129" i="48"/>
  <c r="S129" i="48"/>
  <c r="U129" i="48"/>
  <c r="V129" i="48"/>
  <c r="O130" i="48"/>
  <c r="P130" i="48"/>
  <c r="Q130" i="48"/>
  <c r="R130" i="48"/>
  <c r="S130" i="48"/>
  <c r="U130" i="48"/>
  <c r="V130" i="48"/>
  <c r="O130" i="56" s="1"/>
  <c r="O131" i="48"/>
  <c r="P131" i="48"/>
  <c r="Q131" i="48"/>
  <c r="R131" i="48"/>
  <c r="S131" i="48"/>
  <c r="U131" i="48"/>
  <c r="V131" i="48"/>
  <c r="O131" i="56" s="1"/>
  <c r="V132" i="48"/>
  <c r="O132" i="56" s="1"/>
  <c r="V138" i="48"/>
  <c r="V139" i="48"/>
  <c r="V140" i="48"/>
  <c r="O140" i="56" s="1"/>
  <c r="V141" i="48"/>
  <c r="O141" i="56" s="1"/>
  <c r="V142" i="48"/>
  <c r="V143" i="48"/>
  <c r="O143" i="56" s="1"/>
  <c r="V144" i="48"/>
  <c r="V155" i="48"/>
  <c r="O155" i="56" s="1"/>
  <c r="V156" i="48"/>
  <c r="V157" i="48"/>
  <c r="O157" i="56" s="1"/>
  <c r="T158" i="48"/>
  <c r="P158" i="48"/>
  <c r="U158" i="48"/>
  <c r="V158" i="48"/>
  <c r="O158" i="56" s="1"/>
  <c r="T159" i="48"/>
  <c r="O159" i="48"/>
  <c r="P159" i="48"/>
  <c r="Q159" i="48"/>
  <c r="R159" i="48"/>
  <c r="S159" i="48"/>
  <c r="U159" i="48"/>
  <c r="V159" i="48"/>
  <c r="O159" i="56" s="1"/>
  <c r="V160" i="48"/>
  <c r="O160" i="56" s="1"/>
  <c r="V172" i="48"/>
  <c r="O172" i="56" s="1"/>
  <c r="V173" i="48"/>
  <c r="O173" i="56" s="1"/>
  <c r="V174" i="48"/>
  <c r="O175" i="48"/>
  <c r="P175" i="48"/>
  <c r="Q175" i="48"/>
  <c r="R175" i="48"/>
  <c r="S175" i="48"/>
  <c r="U175" i="48"/>
  <c r="V175" i="48"/>
  <c r="O175" i="56" s="1"/>
  <c r="O176" i="48"/>
  <c r="P176" i="48"/>
  <c r="Q176" i="48"/>
  <c r="R176" i="48"/>
  <c r="S176" i="48"/>
  <c r="U176" i="48"/>
  <c r="V176" i="48"/>
  <c r="O176" i="56" s="1"/>
  <c r="O177" i="48"/>
  <c r="P177" i="48"/>
  <c r="Q177" i="48"/>
  <c r="R177" i="48"/>
  <c r="S177" i="48"/>
  <c r="U177" i="48"/>
  <c r="V177" i="48"/>
  <c r="O177" i="56" s="1"/>
  <c r="O178" i="48"/>
  <c r="P178" i="48"/>
  <c r="Q178" i="48"/>
  <c r="R178" i="48"/>
  <c r="S178" i="48"/>
  <c r="U178" i="48"/>
  <c r="V178" i="48"/>
  <c r="O178" i="56" s="1"/>
  <c r="O179" i="48"/>
  <c r="P179" i="48"/>
  <c r="Q179" i="48"/>
  <c r="R179" i="48"/>
  <c r="S179" i="48"/>
  <c r="U179" i="48"/>
  <c r="V179" i="48"/>
  <c r="O179" i="56" s="1"/>
  <c r="O180" i="48"/>
  <c r="P180" i="48"/>
  <c r="Q180" i="48"/>
  <c r="R180" i="48"/>
  <c r="S180" i="48"/>
  <c r="U180" i="48"/>
  <c r="V180" i="48"/>
  <c r="O180" i="56" s="1"/>
  <c r="O181" i="48"/>
  <c r="P181" i="48"/>
  <c r="Q181" i="48"/>
  <c r="R181" i="48"/>
  <c r="S181" i="48"/>
  <c r="U181" i="48"/>
  <c r="V181" i="48"/>
  <c r="O181" i="56" s="1"/>
  <c r="O182" i="48"/>
  <c r="P182" i="48"/>
  <c r="Q182" i="48"/>
  <c r="R182" i="48"/>
  <c r="S182" i="48"/>
  <c r="U182" i="48"/>
  <c r="V182" i="48"/>
  <c r="O183" i="48"/>
  <c r="P183" i="48"/>
  <c r="Q183" i="48"/>
  <c r="R183" i="48"/>
  <c r="S183" i="48"/>
  <c r="U183" i="48"/>
  <c r="V183" i="48"/>
  <c r="O183" i="56" s="1"/>
  <c r="O184" i="48"/>
  <c r="P184" i="48"/>
  <c r="Q184" i="48"/>
  <c r="R184" i="48"/>
  <c r="S184" i="48"/>
  <c r="U184" i="48"/>
  <c r="V184" i="48"/>
  <c r="O184" i="56" s="1"/>
  <c r="O185" i="48"/>
  <c r="P185" i="48"/>
  <c r="Q185" i="48"/>
  <c r="R185" i="48"/>
  <c r="S185" i="48"/>
  <c r="U185" i="48"/>
  <c r="V185" i="48"/>
  <c r="O186" i="48"/>
  <c r="P186" i="48"/>
  <c r="Q186" i="48"/>
  <c r="R186" i="48"/>
  <c r="S186" i="48"/>
  <c r="U186" i="48"/>
  <c r="V186" i="48"/>
  <c r="O186" i="56" s="1"/>
  <c r="O187" i="48"/>
  <c r="P187" i="48"/>
  <c r="Q187" i="48"/>
  <c r="R187" i="48"/>
  <c r="S187" i="48"/>
  <c r="U187" i="48"/>
  <c r="V187" i="48"/>
  <c r="O187" i="56" s="1"/>
  <c r="V204" i="48"/>
  <c r="O204" i="56" s="1"/>
  <c r="V205" i="48"/>
  <c r="O205" i="56" s="1"/>
  <c r="V206" i="48"/>
  <c r="O206" i="56" s="1"/>
  <c r="O216" i="48"/>
  <c r="P216" i="48"/>
  <c r="Q216" i="48"/>
  <c r="R216" i="48"/>
  <c r="S216" i="48"/>
  <c r="U216" i="48"/>
  <c r="V216" i="48"/>
  <c r="O216" i="56" s="1"/>
  <c r="O217" i="48"/>
  <c r="P217" i="48"/>
  <c r="Q217" i="48"/>
  <c r="R217" i="48"/>
  <c r="S217" i="48"/>
  <c r="U217" i="48"/>
  <c r="V217" i="48"/>
  <c r="O217" i="56" s="1"/>
  <c r="V218" i="48"/>
  <c r="O218" i="56" s="1"/>
  <c r="O219" i="48"/>
  <c r="P219" i="48"/>
  <c r="Q219" i="48"/>
  <c r="R219" i="48"/>
  <c r="S219" i="48"/>
  <c r="U219" i="48"/>
  <c r="V219" i="48"/>
  <c r="O220" i="48"/>
  <c r="P220" i="48"/>
  <c r="Q220" i="48"/>
  <c r="R220" i="48"/>
  <c r="S220" i="48"/>
  <c r="U220" i="48"/>
  <c r="V220" i="48"/>
  <c r="O220" i="56" s="1"/>
  <c r="O221" i="48"/>
  <c r="P221" i="48"/>
  <c r="Q221" i="48"/>
  <c r="R221" i="48"/>
  <c r="S221" i="48"/>
  <c r="U221" i="48"/>
  <c r="V221" i="48"/>
  <c r="O222" i="48"/>
  <c r="P222" i="48"/>
  <c r="Q222" i="48"/>
  <c r="R222" i="48"/>
  <c r="S222" i="48"/>
  <c r="U222" i="48"/>
  <c r="V222" i="48"/>
  <c r="O222" i="56" s="1"/>
  <c r="V233" i="48"/>
  <c r="O234" i="48"/>
  <c r="P234" i="48"/>
  <c r="Q234" i="48"/>
  <c r="R234" i="48"/>
  <c r="S234" i="48"/>
  <c r="U234" i="48"/>
  <c r="V234" i="48"/>
  <c r="O234" i="56" s="1"/>
  <c r="V235" i="48"/>
  <c r="O235" i="56" s="1"/>
  <c r="V238" i="48"/>
  <c r="O238" i="56" s="1"/>
  <c r="O238" i="48"/>
  <c r="P238" i="48"/>
  <c r="Q238" i="48"/>
  <c r="R238" i="48"/>
  <c r="S238" i="48"/>
  <c r="U238" i="48"/>
  <c r="V239" i="48"/>
  <c r="O239" i="56" s="1"/>
  <c r="O250" i="48"/>
  <c r="P250" i="48"/>
  <c r="Q250" i="48"/>
  <c r="R250" i="48"/>
  <c r="S250" i="48"/>
  <c r="U250" i="48"/>
  <c r="V250" i="48"/>
  <c r="O250" i="56" s="1"/>
  <c r="V251" i="48"/>
  <c r="O251" i="56" s="1"/>
  <c r="V252" i="48"/>
  <c r="O252" i="56" s="1"/>
  <c r="V253" i="48"/>
  <c r="O253" i="56" s="1"/>
  <c r="V254" i="48"/>
  <c r="O254" i="56" s="1"/>
  <c r="V255" i="48"/>
  <c r="O255" i="56" s="1"/>
  <c r="V256" i="48"/>
  <c r="V257" i="48"/>
  <c r="O257" i="56" s="1"/>
  <c r="V258" i="48"/>
  <c r="V259" i="48"/>
  <c r="O259" i="56" s="1"/>
  <c r="V267" i="48"/>
  <c r="O267" i="56" s="1"/>
  <c r="V274" i="48"/>
  <c r="O274" i="56" s="1"/>
  <c r="V275" i="48"/>
  <c r="O275" i="56" s="1"/>
  <c r="V276" i="48"/>
  <c r="O276" i="56" s="1"/>
  <c r="O292" i="48"/>
  <c r="P292" i="48"/>
  <c r="Q292" i="48"/>
  <c r="R292" i="48"/>
  <c r="S292" i="48"/>
  <c r="U292" i="48"/>
  <c r="V292" i="48"/>
  <c r="O292" i="56" s="1"/>
  <c r="O293" i="48"/>
  <c r="P293" i="48"/>
  <c r="Q293" i="48"/>
  <c r="R293" i="48"/>
  <c r="S293" i="48"/>
  <c r="U293" i="48"/>
  <c r="O294" i="48"/>
  <c r="P294" i="48"/>
  <c r="R294" i="48"/>
  <c r="S294" i="48"/>
  <c r="U294" i="48"/>
  <c r="O295" i="48"/>
  <c r="P295" i="48"/>
  <c r="Q295" i="48"/>
  <c r="R295" i="48"/>
  <c r="S295" i="48"/>
  <c r="U295" i="48"/>
  <c r="V295" i="48"/>
  <c r="O295" i="56" s="1"/>
  <c r="O296" i="48"/>
  <c r="P296" i="48"/>
  <c r="Q296" i="48"/>
  <c r="R296" i="48"/>
  <c r="S296" i="48"/>
  <c r="U296" i="48"/>
  <c r="V296" i="48"/>
  <c r="O296" i="56" s="1"/>
  <c r="O297" i="48"/>
  <c r="P297" i="48"/>
  <c r="Q297" i="48"/>
  <c r="R297" i="48"/>
  <c r="S297" i="48"/>
  <c r="U297" i="48"/>
  <c r="V297" i="48"/>
  <c r="O298" i="48"/>
  <c r="P298" i="48"/>
  <c r="Q298" i="48"/>
  <c r="R298" i="48"/>
  <c r="S298" i="48"/>
  <c r="U298" i="48"/>
  <c r="V298" i="48"/>
  <c r="O298" i="56" s="1"/>
  <c r="O299" i="48"/>
  <c r="P299" i="48"/>
  <c r="Q299" i="48"/>
  <c r="R299" i="48"/>
  <c r="S299" i="48"/>
  <c r="U299" i="48"/>
  <c r="V299" i="48"/>
  <c r="O299" i="56" s="1"/>
  <c r="V300" i="48"/>
  <c r="O300" i="56" s="1"/>
  <c r="V301" i="48"/>
  <c r="O301" i="56" s="1"/>
  <c r="V302" i="48"/>
  <c r="O302" i="56" s="1"/>
  <c r="V303" i="48"/>
  <c r="O303" i="56" s="1"/>
  <c r="V304" i="48"/>
  <c r="O304" i="56" s="1"/>
  <c r="V305" i="48"/>
  <c r="O305" i="56" s="1"/>
  <c r="V306" i="48"/>
  <c r="O306" i="56" s="1"/>
  <c r="V307" i="48"/>
  <c r="O307" i="56" s="1"/>
  <c r="T325" i="48"/>
  <c r="O325" i="48"/>
  <c r="P325" i="48"/>
  <c r="Q325" i="48"/>
  <c r="R325" i="48"/>
  <c r="S325" i="48"/>
  <c r="U325" i="48"/>
  <c r="V325" i="48"/>
  <c r="O325" i="56" s="1"/>
  <c r="O326" i="48"/>
  <c r="P326" i="48"/>
  <c r="Q326" i="48"/>
  <c r="R326" i="48"/>
  <c r="S326" i="48"/>
  <c r="U326" i="48"/>
  <c r="V326" i="48"/>
  <c r="V327" i="48"/>
  <c r="O327" i="56" s="1"/>
  <c r="V329" i="48"/>
  <c r="O329" i="56" s="1"/>
  <c r="O345" i="48"/>
  <c r="W345" i="48" s="1"/>
  <c r="P345" i="56" s="1"/>
  <c r="V345" i="48"/>
  <c r="O346" i="48"/>
  <c r="W346" i="48" s="1"/>
  <c r="P346" i="56" s="1"/>
  <c r="V346" i="48"/>
  <c r="O347" i="48"/>
  <c r="W347" i="48" s="1"/>
  <c r="V347" i="48"/>
  <c r="V348" i="48"/>
  <c r="O348" i="56" s="1"/>
  <c r="V349" i="48"/>
  <c r="O349" i="56" s="1"/>
  <c r="O350" i="48"/>
  <c r="W350" i="48" s="1"/>
  <c r="P350" i="56" s="1"/>
  <c r="V350" i="48"/>
  <c r="O350" i="56" s="1"/>
  <c r="V351" i="48"/>
  <c r="O351" i="56" s="1"/>
  <c r="V352" i="48"/>
  <c r="O352" i="56" s="1"/>
  <c r="V353" i="48"/>
  <c r="O353" i="56" s="1"/>
  <c r="V354" i="48"/>
  <c r="V355" i="48"/>
  <c r="O355" i="56" s="1"/>
  <c r="V364" i="48"/>
  <c r="O364" i="56" s="1"/>
  <c r="V365" i="48"/>
  <c r="V366" i="48"/>
  <c r="O366" i="56" s="1"/>
  <c r="O6" i="37"/>
  <c r="S31" i="35" s="1"/>
  <c r="R31" i="35" s="1"/>
  <c r="I16" i="37"/>
  <c r="P16" i="37" s="1"/>
  <c r="J16" i="37"/>
  <c r="Q16" i="37" s="1"/>
  <c r="R16" i="37"/>
  <c r="L16" i="37"/>
  <c r="S16" i="37" s="1"/>
  <c r="N16" i="37"/>
  <c r="U16" i="37" s="1"/>
  <c r="V20" i="37"/>
  <c r="V21" i="37"/>
  <c r="V22" i="37"/>
  <c r="V23" i="37"/>
  <c r="V24" i="37"/>
  <c r="M24" i="56" s="1"/>
  <c r="V25" i="37"/>
  <c r="V27" i="37"/>
  <c r="V28" i="37"/>
  <c r="V29" i="37"/>
  <c r="V30" i="37"/>
  <c r="V31" i="37"/>
  <c r="V32" i="37"/>
  <c r="V33" i="37"/>
  <c r="V34" i="37"/>
  <c r="V35" i="37"/>
  <c r="O77" i="37"/>
  <c r="P77" i="37"/>
  <c r="Q77" i="37"/>
  <c r="R77" i="37"/>
  <c r="S77" i="37"/>
  <c r="U77" i="37"/>
  <c r="O105" i="37"/>
  <c r="P105" i="37"/>
  <c r="Q105" i="37"/>
  <c r="R105" i="37"/>
  <c r="S105" i="37"/>
  <c r="U105" i="37"/>
  <c r="V105" i="37"/>
  <c r="V106" i="37"/>
  <c r="O106" i="37"/>
  <c r="Q106" i="37"/>
  <c r="R106" i="37"/>
  <c r="S106" i="37"/>
  <c r="U106" i="37"/>
  <c r="O107" i="37"/>
  <c r="P107" i="37"/>
  <c r="R107" i="37"/>
  <c r="S107" i="37"/>
  <c r="U107" i="37"/>
  <c r="O108" i="37"/>
  <c r="P108" i="37"/>
  <c r="Q108" i="37"/>
  <c r="R108" i="37"/>
  <c r="U108" i="37"/>
  <c r="V109" i="37"/>
  <c r="V110" i="37"/>
  <c r="V111" i="37"/>
  <c r="O122" i="37"/>
  <c r="P122" i="37"/>
  <c r="Q122" i="37"/>
  <c r="R122" i="37"/>
  <c r="S122" i="37"/>
  <c r="U122" i="37"/>
  <c r="V122" i="37"/>
  <c r="O123" i="37"/>
  <c r="P123" i="37"/>
  <c r="Q123" i="37"/>
  <c r="R123" i="37"/>
  <c r="S123" i="37"/>
  <c r="U123" i="37"/>
  <c r="V123" i="37"/>
  <c r="O124" i="37"/>
  <c r="P124" i="37"/>
  <c r="Q124" i="37"/>
  <c r="R124" i="37"/>
  <c r="S124" i="37"/>
  <c r="U124" i="37"/>
  <c r="V124" i="37"/>
  <c r="O125" i="37"/>
  <c r="P125" i="37"/>
  <c r="Q125" i="37"/>
  <c r="R125" i="37"/>
  <c r="S125" i="37"/>
  <c r="U125" i="37"/>
  <c r="V125" i="37"/>
  <c r="O126" i="37"/>
  <c r="P126" i="37"/>
  <c r="Q126" i="37"/>
  <c r="R126" i="37"/>
  <c r="S126" i="37"/>
  <c r="U126" i="37"/>
  <c r="V126" i="37"/>
  <c r="O127" i="37"/>
  <c r="P127" i="37"/>
  <c r="Q127" i="37"/>
  <c r="R127" i="37"/>
  <c r="S127" i="37"/>
  <c r="U127" i="37"/>
  <c r="V127" i="37"/>
  <c r="O128" i="37"/>
  <c r="P128" i="37"/>
  <c r="Q128" i="37"/>
  <c r="R128" i="37"/>
  <c r="S128" i="37"/>
  <c r="U128" i="37"/>
  <c r="V128" i="37"/>
  <c r="O129" i="37"/>
  <c r="P129" i="37"/>
  <c r="Q129" i="37"/>
  <c r="R129" i="37"/>
  <c r="S129" i="37"/>
  <c r="U129" i="37"/>
  <c r="V129" i="37"/>
  <c r="O130" i="37"/>
  <c r="P130" i="37"/>
  <c r="Q130" i="37"/>
  <c r="R130" i="37"/>
  <c r="S130" i="37"/>
  <c r="U130" i="37"/>
  <c r="V130" i="37"/>
  <c r="O131" i="37"/>
  <c r="P131" i="37"/>
  <c r="Q131" i="37"/>
  <c r="R131" i="37"/>
  <c r="S131" i="37"/>
  <c r="U131" i="37"/>
  <c r="V131" i="37"/>
  <c r="V132" i="37"/>
  <c r="V138" i="37"/>
  <c r="V139" i="37"/>
  <c r="V140" i="37"/>
  <c r="V141" i="37"/>
  <c r="V142" i="37"/>
  <c r="V143" i="37"/>
  <c r="V144" i="37"/>
  <c r="M144" i="56" s="1"/>
  <c r="V155" i="37"/>
  <c r="V156" i="37"/>
  <c r="V157" i="37"/>
  <c r="T158" i="37"/>
  <c r="P158" i="37"/>
  <c r="R158" i="37"/>
  <c r="V158" i="37"/>
  <c r="T159" i="37"/>
  <c r="V159" i="37"/>
  <c r="V160" i="37"/>
  <c r="V172" i="37"/>
  <c r="V173" i="37"/>
  <c r="V174" i="37"/>
  <c r="O175" i="37"/>
  <c r="P175" i="37"/>
  <c r="Q175" i="37"/>
  <c r="R175" i="37"/>
  <c r="S175" i="37"/>
  <c r="U175" i="37"/>
  <c r="V175" i="37"/>
  <c r="O176" i="37"/>
  <c r="P176" i="37"/>
  <c r="Q176" i="37"/>
  <c r="R176" i="37"/>
  <c r="S176" i="37"/>
  <c r="U176" i="37"/>
  <c r="V176" i="37"/>
  <c r="O177" i="37"/>
  <c r="P177" i="37"/>
  <c r="Q177" i="37"/>
  <c r="R177" i="37"/>
  <c r="S177" i="37"/>
  <c r="U177" i="37"/>
  <c r="V177" i="37"/>
  <c r="O178" i="37"/>
  <c r="P178" i="37"/>
  <c r="Q178" i="37"/>
  <c r="R178" i="37"/>
  <c r="S178" i="37"/>
  <c r="U178" i="37"/>
  <c r="V178" i="37"/>
  <c r="O179" i="37"/>
  <c r="P179" i="37"/>
  <c r="Q179" i="37"/>
  <c r="R179" i="37"/>
  <c r="S179" i="37"/>
  <c r="U179" i="37"/>
  <c r="V179" i="37"/>
  <c r="O180" i="37"/>
  <c r="P180" i="37"/>
  <c r="Q180" i="37"/>
  <c r="R180" i="37"/>
  <c r="S180" i="37"/>
  <c r="U180" i="37"/>
  <c r="V180" i="37"/>
  <c r="O181" i="37"/>
  <c r="P181" i="37"/>
  <c r="Q181" i="37"/>
  <c r="R181" i="37"/>
  <c r="S181" i="37"/>
  <c r="U181" i="37"/>
  <c r="V181" i="37"/>
  <c r="O182" i="37"/>
  <c r="P182" i="37"/>
  <c r="Q182" i="37"/>
  <c r="R182" i="37"/>
  <c r="S182" i="37"/>
  <c r="U182" i="37"/>
  <c r="V182" i="37"/>
  <c r="O183" i="37"/>
  <c r="P183" i="37"/>
  <c r="Q183" i="37"/>
  <c r="R183" i="37"/>
  <c r="S183" i="37"/>
  <c r="U183" i="37"/>
  <c r="V183" i="37"/>
  <c r="O184" i="37"/>
  <c r="P184" i="37"/>
  <c r="Q184" i="37"/>
  <c r="R184" i="37"/>
  <c r="S184" i="37"/>
  <c r="U184" i="37"/>
  <c r="V184" i="37"/>
  <c r="O185" i="37"/>
  <c r="P185" i="37"/>
  <c r="Q185" i="37"/>
  <c r="R185" i="37"/>
  <c r="S185" i="37"/>
  <c r="U185" i="37"/>
  <c r="V185" i="37"/>
  <c r="O186" i="37"/>
  <c r="P186" i="37"/>
  <c r="Q186" i="37"/>
  <c r="R186" i="37"/>
  <c r="S186" i="37"/>
  <c r="U186" i="37"/>
  <c r="V186" i="37"/>
  <c r="O187" i="37"/>
  <c r="P187" i="37"/>
  <c r="Q187" i="37"/>
  <c r="R187" i="37"/>
  <c r="S187" i="37"/>
  <c r="U187" i="37"/>
  <c r="V187" i="37"/>
  <c r="V204" i="37"/>
  <c r="V205" i="37"/>
  <c r="V206" i="37"/>
  <c r="O216" i="37"/>
  <c r="P216" i="37"/>
  <c r="Q216" i="37"/>
  <c r="R216" i="37"/>
  <c r="S216" i="37"/>
  <c r="U216" i="37"/>
  <c r="V216" i="37"/>
  <c r="O217" i="37"/>
  <c r="P217" i="37"/>
  <c r="Q217" i="37"/>
  <c r="R217" i="37"/>
  <c r="S217" i="37"/>
  <c r="U217" i="37"/>
  <c r="V217" i="37"/>
  <c r="V218" i="37"/>
  <c r="O219" i="37"/>
  <c r="P219" i="37"/>
  <c r="Q219" i="37"/>
  <c r="R219" i="37"/>
  <c r="S219" i="37"/>
  <c r="U219" i="37"/>
  <c r="V219" i="37"/>
  <c r="O220" i="37"/>
  <c r="P220" i="37"/>
  <c r="Q220" i="37"/>
  <c r="R220" i="37"/>
  <c r="S220" i="37"/>
  <c r="U220" i="37"/>
  <c r="V220" i="37"/>
  <c r="O221" i="37"/>
  <c r="P221" i="37"/>
  <c r="Q221" i="37"/>
  <c r="R221" i="37"/>
  <c r="S221" i="37"/>
  <c r="U221" i="37"/>
  <c r="V221" i="37"/>
  <c r="O222" i="37"/>
  <c r="P222" i="37"/>
  <c r="Q222" i="37"/>
  <c r="R222" i="37"/>
  <c r="S222" i="37"/>
  <c r="U222" i="37"/>
  <c r="V222" i="37"/>
  <c r="M222" i="56" s="1"/>
  <c r="V233" i="37"/>
  <c r="O234" i="37"/>
  <c r="P234" i="37"/>
  <c r="Q234" i="37"/>
  <c r="R234" i="37"/>
  <c r="S234" i="37"/>
  <c r="U234" i="37"/>
  <c r="V234" i="37"/>
  <c r="V235" i="37"/>
  <c r="O238" i="37"/>
  <c r="P238" i="37"/>
  <c r="Q238" i="37"/>
  <c r="R238" i="37"/>
  <c r="S238" i="37"/>
  <c r="U238" i="37"/>
  <c r="V239" i="37"/>
  <c r="O250" i="37"/>
  <c r="P250" i="37"/>
  <c r="Q250" i="37"/>
  <c r="R250" i="37"/>
  <c r="S250" i="37"/>
  <c r="U250" i="37"/>
  <c r="V250" i="37"/>
  <c r="V251" i="37"/>
  <c r="V252" i="37"/>
  <c r="V253" i="37"/>
  <c r="V254" i="37"/>
  <c r="V255" i="37"/>
  <c r="V256" i="37"/>
  <c r="V257" i="37"/>
  <c r="V258" i="37"/>
  <c r="M258" i="56" s="1"/>
  <c r="V259" i="37"/>
  <c r="V267" i="37"/>
  <c r="V274" i="37"/>
  <c r="V275" i="37"/>
  <c r="V276" i="37"/>
  <c r="O292" i="37"/>
  <c r="P292" i="37"/>
  <c r="Q292" i="37"/>
  <c r="R292" i="37"/>
  <c r="S292" i="37"/>
  <c r="U292" i="37"/>
  <c r="V292" i="37"/>
  <c r="O293" i="37"/>
  <c r="P293" i="37"/>
  <c r="Q293" i="37"/>
  <c r="R293" i="37"/>
  <c r="S293" i="37"/>
  <c r="U293" i="37"/>
  <c r="O294" i="37"/>
  <c r="P294" i="37"/>
  <c r="R294" i="37"/>
  <c r="S294" i="37"/>
  <c r="U294" i="37"/>
  <c r="O295" i="37"/>
  <c r="P295" i="37"/>
  <c r="Q295" i="37"/>
  <c r="R295" i="37"/>
  <c r="S295" i="37"/>
  <c r="U295" i="37"/>
  <c r="V295" i="37"/>
  <c r="O296" i="37"/>
  <c r="P296" i="37"/>
  <c r="Q296" i="37"/>
  <c r="R296" i="37"/>
  <c r="S296" i="37"/>
  <c r="U296" i="37"/>
  <c r="V296" i="37"/>
  <c r="O297" i="37"/>
  <c r="P297" i="37"/>
  <c r="Q297" i="37"/>
  <c r="R297" i="37"/>
  <c r="S297" i="37"/>
  <c r="U297" i="37"/>
  <c r="V297" i="37"/>
  <c r="O298" i="37"/>
  <c r="P298" i="37"/>
  <c r="Q298" i="37"/>
  <c r="R298" i="37"/>
  <c r="S298" i="37"/>
  <c r="U298" i="37"/>
  <c r="V298" i="37"/>
  <c r="O299" i="37"/>
  <c r="P299" i="37"/>
  <c r="Q299" i="37"/>
  <c r="R299" i="37"/>
  <c r="S299" i="37"/>
  <c r="U299" i="37"/>
  <c r="O299" i="42"/>
  <c r="P299" i="42"/>
  <c r="Q299" i="42"/>
  <c r="R299" i="42"/>
  <c r="S299" i="42"/>
  <c r="U299" i="42"/>
  <c r="O299" i="36"/>
  <c r="P299" i="36"/>
  <c r="Q299" i="36"/>
  <c r="R299" i="36"/>
  <c r="S299" i="36"/>
  <c r="U299" i="36"/>
  <c r="O299" i="32"/>
  <c r="P299" i="32"/>
  <c r="Q299" i="32"/>
  <c r="R299" i="32"/>
  <c r="S299" i="32"/>
  <c r="U299" i="32"/>
  <c r="V299" i="37"/>
  <c r="V300" i="37"/>
  <c r="V301" i="37"/>
  <c r="V302" i="37"/>
  <c r="V303" i="37"/>
  <c r="V304" i="37"/>
  <c r="V305" i="37"/>
  <c r="V306" i="37"/>
  <c r="V307" i="37"/>
  <c r="T325" i="37"/>
  <c r="P325" i="37"/>
  <c r="R325" i="37"/>
  <c r="U325" i="37"/>
  <c r="V325" i="37"/>
  <c r="O326" i="37"/>
  <c r="P326" i="37"/>
  <c r="Q326" i="37"/>
  <c r="R326" i="37"/>
  <c r="S326" i="37"/>
  <c r="U326" i="37"/>
  <c r="V326" i="37"/>
  <c r="V327" i="37"/>
  <c r="V329" i="37"/>
  <c r="O345" i="37"/>
  <c r="W345" i="37" s="1"/>
  <c r="N345" i="56" s="1"/>
  <c r="V345" i="37"/>
  <c r="O346" i="37"/>
  <c r="W346" i="37" s="1"/>
  <c r="V346" i="37"/>
  <c r="V348" i="37"/>
  <c r="V349" i="37"/>
  <c r="O350" i="37"/>
  <c r="W350" i="37" s="1"/>
  <c r="V350" i="37"/>
  <c r="V351" i="37"/>
  <c r="V352" i="37"/>
  <c r="V353" i="37"/>
  <c r="V354" i="37"/>
  <c r="V355" i="37"/>
  <c r="V364" i="37"/>
  <c r="V365" i="37"/>
  <c r="V366" i="37"/>
  <c r="O6" i="42"/>
  <c r="S30" i="35" s="1"/>
  <c r="R30" i="35" s="1"/>
  <c r="I16" i="42"/>
  <c r="P16" i="42" s="1"/>
  <c r="J16" i="42"/>
  <c r="Q16" i="42" s="1"/>
  <c r="R16" i="42"/>
  <c r="L16" i="42"/>
  <c r="S16" i="42" s="1"/>
  <c r="N16" i="42"/>
  <c r="U16" i="42" s="1"/>
  <c r="V20" i="42"/>
  <c r="V21" i="42"/>
  <c r="V22" i="42"/>
  <c r="V23" i="42"/>
  <c r="V24" i="42"/>
  <c r="V25" i="42"/>
  <c r="V27" i="42"/>
  <c r="V28" i="42"/>
  <c r="V29" i="42"/>
  <c r="V30" i="42"/>
  <c r="V31" i="42"/>
  <c r="V32" i="42"/>
  <c r="V33" i="42"/>
  <c r="V34" i="42"/>
  <c r="V35" i="42"/>
  <c r="O77" i="42"/>
  <c r="P77" i="42"/>
  <c r="Q77" i="42"/>
  <c r="R77" i="42"/>
  <c r="S77" i="42"/>
  <c r="U77" i="42"/>
  <c r="O105" i="42"/>
  <c r="P105" i="42"/>
  <c r="Q105" i="42"/>
  <c r="R105" i="42"/>
  <c r="S105" i="42"/>
  <c r="U105" i="42"/>
  <c r="V105" i="42"/>
  <c r="V106" i="42"/>
  <c r="O106" i="42"/>
  <c r="P106" i="42"/>
  <c r="Q106" i="42"/>
  <c r="R106" i="42"/>
  <c r="S106" i="42"/>
  <c r="U106" i="42"/>
  <c r="Q107" i="42"/>
  <c r="O107" i="42"/>
  <c r="P107" i="42"/>
  <c r="R107" i="42"/>
  <c r="S107" i="42"/>
  <c r="U107" i="42"/>
  <c r="V107" i="42"/>
  <c r="O108" i="42"/>
  <c r="P108" i="42"/>
  <c r="Q108" i="42"/>
  <c r="R108" i="42"/>
  <c r="U108" i="42"/>
  <c r="V109" i="42"/>
  <c r="V110" i="42"/>
  <c r="V111" i="42"/>
  <c r="O122" i="42"/>
  <c r="P122" i="42"/>
  <c r="Q122" i="42"/>
  <c r="R122" i="42"/>
  <c r="S122" i="42"/>
  <c r="U122" i="42"/>
  <c r="V122" i="42"/>
  <c r="O123" i="42"/>
  <c r="P123" i="42"/>
  <c r="Q123" i="42"/>
  <c r="R123" i="42"/>
  <c r="S123" i="42"/>
  <c r="U123" i="42"/>
  <c r="V123" i="42"/>
  <c r="O124" i="42"/>
  <c r="P124" i="42"/>
  <c r="Q124" i="42"/>
  <c r="R124" i="42"/>
  <c r="S124" i="42"/>
  <c r="U124" i="42"/>
  <c r="V124" i="42"/>
  <c r="O125" i="42"/>
  <c r="P125" i="42"/>
  <c r="Q125" i="42"/>
  <c r="R125" i="42"/>
  <c r="S125" i="42"/>
  <c r="U125" i="42"/>
  <c r="V125" i="42"/>
  <c r="K125" i="56" s="1"/>
  <c r="O126" i="42"/>
  <c r="P126" i="42"/>
  <c r="Q126" i="42"/>
  <c r="R126" i="42"/>
  <c r="S126" i="42"/>
  <c r="U126" i="42"/>
  <c r="V126" i="42"/>
  <c r="O127" i="42"/>
  <c r="P127" i="42"/>
  <c r="Q127" i="42"/>
  <c r="R127" i="42"/>
  <c r="S127" i="42"/>
  <c r="U127" i="42"/>
  <c r="V127" i="42"/>
  <c r="O128" i="42"/>
  <c r="P128" i="42"/>
  <c r="Q128" i="42"/>
  <c r="R128" i="42"/>
  <c r="S128" i="42"/>
  <c r="U128" i="42"/>
  <c r="V128" i="42"/>
  <c r="O129" i="42"/>
  <c r="P129" i="42"/>
  <c r="Q129" i="42"/>
  <c r="R129" i="42"/>
  <c r="S129" i="42"/>
  <c r="U129" i="42"/>
  <c r="V129" i="42"/>
  <c r="O130" i="42"/>
  <c r="P130" i="42"/>
  <c r="Q130" i="42"/>
  <c r="R130" i="42"/>
  <c r="S130" i="42"/>
  <c r="U130" i="42"/>
  <c r="V130" i="42"/>
  <c r="O131" i="42"/>
  <c r="P131" i="42"/>
  <c r="Q131" i="42"/>
  <c r="R131" i="42"/>
  <c r="S131" i="42"/>
  <c r="U131" i="42"/>
  <c r="V131" i="42"/>
  <c r="V132" i="42"/>
  <c r="V138" i="42"/>
  <c r="V139" i="42"/>
  <c r="K139" i="56" s="1"/>
  <c r="V140" i="42"/>
  <c r="V141" i="42"/>
  <c r="V142" i="42"/>
  <c r="V143" i="42"/>
  <c r="V144" i="42"/>
  <c r="V155" i="42"/>
  <c r="V156" i="42"/>
  <c r="V157" i="42"/>
  <c r="T158" i="42"/>
  <c r="O158" i="42"/>
  <c r="P158" i="42"/>
  <c r="Q158" i="42"/>
  <c r="R158" i="42"/>
  <c r="S158" i="42"/>
  <c r="U158" i="42"/>
  <c r="V158" i="42"/>
  <c r="T159" i="42"/>
  <c r="O159" i="42"/>
  <c r="P159" i="42"/>
  <c r="R159" i="42"/>
  <c r="U159" i="42"/>
  <c r="V159" i="42"/>
  <c r="V160" i="42"/>
  <c r="V172" i="42"/>
  <c r="V173" i="42"/>
  <c r="V174" i="42"/>
  <c r="O175" i="42"/>
  <c r="P175" i="42"/>
  <c r="Q175" i="42"/>
  <c r="R175" i="42"/>
  <c r="S175" i="42"/>
  <c r="U175" i="42"/>
  <c r="V175" i="42"/>
  <c r="O176" i="42"/>
  <c r="P176" i="42"/>
  <c r="Q176" i="42"/>
  <c r="R176" i="42"/>
  <c r="S176" i="42"/>
  <c r="U176" i="42"/>
  <c r="V176" i="42"/>
  <c r="O177" i="42"/>
  <c r="P177" i="42"/>
  <c r="Q177" i="42"/>
  <c r="R177" i="42"/>
  <c r="S177" i="42"/>
  <c r="U177" i="42"/>
  <c r="V177" i="42"/>
  <c r="O178" i="42"/>
  <c r="P178" i="42"/>
  <c r="Q178" i="42"/>
  <c r="R178" i="42"/>
  <c r="S178" i="42"/>
  <c r="U178" i="42"/>
  <c r="V178" i="42"/>
  <c r="O179" i="42"/>
  <c r="P179" i="42"/>
  <c r="Q179" i="42"/>
  <c r="R179" i="42"/>
  <c r="S179" i="42"/>
  <c r="U179" i="42"/>
  <c r="V179" i="42"/>
  <c r="O180" i="42"/>
  <c r="P180" i="42"/>
  <c r="Q180" i="42"/>
  <c r="R180" i="42"/>
  <c r="S180" i="42"/>
  <c r="U180" i="42"/>
  <c r="V180" i="42"/>
  <c r="O181" i="42"/>
  <c r="P181" i="42"/>
  <c r="Q181" i="42"/>
  <c r="R181" i="42"/>
  <c r="S181" i="42"/>
  <c r="U181" i="42"/>
  <c r="V181" i="42"/>
  <c r="O182" i="42"/>
  <c r="P182" i="42"/>
  <c r="Q182" i="42"/>
  <c r="R182" i="42"/>
  <c r="S182" i="42"/>
  <c r="U182" i="42"/>
  <c r="V182" i="42"/>
  <c r="O183" i="42"/>
  <c r="P183" i="42"/>
  <c r="Q183" i="42"/>
  <c r="R183" i="42"/>
  <c r="S183" i="42"/>
  <c r="U183" i="42"/>
  <c r="V183" i="42"/>
  <c r="O184" i="42"/>
  <c r="P184" i="42"/>
  <c r="Q184" i="42"/>
  <c r="R184" i="42"/>
  <c r="S184" i="42"/>
  <c r="U184" i="42"/>
  <c r="V184" i="42"/>
  <c r="O185" i="42"/>
  <c r="P185" i="42"/>
  <c r="Q185" i="42"/>
  <c r="R185" i="42"/>
  <c r="S185" i="42"/>
  <c r="U185" i="42"/>
  <c r="V185" i="42"/>
  <c r="O186" i="42"/>
  <c r="P186" i="42"/>
  <c r="Q186" i="42"/>
  <c r="R186" i="42"/>
  <c r="S186" i="42"/>
  <c r="U186" i="42"/>
  <c r="V186" i="42"/>
  <c r="O187" i="42"/>
  <c r="P187" i="42"/>
  <c r="Q187" i="42"/>
  <c r="R187" i="42"/>
  <c r="S187" i="42"/>
  <c r="U187" i="42"/>
  <c r="V187" i="42"/>
  <c r="V204" i="42"/>
  <c r="V205" i="42"/>
  <c r="V206" i="42"/>
  <c r="O216" i="42"/>
  <c r="P216" i="42"/>
  <c r="Q216" i="42"/>
  <c r="R216" i="42"/>
  <c r="S216" i="42"/>
  <c r="U216" i="42"/>
  <c r="V216" i="42"/>
  <c r="O217" i="42"/>
  <c r="P217" i="42"/>
  <c r="Q217" i="42"/>
  <c r="R217" i="42"/>
  <c r="S217" i="42"/>
  <c r="U217" i="42"/>
  <c r="V217" i="42"/>
  <c r="V218" i="42"/>
  <c r="O219" i="42"/>
  <c r="P219" i="42"/>
  <c r="Q219" i="42"/>
  <c r="R219" i="42"/>
  <c r="S219" i="42"/>
  <c r="U219" i="42"/>
  <c r="V219" i="42"/>
  <c r="O220" i="42"/>
  <c r="P220" i="42"/>
  <c r="Q220" i="42"/>
  <c r="R220" i="42"/>
  <c r="S220" i="42"/>
  <c r="U220" i="42"/>
  <c r="V220" i="42"/>
  <c r="O221" i="42"/>
  <c r="P221" i="42"/>
  <c r="Q221" i="42"/>
  <c r="R221" i="42"/>
  <c r="S221" i="42"/>
  <c r="U221" i="42"/>
  <c r="V221" i="42"/>
  <c r="O222" i="42"/>
  <c r="P222" i="42"/>
  <c r="Q222" i="42"/>
  <c r="R222" i="42"/>
  <c r="S222" i="42"/>
  <c r="U222" i="42"/>
  <c r="V222" i="42"/>
  <c r="V233" i="42"/>
  <c r="O234" i="42"/>
  <c r="P234" i="42"/>
  <c r="Q234" i="42"/>
  <c r="R234" i="42"/>
  <c r="S234" i="42"/>
  <c r="U234" i="42"/>
  <c r="V234" i="42"/>
  <c r="V235" i="42"/>
  <c r="O238" i="42"/>
  <c r="P238" i="42"/>
  <c r="Q238" i="42"/>
  <c r="R238" i="42"/>
  <c r="S238" i="42"/>
  <c r="U238" i="42"/>
  <c r="V238" i="42"/>
  <c r="V239" i="42"/>
  <c r="O250" i="42"/>
  <c r="P250" i="42"/>
  <c r="Q250" i="42"/>
  <c r="R250" i="42"/>
  <c r="S250" i="42"/>
  <c r="U250" i="42"/>
  <c r="V250" i="42"/>
  <c r="K250" i="56" s="1"/>
  <c r="V251" i="42"/>
  <c r="V252" i="42"/>
  <c r="V253" i="42"/>
  <c r="V254" i="42"/>
  <c r="V255" i="42"/>
  <c r="V256" i="42"/>
  <c r="V257" i="42"/>
  <c r="V258" i="42"/>
  <c r="V259" i="42"/>
  <c r="V267" i="42"/>
  <c r="V274" i="42"/>
  <c r="V275" i="42"/>
  <c r="V276" i="42"/>
  <c r="O292" i="42"/>
  <c r="P292" i="42"/>
  <c r="Q292" i="42"/>
  <c r="R292" i="42"/>
  <c r="S292" i="42"/>
  <c r="U292" i="42"/>
  <c r="V292" i="42"/>
  <c r="V293" i="42"/>
  <c r="O293" i="42"/>
  <c r="Q293" i="42"/>
  <c r="R293" i="42"/>
  <c r="S293" i="42"/>
  <c r="U293" i="42"/>
  <c r="O294" i="42"/>
  <c r="P294" i="42"/>
  <c r="Q294" i="42"/>
  <c r="R294" i="42"/>
  <c r="S294" i="42"/>
  <c r="U294" i="42"/>
  <c r="V294" i="42"/>
  <c r="O295" i="42"/>
  <c r="P295" i="42"/>
  <c r="Q295" i="42"/>
  <c r="R295" i="42"/>
  <c r="S295" i="42"/>
  <c r="U295" i="42"/>
  <c r="V295" i="42"/>
  <c r="O296" i="42"/>
  <c r="P296" i="42"/>
  <c r="Q296" i="42"/>
  <c r="R296" i="42"/>
  <c r="S296" i="42"/>
  <c r="U296" i="42"/>
  <c r="V296" i="42"/>
  <c r="O297" i="42"/>
  <c r="P297" i="42"/>
  <c r="Q297" i="42"/>
  <c r="R297" i="42"/>
  <c r="S297" i="42"/>
  <c r="U297" i="42"/>
  <c r="V297" i="42"/>
  <c r="O298" i="42"/>
  <c r="P298" i="42"/>
  <c r="Q298" i="42"/>
  <c r="R298" i="42"/>
  <c r="S298" i="42"/>
  <c r="U298" i="42"/>
  <c r="V298" i="42"/>
  <c r="V299" i="42"/>
  <c r="V300" i="42"/>
  <c r="V301" i="42"/>
  <c r="V302" i="42"/>
  <c r="V303" i="42"/>
  <c r="V304" i="42"/>
  <c r="V305" i="42"/>
  <c r="V306" i="42"/>
  <c r="V307" i="42"/>
  <c r="T325" i="42"/>
  <c r="O325" i="42"/>
  <c r="P325" i="42"/>
  <c r="R325" i="42"/>
  <c r="U325" i="42"/>
  <c r="V325" i="42"/>
  <c r="O326" i="42"/>
  <c r="P326" i="42"/>
  <c r="Q326" i="42"/>
  <c r="R326" i="42"/>
  <c r="S326" i="42"/>
  <c r="U326" i="42"/>
  <c r="V326" i="42"/>
  <c r="V327" i="42"/>
  <c r="V329" i="42"/>
  <c r="O345" i="42"/>
  <c r="W345" i="42" s="1"/>
  <c r="V345" i="42"/>
  <c r="O346" i="42"/>
  <c r="W346" i="42" s="1"/>
  <c r="V346" i="42"/>
  <c r="O347" i="42"/>
  <c r="W347" i="42" s="1"/>
  <c r="V348" i="42"/>
  <c r="V349" i="42"/>
  <c r="O350" i="42"/>
  <c r="W350" i="42" s="1"/>
  <c r="V350" i="42"/>
  <c r="V351" i="42"/>
  <c r="V352" i="42"/>
  <c r="V353" i="42"/>
  <c r="V354" i="42"/>
  <c r="V355" i="42"/>
  <c r="V364" i="42"/>
  <c r="V365" i="42"/>
  <c r="V366" i="42"/>
  <c r="O6" i="36"/>
  <c r="S29" i="35" s="1"/>
  <c r="R29" i="35" s="1"/>
  <c r="I16" i="36"/>
  <c r="P16" i="36" s="1"/>
  <c r="J16" i="36"/>
  <c r="Q16" i="36" s="1"/>
  <c r="R16" i="36"/>
  <c r="L16" i="36"/>
  <c r="S16" i="36" s="1"/>
  <c r="N16" i="36"/>
  <c r="U16" i="36" s="1"/>
  <c r="V20" i="36"/>
  <c r="V21" i="36"/>
  <c r="V22" i="36"/>
  <c r="V23" i="36"/>
  <c r="V24" i="36"/>
  <c r="V25" i="36"/>
  <c r="V27" i="36"/>
  <c r="V28" i="36"/>
  <c r="V29" i="36"/>
  <c r="V30" i="36"/>
  <c r="V31" i="36"/>
  <c r="V32" i="36"/>
  <c r="V33" i="36"/>
  <c r="V34" i="36"/>
  <c r="I34" i="56" s="1"/>
  <c r="V35" i="36"/>
  <c r="I35" i="56" s="1"/>
  <c r="O77" i="36"/>
  <c r="P77" i="36"/>
  <c r="Q77" i="36"/>
  <c r="R77" i="36"/>
  <c r="S77" i="36"/>
  <c r="U77" i="36"/>
  <c r="O105" i="36"/>
  <c r="P105" i="36"/>
  <c r="Q105" i="36"/>
  <c r="R105" i="36"/>
  <c r="S105" i="36"/>
  <c r="U105" i="36"/>
  <c r="V105" i="36"/>
  <c r="I105" i="56" s="1"/>
  <c r="V106" i="36"/>
  <c r="I106" i="56" s="1"/>
  <c r="O106" i="36"/>
  <c r="Q106" i="36"/>
  <c r="R106" i="36"/>
  <c r="S106" i="36"/>
  <c r="U106" i="36"/>
  <c r="Q107" i="36"/>
  <c r="O107" i="36"/>
  <c r="P107" i="36"/>
  <c r="R107" i="36"/>
  <c r="S107" i="36"/>
  <c r="U107" i="36"/>
  <c r="S108" i="36"/>
  <c r="O108" i="36"/>
  <c r="P108" i="36"/>
  <c r="Q108" i="36"/>
  <c r="R108" i="36"/>
  <c r="U108" i="36"/>
  <c r="V109" i="36"/>
  <c r="I109" i="56" s="1"/>
  <c r="V110" i="36"/>
  <c r="I110" i="56" s="1"/>
  <c r="V111" i="36"/>
  <c r="O122" i="36"/>
  <c r="P122" i="36"/>
  <c r="Q122" i="36"/>
  <c r="R122" i="36"/>
  <c r="S122" i="36"/>
  <c r="U122" i="36"/>
  <c r="V122" i="36"/>
  <c r="O123" i="36"/>
  <c r="P123" i="36"/>
  <c r="Q123" i="36"/>
  <c r="R123" i="36"/>
  <c r="S123" i="36"/>
  <c r="U123" i="36"/>
  <c r="V123" i="36"/>
  <c r="O124" i="36"/>
  <c r="P124" i="36"/>
  <c r="Q124" i="36"/>
  <c r="R124" i="36"/>
  <c r="S124" i="36"/>
  <c r="U124" i="36"/>
  <c r="V124" i="36"/>
  <c r="O125" i="36"/>
  <c r="P125" i="36"/>
  <c r="Q125" i="36"/>
  <c r="R125" i="36"/>
  <c r="S125" i="36"/>
  <c r="U125" i="36"/>
  <c r="V125" i="36"/>
  <c r="O126" i="36"/>
  <c r="P126" i="36"/>
  <c r="Q126" i="36"/>
  <c r="R126" i="36"/>
  <c r="S126" i="36"/>
  <c r="U126" i="36"/>
  <c r="V126" i="36"/>
  <c r="O127" i="36"/>
  <c r="P127" i="36"/>
  <c r="Q127" i="36"/>
  <c r="R127" i="36"/>
  <c r="S127" i="36"/>
  <c r="U127" i="36"/>
  <c r="V127" i="36"/>
  <c r="O128" i="36"/>
  <c r="P128" i="36"/>
  <c r="Q128" i="36"/>
  <c r="R128" i="36"/>
  <c r="S128" i="36"/>
  <c r="U128" i="36"/>
  <c r="V128" i="36"/>
  <c r="O129" i="36"/>
  <c r="P129" i="36"/>
  <c r="Q129" i="36"/>
  <c r="R129" i="36"/>
  <c r="S129" i="36"/>
  <c r="U129" i="36"/>
  <c r="V129" i="36"/>
  <c r="O130" i="36"/>
  <c r="P130" i="36"/>
  <c r="Q130" i="36"/>
  <c r="R130" i="36"/>
  <c r="S130" i="36"/>
  <c r="U130" i="36"/>
  <c r="V130" i="36"/>
  <c r="I130" i="56" s="1"/>
  <c r="O131" i="36"/>
  <c r="P131" i="36"/>
  <c r="Q131" i="36"/>
  <c r="R131" i="36"/>
  <c r="S131" i="36"/>
  <c r="U131" i="36"/>
  <c r="V131" i="36"/>
  <c r="V132" i="36"/>
  <c r="I132" i="56" s="1"/>
  <c r="V138" i="36"/>
  <c r="V139" i="36"/>
  <c r="V140" i="36"/>
  <c r="V141" i="36"/>
  <c r="I141" i="56" s="1"/>
  <c r="V142" i="36"/>
  <c r="V143" i="36"/>
  <c r="I143" i="56" s="1"/>
  <c r="V144" i="36"/>
  <c r="V155" i="36"/>
  <c r="I155" i="56" s="1"/>
  <c r="V156" i="36"/>
  <c r="V157" i="36"/>
  <c r="T158" i="36"/>
  <c r="O158" i="36"/>
  <c r="P158" i="36"/>
  <c r="R158" i="36"/>
  <c r="U158" i="36"/>
  <c r="V158" i="36"/>
  <c r="T159" i="36"/>
  <c r="P159" i="36"/>
  <c r="U159" i="36"/>
  <c r="V159" i="36"/>
  <c r="V160" i="36"/>
  <c r="V172" i="36"/>
  <c r="I172" i="56" s="1"/>
  <c r="V173" i="36"/>
  <c r="V174" i="36"/>
  <c r="I174" i="56" s="1"/>
  <c r="O175" i="36"/>
  <c r="P175" i="36"/>
  <c r="Q175" i="36"/>
  <c r="R175" i="36"/>
  <c r="S175" i="36"/>
  <c r="U175" i="36"/>
  <c r="V175" i="36"/>
  <c r="O176" i="36"/>
  <c r="P176" i="36"/>
  <c r="Q176" i="36"/>
  <c r="R176" i="36"/>
  <c r="S176" i="36"/>
  <c r="U176" i="36"/>
  <c r="V176" i="36"/>
  <c r="O177" i="36"/>
  <c r="P177" i="36"/>
  <c r="Q177" i="36"/>
  <c r="R177" i="36"/>
  <c r="S177" i="36"/>
  <c r="U177" i="36"/>
  <c r="V177" i="36"/>
  <c r="O178" i="36"/>
  <c r="P178" i="36"/>
  <c r="Q178" i="36"/>
  <c r="R178" i="36"/>
  <c r="S178" i="36"/>
  <c r="U178" i="36"/>
  <c r="V178" i="36"/>
  <c r="O179" i="36"/>
  <c r="P179" i="36"/>
  <c r="Q179" i="36"/>
  <c r="R179" i="36"/>
  <c r="S179" i="36"/>
  <c r="U179" i="36"/>
  <c r="V179" i="36"/>
  <c r="O180" i="36"/>
  <c r="P180" i="36"/>
  <c r="Q180" i="36"/>
  <c r="R180" i="36"/>
  <c r="S180" i="36"/>
  <c r="U180" i="36"/>
  <c r="V180" i="36"/>
  <c r="I180" i="56" s="1"/>
  <c r="O181" i="36"/>
  <c r="P181" i="36"/>
  <c r="Q181" i="36"/>
  <c r="R181" i="36"/>
  <c r="S181" i="36"/>
  <c r="U181" i="36"/>
  <c r="V181" i="36"/>
  <c r="O182" i="36"/>
  <c r="P182" i="36"/>
  <c r="Q182" i="36"/>
  <c r="R182" i="36"/>
  <c r="S182" i="36"/>
  <c r="U182" i="36"/>
  <c r="V182" i="36"/>
  <c r="I182" i="56" s="1"/>
  <c r="O183" i="36"/>
  <c r="P183" i="36"/>
  <c r="Q183" i="36"/>
  <c r="R183" i="36"/>
  <c r="S183" i="36"/>
  <c r="U183" i="36"/>
  <c r="V183" i="36"/>
  <c r="O184" i="36"/>
  <c r="P184" i="36"/>
  <c r="Q184" i="36"/>
  <c r="R184" i="36"/>
  <c r="S184" i="36"/>
  <c r="U184" i="36"/>
  <c r="V184" i="36"/>
  <c r="O185" i="36"/>
  <c r="P185" i="36"/>
  <c r="Q185" i="36"/>
  <c r="R185" i="36"/>
  <c r="S185" i="36"/>
  <c r="U185" i="36"/>
  <c r="V185" i="36"/>
  <c r="O186" i="36"/>
  <c r="P186" i="36"/>
  <c r="Q186" i="36"/>
  <c r="R186" i="36"/>
  <c r="S186" i="36"/>
  <c r="U186" i="36"/>
  <c r="V186" i="36"/>
  <c r="I186" i="56" s="1"/>
  <c r="O187" i="36"/>
  <c r="P187" i="36"/>
  <c r="Q187" i="36"/>
  <c r="R187" i="36"/>
  <c r="S187" i="36"/>
  <c r="U187" i="36"/>
  <c r="V187" i="36"/>
  <c r="V204" i="36"/>
  <c r="I204" i="56" s="1"/>
  <c r="V205" i="36"/>
  <c r="V206" i="36"/>
  <c r="I206" i="56" s="1"/>
  <c r="O216" i="36"/>
  <c r="P216" i="36"/>
  <c r="Q216" i="36"/>
  <c r="R216" i="36"/>
  <c r="S216" i="36"/>
  <c r="U216" i="36"/>
  <c r="V216" i="36"/>
  <c r="O217" i="36"/>
  <c r="P217" i="36"/>
  <c r="Q217" i="36"/>
  <c r="R217" i="36"/>
  <c r="S217" i="36"/>
  <c r="U217" i="36"/>
  <c r="V217" i="36"/>
  <c r="V218" i="36"/>
  <c r="O219" i="36"/>
  <c r="P219" i="36"/>
  <c r="Q219" i="36"/>
  <c r="R219" i="36"/>
  <c r="S219" i="36"/>
  <c r="U219" i="36"/>
  <c r="V219" i="36"/>
  <c r="I219" i="56" s="1"/>
  <c r="O220" i="36"/>
  <c r="P220" i="36"/>
  <c r="Q220" i="36"/>
  <c r="R220" i="36"/>
  <c r="S220" i="36"/>
  <c r="U220" i="36"/>
  <c r="V220" i="36"/>
  <c r="O221" i="36"/>
  <c r="P221" i="36"/>
  <c r="Q221" i="36"/>
  <c r="R221" i="36"/>
  <c r="S221" i="36"/>
  <c r="U221" i="36"/>
  <c r="V221" i="36"/>
  <c r="I221" i="56" s="1"/>
  <c r="O222" i="36"/>
  <c r="P222" i="36"/>
  <c r="Q222" i="36"/>
  <c r="R222" i="36"/>
  <c r="S222" i="36"/>
  <c r="U222" i="36"/>
  <c r="V222" i="36"/>
  <c r="V233" i="36"/>
  <c r="I233" i="56" s="1"/>
  <c r="O234" i="36"/>
  <c r="P234" i="36"/>
  <c r="Q234" i="36"/>
  <c r="R234" i="36"/>
  <c r="S234" i="36"/>
  <c r="U234" i="36"/>
  <c r="V234" i="36"/>
  <c r="V235" i="36"/>
  <c r="O238" i="36"/>
  <c r="P238" i="36"/>
  <c r="Q238" i="36"/>
  <c r="R238" i="36"/>
  <c r="S238" i="36"/>
  <c r="U238" i="36"/>
  <c r="V239" i="36"/>
  <c r="I239" i="56" s="1"/>
  <c r="O250" i="36"/>
  <c r="P250" i="36"/>
  <c r="Q250" i="36"/>
  <c r="R250" i="36"/>
  <c r="S250" i="36"/>
  <c r="U250" i="36"/>
  <c r="V250" i="36"/>
  <c r="V251" i="36"/>
  <c r="V252" i="36"/>
  <c r="V253" i="36"/>
  <c r="I253" i="56" s="1"/>
  <c r="V254" i="36"/>
  <c r="V255" i="36"/>
  <c r="I255" i="56" s="1"/>
  <c r="V256" i="36"/>
  <c r="V257" i="36"/>
  <c r="I257" i="56" s="1"/>
  <c r="V258" i="36"/>
  <c r="V259" i="36"/>
  <c r="V267" i="36"/>
  <c r="V274" i="36"/>
  <c r="I274" i="56" s="1"/>
  <c r="V275" i="36"/>
  <c r="V276" i="36"/>
  <c r="I276" i="56" s="1"/>
  <c r="O292" i="36"/>
  <c r="P292" i="36"/>
  <c r="Q292" i="36"/>
  <c r="R292" i="36"/>
  <c r="S292" i="36"/>
  <c r="U292" i="36"/>
  <c r="V292" i="36"/>
  <c r="I292" i="56" s="1"/>
  <c r="O293" i="36"/>
  <c r="P293" i="36"/>
  <c r="Q293" i="36"/>
  <c r="R293" i="36"/>
  <c r="S293" i="36"/>
  <c r="U293" i="36"/>
  <c r="V293" i="36"/>
  <c r="Q294" i="36"/>
  <c r="O294" i="36"/>
  <c r="P294" i="36"/>
  <c r="R294" i="36"/>
  <c r="S294" i="36"/>
  <c r="U294" i="36"/>
  <c r="O295" i="36"/>
  <c r="P295" i="36"/>
  <c r="Q295" i="36"/>
  <c r="R295" i="36"/>
  <c r="S295" i="36"/>
  <c r="U295" i="36"/>
  <c r="V295" i="36"/>
  <c r="O296" i="36"/>
  <c r="P296" i="36"/>
  <c r="Q296" i="36"/>
  <c r="R296" i="36"/>
  <c r="S296" i="36"/>
  <c r="U296" i="36"/>
  <c r="V296" i="36"/>
  <c r="I296" i="56" s="1"/>
  <c r="O297" i="36"/>
  <c r="P297" i="36"/>
  <c r="Q297" i="36"/>
  <c r="R297" i="36"/>
  <c r="S297" i="36"/>
  <c r="U297" i="36"/>
  <c r="V297" i="36"/>
  <c r="O298" i="36"/>
  <c r="P298" i="36"/>
  <c r="Q298" i="36"/>
  <c r="R298" i="36"/>
  <c r="S298" i="36"/>
  <c r="U298" i="36"/>
  <c r="V298" i="36"/>
  <c r="V299" i="36"/>
  <c r="I299" i="56" s="1"/>
  <c r="V300" i="36"/>
  <c r="V301" i="36"/>
  <c r="V302" i="36"/>
  <c r="V303" i="36"/>
  <c r="I303" i="56" s="1"/>
  <c r="V304" i="36"/>
  <c r="V305" i="36"/>
  <c r="V306" i="36"/>
  <c r="V307" i="36"/>
  <c r="T325" i="36"/>
  <c r="R325" i="36"/>
  <c r="V325" i="36"/>
  <c r="O326" i="36"/>
  <c r="P326" i="36"/>
  <c r="Q326" i="36"/>
  <c r="R326" i="36"/>
  <c r="S326" i="36"/>
  <c r="U326" i="36"/>
  <c r="V326" i="36"/>
  <c r="V327" i="36"/>
  <c r="I327" i="56" s="1"/>
  <c r="V329" i="36"/>
  <c r="O345" i="36"/>
  <c r="W345" i="36" s="1"/>
  <c r="V345" i="36"/>
  <c r="I345" i="56" s="1"/>
  <c r="O346" i="36"/>
  <c r="W346" i="36" s="1"/>
  <c r="V346" i="36"/>
  <c r="O347" i="36"/>
  <c r="W347" i="36" s="1"/>
  <c r="V348" i="36"/>
  <c r="V349" i="36"/>
  <c r="O350" i="36"/>
  <c r="W350" i="36" s="1"/>
  <c r="V350" i="36"/>
  <c r="V351" i="36"/>
  <c r="V352" i="36"/>
  <c r="I352" i="56" s="1"/>
  <c r="V353" i="36"/>
  <c r="V354" i="36"/>
  <c r="V355" i="36"/>
  <c r="V364" i="36"/>
  <c r="I364" i="56" s="1"/>
  <c r="V365" i="36"/>
  <c r="V366" i="36"/>
  <c r="E25" i="32"/>
  <c r="O6" i="32"/>
  <c r="S28" i="35" s="1"/>
  <c r="I16" i="32"/>
  <c r="P16" i="32" s="1"/>
  <c r="J16" i="32"/>
  <c r="Q16" i="32" s="1"/>
  <c r="R16" i="32"/>
  <c r="L16" i="32"/>
  <c r="S16" i="32" s="1"/>
  <c r="N16" i="32"/>
  <c r="U16" i="32" s="1"/>
  <c r="V20" i="32"/>
  <c r="V21" i="32"/>
  <c r="V22" i="32"/>
  <c r="V23" i="32"/>
  <c r="V24" i="32"/>
  <c r="V25" i="32"/>
  <c r="V27" i="32"/>
  <c r="V28" i="32"/>
  <c r="V29" i="32"/>
  <c r="V30" i="32"/>
  <c r="V31" i="32"/>
  <c r="V32" i="32"/>
  <c r="V33" i="32"/>
  <c r="V34" i="32"/>
  <c r="V35" i="32"/>
  <c r="O77" i="32"/>
  <c r="P77" i="32"/>
  <c r="Q77" i="32"/>
  <c r="R77" i="32"/>
  <c r="S77" i="32"/>
  <c r="U77" i="32"/>
  <c r="O105" i="32"/>
  <c r="P105" i="32"/>
  <c r="Q105" i="32"/>
  <c r="R105" i="32"/>
  <c r="S105" i="32"/>
  <c r="U105" i="32"/>
  <c r="V105" i="32"/>
  <c r="V106" i="32"/>
  <c r="O106" i="32"/>
  <c r="Q106" i="32"/>
  <c r="R106" i="32"/>
  <c r="S106" i="32"/>
  <c r="U106" i="32"/>
  <c r="Q107" i="32"/>
  <c r="O107" i="32"/>
  <c r="P107" i="32"/>
  <c r="R107" i="32"/>
  <c r="S107" i="32"/>
  <c r="U107" i="32"/>
  <c r="S108" i="32"/>
  <c r="O108" i="32"/>
  <c r="P108" i="32"/>
  <c r="Q108" i="32"/>
  <c r="R108" i="32"/>
  <c r="U108" i="32"/>
  <c r="V109" i="32"/>
  <c r="V110" i="32"/>
  <c r="V111" i="32"/>
  <c r="O122" i="32"/>
  <c r="P122" i="32"/>
  <c r="Q122" i="32"/>
  <c r="R122" i="32"/>
  <c r="S122" i="32"/>
  <c r="U122" i="32"/>
  <c r="V122" i="32"/>
  <c r="O123" i="32"/>
  <c r="P123" i="32"/>
  <c r="Q123" i="32"/>
  <c r="R123" i="32"/>
  <c r="S123" i="32"/>
  <c r="U123" i="32"/>
  <c r="V123" i="32"/>
  <c r="O124" i="32"/>
  <c r="P124" i="32"/>
  <c r="Q124" i="32"/>
  <c r="R124" i="32"/>
  <c r="S124" i="32"/>
  <c r="U124" i="32"/>
  <c r="V124" i="32"/>
  <c r="O125" i="32"/>
  <c r="P125" i="32"/>
  <c r="Q125" i="32"/>
  <c r="R125" i="32"/>
  <c r="S125" i="32"/>
  <c r="U125" i="32"/>
  <c r="V125" i="32"/>
  <c r="O126" i="32"/>
  <c r="P126" i="32"/>
  <c r="Q126" i="32"/>
  <c r="R126" i="32"/>
  <c r="S126" i="32"/>
  <c r="U126" i="32"/>
  <c r="V126" i="32"/>
  <c r="O127" i="32"/>
  <c r="P127" i="32"/>
  <c r="Q127" i="32"/>
  <c r="R127" i="32"/>
  <c r="S127" i="32"/>
  <c r="U127" i="32"/>
  <c r="V127" i="32"/>
  <c r="O128" i="32"/>
  <c r="P128" i="32"/>
  <c r="Q128" i="32"/>
  <c r="R128" i="32"/>
  <c r="S128" i="32"/>
  <c r="U128" i="32"/>
  <c r="V128" i="32"/>
  <c r="O129" i="32"/>
  <c r="P129" i="32"/>
  <c r="Q129" i="32"/>
  <c r="R129" i="32"/>
  <c r="S129" i="32"/>
  <c r="U129" i="32"/>
  <c r="V129" i="32"/>
  <c r="O130" i="32"/>
  <c r="P130" i="32"/>
  <c r="Q130" i="32"/>
  <c r="R130" i="32"/>
  <c r="S130" i="32"/>
  <c r="U130" i="32"/>
  <c r="V130" i="32"/>
  <c r="O131" i="32"/>
  <c r="P131" i="32"/>
  <c r="Q131" i="32"/>
  <c r="R131" i="32"/>
  <c r="S131" i="32"/>
  <c r="U131" i="32"/>
  <c r="V131" i="32"/>
  <c r="V132" i="32"/>
  <c r="V138" i="32"/>
  <c r="V139" i="32"/>
  <c r="V140" i="32"/>
  <c r="V141" i="32"/>
  <c r="V142" i="32"/>
  <c r="V143" i="32"/>
  <c r="V144" i="32"/>
  <c r="V155" i="32"/>
  <c r="V156" i="32"/>
  <c r="V157" i="32"/>
  <c r="T158" i="32"/>
  <c r="R158" i="32"/>
  <c r="V158" i="32"/>
  <c r="T159" i="32"/>
  <c r="O159" i="32"/>
  <c r="R159" i="32"/>
  <c r="V159" i="32"/>
  <c r="V160" i="32"/>
  <c r="V172" i="32"/>
  <c r="V173" i="32"/>
  <c r="V174" i="32"/>
  <c r="O175" i="32"/>
  <c r="P175" i="32"/>
  <c r="Q175" i="32"/>
  <c r="R175" i="32"/>
  <c r="S175" i="32"/>
  <c r="U175" i="32"/>
  <c r="V175" i="32"/>
  <c r="O176" i="32"/>
  <c r="P176" i="32"/>
  <c r="Q176" i="32"/>
  <c r="R176" i="32"/>
  <c r="S176" i="32"/>
  <c r="U176" i="32"/>
  <c r="V176" i="32"/>
  <c r="O177" i="32"/>
  <c r="P177" i="32"/>
  <c r="Q177" i="32"/>
  <c r="R177" i="32"/>
  <c r="S177" i="32"/>
  <c r="U177" i="32"/>
  <c r="V177" i="32"/>
  <c r="O178" i="32"/>
  <c r="P178" i="32"/>
  <c r="Q178" i="32"/>
  <c r="R178" i="32"/>
  <c r="S178" i="32"/>
  <c r="U178" i="32"/>
  <c r="V178" i="32"/>
  <c r="O179" i="32"/>
  <c r="P179" i="32"/>
  <c r="Q179" i="32"/>
  <c r="R179" i="32"/>
  <c r="S179" i="32"/>
  <c r="U179" i="32"/>
  <c r="V179" i="32"/>
  <c r="O180" i="32"/>
  <c r="P180" i="32"/>
  <c r="Q180" i="32"/>
  <c r="R180" i="32"/>
  <c r="S180" i="32"/>
  <c r="U180" i="32"/>
  <c r="V180" i="32"/>
  <c r="O181" i="32"/>
  <c r="P181" i="32"/>
  <c r="Q181" i="32"/>
  <c r="R181" i="32"/>
  <c r="S181" i="32"/>
  <c r="U181" i="32"/>
  <c r="V181" i="32"/>
  <c r="O182" i="32"/>
  <c r="P182" i="32"/>
  <c r="Q182" i="32"/>
  <c r="R182" i="32"/>
  <c r="S182" i="32"/>
  <c r="U182" i="32"/>
  <c r="V182" i="32"/>
  <c r="O183" i="32"/>
  <c r="P183" i="32"/>
  <c r="Q183" i="32"/>
  <c r="R183" i="32"/>
  <c r="S183" i="32"/>
  <c r="U183" i="32"/>
  <c r="V183" i="32"/>
  <c r="O184" i="32"/>
  <c r="P184" i="32"/>
  <c r="Q184" i="32"/>
  <c r="R184" i="32"/>
  <c r="S184" i="32"/>
  <c r="U184" i="32"/>
  <c r="V184" i="32"/>
  <c r="O185" i="32"/>
  <c r="P185" i="32"/>
  <c r="Q185" i="32"/>
  <c r="R185" i="32"/>
  <c r="S185" i="32"/>
  <c r="U185" i="32"/>
  <c r="V185" i="32"/>
  <c r="O186" i="32"/>
  <c r="P186" i="32"/>
  <c r="Q186" i="32"/>
  <c r="R186" i="32"/>
  <c r="S186" i="32"/>
  <c r="U186" i="32"/>
  <c r="V186" i="32"/>
  <c r="O187" i="32"/>
  <c r="P187" i="32"/>
  <c r="Q187" i="32"/>
  <c r="R187" i="32"/>
  <c r="S187" i="32"/>
  <c r="U187" i="32"/>
  <c r="V187" i="32"/>
  <c r="V204" i="32"/>
  <c r="V205" i="32"/>
  <c r="V206" i="32"/>
  <c r="O216" i="32"/>
  <c r="P216" i="32"/>
  <c r="Q216" i="32"/>
  <c r="R216" i="32"/>
  <c r="S216" i="32"/>
  <c r="U216" i="32"/>
  <c r="V216" i="32"/>
  <c r="O217" i="32"/>
  <c r="P217" i="32"/>
  <c r="Q217" i="32"/>
  <c r="R217" i="32"/>
  <c r="S217" i="32"/>
  <c r="U217" i="32"/>
  <c r="V217" i="32"/>
  <c r="V218" i="32"/>
  <c r="O219" i="32"/>
  <c r="P219" i="32"/>
  <c r="Q219" i="32"/>
  <c r="R219" i="32"/>
  <c r="S219" i="32"/>
  <c r="U219" i="32"/>
  <c r="V219" i="32"/>
  <c r="O220" i="32"/>
  <c r="P220" i="32"/>
  <c r="Q220" i="32"/>
  <c r="R220" i="32"/>
  <c r="S220" i="32"/>
  <c r="U220" i="32"/>
  <c r="V220" i="32"/>
  <c r="O221" i="32"/>
  <c r="P221" i="32"/>
  <c r="Q221" i="32"/>
  <c r="R221" i="32"/>
  <c r="S221" i="32"/>
  <c r="U221" i="32"/>
  <c r="V221" i="32"/>
  <c r="O222" i="32"/>
  <c r="P222" i="32"/>
  <c r="Q222" i="32"/>
  <c r="R222" i="32"/>
  <c r="S222" i="32"/>
  <c r="U222" i="32"/>
  <c r="V222" i="32"/>
  <c r="V233" i="32"/>
  <c r="O234" i="32"/>
  <c r="P234" i="32"/>
  <c r="Q234" i="32"/>
  <c r="R234" i="32"/>
  <c r="S234" i="32"/>
  <c r="U234" i="32"/>
  <c r="V234" i="32"/>
  <c r="V235" i="32"/>
  <c r="O250" i="32"/>
  <c r="P250" i="32"/>
  <c r="Q250" i="32"/>
  <c r="R250" i="32"/>
  <c r="S250" i="32"/>
  <c r="U250" i="32"/>
  <c r="V250" i="32"/>
  <c r="V251" i="32"/>
  <c r="V252" i="32"/>
  <c r="V253" i="32"/>
  <c r="V254" i="32"/>
  <c r="V255" i="32"/>
  <c r="V256" i="32"/>
  <c r="V257" i="32"/>
  <c r="V258" i="32"/>
  <c r="V259" i="32"/>
  <c r="V267" i="32"/>
  <c r="V274" i="32"/>
  <c r="V275" i="32"/>
  <c r="V276" i="32"/>
  <c r="O292" i="32"/>
  <c r="P292" i="32"/>
  <c r="Q292" i="32"/>
  <c r="R292" i="32"/>
  <c r="S292" i="32"/>
  <c r="U292" i="32"/>
  <c r="V292" i="32"/>
  <c r="V293" i="32"/>
  <c r="O293" i="32"/>
  <c r="P293" i="32"/>
  <c r="Q293" i="32"/>
  <c r="R293" i="32"/>
  <c r="S293" i="32"/>
  <c r="U293" i="32"/>
  <c r="Q294" i="32"/>
  <c r="O294" i="32"/>
  <c r="P294" i="32"/>
  <c r="R294" i="32"/>
  <c r="S294" i="32"/>
  <c r="U294" i="32"/>
  <c r="O295" i="32"/>
  <c r="P295" i="32"/>
  <c r="Q295" i="32"/>
  <c r="R295" i="32"/>
  <c r="S295" i="32"/>
  <c r="U295" i="32"/>
  <c r="V295" i="32"/>
  <c r="O296" i="32"/>
  <c r="P296" i="32"/>
  <c r="Q296" i="32"/>
  <c r="R296" i="32"/>
  <c r="S296" i="32"/>
  <c r="U296" i="32"/>
  <c r="V296" i="32"/>
  <c r="O297" i="32"/>
  <c r="P297" i="32"/>
  <c r="Q297" i="32"/>
  <c r="R297" i="32"/>
  <c r="S297" i="32"/>
  <c r="U297" i="32"/>
  <c r="V297" i="32"/>
  <c r="O298" i="32"/>
  <c r="P298" i="32"/>
  <c r="Q298" i="32"/>
  <c r="R298" i="32"/>
  <c r="S298" i="32"/>
  <c r="U298" i="32"/>
  <c r="V298" i="32"/>
  <c r="V299" i="32"/>
  <c r="V300" i="32"/>
  <c r="V301" i="32"/>
  <c r="V302" i="32"/>
  <c r="V303" i="32"/>
  <c r="V304" i="32"/>
  <c r="V305" i="32"/>
  <c r="V306" i="32"/>
  <c r="V307" i="32"/>
  <c r="T325" i="32"/>
  <c r="U325" i="32"/>
  <c r="V325" i="32"/>
  <c r="O326" i="32"/>
  <c r="P326" i="32"/>
  <c r="Q326" i="32"/>
  <c r="R326" i="32"/>
  <c r="S326" i="32"/>
  <c r="U326" i="32"/>
  <c r="V326" i="32"/>
  <c r="V327" i="32"/>
  <c r="V329" i="32"/>
  <c r="O345" i="32"/>
  <c r="W345" i="32" s="1"/>
  <c r="V345" i="32"/>
  <c r="O346" i="32"/>
  <c r="W346" i="32" s="1"/>
  <c r="V346" i="32"/>
  <c r="O347" i="32"/>
  <c r="V348" i="32"/>
  <c r="V349" i="32"/>
  <c r="O350" i="32"/>
  <c r="W350" i="32" s="1"/>
  <c r="V350" i="32"/>
  <c r="V351" i="32"/>
  <c r="V352" i="32"/>
  <c r="V353" i="32"/>
  <c r="V354" i="32"/>
  <c r="V355" i="32"/>
  <c r="V364" i="32"/>
  <c r="V365" i="32"/>
  <c r="V366" i="32"/>
  <c r="L27" i="35"/>
  <c r="U28" i="35"/>
  <c r="U29" i="35"/>
  <c r="T29" i="35" s="1"/>
  <c r="U30" i="35"/>
  <c r="T30" i="35" s="1"/>
  <c r="U31" i="35"/>
  <c r="T31" i="35" s="1"/>
  <c r="U32" i="35"/>
  <c r="T32" i="35" s="1"/>
  <c r="U33" i="35"/>
  <c r="T33" i="35" s="1"/>
  <c r="U34" i="35"/>
  <c r="S35" i="35"/>
  <c r="R35" i="35" s="1"/>
  <c r="U35" i="35"/>
  <c r="T35" i="35" s="1"/>
  <c r="U36" i="35"/>
  <c r="T36" i="35" s="1"/>
  <c r="S37" i="35"/>
  <c r="R37" i="35" s="1"/>
  <c r="U37" i="35"/>
  <c r="T37" i="35" s="1"/>
  <c r="U38" i="35"/>
  <c r="T38" i="35" s="1"/>
  <c r="U39" i="35"/>
  <c r="T39" i="35" s="1"/>
  <c r="U40" i="35"/>
  <c r="T40" i="35" s="1"/>
  <c r="U41" i="35"/>
  <c r="T41" i="35" s="1"/>
  <c r="U42" i="35"/>
  <c r="T42" i="35" s="1"/>
  <c r="U43" i="35"/>
  <c r="T43" i="35" s="1"/>
  <c r="U44" i="35"/>
  <c r="T44" i="35" s="1"/>
  <c r="R325" i="32"/>
  <c r="U159" i="32"/>
  <c r="P159" i="32"/>
  <c r="U158" i="32"/>
  <c r="P158" i="32"/>
  <c r="V238" i="36"/>
  <c r="V347" i="42"/>
  <c r="S325" i="42"/>
  <c r="Q325" i="42"/>
  <c r="S159" i="42"/>
  <c r="Q159" i="42"/>
  <c r="V293" i="37"/>
  <c r="S108" i="42"/>
  <c r="V108" i="42"/>
  <c r="Q294" i="48"/>
  <c r="V294" i="48"/>
  <c r="O294" i="56" s="1"/>
  <c r="R159" i="37"/>
  <c r="U158" i="37"/>
  <c r="S158" i="48"/>
  <c r="Q158" i="48"/>
  <c r="V107" i="48"/>
  <c r="O107" i="56" s="1"/>
  <c r="R325" i="46"/>
  <c r="U325" i="54"/>
  <c r="P325" i="54"/>
  <c r="V347" i="50"/>
  <c r="S325" i="50"/>
  <c r="Q325" i="50"/>
  <c r="U325" i="52"/>
  <c r="V238" i="44"/>
  <c r="P325" i="45"/>
  <c r="R325" i="45"/>
  <c r="V293" i="45"/>
  <c r="V347" i="38"/>
  <c r="P325" i="43"/>
  <c r="U325" i="43"/>
  <c r="V293" i="43"/>
  <c r="O159" i="43"/>
  <c r="P159" i="43"/>
  <c r="Q159" i="43"/>
  <c r="S159" i="43"/>
  <c r="U159" i="43"/>
  <c r="O158" i="43"/>
  <c r="P158" i="43"/>
  <c r="U158" i="43"/>
  <c r="W346" i="47"/>
  <c r="V238" i="47"/>
  <c r="AI238" i="56" s="1"/>
  <c r="P325" i="39"/>
  <c r="R325" i="39"/>
  <c r="U325" i="39"/>
  <c r="V293" i="39"/>
  <c r="AM293" i="56" s="1"/>
  <c r="O159" i="39"/>
  <c r="R159" i="39"/>
  <c r="O159" i="54"/>
  <c r="R159" i="54"/>
  <c r="O158" i="39"/>
  <c r="P158" i="39"/>
  <c r="Q158" i="39"/>
  <c r="R158" i="39"/>
  <c r="S158" i="39"/>
  <c r="U158" i="39"/>
  <c r="V294" i="44"/>
  <c r="V108" i="44"/>
  <c r="U325" i="45"/>
  <c r="R159" i="45"/>
  <c r="U158" i="45"/>
  <c r="V347" i="47"/>
  <c r="S325" i="47"/>
  <c r="Q325" i="47"/>
  <c r="S108" i="47"/>
  <c r="V108" i="47"/>
  <c r="S325" i="54"/>
  <c r="Q325" i="54"/>
  <c r="U159" i="54"/>
  <c r="P159" i="54"/>
  <c r="R158" i="54"/>
  <c r="V238" i="54"/>
  <c r="V238" i="38"/>
  <c r="O159" i="38"/>
  <c r="Q159" i="38"/>
  <c r="Q158" i="43"/>
  <c r="S158" i="43"/>
  <c r="O158" i="38"/>
  <c r="R158" i="38"/>
  <c r="V347" i="44"/>
  <c r="S325" i="44"/>
  <c r="Q325" i="44"/>
  <c r="S158" i="44"/>
  <c r="Q158" i="44"/>
  <c r="V107" i="44"/>
  <c r="U325" i="46"/>
  <c r="P159" i="46"/>
  <c r="R159" i="46"/>
  <c r="P158" i="46"/>
  <c r="U158" i="46"/>
  <c r="Q294" i="47"/>
  <c r="V294" i="47"/>
  <c r="S158" i="47"/>
  <c r="Q158" i="47"/>
  <c r="V107" i="47"/>
  <c r="V294" i="54"/>
  <c r="S159" i="54"/>
  <c r="Q159" i="54"/>
  <c r="U158" i="54"/>
  <c r="O158" i="54"/>
  <c r="Q158" i="54"/>
  <c r="S158" i="54"/>
  <c r="Q107" i="54"/>
  <c r="V107" i="54"/>
  <c r="V328" i="39"/>
  <c r="AM328" i="56" s="1"/>
  <c r="U159" i="39"/>
  <c r="P159" i="39"/>
  <c r="Q159" i="39"/>
  <c r="S159" i="39"/>
  <c r="U159" i="38"/>
  <c r="R159" i="38"/>
  <c r="P159" i="38"/>
  <c r="U158" i="38"/>
  <c r="P158" i="38"/>
  <c r="V108" i="38"/>
  <c r="V294" i="38"/>
  <c r="S158" i="38"/>
  <c r="Q158" i="38"/>
  <c r="V107" i="38"/>
  <c r="P325" i="32"/>
  <c r="P106" i="32"/>
  <c r="P325" i="36"/>
  <c r="P293" i="42"/>
  <c r="O347" i="37"/>
  <c r="W347" i="37" s="1"/>
  <c r="V347" i="37"/>
  <c r="Q294" i="37"/>
  <c r="V294" i="37"/>
  <c r="V347" i="32"/>
  <c r="S325" i="32"/>
  <c r="Q325" i="32"/>
  <c r="V294" i="32"/>
  <c r="S159" i="32"/>
  <c r="Q159" i="32"/>
  <c r="S158" i="32"/>
  <c r="Q158" i="32"/>
  <c r="V108" i="32"/>
  <c r="V107" i="32"/>
  <c r="V347" i="36"/>
  <c r="S325" i="36"/>
  <c r="Q325" i="36"/>
  <c r="V294" i="36"/>
  <c r="S159" i="36"/>
  <c r="Q159" i="36"/>
  <c r="S158" i="36"/>
  <c r="Q158" i="36"/>
  <c r="V108" i="36"/>
  <c r="I108" i="56" s="1"/>
  <c r="V107" i="36"/>
  <c r="I107" i="56" s="1"/>
  <c r="O325" i="37"/>
  <c r="Q325" i="37"/>
  <c r="S325" i="37"/>
  <c r="U159" i="37"/>
  <c r="O158" i="37"/>
  <c r="Q158" i="37"/>
  <c r="S158" i="37"/>
  <c r="O325" i="49"/>
  <c r="Q325" i="49"/>
  <c r="S325" i="49"/>
  <c r="U159" i="49"/>
  <c r="O158" i="49"/>
  <c r="Q158" i="49"/>
  <c r="S158" i="49"/>
  <c r="V238" i="37"/>
  <c r="O159" i="37"/>
  <c r="Q159" i="37"/>
  <c r="S159" i="37"/>
  <c r="S108" i="37"/>
  <c r="V108" i="37"/>
  <c r="Q107" i="37"/>
  <c r="V107" i="37"/>
  <c r="V293" i="48"/>
  <c r="O293" i="56" s="1"/>
  <c r="O347" i="49"/>
  <c r="W347" i="49" s="1"/>
  <c r="V347" i="49"/>
  <c r="Q294" i="49"/>
  <c r="V294" i="49"/>
  <c r="V238" i="49"/>
  <c r="O159" i="49"/>
  <c r="Q159" i="49"/>
  <c r="S159" i="49"/>
  <c r="S108" i="49"/>
  <c r="V108" i="49"/>
  <c r="Q107" i="49"/>
  <c r="V107" i="49"/>
  <c r="V293" i="50"/>
  <c r="V293" i="51"/>
  <c r="O325" i="52"/>
  <c r="Q325" i="52"/>
  <c r="S325" i="52"/>
  <c r="U159" i="52"/>
  <c r="O158" i="52"/>
  <c r="Q158" i="52"/>
  <c r="S158" i="52"/>
  <c r="O325" i="43"/>
  <c r="Q325" i="43"/>
  <c r="S325" i="43"/>
  <c r="O347" i="52"/>
  <c r="V347" i="52"/>
  <c r="W347" i="56" s="1"/>
  <c r="Q294" i="52"/>
  <c r="V294" i="52"/>
  <c r="W294" i="56" s="1"/>
  <c r="V238" i="52"/>
  <c r="W238" i="56" s="1"/>
  <c r="O159" i="52"/>
  <c r="Q159" i="52"/>
  <c r="S159" i="52"/>
  <c r="S108" i="52"/>
  <c r="V108" i="52"/>
  <c r="W108" i="56" s="1"/>
  <c r="Q107" i="52"/>
  <c r="V107" i="52"/>
  <c r="W107" i="56" s="1"/>
  <c r="V293" i="38"/>
  <c r="S159" i="38"/>
  <c r="T159" i="38"/>
  <c r="O347" i="43"/>
  <c r="W347" i="43" s="1"/>
  <c r="V347" i="43"/>
  <c r="Q294" i="43"/>
  <c r="V294" i="43"/>
  <c r="V238" i="43"/>
  <c r="V108" i="43"/>
  <c r="V107" i="43"/>
  <c r="O325" i="45"/>
  <c r="Q325" i="45"/>
  <c r="S325" i="45"/>
  <c r="U159" i="45"/>
  <c r="O158" i="45"/>
  <c r="Q158" i="45"/>
  <c r="S158" i="45"/>
  <c r="O347" i="46"/>
  <c r="W347" i="46" s="1"/>
  <c r="AH347" i="56" s="1"/>
  <c r="V347" i="46"/>
  <c r="AG347" i="56" s="1"/>
  <c r="O347" i="45"/>
  <c r="W347" i="45" s="1"/>
  <c r="AF347" i="56" s="1"/>
  <c r="V347" i="45"/>
  <c r="AE347" i="56" s="1"/>
  <c r="Q294" i="45"/>
  <c r="V294" i="45"/>
  <c r="AE294" i="56" s="1"/>
  <c r="V238" i="45"/>
  <c r="AE238" i="56" s="1"/>
  <c r="O159" i="45"/>
  <c r="Q159" i="45"/>
  <c r="S159" i="45"/>
  <c r="P158" i="45"/>
  <c r="S108" i="45"/>
  <c r="V108" i="45"/>
  <c r="AE108" i="56" s="1"/>
  <c r="Q107" i="45"/>
  <c r="V107" i="45"/>
  <c r="AE107" i="56" s="1"/>
  <c r="O325" i="46"/>
  <c r="Q325" i="46"/>
  <c r="S325" i="46"/>
  <c r="U159" i="46"/>
  <c r="O158" i="46"/>
  <c r="Q158" i="46"/>
  <c r="S158" i="46"/>
  <c r="Q294" i="46"/>
  <c r="V294" i="46"/>
  <c r="AG294" i="56" s="1"/>
  <c r="V238" i="46"/>
  <c r="AG238" i="56" s="1"/>
  <c r="O159" i="46"/>
  <c r="Q159" i="46"/>
  <c r="S159" i="46"/>
  <c r="S108" i="46"/>
  <c r="V108" i="46"/>
  <c r="AG108" i="56" s="1"/>
  <c r="Q107" i="46"/>
  <c r="V107" i="46"/>
  <c r="AG107" i="56" s="1"/>
  <c r="V293" i="47"/>
  <c r="V347" i="54"/>
  <c r="V293" i="54"/>
  <c r="V347" i="39"/>
  <c r="AM347" i="56" s="1"/>
  <c r="S325" i="39"/>
  <c r="Q294" i="39"/>
  <c r="V294" i="39"/>
  <c r="AM294" i="56" s="1"/>
  <c r="V238" i="39"/>
  <c r="AM238" i="56" s="1"/>
  <c r="O325" i="39"/>
  <c r="Q325" i="39"/>
  <c r="V108" i="39"/>
  <c r="V107" i="39"/>
  <c r="AM107" i="56" s="1"/>
  <c r="V328" i="52"/>
  <c r="W328" i="56" s="1"/>
  <c r="V328" i="49"/>
  <c r="V328" i="32"/>
  <c r="V328" i="54"/>
  <c r="V328" i="47"/>
  <c r="V328" i="46"/>
  <c r="AG328" i="56" s="1"/>
  <c r="V328" i="45"/>
  <c r="AE328" i="56" s="1"/>
  <c r="V328" i="44"/>
  <c r="V328" i="38"/>
  <c r="V328" i="50"/>
  <c r="V328" i="48"/>
  <c r="O328" i="56" s="1"/>
  <c r="V328" i="42"/>
  <c r="V328" i="36"/>
  <c r="V328" i="43"/>
  <c r="V328" i="51"/>
  <c r="V328" i="37"/>
  <c r="M328" i="56" s="1"/>
  <c r="O325" i="32"/>
  <c r="O158" i="32"/>
  <c r="U325" i="36"/>
  <c r="O325" i="36"/>
  <c r="R159" i="36"/>
  <c r="O159" i="36"/>
  <c r="P106" i="36"/>
  <c r="P159" i="37"/>
  <c r="P106" i="37"/>
  <c r="R158" i="48"/>
  <c r="O158" i="48"/>
  <c r="V106" i="49"/>
  <c r="P106" i="49"/>
  <c r="R325" i="50"/>
  <c r="O325" i="50"/>
  <c r="S159" i="50"/>
  <c r="Q159" i="50"/>
  <c r="O159" i="50"/>
  <c r="V108" i="50"/>
  <c r="V347" i="51"/>
  <c r="S158" i="51"/>
  <c r="Q158" i="51"/>
  <c r="O158" i="51"/>
  <c r="P325" i="52"/>
  <c r="S325" i="38"/>
  <c r="Q325" i="38"/>
  <c r="O325" i="38"/>
  <c r="P106" i="43"/>
  <c r="R158" i="44"/>
  <c r="O158" i="44"/>
  <c r="P106" i="44"/>
  <c r="P325" i="46"/>
  <c r="R158" i="46"/>
  <c r="P106" i="46"/>
  <c r="S159" i="47"/>
  <c r="Q159" i="47"/>
  <c r="O159" i="47"/>
  <c r="O325" i="54"/>
  <c r="P158" i="54"/>
  <c r="AM29" i="56"/>
  <c r="W347" i="50"/>
  <c r="W347" i="32"/>
  <c r="V107" i="50"/>
  <c r="V107" i="51"/>
  <c r="V108" i="54"/>
  <c r="I307" i="56"/>
  <c r="I305" i="56"/>
  <c r="I251" i="56"/>
  <c r="I178" i="56"/>
  <c r="I159" i="56"/>
  <c r="I128" i="56"/>
  <c r="Q267" i="56"/>
  <c r="Y350" i="56"/>
  <c r="Y175" i="56"/>
  <c r="AC235" i="56"/>
  <c r="AG366" i="56"/>
  <c r="AG364" i="56"/>
  <c r="AG354" i="56"/>
  <c r="AG352" i="56"/>
  <c r="AG350" i="56"/>
  <c r="AG348" i="56"/>
  <c r="AH330" i="56"/>
  <c r="AG345" i="56"/>
  <c r="AG330" i="56"/>
  <c r="AG327" i="56"/>
  <c r="AG326" i="56"/>
  <c r="AG307" i="56"/>
  <c r="AG306" i="56"/>
  <c r="AG305" i="56"/>
  <c r="AG303" i="56"/>
  <c r="AG302" i="56"/>
  <c r="AG299" i="56"/>
  <c r="AG298" i="56"/>
  <c r="AG295" i="56"/>
  <c r="AG274" i="56"/>
  <c r="AG267" i="56"/>
  <c r="AG257" i="56"/>
  <c r="AG256" i="56"/>
  <c r="AG253" i="56"/>
  <c r="AG252" i="56"/>
  <c r="AG239" i="56"/>
  <c r="AG234" i="56"/>
  <c r="AG233" i="56"/>
  <c r="AG220" i="56"/>
  <c r="AG219" i="56"/>
  <c r="AG216" i="56"/>
  <c r="AG206" i="56"/>
  <c r="AG187" i="56"/>
  <c r="AG186" i="56"/>
  <c r="AG183" i="56"/>
  <c r="AG182" i="56"/>
  <c r="AG179" i="56"/>
  <c r="AG178" i="56"/>
  <c r="AG175" i="56"/>
  <c r="AG174" i="56"/>
  <c r="AG172" i="56"/>
  <c r="AG159" i="56"/>
  <c r="AG157" i="56"/>
  <c r="AG156" i="56"/>
  <c r="AG143" i="56"/>
  <c r="AG142" i="56"/>
  <c r="AG139" i="56"/>
  <c r="AG138" i="56"/>
  <c r="AG130" i="56"/>
  <c r="AG129" i="56"/>
  <c r="I29" i="56"/>
  <c r="W29" i="56"/>
  <c r="AG29" i="56"/>
  <c r="AG21" i="56"/>
  <c r="O22" i="56"/>
  <c r="W22" i="56"/>
  <c r="AG22" i="56"/>
  <c r="AE23" i="56"/>
  <c r="W25" i="56"/>
  <c r="AE25" i="56"/>
  <c r="AG25" i="56"/>
  <c r="U26" i="56"/>
  <c r="W27" i="56"/>
  <c r="W28" i="56"/>
  <c r="M30" i="56"/>
  <c r="AG30" i="56"/>
  <c r="W31" i="56"/>
  <c r="AE31" i="56"/>
  <c r="O32" i="56"/>
  <c r="M33" i="56"/>
  <c r="AG33" i="56"/>
  <c r="AG34" i="56"/>
  <c r="W35" i="56"/>
  <c r="AE35" i="56"/>
  <c r="I73" i="56"/>
  <c r="O73" i="56"/>
  <c r="W73" i="56"/>
  <c r="AC73" i="56"/>
  <c r="AE73" i="56"/>
  <c r="AG73" i="56"/>
  <c r="I74" i="56"/>
  <c r="M74" i="56"/>
  <c r="O74" i="56"/>
  <c r="W74" i="56"/>
  <c r="AE74" i="56"/>
  <c r="AG74" i="56"/>
  <c r="I75" i="56"/>
  <c r="O75" i="56"/>
  <c r="W75" i="56"/>
  <c r="AE75" i="56"/>
  <c r="AG75" i="56"/>
  <c r="I76" i="56"/>
  <c r="O76" i="56"/>
  <c r="W76" i="56"/>
  <c r="AE76" i="56"/>
  <c r="AG76" i="56"/>
  <c r="AK76" i="56"/>
  <c r="I77" i="56"/>
  <c r="O77" i="56"/>
  <c r="W77" i="56"/>
  <c r="AE77" i="56"/>
  <c r="AG77" i="56"/>
  <c r="O105" i="56"/>
  <c r="W105" i="56"/>
  <c r="AG105" i="56"/>
  <c r="O106" i="56"/>
  <c r="W106" i="56"/>
  <c r="AG106" i="56"/>
  <c r="AC110" i="56"/>
  <c r="M111" i="56"/>
  <c r="O111" i="56"/>
  <c r="W111" i="56"/>
  <c r="AG111" i="56"/>
  <c r="AG122" i="56"/>
  <c r="AG125" i="56"/>
  <c r="Y126" i="56"/>
  <c r="AG126" i="56"/>
  <c r="O365" i="56"/>
  <c r="O354" i="56"/>
  <c r="O347" i="56"/>
  <c r="O346" i="56"/>
  <c r="P330" i="56"/>
  <c r="O345" i="56"/>
  <c r="O330" i="56"/>
  <c r="O326" i="56"/>
  <c r="O297" i="56"/>
  <c r="O258" i="56"/>
  <c r="O256" i="56"/>
  <c r="O233" i="56"/>
  <c r="O221" i="56"/>
  <c r="O219" i="56"/>
  <c r="O185" i="56"/>
  <c r="O182" i="56"/>
  <c r="O174" i="56"/>
  <c r="O156" i="56"/>
  <c r="O144" i="56"/>
  <c r="O142" i="56"/>
  <c r="O139" i="56"/>
  <c r="O138" i="56"/>
  <c r="O129" i="56"/>
  <c r="S141" i="56"/>
  <c r="W352" i="56"/>
  <c r="X330" i="56"/>
  <c r="W330" i="56"/>
  <c r="W329" i="56"/>
  <c r="W307" i="56"/>
  <c r="W305" i="56"/>
  <c r="W299" i="56"/>
  <c r="W295" i="56"/>
  <c r="W293" i="56"/>
  <c r="W292" i="56"/>
  <c r="W274" i="56"/>
  <c r="W257" i="56"/>
  <c r="W256" i="56"/>
  <c r="W253" i="56"/>
  <c r="W239" i="56"/>
  <c r="W233" i="56"/>
  <c r="W218" i="56"/>
  <c r="W186" i="56"/>
  <c r="W185" i="56"/>
  <c r="W179" i="56"/>
  <c r="W178" i="56"/>
  <c r="W177" i="56"/>
  <c r="W175" i="56"/>
  <c r="W173" i="56"/>
  <c r="W172" i="56"/>
  <c r="W158" i="56"/>
  <c r="W157" i="56"/>
  <c r="W142" i="56"/>
  <c r="W130" i="56"/>
  <c r="W129" i="56"/>
  <c r="AA346" i="56"/>
  <c r="AA345" i="56"/>
  <c r="AA274" i="56"/>
  <c r="AA233" i="56"/>
  <c r="AA206" i="56"/>
  <c r="AA175" i="56"/>
  <c r="AE366" i="56"/>
  <c r="AE353" i="56"/>
  <c r="AE349" i="56"/>
  <c r="AE348" i="56"/>
  <c r="AF330" i="56"/>
  <c r="AE345" i="56"/>
  <c r="AE330" i="56"/>
  <c r="AE300" i="56"/>
  <c r="AE296" i="56"/>
  <c r="AE293" i="56"/>
  <c r="AE276" i="56"/>
  <c r="AE275" i="56"/>
  <c r="AE267" i="56"/>
  <c r="AE251" i="56"/>
  <c r="AE234" i="56"/>
  <c r="AE220" i="56"/>
  <c r="AE187" i="56"/>
  <c r="AE183" i="56"/>
  <c r="AE175" i="56"/>
  <c r="AE160" i="56"/>
  <c r="AE156" i="56"/>
  <c r="AE142" i="56"/>
  <c r="AE138" i="56"/>
  <c r="AE129" i="56"/>
  <c r="AI302" i="56"/>
  <c r="AM364" i="56"/>
  <c r="AM355" i="56"/>
  <c r="AM354" i="56"/>
  <c r="AM351" i="56"/>
  <c r="AM350" i="56"/>
  <c r="AM345" i="56"/>
  <c r="AN330" i="56"/>
  <c r="AM330" i="56"/>
  <c r="AM307" i="56"/>
  <c r="AM306" i="56"/>
  <c r="AM303" i="56"/>
  <c r="AM302" i="56"/>
  <c r="AM300" i="56"/>
  <c r="AM299" i="56"/>
  <c r="AM298" i="56"/>
  <c r="AM295" i="56"/>
  <c r="AM275" i="56"/>
  <c r="AM274" i="56"/>
  <c r="AM258" i="56"/>
  <c r="AM257" i="56"/>
  <c r="AM255" i="56"/>
  <c r="AM254" i="56"/>
  <c r="AM253" i="56"/>
  <c r="AM250" i="56"/>
  <c r="AM239" i="56"/>
  <c r="AM235" i="56"/>
  <c r="AM221" i="56"/>
  <c r="AM217" i="56"/>
  <c r="AM216" i="56"/>
  <c r="AM205" i="56"/>
  <c r="AM204" i="56"/>
  <c r="AM187" i="56"/>
  <c r="AM184" i="56"/>
  <c r="AM180" i="56"/>
  <c r="AM176" i="56"/>
  <c r="AM175" i="56"/>
  <c r="AM173" i="56"/>
  <c r="AM160" i="56"/>
  <c r="AM159" i="56"/>
  <c r="AM144" i="56"/>
  <c r="AM141" i="56"/>
  <c r="AM140" i="56"/>
  <c r="AM139" i="56"/>
  <c r="AM131" i="56"/>
  <c r="AM130" i="56"/>
  <c r="AM127" i="56"/>
  <c r="AM20" i="56"/>
  <c r="AM24" i="56"/>
  <c r="AM28" i="56"/>
  <c r="AM32" i="56"/>
  <c r="AM33" i="56"/>
  <c r="AM73" i="56"/>
  <c r="AM74" i="56"/>
  <c r="AM75" i="56"/>
  <c r="AM76" i="56"/>
  <c r="AM77" i="56"/>
  <c r="AM108" i="56"/>
  <c r="AM109" i="56"/>
  <c r="AM110" i="56"/>
  <c r="AM123" i="56"/>
  <c r="W125" i="56"/>
  <c r="AE125" i="56"/>
  <c r="W292" i="52" l="1"/>
  <c r="X292" i="56" s="1"/>
  <c r="W180" i="50"/>
  <c r="W124" i="48"/>
  <c r="P124" i="56" s="1"/>
  <c r="W295" i="54"/>
  <c r="W218" i="39"/>
  <c r="AN218" i="56" s="1"/>
  <c r="W123" i="51"/>
  <c r="W326" i="39"/>
  <c r="AN326" i="56" s="1"/>
  <c r="W222" i="39"/>
  <c r="AN222" i="56" s="1"/>
  <c r="W296" i="47"/>
  <c r="AJ296" i="56" s="1"/>
  <c r="W182" i="47"/>
  <c r="AJ182" i="56" s="1"/>
  <c r="W107" i="47"/>
  <c r="AJ107" i="56" s="1"/>
  <c r="W296" i="46"/>
  <c r="AH296" i="56" s="1"/>
  <c r="W184" i="46"/>
  <c r="AH184" i="56" s="1"/>
  <c r="W122" i="46"/>
  <c r="AH122" i="56" s="1"/>
  <c r="W293" i="45"/>
  <c r="AF293" i="56" s="1"/>
  <c r="W177" i="45"/>
  <c r="AF177" i="56" s="1"/>
  <c r="W131" i="44"/>
  <c r="W159" i="44"/>
  <c r="AD159" i="56" s="1"/>
  <c r="W126" i="44"/>
  <c r="AD126" i="56" s="1"/>
  <c r="W105" i="44"/>
  <c r="AD105" i="56" s="1"/>
  <c r="W126" i="48"/>
  <c r="P126" i="56" s="1"/>
  <c r="W127" i="42"/>
  <c r="L127" i="56" s="1"/>
  <c r="W129" i="36"/>
  <c r="J129" i="56" s="1"/>
  <c r="W222" i="54"/>
  <c r="AL222" i="56" s="1"/>
  <c r="W178" i="54"/>
  <c r="AL178" i="56" s="1"/>
  <c r="W187" i="42"/>
  <c r="L187" i="56" s="1"/>
  <c r="W187" i="49"/>
  <c r="R187" i="56" s="1"/>
  <c r="W295" i="50"/>
  <c r="T295" i="56" s="1"/>
  <c r="W107" i="42"/>
  <c r="L107" i="56" s="1"/>
  <c r="W108" i="43"/>
  <c r="AB108" i="56" s="1"/>
  <c r="W77" i="32"/>
  <c r="H77" i="56" s="1"/>
  <c r="W234" i="37"/>
  <c r="N234" i="56" s="1"/>
  <c r="W186" i="37"/>
  <c r="N186" i="56" s="1"/>
  <c r="W178" i="37"/>
  <c r="N178" i="56" s="1"/>
  <c r="W176" i="37"/>
  <c r="N176" i="56" s="1"/>
  <c r="W129" i="37"/>
  <c r="N129" i="56" s="1"/>
  <c r="W128" i="37"/>
  <c r="N128" i="56" s="1"/>
  <c r="W127" i="37"/>
  <c r="N127" i="56" s="1"/>
  <c r="W126" i="37"/>
  <c r="N126" i="56" s="1"/>
  <c r="W125" i="37"/>
  <c r="N125" i="56" s="1"/>
  <c r="W123" i="37"/>
  <c r="N123" i="56" s="1"/>
  <c r="W105" i="37"/>
  <c r="N105" i="56" s="1"/>
  <c r="W181" i="48"/>
  <c r="P181" i="56" s="1"/>
  <c r="W159" i="48"/>
  <c r="P159" i="56" s="1"/>
  <c r="W128" i="48"/>
  <c r="P128" i="56" s="1"/>
  <c r="W127" i="48"/>
  <c r="P127" i="56" s="1"/>
  <c r="W122" i="48"/>
  <c r="P122" i="56" s="1"/>
  <c r="W108" i="48"/>
  <c r="P108" i="56" s="1"/>
  <c r="W106" i="48"/>
  <c r="P106" i="56" s="1"/>
  <c r="W326" i="49"/>
  <c r="R326" i="56" s="1"/>
  <c r="W296" i="49"/>
  <c r="R296" i="56" s="1"/>
  <c r="W292" i="49"/>
  <c r="R292" i="56" s="1"/>
  <c r="W250" i="49"/>
  <c r="R250" i="56" s="1"/>
  <c r="W234" i="49"/>
  <c r="R234" i="56" s="1"/>
  <c r="W222" i="49"/>
  <c r="R222" i="56" s="1"/>
  <c r="W220" i="49"/>
  <c r="R220" i="56" s="1"/>
  <c r="W184" i="49"/>
  <c r="R184" i="56" s="1"/>
  <c r="W180" i="49"/>
  <c r="R180" i="56" s="1"/>
  <c r="W179" i="49"/>
  <c r="R179" i="56" s="1"/>
  <c r="W178" i="49"/>
  <c r="R178" i="56" s="1"/>
  <c r="W176" i="49"/>
  <c r="R176" i="56" s="1"/>
  <c r="W175" i="49"/>
  <c r="R175" i="56" s="1"/>
  <c r="W131" i="49"/>
  <c r="R131" i="56" s="1"/>
  <c r="W129" i="49"/>
  <c r="R129" i="56" s="1"/>
  <c r="W128" i="49"/>
  <c r="W127" i="49"/>
  <c r="R127" i="56" s="1"/>
  <c r="W123" i="49"/>
  <c r="R123" i="56" s="1"/>
  <c r="W122" i="49"/>
  <c r="R122" i="56" s="1"/>
  <c r="W105" i="49"/>
  <c r="R105" i="56" s="1"/>
  <c r="W298" i="50"/>
  <c r="T298" i="56" s="1"/>
  <c r="W297" i="50"/>
  <c r="T297" i="56" s="1"/>
  <c r="W294" i="50"/>
  <c r="T294" i="56" s="1"/>
  <c r="W292" i="50"/>
  <c r="T292" i="56" s="1"/>
  <c r="W250" i="50"/>
  <c r="T250" i="56" s="1"/>
  <c r="W220" i="50"/>
  <c r="T220" i="56" s="1"/>
  <c r="W217" i="50"/>
  <c r="T217" i="56" s="1"/>
  <c r="W216" i="50"/>
  <c r="W185" i="50"/>
  <c r="T185" i="56" s="1"/>
  <c r="W184" i="50"/>
  <c r="T184" i="56" s="1"/>
  <c r="W182" i="50"/>
  <c r="T182" i="56" s="1"/>
  <c r="W181" i="50"/>
  <c r="T181" i="56" s="1"/>
  <c r="W178" i="50"/>
  <c r="T178" i="56" s="1"/>
  <c r="W177" i="50"/>
  <c r="T177" i="56" s="1"/>
  <c r="W158" i="50"/>
  <c r="T158" i="56" s="1"/>
  <c r="W131" i="50"/>
  <c r="W127" i="50"/>
  <c r="T127" i="56" s="1"/>
  <c r="W125" i="50"/>
  <c r="T125" i="56" s="1"/>
  <c r="W124" i="50"/>
  <c r="T124" i="56" s="1"/>
  <c r="W106" i="50"/>
  <c r="T106" i="56" s="1"/>
  <c r="W296" i="51"/>
  <c r="V296" i="56" s="1"/>
  <c r="W295" i="51"/>
  <c r="V295" i="56" s="1"/>
  <c r="W294" i="51"/>
  <c r="V294" i="56" s="1"/>
  <c r="W293" i="51"/>
  <c r="V293" i="56" s="1"/>
  <c r="W250" i="51"/>
  <c r="V250" i="56" s="1"/>
  <c r="W238" i="51"/>
  <c r="V238" i="56" s="1"/>
  <c r="W234" i="51"/>
  <c r="V234" i="56" s="1"/>
  <c r="W222" i="51"/>
  <c r="V222" i="56" s="1"/>
  <c r="W219" i="51"/>
  <c r="V219" i="56" s="1"/>
  <c r="W217" i="51"/>
  <c r="V217" i="56" s="1"/>
  <c r="W187" i="51"/>
  <c r="V187" i="56" s="1"/>
  <c r="W186" i="51"/>
  <c r="V186" i="56" s="1"/>
  <c r="W184" i="51"/>
  <c r="V184" i="56" s="1"/>
  <c r="W183" i="51"/>
  <c r="V183" i="56" s="1"/>
  <c r="W182" i="51"/>
  <c r="V182" i="56" s="1"/>
  <c r="W176" i="51"/>
  <c r="V176" i="56" s="1"/>
  <c r="W159" i="51"/>
  <c r="W131" i="51"/>
  <c r="V131" i="56" s="1"/>
  <c r="W125" i="51"/>
  <c r="V125" i="56" s="1"/>
  <c r="W108" i="51"/>
  <c r="V108" i="56" s="1"/>
  <c r="W107" i="51"/>
  <c r="V107" i="56" s="1"/>
  <c r="W105" i="51"/>
  <c r="V105" i="56" s="1"/>
  <c r="W298" i="52"/>
  <c r="X298" i="56" s="1"/>
  <c r="W296" i="52"/>
  <c r="X296" i="56" s="1"/>
  <c r="W238" i="52"/>
  <c r="X238" i="56" s="1"/>
  <c r="W234" i="52"/>
  <c r="X234" i="56" s="1"/>
  <c r="W222" i="52"/>
  <c r="X222" i="56" s="1"/>
  <c r="W216" i="52"/>
  <c r="X216" i="56" s="1"/>
  <c r="W185" i="52"/>
  <c r="X185" i="56" s="1"/>
  <c r="W184" i="52"/>
  <c r="X184" i="56" s="1"/>
  <c r="W183" i="52"/>
  <c r="X183" i="56" s="1"/>
  <c r="W181" i="52"/>
  <c r="X181" i="56" s="1"/>
  <c r="W179" i="52"/>
  <c r="X179" i="56" s="1"/>
  <c r="W176" i="52"/>
  <c r="X176" i="56" s="1"/>
  <c r="W175" i="52"/>
  <c r="X175" i="56" s="1"/>
  <c r="W131" i="52"/>
  <c r="X131" i="56" s="1"/>
  <c r="W130" i="52"/>
  <c r="X130" i="56" s="1"/>
  <c r="W127" i="52"/>
  <c r="X127" i="56" s="1"/>
  <c r="W125" i="52"/>
  <c r="X125" i="56" s="1"/>
  <c r="W124" i="52"/>
  <c r="X124" i="56" s="1"/>
  <c r="W123" i="52"/>
  <c r="X123" i="56" s="1"/>
  <c r="W122" i="52"/>
  <c r="X122" i="56" s="1"/>
  <c r="W106" i="52"/>
  <c r="X106" i="56" s="1"/>
  <c r="W297" i="38"/>
  <c r="Z297" i="56" s="1"/>
  <c r="W296" i="38"/>
  <c r="Z296" i="56" s="1"/>
  <c r="W294" i="38"/>
  <c r="Z294" i="56" s="1"/>
  <c r="W238" i="38"/>
  <c r="W222" i="38"/>
  <c r="Z222" i="56" s="1"/>
  <c r="W219" i="38"/>
  <c r="Z219" i="56" s="1"/>
  <c r="W186" i="38"/>
  <c r="Z186" i="56" s="1"/>
  <c r="W185" i="38"/>
  <c r="Z185" i="56" s="1"/>
  <c r="W182" i="38"/>
  <c r="Z182" i="56" s="1"/>
  <c r="W177" i="38"/>
  <c r="Z177" i="56" s="1"/>
  <c r="W129" i="38"/>
  <c r="Z129" i="56" s="1"/>
  <c r="W128" i="38"/>
  <c r="Z128" i="56" s="1"/>
  <c r="W124" i="38"/>
  <c r="W108" i="38"/>
  <c r="Z108" i="56" s="1"/>
  <c r="W296" i="43"/>
  <c r="W295" i="43"/>
  <c r="AB295" i="56" s="1"/>
  <c r="W222" i="43"/>
  <c r="AB222" i="56" s="1"/>
  <c r="W187" i="43"/>
  <c r="AB187" i="56" s="1"/>
  <c r="W185" i="43"/>
  <c r="AB185" i="56" s="1"/>
  <c r="W182" i="43"/>
  <c r="AB182" i="56" s="1"/>
  <c r="W177" i="43"/>
  <c r="AB177" i="56" s="1"/>
  <c r="W130" i="43"/>
  <c r="AB130" i="56" s="1"/>
  <c r="W127" i="43"/>
  <c r="AB127" i="56" s="1"/>
  <c r="W124" i="43"/>
  <c r="W107" i="43"/>
  <c r="W105" i="43"/>
  <c r="AB105" i="56" s="1"/>
  <c r="W326" i="44"/>
  <c r="AD326" i="56" s="1"/>
  <c r="W298" i="44"/>
  <c r="AD298" i="56" s="1"/>
  <c r="W238" i="44"/>
  <c r="AD238" i="56" s="1"/>
  <c r="W219" i="44"/>
  <c r="AD219" i="56" s="1"/>
  <c r="W186" i="44"/>
  <c r="AD186" i="56" s="1"/>
  <c r="W182" i="44"/>
  <c r="AD182" i="56" s="1"/>
  <c r="W181" i="44"/>
  <c r="AD181" i="56" s="1"/>
  <c r="W176" i="44"/>
  <c r="AD176" i="56" s="1"/>
  <c r="W129" i="44"/>
  <c r="AD129" i="56" s="1"/>
  <c r="W128" i="44"/>
  <c r="AD128" i="56" s="1"/>
  <c r="W125" i="44"/>
  <c r="AD125" i="56" s="1"/>
  <c r="W108" i="44"/>
  <c r="AD108" i="56" s="1"/>
  <c r="W297" i="45"/>
  <c r="AF297" i="56" s="1"/>
  <c r="W220" i="45"/>
  <c r="AF220" i="56" s="1"/>
  <c r="W219" i="45"/>
  <c r="AF219" i="56" s="1"/>
  <c r="W216" i="45"/>
  <c r="AF216" i="56" s="1"/>
  <c r="W187" i="45"/>
  <c r="AF187" i="56" s="1"/>
  <c r="W183" i="45"/>
  <c r="AF183" i="56" s="1"/>
  <c r="W180" i="45"/>
  <c r="AF180" i="56" s="1"/>
  <c r="W179" i="45"/>
  <c r="AF179" i="56" s="1"/>
  <c r="W175" i="45"/>
  <c r="AF175" i="56" s="1"/>
  <c r="W129" i="45"/>
  <c r="AF129" i="56" s="1"/>
  <c r="W128" i="45"/>
  <c r="AF128" i="56" s="1"/>
  <c r="W124" i="45"/>
  <c r="AF124" i="56" s="1"/>
  <c r="W295" i="46"/>
  <c r="AH295" i="56" s="1"/>
  <c r="W293" i="46"/>
  <c r="AH293" i="56" s="1"/>
  <c r="W222" i="46"/>
  <c r="AH222" i="56" s="1"/>
  <c r="W185" i="46"/>
  <c r="AH185" i="56" s="1"/>
  <c r="W182" i="46"/>
  <c r="AH182" i="56" s="1"/>
  <c r="W181" i="46"/>
  <c r="AH181" i="56" s="1"/>
  <c r="W177" i="46"/>
  <c r="AH177" i="56" s="1"/>
  <c r="W128" i="46"/>
  <c r="AH128" i="56" s="1"/>
  <c r="W125" i="46"/>
  <c r="AH125" i="56" s="1"/>
  <c r="W124" i="46"/>
  <c r="AH124" i="56" s="1"/>
  <c r="W297" i="47"/>
  <c r="AJ297" i="56" s="1"/>
  <c r="W292" i="47"/>
  <c r="AJ292" i="56" s="1"/>
  <c r="W234" i="47"/>
  <c r="W219" i="47"/>
  <c r="AJ219" i="56" s="1"/>
  <c r="W216" i="47"/>
  <c r="AJ216" i="56" s="1"/>
  <c r="W187" i="47"/>
  <c r="W186" i="47"/>
  <c r="AJ186" i="56" s="1"/>
  <c r="W184" i="47"/>
  <c r="W178" i="47"/>
  <c r="AJ178" i="56" s="1"/>
  <c r="W131" i="47"/>
  <c r="AJ131" i="56" s="1"/>
  <c r="W127" i="47"/>
  <c r="AJ127" i="56" s="1"/>
  <c r="W123" i="47"/>
  <c r="W122" i="47"/>
  <c r="AJ122" i="56" s="1"/>
  <c r="W326" i="54"/>
  <c r="AL326" i="56" s="1"/>
  <c r="W297" i="54"/>
  <c r="AL297" i="56" s="1"/>
  <c r="W296" i="54"/>
  <c r="AL296" i="56" s="1"/>
  <c r="W294" i="54"/>
  <c r="AL294" i="56" s="1"/>
  <c r="W238" i="54"/>
  <c r="W219" i="54"/>
  <c r="AL219" i="56" s="1"/>
  <c r="W186" i="54"/>
  <c r="AL186" i="56" s="1"/>
  <c r="W182" i="54"/>
  <c r="AL182" i="56" s="1"/>
  <c r="W131" i="54"/>
  <c r="AL131" i="56" s="1"/>
  <c r="W130" i="54"/>
  <c r="AL130" i="56" s="1"/>
  <c r="W128" i="54"/>
  <c r="AL128" i="56" s="1"/>
  <c r="W127" i="54"/>
  <c r="AL127" i="56" s="1"/>
  <c r="W126" i="54"/>
  <c r="W123" i="54"/>
  <c r="AL123" i="56" s="1"/>
  <c r="W122" i="54"/>
  <c r="AL122" i="56" s="1"/>
  <c r="W105" i="54"/>
  <c r="W295" i="39"/>
  <c r="AN295" i="56" s="1"/>
  <c r="W293" i="39"/>
  <c r="AN293" i="56" s="1"/>
  <c r="W185" i="39"/>
  <c r="AN185" i="56" s="1"/>
  <c r="W184" i="39"/>
  <c r="AN184" i="56" s="1"/>
  <c r="W181" i="39"/>
  <c r="AN181" i="56" s="1"/>
  <c r="W180" i="39"/>
  <c r="AN180" i="56" s="1"/>
  <c r="W177" i="39"/>
  <c r="AN177" i="56" s="1"/>
  <c r="W131" i="39"/>
  <c r="AN131" i="56" s="1"/>
  <c r="W128" i="39"/>
  <c r="AN128" i="56" s="1"/>
  <c r="W124" i="39"/>
  <c r="AN124" i="56" s="1"/>
  <c r="W123" i="39"/>
  <c r="AN123" i="56" s="1"/>
  <c r="W108" i="39"/>
  <c r="W107" i="39"/>
  <c r="AN107" i="56" s="1"/>
  <c r="W131" i="37"/>
  <c r="N131" i="56" s="1"/>
  <c r="W326" i="48"/>
  <c r="P326" i="56" s="1"/>
  <c r="W175" i="48"/>
  <c r="P175" i="56" s="1"/>
  <c r="W295" i="49"/>
  <c r="R295" i="56" s="1"/>
  <c r="W293" i="49"/>
  <c r="R293" i="56" s="1"/>
  <c r="W126" i="50"/>
  <c r="W122" i="50"/>
  <c r="T122" i="56" s="1"/>
  <c r="W298" i="51"/>
  <c r="V298" i="56" s="1"/>
  <c r="W124" i="51"/>
  <c r="V124" i="56" s="1"/>
  <c r="W297" i="52"/>
  <c r="X297" i="56" s="1"/>
  <c r="W298" i="38"/>
  <c r="Z298" i="56" s="1"/>
  <c r="W295" i="38"/>
  <c r="W292" i="38"/>
  <c r="Z292" i="56" s="1"/>
  <c r="W250" i="38"/>
  <c r="Z250" i="56" s="1"/>
  <c r="W221" i="38"/>
  <c r="Z221" i="56" s="1"/>
  <c r="W216" i="38"/>
  <c r="Z216" i="56" s="1"/>
  <c r="W184" i="38"/>
  <c r="Z184" i="56" s="1"/>
  <c r="W183" i="38"/>
  <c r="W179" i="38"/>
  <c r="Z179" i="56" s="1"/>
  <c r="W176" i="38"/>
  <c r="Z176" i="56" s="1"/>
  <c r="W175" i="38"/>
  <c r="Z175" i="56" s="1"/>
  <c r="W130" i="38"/>
  <c r="Z130" i="56" s="1"/>
  <c r="W127" i="38"/>
  <c r="Z127" i="56" s="1"/>
  <c r="W126" i="38"/>
  <c r="W123" i="38"/>
  <c r="W122" i="38"/>
  <c r="Z122" i="56" s="1"/>
  <c r="W107" i="38"/>
  <c r="Z107" i="56" s="1"/>
  <c r="W326" i="43"/>
  <c r="AB326" i="56" s="1"/>
  <c r="W297" i="43"/>
  <c r="W234" i="43"/>
  <c r="AB234" i="56" s="1"/>
  <c r="W221" i="43"/>
  <c r="AB221" i="56" s="1"/>
  <c r="W220" i="43"/>
  <c r="AB220" i="56" s="1"/>
  <c r="W217" i="43"/>
  <c r="AB217" i="56" s="1"/>
  <c r="W216" i="43"/>
  <c r="AB216" i="56" s="1"/>
  <c r="W183" i="43"/>
  <c r="AB183" i="56" s="1"/>
  <c r="W127" i="36"/>
  <c r="J127" i="56" s="1"/>
  <c r="W124" i="42"/>
  <c r="L124" i="56" s="1"/>
  <c r="W220" i="48"/>
  <c r="P220" i="56" s="1"/>
  <c r="W130" i="48"/>
  <c r="P130" i="56" s="1"/>
  <c r="W298" i="49"/>
  <c r="W297" i="49"/>
  <c r="R297" i="56" s="1"/>
  <c r="W219" i="49"/>
  <c r="R219" i="56" s="1"/>
  <c r="W125" i="49"/>
  <c r="R125" i="56" s="1"/>
  <c r="W326" i="50"/>
  <c r="T326" i="56" s="1"/>
  <c r="W234" i="50"/>
  <c r="T234" i="56" s="1"/>
  <c r="W219" i="50"/>
  <c r="T219" i="56" s="1"/>
  <c r="W126" i="51"/>
  <c r="V126" i="56" s="1"/>
  <c r="W122" i="51"/>
  <c r="V122" i="56" s="1"/>
  <c r="W106" i="51"/>
  <c r="V106" i="56" s="1"/>
  <c r="W293" i="52"/>
  <c r="X293" i="56" s="1"/>
  <c r="W220" i="52"/>
  <c r="X220" i="56" s="1"/>
  <c r="W180" i="52"/>
  <c r="X180" i="56" s="1"/>
  <c r="W181" i="38"/>
  <c r="Z181" i="56" s="1"/>
  <c r="W106" i="38"/>
  <c r="Z106" i="56" s="1"/>
  <c r="W131" i="42"/>
  <c r="L131" i="56" s="1"/>
  <c r="W130" i="42"/>
  <c r="W176" i="43"/>
  <c r="AB176" i="56" s="1"/>
  <c r="W175" i="43"/>
  <c r="W129" i="43"/>
  <c r="W125" i="43"/>
  <c r="W122" i="43"/>
  <c r="AB122" i="56" s="1"/>
  <c r="W296" i="44"/>
  <c r="AD296" i="56" s="1"/>
  <c r="W295" i="44"/>
  <c r="AD295" i="56" s="1"/>
  <c r="W293" i="44"/>
  <c r="AD293" i="56" s="1"/>
  <c r="W292" i="44"/>
  <c r="AD292" i="56" s="1"/>
  <c r="W250" i="44"/>
  <c r="AD250" i="56" s="1"/>
  <c r="W234" i="44"/>
  <c r="AD234" i="56" s="1"/>
  <c r="W217" i="44"/>
  <c r="AD217" i="56" s="1"/>
  <c r="W187" i="44"/>
  <c r="AD187" i="56" s="1"/>
  <c r="W183" i="44"/>
  <c r="AD183" i="56" s="1"/>
  <c r="W179" i="44"/>
  <c r="W175" i="44"/>
  <c r="AD175" i="56" s="1"/>
  <c r="W130" i="44"/>
  <c r="AD130" i="56" s="1"/>
  <c r="W127" i="44"/>
  <c r="AD127" i="56" s="1"/>
  <c r="W123" i="44"/>
  <c r="W107" i="44"/>
  <c r="AD107" i="56" s="1"/>
  <c r="W326" i="45"/>
  <c r="AF326" i="56" s="1"/>
  <c r="W298" i="45"/>
  <c r="AF298" i="56" s="1"/>
  <c r="W222" i="45"/>
  <c r="AF222" i="56" s="1"/>
  <c r="W185" i="45"/>
  <c r="AF185" i="56" s="1"/>
  <c r="W130" i="45"/>
  <c r="AF130" i="56" s="1"/>
  <c r="W122" i="45"/>
  <c r="AF122" i="56" s="1"/>
  <c r="W326" i="46"/>
  <c r="AH326" i="56" s="1"/>
  <c r="W250" i="46"/>
  <c r="AH250" i="56" s="1"/>
  <c r="W234" i="46"/>
  <c r="AH234" i="56" s="1"/>
  <c r="W216" i="46"/>
  <c r="AH216" i="56" s="1"/>
  <c r="W187" i="46"/>
  <c r="AH187" i="56" s="1"/>
  <c r="W179" i="46"/>
  <c r="AH179" i="56" s="1"/>
  <c r="W130" i="46"/>
  <c r="AH130" i="56" s="1"/>
  <c r="W127" i="46"/>
  <c r="AH127" i="56" s="1"/>
  <c r="W299" i="47"/>
  <c r="W295" i="47"/>
  <c r="AJ295" i="56" s="1"/>
  <c r="W293" i="47"/>
  <c r="AJ293" i="56" s="1"/>
  <c r="W250" i="47"/>
  <c r="AJ250" i="56" s="1"/>
  <c r="W222" i="47"/>
  <c r="AJ222" i="56" s="1"/>
  <c r="W217" i="47"/>
  <c r="AJ217" i="56" s="1"/>
  <c r="W185" i="47"/>
  <c r="AJ185" i="56" s="1"/>
  <c r="W181" i="47"/>
  <c r="AJ181" i="56" s="1"/>
  <c r="W176" i="47"/>
  <c r="AJ176" i="56" s="1"/>
  <c r="W129" i="47"/>
  <c r="AJ129" i="56" s="1"/>
  <c r="W128" i="47"/>
  <c r="AJ128" i="56" s="1"/>
  <c r="W292" i="54"/>
  <c r="AL292" i="56" s="1"/>
  <c r="W221" i="54"/>
  <c r="AL221" i="56" s="1"/>
  <c r="W180" i="54"/>
  <c r="AL180" i="56" s="1"/>
  <c r="W125" i="54"/>
  <c r="AL125" i="56" s="1"/>
  <c r="W220" i="39"/>
  <c r="AN220" i="56" s="1"/>
  <c r="W183" i="39"/>
  <c r="AN183" i="56" s="1"/>
  <c r="W178" i="39"/>
  <c r="AN178" i="56" s="1"/>
  <c r="W175" i="39"/>
  <c r="AN175" i="56" s="1"/>
  <c r="W130" i="39"/>
  <c r="AN130" i="56" s="1"/>
  <c r="W122" i="39"/>
  <c r="AN122" i="56" s="1"/>
  <c r="W105" i="39"/>
  <c r="AN105" i="56" s="1"/>
  <c r="W107" i="48"/>
  <c r="P107" i="56" s="1"/>
  <c r="W126" i="49"/>
  <c r="R126" i="56" s="1"/>
  <c r="W125" i="42"/>
  <c r="L125" i="56" s="1"/>
  <c r="W129" i="42"/>
  <c r="L129" i="56" s="1"/>
  <c r="W130" i="36"/>
  <c r="J130" i="56" s="1"/>
  <c r="W185" i="49"/>
  <c r="R185" i="56" s="1"/>
  <c r="W294" i="46"/>
  <c r="AH294" i="56" s="1"/>
  <c r="W294" i="43"/>
  <c r="W107" i="54"/>
  <c r="AL107" i="56" s="1"/>
  <c r="W294" i="52"/>
  <c r="X294" i="56" s="1"/>
  <c r="W131" i="36"/>
  <c r="J131" i="56" s="1"/>
  <c r="W128" i="36"/>
  <c r="J128" i="56" s="1"/>
  <c r="W126" i="42"/>
  <c r="L126" i="56" s="1"/>
  <c r="W326" i="37"/>
  <c r="N326" i="56" s="1"/>
  <c r="W296" i="50"/>
  <c r="T296" i="56" s="1"/>
  <c r="W219" i="52"/>
  <c r="X219" i="56" s="1"/>
  <c r="W177" i="52"/>
  <c r="X177" i="56" s="1"/>
  <c r="W346" i="38"/>
  <c r="Z346" i="56" s="1"/>
  <c r="W326" i="38"/>
  <c r="W220" i="38"/>
  <c r="Z220" i="56" s="1"/>
  <c r="W187" i="38"/>
  <c r="Z187" i="56" s="1"/>
  <c r="W179" i="43"/>
  <c r="AB179" i="56" s="1"/>
  <c r="W126" i="43"/>
  <c r="AB126" i="56" s="1"/>
  <c r="W180" i="44"/>
  <c r="W295" i="45"/>
  <c r="AF295" i="56" s="1"/>
  <c r="W250" i="45"/>
  <c r="AF250" i="56" s="1"/>
  <c r="W238" i="45"/>
  <c r="AF238" i="56" s="1"/>
  <c r="W221" i="45"/>
  <c r="AF221" i="56" s="1"/>
  <c r="W217" i="45"/>
  <c r="AF217" i="56" s="1"/>
  <c r="W184" i="45"/>
  <c r="AF184" i="56" s="1"/>
  <c r="W181" i="45"/>
  <c r="AF181" i="56" s="1"/>
  <c r="W176" i="45"/>
  <c r="AF176" i="56" s="1"/>
  <c r="W126" i="45"/>
  <c r="AF126" i="56" s="1"/>
  <c r="W123" i="45"/>
  <c r="AF123" i="56" s="1"/>
  <c r="W106" i="45"/>
  <c r="AF106" i="56" s="1"/>
  <c r="W105" i="45"/>
  <c r="AF105" i="56" s="1"/>
  <c r="W298" i="46"/>
  <c r="AH298" i="56" s="1"/>
  <c r="W292" i="46"/>
  <c r="AH292" i="56" s="1"/>
  <c r="W220" i="46"/>
  <c r="AH220" i="56" s="1"/>
  <c r="W217" i="46"/>
  <c r="AH217" i="56" s="1"/>
  <c r="W183" i="46"/>
  <c r="AH183" i="56" s="1"/>
  <c r="W180" i="46"/>
  <c r="AH180" i="56" s="1"/>
  <c r="W176" i="46"/>
  <c r="AH176" i="56" s="1"/>
  <c r="W175" i="46"/>
  <c r="AH175" i="56" s="1"/>
  <c r="W131" i="46"/>
  <c r="AH131" i="56" s="1"/>
  <c r="W126" i="46"/>
  <c r="AH126" i="56" s="1"/>
  <c r="W105" i="46"/>
  <c r="AH105" i="56" s="1"/>
  <c r="W326" i="47"/>
  <c r="AJ326" i="56" s="1"/>
  <c r="W298" i="47"/>
  <c r="W238" i="47"/>
  <c r="AJ238" i="56" s="1"/>
  <c r="W221" i="47"/>
  <c r="AJ221" i="56" s="1"/>
  <c r="W180" i="47"/>
  <c r="AJ180" i="56" s="1"/>
  <c r="W125" i="47"/>
  <c r="AJ125" i="56" s="1"/>
  <c r="W124" i="47"/>
  <c r="AJ124" i="56" s="1"/>
  <c r="W106" i="47"/>
  <c r="AJ106" i="56" s="1"/>
  <c r="W105" i="47"/>
  <c r="AJ105" i="56" s="1"/>
  <c r="W298" i="54"/>
  <c r="W250" i="54"/>
  <c r="AL250" i="56" s="1"/>
  <c r="W234" i="54"/>
  <c r="AL234" i="56" s="1"/>
  <c r="W220" i="54"/>
  <c r="AL220" i="56" s="1"/>
  <c r="W217" i="54"/>
  <c r="AL217" i="56" s="1"/>
  <c r="W216" i="54"/>
  <c r="W187" i="54"/>
  <c r="AL187" i="56" s="1"/>
  <c r="W184" i="54"/>
  <c r="AL184" i="56" s="1"/>
  <c r="W183" i="54"/>
  <c r="AL183" i="56" s="1"/>
  <c r="W179" i="54"/>
  <c r="AL179" i="56" s="1"/>
  <c r="W176" i="54"/>
  <c r="AL176" i="56" s="1"/>
  <c r="W175" i="54"/>
  <c r="AL175" i="56" s="1"/>
  <c r="W129" i="54"/>
  <c r="W124" i="54"/>
  <c r="AL124" i="56" s="1"/>
  <c r="W108" i="54"/>
  <c r="AL108" i="56" s="1"/>
  <c r="W106" i="54"/>
  <c r="AL106" i="56" s="1"/>
  <c r="W296" i="39"/>
  <c r="AN296" i="56" s="1"/>
  <c r="W292" i="39"/>
  <c r="AN292" i="56" s="1"/>
  <c r="W219" i="39"/>
  <c r="W216" i="39"/>
  <c r="AN216" i="56" s="1"/>
  <c r="W187" i="39"/>
  <c r="AN187" i="56" s="1"/>
  <c r="W182" i="39"/>
  <c r="AN182" i="56" s="1"/>
  <c r="W179" i="39"/>
  <c r="AN179" i="56" s="1"/>
  <c r="W129" i="39"/>
  <c r="AN129" i="56" s="1"/>
  <c r="W126" i="39"/>
  <c r="AN126" i="56" s="1"/>
  <c r="W125" i="39"/>
  <c r="AN125" i="56" s="1"/>
  <c r="W106" i="39"/>
  <c r="AN106" i="56" s="1"/>
  <c r="AH345" i="56"/>
  <c r="W106" i="43"/>
  <c r="AB106" i="56" s="1"/>
  <c r="W107" i="46"/>
  <c r="AH107" i="56" s="1"/>
  <c r="W108" i="45"/>
  <c r="AF108" i="56" s="1"/>
  <c r="W108" i="52"/>
  <c r="X108" i="56" s="1"/>
  <c r="W123" i="42"/>
  <c r="L123" i="56" s="1"/>
  <c r="W238" i="50"/>
  <c r="W186" i="50"/>
  <c r="T186" i="56" s="1"/>
  <c r="W176" i="50"/>
  <c r="T176" i="56" s="1"/>
  <c r="W128" i="50"/>
  <c r="T128" i="56" s="1"/>
  <c r="W123" i="50"/>
  <c r="T123" i="56" s="1"/>
  <c r="W108" i="50"/>
  <c r="T108" i="56" s="1"/>
  <c r="W107" i="50"/>
  <c r="T107" i="56" s="1"/>
  <c r="W326" i="51"/>
  <c r="V326" i="56" s="1"/>
  <c r="W325" i="51"/>
  <c r="V325" i="56" s="1"/>
  <c r="W297" i="51"/>
  <c r="V297" i="56" s="1"/>
  <c r="W292" i="51"/>
  <c r="V292" i="56" s="1"/>
  <c r="W221" i="51"/>
  <c r="V221" i="56" s="1"/>
  <c r="W180" i="51"/>
  <c r="V180" i="56" s="1"/>
  <c r="W179" i="51"/>
  <c r="V179" i="56" s="1"/>
  <c r="W178" i="51"/>
  <c r="V178" i="56" s="1"/>
  <c r="W175" i="51"/>
  <c r="V175" i="56" s="1"/>
  <c r="W130" i="51"/>
  <c r="V130" i="56" s="1"/>
  <c r="W129" i="51"/>
  <c r="V129" i="56" s="1"/>
  <c r="W127" i="51"/>
  <c r="V127" i="56" s="1"/>
  <c r="W326" i="52"/>
  <c r="X326" i="56" s="1"/>
  <c r="W295" i="52"/>
  <c r="X295" i="56" s="1"/>
  <c r="W187" i="52"/>
  <c r="X187" i="56" s="1"/>
  <c r="W128" i="52"/>
  <c r="X128" i="56" s="1"/>
  <c r="W126" i="52"/>
  <c r="X126" i="56" s="1"/>
  <c r="W105" i="52"/>
  <c r="X105" i="56" s="1"/>
  <c r="W293" i="38"/>
  <c r="W217" i="38"/>
  <c r="Z217" i="56" s="1"/>
  <c r="W180" i="38"/>
  <c r="W178" i="38"/>
  <c r="Z178" i="56" s="1"/>
  <c r="W131" i="38"/>
  <c r="W125" i="38"/>
  <c r="Z125" i="56" s="1"/>
  <c r="W105" i="38"/>
  <c r="Z105" i="56" s="1"/>
  <c r="W293" i="43"/>
  <c r="AB293" i="56" s="1"/>
  <c r="W250" i="43"/>
  <c r="AB250" i="56" s="1"/>
  <c r="W128" i="43"/>
  <c r="AB128" i="56" s="1"/>
  <c r="W294" i="44"/>
  <c r="AD294" i="56" s="1"/>
  <c r="W178" i="44"/>
  <c r="AD178" i="56" s="1"/>
  <c r="W182" i="45"/>
  <c r="AF182" i="56" s="1"/>
  <c r="W178" i="45"/>
  <c r="AF178" i="56" s="1"/>
  <c r="W297" i="46"/>
  <c r="AH297" i="56" s="1"/>
  <c r="W238" i="46"/>
  <c r="AH238" i="56" s="1"/>
  <c r="W221" i="46"/>
  <c r="AH221" i="56" s="1"/>
  <c r="W219" i="46"/>
  <c r="AH219" i="56" s="1"/>
  <c r="W129" i="46"/>
  <c r="AH129" i="56" s="1"/>
  <c r="W177" i="47"/>
  <c r="AJ177" i="56" s="1"/>
  <c r="W175" i="47"/>
  <c r="AJ175" i="56" s="1"/>
  <c r="W299" i="54"/>
  <c r="W129" i="50"/>
  <c r="T129" i="56" s="1"/>
  <c r="W105" i="50"/>
  <c r="T105" i="56" s="1"/>
  <c r="W234" i="38"/>
  <c r="Z234" i="56" s="1"/>
  <c r="W298" i="43"/>
  <c r="W292" i="43"/>
  <c r="AB292" i="56" s="1"/>
  <c r="W299" i="44"/>
  <c r="W216" i="44"/>
  <c r="AD216" i="56" s="1"/>
  <c r="W122" i="44"/>
  <c r="AD122" i="56" s="1"/>
  <c r="W106" i="44"/>
  <c r="AD106" i="56" s="1"/>
  <c r="W108" i="47"/>
  <c r="W221" i="50"/>
  <c r="T221" i="56" s="1"/>
  <c r="W108" i="46"/>
  <c r="AH108" i="56" s="1"/>
  <c r="W107" i="45"/>
  <c r="AF107" i="56" s="1"/>
  <c r="W294" i="45"/>
  <c r="AF294" i="56" s="1"/>
  <c r="W107" i="52"/>
  <c r="X107" i="56" s="1"/>
  <c r="W181" i="49"/>
  <c r="W130" i="49"/>
  <c r="R130" i="56" s="1"/>
  <c r="W106" i="49"/>
  <c r="R106" i="56" s="1"/>
  <c r="W106" i="37"/>
  <c r="N106" i="56" s="1"/>
  <c r="W107" i="49"/>
  <c r="R107" i="56" s="1"/>
  <c r="R33" i="35"/>
  <c r="E25" i="56"/>
  <c r="E25" i="49"/>
  <c r="E25" i="38"/>
  <c r="E25" i="51"/>
  <c r="E25" i="46"/>
  <c r="E25" i="36"/>
  <c r="E25" i="52"/>
  <c r="E25" i="43"/>
  <c r="E25" i="47"/>
  <c r="E25" i="39"/>
  <c r="E25" i="42"/>
  <c r="E25" i="37"/>
  <c r="E25" i="54"/>
  <c r="E25" i="48"/>
  <c r="E25" i="50"/>
  <c r="E25" i="45"/>
  <c r="E25" i="44"/>
  <c r="W238" i="43"/>
  <c r="AB238" i="56" s="1"/>
  <c r="W219" i="43"/>
  <c r="AB219" i="56" s="1"/>
  <c r="W186" i="43"/>
  <c r="AB186" i="56" s="1"/>
  <c r="W181" i="43"/>
  <c r="AB181" i="56" s="1"/>
  <c r="W180" i="43"/>
  <c r="AB180" i="56" s="1"/>
  <c r="W178" i="43"/>
  <c r="W131" i="43"/>
  <c r="AB131" i="56" s="1"/>
  <c r="W123" i="43"/>
  <c r="AB123" i="56" s="1"/>
  <c r="W297" i="44"/>
  <c r="W222" i="44"/>
  <c r="AD222" i="56" s="1"/>
  <c r="W221" i="44"/>
  <c r="AD221" i="56" s="1"/>
  <c r="W185" i="44"/>
  <c r="AD185" i="56" s="1"/>
  <c r="W184" i="44"/>
  <c r="AD184" i="56" s="1"/>
  <c r="W124" i="44"/>
  <c r="W299" i="45"/>
  <c r="W296" i="45"/>
  <c r="AF296" i="56" s="1"/>
  <c r="W292" i="45"/>
  <c r="AF292" i="56" s="1"/>
  <c r="W234" i="45"/>
  <c r="AF234" i="56" s="1"/>
  <c r="W186" i="45"/>
  <c r="AF186" i="56" s="1"/>
  <c r="W131" i="45"/>
  <c r="AF131" i="56" s="1"/>
  <c r="W127" i="45"/>
  <c r="AF127" i="56" s="1"/>
  <c r="W125" i="45"/>
  <c r="AF125" i="56" s="1"/>
  <c r="W299" i="46"/>
  <c r="W186" i="46"/>
  <c r="AH186" i="56" s="1"/>
  <c r="W178" i="46"/>
  <c r="AH178" i="56" s="1"/>
  <c r="W123" i="46"/>
  <c r="AH123" i="56" s="1"/>
  <c r="W218" i="47"/>
  <c r="AJ218" i="56" s="1"/>
  <c r="W183" i="47"/>
  <c r="AJ183" i="56" s="1"/>
  <c r="W179" i="47"/>
  <c r="AJ179" i="56" s="1"/>
  <c r="W130" i="47"/>
  <c r="AJ130" i="56" s="1"/>
  <c r="W126" i="47"/>
  <c r="AJ126" i="56" s="1"/>
  <c r="W293" i="54"/>
  <c r="AL293" i="56" s="1"/>
  <c r="W218" i="54"/>
  <c r="AL218" i="56" s="1"/>
  <c r="W185" i="54"/>
  <c r="AL185" i="56" s="1"/>
  <c r="W181" i="54"/>
  <c r="AL181" i="56" s="1"/>
  <c r="W177" i="54"/>
  <c r="AL177" i="56" s="1"/>
  <c r="W299" i="39"/>
  <c r="AN299" i="56" s="1"/>
  <c r="W298" i="39"/>
  <c r="AN298" i="56" s="1"/>
  <c r="W297" i="39"/>
  <c r="AN297" i="56" s="1"/>
  <c r="W250" i="39"/>
  <c r="AN250" i="56" s="1"/>
  <c r="W238" i="39"/>
  <c r="AN238" i="56" s="1"/>
  <c r="W234" i="39"/>
  <c r="AN234" i="56" s="1"/>
  <c r="W221" i="39"/>
  <c r="AN221" i="56" s="1"/>
  <c r="W217" i="39"/>
  <c r="AN217" i="56" s="1"/>
  <c r="W176" i="39"/>
  <c r="AN176" i="56" s="1"/>
  <c r="W127" i="39"/>
  <c r="AN127" i="56" s="1"/>
  <c r="W106" i="46"/>
  <c r="W294" i="39"/>
  <c r="AN294" i="56" s="1"/>
  <c r="W108" i="49"/>
  <c r="R108" i="56" s="1"/>
  <c r="W294" i="49"/>
  <c r="R294" i="56" s="1"/>
  <c r="W294" i="47"/>
  <c r="AJ294" i="56" s="1"/>
  <c r="T34" i="35"/>
  <c r="T47" i="35" s="1"/>
  <c r="U47" i="35" s="1"/>
  <c r="W325" i="48"/>
  <c r="P325" i="56" s="1"/>
  <c r="W180" i="48"/>
  <c r="P180" i="56" s="1"/>
  <c r="W77" i="49"/>
  <c r="R77" i="56" s="1"/>
  <c r="W77" i="50"/>
  <c r="T77" i="56" s="1"/>
  <c r="W77" i="52"/>
  <c r="X77" i="56" s="1"/>
  <c r="W77" i="38"/>
  <c r="Z77" i="56" s="1"/>
  <c r="W77" i="47"/>
  <c r="AJ77" i="56" s="1"/>
  <c r="W77" i="36"/>
  <c r="J77" i="56" s="1"/>
  <c r="W77" i="48"/>
  <c r="P77" i="56" s="1"/>
  <c r="W77" i="51"/>
  <c r="V77" i="56" s="1"/>
  <c r="W77" i="44"/>
  <c r="AD77" i="56" s="1"/>
  <c r="W77" i="46"/>
  <c r="AH77" i="56" s="1"/>
  <c r="W77" i="39"/>
  <c r="AN77" i="56" s="1"/>
  <c r="W77" i="42"/>
  <c r="W77" i="37"/>
  <c r="N77" i="56" s="1"/>
  <c r="W77" i="43"/>
  <c r="AB77" i="56" s="1"/>
  <c r="W77" i="45"/>
  <c r="AF77" i="56" s="1"/>
  <c r="W77" i="54"/>
  <c r="AL77" i="56" s="1"/>
  <c r="AM358" i="56"/>
  <c r="AM357" i="56"/>
  <c r="AM359" i="56"/>
  <c r="AM356" i="56"/>
  <c r="AK357" i="56"/>
  <c r="AK358" i="56"/>
  <c r="AK359" i="56"/>
  <c r="AK356" i="56"/>
  <c r="AI356" i="56"/>
  <c r="AI359" i="56"/>
  <c r="AI357" i="56"/>
  <c r="AI358" i="56"/>
  <c r="AG357" i="56"/>
  <c r="AG359" i="56"/>
  <c r="AG358" i="56"/>
  <c r="AG356" i="56"/>
  <c r="AE358" i="56"/>
  <c r="AE356" i="56"/>
  <c r="AE357" i="56"/>
  <c r="AE359" i="56"/>
  <c r="AC357" i="56"/>
  <c r="AC358" i="56"/>
  <c r="AC356" i="56"/>
  <c r="AC359" i="56"/>
  <c r="AA356" i="56"/>
  <c r="AA359" i="56"/>
  <c r="AA357" i="56"/>
  <c r="AA358" i="56"/>
  <c r="Y359" i="56"/>
  <c r="Y357" i="56"/>
  <c r="Y358" i="56"/>
  <c r="Y356" i="56"/>
  <c r="U358" i="56"/>
  <c r="U357" i="56"/>
  <c r="U359" i="56"/>
  <c r="U356" i="56"/>
  <c r="S359" i="56"/>
  <c r="S358" i="56"/>
  <c r="S356" i="56"/>
  <c r="S357" i="56"/>
  <c r="Q357" i="56"/>
  <c r="Q358" i="56"/>
  <c r="Q359" i="56"/>
  <c r="Q356" i="56"/>
  <c r="W125" i="48"/>
  <c r="P125" i="56" s="1"/>
  <c r="G359" i="56"/>
  <c r="G357" i="56"/>
  <c r="G356" i="56"/>
  <c r="G358" i="56"/>
  <c r="W358" i="56"/>
  <c r="W356" i="56"/>
  <c r="W357" i="56"/>
  <c r="W359" i="56"/>
  <c r="O358" i="56"/>
  <c r="O359" i="56"/>
  <c r="O356" i="56"/>
  <c r="O357" i="56"/>
  <c r="M358" i="56"/>
  <c r="M357" i="56"/>
  <c r="M359" i="56"/>
  <c r="M356" i="56"/>
  <c r="K358" i="56"/>
  <c r="K356" i="56"/>
  <c r="K359" i="56"/>
  <c r="K357" i="56"/>
  <c r="I357" i="56"/>
  <c r="I359" i="56"/>
  <c r="I356" i="56"/>
  <c r="I358" i="56"/>
  <c r="W106" i="36"/>
  <c r="J106" i="56" s="1"/>
  <c r="AN332" i="56"/>
  <c r="AN336" i="56"/>
  <c r="AM331" i="56"/>
  <c r="AN333" i="56"/>
  <c r="AM334" i="56"/>
  <c r="AM335" i="56"/>
  <c r="AN337" i="56"/>
  <c r="AM338" i="56"/>
  <c r="AM339" i="56"/>
  <c r="AM336" i="56"/>
  <c r="AM337" i="56"/>
  <c r="AN338" i="56"/>
  <c r="AN335" i="56"/>
  <c r="AM333" i="56"/>
  <c r="AN334" i="56"/>
  <c r="AN339" i="56"/>
  <c r="AM332" i="56"/>
  <c r="AN331" i="56"/>
  <c r="AK331" i="56"/>
  <c r="AL333" i="56"/>
  <c r="AK334" i="56"/>
  <c r="AK335" i="56"/>
  <c r="AL337" i="56"/>
  <c r="AK338" i="56"/>
  <c r="AK339" i="56"/>
  <c r="AL332" i="56"/>
  <c r="AL336" i="56"/>
  <c r="AL335" i="56"/>
  <c r="AK332" i="56"/>
  <c r="AK333" i="56"/>
  <c r="AL334" i="56"/>
  <c r="AK337" i="56"/>
  <c r="AL339" i="56"/>
  <c r="AL331" i="56"/>
  <c r="AK336" i="56"/>
  <c r="AL338" i="56"/>
  <c r="AJ332" i="56"/>
  <c r="AJ336" i="56"/>
  <c r="AI331" i="56"/>
  <c r="AJ333" i="56"/>
  <c r="AI334" i="56"/>
  <c r="AI335" i="56"/>
  <c r="AJ337" i="56"/>
  <c r="AI338" i="56"/>
  <c r="AI339" i="56"/>
  <c r="AI332" i="56"/>
  <c r="AI333" i="56"/>
  <c r="AJ334" i="56"/>
  <c r="AJ331" i="56"/>
  <c r="AJ339" i="56"/>
  <c r="AJ335" i="56"/>
  <c r="AI337" i="56"/>
  <c r="AI336" i="56"/>
  <c r="AJ338" i="56"/>
  <c r="AG331" i="56"/>
  <c r="AH333" i="56"/>
  <c r="AG334" i="56"/>
  <c r="AG335" i="56"/>
  <c r="AH337" i="56"/>
  <c r="AG338" i="56"/>
  <c r="AG339" i="56"/>
  <c r="AH332" i="56"/>
  <c r="AH336" i="56"/>
  <c r="AH331" i="56"/>
  <c r="AH339" i="56"/>
  <c r="AG336" i="56"/>
  <c r="AG337" i="56"/>
  <c r="AH338" i="56"/>
  <c r="AH335" i="56"/>
  <c r="AG332" i="56"/>
  <c r="AG333" i="56"/>
  <c r="AH334" i="56"/>
  <c r="AF332" i="56"/>
  <c r="AF336" i="56"/>
  <c r="AE331" i="56"/>
  <c r="AF333" i="56"/>
  <c r="AE334" i="56"/>
  <c r="AE335" i="56"/>
  <c r="AF337" i="56"/>
  <c r="AE338" i="56"/>
  <c r="AE339" i="56"/>
  <c r="AE336" i="56"/>
  <c r="AE337" i="56"/>
  <c r="AF338" i="56"/>
  <c r="AF335" i="56"/>
  <c r="AE332" i="56"/>
  <c r="AE333" i="56"/>
  <c r="AF334" i="56"/>
  <c r="AF331" i="56"/>
  <c r="AF339" i="56"/>
  <c r="AC331" i="56"/>
  <c r="AD333" i="56"/>
  <c r="AC334" i="56"/>
  <c r="AC335" i="56"/>
  <c r="AD337" i="56"/>
  <c r="AC338" i="56"/>
  <c r="AC339" i="56"/>
  <c r="AD332" i="56"/>
  <c r="AD336" i="56"/>
  <c r="AD335" i="56"/>
  <c r="AC332" i="56"/>
  <c r="AC333" i="56"/>
  <c r="AD334" i="56"/>
  <c r="AD331" i="56"/>
  <c r="AC336" i="56"/>
  <c r="AD338" i="56"/>
  <c r="AD339" i="56"/>
  <c r="AC337" i="56"/>
  <c r="AB332" i="56"/>
  <c r="AB336" i="56"/>
  <c r="AA331" i="56"/>
  <c r="AB333" i="56"/>
  <c r="AA334" i="56"/>
  <c r="AA335" i="56"/>
  <c r="AB337" i="56"/>
  <c r="AA338" i="56"/>
  <c r="AA339" i="56"/>
  <c r="AA332" i="56"/>
  <c r="AA333" i="56"/>
  <c r="AB334" i="56"/>
  <c r="AB331" i="56"/>
  <c r="AB339" i="56"/>
  <c r="AB335" i="56"/>
  <c r="AB338" i="56"/>
  <c r="AA337" i="56"/>
  <c r="AA336" i="56"/>
  <c r="Y331" i="56"/>
  <c r="Z333" i="56"/>
  <c r="Y334" i="56"/>
  <c r="Y335" i="56"/>
  <c r="Z337" i="56"/>
  <c r="Y338" i="56"/>
  <c r="Y339" i="56"/>
  <c r="Z332" i="56"/>
  <c r="Z336" i="56"/>
  <c r="Z331" i="56"/>
  <c r="Z339" i="56"/>
  <c r="Y336" i="56"/>
  <c r="Y337" i="56"/>
  <c r="Z338" i="56"/>
  <c r="Y333" i="56"/>
  <c r="Z335" i="56"/>
  <c r="Y332" i="56"/>
  <c r="Z334" i="56"/>
  <c r="U331" i="56"/>
  <c r="V333" i="56"/>
  <c r="U334" i="56"/>
  <c r="U335" i="56"/>
  <c r="V337" i="56"/>
  <c r="U338" i="56"/>
  <c r="U339" i="56"/>
  <c r="V332" i="56"/>
  <c r="V336" i="56"/>
  <c r="V335" i="56"/>
  <c r="U332" i="56"/>
  <c r="U333" i="56"/>
  <c r="V334" i="56"/>
  <c r="U337" i="56"/>
  <c r="V339" i="56"/>
  <c r="V338" i="56"/>
  <c r="V331" i="56"/>
  <c r="U336" i="56"/>
  <c r="T332" i="56"/>
  <c r="T336" i="56"/>
  <c r="S331" i="56"/>
  <c r="T333" i="56"/>
  <c r="S334" i="56"/>
  <c r="S335" i="56"/>
  <c r="T337" i="56"/>
  <c r="S338" i="56"/>
  <c r="S339" i="56"/>
  <c r="S332" i="56"/>
  <c r="S333" i="56"/>
  <c r="T334" i="56"/>
  <c r="T331" i="56"/>
  <c r="T339" i="56"/>
  <c r="T335" i="56"/>
  <c r="S336" i="56"/>
  <c r="T338" i="56"/>
  <c r="S337" i="56"/>
  <c r="Q331" i="56"/>
  <c r="R333" i="56"/>
  <c r="Q334" i="56"/>
  <c r="Q335" i="56"/>
  <c r="R337" i="56"/>
  <c r="Q338" i="56"/>
  <c r="Q339" i="56"/>
  <c r="R332" i="56"/>
  <c r="R336" i="56"/>
  <c r="R331" i="56"/>
  <c r="R339" i="56"/>
  <c r="Q336" i="56"/>
  <c r="Q337" i="56"/>
  <c r="R338" i="56"/>
  <c r="Q332" i="56"/>
  <c r="Q333" i="56"/>
  <c r="R334" i="56"/>
  <c r="R335" i="56"/>
  <c r="W219" i="48"/>
  <c r="P219" i="56" s="1"/>
  <c r="H332" i="56"/>
  <c r="H336" i="56"/>
  <c r="G331" i="56"/>
  <c r="H333" i="56"/>
  <c r="G334" i="56"/>
  <c r="G335" i="56"/>
  <c r="H337" i="56"/>
  <c r="G338" i="56"/>
  <c r="G339" i="56"/>
  <c r="G336" i="56"/>
  <c r="G337" i="56"/>
  <c r="H338" i="56"/>
  <c r="H335" i="56"/>
  <c r="G333" i="56"/>
  <c r="H339" i="56"/>
  <c r="G332" i="56"/>
  <c r="H334" i="56"/>
  <c r="H331" i="56"/>
  <c r="X332" i="56"/>
  <c r="X336" i="56"/>
  <c r="W331" i="56"/>
  <c r="X333" i="56"/>
  <c r="W334" i="56"/>
  <c r="W335" i="56"/>
  <c r="X337" i="56"/>
  <c r="W338" i="56"/>
  <c r="W339" i="56"/>
  <c r="W336" i="56"/>
  <c r="W337" i="56"/>
  <c r="X338" i="56"/>
  <c r="X335" i="56"/>
  <c r="X331" i="56"/>
  <c r="X339" i="56"/>
  <c r="W332" i="56"/>
  <c r="W333" i="56"/>
  <c r="X334" i="56"/>
  <c r="P332" i="56"/>
  <c r="P336" i="56"/>
  <c r="O331" i="56"/>
  <c r="P333" i="56"/>
  <c r="O334" i="56"/>
  <c r="O335" i="56"/>
  <c r="P337" i="56"/>
  <c r="O338" i="56"/>
  <c r="O339" i="56"/>
  <c r="O336" i="56"/>
  <c r="O337" i="56"/>
  <c r="P338" i="56"/>
  <c r="P335" i="56"/>
  <c r="O332" i="56"/>
  <c r="O333" i="56"/>
  <c r="P334" i="56"/>
  <c r="P339" i="56"/>
  <c r="P331" i="56"/>
  <c r="M331" i="56"/>
  <c r="N333" i="56"/>
  <c r="M334" i="56"/>
  <c r="M335" i="56"/>
  <c r="N337" i="56"/>
  <c r="M338" i="56"/>
  <c r="M339" i="56"/>
  <c r="N332" i="56"/>
  <c r="N336" i="56"/>
  <c r="N335" i="56"/>
  <c r="M332" i="56"/>
  <c r="M333" i="56"/>
  <c r="N334" i="56"/>
  <c r="N331" i="56"/>
  <c r="M336" i="56"/>
  <c r="N338" i="56"/>
  <c r="M337" i="56"/>
  <c r="N339" i="56"/>
  <c r="L332" i="56"/>
  <c r="L336" i="56"/>
  <c r="K331" i="56"/>
  <c r="L333" i="56"/>
  <c r="K334" i="56"/>
  <c r="K335" i="56"/>
  <c r="L337" i="56"/>
  <c r="K338" i="56"/>
  <c r="K339" i="56"/>
  <c r="K332" i="56"/>
  <c r="K333" i="56"/>
  <c r="L334" i="56"/>
  <c r="L331" i="56"/>
  <c r="L339" i="56"/>
  <c r="K336" i="56"/>
  <c r="K337" i="56"/>
  <c r="L335" i="56"/>
  <c r="L338" i="56"/>
  <c r="I331" i="56"/>
  <c r="J333" i="56"/>
  <c r="I334" i="56"/>
  <c r="I335" i="56"/>
  <c r="J337" i="56"/>
  <c r="I338" i="56"/>
  <c r="I339" i="56"/>
  <c r="J332" i="56"/>
  <c r="J336" i="56"/>
  <c r="J331" i="56"/>
  <c r="J339" i="56"/>
  <c r="I336" i="56"/>
  <c r="I337" i="56"/>
  <c r="J338" i="56"/>
  <c r="I332" i="56"/>
  <c r="J334" i="56"/>
  <c r="J335" i="56"/>
  <c r="I333" i="56"/>
  <c r="W125" i="36"/>
  <c r="J125" i="56" s="1"/>
  <c r="W108" i="36"/>
  <c r="J108" i="56" s="1"/>
  <c r="W107" i="36"/>
  <c r="J107" i="56" s="1"/>
  <c r="W181" i="42"/>
  <c r="L181" i="56" s="1"/>
  <c r="W177" i="42"/>
  <c r="W122" i="42"/>
  <c r="L122" i="56" s="1"/>
  <c r="W123" i="48"/>
  <c r="P123" i="56" s="1"/>
  <c r="W216" i="49"/>
  <c r="R216" i="56" s="1"/>
  <c r="W183" i="49"/>
  <c r="R183" i="56" s="1"/>
  <c r="W177" i="49"/>
  <c r="R177" i="56" s="1"/>
  <c r="W124" i="49"/>
  <c r="R124" i="56" s="1"/>
  <c r="AM310" i="56"/>
  <c r="AM311" i="56"/>
  <c r="AM312" i="56"/>
  <c r="AM315" i="56"/>
  <c r="AM308" i="56"/>
  <c r="AM320" i="56"/>
  <c r="AM317" i="56"/>
  <c r="AM321" i="56"/>
  <c r="AM314" i="56"/>
  <c r="AM319" i="56"/>
  <c r="AM313" i="56"/>
  <c r="AM318" i="56"/>
  <c r="AM309" i="56"/>
  <c r="AM316" i="56"/>
  <c r="AN308" i="56"/>
  <c r="AN309" i="56"/>
  <c r="AK308" i="56"/>
  <c r="AK313" i="56"/>
  <c r="AK321" i="56"/>
  <c r="AK310" i="56"/>
  <c r="AK311" i="56"/>
  <c r="AK318" i="56"/>
  <c r="AK312" i="56"/>
  <c r="AK314" i="56"/>
  <c r="AK319" i="56"/>
  <c r="AK309" i="56"/>
  <c r="AK317" i="56"/>
  <c r="AK316" i="56"/>
  <c r="AK320" i="56"/>
  <c r="AK315" i="56"/>
  <c r="AL308" i="56"/>
  <c r="AL309" i="56"/>
  <c r="AI317" i="56"/>
  <c r="AI310" i="56"/>
  <c r="AI312" i="56"/>
  <c r="AI321" i="56"/>
  <c r="AI309" i="56"/>
  <c r="AI319" i="56"/>
  <c r="AI320" i="56"/>
  <c r="AI314" i="56"/>
  <c r="AI316" i="56"/>
  <c r="AI313" i="56"/>
  <c r="AI318" i="56"/>
  <c r="AI315" i="56"/>
  <c r="AI311" i="56"/>
  <c r="AI308" i="56"/>
  <c r="AJ309" i="56"/>
  <c r="AJ308" i="56"/>
  <c r="AG308" i="56"/>
  <c r="AG310" i="56"/>
  <c r="AG311" i="56"/>
  <c r="AG312" i="56"/>
  <c r="AG321" i="56"/>
  <c r="AG313" i="56"/>
  <c r="AG318" i="56"/>
  <c r="AG319" i="56"/>
  <c r="AG315" i="56"/>
  <c r="AG316" i="56"/>
  <c r="AG320" i="56"/>
  <c r="AG314" i="56"/>
  <c r="AG309" i="56"/>
  <c r="AG317" i="56"/>
  <c r="AH308" i="56"/>
  <c r="AH309" i="56"/>
  <c r="AE309" i="56"/>
  <c r="AE313" i="56"/>
  <c r="AE314" i="56"/>
  <c r="AE318" i="56"/>
  <c r="AE319" i="56"/>
  <c r="AE316" i="56"/>
  <c r="AE317" i="56"/>
  <c r="AE321" i="56"/>
  <c r="AE310" i="56"/>
  <c r="AE308" i="56"/>
  <c r="AE311" i="56"/>
  <c r="AE315" i="56"/>
  <c r="AE312" i="56"/>
  <c r="AE320" i="56"/>
  <c r="AF308" i="56"/>
  <c r="AF309" i="56"/>
  <c r="AC315" i="56"/>
  <c r="AC316" i="56"/>
  <c r="AC320" i="56"/>
  <c r="AC317" i="56"/>
  <c r="AC318" i="56"/>
  <c r="AC309" i="56"/>
  <c r="AC319" i="56"/>
  <c r="AC321" i="56"/>
  <c r="AC310" i="56"/>
  <c r="AC311" i="56"/>
  <c r="AC312" i="56"/>
  <c r="AC314" i="56"/>
  <c r="AC308" i="56"/>
  <c r="AC313" i="56"/>
  <c r="AD308" i="56"/>
  <c r="AD309" i="56"/>
  <c r="AA317" i="56"/>
  <c r="AA310" i="56"/>
  <c r="AA312" i="56"/>
  <c r="AA321" i="56"/>
  <c r="AA314" i="56"/>
  <c r="AA315" i="56"/>
  <c r="AA309" i="56"/>
  <c r="AA320" i="56"/>
  <c r="AA313" i="56"/>
  <c r="AA318" i="56"/>
  <c r="AA319" i="56"/>
  <c r="AA308" i="56"/>
  <c r="AA311" i="56"/>
  <c r="AA316" i="56"/>
  <c r="AB308" i="56"/>
  <c r="AB309" i="56"/>
  <c r="Y308" i="56"/>
  <c r="Y310" i="56"/>
  <c r="Y311" i="56"/>
  <c r="Y312" i="56"/>
  <c r="Y321" i="56"/>
  <c r="Y309" i="56"/>
  <c r="Y313" i="56"/>
  <c r="Y314" i="56"/>
  <c r="Y318" i="56"/>
  <c r="Y316" i="56"/>
  <c r="Y317" i="56"/>
  <c r="Y320" i="56"/>
  <c r="Y315" i="56"/>
  <c r="Y319" i="56"/>
  <c r="Z308" i="56"/>
  <c r="Z309" i="56"/>
  <c r="W309" i="56"/>
  <c r="W313" i="56"/>
  <c r="W314" i="56"/>
  <c r="W319" i="56"/>
  <c r="W315" i="56"/>
  <c r="W316" i="56"/>
  <c r="W310" i="56"/>
  <c r="W311" i="56"/>
  <c r="W312" i="56"/>
  <c r="W308" i="56"/>
  <c r="W321" i="56"/>
  <c r="W317" i="56"/>
  <c r="W320" i="56"/>
  <c r="W318" i="56"/>
  <c r="X308" i="56"/>
  <c r="X309" i="56"/>
  <c r="U315" i="56"/>
  <c r="U316" i="56"/>
  <c r="U320" i="56"/>
  <c r="U317" i="56"/>
  <c r="U308" i="56"/>
  <c r="U313" i="56"/>
  <c r="U318" i="56"/>
  <c r="U311" i="56"/>
  <c r="U312" i="56"/>
  <c r="U314" i="56"/>
  <c r="U309" i="56"/>
  <c r="U319" i="56"/>
  <c r="U321" i="56"/>
  <c r="U310" i="56"/>
  <c r="V308" i="56"/>
  <c r="V309" i="56"/>
  <c r="S317" i="56"/>
  <c r="S308" i="56"/>
  <c r="S310" i="56"/>
  <c r="S311" i="56"/>
  <c r="S312" i="56"/>
  <c r="S321" i="56"/>
  <c r="S309" i="56"/>
  <c r="S319" i="56"/>
  <c r="S320" i="56"/>
  <c r="S315" i="56"/>
  <c r="S316" i="56"/>
  <c r="S318" i="56"/>
  <c r="S314" i="56"/>
  <c r="S313" i="56"/>
  <c r="T309" i="56"/>
  <c r="T308" i="56"/>
  <c r="Q308" i="56"/>
  <c r="Q310" i="56"/>
  <c r="Q311" i="56"/>
  <c r="Q312" i="56"/>
  <c r="Q321" i="56"/>
  <c r="Q309" i="56"/>
  <c r="Q313" i="56"/>
  <c r="Q314" i="56"/>
  <c r="Q318" i="56"/>
  <c r="Q319" i="56"/>
  <c r="Q320" i="56"/>
  <c r="Q315" i="56"/>
  <c r="Q316" i="56"/>
  <c r="Q317" i="56"/>
  <c r="R309" i="56"/>
  <c r="R308" i="56"/>
  <c r="O309" i="56"/>
  <c r="O313" i="56"/>
  <c r="O314" i="56"/>
  <c r="O318" i="56"/>
  <c r="O319" i="56"/>
  <c r="O315" i="56"/>
  <c r="O316" i="56"/>
  <c r="O320" i="56"/>
  <c r="O317" i="56"/>
  <c r="O321" i="56"/>
  <c r="O312" i="56"/>
  <c r="O310" i="56"/>
  <c r="O311" i="56"/>
  <c r="O308" i="56"/>
  <c r="P309" i="56"/>
  <c r="P308" i="56"/>
  <c r="M315" i="56"/>
  <c r="M316" i="56"/>
  <c r="M320" i="56"/>
  <c r="M318" i="56"/>
  <c r="M308" i="56"/>
  <c r="M313" i="56"/>
  <c r="M310" i="56"/>
  <c r="M312" i="56"/>
  <c r="M314" i="56"/>
  <c r="M309" i="56"/>
  <c r="M319" i="56"/>
  <c r="M321" i="56"/>
  <c r="M311" i="56"/>
  <c r="M317" i="56"/>
  <c r="N309" i="56"/>
  <c r="N308" i="56"/>
  <c r="K317" i="56"/>
  <c r="K308" i="56"/>
  <c r="K310" i="56"/>
  <c r="K311" i="56"/>
  <c r="K312" i="56"/>
  <c r="K321" i="56"/>
  <c r="K314" i="56"/>
  <c r="K315" i="56"/>
  <c r="K316" i="56"/>
  <c r="K319" i="56"/>
  <c r="K318" i="56"/>
  <c r="K313" i="56"/>
  <c r="K309" i="56"/>
  <c r="K320" i="56"/>
  <c r="L309" i="56"/>
  <c r="L308" i="56"/>
  <c r="I308" i="56"/>
  <c r="I311" i="56"/>
  <c r="I312" i="56"/>
  <c r="I321" i="56"/>
  <c r="I309" i="56"/>
  <c r="I313" i="56"/>
  <c r="I318" i="56"/>
  <c r="I319" i="56"/>
  <c r="I315" i="56"/>
  <c r="I317" i="56"/>
  <c r="I320" i="56"/>
  <c r="I316" i="56"/>
  <c r="I314" i="56"/>
  <c r="I310" i="56"/>
  <c r="J309" i="56"/>
  <c r="J308" i="56"/>
  <c r="G310" i="56"/>
  <c r="G314" i="56"/>
  <c r="G315" i="56"/>
  <c r="G318" i="56"/>
  <c r="G319" i="56"/>
  <c r="G317" i="56"/>
  <c r="G320" i="56"/>
  <c r="G311" i="56"/>
  <c r="G312" i="56"/>
  <c r="G313" i="56"/>
  <c r="G321" i="56"/>
  <c r="G316" i="56"/>
  <c r="G309" i="56"/>
  <c r="G308" i="56"/>
  <c r="H308" i="56"/>
  <c r="H309" i="56"/>
  <c r="U263" i="56"/>
  <c r="U260" i="56"/>
  <c r="U261" i="56"/>
  <c r="U262" i="56"/>
  <c r="S260" i="56"/>
  <c r="S261" i="56"/>
  <c r="S262" i="56"/>
  <c r="S263" i="56"/>
  <c r="Q261" i="56"/>
  <c r="Q262" i="56"/>
  <c r="Q260" i="56"/>
  <c r="Q263" i="56"/>
  <c r="G261" i="56"/>
  <c r="G263" i="56"/>
  <c r="G262" i="56"/>
  <c r="G260" i="56"/>
  <c r="AM262" i="56"/>
  <c r="AM263" i="56"/>
  <c r="AM261" i="56"/>
  <c r="AM260" i="56"/>
  <c r="AK263" i="56"/>
  <c r="AK261" i="56"/>
  <c r="AK262" i="56"/>
  <c r="AK260" i="56"/>
  <c r="AI263" i="56"/>
  <c r="AI261" i="56"/>
  <c r="AI262" i="56"/>
  <c r="AI260" i="56"/>
  <c r="AG260" i="56"/>
  <c r="AG261" i="56"/>
  <c r="AG263" i="56"/>
  <c r="AG262" i="56"/>
  <c r="AE261" i="56"/>
  <c r="AE263" i="56"/>
  <c r="AE262" i="56"/>
  <c r="AE260" i="56"/>
  <c r="AC263" i="56"/>
  <c r="AC261" i="56"/>
  <c r="AC262" i="56"/>
  <c r="AC260" i="56"/>
  <c r="AA262" i="56"/>
  <c r="AA261" i="56"/>
  <c r="AA263" i="56"/>
  <c r="AA260" i="56"/>
  <c r="Y261" i="56"/>
  <c r="Y263" i="56"/>
  <c r="Y260" i="56"/>
  <c r="Y262" i="56"/>
  <c r="W261" i="56"/>
  <c r="W262" i="56"/>
  <c r="W263" i="56"/>
  <c r="W260" i="56"/>
  <c r="O261" i="56"/>
  <c r="O262" i="56"/>
  <c r="O263" i="56"/>
  <c r="O260" i="56"/>
  <c r="M263" i="56"/>
  <c r="M260" i="56"/>
  <c r="M261" i="56"/>
  <c r="M262" i="56"/>
  <c r="K260" i="56"/>
  <c r="K263" i="56"/>
  <c r="K261" i="56"/>
  <c r="K262" i="56"/>
  <c r="I261" i="56"/>
  <c r="I262" i="56"/>
  <c r="I263" i="56"/>
  <c r="I260" i="56"/>
  <c r="U242" i="56"/>
  <c r="U245" i="56"/>
  <c r="U246" i="56"/>
  <c r="U243" i="56"/>
  <c r="U244" i="56"/>
  <c r="U240" i="56"/>
  <c r="U241" i="56"/>
  <c r="U247" i="56"/>
  <c r="S240" i="56"/>
  <c r="S243" i="56"/>
  <c r="S244" i="56"/>
  <c r="S241" i="56"/>
  <c r="S242" i="56"/>
  <c r="S246" i="56"/>
  <c r="S247" i="56"/>
  <c r="S245" i="56"/>
  <c r="Q242" i="56"/>
  <c r="Q244" i="56"/>
  <c r="Q246" i="56"/>
  <c r="Q241" i="56"/>
  <c r="Q245" i="56"/>
  <c r="Q243" i="56"/>
  <c r="Q240" i="56"/>
  <c r="Q247" i="56"/>
  <c r="W217" i="48"/>
  <c r="P217" i="56" s="1"/>
  <c r="AM247" i="56"/>
  <c r="AM240" i="56"/>
  <c r="AM242" i="56"/>
  <c r="AM243" i="56"/>
  <c r="AM244" i="56"/>
  <c r="AM246" i="56"/>
  <c r="AM245" i="56"/>
  <c r="AM241" i="56"/>
  <c r="AK242" i="56"/>
  <c r="AK243" i="56"/>
  <c r="AK246" i="56"/>
  <c r="AK245" i="56"/>
  <c r="AK247" i="56"/>
  <c r="AK244" i="56"/>
  <c r="AK241" i="56"/>
  <c r="AK240" i="56"/>
  <c r="AI240" i="56"/>
  <c r="AI243" i="56"/>
  <c r="AI244" i="56"/>
  <c r="AI246" i="56"/>
  <c r="AI241" i="56"/>
  <c r="AI247" i="56"/>
  <c r="AI242" i="56"/>
  <c r="AI245" i="56"/>
  <c r="AG240" i="56"/>
  <c r="AG244" i="56"/>
  <c r="AG241" i="56"/>
  <c r="AG247" i="56"/>
  <c r="AG245" i="56"/>
  <c r="AG243" i="56"/>
  <c r="AG242" i="56"/>
  <c r="AG246" i="56"/>
  <c r="AE241" i="56"/>
  <c r="AE247" i="56"/>
  <c r="AE245" i="56"/>
  <c r="AE243" i="56"/>
  <c r="AE240" i="56"/>
  <c r="AE244" i="56"/>
  <c r="AE242" i="56"/>
  <c r="AE246" i="56"/>
  <c r="AC245" i="56"/>
  <c r="AC243" i="56"/>
  <c r="AC240" i="56"/>
  <c r="AC244" i="56"/>
  <c r="AC241" i="56"/>
  <c r="AC247" i="56"/>
  <c r="AC242" i="56"/>
  <c r="AC246" i="56"/>
  <c r="AA240" i="56"/>
  <c r="AA243" i="56"/>
  <c r="AA244" i="56"/>
  <c r="AA241" i="56"/>
  <c r="AA247" i="56"/>
  <c r="AA245" i="56"/>
  <c r="AA246" i="56"/>
  <c r="AA242" i="56"/>
  <c r="Y244" i="56"/>
  <c r="Y240" i="56"/>
  <c r="Y241" i="56"/>
  <c r="Y247" i="56"/>
  <c r="Y245" i="56"/>
  <c r="Y243" i="56"/>
  <c r="Y246" i="56"/>
  <c r="Y242" i="56"/>
  <c r="W240" i="56"/>
  <c r="W241" i="56"/>
  <c r="W247" i="56"/>
  <c r="W245" i="56"/>
  <c r="W243" i="56"/>
  <c r="W244" i="56"/>
  <c r="W242" i="56"/>
  <c r="W246" i="56"/>
  <c r="G241" i="56"/>
  <c r="G240" i="56"/>
  <c r="G242" i="56"/>
  <c r="G243" i="56"/>
  <c r="G244" i="56"/>
  <c r="G246" i="56"/>
  <c r="G247" i="56"/>
  <c r="G245" i="56"/>
  <c r="W297" i="48"/>
  <c r="P297" i="56" s="1"/>
  <c r="O241" i="56"/>
  <c r="O245" i="56"/>
  <c r="O247" i="56"/>
  <c r="O240" i="56"/>
  <c r="O242" i="56"/>
  <c r="O243" i="56"/>
  <c r="O244" i="56"/>
  <c r="O246" i="56"/>
  <c r="M242" i="56"/>
  <c r="M245" i="56"/>
  <c r="M243" i="56"/>
  <c r="M246" i="56"/>
  <c r="M244" i="56"/>
  <c r="M241" i="56"/>
  <c r="M240" i="56"/>
  <c r="M247" i="56"/>
  <c r="K243" i="56"/>
  <c r="K246" i="56"/>
  <c r="K247" i="56"/>
  <c r="K241" i="56"/>
  <c r="K242" i="56"/>
  <c r="K245" i="56"/>
  <c r="K240" i="56"/>
  <c r="K244" i="56"/>
  <c r="I241" i="56"/>
  <c r="I242" i="56"/>
  <c r="I245" i="56"/>
  <c r="I243" i="56"/>
  <c r="I246" i="56"/>
  <c r="I247" i="56"/>
  <c r="I244" i="56"/>
  <c r="I240" i="56"/>
  <c r="W295" i="32"/>
  <c r="H295" i="56" s="1"/>
  <c r="W176" i="32"/>
  <c r="H176" i="56" s="1"/>
  <c r="W219" i="32"/>
  <c r="H219" i="56" s="1"/>
  <c r="W182" i="32"/>
  <c r="H182" i="56" s="1"/>
  <c r="W129" i="32"/>
  <c r="H129" i="56" s="1"/>
  <c r="W122" i="32"/>
  <c r="H122" i="56" s="1"/>
  <c r="U229" i="56"/>
  <c r="U227" i="56"/>
  <c r="U228" i="56"/>
  <c r="U230" i="56"/>
  <c r="U225" i="56"/>
  <c r="U226" i="56"/>
  <c r="U224" i="56"/>
  <c r="U223" i="56"/>
  <c r="S227" i="56"/>
  <c r="S228" i="56"/>
  <c r="S225" i="56"/>
  <c r="S230" i="56"/>
  <c r="S226" i="56"/>
  <c r="S223" i="56"/>
  <c r="S229" i="56"/>
  <c r="S224" i="56"/>
  <c r="Q228" i="56"/>
  <c r="Q223" i="56"/>
  <c r="Q230" i="56"/>
  <c r="Q229" i="56"/>
  <c r="Q226" i="56"/>
  <c r="Q225" i="56"/>
  <c r="Q224" i="56"/>
  <c r="Q227" i="56"/>
  <c r="G227" i="56"/>
  <c r="G223" i="56"/>
  <c r="G226" i="56"/>
  <c r="G229" i="56"/>
  <c r="G225" i="56"/>
  <c r="G230" i="56"/>
  <c r="G224" i="56"/>
  <c r="G228" i="56"/>
  <c r="W130" i="37"/>
  <c r="N130" i="56" s="1"/>
  <c r="W250" i="48"/>
  <c r="P250" i="56" s="1"/>
  <c r="W182" i="48"/>
  <c r="P182" i="56" s="1"/>
  <c r="W105" i="48"/>
  <c r="P105" i="56" s="1"/>
  <c r="W299" i="43"/>
  <c r="AM228" i="56"/>
  <c r="AM225" i="56"/>
  <c r="AM224" i="56"/>
  <c r="AM223" i="56"/>
  <c r="AM229" i="56"/>
  <c r="AM227" i="56"/>
  <c r="AM230" i="56"/>
  <c r="AM226" i="56"/>
  <c r="AK227" i="56"/>
  <c r="AK226" i="56"/>
  <c r="AK223" i="56"/>
  <c r="AK224" i="56"/>
  <c r="AK225" i="56"/>
  <c r="AK230" i="56"/>
  <c r="AK229" i="56"/>
  <c r="AK228" i="56"/>
  <c r="AI228" i="56"/>
  <c r="AI225" i="56"/>
  <c r="AI224" i="56"/>
  <c r="AI227" i="56"/>
  <c r="AI229" i="56"/>
  <c r="AI226" i="56"/>
  <c r="AI230" i="56"/>
  <c r="AI223" i="56"/>
  <c r="AG230" i="56"/>
  <c r="AG227" i="56"/>
  <c r="AG226" i="56"/>
  <c r="AG229" i="56"/>
  <c r="AG225" i="56"/>
  <c r="AG228" i="56"/>
  <c r="AG224" i="56"/>
  <c r="AG223" i="56"/>
  <c r="AE228" i="56"/>
  <c r="AE225" i="56"/>
  <c r="AE224" i="56"/>
  <c r="AE223" i="56"/>
  <c r="AE230" i="56"/>
  <c r="AE226" i="56"/>
  <c r="AE227" i="56"/>
  <c r="AE229" i="56"/>
  <c r="AC229" i="56"/>
  <c r="AC230" i="56"/>
  <c r="AC224" i="56"/>
  <c r="AC226" i="56"/>
  <c r="AC225" i="56"/>
  <c r="AC228" i="56"/>
  <c r="AC223" i="56"/>
  <c r="AC227" i="56"/>
  <c r="AA226" i="56"/>
  <c r="AA228" i="56"/>
  <c r="AA225" i="56"/>
  <c r="AA224" i="56"/>
  <c r="AA229" i="56"/>
  <c r="AA230" i="56"/>
  <c r="AA227" i="56"/>
  <c r="AA223" i="56"/>
  <c r="Y227" i="56"/>
  <c r="Y229" i="56"/>
  <c r="Y228" i="56"/>
  <c r="Y224" i="56"/>
  <c r="Y225" i="56"/>
  <c r="Y226" i="56"/>
  <c r="Y223" i="56"/>
  <c r="Y230" i="56"/>
  <c r="W228" i="56"/>
  <c r="W225" i="56"/>
  <c r="W224" i="56"/>
  <c r="W223" i="56"/>
  <c r="W229" i="56"/>
  <c r="W227" i="56"/>
  <c r="W230" i="56"/>
  <c r="W226" i="56"/>
  <c r="O225" i="56"/>
  <c r="O227" i="56"/>
  <c r="O224" i="56"/>
  <c r="O230" i="56"/>
  <c r="O226" i="56"/>
  <c r="O223" i="56"/>
  <c r="O228" i="56"/>
  <c r="O229" i="56"/>
  <c r="M230" i="56"/>
  <c r="M226" i="56"/>
  <c r="M229" i="56"/>
  <c r="M228" i="56"/>
  <c r="M225" i="56"/>
  <c r="M224" i="56"/>
  <c r="M227" i="56"/>
  <c r="M223" i="56"/>
  <c r="K228" i="56"/>
  <c r="K227" i="56"/>
  <c r="K224" i="56"/>
  <c r="K223" i="56"/>
  <c r="K229" i="56"/>
  <c r="K226" i="56"/>
  <c r="K225" i="56"/>
  <c r="K230" i="56"/>
  <c r="I230" i="56"/>
  <c r="I223" i="56"/>
  <c r="I229" i="56"/>
  <c r="I228" i="56"/>
  <c r="I227" i="56"/>
  <c r="I226" i="56"/>
  <c r="I225" i="56"/>
  <c r="I224" i="56"/>
  <c r="U208" i="56"/>
  <c r="U210" i="56"/>
  <c r="U211" i="56"/>
  <c r="U209" i="56"/>
  <c r="U212" i="56"/>
  <c r="U213" i="56"/>
  <c r="U207" i="56"/>
  <c r="S213" i="56"/>
  <c r="S212" i="56"/>
  <c r="S211" i="56"/>
  <c r="S208" i="56"/>
  <c r="S210" i="56"/>
  <c r="S207" i="56"/>
  <c r="S209" i="56"/>
  <c r="Q210" i="56"/>
  <c r="Q207" i="56"/>
  <c r="Q211" i="56"/>
  <c r="Q209" i="56"/>
  <c r="Q212" i="56"/>
  <c r="Q208" i="56"/>
  <c r="Q213" i="56"/>
  <c r="G211" i="56"/>
  <c r="G213" i="56"/>
  <c r="G209" i="56"/>
  <c r="G207" i="56"/>
  <c r="G212" i="56"/>
  <c r="G208" i="56"/>
  <c r="G210" i="56"/>
  <c r="AM210" i="56"/>
  <c r="AM212" i="56"/>
  <c r="AM208" i="56"/>
  <c r="AM207" i="56"/>
  <c r="AM209" i="56"/>
  <c r="AM211" i="56"/>
  <c r="AM213" i="56"/>
  <c r="AK213" i="56"/>
  <c r="AK212" i="56"/>
  <c r="AK211" i="56"/>
  <c r="AK207" i="56"/>
  <c r="AK210" i="56"/>
  <c r="AK209" i="56"/>
  <c r="AK208" i="56"/>
  <c r="AI212" i="56"/>
  <c r="AI210" i="56"/>
  <c r="AI207" i="56"/>
  <c r="AI208" i="56"/>
  <c r="AI213" i="56"/>
  <c r="AI211" i="56"/>
  <c r="AI209" i="56"/>
  <c r="AG213" i="56"/>
  <c r="AG208" i="56"/>
  <c r="AG209" i="56"/>
  <c r="AG212" i="56"/>
  <c r="AG207" i="56"/>
  <c r="AG211" i="56"/>
  <c r="AG210" i="56"/>
  <c r="AE210" i="56"/>
  <c r="AE207" i="56"/>
  <c r="AE212" i="56"/>
  <c r="AE209" i="56"/>
  <c r="AE213" i="56"/>
  <c r="AE208" i="56"/>
  <c r="AE211" i="56"/>
  <c r="AC207" i="56"/>
  <c r="AC210" i="56"/>
  <c r="AC211" i="56"/>
  <c r="AC209" i="56"/>
  <c r="AC212" i="56"/>
  <c r="AC208" i="56"/>
  <c r="AC213" i="56"/>
  <c r="AA213" i="56"/>
  <c r="AA212" i="56"/>
  <c r="AA209" i="56"/>
  <c r="AA211" i="56"/>
  <c r="AA207" i="56"/>
  <c r="AA210" i="56"/>
  <c r="AA208" i="56"/>
  <c r="Y210" i="56"/>
  <c r="Y212" i="56"/>
  <c r="Y213" i="56"/>
  <c r="Y211" i="56"/>
  <c r="Y209" i="56"/>
  <c r="Y208" i="56"/>
  <c r="Y207" i="56"/>
  <c r="W211" i="56"/>
  <c r="W207" i="56"/>
  <c r="W213" i="56"/>
  <c r="W212" i="56"/>
  <c r="W209" i="56"/>
  <c r="W208" i="56"/>
  <c r="W210" i="56"/>
  <c r="W292" i="48"/>
  <c r="P292" i="56" s="1"/>
  <c r="O211" i="56"/>
  <c r="O213" i="56"/>
  <c r="O212" i="56"/>
  <c r="O209" i="56"/>
  <c r="O210" i="56"/>
  <c r="O207" i="56"/>
  <c r="O208" i="56"/>
  <c r="M211" i="56"/>
  <c r="M210" i="56"/>
  <c r="M209" i="56"/>
  <c r="M212" i="56"/>
  <c r="M208" i="56"/>
  <c r="M213" i="56"/>
  <c r="M207" i="56"/>
  <c r="K212" i="56"/>
  <c r="K210" i="56"/>
  <c r="K209" i="56"/>
  <c r="K211" i="56"/>
  <c r="K213" i="56"/>
  <c r="K207" i="56"/>
  <c r="K208" i="56"/>
  <c r="I207" i="56"/>
  <c r="I212" i="56"/>
  <c r="I208" i="56"/>
  <c r="I213" i="56"/>
  <c r="I211" i="56"/>
  <c r="I210" i="56"/>
  <c r="I209" i="56"/>
  <c r="O191" i="56"/>
  <c r="O192" i="56"/>
  <c r="O190" i="56"/>
  <c r="O195" i="56"/>
  <c r="O200" i="56"/>
  <c r="O193" i="56"/>
  <c r="O201" i="56"/>
  <c r="O188" i="56"/>
  <c r="O198" i="56"/>
  <c r="O189" i="56"/>
  <c r="O194" i="56"/>
  <c r="O197" i="56"/>
  <c r="O199" i="56"/>
  <c r="O196" i="56"/>
  <c r="M188" i="56"/>
  <c r="M199" i="56"/>
  <c r="M191" i="56"/>
  <c r="M197" i="56"/>
  <c r="M198" i="56"/>
  <c r="M196" i="56"/>
  <c r="M190" i="56"/>
  <c r="M195" i="56"/>
  <c r="M194" i="56"/>
  <c r="M200" i="56"/>
  <c r="M192" i="56"/>
  <c r="M201" i="56"/>
  <c r="M193" i="56"/>
  <c r="M189" i="56"/>
  <c r="K189" i="56"/>
  <c r="K192" i="56"/>
  <c r="K193" i="56"/>
  <c r="K198" i="56"/>
  <c r="K200" i="56"/>
  <c r="K196" i="56"/>
  <c r="K188" i="56"/>
  <c r="K190" i="56"/>
  <c r="K191" i="56"/>
  <c r="K194" i="56"/>
  <c r="K197" i="56"/>
  <c r="K199" i="56"/>
  <c r="K201" i="56"/>
  <c r="K195" i="56"/>
  <c r="W159" i="32"/>
  <c r="H159" i="56" s="1"/>
  <c r="W179" i="32"/>
  <c r="H179" i="56" s="1"/>
  <c r="AM192" i="56"/>
  <c r="AM198" i="56"/>
  <c r="AM201" i="56"/>
  <c r="AM194" i="56"/>
  <c r="AM188" i="56"/>
  <c r="AM199" i="56"/>
  <c r="AM195" i="56"/>
  <c r="AM197" i="56"/>
  <c r="AM193" i="56"/>
  <c r="AM189" i="56"/>
  <c r="AM196" i="56"/>
  <c r="AM200" i="56"/>
  <c r="AM191" i="56"/>
  <c r="AM190" i="56"/>
  <c r="AK188" i="56"/>
  <c r="AK199" i="56"/>
  <c r="AK192" i="56"/>
  <c r="AK196" i="56"/>
  <c r="AK200" i="56"/>
  <c r="AK191" i="56"/>
  <c r="AK197" i="56"/>
  <c r="AK189" i="56"/>
  <c r="AK195" i="56"/>
  <c r="AK201" i="56"/>
  <c r="AK190" i="56"/>
  <c r="AK194" i="56"/>
  <c r="AK193" i="56"/>
  <c r="AK198" i="56"/>
  <c r="AI190" i="56"/>
  <c r="AI192" i="56"/>
  <c r="AI201" i="56"/>
  <c r="AI191" i="56"/>
  <c r="AI195" i="56"/>
  <c r="AI188" i="56"/>
  <c r="AI199" i="56"/>
  <c r="AI200" i="56"/>
  <c r="AI198" i="56"/>
  <c r="AI196" i="56"/>
  <c r="AI193" i="56"/>
  <c r="AI197" i="56"/>
  <c r="AI194" i="56"/>
  <c r="AI189" i="56"/>
  <c r="AG192" i="56"/>
  <c r="AG189" i="56"/>
  <c r="AG196" i="56"/>
  <c r="AG199" i="56"/>
  <c r="AG195" i="56"/>
  <c r="AG200" i="56"/>
  <c r="AG190" i="56"/>
  <c r="AG194" i="56"/>
  <c r="AG191" i="56"/>
  <c r="AG193" i="56"/>
  <c r="AG188" i="56"/>
  <c r="AG198" i="56"/>
  <c r="AG197" i="56"/>
  <c r="AG201" i="56"/>
  <c r="AE193" i="56"/>
  <c r="AE195" i="56"/>
  <c r="AE198" i="56"/>
  <c r="AE200" i="56"/>
  <c r="AE201" i="56"/>
  <c r="AE190" i="56"/>
  <c r="AE197" i="56"/>
  <c r="AE189" i="56"/>
  <c r="AE194" i="56"/>
  <c r="AE199" i="56"/>
  <c r="AE188" i="56"/>
  <c r="AE196" i="56"/>
  <c r="AE192" i="56"/>
  <c r="AE191" i="56"/>
  <c r="AC191" i="56"/>
  <c r="AC199" i="56"/>
  <c r="AC194" i="56"/>
  <c r="AC197" i="56"/>
  <c r="AC189" i="56"/>
  <c r="AC195" i="56"/>
  <c r="AC201" i="56"/>
  <c r="AC192" i="56"/>
  <c r="AC200" i="56"/>
  <c r="AC188" i="56"/>
  <c r="AC193" i="56"/>
  <c r="AC196" i="56"/>
  <c r="AC190" i="56"/>
  <c r="AC198" i="56"/>
  <c r="AA188" i="56"/>
  <c r="AA189" i="56"/>
  <c r="AA193" i="56"/>
  <c r="AA196" i="56"/>
  <c r="AA200" i="56"/>
  <c r="AA190" i="56"/>
  <c r="AA192" i="56"/>
  <c r="AA195" i="56"/>
  <c r="AA191" i="56"/>
  <c r="AA198" i="56"/>
  <c r="AA201" i="56"/>
  <c r="AA194" i="56"/>
  <c r="AA199" i="56"/>
  <c r="AA197" i="56"/>
  <c r="Y190" i="56"/>
  <c r="Y188" i="56"/>
  <c r="Y194" i="56"/>
  <c r="Y191" i="56"/>
  <c r="Y199" i="56"/>
  <c r="Y189" i="56"/>
  <c r="Y195" i="56"/>
  <c r="Y192" i="56"/>
  <c r="Y200" i="56"/>
  <c r="Y193" i="56"/>
  <c r="Y196" i="56"/>
  <c r="Y197" i="56"/>
  <c r="Y201" i="56"/>
  <c r="Y198" i="56"/>
  <c r="W191" i="56"/>
  <c r="W192" i="56"/>
  <c r="W189" i="56"/>
  <c r="W190" i="56"/>
  <c r="W193" i="56"/>
  <c r="W195" i="56"/>
  <c r="W196" i="56"/>
  <c r="W200" i="56"/>
  <c r="W194" i="56"/>
  <c r="W197" i="56"/>
  <c r="W199" i="56"/>
  <c r="W188" i="56"/>
  <c r="W201" i="56"/>
  <c r="W198" i="56"/>
  <c r="S191" i="56"/>
  <c r="S200" i="56"/>
  <c r="S190" i="56"/>
  <c r="S195" i="56"/>
  <c r="S192" i="56"/>
  <c r="S194" i="56"/>
  <c r="S197" i="56"/>
  <c r="S199" i="56"/>
  <c r="S193" i="56"/>
  <c r="S201" i="56"/>
  <c r="S198" i="56"/>
  <c r="S189" i="56"/>
  <c r="S188" i="56"/>
  <c r="S196" i="56"/>
  <c r="Q188" i="56"/>
  <c r="Q194" i="56"/>
  <c r="Q196" i="56"/>
  <c r="Q197" i="56"/>
  <c r="Q198" i="56"/>
  <c r="Q201" i="56"/>
  <c r="Q189" i="56"/>
  <c r="Q192" i="56"/>
  <c r="Q193" i="56"/>
  <c r="Q199" i="56"/>
  <c r="Q190" i="56"/>
  <c r="Q191" i="56"/>
  <c r="Q195" i="56"/>
  <c r="Q200" i="56"/>
  <c r="G189" i="56"/>
  <c r="G191" i="56"/>
  <c r="G192" i="56"/>
  <c r="G193" i="56"/>
  <c r="G194" i="56"/>
  <c r="G196" i="56"/>
  <c r="G199" i="56"/>
  <c r="G188" i="56"/>
  <c r="G197" i="56"/>
  <c r="G200" i="56"/>
  <c r="G201" i="56"/>
  <c r="G195" i="56"/>
  <c r="G198" i="56"/>
  <c r="G190" i="56"/>
  <c r="W178" i="32"/>
  <c r="W126" i="32"/>
  <c r="H126" i="56" s="1"/>
  <c r="W107" i="32"/>
  <c r="H107" i="56" s="1"/>
  <c r="W158" i="32"/>
  <c r="H158" i="56" s="1"/>
  <c r="W326" i="32"/>
  <c r="H326" i="56" s="1"/>
  <c r="W297" i="32"/>
  <c r="H297" i="56" s="1"/>
  <c r="W292" i="32"/>
  <c r="H292" i="56" s="1"/>
  <c r="U189" i="56"/>
  <c r="U190" i="56"/>
  <c r="U193" i="56"/>
  <c r="U192" i="56"/>
  <c r="U199" i="56"/>
  <c r="U188" i="56"/>
  <c r="U194" i="56"/>
  <c r="U197" i="56"/>
  <c r="U201" i="56"/>
  <c r="U200" i="56"/>
  <c r="U196" i="56"/>
  <c r="U191" i="56"/>
  <c r="U195" i="56"/>
  <c r="U198" i="56"/>
  <c r="I188" i="56"/>
  <c r="I190" i="56"/>
  <c r="I197" i="56"/>
  <c r="I201" i="56"/>
  <c r="I198" i="56"/>
  <c r="I199" i="56"/>
  <c r="I194" i="56"/>
  <c r="I189" i="56"/>
  <c r="I200" i="56"/>
  <c r="I192" i="56"/>
  <c r="I193" i="56"/>
  <c r="I196" i="56"/>
  <c r="I191" i="56"/>
  <c r="I195" i="56"/>
  <c r="W186" i="48"/>
  <c r="P186" i="56" s="1"/>
  <c r="W184" i="48"/>
  <c r="P184" i="56" s="1"/>
  <c r="W176" i="48"/>
  <c r="P176" i="56" s="1"/>
  <c r="W131" i="48"/>
  <c r="P131" i="56" s="1"/>
  <c r="W129" i="48"/>
  <c r="P129" i="56" s="1"/>
  <c r="W220" i="42"/>
  <c r="L220" i="56" s="1"/>
  <c r="W298" i="32"/>
  <c r="W294" i="32"/>
  <c r="H294" i="56" s="1"/>
  <c r="W234" i="32"/>
  <c r="H234" i="56" s="1"/>
  <c r="W222" i="32"/>
  <c r="H222" i="56" s="1"/>
  <c r="W216" i="32"/>
  <c r="W106" i="32"/>
  <c r="H106" i="56" s="1"/>
  <c r="W124" i="36"/>
  <c r="J124" i="56" s="1"/>
  <c r="W298" i="48"/>
  <c r="P298" i="56" s="1"/>
  <c r="W234" i="48"/>
  <c r="P234" i="56" s="1"/>
  <c r="W218" i="32"/>
  <c r="H218" i="56" s="1"/>
  <c r="W325" i="32"/>
  <c r="H325" i="56" s="1"/>
  <c r="W187" i="32"/>
  <c r="H187" i="56" s="1"/>
  <c r="W185" i="32"/>
  <c r="W181" i="32"/>
  <c r="H181" i="56" s="1"/>
  <c r="AM162" i="56"/>
  <c r="AM166" i="56"/>
  <c r="AM163" i="56"/>
  <c r="AM167" i="56"/>
  <c r="AM168" i="56"/>
  <c r="AM165" i="56"/>
  <c r="AM164" i="56"/>
  <c r="AM169" i="56"/>
  <c r="AM161" i="56"/>
  <c r="AK162" i="56"/>
  <c r="AK163" i="56"/>
  <c r="AK164" i="56"/>
  <c r="AK169" i="56"/>
  <c r="AK161" i="56"/>
  <c r="AK168" i="56"/>
  <c r="AK165" i="56"/>
  <c r="AK167" i="56"/>
  <c r="AK166" i="56"/>
  <c r="AI166" i="56"/>
  <c r="AI167" i="56"/>
  <c r="AI168" i="56"/>
  <c r="AI169" i="56"/>
  <c r="AI164" i="56"/>
  <c r="AI161" i="56"/>
  <c r="AI162" i="56"/>
  <c r="AI163" i="56"/>
  <c r="AI165" i="56"/>
  <c r="AG166" i="56"/>
  <c r="AG168" i="56"/>
  <c r="AG161" i="56"/>
  <c r="AG169" i="56"/>
  <c r="AG163" i="56"/>
  <c r="AG162" i="56"/>
  <c r="AG165" i="56"/>
  <c r="AG164" i="56"/>
  <c r="AG167" i="56"/>
  <c r="AE161" i="56"/>
  <c r="AE164" i="56"/>
  <c r="AE169" i="56"/>
  <c r="AE163" i="56"/>
  <c r="AE166" i="56"/>
  <c r="AE168" i="56"/>
  <c r="AE165" i="56"/>
  <c r="AE167" i="56"/>
  <c r="AE162" i="56"/>
  <c r="AC162" i="56"/>
  <c r="AC163" i="56"/>
  <c r="AC161" i="56"/>
  <c r="AC166" i="56"/>
  <c r="AC167" i="56"/>
  <c r="AC168" i="56"/>
  <c r="AC164" i="56"/>
  <c r="AC165" i="56"/>
  <c r="AC169" i="56"/>
  <c r="AA163" i="56"/>
  <c r="AA166" i="56"/>
  <c r="AA167" i="56"/>
  <c r="AA168" i="56"/>
  <c r="AA162" i="56"/>
  <c r="AA169" i="56"/>
  <c r="AA161" i="56"/>
  <c r="AA164" i="56"/>
  <c r="AA165" i="56"/>
  <c r="Y165" i="56"/>
  <c r="Y166" i="56"/>
  <c r="Y168" i="56"/>
  <c r="Y161" i="56"/>
  <c r="Y164" i="56"/>
  <c r="Y169" i="56"/>
  <c r="Y163" i="56"/>
  <c r="Y162" i="56"/>
  <c r="Y167" i="56"/>
  <c r="W161" i="56"/>
  <c r="W164" i="56"/>
  <c r="W169" i="56"/>
  <c r="W165" i="56"/>
  <c r="W167" i="56"/>
  <c r="W168" i="56"/>
  <c r="W163" i="56"/>
  <c r="W166" i="56"/>
  <c r="W162" i="56"/>
  <c r="U162" i="56"/>
  <c r="U164" i="56"/>
  <c r="U161" i="56"/>
  <c r="U168" i="56"/>
  <c r="U165" i="56"/>
  <c r="U166" i="56"/>
  <c r="U169" i="56"/>
  <c r="U163" i="56"/>
  <c r="U167" i="56"/>
  <c r="S163" i="56"/>
  <c r="S166" i="56"/>
  <c r="S167" i="56"/>
  <c r="S168" i="56"/>
  <c r="S162" i="56"/>
  <c r="S169" i="56"/>
  <c r="S164" i="56"/>
  <c r="S165" i="56"/>
  <c r="S161" i="56"/>
  <c r="Q163" i="56"/>
  <c r="Q165" i="56"/>
  <c r="Q166" i="56"/>
  <c r="Q167" i="56"/>
  <c r="Q164" i="56"/>
  <c r="Q169" i="56"/>
  <c r="Q161" i="56"/>
  <c r="Q162" i="56"/>
  <c r="Q168" i="56"/>
  <c r="O164" i="56"/>
  <c r="O168" i="56"/>
  <c r="O161" i="56"/>
  <c r="O162" i="56"/>
  <c r="O165" i="56"/>
  <c r="O166" i="56"/>
  <c r="O167" i="56"/>
  <c r="O169" i="56"/>
  <c r="O163" i="56"/>
  <c r="M161" i="56"/>
  <c r="M162" i="56"/>
  <c r="M163" i="56"/>
  <c r="M167" i="56"/>
  <c r="M166" i="56"/>
  <c r="M169" i="56"/>
  <c r="M164" i="56"/>
  <c r="M165" i="56"/>
  <c r="M168" i="56"/>
  <c r="K163" i="56"/>
  <c r="K166" i="56"/>
  <c r="K167" i="56"/>
  <c r="K165" i="56"/>
  <c r="K169" i="56"/>
  <c r="K161" i="56"/>
  <c r="K168" i="56"/>
  <c r="K164" i="56"/>
  <c r="K162" i="56"/>
  <c r="I164" i="56"/>
  <c r="I165" i="56"/>
  <c r="I168" i="56"/>
  <c r="I169" i="56"/>
  <c r="I162" i="56"/>
  <c r="I163" i="56"/>
  <c r="I161" i="56"/>
  <c r="I166" i="56"/>
  <c r="I167" i="56"/>
  <c r="G161" i="56"/>
  <c r="G166" i="56"/>
  <c r="G165" i="56"/>
  <c r="G162" i="56"/>
  <c r="G163" i="56"/>
  <c r="G164" i="56"/>
  <c r="G169" i="56"/>
  <c r="G167" i="56"/>
  <c r="G168" i="56"/>
  <c r="W347" i="52"/>
  <c r="X347" i="56" s="1"/>
  <c r="W295" i="48"/>
  <c r="P295" i="56" s="1"/>
  <c r="W178" i="48"/>
  <c r="P178" i="56" s="1"/>
  <c r="W107" i="37"/>
  <c r="N107" i="56" s="1"/>
  <c r="W126" i="36"/>
  <c r="W122" i="36"/>
  <c r="J122" i="56" s="1"/>
  <c r="AM147" i="56"/>
  <c r="AM148" i="56"/>
  <c r="AM151" i="56"/>
  <c r="AM149" i="56"/>
  <c r="AM145" i="56"/>
  <c r="AM152" i="56"/>
  <c r="AM146" i="56"/>
  <c r="AM150" i="56"/>
  <c r="AK145" i="56"/>
  <c r="AK146" i="56"/>
  <c r="AK147" i="56"/>
  <c r="AK149" i="56"/>
  <c r="AK151" i="56"/>
  <c r="AK148" i="56"/>
  <c r="AK152" i="56"/>
  <c r="AK150" i="56"/>
  <c r="AI146" i="56"/>
  <c r="AI145" i="56"/>
  <c r="AI147" i="56"/>
  <c r="AI148" i="56"/>
  <c r="AI151" i="56"/>
  <c r="AI152" i="56"/>
  <c r="AI150" i="56"/>
  <c r="AI149" i="56"/>
  <c r="AG146" i="56"/>
  <c r="AG145" i="56"/>
  <c r="AG148" i="56"/>
  <c r="AG151" i="56"/>
  <c r="AG149" i="56"/>
  <c r="AG150" i="56"/>
  <c r="AG147" i="56"/>
  <c r="AG152" i="56"/>
  <c r="AE147" i="56"/>
  <c r="AE148" i="56"/>
  <c r="AE151" i="56"/>
  <c r="AE149" i="56"/>
  <c r="AE145" i="56"/>
  <c r="AE146" i="56"/>
  <c r="AE150" i="56"/>
  <c r="AE152" i="56"/>
  <c r="AC145" i="56"/>
  <c r="AC146" i="56"/>
  <c r="AC150" i="56"/>
  <c r="AC147" i="56"/>
  <c r="AC148" i="56"/>
  <c r="AC149" i="56"/>
  <c r="AC152" i="56"/>
  <c r="AC151" i="56"/>
  <c r="AA145" i="56"/>
  <c r="AA146" i="56"/>
  <c r="AA150" i="56"/>
  <c r="AA147" i="56"/>
  <c r="AA148" i="56"/>
  <c r="AA149" i="56"/>
  <c r="AA151" i="56"/>
  <c r="AA152" i="56"/>
  <c r="Y146" i="56"/>
  <c r="Y149" i="56"/>
  <c r="Y150" i="56"/>
  <c r="Y147" i="56"/>
  <c r="Y148" i="56"/>
  <c r="Y151" i="56"/>
  <c r="Y152" i="56"/>
  <c r="Y145" i="56"/>
  <c r="W145" i="56"/>
  <c r="W147" i="56"/>
  <c r="W148" i="56"/>
  <c r="W151" i="56"/>
  <c r="W152" i="56"/>
  <c r="W149" i="56"/>
  <c r="W146" i="56"/>
  <c r="W150" i="56"/>
  <c r="W296" i="32"/>
  <c r="H296" i="56" s="1"/>
  <c r="W125" i="32"/>
  <c r="H125" i="56" s="1"/>
  <c r="W250" i="42"/>
  <c r="L250" i="56" s="1"/>
  <c r="W220" i="37"/>
  <c r="N220" i="56" s="1"/>
  <c r="W221" i="48"/>
  <c r="P221" i="56" s="1"/>
  <c r="O147" i="56"/>
  <c r="O148" i="56"/>
  <c r="O151" i="56"/>
  <c r="O152" i="56"/>
  <c r="O145" i="56"/>
  <c r="O146" i="56"/>
  <c r="O149" i="56"/>
  <c r="O150" i="56"/>
  <c r="M145" i="56"/>
  <c r="M146" i="56"/>
  <c r="M147" i="56"/>
  <c r="M149" i="56"/>
  <c r="M150" i="56"/>
  <c r="M151" i="56"/>
  <c r="M148" i="56"/>
  <c r="M152" i="56"/>
  <c r="K145" i="56"/>
  <c r="K147" i="56"/>
  <c r="K151" i="56"/>
  <c r="K146" i="56"/>
  <c r="K149" i="56"/>
  <c r="K150" i="56"/>
  <c r="K148" i="56"/>
  <c r="K152" i="56"/>
  <c r="G146" i="56"/>
  <c r="G145" i="56"/>
  <c r="G152" i="56"/>
  <c r="G149" i="56"/>
  <c r="G148" i="56"/>
  <c r="G147" i="56"/>
  <c r="G151" i="56"/>
  <c r="G150" i="56"/>
  <c r="U149" i="56"/>
  <c r="U145" i="56"/>
  <c r="U146" i="56"/>
  <c r="U150" i="56"/>
  <c r="U148" i="56"/>
  <c r="U152" i="56"/>
  <c r="U147" i="56"/>
  <c r="U151" i="56"/>
  <c r="S145" i="56"/>
  <c r="S146" i="56"/>
  <c r="S150" i="56"/>
  <c r="S147" i="56"/>
  <c r="S148" i="56"/>
  <c r="S149" i="56"/>
  <c r="S151" i="56"/>
  <c r="S152" i="56"/>
  <c r="Q146" i="56"/>
  <c r="Q149" i="56"/>
  <c r="Q150" i="56"/>
  <c r="Q147" i="56"/>
  <c r="Q148" i="56"/>
  <c r="Q151" i="56"/>
  <c r="Q152" i="56"/>
  <c r="Q145" i="56"/>
  <c r="I146" i="56"/>
  <c r="I149" i="56"/>
  <c r="I150" i="56"/>
  <c r="I148" i="56"/>
  <c r="I152" i="56"/>
  <c r="I147" i="56"/>
  <c r="I151" i="56"/>
  <c r="I145" i="56"/>
  <c r="AM135" i="56"/>
  <c r="AM134" i="56"/>
  <c r="AK135" i="56"/>
  <c r="AK134" i="56"/>
  <c r="AI134" i="56"/>
  <c r="AI135" i="56"/>
  <c r="AG135" i="56"/>
  <c r="AG134" i="56"/>
  <c r="AE134" i="56"/>
  <c r="AE135" i="56"/>
  <c r="AC135" i="56"/>
  <c r="AC134" i="56"/>
  <c r="AA135" i="56"/>
  <c r="AA134" i="56"/>
  <c r="Y134" i="56"/>
  <c r="Y135" i="56"/>
  <c r="W135" i="56"/>
  <c r="W134" i="56"/>
  <c r="W296" i="37"/>
  <c r="O134" i="56"/>
  <c r="O135" i="56"/>
  <c r="M134" i="56"/>
  <c r="M135" i="56"/>
  <c r="K134" i="56"/>
  <c r="K135" i="56"/>
  <c r="G134" i="56"/>
  <c r="G135" i="56"/>
  <c r="U134" i="56"/>
  <c r="U135" i="56"/>
  <c r="S134" i="56"/>
  <c r="S135" i="56"/>
  <c r="Q134" i="56"/>
  <c r="Q135" i="56"/>
  <c r="W108" i="37"/>
  <c r="N108" i="56" s="1"/>
  <c r="I135" i="56"/>
  <c r="I134" i="56"/>
  <c r="AC136" i="56"/>
  <c r="AC133" i="56"/>
  <c r="AA133" i="56"/>
  <c r="AA136" i="56"/>
  <c r="Y133" i="56"/>
  <c r="Y136" i="56"/>
  <c r="W133" i="56"/>
  <c r="W136" i="56"/>
  <c r="W106" i="42"/>
  <c r="L106" i="56" s="1"/>
  <c r="W183" i="48"/>
  <c r="P183" i="56" s="1"/>
  <c r="W293" i="50"/>
  <c r="T293" i="56" s="1"/>
  <c r="O136" i="56"/>
  <c r="O133" i="56"/>
  <c r="M133" i="56"/>
  <c r="M136" i="56"/>
  <c r="K133" i="56"/>
  <c r="K136" i="56"/>
  <c r="G133" i="56"/>
  <c r="G136" i="56"/>
  <c r="U136" i="56"/>
  <c r="U133" i="56"/>
  <c r="S136" i="56"/>
  <c r="S133" i="56"/>
  <c r="Q133" i="56"/>
  <c r="Q136" i="56"/>
  <c r="W108" i="32"/>
  <c r="H108" i="56" s="1"/>
  <c r="W183" i="37"/>
  <c r="N183" i="56" s="1"/>
  <c r="W124" i="37"/>
  <c r="N124" i="56" s="1"/>
  <c r="AM136" i="56"/>
  <c r="AM133" i="56"/>
  <c r="AK133" i="56"/>
  <c r="AK136" i="56"/>
  <c r="AI133" i="56"/>
  <c r="AI136" i="56"/>
  <c r="AG136" i="56"/>
  <c r="AG133" i="56"/>
  <c r="AE136" i="56"/>
  <c r="AE133" i="56"/>
  <c r="I136" i="56"/>
  <c r="I133" i="56"/>
  <c r="W131" i="32"/>
  <c r="W123" i="32"/>
  <c r="W293" i="37"/>
  <c r="N293" i="56" s="1"/>
  <c r="W122" i="37"/>
  <c r="N122" i="56" s="1"/>
  <c r="AA114" i="56"/>
  <c r="AA118" i="56"/>
  <c r="AA112" i="56"/>
  <c r="AA115" i="56"/>
  <c r="AA113" i="56"/>
  <c r="AA117" i="56"/>
  <c r="AA116" i="56"/>
  <c r="AA119" i="56"/>
  <c r="Y112" i="56"/>
  <c r="Y113" i="56"/>
  <c r="Y115" i="56"/>
  <c r="Y118" i="56"/>
  <c r="Y114" i="56"/>
  <c r="Y117" i="56"/>
  <c r="Y116" i="56"/>
  <c r="Y119" i="56"/>
  <c r="W117" i="56"/>
  <c r="W112" i="56"/>
  <c r="W115" i="56"/>
  <c r="W118" i="56"/>
  <c r="W116" i="56"/>
  <c r="W119" i="56"/>
  <c r="W113" i="56"/>
  <c r="W114" i="56"/>
  <c r="S115" i="56"/>
  <c r="S116" i="56"/>
  <c r="S117" i="56"/>
  <c r="S119" i="56"/>
  <c r="S112" i="56"/>
  <c r="S113" i="56"/>
  <c r="S114" i="56"/>
  <c r="S118" i="56"/>
  <c r="Q112" i="56"/>
  <c r="Q119" i="56"/>
  <c r="Q113" i="56"/>
  <c r="Q116" i="56"/>
  <c r="Q118" i="56"/>
  <c r="Q115" i="56"/>
  <c r="Q114" i="56"/>
  <c r="Q117" i="56"/>
  <c r="AN347" i="56"/>
  <c r="W159" i="38"/>
  <c r="Z159" i="56" s="1"/>
  <c r="W159" i="46"/>
  <c r="AH159" i="56" s="1"/>
  <c r="W238" i="48"/>
  <c r="P238" i="56" s="1"/>
  <c r="O118" i="56"/>
  <c r="O114" i="56"/>
  <c r="O119" i="56"/>
  <c r="O113" i="56"/>
  <c r="O115" i="56"/>
  <c r="O112" i="56"/>
  <c r="O117" i="56"/>
  <c r="O116" i="56"/>
  <c r="M114" i="56"/>
  <c r="M119" i="56"/>
  <c r="M112" i="56"/>
  <c r="M116" i="56"/>
  <c r="M118" i="56"/>
  <c r="M113" i="56"/>
  <c r="M115" i="56"/>
  <c r="M117" i="56"/>
  <c r="K113" i="56"/>
  <c r="K115" i="56"/>
  <c r="K114" i="56"/>
  <c r="K112" i="56"/>
  <c r="K116" i="56"/>
  <c r="K117" i="56"/>
  <c r="K118" i="56"/>
  <c r="K119" i="56"/>
  <c r="G113" i="56"/>
  <c r="G112" i="56"/>
  <c r="G115" i="56"/>
  <c r="G117" i="56"/>
  <c r="G119" i="56"/>
  <c r="G116" i="56"/>
  <c r="G118" i="56"/>
  <c r="G114" i="56"/>
  <c r="W216" i="37"/>
  <c r="N216" i="56" s="1"/>
  <c r="W177" i="37"/>
  <c r="N177" i="56" s="1"/>
  <c r="W175" i="37"/>
  <c r="N175" i="56" s="1"/>
  <c r="W218" i="46"/>
  <c r="AH218" i="56" s="1"/>
  <c r="AM117" i="56"/>
  <c r="AM115" i="56"/>
  <c r="AM113" i="56"/>
  <c r="AM119" i="56"/>
  <c r="AM114" i="56"/>
  <c r="AM112" i="56"/>
  <c r="AM116" i="56"/>
  <c r="AM118" i="56"/>
  <c r="AK113" i="56"/>
  <c r="AK115" i="56"/>
  <c r="AK118" i="56"/>
  <c r="AK117" i="56"/>
  <c r="AK116" i="56"/>
  <c r="AK119" i="56"/>
  <c r="AK114" i="56"/>
  <c r="AK112" i="56"/>
  <c r="AI117" i="56"/>
  <c r="AI113" i="56"/>
  <c r="AI115" i="56"/>
  <c r="AI118" i="56"/>
  <c r="AI112" i="56"/>
  <c r="AI119" i="56"/>
  <c r="AI114" i="56"/>
  <c r="AI116" i="56"/>
  <c r="AG114" i="56"/>
  <c r="AG115" i="56"/>
  <c r="AG116" i="56"/>
  <c r="AG113" i="56"/>
  <c r="AG119" i="56"/>
  <c r="AG117" i="56"/>
  <c r="AG118" i="56"/>
  <c r="AG112" i="56"/>
  <c r="AE117" i="56"/>
  <c r="AE119" i="56"/>
  <c r="AE114" i="56"/>
  <c r="AE116" i="56"/>
  <c r="AE118" i="56"/>
  <c r="AE112" i="56"/>
  <c r="AE115" i="56"/>
  <c r="AE113" i="56"/>
  <c r="U118" i="56"/>
  <c r="U119" i="56"/>
  <c r="U113" i="56"/>
  <c r="U117" i="56"/>
  <c r="U115" i="56"/>
  <c r="U116" i="56"/>
  <c r="U112" i="56"/>
  <c r="U114" i="56"/>
  <c r="W294" i="37"/>
  <c r="N294" i="56" s="1"/>
  <c r="W325" i="47"/>
  <c r="AJ325" i="56" s="1"/>
  <c r="W296" i="36"/>
  <c r="J296" i="56" s="1"/>
  <c r="W295" i="36"/>
  <c r="J295" i="56" s="1"/>
  <c r="W216" i="42"/>
  <c r="L216" i="56" s="1"/>
  <c r="AC113" i="56"/>
  <c r="AC118" i="56"/>
  <c r="AC112" i="56"/>
  <c r="AC116" i="56"/>
  <c r="AC115" i="56"/>
  <c r="AC117" i="56"/>
  <c r="AC114" i="56"/>
  <c r="AC119" i="56"/>
  <c r="I112" i="56"/>
  <c r="I116" i="56"/>
  <c r="I118" i="56"/>
  <c r="I113" i="56"/>
  <c r="I119" i="56"/>
  <c r="I115" i="56"/>
  <c r="I117" i="56"/>
  <c r="I114" i="56"/>
  <c r="W158" i="45"/>
  <c r="AF158" i="56" s="1"/>
  <c r="W105" i="32"/>
  <c r="H105" i="56" s="1"/>
  <c r="W180" i="42"/>
  <c r="L180" i="56" s="1"/>
  <c r="W178" i="42"/>
  <c r="L178" i="56" s="1"/>
  <c r="W298" i="37"/>
  <c r="N298" i="56" s="1"/>
  <c r="W187" i="37"/>
  <c r="N187" i="56" s="1"/>
  <c r="W181" i="37"/>
  <c r="N181" i="56" s="1"/>
  <c r="W296" i="48"/>
  <c r="P296" i="56" s="1"/>
  <c r="W325" i="54"/>
  <c r="AL325" i="56" s="1"/>
  <c r="W325" i="50"/>
  <c r="T325" i="56" s="1"/>
  <c r="W325" i="52"/>
  <c r="X325" i="56" s="1"/>
  <c r="W218" i="38"/>
  <c r="Z218" i="56" s="1"/>
  <c r="W158" i="54"/>
  <c r="AL158" i="56" s="1"/>
  <c r="W159" i="47"/>
  <c r="AJ159" i="56" s="1"/>
  <c r="W158" i="44"/>
  <c r="W158" i="49"/>
  <c r="R158" i="56" s="1"/>
  <c r="W158" i="37"/>
  <c r="N158" i="56" s="1"/>
  <c r="W293" i="42"/>
  <c r="L293" i="56" s="1"/>
  <c r="W181" i="36"/>
  <c r="J181" i="56" s="1"/>
  <c r="W325" i="38"/>
  <c r="Z325" i="56" s="1"/>
  <c r="W325" i="49"/>
  <c r="R325" i="56" s="1"/>
  <c r="W178" i="36"/>
  <c r="J178" i="56" s="1"/>
  <c r="W296" i="42"/>
  <c r="L296" i="56" s="1"/>
  <c r="W159" i="45"/>
  <c r="AF159" i="56" s="1"/>
  <c r="W159" i="52"/>
  <c r="X159" i="56" s="1"/>
  <c r="W159" i="49"/>
  <c r="R159" i="56" s="1"/>
  <c r="W325" i="42"/>
  <c r="L325" i="56" s="1"/>
  <c r="W177" i="32"/>
  <c r="H177" i="56" s="1"/>
  <c r="W159" i="54"/>
  <c r="AL159" i="56" s="1"/>
  <c r="W293" i="32"/>
  <c r="H293" i="56" s="1"/>
  <c r="W250" i="32"/>
  <c r="H250" i="56" s="1"/>
  <c r="W186" i="32"/>
  <c r="H186" i="56" s="1"/>
  <c r="W183" i="32"/>
  <c r="H183" i="56" s="1"/>
  <c r="W130" i="32"/>
  <c r="W127" i="32"/>
  <c r="H127" i="56" s="1"/>
  <c r="W220" i="36"/>
  <c r="J220" i="56" s="1"/>
  <c r="W219" i="36"/>
  <c r="J219" i="56" s="1"/>
  <c r="L77" i="56"/>
  <c r="W295" i="37"/>
  <c r="N295" i="56" s="1"/>
  <c r="W238" i="37"/>
  <c r="N238" i="56" s="1"/>
  <c r="W185" i="37"/>
  <c r="N185" i="56" s="1"/>
  <c r="W184" i="37"/>
  <c r="N184" i="56" s="1"/>
  <c r="W179" i="37"/>
  <c r="N179" i="56" s="1"/>
  <c r="W238" i="49"/>
  <c r="R238" i="56" s="1"/>
  <c r="W158" i="52"/>
  <c r="X158" i="56" s="1"/>
  <c r="W158" i="38"/>
  <c r="Z158" i="56" s="1"/>
  <c r="W217" i="32"/>
  <c r="H217" i="56" s="1"/>
  <c r="W184" i="32"/>
  <c r="H184" i="56" s="1"/>
  <c r="W175" i="32"/>
  <c r="H175" i="56" s="1"/>
  <c r="W128" i="32"/>
  <c r="H128" i="56" s="1"/>
  <c r="W325" i="45"/>
  <c r="AF325" i="56" s="1"/>
  <c r="W159" i="37"/>
  <c r="N159" i="56" s="1"/>
  <c r="W221" i="32"/>
  <c r="W220" i="32"/>
  <c r="H220" i="56" s="1"/>
  <c r="W180" i="32"/>
  <c r="W124" i="32"/>
  <c r="H124" i="56" s="1"/>
  <c r="W105" i="36"/>
  <c r="J105" i="56" s="1"/>
  <c r="W128" i="42"/>
  <c r="L128" i="56" s="1"/>
  <c r="W299" i="32"/>
  <c r="H299" i="56" s="1"/>
  <c r="W177" i="36"/>
  <c r="J177" i="56" s="1"/>
  <c r="W176" i="36"/>
  <c r="J176" i="56" s="1"/>
  <c r="W175" i="36"/>
  <c r="J175" i="56" s="1"/>
  <c r="W298" i="42"/>
  <c r="W295" i="42"/>
  <c r="L295" i="56" s="1"/>
  <c r="W294" i="42"/>
  <c r="L294" i="56" s="1"/>
  <c r="W292" i="42"/>
  <c r="L292" i="56" s="1"/>
  <c r="W219" i="42"/>
  <c r="L219" i="56" s="1"/>
  <c r="W299" i="52"/>
  <c r="X299" i="56" s="1"/>
  <c r="W184" i="43"/>
  <c r="AB184" i="56" s="1"/>
  <c r="W299" i="38"/>
  <c r="W326" i="42"/>
  <c r="L326" i="56" s="1"/>
  <c r="W217" i="42"/>
  <c r="L217" i="56" s="1"/>
  <c r="W218" i="45"/>
  <c r="AF218" i="56" s="1"/>
  <c r="W222" i="37"/>
  <c r="N222" i="56" s="1"/>
  <c r="W219" i="37"/>
  <c r="N219" i="56" s="1"/>
  <c r="W293" i="48"/>
  <c r="P293" i="56" s="1"/>
  <c r="C72" i="32"/>
  <c r="C72" i="38" s="1"/>
  <c r="E97" i="56"/>
  <c r="E98" i="56"/>
  <c r="E99" i="56"/>
  <c r="AM99" i="56"/>
  <c r="AM97" i="56"/>
  <c r="AM98" i="56"/>
  <c r="AK98" i="56"/>
  <c r="AK97" i="56"/>
  <c r="AK99" i="56"/>
  <c r="AI97" i="56"/>
  <c r="AI98" i="56"/>
  <c r="AI99" i="56"/>
  <c r="AG98" i="56"/>
  <c r="AG99" i="56"/>
  <c r="AG97" i="56"/>
  <c r="AE99" i="56"/>
  <c r="AE97" i="56"/>
  <c r="AE98" i="56"/>
  <c r="AC99" i="56"/>
  <c r="AC97" i="56"/>
  <c r="AC98" i="56"/>
  <c r="AA98" i="56"/>
  <c r="AA97" i="56"/>
  <c r="AA99" i="56"/>
  <c r="Y99" i="56"/>
  <c r="Y97" i="56"/>
  <c r="Y98" i="56"/>
  <c r="W98" i="56"/>
  <c r="W99" i="56"/>
  <c r="W97" i="56"/>
  <c r="U99" i="56"/>
  <c r="U97" i="56"/>
  <c r="U98" i="56"/>
  <c r="S98" i="56"/>
  <c r="S97" i="56"/>
  <c r="S99" i="56"/>
  <c r="Q99" i="56"/>
  <c r="Q97" i="56"/>
  <c r="Q98" i="56"/>
  <c r="O98" i="56"/>
  <c r="O99" i="56"/>
  <c r="O97" i="56"/>
  <c r="M99" i="56"/>
  <c r="M97" i="56"/>
  <c r="M98" i="56"/>
  <c r="K98" i="56"/>
  <c r="K97" i="56"/>
  <c r="K99" i="56"/>
  <c r="I99" i="56"/>
  <c r="I97" i="56"/>
  <c r="I98" i="56"/>
  <c r="G97" i="56"/>
  <c r="G99" i="56"/>
  <c r="G98" i="56"/>
  <c r="W180" i="37"/>
  <c r="N180" i="56" s="1"/>
  <c r="W250" i="52"/>
  <c r="X250" i="56" s="1"/>
  <c r="W325" i="46"/>
  <c r="AH325" i="56" s="1"/>
  <c r="W325" i="44"/>
  <c r="AD325" i="56" s="1"/>
  <c r="W158" i="36"/>
  <c r="J158" i="56" s="1"/>
  <c r="E23" i="32"/>
  <c r="W238" i="36"/>
  <c r="J238" i="56" s="1"/>
  <c r="W105" i="42"/>
  <c r="L105" i="56" s="1"/>
  <c r="W299" i="50"/>
  <c r="T299" i="56" s="1"/>
  <c r="W218" i="36"/>
  <c r="J218" i="56" s="1"/>
  <c r="W187" i="50"/>
  <c r="W218" i="51"/>
  <c r="V218" i="56" s="1"/>
  <c r="W185" i="51"/>
  <c r="V185" i="56" s="1"/>
  <c r="W181" i="51"/>
  <c r="V181" i="56" s="1"/>
  <c r="AK90" i="56"/>
  <c r="AK94" i="56"/>
  <c r="AK92" i="56"/>
  <c r="AK88" i="56"/>
  <c r="AK85" i="56"/>
  <c r="AK101" i="56"/>
  <c r="AK93" i="56"/>
  <c r="AK79" i="56"/>
  <c r="AK86" i="56"/>
  <c r="AK84" i="56"/>
  <c r="AK80" i="56"/>
  <c r="AK96" i="56"/>
  <c r="AK102" i="56"/>
  <c r="AK89" i="56"/>
  <c r="AK81" i="56"/>
  <c r="AK95" i="56"/>
  <c r="AK83" i="56"/>
  <c r="AK91" i="56"/>
  <c r="AK82" i="56"/>
  <c r="AK87" i="56"/>
  <c r="AK100" i="56"/>
  <c r="AK78" i="56"/>
  <c r="AI101" i="56"/>
  <c r="AI96" i="56"/>
  <c r="AI95" i="56"/>
  <c r="AI84" i="56"/>
  <c r="AI80" i="56"/>
  <c r="AI78" i="56"/>
  <c r="AI93" i="56"/>
  <c r="AI89" i="56"/>
  <c r="AI86" i="56"/>
  <c r="AI85" i="56"/>
  <c r="AI81" i="56"/>
  <c r="AI79" i="56"/>
  <c r="AI94" i="56"/>
  <c r="AI92" i="56"/>
  <c r="AI90" i="56"/>
  <c r="AI83" i="56"/>
  <c r="AI91" i="56"/>
  <c r="AI88" i="56"/>
  <c r="AI82" i="56"/>
  <c r="AI100" i="56"/>
  <c r="AI87" i="56"/>
  <c r="AI102" i="56"/>
  <c r="AC102" i="56"/>
  <c r="AC101" i="56"/>
  <c r="AC91" i="56"/>
  <c r="AC90" i="56"/>
  <c r="AC82" i="56"/>
  <c r="AC79" i="56"/>
  <c r="AC94" i="56"/>
  <c r="AC92" i="56"/>
  <c r="AC88" i="56"/>
  <c r="AC87" i="56"/>
  <c r="AC83" i="56"/>
  <c r="AC100" i="56"/>
  <c r="AC95" i="56"/>
  <c r="AC93" i="56"/>
  <c r="AC78" i="56"/>
  <c r="AC85" i="56"/>
  <c r="AC81" i="56"/>
  <c r="AC84" i="56"/>
  <c r="AC86" i="56"/>
  <c r="AC80" i="56"/>
  <c r="AC89" i="56"/>
  <c r="AC96" i="56"/>
  <c r="Y102" i="56"/>
  <c r="Y100" i="56"/>
  <c r="Y96" i="56"/>
  <c r="Y94" i="56"/>
  <c r="Y92" i="56"/>
  <c r="Y88" i="56"/>
  <c r="Y87" i="56"/>
  <c r="Y83" i="56"/>
  <c r="Y101" i="56"/>
  <c r="Y91" i="56"/>
  <c r="Y89" i="56"/>
  <c r="Y82" i="56"/>
  <c r="Y79" i="56"/>
  <c r="Y86" i="56"/>
  <c r="Y84" i="56"/>
  <c r="Y80" i="56"/>
  <c r="Y95" i="56"/>
  <c r="Y93" i="56"/>
  <c r="Y90" i="56"/>
  <c r="Y81" i="56"/>
  <c r="Y78" i="56"/>
  <c r="Y85" i="56"/>
  <c r="W102" i="56"/>
  <c r="W93" i="56"/>
  <c r="W86" i="56"/>
  <c r="W85" i="56"/>
  <c r="W81" i="56"/>
  <c r="W96" i="56"/>
  <c r="W95" i="56"/>
  <c r="W92" i="56"/>
  <c r="W90" i="56"/>
  <c r="W88" i="56"/>
  <c r="W80" i="56"/>
  <c r="W78" i="56"/>
  <c r="W91" i="56"/>
  <c r="W101" i="56"/>
  <c r="W100" i="56"/>
  <c r="W84" i="56"/>
  <c r="W82" i="56"/>
  <c r="W79" i="56"/>
  <c r="W89" i="56"/>
  <c r="W87" i="56"/>
  <c r="W94" i="56"/>
  <c r="W83" i="56"/>
  <c r="S96" i="56"/>
  <c r="S95" i="56"/>
  <c r="S92" i="56"/>
  <c r="S80" i="56"/>
  <c r="S85" i="56"/>
  <c r="S82" i="56"/>
  <c r="S81" i="56"/>
  <c r="S94" i="56"/>
  <c r="S90" i="56"/>
  <c r="S83" i="56"/>
  <c r="S100" i="56"/>
  <c r="S84" i="56"/>
  <c r="S102" i="56"/>
  <c r="S91" i="56"/>
  <c r="S101" i="56"/>
  <c r="S88" i="56"/>
  <c r="S86" i="56"/>
  <c r="S79" i="56"/>
  <c r="S78" i="56"/>
  <c r="S87" i="56"/>
  <c r="S89" i="56"/>
  <c r="S93" i="56"/>
  <c r="O100" i="56"/>
  <c r="O90" i="56"/>
  <c r="O85" i="56"/>
  <c r="O82" i="56"/>
  <c r="O81" i="56"/>
  <c r="O102" i="56"/>
  <c r="O101" i="56"/>
  <c r="O96" i="56"/>
  <c r="O95" i="56"/>
  <c r="O92" i="56"/>
  <c r="O89" i="56"/>
  <c r="O87" i="56"/>
  <c r="O91" i="56"/>
  <c r="O94" i="56"/>
  <c r="O83" i="56"/>
  <c r="O93" i="56"/>
  <c r="O86" i="56"/>
  <c r="O88" i="56"/>
  <c r="O84" i="56"/>
  <c r="O79" i="56"/>
  <c r="O78" i="56"/>
  <c r="O80" i="56"/>
  <c r="K95" i="56"/>
  <c r="K100" i="56"/>
  <c r="K90" i="56"/>
  <c r="K85" i="56"/>
  <c r="K84" i="56"/>
  <c r="K81" i="56"/>
  <c r="K78" i="56"/>
  <c r="K93" i="56"/>
  <c r="K86" i="56"/>
  <c r="K80" i="56"/>
  <c r="K79" i="56"/>
  <c r="K83" i="56"/>
  <c r="K96" i="56"/>
  <c r="K89" i="56"/>
  <c r="K88" i="56"/>
  <c r="K87" i="56"/>
  <c r="K82" i="56"/>
  <c r="K102" i="56"/>
  <c r="K94" i="56"/>
  <c r="K101" i="56"/>
  <c r="K92" i="56"/>
  <c r="K91" i="56"/>
  <c r="G100" i="56"/>
  <c r="G85" i="56"/>
  <c r="G81" i="56"/>
  <c r="G79" i="56"/>
  <c r="G95" i="56"/>
  <c r="G82" i="56"/>
  <c r="G101" i="56"/>
  <c r="G91" i="56"/>
  <c r="G90" i="56"/>
  <c r="G89" i="56"/>
  <c r="G93" i="56"/>
  <c r="G86" i="56"/>
  <c r="G87" i="56"/>
  <c r="G102" i="56"/>
  <c r="G94" i="56"/>
  <c r="G83" i="56"/>
  <c r="G78" i="56"/>
  <c r="G84" i="56"/>
  <c r="G80" i="56"/>
  <c r="G96" i="56"/>
  <c r="G88" i="56"/>
  <c r="G92" i="56"/>
  <c r="E102" i="32"/>
  <c r="E95" i="56"/>
  <c r="E91" i="56"/>
  <c r="E87" i="56"/>
  <c r="E83" i="56"/>
  <c r="E79" i="56"/>
  <c r="E101" i="56"/>
  <c r="E94" i="56"/>
  <c r="E90" i="56"/>
  <c r="E86" i="56"/>
  <c r="E82" i="56"/>
  <c r="E78" i="56"/>
  <c r="E100" i="56"/>
  <c r="E89" i="56"/>
  <c r="E81" i="56"/>
  <c r="E96" i="56"/>
  <c r="E88" i="56"/>
  <c r="E80" i="56"/>
  <c r="E93" i="56"/>
  <c r="E85" i="56"/>
  <c r="E92" i="56"/>
  <c r="E84" i="56"/>
  <c r="W293" i="36"/>
  <c r="J293" i="56" s="1"/>
  <c r="W123" i="36"/>
  <c r="J123" i="56" s="1"/>
  <c r="W297" i="42"/>
  <c r="L297" i="56" s="1"/>
  <c r="W250" i="37"/>
  <c r="N250" i="56" s="1"/>
  <c r="W179" i="48"/>
  <c r="P179" i="56" s="1"/>
  <c r="W218" i="44"/>
  <c r="AD218" i="56" s="1"/>
  <c r="W158" i="46"/>
  <c r="AH158" i="56" s="1"/>
  <c r="W325" i="37"/>
  <c r="N325" i="56" s="1"/>
  <c r="E31" i="32"/>
  <c r="W158" i="47"/>
  <c r="AJ158" i="56" s="1"/>
  <c r="W158" i="43"/>
  <c r="AB158" i="56" s="1"/>
  <c r="W159" i="43"/>
  <c r="AB159" i="56" s="1"/>
  <c r="W294" i="36"/>
  <c r="J294" i="56" s="1"/>
  <c r="W222" i="48"/>
  <c r="P222" i="56" s="1"/>
  <c r="W186" i="52"/>
  <c r="X186" i="56" s="1"/>
  <c r="AM102" i="56"/>
  <c r="AM101" i="56"/>
  <c r="AM100" i="56"/>
  <c r="AM93" i="56"/>
  <c r="AM91" i="56"/>
  <c r="AM89" i="56"/>
  <c r="AM86" i="56"/>
  <c r="AM85" i="56"/>
  <c r="AM82" i="56"/>
  <c r="AM90" i="56"/>
  <c r="AM83" i="56"/>
  <c r="AM81" i="56"/>
  <c r="AM78" i="56"/>
  <c r="AM94" i="56"/>
  <c r="AM84" i="56"/>
  <c r="AM79" i="56"/>
  <c r="AM88" i="56"/>
  <c r="AM96" i="56"/>
  <c r="AM95" i="56"/>
  <c r="AM87" i="56"/>
  <c r="AM80" i="56"/>
  <c r="AM92" i="56"/>
  <c r="AG102" i="56"/>
  <c r="AG100" i="56"/>
  <c r="AG94" i="56"/>
  <c r="AG92" i="56"/>
  <c r="AG88" i="56"/>
  <c r="AG87" i="56"/>
  <c r="AG83" i="56"/>
  <c r="AG101" i="56"/>
  <c r="AG91" i="56"/>
  <c r="AG90" i="56"/>
  <c r="AG82" i="56"/>
  <c r="AG89" i="56"/>
  <c r="AG78" i="56"/>
  <c r="AG86" i="56"/>
  <c r="AG85" i="56"/>
  <c r="AG81" i="56"/>
  <c r="AG84" i="56"/>
  <c r="AG80" i="56"/>
  <c r="AG95" i="56"/>
  <c r="AG96" i="56"/>
  <c r="AG79" i="56"/>
  <c r="AG93" i="56"/>
  <c r="AE93" i="56"/>
  <c r="AE89" i="56"/>
  <c r="AE86" i="56"/>
  <c r="AE85" i="56"/>
  <c r="AE81" i="56"/>
  <c r="AE102" i="56"/>
  <c r="AE100" i="56"/>
  <c r="AE96" i="56"/>
  <c r="AE95" i="56"/>
  <c r="AE84" i="56"/>
  <c r="AE80" i="56"/>
  <c r="AE78" i="56"/>
  <c r="AE87" i="56"/>
  <c r="AE88" i="56"/>
  <c r="AE94" i="56"/>
  <c r="AE92" i="56"/>
  <c r="AE90" i="56"/>
  <c r="AE83" i="56"/>
  <c r="AE91" i="56"/>
  <c r="AE82" i="56"/>
  <c r="AE101" i="56"/>
  <c r="AE79" i="56"/>
  <c r="AA101" i="56"/>
  <c r="AA100" i="56"/>
  <c r="AA95" i="56"/>
  <c r="AA84" i="56"/>
  <c r="AA80" i="56"/>
  <c r="AA93" i="56"/>
  <c r="AA86" i="56"/>
  <c r="AA85" i="56"/>
  <c r="AA81" i="56"/>
  <c r="AA102" i="56"/>
  <c r="AA96" i="56"/>
  <c r="AA82" i="56"/>
  <c r="AA79" i="56"/>
  <c r="AA94" i="56"/>
  <c r="AA89" i="56"/>
  <c r="AA87" i="56"/>
  <c r="AA92" i="56"/>
  <c r="AA83" i="56"/>
  <c r="AA78" i="56"/>
  <c r="AA88" i="56"/>
  <c r="AA91" i="56"/>
  <c r="AA90" i="56"/>
  <c r="U102" i="56"/>
  <c r="U101" i="56"/>
  <c r="U91" i="56"/>
  <c r="U90" i="56"/>
  <c r="U89" i="56"/>
  <c r="U84" i="56"/>
  <c r="U79" i="56"/>
  <c r="U100" i="56"/>
  <c r="U94" i="56"/>
  <c r="U87" i="56"/>
  <c r="U86" i="56"/>
  <c r="U83" i="56"/>
  <c r="U92" i="56"/>
  <c r="U85" i="56"/>
  <c r="U81" i="56"/>
  <c r="U96" i="56"/>
  <c r="U95" i="56"/>
  <c r="U93" i="56"/>
  <c r="U88" i="56"/>
  <c r="U80" i="56"/>
  <c r="U78" i="56"/>
  <c r="U82" i="56"/>
  <c r="Q102" i="56"/>
  <c r="Q100" i="56"/>
  <c r="Q94" i="56"/>
  <c r="Q87" i="56"/>
  <c r="Q86" i="56"/>
  <c r="Q83" i="56"/>
  <c r="Q93" i="56"/>
  <c r="Q91" i="56"/>
  <c r="Q90" i="56"/>
  <c r="Q89" i="56"/>
  <c r="Q88" i="56"/>
  <c r="Q84" i="56"/>
  <c r="Q80" i="56"/>
  <c r="Q79" i="56"/>
  <c r="Q78" i="56"/>
  <c r="Q92" i="56"/>
  <c r="Q85" i="56"/>
  <c r="Q81" i="56"/>
  <c r="Q95" i="56"/>
  <c r="Q82" i="56"/>
  <c r="Q96" i="56"/>
  <c r="Q101" i="56"/>
  <c r="M102" i="56"/>
  <c r="M101" i="56"/>
  <c r="M93" i="56"/>
  <c r="M91" i="56"/>
  <c r="M89" i="56"/>
  <c r="M80" i="56"/>
  <c r="M79" i="56"/>
  <c r="M94" i="56"/>
  <c r="M87" i="56"/>
  <c r="M86" i="56"/>
  <c r="M83" i="56"/>
  <c r="M96" i="56"/>
  <c r="M95" i="56"/>
  <c r="M88" i="56"/>
  <c r="M84" i="56"/>
  <c r="M82" i="56"/>
  <c r="M78" i="56"/>
  <c r="M92" i="56"/>
  <c r="M90" i="56"/>
  <c r="M85" i="56"/>
  <c r="M81" i="56"/>
  <c r="M100" i="56"/>
  <c r="I102" i="56"/>
  <c r="I101" i="56"/>
  <c r="I94" i="56"/>
  <c r="I90" i="56"/>
  <c r="I88" i="56"/>
  <c r="I87" i="56"/>
  <c r="I86" i="56"/>
  <c r="I83" i="56"/>
  <c r="I96" i="56"/>
  <c r="I93" i="56"/>
  <c r="I92" i="56"/>
  <c r="I91" i="56"/>
  <c r="I89" i="56"/>
  <c r="I80" i="56"/>
  <c r="I79" i="56"/>
  <c r="I100" i="56"/>
  <c r="I82" i="56"/>
  <c r="I78" i="56"/>
  <c r="I95" i="56"/>
  <c r="I84" i="56"/>
  <c r="I81" i="56"/>
  <c r="I85" i="56"/>
  <c r="W159" i="50"/>
  <c r="T159" i="56" s="1"/>
  <c r="W325" i="43"/>
  <c r="W158" i="39"/>
  <c r="W298" i="36"/>
  <c r="J298" i="56" s="1"/>
  <c r="W217" i="36"/>
  <c r="J217" i="56" s="1"/>
  <c r="W216" i="36"/>
  <c r="J216" i="56" s="1"/>
  <c r="W108" i="42"/>
  <c r="L108" i="56" s="1"/>
  <c r="W297" i="37"/>
  <c r="N297" i="56" s="1"/>
  <c r="W292" i="37"/>
  <c r="N292" i="56" s="1"/>
  <c r="W158" i="51"/>
  <c r="V158" i="56" s="1"/>
  <c r="W159" i="36"/>
  <c r="J159" i="56" s="1"/>
  <c r="W176" i="42"/>
  <c r="L176" i="56" s="1"/>
  <c r="W159" i="42"/>
  <c r="L159" i="56" s="1"/>
  <c r="W221" i="37"/>
  <c r="N221" i="56" s="1"/>
  <c r="W325" i="39"/>
  <c r="AN325" i="56" s="1"/>
  <c r="W159" i="39"/>
  <c r="E28" i="32"/>
  <c r="E68" i="32"/>
  <c r="E47" i="56"/>
  <c r="E45" i="56"/>
  <c r="E43" i="56"/>
  <c r="E41" i="56"/>
  <c r="E39" i="56"/>
  <c r="E37" i="56"/>
  <c r="E48" i="56"/>
  <c r="E46" i="56"/>
  <c r="E44" i="56"/>
  <c r="E42" i="56"/>
  <c r="E40" i="56"/>
  <c r="E38" i="56"/>
  <c r="W297" i="36"/>
  <c r="J297" i="56" s="1"/>
  <c r="W292" i="36"/>
  <c r="W250" i="36"/>
  <c r="J250" i="56" s="1"/>
  <c r="W234" i="36"/>
  <c r="W222" i="36"/>
  <c r="J222" i="56" s="1"/>
  <c r="W185" i="42"/>
  <c r="L185" i="56" s="1"/>
  <c r="W184" i="42"/>
  <c r="W182" i="42"/>
  <c r="L182" i="56" s="1"/>
  <c r="W299" i="48"/>
  <c r="P299" i="56" s="1"/>
  <c r="W325" i="36"/>
  <c r="J325" i="56" s="1"/>
  <c r="W326" i="36"/>
  <c r="J326" i="56" s="1"/>
  <c r="W185" i="36"/>
  <c r="J185" i="56" s="1"/>
  <c r="W184" i="36"/>
  <c r="J184" i="56" s="1"/>
  <c r="W182" i="36"/>
  <c r="J182" i="56" s="1"/>
  <c r="W179" i="36"/>
  <c r="J179" i="56" s="1"/>
  <c r="W234" i="42"/>
  <c r="L234" i="56" s="1"/>
  <c r="W221" i="42"/>
  <c r="L221" i="56" s="1"/>
  <c r="W299" i="37"/>
  <c r="N299" i="56" s="1"/>
  <c r="W216" i="48"/>
  <c r="P216" i="56" s="1"/>
  <c r="W186" i="36"/>
  <c r="J186" i="56" s="1"/>
  <c r="W179" i="50"/>
  <c r="T179" i="56" s="1"/>
  <c r="W175" i="50"/>
  <c r="T175" i="56" s="1"/>
  <c r="W220" i="51"/>
  <c r="V220" i="56" s="1"/>
  <c r="W186" i="39"/>
  <c r="AN186" i="56" s="1"/>
  <c r="AC48" i="56"/>
  <c r="AC46" i="56"/>
  <c r="AC68" i="56"/>
  <c r="AC44" i="56"/>
  <c r="AC45" i="56"/>
  <c r="AC41" i="56"/>
  <c r="AC40" i="56"/>
  <c r="AC38" i="56"/>
  <c r="AC37" i="56"/>
  <c r="AD41" i="56"/>
  <c r="AC39" i="56"/>
  <c r="AC42" i="56"/>
  <c r="AC47" i="56"/>
  <c r="AC43" i="56"/>
  <c r="U48" i="56"/>
  <c r="U47" i="56"/>
  <c r="U44" i="56"/>
  <c r="U42" i="56"/>
  <c r="U40" i="56"/>
  <c r="U39" i="56"/>
  <c r="U38" i="56"/>
  <c r="U37" i="56"/>
  <c r="U45" i="56"/>
  <c r="U41" i="56"/>
  <c r="U43" i="56"/>
  <c r="U46" i="56"/>
  <c r="U68" i="56"/>
  <c r="V41" i="56"/>
  <c r="Q264" i="56"/>
  <c r="Q68" i="56"/>
  <c r="Q44" i="56"/>
  <c r="Q46" i="56"/>
  <c r="Q45" i="56"/>
  <c r="R41" i="56"/>
  <c r="Q40" i="56"/>
  <c r="Q39" i="56"/>
  <c r="Q38" i="56"/>
  <c r="Q37" i="56"/>
  <c r="Q41" i="56"/>
  <c r="Q48" i="56"/>
  <c r="Q43" i="56"/>
  <c r="Q42" i="56"/>
  <c r="Q47" i="56"/>
  <c r="K68" i="56"/>
  <c r="K48" i="56"/>
  <c r="K45" i="56"/>
  <c r="K41" i="56"/>
  <c r="K44" i="56"/>
  <c r="K42" i="56"/>
  <c r="K40" i="56"/>
  <c r="K37" i="56"/>
  <c r="L41" i="56"/>
  <c r="K39" i="56"/>
  <c r="K43" i="56"/>
  <c r="K38" i="56"/>
  <c r="K46" i="56"/>
  <c r="K47" i="56"/>
  <c r="W130" i="50"/>
  <c r="W216" i="51"/>
  <c r="V216" i="56" s="1"/>
  <c r="W128" i="51"/>
  <c r="V128" i="56" s="1"/>
  <c r="W218" i="52"/>
  <c r="X218" i="56" s="1"/>
  <c r="W218" i="43"/>
  <c r="W220" i="47"/>
  <c r="AJ220" i="56" s="1"/>
  <c r="AI48" i="56"/>
  <c r="AI42" i="56"/>
  <c r="AI38" i="56"/>
  <c r="AI46" i="56"/>
  <c r="AI45" i="56"/>
  <c r="AI37" i="56"/>
  <c r="AI40" i="56"/>
  <c r="AI68" i="56"/>
  <c r="AI41" i="56"/>
  <c r="AJ41" i="56"/>
  <c r="AI44" i="56"/>
  <c r="AI47" i="56"/>
  <c r="AI39" i="56"/>
  <c r="AI43" i="56"/>
  <c r="AE264" i="56"/>
  <c r="AE68" i="56"/>
  <c r="AE44" i="56"/>
  <c r="AE41" i="56"/>
  <c r="AE48" i="56"/>
  <c r="AE45" i="56"/>
  <c r="AE42" i="56"/>
  <c r="AE46" i="56"/>
  <c r="AE40" i="56"/>
  <c r="AE37" i="56"/>
  <c r="AE38" i="56"/>
  <c r="AF41" i="56"/>
  <c r="AE43" i="56"/>
  <c r="AE47" i="56"/>
  <c r="AE39" i="56"/>
  <c r="W48" i="56"/>
  <c r="W47" i="56"/>
  <c r="W46" i="56"/>
  <c r="W45" i="56"/>
  <c r="W44" i="56"/>
  <c r="W42" i="56"/>
  <c r="X41" i="56"/>
  <c r="W41" i="56"/>
  <c r="W43" i="56"/>
  <c r="W40" i="56"/>
  <c r="W37" i="56"/>
  <c r="W39" i="56"/>
  <c r="W38" i="56"/>
  <c r="W68" i="56"/>
  <c r="G68" i="56"/>
  <c r="G48" i="56"/>
  <c r="G47" i="56"/>
  <c r="G46" i="56"/>
  <c r="G45" i="56"/>
  <c r="G44" i="56"/>
  <c r="G42" i="56"/>
  <c r="G41" i="56"/>
  <c r="G43" i="56"/>
  <c r="G40" i="56"/>
  <c r="G37" i="56"/>
  <c r="H41" i="56"/>
  <c r="G39" i="56"/>
  <c r="G38" i="56"/>
  <c r="W294" i="48"/>
  <c r="P294" i="56" s="1"/>
  <c r="W221" i="36"/>
  <c r="J221" i="56" s="1"/>
  <c r="W183" i="36"/>
  <c r="J183" i="56" s="1"/>
  <c r="W180" i="36"/>
  <c r="J180" i="56" s="1"/>
  <c r="W222" i="42"/>
  <c r="L222" i="56" s="1"/>
  <c r="W182" i="37"/>
  <c r="W185" i="48"/>
  <c r="P185" i="56" s="1"/>
  <c r="W186" i="49"/>
  <c r="R186" i="56" s="1"/>
  <c r="W221" i="52"/>
  <c r="X221" i="56" s="1"/>
  <c r="W217" i="52"/>
  <c r="W178" i="52"/>
  <c r="X178" i="56" s="1"/>
  <c r="W129" i="52"/>
  <c r="W220" i="44"/>
  <c r="AD220" i="56" s="1"/>
  <c r="AK48" i="56"/>
  <c r="AK44" i="56"/>
  <c r="AK45" i="56"/>
  <c r="AK37" i="56"/>
  <c r="AK68" i="56"/>
  <c r="AK43" i="56"/>
  <c r="AK42" i="56"/>
  <c r="AK38" i="56"/>
  <c r="AK39" i="56"/>
  <c r="AK41" i="56"/>
  <c r="AL41" i="56"/>
  <c r="AK40" i="56"/>
  <c r="AK46" i="56"/>
  <c r="AK47" i="56"/>
  <c r="Y68" i="56"/>
  <c r="Y48" i="56"/>
  <c r="Y40" i="56"/>
  <c r="Y38" i="56"/>
  <c r="Y46" i="56"/>
  <c r="Y45" i="56"/>
  <c r="Y42" i="56"/>
  <c r="Y41" i="56"/>
  <c r="Y44" i="56"/>
  <c r="Y37" i="56"/>
  <c r="Y47" i="56"/>
  <c r="Y39" i="56"/>
  <c r="Z41" i="56"/>
  <c r="Y43" i="56"/>
  <c r="S68" i="56"/>
  <c r="S48" i="56"/>
  <c r="S45" i="56"/>
  <c r="S41" i="56"/>
  <c r="S43" i="56"/>
  <c r="S40" i="56"/>
  <c r="S37" i="56"/>
  <c r="S44" i="56"/>
  <c r="S38" i="56"/>
  <c r="T41" i="56"/>
  <c r="S39" i="56"/>
  <c r="S46" i="56"/>
  <c r="S47" i="56"/>
  <c r="S42" i="56"/>
  <c r="M45" i="56"/>
  <c r="M43" i="56"/>
  <c r="M40" i="56"/>
  <c r="M38" i="56"/>
  <c r="M37" i="56"/>
  <c r="M44" i="56"/>
  <c r="M42" i="56"/>
  <c r="M48" i="56"/>
  <c r="M47" i="56"/>
  <c r="M41" i="56"/>
  <c r="M68" i="56"/>
  <c r="N41" i="56"/>
  <c r="M46" i="56"/>
  <c r="M39" i="56"/>
  <c r="W158" i="42"/>
  <c r="L158" i="56" s="1"/>
  <c r="W299" i="36"/>
  <c r="J299" i="56" s="1"/>
  <c r="W187" i="48"/>
  <c r="P187" i="56" s="1"/>
  <c r="W299" i="51"/>
  <c r="V299" i="56" s="1"/>
  <c r="W177" i="51"/>
  <c r="V177" i="56" s="1"/>
  <c r="W182" i="52"/>
  <c r="X182" i="56" s="1"/>
  <c r="AM41" i="56"/>
  <c r="AM39" i="56"/>
  <c r="AM48" i="56"/>
  <c r="AM42" i="56"/>
  <c r="AM44" i="56"/>
  <c r="AM40" i="56"/>
  <c r="AM38" i="56"/>
  <c r="AM37" i="56"/>
  <c r="AM47" i="56"/>
  <c r="AM46" i="56"/>
  <c r="AM43" i="56"/>
  <c r="AN41" i="56"/>
  <c r="AM45" i="56"/>
  <c r="AM68" i="56"/>
  <c r="AG264" i="56"/>
  <c r="AG38" i="56"/>
  <c r="AG68" i="56"/>
  <c r="AG41" i="56"/>
  <c r="AG48" i="56"/>
  <c r="AG44" i="56"/>
  <c r="AG42" i="56"/>
  <c r="AH41" i="56"/>
  <c r="AG40" i="56"/>
  <c r="AG37" i="56"/>
  <c r="AG45" i="56"/>
  <c r="AG39" i="56"/>
  <c r="AG43" i="56"/>
  <c r="AG46" i="56"/>
  <c r="AG47" i="56"/>
  <c r="AA68" i="56"/>
  <c r="AA48" i="56"/>
  <c r="AA42" i="56"/>
  <c r="AA40" i="56"/>
  <c r="AA38" i="56"/>
  <c r="AA37" i="56"/>
  <c r="AA44" i="56"/>
  <c r="AA41" i="56"/>
  <c r="AA46" i="56"/>
  <c r="AA45" i="56"/>
  <c r="AB41" i="56"/>
  <c r="AA39" i="56"/>
  <c r="AA47" i="56"/>
  <c r="AA43" i="56"/>
  <c r="O48" i="56"/>
  <c r="O47" i="56"/>
  <c r="O46" i="56"/>
  <c r="O45" i="56"/>
  <c r="O43" i="56"/>
  <c r="O41" i="56"/>
  <c r="P41" i="56"/>
  <c r="O39" i="56"/>
  <c r="O38" i="56"/>
  <c r="O40" i="56"/>
  <c r="O37" i="56"/>
  <c r="O44" i="56"/>
  <c r="O42" i="56"/>
  <c r="O68" i="56"/>
  <c r="I68" i="56"/>
  <c r="I43" i="56"/>
  <c r="I48" i="56"/>
  <c r="J41" i="56"/>
  <c r="I40" i="56"/>
  <c r="I39" i="56"/>
  <c r="I37" i="56"/>
  <c r="I46" i="56"/>
  <c r="I41" i="56"/>
  <c r="I45" i="56"/>
  <c r="I44" i="56"/>
  <c r="I42" i="56"/>
  <c r="I47" i="56"/>
  <c r="I38" i="56"/>
  <c r="W158" i="48"/>
  <c r="P158" i="56" s="1"/>
  <c r="W238" i="42"/>
  <c r="W177" i="48"/>
  <c r="W221" i="49"/>
  <c r="R221" i="56" s="1"/>
  <c r="W218" i="49"/>
  <c r="R218" i="56" s="1"/>
  <c r="W186" i="42"/>
  <c r="L186" i="56" s="1"/>
  <c r="W183" i="42"/>
  <c r="L183" i="56" s="1"/>
  <c r="W222" i="50"/>
  <c r="T222" i="56" s="1"/>
  <c r="W218" i="48"/>
  <c r="T28" i="35"/>
  <c r="U27" i="35"/>
  <c r="W187" i="36"/>
  <c r="J187" i="56" s="1"/>
  <c r="W217" i="37"/>
  <c r="N217" i="56" s="1"/>
  <c r="W299" i="49"/>
  <c r="R299" i="56" s="1"/>
  <c r="R28" i="35"/>
  <c r="R46" i="35" s="1"/>
  <c r="S46" i="35" s="1"/>
  <c r="S27" i="35"/>
  <c r="W179" i="42"/>
  <c r="L179" i="56" s="1"/>
  <c r="W175" i="42"/>
  <c r="L175" i="56" s="1"/>
  <c r="W299" i="42"/>
  <c r="L299" i="56" s="1"/>
  <c r="W217" i="49"/>
  <c r="R217" i="56" s="1"/>
  <c r="W182" i="49"/>
  <c r="R182" i="56" s="1"/>
  <c r="W218" i="42"/>
  <c r="L218" i="56" s="1"/>
  <c r="W218" i="37"/>
  <c r="N218" i="56" s="1"/>
  <c r="W218" i="50"/>
  <c r="T218" i="56" s="1"/>
  <c r="W183" i="50"/>
  <c r="T183" i="56" s="1"/>
  <c r="AK353" i="56"/>
  <c r="AK307" i="56"/>
  <c r="AK238" i="56"/>
  <c r="AK179" i="56"/>
  <c r="AK157" i="56"/>
  <c r="AK131" i="56"/>
  <c r="AK29" i="56"/>
  <c r="AL345" i="56"/>
  <c r="AK297" i="56"/>
  <c r="AK253" i="56"/>
  <c r="AK205" i="56"/>
  <c r="AK175" i="56"/>
  <c r="AK143" i="56"/>
  <c r="AK127" i="56"/>
  <c r="AK293" i="56"/>
  <c r="AK185" i="56"/>
  <c r="AK142" i="56"/>
  <c r="AL129" i="56"/>
  <c r="AK35" i="56"/>
  <c r="AK107" i="56"/>
  <c r="AK125" i="56"/>
  <c r="AL295" i="56"/>
  <c r="AK180" i="56"/>
  <c r="AK138" i="56"/>
  <c r="AK75" i="56"/>
  <c r="AK110" i="56"/>
  <c r="AK173" i="56"/>
  <c r="AK25" i="56"/>
  <c r="AK27" i="56"/>
  <c r="AK111" i="56"/>
  <c r="AK106" i="56"/>
  <c r="AK252" i="56"/>
  <c r="AK34" i="56"/>
  <c r="AK158" i="56"/>
  <c r="AC345" i="56"/>
  <c r="AC301" i="56"/>
  <c r="AC220" i="56"/>
  <c r="AC173" i="56"/>
  <c r="AC129" i="56"/>
  <c r="AD131" i="56"/>
  <c r="AC326" i="56"/>
  <c r="AC297" i="56"/>
  <c r="AC205" i="56"/>
  <c r="AC157" i="56"/>
  <c r="AC184" i="56"/>
  <c r="AC25" i="56"/>
  <c r="AC26" i="56"/>
  <c r="AC27" i="56"/>
  <c r="AC32" i="56"/>
  <c r="AC34" i="56"/>
  <c r="AC77" i="56"/>
  <c r="AC105" i="56"/>
  <c r="AC106" i="56"/>
  <c r="AC126" i="56"/>
  <c r="AC306" i="56"/>
  <c r="AC254" i="56"/>
  <c r="AC179" i="56"/>
  <c r="AD179" i="56"/>
  <c r="AC22" i="56"/>
  <c r="AC31" i="56"/>
  <c r="AC35" i="56"/>
  <c r="AC107" i="56"/>
  <c r="AC123" i="56"/>
  <c r="AC267" i="56"/>
  <c r="AC138" i="56"/>
  <c r="AC75" i="56"/>
  <c r="AC108" i="56"/>
  <c r="AC252" i="56"/>
  <c r="AC21" i="56"/>
  <c r="AC30" i="56"/>
  <c r="AC74" i="56"/>
  <c r="AC111" i="56"/>
  <c r="AC125" i="56"/>
  <c r="AD123" i="56"/>
  <c r="AC292" i="56"/>
  <c r="AC142" i="56"/>
  <c r="AC23" i="56"/>
  <c r="AC76" i="56"/>
  <c r="AC109" i="56"/>
  <c r="AC124" i="56"/>
  <c r="AC351" i="56"/>
  <c r="U355" i="56"/>
  <c r="U352" i="56"/>
  <c r="V347" i="56"/>
  <c r="U327" i="56"/>
  <c r="U302" i="56"/>
  <c r="U296" i="56"/>
  <c r="U274" i="56"/>
  <c r="U239" i="56"/>
  <c r="U219" i="56"/>
  <c r="U186" i="56"/>
  <c r="U178" i="56"/>
  <c r="U159" i="56"/>
  <c r="U143" i="56"/>
  <c r="U139" i="56"/>
  <c r="U130" i="56"/>
  <c r="U29" i="56"/>
  <c r="U22" i="56"/>
  <c r="U349" i="56"/>
  <c r="V330" i="56"/>
  <c r="U307" i="56"/>
  <c r="U299" i="56"/>
  <c r="U293" i="56"/>
  <c r="U258" i="56"/>
  <c r="U234" i="56"/>
  <c r="U216" i="56"/>
  <c r="U183" i="56"/>
  <c r="U175" i="56"/>
  <c r="U156" i="56"/>
  <c r="U142" i="56"/>
  <c r="U138" i="56"/>
  <c r="U129" i="56"/>
  <c r="V159" i="56"/>
  <c r="U21" i="56"/>
  <c r="U348" i="56"/>
  <c r="U298" i="56"/>
  <c r="U257" i="56"/>
  <c r="U256" i="56"/>
  <c r="U253" i="56"/>
  <c r="U206" i="56"/>
  <c r="U174" i="56"/>
  <c r="U141" i="56"/>
  <c r="U128" i="56"/>
  <c r="U20" i="56"/>
  <c r="U24" i="56"/>
  <c r="U30" i="56"/>
  <c r="U73" i="56"/>
  <c r="U74" i="56"/>
  <c r="U75" i="56"/>
  <c r="U108" i="56"/>
  <c r="U109" i="56"/>
  <c r="U110" i="56"/>
  <c r="U364" i="56"/>
  <c r="U297" i="56"/>
  <c r="U250" i="56"/>
  <c r="U187" i="56"/>
  <c r="U160" i="56"/>
  <c r="U140" i="56"/>
  <c r="U127" i="56"/>
  <c r="U23" i="56"/>
  <c r="U33" i="56"/>
  <c r="U76" i="56"/>
  <c r="U111" i="56"/>
  <c r="U122" i="56"/>
  <c r="U124" i="56"/>
  <c r="U125" i="56"/>
  <c r="U353" i="56"/>
  <c r="U303" i="56"/>
  <c r="U220" i="56"/>
  <c r="U144" i="56"/>
  <c r="U25" i="56"/>
  <c r="U27" i="56"/>
  <c r="U107" i="56"/>
  <c r="U182" i="56"/>
  <c r="U77" i="56"/>
  <c r="U306" i="56"/>
  <c r="U233" i="56"/>
  <c r="U155" i="56"/>
  <c r="U34" i="56"/>
  <c r="U105" i="56"/>
  <c r="U123" i="56"/>
  <c r="U126" i="56"/>
  <c r="V123" i="56"/>
  <c r="U292" i="56"/>
  <c r="U132" i="56"/>
  <c r="U31" i="56"/>
  <c r="U106" i="56"/>
  <c r="M364" i="56"/>
  <c r="M352" i="56"/>
  <c r="N346" i="56"/>
  <c r="M305" i="56"/>
  <c r="M276" i="56"/>
  <c r="M255" i="56"/>
  <c r="M239" i="56"/>
  <c r="M219" i="56"/>
  <c r="M186" i="56"/>
  <c r="M178" i="56"/>
  <c r="M159" i="56"/>
  <c r="M141" i="56"/>
  <c r="M128" i="56"/>
  <c r="N347" i="56"/>
  <c r="M355" i="56"/>
  <c r="M351" i="56"/>
  <c r="N330" i="56"/>
  <c r="M304" i="56"/>
  <c r="M297" i="56"/>
  <c r="M275" i="56"/>
  <c r="M254" i="56"/>
  <c r="M238" i="56"/>
  <c r="M218" i="56"/>
  <c r="M185" i="56"/>
  <c r="M177" i="56"/>
  <c r="M158" i="56"/>
  <c r="M140" i="56"/>
  <c r="M127" i="56"/>
  <c r="M29" i="56"/>
  <c r="M20" i="56"/>
  <c r="M23" i="56"/>
  <c r="M347" i="56"/>
  <c r="M325" i="56"/>
  <c r="M293" i="56"/>
  <c r="M252" i="56"/>
  <c r="M205" i="56"/>
  <c r="M173" i="56"/>
  <c r="M131" i="56"/>
  <c r="M21" i="56"/>
  <c r="M25" i="56"/>
  <c r="M26" i="56"/>
  <c r="M27" i="56"/>
  <c r="M28" i="56"/>
  <c r="M32" i="56"/>
  <c r="M34" i="56"/>
  <c r="M77" i="56"/>
  <c r="M105" i="56"/>
  <c r="M106" i="56"/>
  <c r="M124" i="56"/>
  <c r="M125" i="56"/>
  <c r="M329" i="56"/>
  <c r="M301" i="56"/>
  <c r="M259" i="56"/>
  <c r="M233" i="56"/>
  <c r="M182" i="56"/>
  <c r="M155" i="56"/>
  <c r="M31" i="56"/>
  <c r="M35" i="56"/>
  <c r="M107" i="56"/>
  <c r="M123" i="56"/>
  <c r="M126" i="56"/>
  <c r="N350" i="56"/>
  <c r="M300" i="56"/>
  <c r="M181" i="56"/>
  <c r="M22" i="56"/>
  <c r="M76" i="56"/>
  <c r="M109" i="56"/>
  <c r="M294" i="56"/>
  <c r="M253" i="56"/>
  <c r="M108" i="56"/>
  <c r="M365" i="56"/>
  <c r="M206" i="56"/>
  <c r="M132" i="56"/>
  <c r="M73" i="56"/>
  <c r="M110" i="56"/>
  <c r="M348" i="56"/>
  <c r="M174" i="56"/>
  <c r="M75" i="56"/>
  <c r="M122" i="56"/>
  <c r="G264" i="56"/>
  <c r="G173" i="56"/>
  <c r="G157" i="56"/>
  <c r="G34" i="56"/>
  <c r="G251" i="56"/>
  <c r="G349" i="56"/>
  <c r="G111" i="56"/>
  <c r="G234" i="56"/>
  <c r="AI364" i="56"/>
  <c r="AA365" i="56"/>
  <c r="AA29" i="56"/>
  <c r="AB296" i="56"/>
  <c r="AA253" i="56"/>
  <c r="AA183" i="56"/>
  <c r="AA156" i="56"/>
  <c r="S217" i="56"/>
  <c r="S353" i="56"/>
  <c r="K346" i="56"/>
  <c r="K176" i="56"/>
  <c r="K157" i="56"/>
  <c r="T46" i="35"/>
  <c r="U46" i="35" s="1"/>
  <c r="AI140" i="56"/>
  <c r="AI160" i="56"/>
  <c r="AI182" i="56"/>
  <c r="AI217" i="56"/>
  <c r="AI239" i="56"/>
  <c r="AI259" i="56"/>
  <c r="AI307" i="56"/>
  <c r="AI353" i="56"/>
  <c r="AI128" i="56"/>
  <c r="AI144" i="56"/>
  <c r="AI175" i="56"/>
  <c r="AI186" i="56"/>
  <c r="AI221" i="56"/>
  <c r="AI253" i="56"/>
  <c r="AI365" i="56"/>
  <c r="AI350" i="56"/>
  <c r="AI326" i="56"/>
  <c r="AI306" i="56"/>
  <c r="AI300" i="56"/>
  <c r="AI295" i="56"/>
  <c r="AI276" i="56"/>
  <c r="AI257" i="56"/>
  <c r="AI252" i="56"/>
  <c r="AI235" i="56"/>
  <c r="AI219" i="56"/>
  <c r="AI205" i="56"/>
  <c r="AI185" i="56"/>
  <c r="AI179" i="56"/>
  <c r="AI174" i="56"/>
  <c r="AI158" i="56"/>
  <c r="AI142" i="56"/>
  <c r="AI132" i="56"/>
  <c r="AI127" i="56"/>
  <c r="AI346" i="56"/>
  <c r="AI330" i="56"/>
  <c r="AI298" i="56"/>
  <c r="AI267" i="56"/>
  <c r="AJ346" i="56"/>
  <c r="AI349" i="56"/>
  <c r="AI325" i="56"/>
  <c r="AI304" i="56"/>
  <c r="AI299" i="56"/>
  <c r="AI294" i="56"/>
  <c r="AI274" i="56"/>
  <c r="AI256" i="56"/>
  <c r="AI251" i="56"/>
  <c r="AI233" i="56"/>
  <c r="AI218" i="56"/>
  <c r="AI204" i="56"/>
  <c r="AI183" i="56"/>
  <c r="AI178" i="56"/>
  <c r="AI173" i="56"/>
  <c r="AI156" i="56"/>
  <c r="AI141" i="56"/>
  <c r="AI131" i="56"/>
  <c r="AI125" i="56"/>
  <c r="AI126" i="56"/>
  <c r="AJ350" i="56"/>
  <c r="AI303" i="56"/>
  <c r="AI292" i="56"/>
  <c r="AJ298" i="56"/>
  <c r="AI129" i="56"/>
  <c r="AI155" i="56"/>
  <c r="AI177" i="56"/>
  <c r="AI187" i="56"/>
  <c r="AI222" i="56"/>
  <c r="AI255" i="56"/>
  <c r="AI296" i="56"/>
  <c r="AI329" i="56"/>
  <c r="AK123" i="56"/>
  <c r="AK109" i="56"/>
  <c r="AK105" i="56"/>
  <c r="AK74" i="56"/>
  <c r="AK32" i="56"/>
  <c r="AK31" i="56"/>
  <c r="AK30" i="56"/>
  <c r="AK23" i="56"/>
  <c r="AK22" i="56"/>
  <c r="AK21" i="56"/>
  <c r="AL126" i="56"/>
  <c r="AK129" i="56"/>
  <c r="AK139" i="56"/>
  <c r="AK144" i="56"/>
  <c r="AK160" i="56"/>
  <c r="AK176" i="56"/>
  <c r="AK181" i="56"/>
  <c r="AK218" i="56"/>
  <c r="AK258" i="56"/>
  <c r="AK299" i="56"/>
  <c r="AK349" i="56"/>
  <c r="AK365" i="56"/>
  <c r="AK108" i="56"/>
  <c r="AK77" i="56"/>
  <c r="AK73" i="56"/>
  <c r="AK130" i="56"/>
  <c r="AK140" i="56"/>
  <c r="AK156" i="56"/>
  <c r="AK172" i="56"/>
  <c r="AK177" i="56"/>
  <c r="AK183" i="56"/>
  <c r="AK222" i="56"/>
  <c r="AK275" i="56"/>
  <c r="AK303" i="56"/>
  <c r="AK328" i="56"/>
  <c r="AB124" i="56"/>
  <c r="AB107" i="56"/>
  <c r="AB125" i="56"/>
  <c r="AA132" i="56"/>
  <c r="AA155" i="56"/>
  <c r="AA174" i="56"/>
  <c r="AA182" i="56"/>
  <c r="AA205" i="56"/>
  <c r="AA239" i="56"/>
  <c r="AA292" i="56"/>
  <c r="S299" i="56"/>
  <c r="K143" i="56"/>
  <c r="K204" i="56"/>
  <c r="K295" i="56"/>
  <c r="U366" i="56"/>
  <c r="U354" i="56"/>
  <c r="V350" i="56"/>
  <c r="U351" i="56"/>
  <c r="U347" i="56"/>
  <c r="V346" i="56"/>
  <c r="U345" i="56"/>
  <c r="U326" i="56"/>
  <c r="U305" i="56"/>
  <c r="U301" i="56"/>
  <c r="U295" i="56"/>
  <c r="U267" i="56"/>
  <c r="U255" i="56"/>
  <c r="U252" i="56"/>
  <c r="U238" i="56"/>
  <c r="U222" i="56"/>
  <c r="U218" i="56"/>
  <c r="U205" i="56"/>
  <c r="U185" i="56"/>
  <c r="U181" i="56"/>
  <c r="U177" i="56"/>
  <c r="U173" i="56"/>
  <c r="U158" i="56"/>
  <c r="U365" i="56"/>
  <c r="U350" i="56"/>
  <c r="U346" i="56"/>
  <c r="V345" i="56"/>
  <c r="U330" i="56"/>
  <c r="U325" i="56"/>
  <c r="U304" i="56"/>
  <c r="U300" i="56"/>
  <c r="U294" i="56"/>
  <c r="U276" i="56"/>
  <c r="U259" i="56"/>
  <c r="U254" i="56"/>
  <c r="U251" i="56"/>
  <c r="U235" i="56"/>
  <c r="U221" i="56"/>
  <c r="U217" i="56"/>
  <c r="U204" i="56"/>
  <c r="U184" i="56"/>
  <c r="U180" i="56"/>
  <c r="U176" i="56"/>
  <c r="U172" i="56"/>
  <c r="U157" i="56"/>
  <c r="M354" i="56"/>
  <c r="M350" i="56"/>
  <c r="M346" i="56"/>
  <c r="M345" i="56"/>
  <c r="M327" i="56"/>
  <c r="M307" i="56"/>
  <c r="M303" i="56"/>
  <c r="M299" i="56"/>
  <c r="M296" i="56"/>
  <c r="M292" i="56"/>
  <c r="M274" i="56"/>
  <c r="M257" i="56"/>
  <c r="M251" i="56"/>
  <c r="M235" i="56"/>
  <c r="M221" i="56"/>
  <c r="M217" i="56"/>
  <c r="M204" i="56"/>
  <c r="M184" i="56"/>
  <c r="M180" i="56"/>
  <c r="M176" i="56"/>
  <c r="M172" i="56"/>
  <c r="M157" i="56"/>
  <c r="M143" i="56"/>
  <c r="M139" i="56"/>
  <c r="M130" i="56"/>
  <c r="M366" i="56"/>
  <c r="M353" i="56"/>
  <c r="M349" i="56"/>
  <c r="M330" i="56"/>
  <c r="M326" i="56"/>
  <c r="M306" i="56"/>
  <c r="M302" i="56"/>
  <c r="M298" i="56"/>
  <c r="M295" i="56"/>
  <c r="M267" i="56"/>
  <c r="N296" i="56"/>
  <c r="M256" i="56"/>
  <c r="M250" i="56"/>
  <c r="M234" i="56"/>
  <c r="M220" i="56"/>
  <c r="M216" i="56"/>
  <c r="M187" i="56"/>
  <c r="M183" i="56"/>
  <c r="M179" i="56"/>
  <c r="M175" i="56"/>
  <c r="M160" i="56"/>
  <c r="M156" i="56"/>
  <c r="M142" i="56"/>
  <c r="M138" i="56"/>
  <c r="M129" i="56"/>
  <c r="S126" i="56"/>
  <c r="AA125" i="56"/>
  <c r="AB129" i="56"/>
  <c r="AA128" i="56"/>
  <c r="AA141" i="56"/>
  <c r="AA159" i="56"/>
  <c r="AA178" i="56"/>
  <c r="AA186" i="56"/>
  <c r="AA219" i="56"/>
  <c r="AA257" i="56"/>
  <c r="AA300" i="56"/>
  <c r="AA326" i="56"/>
  <c r="AA350" i="56"/>
  <c r="K130" i="56"/>
  <c r="K172" i="56"/>
  <c r="AI20" i="56"/>
  <c r="AI23" i="56"/>
  <c r="AI25" i="56"/>
  <c r="AI28" i="56"/>
  <c r="AI32" i="56"/>
  <c r="AI122" i="56"/>
  <c r="AI22" i="56"/>
  <c r="AI31" i="56"/>
  <c r="AI29" i="56"/>
  <c r="AI21" i="56"/>
  <c r="AI24" i="56"/>
  <c r="AI27" i="56"/>
  <c r="AI30" i="56"/>
  <c r="AI33" i="56"/>
  <c r="AI34" i="56"/>
  <c r="AI35" i="56"/>
  <c r="AI73" i="56"/>
  <c r="AI74" i="56"/>
  <c r="AI75" i="56"/>
  <c r="AI76" i="56"/>
  <c r="AI77" i="56"/>
  <c r="AI105" i="56"/>
  <c r="AI106" i="56"/>
  <c r="AI107" i="56"/>
  <c r="AI108" i="56"/>
  <c r="AI109" i="56"/>
  <c r="AI110" i="56"/>
  <c r="AI111" i="56"/>
  <c r="AI123" i="56"/>
  <c r="AI355" i="56"/>
  <c r="AI352" i="56"/>
  <c r="AI348" i="56"/>
  <c r="AI345" i="56"/>
  <c r="AI328" i="56"/>
  <c r="AI26" i="56"/>
  <c r="AI366" i="56"/>
  <c r="AI354" i="56"/>
  <c r="AI351" i="56"/>
  <c r="AI347" i="56"/>
  <c r="AJ330" i="56"/>
  <c r="AJ347" i="56"/>
  <c r="AI327" i="56"/>
  <c r="AI305" i="56"/>
  <c r="AI301" i="56"/>
  <c r="AI297" i="56"/>
  <c r="AI293" i="56"/>
  <c r="AI275" i="56"/>
  <c r="AI258" i="56"/>
  <c r="AI254" i="56"/>
  <c r="AI250" i="56"/>
  <c r="AI234" i="56"/>
  <c r="AI220" i="56"/>
  <c r="AI216" i="56"/>
  <c r="AI184" i="56"/>
  <c r="AI180" i="56"/>
  <c r="AI176" i="56"/>
  <c r="AI172" i="56"/>
  <c r="AI157" i="56"/>
  <c r="AI143" i="56"/>
  <c r="AI139" i="56"/>
  <c r="AI130" i="56"/>
  <c r="AJ187" i="56"/>
  <c r="AJ184" i="56"/>
  <c r="AA23" i="56"/>
  <c r="AA25" i="56"/>
  <c r="AA32" i="56"/>
  <c r="AA20" i="56"/>
  <c r="AA22" i="56"/>
  <c r="AA28" i="56"/>
  <c r="AA31" i="56"/>
  <c r="AA122" i="56"/>
  <c r="AA21" i="56"/>
  <c r="AA27" i="56"/>
  <c r="AA30" i="56"/>
  <c r="AA34" i="56"/>
  <c r="AA35" i="56"/>
  <c r="AA73" i="56"/>
  <c r="AA74" i="56"/>
  <c r="AA75" i="56"/>
  <c r="AA76" i="56"/>
  <c r="AA77" i="56"/>
  <c r="AA105" i="56"/>
  <c r="AA106" i="56"/>
  <c r="AA107" i="56"/>
  <c r="AA108" i="56"/>
  <c r="AA109" i="56"/>
  <c r="AA110" i="56"/>
  <c r="AA111" i="56"/>
  <c r="AA123" i="56"/>
  <c r="AA364" i="56"/>
  <c r="AA353" i="56"/>
  <c r="AA349" i="56"/>
  <c r="AB345" i="56"/>
  <c r="AA330" i="56"/>
  <c r="AA325" i="56"/>
  <c r="AA307" i="56"/>
  <c r="AA303" i="56"/>
  <c r="AA299" i="56"/>
  <c r="AA295" i="56"/>
  <c r="AA267" i="56"/>
  <c r="AA256" i="56"/>
  <c r="AA252" i="56"/>
  <c r="AA238" i="56"/>
  <c r="AA222" i="56"/>
  <c r="AA218" i="56"/>
  <c r="AA355" i="56"/>
  <c r="AA352" i="56"/>
  <c r="AA348" i="56"/>
  <c r="AB330" i="56"/>
  <c r="AB347" i="56"/>
  <c r="AA329" i="56"/>
  <c r="AA306" i="56"/>
  <c r="AA302" i="56"/>
  <c r="AA298" i="56"/>
  <c r="AA294" i="56"/>
  <c r="AA276" i="56"/>
  <c r="AA259" i="56"/>
  <c r="AB294" i="56"/>
  <c r="AA255" i="56"/>
  <c r="AA251" i="56"/>
  <c r="AA235" i="56"/>
  <c r="AA221" i="56"/>
  <c r="AA217" i="56"/>
  <c r="AA204" i="56"/>
  <c r="AA185" i="56"/>
  <c r="AA181" i="56"/>
  <c r="AA177" i="56"/>
  <c r="AA173" i="56"/>
  <c r="AA158" i="56"/>
  <c r="AA144" i="56"/>
  <c r="AA140" i="56"/>
  <c r="AA131" i="56"/>
  <c r="AA127" i="56"/>
  <c r="AB175" i="56"/>
  <c r="AA24" i="56"/>
  <c r="AA26" i="56"/>
  <c r="AA366" i="56"/>
  <c r="AA354" i="56"/>
  <c r="AA351" i="56"/>
  <c r="AA347" i="56"/>
  <c r="AB346" i="56"/>
  <c r="AA327" i="56"/>
  <c r="AA305" i="56"/>
  <c r="AA301" i="56"/>
  <c r="AA297" i="56"/>
  <c r="AA293" i="56"/>
  <c r="AA275" i="56"/>
  <c r="AA258" i="56"/>
  <c r="AB297" i="56"/>
  <c r="AA254" i="56"/>
  <c r="AA250" i="56"/>
  <c r="AA234" i="56"/>
  <c r="AA220" i="56"/>
  <c r="AA216" i="56"/>
  <c r="AA184" i="56"/>
  <c r="AA180" i="56"/>
  <c r="AA176" i="56"/>
  <c r="AA172" i="56"/>
  <c r="AA157" i="56"/>
  <c r="AA143" i="56"/>
  <c r="AA139" i="56"/>
  <c r="AA130" i="56"/>
  <c r="AA126" i="56"/>
  <c r="S349" i="56"/>
  <c r="S298" i="56"/>
  <c r="S216" i="56"/>
  <c r="S140" i="56"/>
  <c r="T131" i="56"/>
  <c r="S255" i="56"/>
  <c r="S178" i="56"/>
  <c r="S254" i="56"/>
  <c r="S177" i="56"/>
  <c r="K20" i="56"/>
  <c r="K22" i="56"/>
  <c r="K28" i="56"/>
  <c r="K31" i="56"/>
  <c r="K122" i="56"/>
  <c r="K366" i="56"/>
  <c r="K364" i="56"/>
  <c r="K353" i="56"/>
  <c r="K349" i="56"/>
  <c r="L345" i="56"/>
  <c r="K345" i="56"/>
  <c r="K327" i="56"/>
  <c r="K306" i="56"/>
  <c r="K302" i="56"/>
  <c r="K298" i="56"/>
  <c r="K294" i="56"/>
  <c r="K276" i="56"/>
  <c r="K259" i="56"/>
  <c r="K257" i="56"/>
  <c r="K253" i="56"/>
  <c r="K239" i="56"/>
  <c r="K233" i="56"/>
  <c r="K219" i="56"/>
  <c r="K206" i="56"/>
  <c r="K187" i="56"/>
  <c r="K183" i="56"/>
  <c r="K179" i="56"/>
  <c r="K21" i="56"/>
  <c r="K27" i="56"/>
  <c r="K30" i="56"/>
  <c r="K34" i="56"/>
  <c r="K35" i="56"/>
  <c r="K73" i="56"/>
  <c r="K74" i="56"/>
  <c r="K75" i="56"/>
  <c r="K76" i="56"/>
  <c r="K77" i="56"/>
  <c r="K105" i="56"/>
  <c r="K106" i="56"/>
  <c r="K107" i="56"/>
  <c r="K108" i="56"/>
  <c r="K109" i="56"/>
  <c r="K110" i="56"/>
  <c r="K111" i="56"/>
  <c r="K123" i="56"/>
  <c r="K365" i="56"/>
  <c r="K355" i="56"/>
  <c r="K352" i="56"/>
  <c r="K348" i="56"/>
  <c r="L330" i="56"/>
  <c r="K330" i="56"/>
  <c r="K326" i="56"/>
  <c r="K305" i="56"/>
  <c r="K301" i="56"/>
  <c r="K297" i="56"/>
  <c r="K293" i="56"/>
  <c r="K275" i="56"/>
  <c r="K258" i="56"/>
  <c r="K256" i="56"/>
  <c r="K252" i="56"/>
  <c r="K238" i="56"/>
  <c r="K222" i="56"/>
  <c r="K218" i="56"/>
  <c r="K205" i="56"/>
  <c r="K186" i="56"/>
  <c r="K182" i="56"/>
  <c r="K178" i="56"/>
  <c r="K29" i="56"/>
  <c r="K24" i="56"/>
  <c r="K26" i="56"/>
  <c r="K33" i="56"/>
  <c r="L350" i="56"/>
  <c r="K351" i="56"/>
  <c r="K347" i="56"/>
  <c r="K329" i="56"/>
  <c r="K325" i="56"/>
  <c r="K304" i="56"/>
  <c r="K300" i="56"/>
  <c r="K296" i="56"/>
  <c r="K292" i="56"/>
  <c r="K274" i="56"/>
  <c r="K255" i="56"/>
  <c r="K251" i="56"/>
  <c r="K235" i="56"/>
  <c r="K221" i="56"/>
  <c r="K217" i="56"/>
  <c r="K185" i="56"/>
  <c r="K181" i="56"/>
  <c r="K124" i="56"/>
  <c r="L347" i="56"/>
  <c r="K307" i="56"/>
  <c r="K234" i="56"/>
  <c r="K184" i="56"/>
  <c r="K175" i="56"/>
  <c r="K160" i="56"/>
  <c r="K156" i="56"/>
  <c r="K142" i="56"/>
  <c r="K138" i="56"/>
  <c r="K129" i="56"/>
  <c r="K23" i="56"/>
  <c r="K25" i="56"/>
  <c r="K354" i="56"/>
  <c r="K328" i="56"/>
  <c r="K303" i="56"/>
  <c r="K267" i="56"/>
  <c r="K220" i="56"/>
  <c r="K180" i="56"/>
  <c r="K174" i="56"/>
  <c r="K159" i="56"/>
  <c r="K155" i="56"/>
  <c r="K141" i="56"/>
  <c r="K132" i="56"/>
  <c r="K128" i="56"/>
  <c r="L184" i="56"/>
  <c r="K32" i="56"/>
  <c r="K350" i="56"/>
  <c r="K299" i="56"/>
  <c r="L298" i="56"/>
  <c r="K254" i="56"/>
  <c r="K216" i="56"/>
  <c r="K177" i="56"/>
  <c r="K173" i="56"/>
  <c r="K158" i="56"/>
  <c r="K144" i="56"/>
  <c r="K140" i="56"/>
  <c r="K131" i="56"/>
  <c r="K127" i="56"/>
  <c r="L177" i="56"/>
  <c r="L130" i="56"/>
  <c r="K126" i="56"/>
  <c r="AK364" i="56"/>
  <c r="AK352" i="56"/>
  <c r="AK348" i="56"/>
  <c r="AK345" i="56"/>
  <c r="AK327" i="56"/>
  <c r="AK306" i="56"/>
  <c r="AK302" i="56"/>
  <c r="AK298" i="56"/>
  <c r="AK296" i="56"/>
  <c r="AK292" i="56"/>
  <c r="AK274" i="56"/>
  <c r="AK257" i="56"/>
  <c r="AK256" i="56"/>
  <c r="AK251" i="56"/>
  <c r="AK235" i="56"/>
  <c r="AK221" i="56"/>
  <c r="AK217" i="56"/>
  <c r="AK204" i="56"/>
  <c r="AK184" i="56"/>
  <c r="AL346" i="56"/>
  <c r="AK355" i="56"/>
  <c r="AL350" i="56"/>
  <c r="AK351" i="56"/>
  <c r="AK347" i="56"/>
  <c r="AL347" i="56"/>
  <c r="AK330" i="56"/>
  <c r="AK326" i="56"/>
  <c r="AK305" i="56"/>
  <c r="AK301" i="56"/>
  <c r="AK295" i="56"/>
  <c r="AK267" i="56"/>
  <c r="AK255" i="56"/>
  <c r="AK250" i="56"/>
  <c r="AK234" i="56"/>
  <c r="AK220" i="56"/>
  <c r="AK216" i="56"/>
  <c r="AK187" i="56"/>
  <c r="AK366" i="56"/>
  <c r="AK354" i="56"/>
  <c r="AK350" i="56"/>
  <c r="AK346" i="56"/>
  <c r="AL330" i="56"/>
  <c r="AK329" i="56"/>
  <c r="AK325" i="56"/>
  <c r="AK304" i="56"/>
  <c r="AK300" i="56"/>
  <c r="AL298" i="56"/>
  <c r="AK294" i="56"/>
  <c r="AK276" i="56"/>
  <c r="AK259" i="56"/>
  <c r="AK254" i="56"/>
  <c r="AK239" i="56"/>
  <c r="AK233" i="56"/>
  <c r="AK219" i="56"/>
  <c r="AK206" i="56"/>
  <c r="AK186" i="56"/>
  <c r="AK182" i="56"/>
  <c r="AK178" i="56"/>
  <c r="AK174" i="56"/>
  <c r="AK159" i="56"/>
  <c r="AK155" i="56"/>
  <c r="AK141" i="56"/>
  <c r="AK132" i="56"/>
  <c r="AK128" i="56"/>
  <c r="AK20" i="56"/>
  <c r="AK24" i="56"/>
  <c r="AK28" i="56"/>
  <c r="AK33" i="56"/>
  <c r="AK122" i="56"/>
  <c r="AK124" i="56"/>
  <c r="AC264" i="56"/>
  <c r="AC29" i="56"/>
  <c r="AD346" i="56"/>
  <c r="AC354" i="56"/>
  <c r="AC350" i="56"/>
  <c r="AC346" i="56"/>
  <c r="AD330" i="56"/>
  <c r="AC329" i="56"/>
  <c r="AC325" i="56"/>
  <c r="AC304" i="56"/>
  <c r="AC300" i="56"/>
  <c r="AC294" i="56"/>
  <c r="AC276" i="56"/>
  <c r="AC259" i="56"/>
  <c r="AC255" i="56"/>
  <c r="AC239" i="56"/>
  <c r="AC233" i="56"/>
  <c r="AC219" i="56"/>
  <c r="AC206" i="56"/>
  <c r="AC186" i="56"/>
  <c r="AC182" i="56"/>
  <c r="AC178" i="56"/>
  <c r="AC174" i="56"/>
  <c r="AC159" i="56"/>
  <c r="AC155" i="56"/>
  <c r="AC366" i="56"/>
  <c r="AC364" i="56"/>
  <c r="AD350" i="56"/>
  <c r="AC349" i="56"/>
  <c r="AD347" i="56"/>
  <c r="AC330" i="56"/>
  <c r="AC305" i="56"/>
  <c r="AC299" i="56"/>
  <c r="AC296" i="56"/>
  <c r="AC258" i="56"/>
  <c r="AC253" i="56"/>
  <c r="AC251" i="56"/>
  <c r="AC234" i="56"/>
  <c r="AC218" i="56"/>
  <c r="AC204" i="56"/>
  <c r="AC183" i="56"/>
  <c r="AC177" i="56"/>
  <c r="AC172" i="56"/>
  <c r="AC156" i="56"/>
  <c r="AC141" i="56"/>
  <c r="AC132" i="56"/>
  <c r="AC128" i="56"/>
  <c r="AC365" i="56"/>
  <c r="AC355" i="56"/>
  <c r="AC353" i="56"/>
  <c r="AC348" i="56"/>
  <c r="AD345" i="56"/>
  <c r="AC328" i="56"/>
  <c r="AC303" i="56"/>
  <c r="AC298" i="56"/>
  <c r="AC295" i="56"/>
  <c r="AC275" i="56"/>
  <c r="AC257" i="56"/>
  <c r="AC250" i="56"/>
  <c r="AC222" i="56"/>
  <c r="AC217" i="56"/>
  <c r="AC187" i="56"/>
  <c r="AC181" i="56"/>
  <c r="AC176" i="56"/>
  <c r="AC160" i="56"/>
  <c r="AC144" i="56"/>
  <c r="AC140" i="56"/>
  <c r="AC131" i="56"/>
  <c r="AC127" i="56"/>
  <c r="AD177" i="56"/>
  <c r="AC352" i="56"/>
  <c r="AC347" i="56"/>
  <c r="AC327" i="56"/>
  <c r="AC307" i="56"/>
  <c r="AC302" i="56"/>
  <c r="AC293" i="56"/>
  <c r="AC274" i="56"/>
  <c r="AD297" i="56"/>
  <c r="AC256" i="56"/>
  <c r="AC238" i="56"/>
  <c r="AC221" i="56"/>
  <c r="AC216" i="56"/>
  <c r="AC185" i="56"/>
  <c r="AC180" i="56"/>
  <c r="AC175" i="56"/>
  <c r="AC158" i="56"/>
  <c r="AC143" i="56"/>
  <c r="AC139" i="56"/>
  <c r="AC130" i="56"/>
  <c r="AD180" i="56"/>
  <c r="AC20" i="56"/>
  <c r="AC24" i="56"/>
  <c r="AC28" i="56"/>
  <c r="AC33" i="56"/>
  <c r="AC122" i="56"/>
  <c r="E34" i="32"/>
  <c r="I365" i="56"/>
  <c r="I348" i="56"/>
  <c r="I301" i="56"/>
  <c r="I294" i="56"/>
  <c r="I259" i="56"/>
  <c r="I235" i="56"/>
  <c r="I217" i="56"/>
  <c r="I184" i="56"/>
  <c r="I176" i="56"/>
  <c r="I157" i="56"/>
  <c r="I139" i="56"/>
  <c r="J126" i="56"/>
  <c r="I125" i="56"/>
  <c r="I33" i="56"/>
  <c r="I32" i="56"/>
  <c r="I31" i="56"/>
  <c r="I30" i="56"/>
  <c r="I28" i="56"/>
  <c r="I27" i="56"/>
  <c r="I26" i="56"/>
  <c r="I25" i="56"/>
  <c r="I24" i="56"/>
  <c r="I23" i="56"/>
  <c r="I22" i="56"/>
  <c r="I21" i="56"/>
  <c r="I20" i="56"/>
  <c r="I129" i="56"/>
  <c r="I138" i="56"/>
  <c r="I142" i="56"/>
  <c r="I156" i="56"/>
  <c r="I160" i="56"/>
  <c r="I175" i="56"/>
  <c r="I179" i="56"/>
  <c r="I183" i="56"/>
  <c r="I187" i="56"/>
  <c r="I216" i="56"/>
  <c r="I220" i="56"/>
  <c r="I234" i="56"/>
  <c r="I250" i="56"/>
  <c r="I256" i="56"/>
  <c r="J292" i="56"/>
  <c r="I258" i="56"/>
  <c r="I275" i="56"/>
  <c r="I293" i="56"/>
  <c r="I297" i="56"/>
  <c r="I300" i="56"/>
  <c r="I304" i="56"/>
  <c r="I325" i="56"/>
  <c r="I329" i="56"/>
  <c r="I346" i="56"/>
  <c r="I354" i="56"/>
  <c r="W264" i="56"/>
  <c r="U264" i="56"/>
  <c r="U328" i="56"/>
  <c r="I355" i="56"/>
  <c r="I351" i="56"/>
  <c r="I347" i="56"/>
  <c r="J347" i="56"/>
  <c r="I330" i="56"/>
  <c r="I326" i="56"/>
  <c r="I264" i="56"/>
  <c r="J345" i="56"/>
  <c r="I366" i="56"/>
  <c r="I353" i="56"/>
  <c r="I349" i="56"/>
  <c r="J350" i="56"/>
  <c r="J330" i="56"/>
  <c r="I328" i="56"/>
  <c r="I126" i="56"/>
  <c r="I124" i="56"/>
  <c r="I123" i="56"/>
  <c r="I122" i="56"/>
  <c r="I111" i="56"/>
  <c r="I127" i="56"/>
  <c r="I131" i="56"/>
  <c r="I140" i="56"/>
  <c r="I144" i="56"/>
  <c r="I158" i="56"/>
  <c r="I173" i="56"/>
  <c r="I177" i="56"/>
  <c r="I181" i="56"/>
  <c r="I185" i="56"/>
  <c r="I205" i="56"/>
  <c r="I218" i="56"/>
  <c r="I222" i="56"/>
  <c r="I238" i="56"/>
  <c r="I252" i="56"/>
  <c r="I254" i="56"/>
  <c r="I267" i="56"/>
  <c r="I295" i="56"/>
  <c r="I298" i="56"/>
  <c r="I302" i="56"/>
  <c r="I306" i="56"/>
  <c r="J346" i="56"/>
  <c r="I350" i="56"/>
  <c r="AM264" i="56"/>
  <c r="AN159" i="56"/>
  <c r="AK264" i="56"/>
  <c r="AI124" i="56"/>
  <c r="AA328" i="56"/>
  <c r="AA124" i="56"/>
  <c r="P347" i="56"/>
  <c r="O124" i="56"/>
  <c r="O264" i="56"/>
  <c r="M264" i="56"/>
  <c r="L346" i="56"/>
  <c r="Y354" i="56"/>
  <c r="Z345" i="56"/>
  <c r="Y294" i="56"/>
  <c r="Y239" i="56"/>
  <c r="Y186" i="56"/>
  <c r="Y159" i="56"/>
  <c r="Y128" i="56"/>
  <c r="Z350" i="56"/>
  <c r="Y345" i="56"/>
  <c r="Y305" i="56"/>
  <c r="Y234" i="56"/>
  <c r="Y183" i="56"/>
  <c r="Y156" i="56"/>
  <c r="Y347" i="56"/>
  <c r="Y254" i="56"/>
  <c r="Y216" i="56"/>
  <c r="Y138" i="56"/>
  <c r="Z123" i="56"/>
  <c r="Z124" i="56"/>
  <c r="Y366" i="56"/>
  <c r="Y326" i="56"/>
  <c r="Y259" i="56"/>
  <c r="Y178" i="56"/>
  <c r="S355" i="56"/>
  <c r="S350" i="56"/>
  <c r="S346" i="56"/>
  <c r="S328" i="56"/>
  <c r="S303" i="56"/>
  <c r="S295" i="56"/>
  <c r="S267" i="56"/>
  <c r="S251" i="56"/>
  <c r="S221" i="56"/>
  <c r="S204" i="56"/>
  <c r="S182" i="56"/>
  <c r="S174" i="56"/>
  <c r="S155" i="56"/>
  <c r="S132" i="56"/>
  <c r="S354" i="56"/>
  <c r="T345" i="56"/>
  <c r="S327" i="56"/>
  <c r="S302" i="56"/>
  <c r="S294" i="56"/>
  <c r="S259" i="56"/>
  <c r="T216" i="56"/>
  <c r="S250" i="56"/>
  <c r="S220" i="56"/>
  <c r="S181" i="56"/>
  <c r="S173" i="56"/>
  <c r="S144" i="56"/>
  <c r="S131" i="56"/>
  <c r="T126" i="56"/>
  <c r="Q352" i="56"/>
  <c r="Q301" i="56"/>
  <c r="Q254" i="56"/>
  <c r="Q220" i="56"/>
  <c r="Q174" i="56"/>
  <c r="Q296" i="56"/>
  <c r="Q216" i="56"/>
  <c r="Q159" i="56"/>
  <c r="Q364" i="56"/>
  <c r="Q180" i="56"/>
  <c r="Q326" i="56"/>
  <c r="Q253" i="56"/>
  <c r="Q142" i="56"/>
  <c r="G26" i="56"/>
  <c r="G35" i="56"/>
  <c r="G107" i="56"/>
  <c r="G294" i="56"/>
  <c r="G250" i="56"/>
  <c r="G220" i="56"/>
  <c r="G204" i="56"/>
  <c r="G180" i="56"/>
  <c r="G172" i="56"/>
  <c r="G143" i="56"/>
  <c r="G130" i="56"/>
  <c r="G21" i="56"/>
  <c r="G30" i="56"/>
  <c r="G75" i="56"/>
  <c r="G110" i="56"/>
  <c r="G366" i="56"/>
  <c r="G350" i="56"/>
  <c r="G327" i="56"/>
  <c r="G303" i="56"/>
  <c r="G267" i="56"/>
  <c r="H221" i="56"/>
  <c r="G255" i="56"/>
  <c r="G235" i="56"/>
  <c r="G217" i="56"/>
  <c r="G185" i="56"/>
  <c r="G177" i="56"/>
  <c r="G158" i="56"/>
  <c r="G140" i="56"/>
  <c r="G127" i="56"/>
  <c r="H130" i="56"/>
  <c r="G22" i="56"/>
  <c r="G76" i="56"/>
  <c r="G295" i="56"/>
  <c r="H216" i="56"/>
  <c r="G221" i="56"/>
  <c r="G181" i="56"/>
  <c r="G144" i="56"/>
  <c r="H185" i="56"/>
  <c r="G125" i="56"/>
  <c r="G126" i="56"/>
  <c r="G25" i="56"/>
  <c r="G106" i="56"/>
  <c r="G365" i="56"/>
  <c r="G326" i="56"/>
  <c r="G259" i="56"/>
  <c r="G254" i="56"/>
  <c r="G216" i="56"/>
  <c r="G176" i="56"/>
  <c r="G139" i="56"/>
  <c r="H180" i="56"/>
  <c r="S127" i="56"/>
  <c r="S158" i="56"/>
  <c r="S185" i="56"/>
  <c r="S234" i="56"/>
  <c r="S276" i="56"/>
  <c r="S306" i="56"/>
  <c r="S345" i="56"/>
  <c r="S365" i="56"/>
  <c r="G184" i="56"/>
  <c r="G302" i="56"/>
  <c r="G31" i="56"/>
  <c r="Y219" i="56"/>
  <c r="Y300" i="56"/>
  <c r="Q138" i="56"/>
  <c r="S125" i="56"/>
  <c r="H123" i="56"/>
  <c r="S128" i="56"/>
  <c r="S159" i="56"/>
  <c r="S186" i="56"/>
  <c r="S235" i="56"/>
  <c r="S307" i="56"/>
  <c r="T346" i="56"/>
  <c r="G131" i="56"/>
  <c r="H238" i="56"/>
  <c r="Q184" i="56"/>
  <c r="E20" i="32"/>
  <c r="E35" i="56"/>
  <c r="E29" i="32"/>
  <c r="E21" i="32"/>
  <c r="E73" i="32"/>
  <c r="E33" i="32"/>
  <c r="E27" i="32"/>
  <c r="Y264" i="56"/>
  <c r="Z347" i="56"/>
  <c r="Y365" i="56"/>
  <c r="Y353" i="56"/>
  <c r="Y349" i="56"/>
  <c r="Z330" i="56"/>
  <c r="Y329" i="56"/>
  <c r="Y325" i="56"/>
  <c r="Y307" i="56"/>
  <c r="Y303" i="56"/>
  <c r="Y299" i="56"/>
  <c r="Y297" i="56"/>
  <c r="Y293" i="56"/>
  <c r="Y275" i="56"/>
  <c r="Y258" i="56"/>
  <c r="Z295" i="56"/>
  <c r="Y256" i="56"/>
  <c r="Y252" i="56"/>
  <c r="Y238" i="56"/>
  <c r="Y222" i="56"/>
  <c r="Y218" i="56"/>
  <c r="Y205" i="56"/>
  <c r="Y185" i="56"/>
  <c r="Y181" i="56"/>
  <c r="Y177" i="56"/>
  <c r="Y173" i="56"/>
  <c r="Y158" i="56"/>
  <c r="Y144" i="56"/>
  <c r="Y140" i="56"/>
  <c r="Y131" i="56"/>
  <c r="Y127" i="56"/>
  <c r="Z131" i="56"/>
  <c r="Y20" i="56"/>
  <c r="Y21" i="56"/>
  <c r="Y22" i="56"/>
  <c r="Y23" i="56"/>
  <c r="Y24" i="56"/>
  <c r="Y25" i="56"/>
  <c r="Y26" i="56"/>
  <c r="Y27" i="56"/>
  <c r="Y28" i="56"/>
  <c r="Y30" i="56"/>
  <c r="Y31" i="56"/>
  <c r="Y32" i="56"/>
  <c r="Y33" i="56"/>
  <c r="Y34" i="56"/>
  <c r="Y35" i="56"/>
  <c r="Y73" i="56"/>
  <c r="Y74" i="56"/>
  <c r="Y75" i="56"/>
  <c r="Y76" i="56"/>
  <c r="Y77" i="56"/>
  <c r="Y105" i="56"/>
  <c r="Y106" i="56"/>
  <c r="Y107" i="56"/>
  <c r="Y108" i="56"/>
  <c r="Y109" i="56"/>
  <c r="Y110" i="56"/>
  <c r="Y111" i="56"/>
  <c r="Y122" i="56"/>
  <c r="Y123" i="56"/>
  <c r="Y364" i="56"/>
  <c r="Y352" i="56"/>
  <c r="Y348" i="56"/>
  <c r="Y328" i="56"/>
  <c r="Y306" i="56"/>
  <c r="Y302" i="56"/>
  <c r="Y298" i="56"/>
  <c r="Y296" i="56"/>
  <c r="Y292" i="56"/>
  <c r="Y274" i="56"/>
  <c r="Y257" i="56"/>
  <c r="Y255" i="56"/>
  <c r="Y251" i="56"/>
  <c r="Y235" i="56"/>
  <c r="Y221" i="56"/>
  <c r="Y217" i="56"/>
  <c r="Y204" i="56"/>
  <c r="Y184" i="56"/>
  <c r="Y180" i="56"/>
  <c r="Y176" i="56"/>
  <c r="Y172" i="56"/>
  <c r="Y157" i="56"/>
  <c r="Y143" i="56"/>
  <c r="Y139" i="56"/>
  <c r="Y130" i="56"/>
  <c r="Z180" i="56"/>
  <c r="Z126" i="56"/>
  <c r="Y29" i="56"/>
  <c r="Y346" i="56"/>
  <c r="Y330" i="56"/>
  <c r="Y304" i="56"/>
  <c r="Y276" i="56"/>
  <c r="Y253" i="56"/>
  <c r="Y233" i="56"/>
  <c r="Y206" i="56"/>
  <c r="Y182" i="56"/>
  <c r="Y174" i="56"/>
  <c r="Y155" i="56"/>
  <c r="Y132" i="56"/>
  <c r="Y125" i="56"/>
  <c r="Y355" i="56"/>
  <c r="Y351" i="56"/>
  <c r="Y327" i="56"/>
  <c r="Y301" i="56"/>
  <c r="Y295" i="56"/>
  <c r="Y267" i="56"/>
  <c r="Z293" i="56"/>
  <c r="Y250" i="56"/>
  <c r="Y220" i="56"/>
  <c r="Y187" i="56"/>
  <c r="Y179" i="56"/>
  <c r="Y160" i="56"/>
  <c r="Y142" i="56"/>
  <c r="Y129" i="56"/>
  <c r="Z183" i="56"/>
  <c r="Y124" i="56"/>
  <c r="S264" i="56"/>
  <c r="T130" i="56"/>
  <c r="S124" i="56"/>
  <c r="T347" i="56"/>
  <c r="T187" i="56"/>
  <c r="S29" i="56"/>
  <c r="S20" i="56"/>
  <c r="S21" i="56"/>
  <c r="S22" i="56"/>
  <c r="S23" i="56"/>
  <c r="S24" i="56"/>
  <c r="S25" i="56"/>
  <c r="S26" i="56"/>
  <c r="S27" i="56"/>
  <c r="S28" i="56"/>
  <c r="S30" i="56"/>
  <c r="S31" i="56"/>
  <c r="S32" i="56"/>
  <c r="S33" i="56"/>
  <c r="S34" i="56"/>
  <c r="S35" i="56"/>
  <c r="S73" i="56"/>
  <c r="S74" i="56"/>
  <c r="S75" i="56"/>
  <c r="S76" i="56"/>
  <c r="S77" i="56"/>
  <c r="S105" i="56"/>
  <c r="S106" i="56"/>
  <c r="S107" i="56"/>
  <c r="S108" i="56"/>
  <c r="S109" i="56"/>
  <c r="S110" i="56"/>
  <c r="S111" i="56"/>
  <c r="S122" i="56"/>
  <c r="S123" i="56"/>
  <c r="S352" i="56"/>
  <c r="S348" i="56"/>
  <c r="T330" i="56"/>
  <c r="S330" i="56"/>
  <c r="S326" i="56"/>
  <c r="S305" i="56"/>
  <c r="S301" i="56"/>
  <c r="S297" i="56"/>
  <c r="S293" i="56"/>
  <c r="S275" i="56"/>
  <c r="S258" i="56"/>
  <c r="S253" i="56"/>
  <c r="S239" i="56"/>
  <c r="S233" i="56"/>
  <c r="S219" i="56"/>
  <c r="S206" i="56"/>
  <c r="S184" i="56"/>
  <c r="S180" i="56"/>
  <c r="S176" i="56"/>
  <c r="S172" i="56"/>
  <c r="S157" i="56"/>
  <c r="S143" i="56"/>
  <c r="S139" i="56"/>
  <c r="S130" i="56"/>
  <c r="S366" i="56"/>
  <c r="S364" i="56"/>
  <c r="T350" i="56"/>
  <c r="S351" i="56"/>
  <c r="S347" i="56"/>
  <c r="S329" i="56"/>
  <c r="S325" i="56"/>
  <c r="S304" i="56"/>
  <c r="S300" i="56"/>
  <c r="S296" i="56"/>
  <c r="S292" i="56"/>
  <c r="S274" i="56"/>
  <c r="S257" i="56"/>
  <c r="S256" i="56"/>
  <c r="S252" i="56"/>
  <c r="S238" i="56"/>
  <c r="S222" i="56"/>
  <c r="S218" i="56"/>
  <c r="S205" i="56"/>
  <c r="S187" i="56"/>
  <c r="S183" i="56"/>
  <c r="S179" i="56"/>
  <c r="S175" i="56"/>
  <c r="S160" i="56"/>
  <c r="S156" i="56"/>
  <c r="S142" i="56"/>
  <c r="S138" i="56"/>
  <c r="S129" i="56"/>
  <c r="T180" i="56"/>
  <c r="Q366" i="56"/>
  <c r="R350" i="56"/>
  <c r="Q351" i="56"/>
  <c r="Q347" i="56"/>
  <c r="R346" i="56"/>
  <c r="Q329" i="56"/>
  <c r="Q325" i="56"/>
  <c r="Q304" i="56"/>
  <c r="Q300" i="56"/>
  <c r="R298" i="56"/>
  <c r="Q294" i="56"/>
  <c r="Q276" i="56"/>
  <c r="Q259" i="56"/>
  <c r="Q257" i="56"/>
  <c r="Q365" i="56"/>
  <c r="Q354" i="56"/>
  <c r="Q350" i="56"/>
  <c r="Q346" i="56"/>
  <c r="R330" i="56"/>
  <c r="Q328" i="56"/>
  <c r="Q307" i="56"/>
  <c r="Q303" i="56"/>
  <c r="Q299" i="56"/>
  <c r="Q297" i="56"/>
  <c r="Q293" i="56"/>
  <c r="Q275" i="56"/>
  <c r="Q258" i="56"/>
  <c r="Q256" i="56"/>
  <c r="Q252" i="56"/>
  <c r="Q238" i="56"/>
  <c r="Q222" i="56"/>
  <c r="Q218" i="56"/>
  <c r="Q205" i="56"/>
  <c r="Q185" i="56"/>
  <c r="Q181" i="56"/>
  <c r="Q177" i="56"/>
  <c r="Q173" i="56"/>
  <c r="Q158" i="56"/>
  <c r="Q144" i="56"/>
  <c r="Q140" i="56"/>
  <c r="Q131" i="56"/>
  <c r="Q127" i="56"/>
  <c r="Q349" i="56"/>
  <c r="Q345" i="56"/>
  <c r="Q306" i="56"/>
  <c r="Q298" i="56"/>
  <c r="Q292" i="56"/>
  <c r="Q251" i="56"/>
  <c r="Q234" i="56"/>
  <c r="Q219" i="56"/>
  <c r="Q204" i="56"/>
  <c r="Q183" i="56"/>
  <c r="Q178" i="56"/>
  <c r="Q172" i="56"/>
  <c r="Q156" i="56"/>
  <c r="Q141" i="56"/>
  <c r="Q130" i="56"/>
  <c r="Q29" i="56"/>
  <c r="Q20" i="56"/>
  <c r="Q21" i="56"/>
  <c r="Q22" i="56"/>
  <c r="Q23" i="56"/>
  <c r="Q24" i="56"/>
  <c r="Q25" i="56"/>
  <c r="Q26" i="56"/>
  <c r="Q27" i="56"/>
  <c r="Q28" i="56"/>
  <c r="Q30" i="56"/>
  <c r="Q31" i="56"/>
  <c r="Q32" i="56"/>
  <c r="Q33" i="56"/>
  <c r="Q34" i="56"/>
  <c r="Q35" i="56"/>
  <c r="Q73" i="56"/>
  <c r="Q74" i="56"/>
  <c r="Q75" i="56"/>
  <c r="Q76" i="56"/>
  <c r="Q77" i="56"/>
  <c r="Q105" i="56"/>
  <c r="Q106" i="56"/>
  <c r="Q107" i="56"/>
  <c r="Q108" i="56"/>
  <c r="Q109" i="56"/>
  <c r="Q110" i="56"/>
  <c r="Q111" i="56"/>
  <c r="Q122" i="56"/>
  <c r="Q123" i="56"/>
  <c r="R347" i="56"/>
  <c r="Q348" i="56"/>
  <c r="Q330" i="56"/>
  <c r="Q305" i="56"/>
  <c r="Q250" i="56"/>
  <c r="Q233" i="56"/>
  <c r="Q217" i="56"/>
  <c r="Q187" i="56"/>
  <c r="Q182" i="56"/>
  <c r="Q176" i="56"/>
  <c r="Q160" i="56"/>
  <c r="Q155" i="56"/>
  <c r="Q139" i="56"/>
  <c r="Q129" i="56"/>
  <c r="R181" i="56"/>
  <c r="Q124" i="56"/>
  <c r="Q125" i="56"/>
  <c r="Q126" i="56"/>
  <c r="Q355" i="56"/>
  <c r="Q295" i="56"/>
  <c r="Q235" i="56"/>
  <c r="Q206" i="56"/>
  <c r="Q179" i="56"/>
  <c r="Q157" i="56"/>
  <c r="Q132" i="56"/>
  <c r="Q353" i="56"/>
  <c r="Q327" i="56"/>
  <c r="Q302" i="56"/>
  <c r="Q274" i="56"/>
  <c r="Q255" i="56"/>
  <c r="Q221" i="56"/>
  <c r="Q186" i="56"/>
  <c r="Q175" i="56"/>
  <c r="Q143" i="56"/>
  <c r="Q128" i="56"/>
  <c r="R128" i="56"/>
  <c r="G124" i="56"/>
  <c r="G355" i="56"/>
  <c r="G352" i="56"/>
  <c r="G348" i="56"/>
  <c r="H330" i="56"/>
  <c r="H347" i="56"/>
  <c r="G329" i="56"/>
  <c r="G305" i="56"/>
  <c r="G301" i="56"/>
  <c r="G297" i="56"/>
  <c r="G293" i="56"/>
  <c r="G275" i="56"/>
  <c r="G258" i="56"/>
  <c r="G351" i="56"/>
  <c r="G347" i="56"/>
  <c r="H350" i="56"/>
  <c r="H346" i="56"/>
  <c r="G328" i="56"/>
  <c r="G325" i="56"/>
  <c r="G304" i="56"/>
  <c r="G300" i="56"/>
  <c r="G296" i="56"/>
  <c r="G292" i="56"/>
  <c r="G274" i="56"/>
  <c r="G29" i="56"/>
  <c r="AO13" i="56"/>
  <c r="G23" i="56"/>
  <c r="G27" i="56"/>
  <c r="G32" i="56"/>
  <c r="G73" i="56"/>
  <c r="G77" i="56"/>
  <c r="G108" i="56"/>
  <c r="G122" i="56"/>
  <c r="G354" i="56"/>
  <c r="G346" i="56"/>
  <c r="G345" i="56"/>
  <c r="G307" i="56"/>
  <c r="G299" i="56"/>
  <c r="H298" i="56"/>
  <c r="G257" i="56"/>
  <c r="G253" i="56"/>
  <c r="G239" i="56"/>
  <c r="G233" i="56"/>
  <c r="G219" i="56"/>
  <c r="G206" i="56"/>
  <c r="G187" i="56"/>
  <c r="G183" i="56"/>
  <c r="G179" i="56"/>
  <c r="G175" i="56"/>
  <c r="G160" i="56"/>
  <c r="G156" i="56"/>
  <c r="G142" i="56"/>
  <c r="G138" i="56"/>
  <c r="G129" i="56"/>
  <c r="G20" i="56"/>
  <c r="G24" i="56"/>
  <c r="G28" i="56"/>
  <c r="G33" i="56"/>
  <c r="G74" i="56"/>
  <c r="G105" i="56"/>
  <c r="G109" i="56"/>
  <c r="G123" i="56"/>
  <c r="G364" i="56"/>
  <c r="G353" i="56"/>
  <c r="H345" i="56"/>
  <c r="G330" i="56"/>
  <c r="G306" i="56"/>
  <c r="G298" i="56"/>
  <c r="G276" i="56"/>
  <c r="G256" i="56"/>
  <c r="G252" i="56"/>
  <c r="G238" i="56"/>
  <c r="G222" i="56"/>
  <c r="G218" i="56"/>
  <c r="G205" i="56"/>
  <c r="G186" i="56"/>
  <c r="G182" i="56"/>
  <c r="G178" i="56"/>
  <c r="G174" i="56"/>
  <c r="G159" i="56"/>
  <c r="G155" i="56"/>
  <c r="G141" i="56"/>
  <c r="G132" i="56"/>
  <c r="G128" i="56"/>
  <c r="H178" i="56"/>
  <c r="H131" i="56"/>
  <c r="AA264" i="56"/>
  <c r="E74" i="32"/>
  <c r="E75" i="32"/>
  <c r="E76" i="32"/>
  <c r="E77" i="32"/>
  <c r="K264" i="56"/>
  <c r="C19" i="32"/>
  <c r="C19" i="56" s="1"/>
  <c r="E24" i="32"/>
  <c r="E26" i="32"/>
  <c r="E32" i="32"/>
  <c r="E22" i="32"/>
  <c r="E30" i="32"/>
  <c r="AI264" i="56"/>
  <c r="C72" i="43" l="1"/>
  <c r="R47" i="35"/>
  <c r="S47" i="35" s="1"/>
  <c r="Z299" i="56"/>
  <c r="AB299" i="56"/>
  <c r="AF299" i="56"/>
  <c r="AJ299" i="56"/>
  <c r="AD299" i="56"/>
  <c r="AH299" i="56"/>
  <c r="AL299" i="56"/>
  <c r="C72" i="47"/>
  <c r="C72" i="44"/>
  <c r="AJ123" i="56"/>
  <c r="AP123" i="56" s="1"/>
  <c r="T27" i="35"/>
  <c r="AD124" i="56"/>
  <c r="AP124" i="56" s="1"/>
  <c r="AJ108" i="56"/>
  <c r="T238" i="56"/>
  <c r="AN219" i="56"/>
  <c r="AP219" i="56" s="1"/>
  <c r="X214" i="39"/>
  <c r="AN108" i="56"/>
  <c r="AP108" i="56" s="1"/>
  <c r="AL105" i="56"/>
  <c r="AP105" i="56" s="1"/>
  <c r="AL238" i="56"/>
  <c r="AJ234" i="56"/>
  <c r="Z238" i="56"/>
  <c r="X214" i="43"/>
  <c r="AB218" i="56"/>
  <c r="AH106" i="56"/>
  <c r="AP106" i="56" s="1"/>
  <c r="X214" i="46"/>
  <c r="C72" i="46"/>
  <c r="C72" i="56"/>
  <c r="X214" i="54"/>
  <c r="C72" i="51"/>
  <c r="C72" i="45"/>
  <c r="C72" i="54"/>
  <c r="C72" i="36"/>
  <c r="C72" i="49"/>
  <c r="C72" i="37"/>
  <c r="C72" i="48"/>
  <c r="AB325" i="56"/>
  <c r="AP325" i="56" s="1"/>
  <c r="L238" i="56"/>
  <c r="C72" i="42"/>
  <c r="C72" i="39"/>
  <c r="C72" i="50"/>
  <c r="C72" i="52"/>
  <c r="E32" i="56"/>
  <c r="E32" i="48"/>
  <c r="E32" i="52"/>
  <c r="E32" i="37"/>
  <c r="E32" i="43"/>
  <c r="E32" i="45"/>
  <c r="E32" i="39"/>
  <c r="E32" i="51"/>
  <c r="E32" i="38"/>
  <c r="E32" i="36"/>
  <c r="E32" i="42"/>
  <c r="E32" i="44"/>
  <c r="E32" i="47"/>
  <c r="E32" i="46"/>
  <c r="E32" i="49"/>
  <c r="E32" i="50"/>
  <c r="E32" i="54"/>
  <c r="E23" i="56"/>
  <c r="E23" i="37"/>
  <c r="E23" i="51"/>
  <c r="E23" i="48"/>
  <c r="E23" i="50"/>
  <c r="E23" i="44"/>
  <c r="E23" i="54"/>
  <c r="E23" i="49"/>
  <c r="E23" i="46"/>
  <c r="E23" i="43"/>
  <c r="E23" i="45"/>
  <c r="E23" i="47"/>
  <c r="E23" i="42"/>
  <c r="E23" i="36"/>
  <c r="E23" i="52"/>
  <c r="E23" i="38"/>
  <c r="E23" i="39"/>
  <c r="E26" i="56"/>
  <c r="E26" i="42"/>
  <c r="E26" i="50"/>
  <c r="E26" i="43"/>
  <c r="E26" i="37"/>
  <c r="E26" i="49"/>
  <c r="E26" i="47"/>
  <c r="E26" i="38"/>
  <c r="E26" i="45"/>
  <c r="E26" i="48"/>
  <c r="E26" i="44"/>
  <c r="E26" i="46"/>
  <c r="E26" i="51"/>
  <c r="E26" i="52"/>
  <c r="E26" i="39"/>
  <c r="E26" i="54"/>
  <c r="E26" i="36"/>
  <c r="E76" i="56"/>
  <c r="E76" i="42"/>
  <c r="E76" i="48"/>
  <c r="E76" i="50"/>
  <c r="E76" i="52"/>
  <c r="E76" i="43"/>
  <c r="E76" i="45"/>
  <c r="E76" i="37"/>
  <c r="E76" i="44"/>
  <c r="E76" i="51"/>
  <c r="E76" i="47"/>
  <c r="E76" i="39"/>
  <c r="E76" i="38"/>
  <c r="E76" i="49"/>
  <c r="E76" i="54"/>
  <c r="E76" i="36"/>
  <c r="E76" i="46"/>
  <c r="E27" i="56"/>
  <c r="E27" i="37"/>
  <c r="E27" i="51"/>
  <c r="E27" i="52"/>
  <c r="E27" i="43"/>
  <c r="E27" i="44"/>
  <c r="E27" i="54"/>
  <c r="E27" i="36"/>
  <c r="E27" i="49"/>
  <c r="E27" i="50"/>
  <c r="E27" i="39"/>
  <c r="E27" i="38"/>
  <c r="E27" i="45"/>
  <c r="E27" i="42"/>
  <c r="E27" i="48"/>
  <c r="E27" i="46"/>
  <c r="E27" i="47"/>
  <c r="E29" i="56"/>
  <c r="E29" i="49"/>
  <c r="E29" i="38"/>
  <c r="E29" i="42"/>
  <c r="E29" i="48"/>
  <c r="E29" i="46"/>
  <c r="E29" i="36"/>
  <c r="E29" i="37"/>
  <c r="E29" i="44"/>
  <c r="E29" i="52"/>
  <c r="E29" i="43"/>
  <c r="E29" i="45"/>
  <c r="E29" i="54"/>
  <c r="E29" i="47"/>
  <c r="E29" i="51"/>
  <c r="E29" i="39"/>
  <c r="E29" i="50"/>
  <c r="Z326" i="56"/>
  <c r="AP326" i="56" s="1"/>
  <c r="AL216" i="56"/>
  <c r="AP216" i="56" s="1"/>
  <c r="AB178" i="56"/>
  <c r="AP178" i="56" s="1"/>
  <c r="N182" i="56"/>
  <c r="AD158" i="56"/>
  <c r="X214" i="42"/>
  <c r="X214" i="38"/>
  <c r="E77" i="56"/>
  <c r="E77" i="49"/>
  <c r="E77" i="52"/>
  <c r="E77" i="46"/>
  <c r="E77" i="54"/>
  <c r="E77" i="36"/>
  <c r="E77" i="48"/>
  <c r="E77" i="38"/>
  <c r="E77" i="45"/>
  <c r="E77" i="47"/>
  <c r="E77" i="50"/>
  <c r="E77" i="44"/>
  <c r="E77" i="43"/>
  <c r="E77" i="42"/>
  <c r="E77" i="37"/>
  <c r="E77" i="39"/>
  <c r="E77" i="51"/>
  <c r="E21" i="56"/>
  <c r="E21" i="49"/>
  <c r="E21" i="38"/>
  <c r="E21" i="37"/>
  <c r="E21" i="43"/>
  <c r="E21" i="46"/>
  <c r="E21" i="36"/>
  <c r="E21" i="42"/>
  <c r="E21" i="45"/>
  <c r="E21" i="51"/>
  <c r="E21" i="52"/>
  <c r="E21" i="44"/>
  <c r="E21" i="47"/>
  <c r="E21" i="48"/>
  <c r="E21" i="50"/>
  <c r="E21" i="54"/>
  <c r="E21" i="39"/>
  <c r="E28" i="56"/>
  <c r="E28" i="48"/>
  <c r="E28" i="52"/>
  <c r="E28" i="50"/>
  <c r="E28" i="45"/>
  <c r="E28" i="39"/>
  <c r="E28" i="42"/>
  <c r="E28" i="46"/>
  <c r="E28" i="54"/>
  <c r="E28" i="51"/>
  <c r="E28" i="38"/>
  <c r="E28" i="47"/>
  <c r="E28" i="43"/>
  <c r="E28" i="44"/>
  <c r="E28" i="37"/>
  <c r="E28" i="49"/>
  <c r="E28" i="36"/>
  <c r="E30" i="56"/>
  <c r="E30" i="42"/>
  <c r="E30" i="50"/>
  <c r="E30" i="43"/>
  <c r="E30" i="51"/>
  <c r="E30" i="38"/>
  <c r="E30" i="47"/>
  <c r="E30" i="48"/>
  <c r="E30" i="49"/>
  <c r="E30" i="39"/>
  <c r="E30" i="54"/>
  <c r="E30" i="36"/>
  <c r="E30" i="44"/>
  <c r="E30" i="37"/>
  <c r="E30" i="46"/>
  <c r="E30" i="52"/>
  <c r="E30" i="45"/>
  <c r="E24" i="56"/>
  <c r="E24" i="48"/>
  <c r="E24" i="52"/>
  <c r="E24" i="42"/>
  <c r="E24" i="38"/>
  <c r="E24" i="45"/>
  <c r="E24" i="39"/>
  <c r="E24" i="50"/>
  <c r="E24" i="51"/>
  <c r="E24" i="44"/>
  <c r="E24" i="36"/>
  <c r="E24" i="37"/>
  <c r="E24" i="49"/>
  <c r="E24" i="46"/>
  <c r="E24" i="43"/>
  <c r="E24" i="54"/>
  <c r="E24" i="47"/>
  <c r="E75" i="56"/>
  <c r="E75" i="50"/>
  <c r="E75" i="38"/>
  <c r="E75" i="47"/>
  <c r="E75" i="39"/>
  <c r="E75" i="42"/>
  <c r="E75" i="49"/>
  <c r="E75" i="43"/>
  <c r="E75" i="46"/>
  <c r="E75" i="54"/>
  <c r="E75" i="51"/>
  <c r="E75" i="45"/>
  <c r="E75" i="52"/>
  <c r="E75" i="37"/>
  <c r="E75" i="48"/>
  <c r="E75" i="36"/>
  <c r="E75" i="44"/>
  <c r="E33" i="56"/>
  <c r="E33" i="49"/>
  <c r="E33" i="38"/>
  <c r="E33" i="50"/>
  <c r="E33" i="52"/>
  <c r="E33" i="46"/>
  <c r="E33" i="36"/>
  <c r="E33" i="43"/>
  <c r="E33" i="54"/>
  <c r="E33" i="37"/>
  <c r="E33" i="48"/>
  <c r="E33" i="47"/>
  <c r="E33" i="39"/>
  <c r="E33" i="42"/>
  <c r="E33" i="51"/>
  <c r="E33" i="45"/>
  <c r="E33" i="44"/>
  <c r="E22" i="56"/>
  <c r="E22" i="42"/>
  <c r="E22" i="50"/>
  <c r="E22" i="43"/>
  <c r="E22" i="52"/>
  <c r="E22" i="47"/>
  <c r="E22" i="37"/>
  <c r="E22" i="48"/>
  <c r="E22" i="54"/>
  <c r="E22" i="36"/>
  <c r="E22" i="38"/>
  <c r="E22" i="39"/>
  <c r="E22" i="49"/>
  <c r="E22" i="51"/>
  <c r="E22" i="46"/>
  <c r="E22" i="44"/>
  <c r="E22" i="45"/>
  <c r="E74" i="56"/>
  <c r="E74" i="37"/>
  <c r="E74" i="49"/>
  <c r="E74" i="51"/>
  <c r="E74" i="38"/>
  <c r="E74" i="44"/>
  <c r="E74" i="48"/>
  <c r="E74" i="45"/>
  <c r="E74" i="52"/>
  <c r="E74" i="42"/>
  <c r="E74" i="54"/>
  <c r="E74" i="36"/>
  <c r="E74" i="46"/>
  <c r="E74" i="39"/>
  <c r="E74" i="43"/>
  <c r="E74" i="50"/>
  <c r="E74" i="47"/>
  <c r="E73" i="56"/>
  <c r="E73" i="42"/>
  <c r="E73" i="51"/>
  <c r="E73" i="43"/>
  <c r="E73" i="46"/>
  <c r="E73" i="54"/>
  <c r="E73" i="36"/>
  <c r="E73" i="37"/>
  <c r="E73" i="50"/>
  <c r="E73" i="44"/>
  <c r="E73" i="47"/>
  <c r="E73" i="52"/>
  <c r="E73" i="45"/>
  <c r="E73" i="39"/>
  <c r="E73" i="48"/>
  <c r="E73" i="49"/>
  <c r="E73" i="38"/>
  <c r="E20" i="56"/>
  <c r="E20" i="37"/>
  <c r="E20" i="51"/>
  <c r="E20" i="44"/>
  <c r="E20" i="54"/>
  <c r="E20" i="48"/>
  <c r="E20" i="38"/>
  <c r="E20" i="47"/>
  <c r="E20" i="50"/>
  <c r="E20" i="45"/>
  <c r="E20" i="36"/>
  <c r="E20" i="49"/>
  <c r="E20" i="39"/>
  <c r="E20" i="52"/>
  <c r="E20" i="46"/>
  <c r="E20" i="43"/>
  <c r="E20" i="42"/>
  <c r="E34" i="56"/>
  <c r="E34" i="42"/>
  <c r="E34" i="50"/>
  <c r="E34" i="43"/>
  <c r="E34" i="48"/>
  <c r="E34" i="47"/>
  <c r="E34" i="44"/>
  <c r="E34" i="46"/>
  <c r="E34" i="49"/>
  <c r="E34" i="51"/>
  <c r="E34" i="45"/>
  <c r="E34" i="36"/>
  <c r="E34" i="37"/>
  <c r="E34" i="39"/>
  <c r="E34" i="52"/>
  <c r="E34" i="38"/>
  <c r="E34" i="54"/>
  <c r="AB298" i="56"/>
  <c r="AP298" i="56" s="1"/>
  <c r="R27" i="35"/>
  <c r="X214" i="44"/>
  <c r="X214" i="47"/>
  <c r="E68" i="56"/>
  <c r="E68" i="49"/>
  <c r="E68" i="38"/>
  <c r="E68" i="50"/>
  <c r="E68" i="52"/>
  <c r="E68" i="46"/>
  <c r="E68" i="36"/>
  <c r="E68" i="42"/>
  <c r="E68" i="54"/>
  <c r="E68" i="51"/>
  <c r="E68" i="47"/>
  <c r="E68" i="39"/>
  <c r="E68" i="45"/>
  <c r="E68" i="37"/>
  <c r="E68" i="48"/>
  <c r="E68" i="43"/>
  <c r="E68" i="44"/>
  <c r="E31" i="56"/>
  <c r="E31" i="37"/>
  <c r="E31" i="51"/>
  <c r="E31" i="49"/>
  <c r="E31" i="44"/>
  <c r="E31" i="54"/>
  <c r="E31" i="50"/>
  <c r="E31" i="52"/>
  <c r="E31" i="45"/>
  <c r="E31" i="47"/>
  <c r="E31" i="46"/>
  <c r="E31" i="36"/>
  <c r="E31" i="42"/>
  <c r="E31" i="48"/>
  <c r="E31" i="39"/>
  <c r="E31" i="38"/>
  <c r="E31" i="43"/>
  <c r="E102" i="56"/>
  <c r="E102" i="37"/>
  <c r="E102" i="49"/>
  <c r="E102" i="51"/>
  <c r="E102" i="38"/>
  <c r="E102" i="44"/>
  <c r="E102" i="46"/>
  <c r="E102" i="50"/>
  <c r="E102" i="42"/>
  <c r="E102" i="43"/>
  <c r="E102" i="48"/>
  <c r="E102" i="52"/>
  <c r="E102" i="54"/>
  <c r="E102" i="36"/>
  <c r="E102" i="45"/>
  <c r="E102" i="39"/>
  <c r="E102" i="47"/>
  <c r="X214" i="51"/>
  <c r="AO356" i="56"/>
  <c r="AO358" i="56"/>
  <c r="AO357" i="56"/>
  <c r="AO359" i="56"/>
  <c r="AO332" i="56"/>
  <c r="AP335" i="56"/>
  <c r="AO339" i="56"/>
  <c r="AO334" i="56"/>
  <c r="AP332" i="56"/>
  <c r="AP339" i="56"/>
  <c r="AP338" i="56"/>
  <c r="AO338" i="56"/>
  <c r="AP333" i="56"/>
  <c r="AP334" i="56"/>
  <c r="AO337" i="56"/>
  <c r="AP337" i="56"/>
  <c r="AO331" i="56"/>
  <c r="AP331" i="56"/>
  <c r="AO333" i="56"/>
  <c r="AO336" i="56"/>
  <c r="AO335" i="56"/>
  <c r="AP336" i="56"/>
  <c r="AO313" i="56"/>
  <c r="AO310" i="56"/>
  <c r="AO309" i="56"/>
  <c r="AP309" i="56"/>
  <c r="AO316" i="56"/>
  <c r="AO319" i="56"/>
  <c r="AO320" i="56"/>
  <c r="AO311" i="56"/>
  <c r="AO308" i="56"/>
  <c r="AP308" i="56"/>
  <c r="AO318" i="56"/>
  <c r="AO321" i="56"/>
  <c r="AO315" i="56"/>
  <c r="AO314" i="56"/>
  <c r="AO317" i="56"/>
  <c r="AO312" i="56"/>
  <c r="AO262" i="56"/>
  <c r="AO260" i="56"/>
  <c r="AO261" i="56"/>
  <c r="AO263" i="56"/>
  <c r="AO246" i="56"/>
  <c r="AO240" i="56"/>
  <c r="AO244" i="56"/>
  <c r="AO247" i="56"/>
  <c r="AO243" i="56"/>
  <c r="AO242" i="56"/>
  <c r="AO241" i="56"/>
  <c r="AO245" i="56"/>
  <c r="AO226" i="56"/>
  <c r="AO229" i="56"/>
  <c r="AO228" i="56"/>
  <c r="AO227" i="56"/>
  <c r="AO230" i="56"/>
  <c r="AO224" i="56"/>
  <c r="AO223" i="56"/>
  <c r="AO225" i="56"/>
  <c r="AO211" i="56"/>
  <c r="AO212" i="56"/>
  <c r="AO213" i="56"/>
  <c r="AO209" i="56"/>
  <c r="AO207" i="56"/>
  <c r="AO210" i="56"/>
  <c r="AO208" i="56"/>
  <c r="AO193" i="56"/>
  <c r="AO197" i="56"/>
  <c r="AO192" i="56"/>
  <c r="AO195" i="56"/>
  <c r="AO201" i="56"/>
  <c r="AO190" i="56"/>
  <c r="AO199" i="56"/>
  <c r="AO198" i="56"/>
  <c r="AO191" i="56"/>
  <c r="AO188" i="56"/>
  <c r="AO189" i="56"/>
  <c r="AO196" i="56"/>
  <c r="AO200" i="56"/>
  <c r="AO194" i="56"/>
  <c r="AO163" i="56"/>
  <c r="AO164" i="56"/>
  <c r="AO162" i="56"/>
  <c r="AO161" i="56"/>
  <c r="AO167" i="56"/>
  <c r="X214" i="36"/>
  <c r="AO166" i="56"/>
  <c r="AO169" i="56"/>
  <c r="AO165" i="56"/>
  <c r="AO168" i="56"/>
  <c r="AO146" i="56"/>
  <c r="AO151" i="56"/>
  <c r="AO152" i="56"/>
  <c r="AO148" i="56"/>
  <c r="AO145" i="56"/>
  <c r="AO147" i="56"/>
  <c r="AO149" i="56"/>
  <c r="AO150" i="56"/>
  <c r="AO135" i="56"/>
  <c r="AO134" i="56"/>
  <c r="AO133" i="56"/>
  <c r="AO136" i="56"/>
  <c r="AO118" i="56"/>
  <c r="AO117" i="56"/>
  <c r="AO119" i="56"/>
  <c r="AO116" i="56"/>
  <c r="AO112" i="56"/>
  <c r="AO114" i="56"/>
  <c r="AO115" i="56"/>
  <c r="AO113" i="56"/>
  <c r="AO98" i="56"/>
  <c r="AO97" i="56"/>
  <c r="X214" i="45"/>
  <c r="AO99" i="56"/>
  <c r="X214" i="32"/>
  <c r="AO92" i="56"/>
  <c r="AO96" i="56"/>
  <c r="AO94" i="56"/>
  <c r="AO90" i="56"/>
  <c r="AO101" i="56"/>
  <c r="AO100" i="56"/>
  <c r="AO80" i="56"/>
  <c r="AO88" i="56"/>
  <c r="AO78" i="56"/>
  <c r="AO82" i="56"/>
  <c r="AO91" i="56"/>
  <c r="AO102" i="56"/>
  <c r="AO89" i="56"/>
  <c r="AO87" i="56"/>
  <c r="AO79" i="56"/>
  <c r="AO81" i="56"/>
  <c r="AO93" i="56"/>
  <c r="AO85" i="56"/>
  <c r="AO95" i="56"/>
  <c r="AO84" i="56"/>
  <c r="AO83" i="56"/>
  <c r="AO86" i="56"/>
  <c r="AO44" i="56"/>
  <c r="AO46" i="56"/>
  <c r="AO42" i="56"/>
  <c r="X129" i="56"/>
  <c r="AP129" i="56" s="1"/>
  <c r="AO37" i="56"/>
  <c r="AO48" i="56"/>
  <c r="AN158" i="56"/>
  <c r="AP41" i="56"/>
  <c r="AO39" i="56"/>
  <c r="X214" i="49"/>
  <c r="AO45" i="56"/>
  <c r="AO43" i="56"/>
  <c r="AO40" i="56"/>
  <c r="AO41" i="56"/>
  <c r="AO47" i="56"/>
  <c r="AO38" i="56"/>
  <c r="AO68" i="56"/>
  <c r="X214" i="52"/>
  <c r="X217" i="56"/>
  <c r="AP217" i="56" s="1"/>
  <c r="J234" i="56"/>
  <c r="AP122" i="56"/>
  <c r="P218" i="56"/>
  <c r="X214" i="48"/>
  <c r="P177" i="56"/>
  <c r="AP177" i="56" s="1"/>
  <c r="X214" i="37"/>
  <c r="X214" i="50"/>
  <c r="AP107" i="56"/>
  <c r="AO254" i="56"/>
  <c r="AP345" i="56"/>
  <c r="AO299" i="56"/>
  <c r="AP293" i="56"/>
  <c r="AO141" i="56"/>
  <c r="AO259" i="56"/>
  <c r="AP128" i="56"/>
  <c r="AO348" i="56"/>
  <c r="AO179" i="56"/>
  <c r="AO327" i="56"/>
  <c r="AO174" i="56"/>
  <c r="AP294" i="56"/>
  <c r="AO127" i="56"/>
  <c r="AO187" i="56"/>
  <c r="AO124" i="56"/>
  <c r="AO172" i="56"/>
  <c r="AO131" i="56"/>
  <c r="AO303" i="56"/>
  <c r="AO216" i="56"/>
  <c r="AP125" i="56"/>
  <c r="AO126" i="56"/>
  <c r="AO326" i="56"/>
  <c r="AO182" i="56"/>
  <c r="AO217" i="56"/>
  <c r="AO255" i="56"/>
  <c r="AO257" i="56"/>
  <c r="AO239" i="56"/>
  <c r="AO159" i="56"/>
  <c r="AO252" i="56"/>
  <c r="AO74" i="56"/>
  <c r="AO267" i="56"/>
  <c r="AO130" i="56"/>
  <c r="AO204" i="56"/>
  <c r="AO364" i="56"/>
  <c r="AO354" i="56"/>
  <c r="AO350" i="56"/>
  <c r="AO175" i="56"/>
  <c r="AO347" i="56"/>
  <c r="AO366" i="56"/>
  <c r="AP296" i="56"/>
  <c r="AO296" i="56"/>
  <c r="AO77" i="56"/>
  <c r="AO293" i="56"/>
  <c r="AP330" i="56"/>
  <c r="AO295" i="56"/>
  <c r="AP222" i="56"/>
  <c r="AO176" i="56"/>
  <c r="AO76" i="56"/>
  <c r="AO205" i="56"/>
  <c r="AP159" i="56"/>
  <c r="AO276" i="56"/>
  <c r="AP126" i="56"/>
  <c r="AP187" i="56"/>
  <c r="AO125" i="56"/>
  <c r="AO219" i="56"/>
  <c r="AO298" i="56"/>
  <c r="AO294" i="56"/>
  <c r="AP185" i="56"/>
  <c r="AO156" i="56"/>
  <c r="AO183" i="56"/>
  <c r="AO222" i="56"/>
  <c r="AO329" i="56"/>
  <c r="AP350" i="56"/>
  <c r="AO305" i="56"/>
  <c r="AO330" i="56"/>
  <c r="AO26" i="56"/>
  <c r="AO142" i="56"/>
  <c r="AO220" i="56"/>
  <c r="AO301" i="56"/>
  <c r="AO351" i="56"/>
  <c r="AO132" i="56"/>
  <c r="AO206" i="56"/>
  <c r="AO346" i="56"/>
  <c r="AP184" i="56"/>
  <c r="AO143" i="56"/>
  <c r="AO180" i="56"/>
  <c r="AO221" i="56"/>
  <c r="AP220" i="56"/>
  <c r="AO274" i="56"/>
  <c r="AO302" i="56"/>
  <c r="AO328" i="56"/>
  <c r="AO352" i="56"/>
  <c r="AO110" i="56"/>
  <c r="AO75" i="56"/>
  <c r="AO30" i="56"/>
  <c r="AO25" i="56"/>
  <c r="AO21" i="56"/>
  <c r="AP181" i="56"/>
  <c r="AO177" i="56"/>
  <c r="AO218" i="56"/>
  <c r="AO256" i="56"/>
  <c r="AO258" i="56"/>
  <c r="AO325" i="56"/>
  <c r="AO365" i="56"/>
  <c r="AP179" i="56"/>
  <c r="AO186" i="56"/>
  <c r="AO300" i="56"/>
  <c r="AO138" i="56"/>
  <c r="AP250" i="56"/>
  <c r="AO297" i="56"/>
  <c r="AO105" i="56"/>
  <c r="AO24" i="56"/>
  <c r="AP130" i="56"/>
  <c r="AP176" i="56"/>
  <c r="AO251" i="56"/>
  <c r="AO73" i="56"/>
  <c r="AO23" i="56"/>
  <c r="AO238" i="56"/>
  <c r="AO307" i="56"/>
  <c r="AO128" i="56"/>
  <c r="AO345" i="56"/>
  <c r="AP186" i="56"/>
  <c r="AO139" i="56"/>
  <c r="AO35" i="56"/>
  <c r="AO264" i="56"/>
  <c r="AO178" i="56"/>
  <c r="AO234" i="56"/>
  <c r="AP292" i="56"/>
  <c r="AP175" i="56"/>
  <c r="AO160" i="56"/>
  <c r="AO250" i="56"/>
  <c r="AO155" i="56"/>
  <c r="AO233" i="56"/>
  <c r="AO304" i="56"/>
  <c r="AO157" i="56"/>
  <c r="AO184" i="56"/>
  <c r="AO235" i="56"/>
  <c r="AO292" i="56"/>
  <c r="AO306" i="56"/>
  <c r="AO123" i="56"/>
  <c r="AO109" i="56"/>
  <c r="AO28" i="56"/>
  <c r="AO20" i="56"/>
  <c r="AO181" i="56"/>
  <c r="AP221" i="56"/>
  <c r="AO275" i="56"/>
  <c r="AP297" i="56"/>
  <c r="AP183" i="56"/>
  <c r="AO253" i="56"/>
  <c r="AO122" i="56"/>
  <c r="AO108" i="56"/>
  <c r="AO32" i="56"/>
  <c r="AO27" i="56"/>
  <c r="AP127" i="56"/>
  <c r="AO158" i="56"/>
  <c r="AO185" i="56"/>
  <c r="AP77" i="56"/>
  <c r="C19" i="42"/>
  <c r="C19" i="54"/>
  <c r="C19" i="51"/>
  <c r="C19" i="39"/>
  <c r="C19" i="52"/>
  <c r="C19" i="44"/>
  <c r="C19" i="37"/>
  <c r="C19" i="45"/>
  <c r="C19" i="48"/>
  <c r="C19" i="38"/>
  <c r="C19" i="43"/>
  <c r="C19" i="49"/>
  <c r="C19" i="50"/>
  <c r="C19" i="47"/>
  <c r="C19" i="46"/>
  <c r="C19" i="36"/>
  <c r="AO129" i="56"/>
  <c r="AP180" i="56"/>
  <c r="AO111" i="56"/>
  <c r="AO107" i="56"/>
  <c r="AO31" i="56"/>
  <c r="AO22" i="56"/>
  <c r="AP131" i="56"/>
  <c r="AO173" i="56"/>
  <c r="AP295" i="56"/>
  <c r="AP346" i="56"/>
  <c r="AO29" i="56"/>
  <c r="AO106" i="56"/>
  <c r="AO34" i="56"/>
  <c r="AO140" i="56"/>
  <c r="AO349" i="56"/>
  <c r="AO355" i="56"/>
  <c r="AO33" i="56"/>
  <c r="AO144" i="56"/>
  <c r="AO353" i="56"/>
  <c r="AP347" i="56"/>
  <c r="AP299" i="56" l="1"/>
  <c r="AP218" i="56"/>
  <c r="AP238" i="56"/>
  <c r="AP234" i="56"/>
  <c r="AP158" i="56"/>
  <c r="AP182" i="56"/>
  <c r="Q29" i="35" l="1"/>
  <c r="P29" i="35" s="1"/>
  <c r="O9" i="32"/>
  <c r="Q28" i="35"/>
  <c r="P28" i="35" s="1"/>
  <c r="O9" i="39"/>
  <c r="Q44" i="35"/>
  <c r="P44" i="35" s="1"/>
  <c r="O9" i="50"/>
  <c r="Q34" i="35"/>
  <c r="P34" i="35" s="1"/>
  <c r="Q35" i="35"/>
  <c r="P35" i="35" s="1"/>
  <c r="O9" i="51"/>
  <c r="Q37" i="35"/>
  <c r="P37" i="35" s="1"/>
  <c r="O9" i="38"/>
  <c r="O9" i="46"/>
  <c r="Q41" i="35"/>
  <c r="P41" i="35" s="1"/>
  <c r="O9" i="45"/>
  <c r="Q40" i="35"/>
  <c r="P40" i="35" s="1"/>
  <c r="O9" i="44"/>
  <c r="Q39" i="35"/>
  <c r="P39" i="35" s="1"/>
  <c r="O9" i="52"/>
  <c r="Q36" i="35"/>
  <c r="P36" i="35" s="1"/>
  <c r="O9" i="43"/>
  <c r="Q38" i="35"/>
  <c r="P38" i="35" s="1"/>
  <c r="O9" i="36"/>
  <c r="O9" i="42"/>
  <c r="Q30" i="35"/>
  <c r="P30" i="35" s="1"/>
  <c r="O9" i="49"/>
  <c r="Q33" i="35"/>
  <c r="P33" i="35" s="1"/>
  <c r="O9" i="37"/>
  <c r="Q31" i="35"/>
  <c r="P31" i="35" s="1"/>
  <c r="O9" i="54"/>
  <c r="Q43" i="35"/>
  <c r="P43" i="35" s="1"/>
  <c r="O9" i="48"/>
  <c r="Q32" i="35"/>
  <c r="O9" i="47"/>
  <c r="Q42" i="35"/>
  <c r="P42" i="35" s="1"/>
  <c r="P32" i="35" l="1"/>
  <c r="P47" i="35" s="1"/>
  <c r="Q47" i="35" s="1"/>
  <c r="Q27" i="35"/>
  <c r="P46" i="35"/>
  <c r="Q46" i="35" s="1"/>
  <c r="P27" i="35"/>
  <c r="AB177" i="47"/>
  <c r="AB177" i="45"/>
  <c r="AB177" i="43"/>
  <c r="AB177" i="54"/>
  <c r="AB177" i="46"/>
  <c r="AB177" i="38"/>
  <c r="G174" i="54" l="1"/>
  <c r="T174" i="54" s="1"/>
  <c r="G172" i="54"/>
  <c r="G173" i="54"/>
  <c r="G173" i="47"/>
  <c r="G174" i="47"/>
  <c r="U174" i="47" s="1"/>
  <c r="G172" i="47"/>
  <c r="G173" i="38"/>
  <c r="G172" i="38"/>
  <c r="G174" i="38"/>
  <c r="R174" i="38" s="1"/>
  <c r="G174" i="43"/>
  <c r="R174" i="43" s="1"/>
  <c r="G172" i="43"/>
  <c r="G173" i="43"/>
  <c r="G173" i="44"/>
  <c r="G174" i="44"/>
  <c r="O174" i="44" s="1"/>
  <c r="G172" i="44"/>
  <c r="G173" i="46"/>
  <c r="G173" i="32" s="1"/>
  <c r="G172" i="46"/>
  <c r="G172" i="32" s="1"/>
  <c r="G174" i="46"/>
  <c r="R174" i="46" s="1"/>
  <c r="G172" i="45"/>
  <c r="G174" i="45"/>
  <c r="R174" i="45" s="1"/>
  <c r="G173" i="45"/>
  <c r="T174" i="43"/>
  <c r="U174" i="54" l="1"/>
  <c r="P174" i="54"/>
  <c r="R174" i="54"/>
  <c r="O174" i="54"/>
  <c r="R174" i="47"/>
  <c r="T174" i="47"/>
  <c r="P174" i="38"/>
  <c r="Q174" i="54"/>
  <c r="O174" i="47"/>
  <c r="S174" i="47"/>
  <c r="P174" i="46"/>
  <c r="T174" i="38"/>
  <c r="Q174" i="47"/>
  <c r="Q174" i="44"/>
  <c r="W174" i="44" s="1"/>
  <c r="O174" i="38"/>
  <c r="Q174" i="46"/>
  <c r="S174" i="43"/>
  <c r="U174" i="46"/>
  <c r="T174" i="46"/>
  <c r="T174" i="44"/>
  <c r="Q174" i="43"/>
  <c r="O174" i="46"/>
  <c r="O174" i="43"/>
  <c r="R174" i="44"/>
  <c r="G173" i="49"/>
  <c r="G173" i="39"/>
  <c r="G173" i="37"/>
  <c r="G173" i="42"/>
  <c r="G173" i="50"/>
  <c r="G173" i="36"/>
  <c r="G173" i="51"/>
  <c r="G173" i="48"/>
  <c r="G173" i="52"/>
  <c r="O173" i="32"/>
  <c r="P173" i="32"/>
  <c r="R173" i="32"/>
  <c r="S173" i="32"/>
  <c r="U173" i="32"/>
  <c r="T173" i="32"/>
  <c r="Q173" i="32"/>
  <c r="S174" i="44"/>
  <c r="S174" i="54"/>
  <c r="U174" i="43"/>
  <c r="P174" i="47"/>
  <c r="P174" i="43"/>
  <c r="S174" i="46"/>
  <c r="G174" i="32"/>
  <c r="G172" i="49"/>
  <c r="G172" i="39"/>
  <c r="G172" i="51"/>
  <c r="G172" i="42"/>
  <c r="G172" i="50"/>
  <c r="G172" i="36"/>
  <c r="G172" i="37"/>
  <c r="G172" i="48"/>
  <c r="G172" i="52"/>
  <c r="T172" i="32"/>
  <c r="S172" i="32"/>
  <c r="R172" i="32"/>
  <c r="U172" i="32"/>
  <c r="Q172" i="32"/>
  <c r="P172" i="32"/>
  <c r="O172" i="32"/>
  <c r="O174" i="45"/>
  <c r="U174" i="45"/>
  <c r="P174" i="45"/>
  <c r="S174" i="45"/>
  <c r="Q174" i="45"/>
  <c r="T174" i="45"/>
  <c r="T172" i="45"/>
  <c r="Q172" i="45"/>
  <c r="P172" i="45"/>
  <c r="R172" i="45"/>
  <c r="S172" i="45"/>
  <c r="U172" i="45"/>
  <c r="O172" i="45"/>
  <c r="O172" i="44"/>
  <c r="S172" i="44"/>
  <c r="P172" i="44"/>
  <c r="Q172" i="44"/>
  <c r="T172" i="44"/>
  <c r="U172" i="44"/>
  <c r="R172" i="44"/>
  <c r="U172" i="43"/>
  <c r="S172" i="43"/>
  <c r="P172" i="43"/>
  <c r="Q172" i="43"/>
  <c r="R172" i="43"/>
  <c r="T172" i="43"/>
  <c r="O172" i="43"/>
  <c r="T173" i="38"/>
  <c r="P173" i="38"/>
  <c r="Q173" i="38"/>
  <c r="O173" i="38"/>
  <c r="R173" i="38"/>
  <c r="U173" i="38"/>
  <c r="S173" i="38"/>
  <c r="O173" i="54"/>
  <c r="U173" i="54"/>
  <c r="Q173" i="54"/>
  <c r="R173" i="54"/>
  <c r="S173" i="54"/>
  <c r="T173" i="54"/>
  <c r="P173" i="54"/>
  <c r="P174" i="44"/>
  <c r="U174" i="44"/>
  <c r="U172" i="47"/>
  <c r="S172" i="47"/>
  <c r="P172" i="47"/>
  <c r="Q172" i="47"/>
  <c r="R172" i="47"/>
  <c r="T172" i="47"/>
  <c r="O172" i="47"/>
  <c r="U172" i="54"/>
  <c r="S172" i="54"/>
  <c r="T172" i="54"/>
  <c r="R172" i="54"/>
  <c r="Q172" i="54"/>
  <c r="O172" i="54"/>
  <c r="P172" i="54"/>
  <c r="P173" i="45"/>
  <c r="U173" i="45"/>
  <c r="Q173" i="45"/>
  <c r="T173" i="45"/>
  <c r="R173" i="45"/>
  <c r="S173" i="45"/>
  <c r="O173" i="45"/>
  <c r="P172" i="46"/>
  <c r="S172" i="46"/>
  <c r="R172" i="46"/>
  <c r="O172" i="46"/>
  <c r="U172" i="46"/>
  <c r="T172" i="46"/>
  <c r="Q172" i="46"/>
  <c r="T173" i="44"/>
  <c r="Q173" i="44"/>
  <c r="U173" i="44"/>
  <c r="R173" i="44"/>
  <c r="O173" i="44"/>
  <c r="S173" i="44"/>
  <c r="P173" i="44"/>
  <c r="S174" i="38"/>
  <c r="U174" i="38"/>
  <c r="Q174" i="38"/>
  <c r="T173" i="46"/>
  <c r="O173" i="46"/>
  <c r="P173" i="46"/>
  <c r="Q173" i="46"/>
  <c r="U173" i="46"/>
  <c r="S173" i="46"/>
  <c r="R173" i="46"/>
  <c r="S173" i="43"/>
  <c r="T173" i="43"/>
  <c r="O173" i="43"/>
  <c r="U173" i="43"/>
  <c r="Q173" i="43"/>
  <c r="R173" i="43"/>
  <c r="P173" i="43"/>
  <c r="R172" i="38"/>
  <c r="Q172" i="38"/>
  <c r="P172" i="38"/>
  <c r="O172" i="38"/>
  <c r="T172" i="38"/>
  <c r="U172" i="38"/>
  <c r="S172" i="38"/>
  <c r="P173" i="47"/>
  <c r="Q173" i="47"/>
  <c r="T173" i="47"/>
  <c r="U173" i="47"/>
  <c r="O173" i="47"/>
  <c r="S173" i="47"/>
  <c r="R173" i="47"/>
  <c r="W174" i="47" l="1"/>
  <c r="W174" i="54"/>
  <c r="AL174" i="56" s="1"/>
  <c r="W174" i="46"/>
  <c r="AH174" i="56" s="1"/>
  <c r="W174" i="43"/>
  <c r="T172" i="52"/>
  <c r="R172" i="52"/>
  <c r="Q172" i="52"/>
  <c r="P172" i="52"/>
  <c r="O172" i="52"/>
  <c r="S172" i="52"/>
  <c r="U172" i="52"/>
  <c r="R172" i="49"/>
  <c r="U172" i="49"/>
  <c r="Q172" i="49"/>
  <c r="T172" i="49"/>
  <c r="O172" i="49"/>
  <c r="S172" i="49"/>
  <c r="P172" i="49"/>
  <c r="P173" i="48"/>
  <c r="U173" i="48"/>
  <c r="S173" i="48"/>
  <c r="Q173" i="48"/>
  <c r="R173" i="48"/>
  <c r="O173" i="48"/>
  <c r="T173" i="48"/>
  <c r="W172" i="32"/>
  <c r="O172" i="48"/>
  <c r="S172" i="48"/>
  <c r="P172" i="48"/>
  <c r="U172" i="48"/>
  <c r="Q172" i="48"/>
  <c r="T172" i="48"/>
  <c r="R172" i="48"/>
  <c r="P172" i="42"/>
  <c r="Q172" i="42"/>
  <c r="R172" i="42"/>
  <c r="T172" i="42"/>
  <c r="U172" i="42"/>
  <c r="O172" i="42"/>
  <c r="S172" i="42"/>
  <c r="G174" i="49"/>
  <c r="G174" i="39"/>
  <c r="G174" i="51"/>
  <c r="G174" i="42"/>
  <c r="G174" i="50"/>
  <c r="G174" i="36"/>
  <c r="G174" i="37"/>
  <c r="G174" i="48"/>
  <c r="G174" i="52"/>
  <c r="R174" i="32"/>
  <c r="S174" i="32"/>
  <c r="U174" i="32"/>
  <c r="Q174" i="32"/>
  <c r="P174" i="32"/>
  <c r="O174" i="32"/>
  <c r="T174" i="32"/>
  <c r="T173" i="51"/>
  <c r="P173" i="51"/>
  <c r="R173" i="51"/>
  <c r="Q173" i="51"/>
  <c r="O173" i="51"/>
  <c r="U173" i="51"/>
  <c r="S173" i="51"/>
  <c r="R173" i="37"/>
  <c r="S173" i="37"/>
  <c r="U173" i="37"/>
  <c r="O173" i="37"/>
  <c r="T173" i="37"/>
  <c r="P173" i="37"/>
  <c r="Q173" i="37"/>
  <c r="T172" i="50"/>
  <c r="P172" i="50"/>
  <c r="R172" i="50"/>
  <c r="Q172" i="50"/>
  <c r="U172" i="50"/>
  <c r="O172" i="50"/>
  <c r="S172" i="50"/>
  <c r="T173" i="42"/>
  <c r="R173" i="42"/>
  <c r="O173" i="42"/>
  <c r="S173" i="42"/>
  <c r="P173" i="42"/>
  <c r="U173" i="42"/>
  <c r="Q173" i="42"/>
  <c r="S172" i="37"/>
  <c r="T172" i="37"/>
  <c r="U172" i="37"/>
  <c r="R172" i="37"/>
  <c r="O172" i="37"/>
  <c r="Q172" i="37"/>
  <c r="P172" i="37"/>
  <c r="T172" i="51"/>
  <c r="R172" i="51"/>
  <c r="O172" i="51"/>
  <c r="S172" i="51"/>
  <c r="P172" i="51"/>
  <c r="U172" i="51"/>
  <c r="Q172" i="51"/>
  <c r="W173" i="32"/>
  <c r="H173" i="56" s="1"/>
  <c r="P173" i="36"/>
  <c r="U173" i="36"/>
  <c r="S173" i="36"/>
  <c r="O173" i="36"/>
  <c r="T173" i="36"/>
  <c r="Q173" i="36"/>
  <c r="R173" i="36"/>
  <c r="P173" i="39"/>
  <c r="U173" i="39"/>
  <c r="T173" i="39"/>
  <c r="Q173" i="39"/>
  <c r="R173" i="39"/>
  <c r="S173" i="39"/>
  <c r="O173" i="39"/>
  <c r="R172" i="36"/>
  <c r="S172" i="36"/>
  <c r="T172" i="36"/>
  <c r="U172" i="36"/>
  <c r="Q172" i="36"/>
  <c r="O172" i="36"/>
  <c r="P172" i="36"/>
  <c r="R172" i="39"/>
  <c r="U172" i="39"/>
  <c r="P172" i="39"/>
  <c r="Q172" i="39"/>
  <c r="T172" i="39"/>
  <c r="S172" i="39"/>
  <c r="O172" i="39"/>
  <c r="P173" i="52"/>
  <c r="R173" i="52"/>
  <c r="U173" i="52"/>
  <c r="Q173" i="52"/>
  <c r="S173" i="52"/>
  <c r="T173" i="52"/>
  <c r="O173" i="52"/>
  <c r="Q173" i="50"/>
  <c r="T173" i="50"/>
  <c r="R173" i="50"/>
  <c r="O173" i="50"/>
  <c r="S173" i="50"/>
  <c r="U173" i="50"/>
  <c r="P173" i="50"/>
  <c r="P173" i="49"/>
  <c r="S173" i="49"/>
  <c r="R173" i="49"/>
  <c r="U173" i="49"/>
  <c r="O173" i="49"/>
  <c r="Q173" i="49"/>
  <c r="T173" i="49"/>
  <c r="W174" i="45"/>
  <c r="W174" i="38"/>
  <c r="W172" i="45"/>
  <c r="AF172" i="56" s="1"/>
  <c r="W173" i="47"/>
  <c r="AJ173" i="56" s="1"/>
  <c r="W172" i="38"/>
  <c r="Z172" i="56" s="1"/>
  <c r="W172" i="47"/>
  <c r="AJ172" i="56" s="1"/>
  <c r="W173" i="54"/>
  <c r="AL173" i="56" s="1"/>
  <c r="W173" i="38"/>
  <c r="Z173" i="56" s="1"/>
  <c r="W172" i="43"/>
  <c r="AB172" i="56" s="1"/>
  <c r="W173" i="43"/>
  <c r="AB173" i="56" s="1"/>
  <c r="W173" i="46"/>
  <c r="AH173" i="56" s="1"/>
  <c r="W172" i="44"/>
  <c r="AD172" i="56" s="1"/>
  <c r="W173" i="44"/>
  <c r="AD173" i="56" s="1"/>
  <c r="W172" i="46"/>
  <c r="AH172" i="56" s="1"/>
  <c r="W173" i="45"/>
  <c r="AF173" i="56" s="1"/>
  <c r="W172" i="54"/>
  <c r="AL172" i="56" s="1"/>
  <c r="AF174" i="56"/>
  <c r="Z174" i="56"/>
  <c r="AJ174" i="56"/>
  <c r="AB174" i="56"/>
  <c r="AD174" i="56"/>
  <c r="W172" i="50" l="1"/>
  <c r="T172" i="56" s="1"/>
  <c r="W173" i="48"/>
  <c r="P173" i="56" s="1"/>
  <c r="W172" i="49"/>
  <c r="R172" i="56" s="1"/>
  <c r="W173" i="42"/>
  <c r="L173" i="56" s="1"/>
  <c r="O174" i="48"/>
  <c r="S174" i="48"/>
  <c r="P174" i="48"/>
  <c r="U174" i="48"/>
  <c r="Q174" i="48"/>
  <c r="R174" i="48"/>
  <c r="T174" i="48"/>
  <c r="X170" i="38"/>
  <c r="W172" i="39"/>
  <c r="W172" i="36"/>
  <c r="W173" i="36"/>
  <c r="J173" i="56" s="1"/>
  <c r="W173" i="37"/>
  <c r="N173" i="56" s="1"/>
  <c r="W174" i="32"/>
  <c r="H174" i="56" s="1"/>
  <c r="R174" i="37"/>
  <c r="Q174" i="37"/>
  <c r="U174" i="37"/>
  <c r="S174" i="37"/>
  <c r="T174" i="37"/>
  <c r="P174" i="37"/>
  <c r="O174" i="37"/>
  <c r="Q174" i="51"/>
  <c r="T174" i="51"/>
  <c r="R174" i="51"/>
  <c r="O174" i="51"/>
  <c r="S174" i="51"/>
  <c r="U174" i="51"/>
  <c r="P174" i="51"/>
  <c r="W172" i="42"/>
  <c r="W172" i="48"/>
  <c r="W173" i="49"/>
  <c r="R173" i="56" s="1"/>
  <c r="W173" i="50"/>
  <c r="T173" i="56" s="1"/>
  <c r="W173" i="52"/>
  <c r="X173" i="56" s="1"/>
  <c r="W172" i="51"/>
  <c r="O174" i="36"/>
  <c r="S174" i="36"/>
  <c r="P174" i="36"/>
  <c r="Q174" i="36"/>
  <c r="R174" i="36"/>
  <c r="T174" i="36"/>
  <c r="U174" i="36"/>
  <c r="O174" i="39"/>
  <c r="R174" i="39"/>
  <c r="U174" i="39"/>
  <c r="T174" i="39"/>
  <c r="P174" i="39"/>
  <c r="Q174" i="39"/>
  <c r="S174" i="39"/>
  <c r="H172" i="56"/>
  <c r="X170" i="32"/>
  <c r="T174" i="42"/>
  <c r="R174" i="42"/>
  <c r="O174" i="42"/>
  <c r="S174" i="42"/>
  <c r="P174" i="42"/>
  <c r="U174" i="42"/>
  <c r="Q174" i="42"/>
  <c r="W173" i="39"/>
  <c r="AN173" i="56" s="1"/>
  <c r="W172" i="37"/>
  <c r="W173" i="51"/>
  <c r="V173" i="56" s="1"/>
  <c r="T174" i="52"/>
  <c r="P174" i="52"/>
  <c r="R174" i="52"/>
  <c r="U174" i="52"/>
  <c r="O174" i="52"/>
  <c r="S174" i="52"/>
  <c r="Q174" i="52"/>
  <c r="U174" i="50"/>
  <c r="T174" i="50"/>
  <c r="P174" i="50"/>
  <c r="R174" i="50"/>
  <c r="O174" i="50"/>
  <c r="S174" i="50"/>
  <c r="Q174" i="50"/>
  <c r="T174" i="49"/>
  <c r="P174" i="49"/>
  <c r="U174" i="49"/>
  <c r="R174" i="49"/>
  <c r="O174" i="49"/>
  <c r="Q174" i="49"/>
  <c r="S174" i="49"/>
  <c r="W172" i="52"/>
  <c r="X170" i="44"/>
  <c r="X170" i="46"/>
  <c r="X170" i="47"/>
  <c r="X170" i="43"/>
  <c r="X170" i="45"/>
  <c r="X170" i="54"/>
  <c r="O59" i="35"/>
  <c r="G24" i="39"/>
  <c r="O24" i="39" s="1"/>
  <c r="W24" i="39" s="1"/>
  <c r="AN24" i="56" s="1"/>
  <c r="G43" i="39"/>
  <c r="O43" i="39" s="1"/>
  <c r="W43" i="39"/>
  <c r="AN43" i="56" s="1"/>
  <c r="G47" i="39"/>
  <c r="O47" i="39" s="1"/>
  <c r="W47" i="39" s="1"/>
  <c r="AN47" i="56" s="1"/>
  <c r="G34" i="39"/>
  <c r="O34" i="39" s="1"/>
  <c r="W34" i="39" s="1"/>
  <c r="AN34" i="56" s="1"/>
  <c r="G27" i="39"/>
  <c r="O27" i="39" s="1"/>
  <c r="W27" i="39" s="1"/>
  <c r="AN27" i="56" s="1"/>
  <c r="G25" i="39"/>
  <c r="O25" i="39"/>
  <c r="W25" i="39" s="1"/>
  <c r="AN25" i="56" s="1"/>
  <c r="AN44" i="56"/>
  <c r="T76" i="52"/>
  <c r="G26" i="39"/>
  <c r="O26" i="39"/>
  <c r="W26" i="39" s="1"/>
  <c r="AN26" i="56" s="1"/>
  <c r="G22" i="39"/>
  <c r="O22" i="39" s="1"/>
  <c r="W22" i="39" s="1"/>
  <c r="AN22" i="56" s="1"/>
  <c r="G48" i="39"/>
  <c r="O48" i="39" s="1"/>
  <c r="W48" i="39" s="1"/>
  <c r="AN48" i="56" s="1"/>
  <c r="G44" i="39"/>
  <c r="O44" i="39" s="1"/>
  <c r="W44" i="39" s="1"/>
  <c r="G40" i="39"/>
  <c r="O40" i="39" s="1"/>
  <c r="W40" i="39" s="1"/>
  <c r="AN40" i="56" s="1"/>
  <c r="G357" i="39"/>
  <c r="O357" i="39" s="1"/>
  <c r="W357" i="39" s="1"/>
  <c r="AN357" i="56" s="1"/>
  <c r="G30" i="39"/>
  <c r="O30" i="39" s="1"/>
  <c r="W30" i="39" s="1"/>
  <c r="AN30" i="56" s="1"/>
  <c r="G46" i="39"/>
  <c r="O46" i="39"/>
  <c r="W46" i="39" s="1"/>
  <c r="AN46" i="56" s="1"/>
  <c r="G356" i="39"/>
  <c r="O356" i="39" s="1"/>
  <c r="W356" i="39" s="1"/>
  <c r="AN356" i="56" s="1"/>
  <c r="G23" i="39"/>
  <c r="O23" i="39" s="1"/>
  <c r="W23" i="39" s="1"/>
  <c r="AN23" i="56" s="1"/>
  <c r="U85" i="39"/>
  <c r="W28" i="39"/>
  <c r="AN28" i="56" s="1"/>
  <c r="G37" i="39"/>
  <c r="O37" i="39" s="1"/>
  <c r="W37" i="39" s="1"/>
  <c r="AN37" i="56" s="1"/>
  <c r="G39" i="39"/>
  <c r="O39" i="39" s="1"/>
  <c r="W39" i="39" s="1"/>
  <c r="AN39" i="56" s="1"/>
  <c r="G358" i="39"/>
  <c r="O358" i="39" s="1"/>
  <c r="W358" i="39" s="1"/>
  <c r="AN358" i="56" s="1"/>
  <c r="G366" i="39"/>
  <c r="O366" i="39" s="1"/>
  <c r="W366" i="39" s="1"/>
  <c r="AN366" i="56" s="1"/>
  <c r="Q139" i="32"/>
  <c r="T139" i="32"/>
  <c r="S139" i="32"/>
  <c r="U139" i="32"/>
  <c r="W139" i="32" s="1"/>
  <c r="R139" i="32"/>
  <c r="P139" i="32"/>
  <c r="Q92" i="32"/>
  <c r="P92" i="32"/>
  <c r="G92" i="39"/>
  <c r="R92" i="32"/>
  <c r="U92" i="32"/>
  <c r="T92" i="32"/>
  <c r="S92" i="32"/>
  <c r="G35" i="39"/>
  <c r="O35" i="39" s="1"/>
  <c r="W35" i="39" s="1"/>
  <c r="AN35" i="56" s="1"/>
  <c r="G33" i="39"/>
  <c r="O33" i="39" s="1"/>
  <c r="W33" i="39" s="1"/>
  <c r="AN33" i="56" s="1"/>
  <c r="G29" i="39"/>
  <c r="O29" i="39" s="1"/>
  <c r="W29" i="39" s="1"/>
  <c r="AN29" i="56" s="1"/>
  <c r="R259" i="39"/>
  <c r="G259" i="39"/>
  <c r="O259" i="39" s="1"/>
  <c r="S259" i="32"/>
  <c r="U259" i="32"/>
  <c r="R259" i="32"/>
  <c r="P259" i="32"/>
  <c r="T259" i="32"/>
  <c r="Q259" i="32"/>
  <c r="G359" i="39"/>
  <c r="O359" i="39" s="1"/>
  <c r="W359" i="39" s="1"/>
  <c r="AN359" i="56" s="1"/>
  <c r="G68" i="39"/>
  <c r="O68" i="39"/>
  <c r="W68" i="39" s="1"/>
  <c r="AN68" i="56" s="1"/>
  <c r="O199" i="39"/>
  <c r="G365" i="49"/>
  <c r="O365" i="49"/>
  <c r="W365" i="49" s="1"/>
  <c r="R365" i="56" s="1"/>
  <c r="G38" i="39"/>
  <c r="O38" i="39" s="1"/>
  <c r="W38" i="39" s="1"/>
  <c r="AN38" i="56" s="1"/>
  <c r="Q254" i="39"/>
  <c r="O32" i="39"/>
  <c r="W32" i="39" s="1"/>
  <c r="AN32" i="56" s="1"/>
  <c r="G28" i="39"/>
  <c r="O28" i="39" s="1"/>
  <c r="H139" i="56"/>
  <c r="G32" i="39"/>
  <c r="G46" i="36"/>
  <c r="O46" i="36"/>
  <c r="W46" i="36" s="1"/>
  <c r="J46" i="56" s="1"/>
  <c r="G48" i="36"/>
  <c r="O48" i="36"/>
  <c r="W48" i="36" s="1"/>
  <c r="J48" i="56" s="1"/>
  <c r="G39" i="48"/>
  <c r="O39" i="48"/>
  <c r="W39" i="48" s="1"/>
  <c r="P39" i="56" s="1"/>
  <c r="G46" i="46"/>
  <c r="O46" i="46"/>
  <c r="W46" i="46" s="1"/>
  <c r="AH46" i="56" s="1"/>
  <c r="G42" i="42"/>
  <c r="O42" i="42" s="1"/>
  <c r="W42" i="42" s="1"/>
  <c r="L42" i="56" s="1"/>
  <c r="G39" i="49"/>
  <c r="O39" i="49" s="1"/>
  <c r="W39" i="49" s="1"/>
  <c r="R39" i="56" s="1"/>
  <c r="G42" i="51"/>
  <c r="O42" i="51" s="1"/>
  <c r="W42" i="51" s="1"/>
  <c r="V42" i="56" s="1"/>
  <c r="G44" i="44"/>
  <c r="O44" i="44" s="1"/>
  <c r="W44" i="44" s="1"/>
  <c r="AD44" i="56" s="1"/>
  <c r="P90" i="36"/>
  <c r="Q90" i="36"/>
  <c r="G31" i="39"/>
  <c r="O31" i="39" s="1"/>
  <c r="W31" i="39" s="1"/>
  <c r="AN31" i="56" s="1"/>
  <c r="G365" i="39"/>
  <c r="O365" i="39" s="1"/>
  <c r="W365" i="39" s="1"/>
  <c r="AN365" i="56" s="1"/>
  <c r="O139" i="32"/>
  <c r="G26" i="54"/>
  <c r="O26" i="54" s="1"/>
  <c r="W26" i="54" s="1"/>
  <c r="AL26" i="56" s="1"/>
  <c r="G22" i="47"/>
  <c r="O22" i="47" s="1"/>
  <c r="W22" i="47" s="1"/>
  <c r="AJ22" i="56" s="1"/>
  <c r="G38" i="50"/>
  <c r="O38" i="50"/>
  <c r="W38" i="50" s="1"/>
  <c r="T38" i="56" s="1"/>
  <c r="G68" i="54"/>
  <c r="O68" i="54"/>
  <c r="W68" i="54" s="1"/>
  <c r="AL68" i="56" s="1"/>
  <c r="G37" i="52"/>
  <c r="O37" i="52"/>
  <c r="W37" i="52" s="1"/>
  <c r="X37" i="56" s="1"/>
  <c r="G92" i="43"/>
  <c r="S199" i="32"/>
  <c r="Q199" i="32"/>
  <c r="U199" i="32"/>
  <c r="G199" i="39"/>
  <c r="T199" i="32"/>
  <c r="R199" i="32"/>
  <c r="P199" i="32"/>
  <c r="Q261" i="32"/>
  <c r="R261" i="32"/>
  <c r="S261" i="32"/>
  <c r="T261" i="32"/>
  <c r="U261" i="32"/>
  <c r="P261" i="32"/>
  <c r="R139" i="46"/>
  <c r="G140" i="39"/>
  <c r="R140" i="32"/>
  <c r="S140" i="32"/>
  <c r="Q140" i="32"/>
  <c r="U140" i="32"/>
  <c r="W140" i="32" s="1"/>
  <c r="H140" i="56" s="1"/>
  <c r="T140" i="32"/>
  <c r="P140" i="32"/>
  <c r="G76" i="50"/>
  <c r="G76" i="45"/>
  <c r="G76" i="47"/>
  <c r="G76" i="52"/>
  <c r="G76" i="44"/>
  <c r="G76" i="46"/>
  <c r="G76" i="39"/>
  <c r="G76" i="54"/>
  <c r="R76" i="54" s="1"/>
  <c r="R76" i="32"/>
  <c r="P76" i="32"/>
  <c r="Q76" i="32"/>
  <c r="S76" i="32"/>
  <c r="T76" i="32"/>
  <c r="U76" i="32"/>
  <c r="G90" i="36"/>
  <c r="R90" i="36" s="1"/>
  <c r="S90" i="32"/>
  <c r="R90" i="32"/>
  <c r="Q90" i="32"/>
  <c r="P90" i="32"/>
  <c r="U90" i="32"/>
  <c r="T90" i="32"/>
  <c r="G21" i="39"/>
  <c r="O21" i="39"/>
  <c r="W21" i="39"/>
  <c r="AN21" i="56" s="1"/>
  <c r="G42" i="39"/>
  <c r="O42" i="39"/>
  <c r="W42" i="39" s="1"/>
  <c r="AN42" i="56" s="1"/>
  <c r="O264" i="49"/>
  <c r="T204" i="45"/>
  <c r="G33" i="50"/>
  <c r="O33" i="50"/>
  <c r="W33" i="50" s="1"/>
  <c r="T33" i="56" s="1"/>
  <c r="G31" i="50"/>
  <c r="O31" i="50" s="1"/>
  <c r="W31" i="50" s="1"/>
  <c r="T31" i="56" s="1"/>
  <c r="G28" i="47"/>
  <c r="O28" i="47" s="1"/>
  <c r="W28" i="47" s="1"/>
  <c r="AJ28" i="56" s="1"/>
  <c r="O259" i="32"/>
  <c r="W259" i="32" s="1"/>
  <c r="H259" i="56" s="1"/>
  <c r="G68" i="50"/>
  <c r="O68" i="50" s="1"/>
  <c r="W68" i="50" s="1"/>
  <c r="T68" i="56" s="1"/>
  <c r="G38" i="54"/>
  <c r="O38" i="54" s="1"/>
  <c r="W38" i="54" s="1"/>
  <c r="AL38" i="56"/>
  <c r="G44" i="52"/>
  <c r="O44" i="52" s="1"/>
  <c r="W44" i="52" s="1"/>
  <c r="X44" i="56" s="1"/>
  <c r="S85" i="49"/>
  <c r="O92" i="32"/>
  <c r="W92" i="32"/>
  <c r="H92" i="56" s="1"/>
  <c r="U102" i="50"/>
  <c r="U166" i="32"/>
  <c r="P166" i="32"/>
  <c r="Q166" i="32"/>
  <c r="R166" i="32"/>
  <c r="S166" i="32"/>
  <c r="T166" i="32"/>
  <c r="P167" i="47"/>
  <c r="G191" i="39"/>
  <c r="P191" i="32"/>
  <c r="Q191" i="32"/>
  <c r="R191" i="32"/>
  <c r="S191" i="32"/>
  <c r="U191" i="32"/>
  <c r="T191" i="32"/>
  <c r="R226" i="37"/>
  <c r="G254" i="39"/>
  <c r="U254" i="32"/>
  <c r="P254" i="32"/>
  <c r="Q254" i="32"/>
  <c r="S254" i="32"/>
  <c r="R254" i="32"/>
  <c r="T254" i="32"/>
  <c r="G264" i="44"/>
  <c r="G264" i="43"/>
  <c r="S264" i="43" s="1"/>
  <c r="G264" i="37"/>
  <c r="G264" i="54"/>
  <c r="G264" i="47"/>
  <c r="G264" i="52"/>
  <c r="G264" i="48"/>
  <c r="G264" i="51"/>
  <c r="G264" i="46"/>
  <c r="G264" i="39"/>
  <c r="G264" i="38"/>
  <c r="G264" i="49"/>
  <c r="G264" i="45"/>
  <c r="G264" i="36"/>
  <c r="Q264" i="32"/>
  <c r="S264" i="32"/>
  <c r="T264" i="32"/>
  <c r="R264" i="32"/>
  <c r="P264" i="32"/>
  <c r="U264" i="32"/>
  <c r="G251" i="45"/>
  <c r="G251" i="47"/>
  <c r="G251" i="38"/>
  <c r="G251" i="36"/>
  <c r="G251" i="48"/>
  <c r="G251" i="42"/>
  <c r="G251" i="52"/>
  <c r="G251" i="39"/>
  <c r="G251" i="46"/>
  <c r="G251" i="49"/>
  <c r="G251" i="50"/>
  <c r="G251" i="43"/>
  <c r="G251" i="51"/>
  <c r="Q251" i="32"/>
  <c r="T251" i="32"/>
  <c r="S251" i="32"/>
  <c r="U251" i="32"/>
  <c r="R251" i="32"/>
  <c r="P251" i="32"/>
  <c r="O28" i="32"/>
  <c r="W28" i="32" s="1"/>
  <c r="H28" i="56" s="1"/>
  <c r="AH68" i="56"/>
  <c r="G85" i="49"/>
  <c r="O85" i="49" s="1"/>
  <c r="S85" i="32"/>
  <c r="P85" i="32"/>
  <c r="U85" i="32"/>
  <c r="G85" i="39"/>
  <c r="T85" i="32"/>
  <c r="R85" i="32"/>
  <c r="Q85" i="32"/>
  <c r="S94" i="38"/>
  <c r="G166" i="39"/>
  <c r="O166" i="39"/>
  <c r="G139" i="39"/>
  <c r="G45" i="39"/>
  <c r="O45" i="39"/>
  <c r="W45" i="39" s="1"/>
  <c r="AN45" i="56" s="1"/>
  <c r="U264" i="42"/>
  <c r="G264" i="42"/>
  <c r="O264" i="42" s="1"/>
  <c r="R264" i="42"/>
  <c r="G76" i="48"/>
  <c r="O76" i="48" s="1"/>
  <c r="O138" i="50"/>
  <c r="G22" i="38"/>
  <c r="O22" i="38"/>
  <c r="W22" i="38" s="1"/>
  <c r="Z22" i="56" s="1"/>
  <c r="G24" i="47"/>
  <c r="O24" i="47" s="1"/>
  <c r="W24" i="47" s="1"/>
  <c r="AJ24" i="56"/>
  <c r="G32" i="47"/>
  <c r="O32" i="47"/>
  <c r="W32" i="47" s="1"/>
  <c r="AJ32" i="56" s="1"/>
  <c r="G46" i="38"/>
  <c r="O46" i="38"/>
  <c r="W46" i="38" s="1"/>
  <c r="Z46" i="56" s="1"/>
  <c r="O44" i="32"/>
  <c r="W44" i="32"/>
  <c r="H44" i="56" s="1"/>
  <c r="G68" i="47"/>
  <c r="O68" i="47"/>
  <c r="W68" i="47" s="1"/>
  <c r="AJ68" i="56" s="1"/>
  <c r="O102" i="32"/>
  <c r="G102" i="51"/>
  <c r="S102" i="51" s="1"/>
  <c r="G102" i="50"/>
  <c r="O102" i="50" s="1"/>
  <c r="G102" i="39"/>
  <c r="Q102" i="32"/>
  <c r="T102" i="32"/>
  <c r="U102" i="32"/>
  <c r="P102" i="32"/>
  <c r="S102" i="32"/>
  <c r="R102" i="32"/>
  <c r="G102" i="52"/>
  <c r="O102" i="52"/>
  <c r="G102" i="44"/>
  <c r="O112" i="32"/>
  <c r="G112" i="39"/>
  <c r="Q112" i="32"/>
  <c r="S112" i="32"/>
  <c r="W112" i="32" s="1"/>
  <c r="H112" i="56" s="1"/>
  <c r="T112" i="32"/>
  <c r="R112" i="32"/>
  <c r="P112" i="32"/>
  <c r="U112" i="32"/>
  <c r="O148" i="32"/>
  <c r="S148" i="32"/>
  <c r="T148" i="32"/>
  <c r="Q148" i="32"/>
  <c r="W148" i="32" s="1"/>
  <c r="H148" i="56" s="1"/>
  <c r="P148" i="32"/>
  <c r="U148" i="32"/>
  <c r="R148" i="32"/>
  <c r="U166" i="38"/>
  <c r="G166" i="38"/>
  <c r="O166" i="38" s="1"/>
  <c r="Q166" i="38"/>
  <c r="G261" i="51"/>
  <c r="G356" i="37"/>
  <c r="O356" i="37" s="1"/>
  <c r="W356" i="37" s="1"/>
  <c r="N356" i="56" s="1"/>
  <c r="G359" i="51"/>
  <c r="O359" i="51" s="1"/>
  <c r="W359" i="51" s="1"/>
  <c r="V359" i="56" s="1"/>
  <c r="G359" i="38"/>
  <c r="O359" i="38"/>
  <c r="W359" i="38" s="1"/>
  <c r="Z359" i="56" s="1"/>
  <c r="G358" i="45"/>
  <c r="O358" i="45" s="1"/>
  <c r="W358" i="45" s="1"/>
  <c r="AF358" i="56" s="1"/>
  <c r="G359" i="47"/>
  <c r="O359" i="47"/>
  <c r="W359" i="47" s="1"/>
  <c r="AJ359" i="56" s="1"/>
  <c r="G139" i="46"/>
  <c r="O139" i="46" s="1"/>
  <c r="O252" i="46"/>
  <c r="G254" i="49"/>
  <c r="T254" i="49" s="1"/>
  <c r="O141" i="32"/>
  <c r="G141" i="39"/>
  <c r="S141" i="39" s="1"/>
  <c r="G141" i="49"/>
  <c r="O141" i="49" s="1"/>
  <c r="T141" i="32"/>
  <c r="R141" i="32"/>
  <c r="U141" i="32"/>
  <c r="S141" i="32"/>
  <c r="Q141" i="32"/>
  <c r="P141" i="32"/>
  <c r="O366" i="32"/>
  <c r="W366" i="32"/>
  <c r="H366" i="56" s="1"/>
  <c r="G23" i="38"/>
  <c r="O23" i="38"/>
  <c r="W23" i="38" s="1"/>
  <c r="Z23" i="56" s="1"/>
  <c r="O21" i="32"/>
  <c r="W21" i="32" s="1"/>
  <c r="H21" i="56" s="1"/>
  <c r="O251" i="32"/>
  <c r="W251" i="32" s="1"/>
  <c r="G23" i="36"/>
  <c r="O23" i="36"/>
  <c r="W23" i="36" s="1"/>
  <c r="J23" i="56" s="1"/>
  <c r="P76" i="36"/>
  <c r="S76" i="36"/>
  <c r="R76" i="36"/>
  <c r="G76" i="36"/>
  <c r="Q76" i="36" s="1"/>
  <c r="T76" i="36"/>
  <c r="G24" i="43"/>
  <c r="O24" i="43" s="1"/>
  <c r="W24" i="43" s="1"/>
  <c r="AB24" i="56" s="1"/>
  <c r="G366" i="43"/>
  <c r="O366" i="43" s="1"/>
  <c r="W366" i="43" s="1"/>
  <c r="AB366" i="56" s="1"/>
  <c r="W38" i="46"/>
  <c r="AH38" i="56" s="1"/>
  <c r="W48" i="50"/>
  <c r="T48" i="56" s="1"/>
  <c r="W44" i="47"/>
  <c r="AJ44" i="56" s="1"/>
  <c r="T90" i="51"/>
  <c r="P90" i="51"/>
  <c r="G90" i="51"/>
  <c r="S90" i="51" s="1"/>
  <c r="S254" i="37"/>
  <c r="O94" i="32"/>
  <c r="G94" i="52"/>
  <c r="G94" i="39"/>
  <c r="Q94" i="32"/>
  <c r="P94" i="32"/>
  <c r="U94" i="32"/>
  <c r="T94" i="32"/>
  <c r="S94" i="32"/>
  <c r="R94" i="32"/>
  <c r="O95" i="32"/>
  <c r="G95" i="49"/>
  <c r="T95" i="49" s="1"/>
  <c r="G95" i="39"/>
  <c r="Q95" i="32"/>
  <c r="U95" i="32"/>
  <c r="S95" i="32"/>
  <c r="R95" i="32"/>
  <c r="P95" i="32"/>
  <c r="T95" i="32"/>
  <c r="O92" i="42"/>
  <c r="P92" i="42"/>
  <c r="G92" i="42"/>
  <c r="T92" i="42" s="1"/>
  <c r="R85" i="52"/>
  <c r="G85" i="52"/>
  <c r="O85" i="52" s="1"/>
  <c r="T85" i="52"/>
  <c r="O94" i="44"/>
  <c r="P94" i="44"/>
  <c r="G94" i="44"/>
  <c r="U94" i="44" s="1"/>
  <c r="G21" i="42"/>
  <c r="O21" i="42" s="1"/>
  <c r="W21" i="42" s="1"/>
  <c r="L21" i="56" s="1"/>
  <c r="G68" i="37"/>
  <c r="O68" i="37"/>
  <c r="W68" i="37"/>
  <c r="N68" i="56" s="1"/>
  <c r="G112" i="42"/>
  <c r="O112" i="42"/>
  <c r="T148" i="51"/>
  <c r="S148" i="51"/>
  <c r="G148" i="51"/>
  <c r="O148" i="51" s="1"/>
  <c r="R148" i="51"/>
  <c r="O199" i="32"/>
  <c r="W199" i="32" s="1"/>
  <c r="H199" i="56" s="1"/>
  <c r="O144" i="38"/>
  <c r="O254" i="32"/>
  <c r="W254" i="32" s="1"/>
  <c r="H254" i="56" s="1"/>
  <c r="Q139" i="50"/>
  <c r="G139" i="50"/>
  <c r="G34" i="38"/>
  <c r="O34" i="38"/>
  <c r="W34" i="38"/>
  <c r="Z34" i="56" s="1"/>
  <c r="G30" i="50"/>
  <c r="O30" i="50" s="1"/>
  <c r="W30" i="50" s="1"/>
  <c r="T30" i="56" s="1"/>
  <c r="G366" i="44"/>
  <c r="O366" i="44"/>
  <c r="W366" i="44"/>
  <c r="AD366" i="56" s="1"/>
  <c r="G26" i="50"/>
  <c r="O26" i="50"/>
  <c r="W26" i="50"/>
  <c r="T26" i="56"/>
  <c r="G29" i="54"/>
  <c r="O29" i="54"/>
  <c r="W29" i="54"/>
  <c r="AL29" i="56"/>
  <c r="G365" i="42"/>
  <c r="O365" i="42"/>
  <c r="W365" i="42"/>
  <c r="L365" i="56"/>
  <c r="G22" i="37"/>
  <c r="O22" i="37"/>
  <c r="W22" i="37" s="1"/>
  <c r="N22" i="56" s="1"/>
  <c r="G29" i="44"/>
  <c r="O29" i="44"/>
  <c r="W29" i="44" s="1"/>
  <c r="AD29" i="56" s="1"/>
  <c r="G30" i="54"/>
  <c r="O30" i="54" s="1"/>
  <c r="W30" i="54" s="1"/>
  <c r="AL30" i="56" s="1"/>
  <c r="G42" i="36"/>
  <c r="O42" i="36"/>
  <c r="W42" i="36" s="1"/>
  <c r="J42" i="56" s="1"/>
  <c r="G68" i="46"/>
  <c r="O68" i="46"/>
  <c r="W68" i="46" s="1"/>
  <c r="G48" i="37"/>
  <c r="O48" i="37"/>
  <c r="W48" i="37" s="1"/>
  <c r="N48" i="56" s="1"/>
  <c r="G42" i="50"/>
  <c r="O42" i="50"/>
  <c r="W42" i="50" s="1"/>
  <c r="T42" i="56" s="1"/>
  <c r="G44" i="38"/>
  <c r="O44" i="38"/>
  <c r="W44" i="38" s="1"/>
  <c r="Z44" i="56" s="1"/>
  <c r="G47" i="54"/>
  <c r="O47" i="54"/>
  <c r="W47" i="54" s="1"/>
  <c r="AL47" i="56" s="1"/>
  <c r="G39" i="52"/>
  <c r="O39" i="52"/>
  <c r="W39" i="52" s="1"/>
  <c r="X39" i="56" s="1"/>
  <c r="G42" i="45"/>
  <c r="O42" i="45"/>
  <c r="W42" i="45" s="1"/>
  <c r="AF42" i="56" s="1"/>
  <c r="G44" i="42"/>
  <c r="O44" i="42" s="1"/>
  <c r="W44" i="42" s="1"/>
  <c r="L44" i="56" s="1"/>
  <c r="G42" i="49"/>
  <c r="O42" i="49" s="1"/>
  <c r="W42" i="49" s="1"/>
  <c r="R42" i="56" s="1"/>
  <c r="G48" i="44"/>
  <c r="O48" i="44" s="1"/>
  <c r="W48" i="44" s="1"/>
  <c r="AD48" i="56" s="1"/>
  <c r="U85" i="43"/>
  <c r="Q85" i="43"/>
  <c r="G85" i="43"/>
  <c r="P85" i="43" s="1"/>
  <c r="G90" i="42"/>
  <c r="G85" i="38"/>
  <c r="Q143" i="32"/>
  <c r="U143" i="32"/>
  <c r="R143" i="32"/>
  <c r="P143" i="32"/>
  <c r="T143" i="32"/>
  <c r="S143" i="32"/>
  <c r="S116" i="48"/>
  <c r="T145" i="32"/>
  <c r="U145" i="32"/>
  <c r="S145" i="32"/>
  <c r="P145" i="32"/>
  <c r="Q145" i="32"/>
  <c r="G145" i="39"/>
  <c r="R145" i="32"/>
  <c r="G192" i="39"/>
  <c r="R192" i="32"/>
  <c r="Q192" i="32"/>
  <c r="T192" i="32"/>
  <c r="P192" i="32"/>
  <c r="U192" i="32"/>
  <c r="S192" i="32"/>
  <c r="G230" i="39"/>
  <c r="P230" i="32"/>
  <c r="U230" i="32"/>
  <c r="T230" i="32"/>
  <c r="S230" i="32"/>
  <c r="R230" i="32"/>
  <c r="Q230" i="32"/>
  <c r="G243" i="39"/>
  <c r="R243" i="32"/>
  <c r="U243" i="32"/>
  <c r="P243" i="32"/>
  <c r="Q243" i="32"/>
  <c r="S243" i="32"/>
  <c r="T243" i="32"/>
  <c r="T260" i="47"/>
  <c r="G90" i="39"/>
  <c r="O90" i="39"/>
  <c r="G21" i="47"/>
  <c r="O21" i="47"/>
  <c r="W21" i="47" s="1"/>
  <c r="AJ21" i="56" s="1"/>
  <c r="G48" i="38"/>
  <c r="O48" i="38"/>
  <c r="W48" i="38" s="1"/>
  <c r="Z48" i="56" s="1"/>
  <c r="G95" i="37"/>
  <c r="O95" i="37"/>
  <c r="G112" i="48"/>
  <c r="O261" i="32"/>
  <c r="W261" i="32"/>
  <c r="H261" i="56" s="1"/>
  <c r="G140" i="54"/>
  <c r="O140" i="54"/>
  <c r="O74" i="32"/>
  <c r="G74" i="43"/>
  <c r="G74" i="47"/>
  <c r="G74" i="42"/>
  <c r="G74" i="39"/>
  <c r="G74" i="45"/>
  <c r="G74" i="36"/>
  <c r="G74" i="48"/>
  <c r="G74" i="49"/>
  <c r="G74" i="38"/>
  <c r="G74" i="52"/>
  <c r="G74" i="46"/>
  <c r="G74" i="54"/>
  <c r="G74" i="50"/>
  <c r="Q74" i="32"/>
  <c r="G74" i="51"/>
  <c r="R74" i="32"/>
  <c r="U74" i="32"/>
  <c r="T74" i="32"/>
  <c r="P74" i="32"/>
  <c r="S74" i="32"/>
  <c r="G35" i="38"/>
  <c r="O35" i="38"/>
  <c r="W35" i="38" s="1"/>
  <c r="Z35" i="56" s="1"/>
  <c r="S140" i="36"/>
  <c r="G140" i="36"/>
  <c r="O140" i="36" s="1"/>
  <c r="U140" i="36"/>
  <c r="G22" i="43"/>
  <c r="O22" i="43" s="1"/>
  <c r="W22" i="43" s="1"/>
  <c r="AB22" i="56" s="1"/>
  <c r="G35" i="43"/>
  <c r="O35" i="43" s="1"/>
  <c r="W35" i="43" s="1"/>
  <c r="AB35" i="56" s="1"/>
  <c r="G365" i="43"/>
  <c r="O365" i="43" s="1"/>
  <c r="W365" i="43" s="1"/>
  <c r="AB365" i="56" s="1"/>
  <c r="G31" i="37"/>
  <c r="O31" i="37" s="1"/>
  <c r="W31" i="37" s="1"/>
  <c r="N31" i="56" s="1"/>
  <c r="G30" i="44"/>
  <c r="O30" i="44"/>
  <c r="W30" i="44" s="1"/>
  <c r="AD30" i="56" s="1"/>
  <c r="R138" i="49"/>
  <c r="T138" i="49"/>
  <c r="G46" i="48"/>
  <c r="O46" i="48" s="1"/>
  <c r="W46" i="48" s="1"/>
  <c r="P46" i="56" s="1"/>
  <c r="G45" i="46"/>
  <c r="O45" i="46"/>
  <c r="W45" i="46" s="1"/>
  <c r="AH45" i="56" s="1"/>
  <c r="G40" i="37"/>
  <c r="O40" i="37"/>
  <c r="W40" i="37" s="1"/>
  <c r="N40" i="56" s="1"/>
  <c r="G40" i="50"/>
  <c r="O40" i="50"/>
  <c r="W40" i="50" s="1"/>
  <c r="T40" i="56" s="1"/>
  <c r="G45" i="54"/>
  <c r="O45" i="54"/>
  <c r="W45" i="54" s="1"/>
  <c r="AL45" i="56" s="1"/>
  <c r="G141" i="51"/>
  <c r="O141" i="51"/>
  <c r="G68" i="52"/>
  <c r="O68" i="52"/>
  <c r="W68" i="52" s="1"/>
  <c r="X68" i="56" s="1"/>
  <c r="G44" i="47"/>
  <c r="O44" i="47"/>
  <c r="G48" i="49"/>
  <c r="O48" i="49"/>
  <c r="W48" i="49"/>
  <c r="R48" i="56" s="1"/>
  <c r="G40" i="51"/>
  <c r="O40" i="51"/>
  <c r="W40" i="51"/>
  <c r="V40" i="56" s="1"/>
  <c r="G46" i="44"/>
  <c r="O46" i="44" s="1"/>
  <c r="W46" i="44" s="1"/>
  <c r="AD46" i="56" s="1"/>
  <c r="R90" i="46"/>
  <c r="G90" i="46"/>
  <c r="O90" i="46" s="1"/>
  <c r="P90" i="46"/>
  <c r="O85" i="32"/>
  <c r="W85" i="32"/>
  <c r="H85" i="56" s="1"/>
  <c r="S90" i="48"/>
  <c r="G90" i="48"/>
  <c r="G94" i="50"/>
  <c r="O94" i="50" s="1"/>
  <c r="O90" i="38"/>
  <c r="Q90" i="38"/>
  <c r="G90" i="38"/>
  <c r="S90" i="38" s="1"/>
  <c r="R144" i="52"/>
  <c r="U98" i="49"/>
  <c r="W148" i="48"/>
  <c r="P148" i="56" s="1"/>
  <c r="G164" i="39"/>
  <c r="T164" i="32"/>
  <c r="P164" i="32"/>
  <c r="U164" i="32"/>
  <c r="S164" i="32"/>
  <c r="R164" i="32"/>
  <c r="Q164" i="32"/>
  <c r="R200" i="32"/>
  <c r="T200" i="32"/>
  <c r="U200" i="32"/>
  <c r="G200" i="39"/>
  <c r="S200" i="32"/>
  <c r="P200" i="32"/>
  <c r="Q200" i="32"/>
  <c r="S199" i="45"/>
  <c r="Q213" i="49"/>
  <c r="G226" i="39"/>
  <c r="U226" i="32"/>
  <c r="G226" i="37"/>
  <c r="P226" i="32"/>
  <c r="S226" i="32"/>
  <c r="T226" i="32"/>
  <c r="R226" i="32"/>
  <c r="Q226" i="32"/>
  <c r="G247" i="54"/>
  <c r="S247" i="32"/>
  <c r="T247" i="32"/>
  <c r="R247" i="32"/>
  <c r="G247" i="36"/>
  <c r="U247" i="32"/>
  <c r="P247" i="32"/>
  <c r="G247" i="39"/>
  <c r="Q247" i="32"/>
  <c r="Q260" i="38"/>
  <c r="U318" i="32"/>
  <c r="P318" i="32"/>
  <c r="G318" i="39"/>
  <c r="Q318" i="32"/>
  <c r="G318" i="37"/>
  <c r="S318" i="32"/>
  <c r="T318" i="32"/>
  <c r="R318" i="32"/>
  <c r="G148" i="39"/>
  <c r="G261" i="39"/>
  <c r="O261" i="39" s="1"/>
  <c r="G27" i="44"/>
  <c r="O27" i="44"/>
  <c r="W27" i="44" s="1"/>
  <c r="AD27" i="56" s="1"/>
  <c r="O47" i="32"/>
  <c r="W47" i="32"/>
  <c r="H47" i="56" s="1"/>
  <c r="T116" i="49"/>
  <c r="S116" i="49"/>
  <c r="S148" i="46"/>
  <c r="G148" i="46"/>
  <c r="Q191" i="36"/>
  <c r="R191" i="36"/>
  <c r="G191" i="36"/>
  <c r="S191" i="36" s="1"/>
  <c r="G192" i="52"/>
  <c r="O192" i="52"/>
  <c r="G140" i="45"/>
  <c r="O140" i="32"/>
  <c r="G30" i="38"/>
  <c r="O30" i="38"/>
  <c r="W30" i="38" s="1"/>
  <c r="Z30" i="56" s="1"/>
  <c r="O138" i="32"/>
  <c r="G138" i="52"/>
  <c r="O138" i="52" s="1"/>
  <c r="G138" i="39"/>
  <c r="G138" i="49"/>
  <c r="U138" i="49" s="1"/>
  <c r="G138" i="45"/>
  <c r="G138" i="42"/>
  <c r="G138" i="50"/>
  <c r="R138" i="32"/>
  <c r="T138" i="32"/>
  <c r="U138" i="32"/>
  <c r="P138" i="32"/>
  <c r="Q138" i="32"/>
  <c r="S138" i="32"/>
  <c r="G21" i="38"/>
  <c r="O21" i="38" s="1"/>
  <c r="W21" i="38" s="1"/>
  <c r="Z21" i="56" s="1"/>
  <c r="G21" i="36"/>
  <c r="O21" i="36" s="1"/>
  <c r="W21" i="36" s="1"/>
  <c r="J21" i="56" s="1"/>
  <c r="G35" i="42"/>
  <c r="O35" i="42"/>
  <c r="W35" i="42" s="1"/>
  <c r="L35" i="56" s="1"/>
  <c r="G30" i="42"/>
  <c r="O30" i="42" s="1"/>
  <c r="W30" i="42" s="1"/>
  <c r="L30" i="56" s="1"/>
  <c r="G27" i="47"/>
  <c r="O27" i="47" s="1"/>
  <c r="W27" i="47"/>
  <c r="AJ27" i="56" s="1"/>
  <c r="G25" i="51"/>
  <c r="O25" i="51" s="1"/>
  <c r="W25" i="51" s="1"/>
  <c r="V25" i="56" s="1"/>
  <c r="G33" i="44"/>
  <c r="O33" i="44" s="1"/>
  <c r="W33" i="44" s="1"/>
  <c r="AD33" i="56" s="1"/>
  <c r="G42" i="48"/>
  <c r="O42" i="48" s="1"/>
  <c r="W42" i="48" s="1"/>
  <c r="P42" i="56" s="1"/>
  <c r="G38" i="46"/>
  <c r="O38" i="46"/>
  <c r="G44" i="37"/>
  <c r="O44" i="37" s="1"/>
  <c r="W44" i="37" s="1"/>
  <c r="N44" i="56" s="1"/>
  <c r="G48" i="50"/>
  <c r="O48" i="50"/>
  <c r="G46" i="54"/>
  <c r="O46" i="54" s="1"/>
  <c r="W46" i="54" s="1"/>
  <c r="AL46" i="56" s="1"/>
  <c r="O37" i="32"/>
  <c r="W37" i="32"/>
  <c r="H37" i="56"/>
  <c r="G47" i="45"/>
  <c r="O47" i="45" s="1"/>
  <c r="W47" i="45" s="1"/>
  <c r="AF47" i="56" s="1"/>
  <c r="G43" i="47"/>
  <c r="O43" i="47"/>
  <c r="W43" i="47" s="1"/>
  <c r="AJ43" i="56" s="1"/>
  <c r="G48" i="42"/>
  <c r="O48" i="42" s="1"/>
  <c r="W48" i="42" s="1"/>
  <c r="L48" i="56" s="1"/>
  <c r="G68" i="49"/>
  <c r="O68" i="49" s="1"/>
  <c r="W68" i="49" s="1"/>
  <c r="R68" i="56" s="1"/>
  <c r="G43" i="51"/>
  <c r="O43" i="51"/>
  <c r="W43" i="51" s="1"/>
  <c r="V43" i="56" s="1"/>
  <c r="G39" i="44"/>
  <c r="O39" i="44" s="1"/>
  <c r="W39" i="44"/>
  <c r="AD39" i="56" s="1"/>
  <c r="O92" i="36"/>
  <c r="P92" i="36"/>
  <c r="G92" i="36"/>
  <c r="S92" i="36" s="1"/>
  <c r="G102" i="37"/>
  <c r="G85" i="51"/>
  <c r="G102" i="43"/>
  <c r="O102" i="43" s="1"/>
  <c r="O92" i="46"/>
  <c r="P92" i="46"/>
  <c r="G92" i="46"/>
  <c r="Q92" i="46" s="1"/>
  <c r="O90" i="32"/>
  <c r="W90" i="32"/>
  <c r="H90" i="56" s="1"/>
  <c r="G95" i="50"/>
  <c r="O95" i="50"/>
  <c r="G94" i="38"/>
  <c r="O94" i="38" s="1"/>
  <c r="O98" i="32"/>
  <c r="G98" i="39"/>
  <c r="U98" i="32"/>
  <c r="R98" i="32"/>
  <c r="S98" i="32"/>
  <c r="T98" i="32"/>
  <c r="Q98" i="32"/>
  <c r="P98" i="32"/>
  <c r="O98" i="45"/>
  <c r="R98" i="45"/>
  <c r="G98" i="45"/>
  <c r="T98" i="45" s="1"/>
  <c r="S98" i="45"/>
  <c r="O143" i="32"/>
  <c r="W143" i="32" s="1"/>
  <c r="H143" i="56" s="1"/>
  <c r="R112" i="46"/>
  <c r="G112" i="46"/>
  <c r="O112" i="46" s="1"/>
  <c r="T112" i="46"/>
  <c r="T112" i="54"/>
  <c r="Q112" i="54"/>
  <c r="G112" i="54"/>
  <c r="R112" i="54" s="1"/>
  <c r="O116" i="32"/>
  <c r="G116" i="39"/>
  <c r="U116" i="32"/>
  <c r="Q116" i="32"/>
  <c r="P116" i="32"/>
  <c r="G116" i="49"/>
  <c r="U116" i="49" s="1"/>
  <c r="S116" i="32"/>
  <c r="R116" i="32"/>
  <c r="T116" i="32"/>
  <c r="P112" i="38"/>
  <c r="G112" i="38"/>
  <c r="G259" i="37"/>
  <c r="O145" i="50"/>
  <c r="P145" i="50"/>
  <c r="G145" i="50"/>
  <c r="Q145" i="50" s="1"/>
  <c r="T145" i="42"/>
  <c r="R145" i="42"/>
  <c r="Q145" i="42"/>
  <c r="G145" i="42"/>
  <c r="U145" i="42" s="1"/>
  <c r="S145" i="42"/>
  <c r="O148" i="48"/>
  <c r="R148" i="48"/>
  <c r="P148" i="48"/>
  <c r="Q148" i="48"/>
  <c r="T148" i="48"/>
  <c r="G148" i="48"/>
  <c r="S148" i="48" s="1"/>
  <c r="U148" i="48"/>
  <c r="G145" i="47"/>
  <c r="O167" i="32"/>
  <c r="U167" i="32"/>
  <c r="Q167" i="32"/>
  <c r="G167" i="47"/>
  <c r="T167" i="32"/>
  <c r="G167" i="39"/>
  <c r="P167" i="32"/>
  <c r="R167" i="32"/>
  <c r="S167" i="32"/>
  <c r="G166" i="42"/>
  <c r="O164" i="50"/>
  <c r="W164" i="50" s="1"/>
  <c r="T164" i="56" s="1"/>
  <c r="S164" i="50"/>
  <c r="T164" i="50"/>
  <c r="U164" i="50"/>
  <c r="R164" i="50"/>
  <c r="G164" i="50"/>
  <c r="P164" i="50" s="1"/>
  <c r="Q164" i="50"/>
  <c r="G164" i="47"/>
  <c r="O196" i="32"/>
  <c r="R196" i="32"/>
  <c r="G196" i="39"/>
  <c r="T196" i="32"/>
  <c r="Q196" i="32"/>
  <c r="P196" i="32"/>
  <c r="S196" i="32"/>
  <c r="U196" i="32"/>
  <c r="O196" i="49"/>
  <c r="T196" i="49"/>
  <c r="U196" i="49"/>
  <c r="S196" i="49"/>
  <c r="Q196" i="49"/>
  <c r="G196" i="49"/>
  <c r="R196" i="49" s="1"/>
  <c r="P196" i="49"/>
  <c r="R197" i="43"/>
  <c r="S197" i="43"/>
  <c r="G196" i="42"/>
  <c r="O213" i="32"/>
  <c r="G213" i="39"/>
  <c r="G213" i="45"/>
  <c r="P213" i="32"/>
  <c r="U213" i="32"/>
  <c r="T213" i="32"/>
  <c r="S213" i="32"/>
  <c r="Q213" i="32"/>
  <c r="R213" i="32"/>
  <c r="G230" i="36"/>
  <c r="O228" i="48"/>
  <c r="R226" i="46"/>
  <c r="P226" i="46"/>
  <c r="G226" i="46"/>
  <c r="Q226" i="46" s="1"/>
  <c r="O226" i="49"/>
  <c r="P226" i="49"/>
  <c r="G226" i="49"/>
  <c r="S226" i="49" s="1"/>
  <c r="G328" i="50"/>
  <c r="G328" i="39"/>
  <c r="S328" i="32"/>
  <c r="U328" i="32"/>
  <c r="T328" i="32"/>
  <c r="P328" i="32"/>
  <c r="Q328" i="32"/>
  <c r="R328" i="32"/>
  <c r="G74" i="37"/>
  <c r="O74" i="37" s="1"/>
  <c r="O242" i="32"/>
  <c r="R242" i="32"/>
  <c r="G242" i="39"/>
  <c r="U242" i="32"/>
  <c r="P242" i="32"/>
  <c r="Q242" i="32"/>
  <c r="S242" i="32"/>
  <c r="T242" i="32"/>
  <c r="P243" i="54"/>
  <c r="S243" i="54"/>
  <c r="G243" i="54"/>
  <c r="T243" i="54" s="1"/>
  <c r="O261" i="45"/>
  <c r="U261" i="45"/>
  <c r="G261" i="45"/>
  <c r="T261" i="45" s="1"/>
  <c r="O260" i="32"/>
  <c r="T260" i="32"/>
  <c r="G260" i="39"/>
  <c r="P260" i="32"/>
  <c r="R260" i="32"/>
  <c r="G260" i="54"/>
  <c r="S260" i="32"/>
  <c r="Q260" i="32"/>
  <c r="U260" i="32"/>
  <c r="Q260" i="51"/>
  <c r="G260" i="51"/>
  <c r="O260" i="51" s="1"/>
  <c r="T260" i="51"/>
  <c r="O264" i="50"/>
  <c r="U264" i="50"/>
  <c r="G264" i="50"/>
  <c r="T264" i="50" s="1"/>
  <c r="P264" i="50"/>
  <c r="O166" i="32"/>
  <c r="G366" i="49"/>
  <c r="O366" i="49"/>
  <c r="W366" i="49" s="1"/>
  <c r="R366" i="56" s="1"/>
  <c r="G24" i="38"/>
  <c r="O24" i="38" s="1"/>
  <c r="W24" i="38" s="1"/>
  <c r="Z24" i="56" s="1"/>
  <c r="G25" i="37"/>
  <c r="O25" i="37" s="1"/>
  <c r="W25" i="37" s="1"/>
  <c r="N25" i="56" s="1"/>
  <c r="G39" i="43"/>
  <c r="O39" i="43" s="1"/>
  <c r="W39" i="43" s="1"/>
  <c r="AB39" i="56" s="1"/>
  <c r="G48" i="54"/>
  <c r="O48" i="54" s="1"/>
  <c r="W48" i="54" s="1"/>
  <c r="AL48" i="56" s="1"/>
  <c r="G45" i="42"/>
  <c r="O45" i="42" s="1"/>
  <c r="W45" i="42"/>
  <c r="L45" i="56" s="1"/>
  <c r="G141" i="42"/>
  <c r="O141" i="42" s="1"/>
  <c r="G254" i="37"/>
  <c r="P89" i="50"/>
  <c r="G92" i="47"/>
  <c r="O92" i="47" s="1"/>
  <c r="G98" i="47"/>
  <c r="O98" i="47" s="1"/>
  <c r="O252" i="32"/>
  <c r="G252" i="46"/>
  <c r="G252" i="39"/>
  <c r="G252" i="52"/>
  <c r="P252" i="32"/>
  <c r="R252" i="32"/>
  <c r="T252" i="32"/>
  <c r="Q252" i="32"/>
  <c r="S252" i="32"/>
  <c r="U252" i="32"/>
  <c r="G112" i="44"/>
  <c r="O112" i="44" s="1"/>
  <c r="G116" i="48"/>
  <c r="O116" i="48" s="1"/>
  <c r="G145" i="51"/>
  <c r="O145" i="51" s="1"/>
  <c r="G148" i="37"/>
  <c r="G145" i="44"/>
  <c r="O145" i="44" s="1"/>
  <c r="Q109" i="32"/>
  <c r="G167" i="42"/>
  <c r="O167" i="42"/>
  <c r="T166" i="51"/>
  <c r="G166" i="51"/>
  <c r="O166" i="51" s="1"/>
  <c r="P166" i="51"/>
  <c r="G167" i="43"/>
  <c r="T167" i="43" s="1"/>
  <c r="G166" i="46"/>
  <c r="Q166" i="46" s="1"/>
  <c r="G199" i="36"/>
  <c r="O199" i="36"/>
  <c r="G199" i="51"/>
  <c r="O199" i="51"/>
  <c r="O197" i="32"/>
  <c r="G197" i="43"/>
  <c r="Q197" i="43" s="1"/>
  <c r="G197" i="50"/>
  <c r="G197" i="39"/>
  <c r="Q197" i="32"/>
  <c r="R197" i="32"/>
  <c r="T197" i="32"/>
  <c r="G197" i="48"/>
  <c r="P197" i="48" s="1"/>
  <c r="S197" i="32"/>
  <c r="U197" i="32"/>
  <c r="P197" i="32"/>
  <c r="W197" i="32" s="1"/>
  <c r="H197" i="56" s="1"/>
  <c r="S192" i="43"/>
  <c r="G192" i="43"/>
  <c r="G199" i="45"/>
  <c r="O199" i="45" s="1"/>
  <c r="G197" i="47"/>
  <c r="O197" i="47" s="1"/>
  <c r="U213" i="47"/>
  <c r="P213" i="47"/>
  <c r="T213" i="47"/>
  <c r="G213" i="47"/>
  <c r="O213" i="47" s="1"/>
  <c r="R213" i="47"/>
  <c r="G213" i="49"/>
  <c r="O213" i="49"/>
  <c r="G226" i="36"/>
  <c r="P226" i="36" s="1"/>
  <c r="O226" i="32"/>
  <c r="W226" i="32" s="1"/>
  <c r="H226" i="56" s="1"/>
  <c r="O243" i="32"/>
  <c r="G247" i="49"/>
  <c r="O247" i="49" s="1"/>
  <c r="G260" i="38"/>
  <c r="O260" i="38"/>
  <c r="G260" i="47"/>
  <c r="O260" i="47"/>
  <c r="G117" i="42"/>
  <c r="T117" i="42" s="1"/>
  <c r="G117" i="37"/>
  <c r="G117" i="36"/>
  <c r="U117" i="32"/>
  <c r="P117" i="32"/>
  <c r="Q117" i="32"/>
  <c r="G117" i="39"/>
  <c r="R117" i="32"/>
  <c r="S117" i="32"/>
  <c r="T117" i="32"/>
  <c r="G144" i="38"/>
  <c r="G144" i="37"/>
  <c r="G144" i="39"/>
  <c r="G144" i="36"/>
  <c r="P144" i="32"/>
  <c r="R144" i="32"/>
  <c r="S144" i="32"/>
  <c r="Q144" i="32"/>
  <c r="U144" i="32"/>
  <c r="T144" i="32"/>
  <c r="R143" i="39"/>
  <c r="S143" i="39"/>
  <c r="G143" i="39"/>
  <c r="T143" i="39" s="1"/>
  <c r="G230" i="50"/>
  <c r="Q230" i="50" s="1"/>
  <c r="O230" i="50"/>
  <c r="G25" i="49"/>
  <c r="O25" i="49"/>
  <c r="W25" i="49" s="1"/>
  <c r="R25" i="56" s="1"/>
  <c r="G143" i="51"/>
  <c r="G45" i="37"/>
  <c r="O45" i="37" s="1"/>
  <c r="W45" i="37" s="1"/>
  <c r="N45" i="56" s="1"/>
  <c r="O48" i="32"/>
  <c r="W48" i="32" s="1"/>
  <c r="H48" i="56" s="1"/>
  <c r="G40" i="49"/>
  <c r="O40" i="49" s="1"/>
  <c r="W40" i="49"/>
  <c r="R40" i="56" s="1"/>
  <c r="O93" i="32"/>
  <c r="G93" i="48"/>
  <c r="G93" i="51"/>
  <c r="G93" i="39"/>
  <c r="R93" i="32"/>
  <c r="S93" i="32"/>
  <c r="Q93" i="32"/>
  <c r="G93" i="49"/>
  <c r="O93" i="49" s="1"/>
  <c r="P93" i="32"/>
  <c r="T93" i="32"/>
  <c r="U93" i="32"/>
  <c r="G144" i="52"/>
  <c r="O144" i="52" s="1"/>
  <c r="G98" i="49"/>
  <c r="O98" i="49" s="1"/>
  <c r="Q112" i="45"/>
  <c r="G112" i="45"/>
  <c r="O112" i="45" s="1"/>
  <c r="P112" i="45"/>
  <c r="G117" i="54"/>
  <c r="O117" i="54" s="1"/>
  <c r="G116" i="42"/>
  <c r="S116" i="42" s="1"/>
  <c r="G144" i="48"/>
  <c r="G117" i="50"/>
  <c r="O119" i="43"/>
  <c r="O145" i="32"/>
  <c r="W145" i="32"/>
  <c r="H145" i="56" s="1"/>
  <c r="T150" i="37"/>
  <c r="S148" i="47"/>
  <c r="T148" i="47"/>
  <c r="G148" i="47"/>
  <c r="R148" i="47" s="1"/>
  <c r="O164" i="32"/>
  <c r="W164" i="32"/>
  <c r="H164" i="56" s="1"/>
  <c r="O167" i="46"/>
  <c r="R167" i="46"/>
  <c r="G167" i="46"/>
  <c r="S167" i="46" s="1"/>
  <c r="O143" i="37"/>
  <c r="Q143" i="37"/>
  <c r="G143" i="37"/>
  <c r="T143" i="37" s="1"/>
  <c r="U200" i="38"/>
  <c r="G200" i="38"/>
  <c r="Q195" i="47"/>
  <c r="G199" i="42"/>
  <c r="O199" i="42" s="1"/>
  <c r="G230" i="42"/>
  <c r="O230" i="32"/>
  <c r="W230" i="32"/>
  <c r="H230" i="56" s="1"/>
  <c r="R225" i="51"/>
  <c r="G243" i="48"/>
  <c r="O243" i="48"/>
  <c r="T242" i="52"/>
  <c r="G242" i="52"/>
  <c r="G261" i="42"/>
  <c r="O261" i="42" s="1"/>
  <c r="G260" i="43"/>
  <c r="O260" i="43" s="1"/>
  <c r="O318" i="32"/>
  <c r="W318" i="32" s="1"/>
  <c r="H318" i="56" s="1"/>
  <c r="S109" i="32"/>
  <c r="Q75" i="36"/>
  <c r="T253" i="46"/>
  <c r="S329" i="54"/>
  <c r="P259" i="38"/>
  <c r="P267" i="42"/>
  <c r="O42" i="32"/>
  <c r="W42" i="32"/>
  <c r="H42" i="56" s="1"/>
  <c r="P90" i="45"/>
  <c r="G83" i="39"/>
  <c r="G83" i="47"/>
  <c r="U83" i="32"/>
  <c r="S83" i="32"/>
  <c r="P83" i="32"/>
  <c r="G83" i="45"/>
  <c r="T83" i="32"/>
  <c r="R83" i="32"/>
  <c r="Q83" i="32"/>
  <c r="G258" i="36"/>
  <c r="G258" i="50"/>
  <c r="G258" i="51"/>
  <c r="G258" i="39"/>
  <c r="U258" i="32"/>
  <c r="Q258" i="32"/>
  <c r="S258" i="32"/>
  <c r="P258" i="32"/>
  <c r="W258" i="32" s="1"/>
  <c r="H258" i="56" s="1"/>
  <c r="T258" i="32"/>
  <c r="R258" i="32"/>
  <c r="R168" i="44"/>
  <c r="U191" i="44"/>
  <c r="R228" i="38"/>
  <c r="Q226" i="47"/>
  <c r="U166" i="45"/>
  <c r="Q166" i="45"/>
  <c r="G166" i="45"/>
  <c r="S166" i="45" s="1"/>
  <c r="O253" i="32"/>
  <c r="G253" i="39"/>
  <c r="U253" i="32"/>
  <c r="R253" i="32"/>
  <c r="P253" i="32"/>
  <c r="S253" i="32"/>
  <c r="T253" i="32"/>
  <c r="Q253" i="32"/>
  <c r="O76" i="32"/>
  <c r="W76" i="32" s="1"/>
  <c r="H76" i="56" s="1"/>
  <c r="G252" i="44"/>
  <c r="O252" i="44" s="1"/>
  <c r="G33" i="54"/>
  <c r="O33" i="54"/>
  <c r="W33" i="54" s="1"/>
  <c r="AL33" i="56"/>
  <c r="G31" i="54"/>
  <c r="O31" i="54" s="1"/>
  <c r="W31" i="54" s="1"/>
  <c r="AL31" i="56" s="1"/>
  <c r="G37" i="50"/>
  <c r="O37" i="50"/>
  <c r="W37" i="50" s="1"/>
  <c r="T37" i="56" s="1"/>
  <c r="G46" i="45"/>
  <c r="O46" i="45"/>
  <c r="W46" i="45" s="1"/>
  <c r="AF46" i="56" s="1"/>
  <c r="G68" i="44"/>
  <c r="O68" i="44"/>
  <c r="W68" i="44" s="1"/>
  <c r="AD68" i="56" s="1"/>
  <c r="G85" i="37"/>
  <c r="R95" i="45"/>
  <c r="S95" i="45"/>
  <c r="Q95" i="45"/>
  <c r="G95" i="45"/>
  <c r="P95" i="45" s="1"/>
  <c r="T95" i="45"/>
  <c r="O99" i="44"/>
  <c r="S252" i="42"/>
  <c r="T252" i="42"/>
  <c r="G252" i="42"/>
  <c r="Q252" i="42" s="1"/>
  <c r="G117" i="46"/>
  <c r="O117" i="46" s="1"/>
  <c r="O136" i="54"/>
  <c r="G328" i="43"/>
  <c r="O328" i="43" s="1"/>
  <c r="O147" i="32"/>
  <c r="G147" i="39"/>
  <c r="G147" i="49"/>
  <c r="G147" i="43"/>
  <c r="G147" i="38"/>
  <c r="R147" i="32"/>
  <c r="P147" i="32"/>
  <c r="U147" i="32"/>
  <c r="Q147" i="32"/>
  <c r="S147" i="32"/>
  <c r="T147" i="32"/>
  <c r="O152" i="45"/>
  <c r="G167" i="36"/>
  <c r="O167" i="36" s="1"/>
  <c r="G166" i="50"/>
  <c r="T162" i="44"/>
  <c r="O200" i="32"/>
  <c r="W200" i="32"/>
  <c r="H200" i="56" s="1"/>
  <c r="S191" i="52"/>
  <c r="G191" i="52"/>
  <c r="U213" i="50"/>
  <c r="S213" i="50"/>
  <c r="G213" i="50"/>
  <c r="P213" i="50" s="1"/>
  <c r="U224" i="37"/>
  <c r="G230" i="38"/>
  <c r="O230" i="38" s="1"/>
  <c r="O228" i="47"/>
  <c r="S228" i="47"/>
  <c r="O205" i="32"/>
  <c r="G205" i="36"/>
  <c r="G205" i="43"/>
  <c r="G205" i="39"/>
  <c r="G205" i="42"/>
  <c r="P205" i="32"/>
  <c r="Q205" i="32"/>
  <c r="S205" i="32"/>
  <c r="U205" i="32"/>
  <c r="T205" i="32"/>
  <c r="R205" i="32"/>
  <c r="G247" i="42"/>
  <c r="O247" i="42"/>
  <c r="O245" i="48"/>
  <c r="R245" i="48"/>
  <c r="G243" i="45"/>
  <c r="O243" i="45" s="1"/>
  <c r="G261" i="37"/>
  <c r="O261" i="37"/>
  <c r="G260" i="44"/>
  <c r="Q316" i="42"/>
  <c r="U314" i="50"/>
  <c r="U318" i="54"/>
  <c r="Q318" i="54"/>
  <c r="G318" i="54"/>
  <c r="T318" i="54" s="1"/>
  <c r="W359" i="49"/>
  <c r="R359" i="56" s="1"/>
  <c r="G76" i="38"/>
  <c r="O76" i="38"/>
  <c r="G205" i="54"/>
  <c r="O205" i="54" s="1"/>
  <c r="G254" i="54"/>
  <c r="O254" i="54" s="1"/>
  <c r="G253" i="38"/>
  <c r="G143" i="49"/>
  <c r="O143" i="49" s="1"/>
  <c r="G140" i="49"/>
  <c r="S256" i="44"/>
  <c r="G259" i="43"/>
  <c r="O259" i="43" s="1"/>
  <c r="G138" i="51"/>
  <c r="U138" i="51" s="1"/>
  <c r="G259" i="51"/>
  <c r="O259" i="51"/>
  <c r="R144" i="49"/>
  <c r="G138" i="37"/>
  <c r="O138" i="37" s="1"/>
  <c r="G140" i="50"/>
  <c r="Q140" i="50" s="1"/>
  <c r="O329" i="32"/>
  <c r="G329" i="47"/>
  <c r="G329" i="39"/>
  <c r="G329" i="50"/>
  <c r="R329" i="32"/>
  <c r="U329" i="32"/>
  <c r="Q329" i="32"/>
  <c r="W329" i="32" s="1"/>
  <c r="H329" i="56" s="1"/>
  <c r="S329" i="32"/>
  <c r="P329" i="32"/>
  <c r="T329" i="32"/>
  <c r="O34" i="32"/>
  <c r="W34" i="32"/>
  <c r="H34" i="56" s="1"/>
  <c r="O255" i="32"/>
  <c r="G255" i="48"/>
  <c r="G255" i="52"/>
  <c r="G255" i="39"/>
  <c r="G255" i="46"/>
  <c r="G255" i="49"/>
  <c r="G255" i="47"/>
  <c r="Q255" i="32"/>
  <c r="T255" i="32"/>
  <c r="S255" i="32"/>
  <c r="U255" i="32"/>
  <c r="R255" i="32"/>
  <c r="P255" i="32"/>
  <c r="G252" i="47"/>
  <c r="AD35" i="56"/>
  <c r="U93" i="36"/>
  <c r="Q93" i="36"/>
  <c r="G93" i="36"/>
  <c r="P93" i="36" s="1"/>
  <c r="P100" i="43"/>
  <c r="U100" i="43"/>
  <c r="O89" i="32"/>
  <c r="W89" i="32" s="1"/>
  <c r="H89" i="56" s="1"/>
  <c r="G89" i="54"/>
  <c r="G89" i="39"/>
  <c r="G89" i="49"/>
  <c r="G89" i="46"/>
  <c r="R89" i="46" s="1"/>
  <c r="G89" i="36"/>
  <c r="G89" i="44"/>
  <c r="G89" i="43"/>
  <c r="G89" i="52"/>
  <c r="P89" i="32"/>
  <c r="U89" i="32"/>
  <c r="T89" i="32"/>
  <c r="G89" i="50"/>
  <c r="G89" i="42"/>
  <c r="R89" i="32"/>
  <c r="Q89" i="32"/>
  <c r="S89" i="32"/>
  <c r="S83" i="48"/>
  <c r="G83" i="48"/>
  <c r="O83" i="48" s="1"/>
  <c r="U83" i="48"/>
  <c r="O85" i="44"/>
  <c r="U85" i="44"/>
  <c r="G85" i="44"/>
  <c r="S85" i="44" s="1"/>
  <c r="G255" i="42"/>
  <c r="O255" i="42"/>
  <c r="P118" i="48"/>
  <c r="O144" i="32"/>
  <c r="W144" i="32"/>
  <c r="H144" i="56" s="1"/>
  <c r="S149" i="42"/>
  <c r="O145" i="45"/>
  <c r="R145" i="45"/>
  <c r="G145" i="45"/>
  <c r="S145" i="45" s="1"/>
  <c r="O165" i="32"/>
  <c r="G165" i="52"/>
  <c r="G165" i="39"/>
  <c r="G165" i="37"/>
  <c r="R165" i="32"/>
  <c r="G165" i="51"/>
  <c r="G165" i="36"/>
  <c r="U165" i="32"/>
  <c r="P165" i="32"/>
  <c r="G165" i="46"/>
  <c r="Q165" i="32"/>
  <c r="S165" i="32"/>
  <c r="T165" i="32"/>
  <c r="O166" i="49"/>
  <c r="Q166" i="49"/>
  <c r="G166" i="49"/>
  <c r="S166" i="49" s="1"/>
  <c r="P166" i="49"/>
  <c r="R168" i="54"/>
  <c r="Q199" i="43"/>
  <c r="G199" i="43"/>
  <c r="O199" i="43" s="1"/>
  <c r="P199" i="43"/>
  <c r="P192" i="47"/>
  <c r="Q192" i="47"/>
  <c r="G192" i="47"/>
  <c r="S192" i="47" s="1"/>
  <c r="G213" i="38"/>
  <c r="P226" i="52"/>
  <c r="G226" i="52"/>
  <c r="O226" i="52" s="1"/>
  <c r="U226" i="52"/>
  <c r="O191" i="32"/>
  <c r="W191" i="32" s="1"/>
  <c r="H191" i="56"/>
  <c r="G25" i="47"/>
  <c r="O25" i="47" s="1"/>
  <c r="W25" i="47" s="1"/>
  <c r="AJ25" i="56" s="1"/>
  <c r="G147" i="42"/>
  <c r="O147" i="42" s="1"/>
  <c r="R165" i="38"/>
  <c r="T165" i="38"/>
  <c r="G165" i="38"/>
  <c r="U165" i="38" s="1"/>
  <c r="G196" i="51"/>
  <c r="O196" i="51"/>
  <c r="G226" i="50"/>
  <c r="O226" i="50" s="1"/>
  <c r="Q262" i="48"/>
  <c r="G318" i="48"/>
  <c r="O318" i="48"/>
  <c r="G359" i="36"/>
  <c r="O359" i="36" s="1"/>
  <c r="W359" i="36" s="1"/>
  <c r="J359" i="56"/>
  <c r="G357" i="51"/>
  <c r="O357" i="51"/>
  <c r="W357" i="51" s="1"/>
  <c r="V357" i="56" s="1"/>
  <c r="G359" i="44"/>
  <c r="O359" i="44"/>
  <c r="W359" i="44" s="1"/>
  <c r="AD359" i="56" s="1"/>
  <c r="G357" i="54"/>
  <c r="O357" i="54"/>
  <c r="W357" i="54" s="1"/>
  <c r="AL357" i="56" s="1"/>
  <c r="G109" i="44"/>
  <c r="O109" i="44" s="1"/>
  <c r="G109" i="46"/>
  <c r="O109" i="46" s="1"/>
  <c r="G258" i="47"/>
  <c r="S157" i="38"/>
  <c r="T157" i="38"/>
  <c r="P205" i="44"/>
  <c r="G205" i="44"/>
  <c r="G144" i="49"/>
  <c r="G23" i="50"/>
  <c r="O23" i="50" s="1"/>
  <c r="W23" i="50" s="1"/>
  <c r="T23" i="56" s="1"/>
  <c r="O206" i="42"/>
  <c r="P206" i="42"/>
  <c r="G366" i="37"/>
  <c r="O366" i="37"/>
  <c r="W366" i="37" s="1"/>
  <c r="N366" i="56" s="1"/>
  <c r="G38" i="36"/>
  <c r="O38" i="36"/>
  <c r="W38" i="36" s="1"/>
  <c r="J38" i="56" s="1"/>
  <c r="G44" i="46"/>
  <c r="O44" i="46"/>
  <c r="W44" i="46" s="1"/>
  <c r="AH44" i="56" s="1"/>
  <c r="G44" i="54"/>
  <c r="O44" i="54" s="1"/>
  <c r="W44" i="54" s="1"/>
  <c r="AL44" i="56" s="1"/>
  <c r="G38" i="47"/>
  <c r="O38" i="47"/>
  <c r="W38" i="47" s="1"/>
  <c r="AJ38" i="56" s="1"/>
  <c r="G37" i="44"/>
  <c r="O37" i="44"/>
  <c r="W37" i="44" s="1"/>
  <c r="AD37" i="56" s="1"/>
  <c r="U94" i="42"/>
  <c r="Q94" i="42"/>
  <c r="G94" i="42"/>
  <c r="P94" i="42" s="1"/>
  <c r="R116" i="45"/>
  <c r="G116" i="45"/>
  <c r="O116" i="45" s="1"/>
  <c r="Q116" i="45"/>
  <c r="O258" i="32"/>
  <c r="G147" i="47"/>
  <c r="S147" i="47" s="1"/>
  <c r="G164" i="37"/>
  <c r="T164" i="52"/>
  <c r="S164" i="52"/>
  <c r="G164" i="52"/>
  <c r="R164" i="52" s="1"/>
  <c r="O191" i="46"/>
  <c r="U191" i="46"/>
  <c r="G191" i="46"/>
  <c r="T191" i="46" s="1"/>
  <c r="T228" i="37"/>
  <c r="G226" i="47"/>
  <c r="G228" i="44"/>
  <c r="G228" i="54"/>
  <c r="G228" i="37"/>
  <c r="O228" i="37" s="1"/>
  <c r="G228" i="48"/>
  <c r="G228" i="51"/>
  <c r="G228" i="43"/>
  <c r="U228" i="32"/>
  <c r="P228" i="32"/>
  <c r="G228" i="39"/>
  <c r="G228" i="47"/>
  <c r="U228" i="47" s="1"/>
  <c r="R228" i="32"/>
  <c r="S228" i="32"/>
  <c r="T228" i="32"/>
  <c r="Q228" i="32"/>
  <c r="P242" i="48"/>
  <c r="G263" i="42"/>
  <c r="U263" i="32"/>
  <c r="Q263" i="32"/>
  <c r="G263" i="36"/>
  <c r="G263" i="50"/>
  <c r="T263" i="32"/>
  <c r="G263" i="49"/>
  <c r="G263" i="39"/>
  <c r="P263" i="32"/>
  <c r="R263" i="32"/>
  <c r="S263" i="32"/>
  <c r="G263" i="38"/>
  <c r="U139" i="43"/>
  <c r="S253" i="43"/>
  <c r="G155" i="36"/>
  <c r="G155" i="42"/>
  <c r="G155" i="50"/>
  <c r="G155" i="43"/>
  <c r="G155" i="45"/>
  <c r="G155" i="54"/>
  <c r="G155" i="47"/>
  <c r="G155" i="37"/>
  <c r="G155" i="48"/>
  <c r="G155" i="49"/>
  <c r="G155" i="52"/>
  <c r="G155" i="38"/>
  <c r="G155" i="39"/>
  <c r="G155" i="46"/>
  <c r="S155" i="32"/>
  <c r="T155" i="32"/>
  <c r="U155" i="32"/>
  <c r="R155" i="32"/>
  <c r="P155" i="32"/>
  <c r="W155" i="32" s="1"/>
  <c r="Q155" i="32"/>
  <c r="G204" i="36"/>
  <c r="G204" i="47"/>
  <c r="G204" i="37"/>
  <c r="G204" i="48"/>
  <c r="G204" i="49"/>
  <c r="G204" i="38"/>
  <c r="G204" i="39"/>
  <c r="G204" i="54"/>
  <c r="G204" i="46"/>
  <c r="G204" i="44"/>
  <c r="G204" i="43"/>
  <c r="G204" i="45"/>
  <c r="G204" i="51"/>
  <c r="G204" i="42"/>
  <c r="G204" i="50"/>
  <c r="S204" i="32"/>
  <c r="T204" i="32"/>
  <c r="U204" i="32"/>
  <c r="R204" i="32"/>
  <c r="P204" i="32"/>
  <c r="Q204" i="32"/>
  <c r="G206" i="42"/>
  <c r="Q206" i="42" s="1"/>
  <c r="G206" i="38"/>
  <c r="G206" i="37"/>
  <c r="G206" i="48"/>
  <c r="G206" i="39"/>
  <c r="S206" i="32"/>
  <c r="T206" i="32"/>
  <c r="Q206" i="32"/>
  <c r="G206" i="46"/>
  <c r="U206" i="46" s="1"/>
  <c r="U206" i="32"/>
  <c r="R206" i="32"/>
  <c r="P206" i="32"/>
  <c r="T253" i="54"/>
  <c r="T155" i="51"/>
  <c r="T83" i="49"/>
  <c r="S95" i="46"/>
  <c r="G100" i="52"/>
  <c r="G100" i="51"/>
  <c r="G100" i="38"/>
  <c r="G100" i="54"/>
  <c r="O100" i="54" s="1"/>
  <c r="G100" i="42"/>
  <c r="G100" i="43"/>
  <c r="T100" i="43" s="1"/>
  <c r="G100" i="39"/>
  <c r="G100" i="36"/>
  <c r="G100" i="45"/>
  <c r="G100" i="47"/>
  <c r="G100" i="44"/>
  <c r="R100" i="32"/>
  <c r="P100" i="32"/>
  <c r="U100" i="32"/>
  <c r="T100" i="32"/>
  <c r="Q100" i="32"/>
  <c r="S100" i="32"/>
  <c r="R102" i="54"/>
  <c r="T98" i="43"/>
  <c r="Q116" i="50"/>
  <c r="G136" i="47"/>
  <c r="G136" i="39"/>
  <c r="G136" i="54"/>
  <c r="U136" i="32"/>
  <c r="P136" i="32"/>
  <c r="Q136" i="32"/>
  <c r="R136" i="32"/>
  <c r="T136" i="32"/>
  <c r="S136" i="32"/>
  <c r="S148" i="36"/>
  <c r="S166" i="36"/>
  <c r="P165" i="54"/>
  <c r="G157" i="38"/>
  <c r="Q157" i="38" s="1"/>
  <c r="G157" i="39"/>
  <c r="G157" i="46"/>
  <c r="G157" i="45"/>
  <c r="Q157" i="32"/>
  <c r="T157" i="32"/>
  <c r="S157" i="32"/>
  <c r="U157" i="32"/>
  <c r="R157" i="32"/>
  <c r="P157" i="32"/>
  <c r="G189" i="48"/>
  <c r="G189" i="39"/>
  <c r="G189" i="44"/>
  <c r="G189" i="37"/>
  <c r="U189" i="32"/>
  <c r="Q189" i="32"/>
  <c r="P189" i="32"/>
  <c r="S189" i="32"/>
  <c r="R189" i="32"/>
  <c r="G189" i="38"/>
  <c r="T189" i="32"/>
  <c r="G189" i="42"/>
  <c r="R191" i="45"/>
  <c r="T328" i="47"/>
  <c r="P211" i="51"/>
  <c r="G227" i="54"/>
  <c r="G227" i="52"/>
  <c r="G227" i="49"/>
  <c r="G227" i="46"/>
  <c r="T227" i="32"/>
  <c r="G227" i="39"/>
  <c r="S227" i="32"/>
  <c r="Q227" i="32"/>
  <c r="G227" i="43"/>
  <c r="R227" i="32"/>
  <c r="P227" i="32"/>
  <c r="U227" i="32"/>
  <c r="R228" i="50"/>
  <c r="R243" i="37"/>
  <c r="G245" i="42"/>
  <c r="G245" i="43"/>
  <c r="G245" i="48"/>
  <c r="Q245" i="48" s="1"/>
  <c r="U245" i="32"/>
  <c r="P245" i="32"/>
  <c r="G245" i="44"/>
  <c r="Q245" i="32"/>
  <c r="G245" i="45"/>
  <c r="S245" i="32"/>
  <c r="T245" i="32"/>
  <c r="G245" i="39"/>
  <c r="G245" i="51"/>
  <c r="R245" i="32"/>
  <c r="G245" i="38"/>
  <c r="U242" i="38"/>
  <c r="G315" i="39"/>
  <c r="Q315" i="32"/>
  <c r="P315" i="32"/>
  <c r="S315" i="32"/>
  <c r="G315" i="36"/>
  <c r="R315" i="32"/>
  <c r="T315" i="32"/>
  <c r="U315" i="32"/>
  <c r="U316" i="37"/>
  <c r="O264" i="32"/>
  <c r="W264" i="32"/>
  <c r="H264" i="56" s="1"/>
  <c r="G39" i="36"/>
  <c r="O39" i="36"/>
  <c r="W39" i="36" s="1"/>
  <c r="J39" i="56" s="1"/>
  <c r="S90" i="49"/>
  <c r="R90" i="49"/>
  <c r="P90" i="49"/>
  <c r="G90" i="49"/>
  <c r="T90" i="49" s="1"/>
  <c r="U90" i="49"/>
  <c r="G94" i="54"/>
  <c r="O94" i="54"/>
  <c r="G112" i="51"/>
  <c r="O112" i="51"/>
  <c r="G147" i="52"/>
  <c r="U147" i="52" s="1"/>
  <c r="O147" i="52"/>
  <c r="O163" i="36"/>
  <c r="O192" i="32"/>
  <c r="W192" i="32" s="1"/>
  <c r="H192" i="56" s="1"/>
  <c r="G226" i="43"/>
  <c r="O328" i="32"/>
  <c r="W328" i="32"/>
  <c r="H328" i="56" s="1"/>
  <c r="T240" i="45"/>
  <c r="U240" i="45"/>
  <c r="P240" i="45"/>
  <c r="G261" i="46"/>
  <c r="O314" i="48"/>
  <c r="T314" i="48"/>
  <c r="P314" i="48"/>
  <c r="U314" i="48"/>
  <c r="G315" i="38"/>
  <c r="O315" i="38" s="1"/>
  <c r="O317" i="46"/>
  <c r="G356" i="42"/>
  <c r="O356" i="42"/>
  <c r="W356" i="42" s="1"/>
  <c r="L356" i="56"/>
  <c r="O357" i="32"/>
  <c r="W357" i="32"/>
  <c r="H357" i="56" s="1"/>
  <c r="G356" i="38"/>
  <c r="O356" i="38"/>
  <c r="W356" i="38" s="1"/>
  <c r="Z356" i="56" s="1"/>
  <c r="G359" i="45"/>
  <c r="O359" i="45"/>
  <c r="W359" i="45" s="1"/>
  <c r="AF359" i="56" s="1"/>
  <c r="R109" i="32"/>
  <c r="O75" i="49"/>
  <c r="Q75" i="49"/>
  <c r="U75" i="49"/>
  <c r="R75" i="49"/>
  <c r="G259" i="45"/>
  <c r="O259" i="45"/>
  <c r="T206" i="51"/>
  <c r="R206" i="51"/>
  <c r="S206" i="51"/>
  <c r="G206" i="51"/>
  <c r="P206" i="51" s="1"/>
  <c r="Q206" i="51"/>
  <c r="S274" i="46"/>
  <c r="P274" i="46"/>
  <c r="G253" i="46"/>
  <c r="O253" i="46"/>
  <c r="O139" i="42"/>
  <c r="U139" i="42"/>
  <c r="P139" i="42"/>
  <c r="S139" i="42"/>
  <c r="T139" i="42"/>
  <c r="G139" i="42"/>
  <c r="Q139" i="42" s="1"/>
  <c r="R139" i="42"/>
  <c r="G329" i="54"/>
  <c r="O329" i="54"/>
  <c r="G259" i="38"/>
  <c r="O259" i="38"/>
  <c r="O144" i="51"/>
  <c r="R144" i="51"/>
  <c r="Q144" i="51"/>
  <c r="T144" i="51"/>
  <c r="S144" i="51"/>
  <c r="G144" i="51"/>
  <c r="P144" i="51" s="1"/>
  <c r="U144" i="51"/>
  <c r="O156" i="50"/>
  <c r="G365" i="36"/>
  <c r="O365" i="36" s="1"/>
  <c r="W365" i="36" s="1"/>
  <c r="J365" i="56" s="1"/>
  <c r="G366" i="51"/>
  <c r="O366" i="51"/>
  <c r="W366" i="51" s="1"/>
  <c r="V366" i="56"/>
  <c r="G28" i="37"/>
  <c r="O28" i="37"/>
  <c r="W28" i="37" s="1"/>
  <c r="N28" i="56" s="1"/>
  <c r="G37" i="48"/>
  <c r="O37" i="48"/>
  <c r="W37" i="48" s="1"/>
  <c r="P37" i="56" s="1"/>
  <c r="G43" i="37"/>
  <c r="O43" i="37"/>
  <c r="W43" i="37" s="1"/>
  <c r="N43" i="56" s="1"/>
  <c r="G37" i="42"/>
  <c r="O37" i="42" s="1"/>
  <c r="W37" i="42"/>
  <c r="L37" i="56" s="1"/>
  <c r="G139" i="36"/>
  <c r="O83" i="54"/>
  <c r="S83" i="54"/>
  <c r="G83" i="54"/>
  <c r="R83" i="54" s="1"/>
  <c r="G98" i="46"/>
  <c r="G116" i="47"/>
  <c r="O116" i="47" s="1"/>
  <c r="G364" i="42"/>
  <c r="O364" i="42" s="1"/>
  <c r="G136" i="52"/>
  <c r="O136" i="52"/>
  <c r="O134" i="47"/>
  <c r="P134" i="47"/>
  <c r="U134" i="47"/>
  <c r="T134" i="47"/>
  <c r="O150" i="54"/>
  <c r="G166" i="48"/>
  <c r="G197" i="51"/>
  <c r="O197" i="51"/>
  <c r="O192" i="38"/>
  <c r="R192" i="38"/>
  <c r="G192" i="38"/>
  <c r="S192" i="38" s="1"/>
  <c r="G200" i="54"/>
  <c r="G213" i="42"/>
  <c r="O212" i="32"/>
  <c r="G212" i="48"/>
  <c r="G212" i="47"/>
  <c r="G212" i="36"/>
  <c r="G212" i="45"/>
  <c r="G212" i="49"/>
  <c r="Q212" i="32"/>
  <c r="S212" i="32"/>
  <c r="U212" i="32"/>
  <c r="G212" i="43"/>
  <c r="P212" i="32"/>
  <c r="G212" i="39"/>
  <c r="T212" i="32"/>
  <c r="R212" i="32"/>
  <c r="G228" i="38"/>
  <c r="P228" i="38" s="1"/>
  <c r="O228" i="38"/>
  <c r="O364" i="32"/>
  <c r="S244" i="51"/>
  <c r="P263" i="47"/>
  <c r="S318" i="36"/>
  <c r="T321" i="46"/>
  <c r="P109" i="32"/>
  <c r="Z28" i="56"/>
  <c r="U329" i="42"/>
  <c r="S256" i="51"/>
  <c r="T256" i="51"/>
  <c r="S205" i="47"/>
  <c r="S328" i="51"/>
  <c r="H38" i="56"/>
  <c r="O68" i="32"/>
  <c r="W68" i="32"/>
  <c r="H68" i="56" s="1"/>
  <c r="S82" i="49"/>
  <c r="U82" i="49"/>
  <c r="Q84" i="49"/>
  <c r="Q89" i="45"/>
  <c r="T89" i="45"/>
  <c r="S83" i="46"/>
  <c r="G84" i="43"/>
  <c r="G84" i="39"/>
  <c r="G84" i="46"/>
  <c r="G84" i="36"/>
  <c r="Q84" i="32"/>
  <c r="R84" i="32"/>
  <c r="P84" i="32"/>
  <c r="U84" i="32"/>
  <c r="G84" i="51"/>
  <c r="S84" i="32"/>
  <c r="T84" i="32"/>
  <c r="G84" i="37"/>
  <c r="P85" i="47"/>
  <c r="P252" i="37"/>
  <c r="U252" i="37"/>
  <c r="G97" i="54"/>
  <c r="G97" i="36"/>
  <c r="G97" i="43"/>
  <c r="G97" i="51"/>
  <c r="O97" i="51" s="1"/>
  <c r="G97" i="44"/>
  <c r="G97" i="46"/>
  <c r="G97" i="37"/>
  <c r="G97" i="50"/>
  <c r="G97" i="39"/>
  <c r="P97" i="32"/>
  <c r="U97" i="32"/>
  <c r="S97" i="32"/>
  <c r="T97" i="32"/>
  <c r="Q97" i="32"/>
  <c r="R97" i="32"/>
  <c r="P97" i="52"/>
  <c r="T97" i="52"/>
  <c r="Q133" i="48"/>
  <c r="G134" i="44"/>
  <c r="G134" i="46"/>
  <c r="G134" i="54"/>
  <c r="G134" i="36"/>
  <c r="G134" i="43"/>
  <c r="G134" i="45"/>
  <c r="O134" i="45" s="1"/>
  <c r="G134" i="47"/>
  <c r="S134" i="47" s="1"/>
  <c r="G134" i="39"/>
  <c r="S134" i="32"/>
  <c r="R134" i="32"/>
  <c r="Q134" i="32"/>
  <c r="T134" i="32"/>
  <c r="P134" i="32"/>
  <c r="U134" i="32"/>
  <c r="P148" i="49"/>
  <c r="G149" i="44"/>
  <c r="G149" i="42"/>
  <c r="G149" i="39"/>
  <c r="G149" i="48"/>
  <c r="G149" i="52"/>
  <c r="T149" i="32"/>
  <c r="R149" i="32"/>
  <c r="Q149" i="32"/>
  <c r="G149" i="49"/>
  <c r="P149" i="32"/>
  <c r="S149" i="32"/>
  <c r="U149" i="32"/>
  <c r="Q149" i="37"/>
  <c r="G161" i="52"/>
  <c r="G161" i="39"/>
  <c r="G161" i="49"/>
  <c r="U161" i="32"/>
  <c r="P161" i="32"/>
  <c r="G161" i="47"/>
  <c r="G161" i="54"/>
  <c r="Q161" i="32"/>
  <c r="G161" i="38"/>
  <c r="G161" i="37"/>
  <c r="G161" i="44"/>
  <c r="S161" i="32"/>
  <c r="T161" i="32"/>
  <c r="R161" i="32"/>
  <c r="R161" i="42"/>
  <c r="T161" i="42"/>
  <c r="U165" i="49"/>
  <c r="P167" i="45"/>
  <c r="T189" i="51"/>
  <c r="G198" i="44"/>
  <c r="G198" i="47"/>
  <c r="G198" i="51"/>
  <c r="P198" i="32"/>
  <c r="G198" i="52"/>
  <c r="G198" i="45"/>
  <c r="G198" i="43"/>
  <c r="G198" i="50"/>
  <c r="U198" i="32"/>
  <c r="R198" i="32"/>
  <c r="G198" i="39"/>
  <c r="Q198" i="32"/>
  <c r="T198" i="32"/>
  <c r="S198" i="32"/>
  <c r="G198" i="49"/>
  <c r="T193" i="43"/>
  <c r="S209" i="52"/>
  <c r="G209" i="39"/>
  <c r="G209" i="54"/>
  <c r="P209" i="32"/>
  <c r="G209" i="37"/>
  <c r="T209" i="32"/>
  <c r="U209" i="32"/>
  <c r="G209" i="44"/>
  <c r="R209" i="32"/>
  <c r="G209" i="50"/>
  <c r="S209" i="32"/>
  <c r="Q209" i="32"/>
  <c r="R228" i="52"/>
  <c r="U229" i="51"/>
  <c r="G240" i="36"/>
  <c r="G240" i="39"/>
  <c r="R240" i="32"/>
  <c r="U240" i="32"/>
  <c r="P240" i="32"/>
  <c r="G240" i="45"/>
  <c r="O240" i="45" s="1"/>
  <c r="Q240" i="32"/>
  <c r="G240" i="43"/>
  <c r="S240" i="32"/>
  <c r="T240" i="32"/>
  <c r="R260" i="45"/>
  <c r="G262" i="54"/>
  <c r="G262" i="52"/>
  <c r="G262" i="39"/>
  <c r="T262" i="32"/>
  <c r="G262" i="45"/>
  <c r="P262" i="32"/>
  <c r="R262" i="32"/>
  <c r="Q262" i="32"/>
  <c r="G262" i="48"/>
  <c r="O262" i="48" s="1"/>
  <c r="U262" i="32"/>
  <c r="S262" i="32"/>
  <c r="G314" i="51"/>
  <c r="G314" i="49"/>
  <c r="U314" i="32"/>
  <c r="G314" i="39"/>
  <c r="Q314" i="32"/>
  <c r="P314" i="32"/>
  <c r="G314" i="48"/>
  <c r="Q314" i="48" s="1"/>
  <c r="G314" i="50"/>
  <c r="S314" i="32"/>
  <c r="R314" i="32"/>
  <c r="G314" i="54"/>
  <c r="O314" i="54" s="1"/>
  <c r="T314" i="32"/>
  <c r="S318" i="42"/>
  <c r="R311" i="46"/>
  <c r="P252" i="43"/>
  <c r="Q328" i="46"/>
  <c r="P328" i="46"/>
  <c r="S111" i="43"/>
  <c r="G254" i="48"/>
  <c r="G242" i="47"/>
  <c r="O242" i="47"/>
  <c r="G35" i="49"/>
  <c r="O35" i="49" s="1"/>
  <c r="W35" i="49"/>
  <c r="R35" i="56" s="1"/>
  <c r="G42" i="38"/>
  <c r="O42" i="38"/>
  <c r="W42" i="38" s="1"/>
  <c r="Z42" i="56" s="1"/>
  <c r="G100" i="46"/>
  <c r="O100" i="46"/>
  <c r="G117" i="47"/>
  <c r="O117" i="47"/>
  <c r="O112" i="52"/>
  <c r="Q112" i="52"/>
  <c r="G112" i="52"/>
  <c r="S112" i="52" s="1"/>
  <c r="O149" i="36"/>
  <c r="T149" i="36"/>
  <c r="G149" i="36"/>
  <c r="S149" i="36" s="1"/>
  <c r="O146" i="43"/>
  <c r="G165" i="48"/>
  <c r="O165" i="48"/>
  <c r="G164" i="54"/>
  <c r="O164" i="54"/>
  <c r="G196" i="50"/>
  <c r="G198" i="46"/>
  <c r="O198" i="46" s="1"/>
  <c r="G209" i="42"/>
  <c r="O209" i="42" s="1"/>
  <c r="O211" i="32"/>
  <c r="G211" i="52"/>
  <c r="G211" i="39"/>
  <c r="G211" i="45"/>
  <c r="G211" i="43"/>
  <c r="G211" i="47"/>
  <c r="G211" i="36"/>
  <c r="T211" i="32"/>
  <c r="S211" i="32"/>
  <c r="R211" i="32"/>
  <c r="G211" i="38"/>
  <c r="Q211" i="32"/>
  <c r="P211" i="32"/>
  <c r="G211" i="37"/>
  <c r="U211" i="32"/>
  <c r="U224" i="45"/>
  <c r="G262" i="49"/>
  <c r="O262" i="49"/>
  <c r="Q320" i="38"/>
  <c r="G359" i="48"/>
  <c r="O359" i="48" s="1"/>
  <c r="W359" i="48" s="1"/>
  <c r="P359" i="56" s="1"/>
  <c r="G359" i="49"/>
  <c r="O359" i="49" s="1"/>
  <c r="G358" i="43"/>
  <c r="O358" i="43" s="1"/>
  <c r="W358" i="43" s="1"/>
  <c r="AB358" i="56" s="1"/>
  <c r="G357" i="45"/>
  <c r="O357" i="45" s="1"/>
  <c r="W357" i="45" s="1"/>
  <c r="AF357" i="56" s="1"/>
  <c r="R76" i="42"/>
  <c r="G76" i="42"/>
  <c r="G143" i="47"/>
  <c r="G328" i="44"/>
  <c r="O328" i="44"/>
  <c r="G143" i="45"/>
  <c r="O143" i="45"/>
  <c r="G144" i="43"/>
  <c r="O144" i="43" s="1"/>
  <c r="G141" i="52"/>
  <c r="O274" i="50"/>
  <c r="G138" i="43"/>
  <c r="Q138" i="43" s="1"/>
  <c r="O138" i="43"/>
  <c r="G35" i="37"/>
  <c r="O35" i="37"/>
  <c r="W35" i="37" s="1"/>
  <c r="N35" i="56" s="1"/>
  <c r="G35" i="44"/>
  <c r="O35" i="44" s="1"/>
  <c r="W35" i="44" s="1"/>
  <c r="G38" i="43"/>
  <c r="O38" i="43"/>
  <c r="W38" i="43" s="1"/>
  <c r="AB38" i="56" s="1"/>
  <c r="G43" i="38"/>
  <c r="O43" i="38"/>
  <c r="W43" i="38" s="1"/>
  <c r="Z43" i="56" s="1"/>
  <c r="G48" i="52"/>
  <c r="O48" i="52"/>
  <c r="W48" i="52" s="1"/>
  <c r="X48" i="56" s="1"/>
  <c r="G47" i="49"/>
  <c r="O47" i="49"/>
  <c r="W47" i="49" s="1"/>
  <c r="R47" i="56" s="1"/>
  <c r="U100" i="49"/>
  <c r="R100" i="49"/>
  <c r="P100" i="49"/>
  <c r="G100" i="49"/>
  <c r="O100" i="49" s="1"/>
  <c r="Q100" i="49"/>
  <c r="G90" i="45"/>
  <c r="O90" i="45"/>
  <c r="O83" i="32"/>
  <c r="W83" i="32"/>
  <c r="H83" i="56" s="1"/>
  <c r="U81" i="44"/>
  <c r="Q81" i="44"/>
  <c r="O117" i="32"/>
  <c r="W117" i="32" s="1"/>
  <c r="H117" i="56" s="1"/>
  <c r="O136" i="44"/>
  <c r="Q136" i="44"/>
  <c r="G136" i="44"/>
  <c r="P136" i="44" s="1"/>
  <c r="G328" i="36"/>
  <c r="O328" i="36"/>
  <c r="G165" i="50"/>
  <c r="O165" i="50"/>
  <c r="O194" i="32"/>
  <c r="G194" i="45"/>
  <c r="G194" i="37"/>
  <c r="G194" i="43"/>
  <c r="G194" i="49"/>
  <c r="O194" i="49" s="1"/>
  <c r="G194" i="39"/>
  <c r="G194" i="36"/>
  <c r="Q194" i="32"/>
  <c r="G194" i="52"/>
  <c r="T194" i="32"/>
  <c r="S194" i="32"/>
  <c r="P194" i="32"/>
  <c r="U194" i="32"/>
  <c r="R194" i="32"/>
  <c r="G191" i="44"/>
  <c r="O191" i="44"/>
  <c r="G211" i="50"/>
  <c r="G230" i="43"/>
  <c r="R240" i="42"/>
  <c r="S240" i="42"/>
  <c r="P240" i="42"/>
  <c r="G240" i="42"/>
  <c r="O240" i="42" s="1"/>
  <c r="U240" i="42"/>
  <c r="P240" i="38"/>
  <c r="Q240" i="38"/>
  <c r="S240" i="38"/>
  <c r="G240" i="38"/>
  <c r="R240" i="38" s="1"/>
  <c r="U240" i="38"/>
  <c r="R243" i="49"/>
  <c r="T243" i="49"/>
  <c r="S243" i="49"/>
  <c r="G243" i="49"/>
  <c r="O243" i="49" s="1"/>
  <c r="Q243" i="49"/>
  <c r="P261" i="44"/>
  <c r="U261" i="44"/>
  <c r="S261" i="44"/>
  <c r="G261" i="44"/>
  <c r="T261" i="44" s="1"/>
  <c r="R261" i="44"/>
  <c r="O317" i="32"/>
  <c r="G317" i="36"/>
  <c r="Q317" i="32"/>
  <c r="R317" i="32"/>
  <c r="T317" i="32"/>
  <c r="G317" i="46"/>
  <c r="G317" i="52"/>
  <c r="S317" i="32"/>
  <c r="G317" i="39"/>
  <c r="U317" i="32"/>
  <c r="P317" i="32"/>
  <c r="G315" i="50"/>
  <c r="S316" i="45"/>
  <c r="R328" i="52"/>
  <c r="Q328" i="52"/>
  <c r="G139" i="43"/>
  <c r="O139" i="43"/>
  <c r="G329" i="52"/>
  <c r="O329" i="52"/>
  <c r="G253" i="43"/>
  <c r="R253" i="43" s="1"/>
  <c r="O253" i="43"/>
  <c r="G141" i="45"/>
  <c r="O141" i="45"/>
  <c r="S142" i="50"/>
  <c r="O23" i="32"/>
  <c r="W23" i="32"/>
  <c r="H23" i="56" s="1"/>
  <c r="O274" i="32"/>
  <c r="G274" i="37"/>
  <c r="G274" i="42"/>
  <c r="G274" i="46"/>
  <c r="U274" i="46" s="1"/>
  <c r="G274" i="50"/>
  <c r="G274" i="52"/>
  <c r="G274" i="39"/>
  <c r="G274" i="44"/>
  <c r="G274" i="47"/>
  <c r="Q274" i="32"/>
  <c r="T274" i="32"/>
  <c r="U274" i="32"/>
  <c r="S274" i="32"/>
  <c r="P274" i="32"/>
  <c r="W274" i="32" s="1"/>
  <c r="H274" i="56" s="1"/>
  <c r="R274" i="32"/>
  <c r="O155" i="32"/>
  <c r="G75" i="36"/>
  <c r="G75" i="49"/>
  <c r="S75" i="49" s="1"/>
  <c r="G75" i="38"/>
  <c r="P75" i="38" s="1"/>
  <c r="G75" i="51"/>
  <c r="G75" i="39"/>
  <c r="G75" i="54"/>
  <c r="R75" i="32"/>
  <c r="Q75" i="32"/>
  <c r="U75" i="32"/>
  <c r="P75" i="32"/>
  <c r="T75" i="32"/>
  <c r="S75" i="32"/>
  <c r="G23" i="49"/>
  <c r="O23" i="49" s="1"/>
  <c r="W23" i="49" s="1"/>
  <c r="R23" i="56" s="1"/>
  <c r="G29" i="49"/>
  <c r="O29" i="49" s="1"/>
  <c r="W29" i="49" s="1"/>
  <c r="R29" i="56" s="1"/>
  <c r="O204" i="32"/>
  <c r="W204" i="32"/>
  <c r="O26" i="32"/>
  <c r="W26" i="32"/>
  <c r="H26" i="56" s="1"/>
  <c r="O256" i="32"/>
  <c r="W256" i="32" s="1"/>
  <c r="H256" i="56" s="1"/>
  <c r="G256" i="45"/>
  <c r="O256" i="45" s="1"/>
  <c r="G256" i="44"/>
  <c r="G256" i="42"/>
  <c r="G256" i="54"/>
  <c r="U256" i="54" s="1"/>
  <c r="G256" i="39"/>
  <c r="G256" i="49"/>
  <c r="G256" i="43"/>
  <c r="R256" i="32"/>
  <c r="S256" i="32"/>
  <c r="Q256" i="32"/>
  <c r="U256" i="32"/>
  <c r="T256" i="32"/>
  <c r="P256" i="32"/>
  <c r="G366" i="36"/>
  <c r="O366" i="36"/>
  <c r="W366" i="36" s="1"/>
  <c r="J366" i="56" s="1"/>
  <c r="G30" i="36"/>
  <c r="O30" i="36"/>
  <c r="W30" i="36" s="1"/>
  <c r="J30" i="56" s="1"/>
  <c r="G22" i="54"/>
  <c r="O22" i="54" s="1"/>
  <c r="W22" i="54" s="1"/>
  <c r="AL22" i="56" s="1"/>
  <c r="G34" i="54"/>
  <c r="O34" i="54" s="1"/>
  <c r="W34" i="54" s="1"/>
  <c r="AL34" i="56" s="1"/>
  <c r="G253" i="54"/>
  <c r="O253" i="54" s="1"/>
  <c r="P157" i="47"/>
  <c r="R157" i="47"/>
  <c r="G33" i="47"/>
  <c r="O33" i="47"/>
  <c r="W33" i="47" s="1"/>
  <c r="AJ33" i="56" s="1"/>
  <c r="G143" i="42"/>
  <c r="S143" i="42" s="1"/>
  <c r="O143" i="42"/>
  <c r="O109" i="32"/>
  <c r="G155" i="51"/>
  <c r="O155" i="51" s="1"/>
  <c r="G274" i="49"/>
  <c r="S274" i="49" s="1"/>
  <c r="O274" i="49"/>
  <c r="W42" i="43"/>
  <c r="AB42" i="56" s="1"/>
  <c r="G46" i="37"/>
  <c r="O46" i="37" s="1"/>
  <c r="W46" i="37" s="1"/>
  <c r="N46" i="56" s="1"/>
  <c r="G37" i="37"/>
  <c r="O37" i="37" s="1"/>
  <c r="W37" i="37" s="1"/>
  <c r="N37" i="56" s="1"/>
  <c r="G44" i="50"/>
  <c r="O44" i="50" s="1"/>
  <c r="W44" i="50" s="1"/>
  <c r="T44" i="56" s="1"/>
  <c r="G47" i="50"/>
  <c r="O47" i="50" s="1"/>
  <c r="W47" i="50" s="1"/>
  <c r="T47" i="56" s="1"/>
  <c r="G37" i="38"/>
  <c r="O37" i="38" s="1"/>
  <c r="W37" i="38" s="1"/>
  <c r="Z37" i="56" s="1"/>
  <c r="G45" i="38"/>
  <c r="O45" i="38" s="1"/>
  <c r="W45" i="38" s="1"/>
  <c r="Z45" i="56" s="1"/>
  <c r="G39" i="38"/>
  <c r="O39" i="38" s="1"/>
  <c r="W39" i="38" s="1"/>
  <c r="Z39" i="56" s="1"/>
  <c r="G40" i="54"/>
  <c r="O40" i="54" s="1"/>
  <c r="W40" i="54" s="1"/>
  <c r="AL40" i="56" s="1"/>
  <c r="G37" i="54"/>
  <c r="O37" i="54" s="1"/>
  <c r="W37" i="54" s="1"/>
  <c r="AL37" i="56" s="1"/>
  <c r="O38" i="32"/>
  <c r="W38" i="32"/>
  <c r="G102" i="36"/>
  <c r="O89" i="37"/>
  <c r="P89" i="37"/>
  <c r="G89" i="37"/>
  <c r="Q89" i="37" s="1"/>
  <c r="S88" i="37"/>
  <c r="Q78" i="49"/>
  <c r="R78" i="49"/>
  <c r="O96" i="51"/>
  <c r="Q95" i="43"/>
  <c r="P95" i="43"/>
  <c r="R95" i="43"/>
  <c r="G95" i="43"/>
  <c r="O95" i="43" s="1"/>
  <c r="T95" i="43"/>
  <c r="U86" i="45"/>
  <c r="O92" i="45"/>
  <c r="P92" i="45"/>
  <c r="G92" i="45"/>
  <c r="U92" i="45" s="1"/>
  <c r="O78" i="32"/>
  <c r="G78" i="45"/>
  <c r="G78" i="39"/>
  <c r="G78" i="50"/>
  <c r="G78" i="44"/>
  <c r="G78" i="46"/>
  <c r="G78" i="36"/>
  <c r="G78" i="37"/>
  <c r="G78" i="49"/>
  <c r="G78" i="51"/>
  <c r="Q78" i="32"/>
  <c r="P78" i="32"/>
  <c r="U78" i="32"/>
  <c r="T78" i="32"/>
  <c r="S78" i="32"/>
  <c r="R78" i="32"/>
  <c r="G84" i="42"/>
  <c r="O80" i="42"/>
  <c r="G93" i="50"/>
  <c r="Q82" i="52"/>
  <c r="U96" i="38"/>
  <c r="T92" i="54"/>
  <c r="Q92" i="54"/>
  <c r="U92" i="54"/>
  <c r="G92" i="54"/>
  <c r="O92" i="54" s="1"/>
  <c r="R92" i="54"/>
  <c r="T90" i="54"/>
  <c r="S90" i="54"/>
  <c r="U90" i="54"/>
  <c r="G90" i="54"/>
  <c r="R90" i="54" s="1"/>
  <c r="Q90" i="54"/>
  <c r="Q99" i="50"/>
  <c r="T255" i="36"/>
  <c r="R255" i="36"/>
  <c r="Q255" i="36"/>
  <c r="G329" i="48"/>
  <c r="U329" i="48" s="1"/>
  <c r="O329" i="48"/>
  <c r="U117" i="51"/>
  <c r="G117" i="51"/>
  <c r="O116" i="46"/>
  <c r="T116" i="46"/>
  <c r="G116" i="46"/>
  <c r="U116" i="46" s="1"/>
  <c r="Q118" i="42"/>
  <c r="T118" i="42"/>
  <c r="U118" i="42"/>
  <c r="U115" i="48"/>
  <c r="U115" i="49"/>
  <c r="S116" i="52"/>
  <c r="Q116" i="52"/>
  <c r="R116" i="52"/>
  <c r="G116" i="52"/>
  <c r="U116" i="52" s="1"/>
  <c r="P116" i="52"/>
  <c r="R116" i="43"/>
  <c r="T116" i="43"/>
  <c r="Q116" i="43"/>
  <c r="G116" i="43"/>
  <c r="O116" i="43" s="1"/>
  <c r="P116" i="43"/>
  <c r="P136" i="46"/>
  <c r="R136" i="46"/>
  <c r="Q136" i="46"/>
  <c r="G136" i="46"/>
  <c r="U136" i="46" s="1"/>
  <c r="T136" i="46"/>
  <c r="H136" i="56"/>
  <c r="Q133" i="37"/>
  <c r="O134" i="51"/>
  <c r="Q134" i="51"/>
  <c r="G134" i="51"/>
  <c r="T134" i="51" s="1"/>
  <c r="S151" i="49"/>
  <c r="O147" i="51"/>
  <c r="Q147" i="51"/>
  <c r="G147" i="51"/>
  <c r="R147" i="51" s="1"/>
  <c r="O152" i="32"/>
  <c r="G152" i="50"/>
  <c r="G152" i="39"/>
  <c r="G152" i="43"/>
  <c r="G152" i="47"/>
  <c r="G152" i="45"/>
  <c r="U152" i="32"/>
  <c r="R152" i="32"/>
  <c r="Q152" i="32"/>
  <c r="G152" i="54"/>
  <c r="G152" i="52"/>
  <c r="U152" i="52" s="1"/>
  <c r="T152" i="32"/>
  <c r="S152" i="32"/>
  <c r="P152" i="32"/>
  <c r="T151" i="42"/>
  <c r="P151" i="38"/>
  <c r="O147" i="46"/>
  <c r="S147" i="46"/>
  <c r="G147" i="46"/>
  <c r="R147" i="46" s="1"/>
  <c r="S149" i="47"/>
  <c r="G149" i="47"/>
  <c r="O168" i="32"/>
  <c r="W168" i="32" s="1"/>
  <c r="H168" i="56" s="1"/>
  <c r="G168" i="44"/>
  <c r="G168" i="52"/>
  <c r="G168" i="54"/>
  <c r="U168" i="54" s="1"/>
  <c r="G168" i="49"/>
  <c r="G168" i="39"/>
  <c r="S168" i="32"/>
  <c r="U168" i="32"/>
  <c r="G168" i="45"/>
  <c r="O168" i="45" s="1"/>
  <c r="P168" i="32"/>
  <c r="R168" i="32"/>
  <c r="Q168" i="32"/>
  <c r="G168" i="43"/>
  <c r="T168" i="32"/>
  <c r="G165" i="42"/>
  <c r="O166" i="37"/>
  <c r="P166" i="37"/>
  <c r="G166" i="37"/>
  <c r="Q166" i="37" s="1"/>
  <c r="G167" i="49"/>
  <c r="O162" i="50"/>
  <c r="Q162" i="50"/>
  <c r="P162" i="50"/>
  <c r="S162" i="50"/>
  <c r="T167" i="52"/>
  <c r="R167" i="52"/>
  <c r="P167" i="52"/>
  <c r="G167" i="52"/>
  <c r="O167" i="52" s="1"/>
  <c r="S167" i="52"/>
  <c r="U161" i="43"/>
  <c r="Q161" i="43"/>
  <c r="P161" i="43"/>
  <c r="G161" i="43"/>
  <c r="T161" i="43" s="1"/>
  <c r="S161" i="43"/>
  <c r="P166" i="44"/>
  <c r="R166" i="44"/>
  <c r="Q166" i="44"/>
  <c r="G166" i="44"/>
  <c r="O166" i="44" s="1"/>
  <c r="U166" i="44"/>
  <c r="P168" i="46"/>
  <c r="T168" i="46"/>
  <c r="U168" i="46"/>
  <c r="G168" i="46"/>
  <c r="Q168" i="46" s="1"/>
  <c r="R168" i="46"/>
  <c r="O157" i="32"/>
  <c r="U193" i="36"/>
  <c r="Q193" i="36"/>
  <c r="O193" i="32"/>
  <c r="W193" i="32" s="1"/>
  <c r="H193" i="56" s="1"/>
  <c r="G193" i="45"/>
  <c r="G193" i="38"/>
  <c r="G193" i="36"/>
  <c r="S193" i="36" s="1"/>
  <c r="G193" i="49"/>
  <c r="G193" i="39"/>
  <c r="G193" i="48"/>
  <c r="U193" i="48" s="1"/>
  <c r="G193" i="54"/>
  <c r="U193" i="32"/>
  <c r="P193" i="32"/>
  <c r="Q193" i="32"/>
  <c r="G193" i="42"/>
  <c r="S193" i="32"/>
  <c r="T193" i="32"/>
  <c r="G193" i="46"/>
  <c r="R193" i="32"/>
  <c r="P192" i="49"/>
  <c r="R192" i="49"/>
  <c r="T192" i="49"/>
  <c r="S192" i="49"/>
  <c r="G192" i="49"/>
  <c r="O192" i="49" s="1"/>
  <c r="U192" i="49"/>
  <c r="S195" i="50"/>
  <c r="Q195" i="50"/>
  <c r="O197" i="52"/>
  <c r="U197" i="52"/>
  <c r="G197" i="52"/>
  <c r="R197" i="52" s="1"/>
  <c r="G191" i="38"/>
  <c r="O196" i="43"/>
  <c r="Q196" i="43"/>
  <c r="G196" i="43"/>
  <c r="T196" i="43" s="1"/>
  <c r="G196" i="44"/>
  <c r="S194" i="46"/>
  <c r="R194" i="46"/>
  <c r="P194" i="46"/>
  <c r="G194" i="46"/>
  <c r="O194" i="46" s="1"/>
  <c r="U194" i="46"/>
  <c r="R200" i="47"/>
  <c r="T200" i="47"/>
  <c r="S200" i="47"/>
  <c r="G200" i="47"/>
  <c r="P200" i="47" s="1"/>
  <c r="U200" i="47"/>
  <c r="S189" i="54"/>
  <c r="T189" i="54"/>
  <c r="Q189" i="54"/>
  <c r="G189" i="54"/>
  <c r="O189" i="54" s="1"/>
  <c r="P189" i="54"/>
  <c r="O198" i="37"/>
  <c r="P198" i="37"/>
  <c r="G198" i="37"/>
  <c r="R198" i="37" s="1"/>
  <c r="G194" i="48"/>
  <c r="O213" i="37"/>
  <c r="S213" i="37"/>
  <c r="G213" i="37"/>
  <c r="T213" i="37" s="1"/>
  <c r="G328" i="47"/>
  <c r="R328" i="47" s="1"/>
  <c r="O208" i="43"/>
  <c r="S208" i="43"/>
  <c r="S212" i="46"/>
  <c r="U212" i="46"/>
  <c r="P212" i="46"/>
  <c r="G212" i="46"/>
  <c r="O212" i="46" s="1"/>
  <c r="T212" i="46"/>
  <c r="O208" i="32"/>
  <c r="G208" i="38"/>
  <c r="G208" i="51"/>
  <c r="G208" i="48"/>
  <c r="G208" i="52"/>
  <c r="G208" i="37"/>
  <c r="G208" i="44"/>
  <c r="G208" i="39"/>
  <c r="G208" i="46"/>
  <c r="P208" i="32"/>
  <c r="U208" i="32"/>
  <c r="T208" i="32"/>
  <c r="G208" i="43"/>
  <c r="P208" i="43" s="1"/>
  <c r="S208" i="32"/>
  <c r="R208" i="32"/>
  <c r="W208" i="32" s="1"/>
  <c r="H208" i="56" s="1"/>
  <c r="Q208" i="32"/>
  <c r="G208" i="47"/>
  <c r="G208" i="50"/>
  <c r="Q225" i="36"/>
  <c r="S225" i="36"/>
  <c r="O226" i="42"/>
  <c r="U226" i="42"/>
  <c r="G226" i="42"/>
  <c r="Q226" i="42" s="1"/>
  <c r="P224" i="48"/>
  <c r="U227" i="38"/>
  <c r="Q227" i="38"/>
  <c r="S227" i="38"/>
  <c r="G227" i="38"/>
  <c r="R227" i="38" s="1"/>
  <c r="P227" i="38"/>
  <c r="U225" i="54"/>
  <c r="T225" i="54"/>
  <c r="U226" i="51"/>
  <c r="T226" i="51"/>
  <c r="P226" i="51"/>
  <c r="G226" i="51"/>
  <c r="O226" i="51" s="1"/>
  <c r="S226" i="51"/>
  <c r="O240" i="48"/>
  <c r="R240" i="48"/>
  <c r="G240" i="48"/>
  <c r="U240" i="48" s="1"/>
  <c r="G245" i="52"/>
  <c r="O247" i="43"/>
  <c r="T247" i="43"/>
  <c r="G247" i="43"/>
  <c r="R247" i="43" s="1"/>
  <c r="Q245" i="47"/>
  <c r="T245" i="47"/>
  <c r="R245" i="47"/>
  <c r="G245" i="47"/>
  <c r="S245" i="47" s="1"/>
  <c r="U245" i="47"/>
  <c r="S245" i="49"/>
  <c r="R245" i="49"/>
  <c r="U245" i="49"/>
  <c r="G245" i="49"/>
  <c r="O245" i="49" s="1"/>
  <c r="T245" i="49"/>
  <c r="T240" i="51"/>
  <c r="P240" i="51"/>
  <c r="R240" i="51"/>
  <c r="G240" i="51"/>
  <c r="U240" i="51" s="1"/>
  <c r="Q240" i="51"/>
  <c r="T261" i="48"/>
  <c r="R261" i="48"/>
  <c r="Q261" i="48"/>
  <c r="G261" i="48"/>
  <c r="O261" i="48" s="1"/>
  <c r="U261" i="48"/>
  <c r="R263" i="44"/>
  <c r="T263" i="44"/>
  <c r="U263" i="44"/>
  <c r="G263" i="44"/>
  <c r="P263" i="44" s="1"/>
  <c r="S263" i="44"/>
  <c r="P263" i="54"/>
  <c r="T263" i="54"/>
  <c r="U263" i="54"/>
  <c r="G263" i="54"/>
  <c r="O263" i="54" s="1"/>
  <c r="R263" i="54"/>
  <c r="T263" i="51"/>
  <c r="R263" i="51"/>
  <c r="P263" i="51"/>
  <c r="G263" i="51"/>
  <c r="U263" i="51" s="1"/>
  <c r="S263" i="51"/>
  <c r="W321" i="32"/>
  <c r="H321" i="56" s="1"/>
  <c r="O311" i="32"/>
  <c r="U311" i="32"/>
  <c r="G311" i="39"/>
  <c r="Q311" i="32"/>
  <c r="P311" i="32"/>
  <c r="G311" i="42"/>
  <c r="G311" i="52"/>
  <c r="S311" i="32"/>
  <c r="T311" i="32"/>
  <c r="R311" i="32"/>
  <c r="T315" i="42"/>
  <c r="R315" i="42"/>
  <c r="Q315" i="42"/>
  <c r="G315" i="42"/>
  <c r="O315" i="42" s="1"/>
  <c r="S315" i="42"/>
  <c r="G311" i="50"/>
  <c r="O321" i="52"/>
  <c r="U321" i="52"/>
  <c r="R321" i="52"/>
  <c r="Q321" i="52"/>
  <c r="R321" i="45"/>
  <c r="O314" i="47"/>
  <c r="S314" i="47"/>
  <c r="G314" i="47"/>
  <c r="T314" i="47" s="1"/>
  <c r="G311" i="54"/>
  <c r="G140" i="48"/>
  <c r="O140" i="48"/>
  <c r="W358" i="51"/>
  <c r="V358" i="56" s="1"/>
  <c r="G75" i="44"/>
  <c r="S75" i="44" s="1"/>
  <c r="T206" i="47"/>
  <c r="G274" i="45"/>
  <c r="T274" i="45" s="1"/>
  <c r="O274" i="45"/>
  <c r="P138" i="44"/>
  <c r="G109" i="38"/>
  <c r="G109" i="45"/>
  <c r="G255" i="50"/>
  <c r="O255" i="50" s="1"/>
  <c r="Q254" i="46"/>
  <c r="G274" i="43"/>
  <c r="O274" i="43"/>
  <c r="T150" i="52"/>
  <c r="G136" i="36"/>
  <c r="O136" i="36" s="1"/>
  <c r="G157" i="48"/>
  <c r="O157" i="48" s="1"/>
  <c r="G314" i="44"/>
  <c r="O314" i="44"/>
  <c r="G359" i="50"/>
  <c r="O359" i="50" s="1"/>
  <c r="W359" i="50" s="1"/>
  <c r="T359" i="56" s="1"/>
  <c r="G206" i="50"/>
  <c r="O110" i="54"/>
  <c r="G144" i="44"/>
  <c r="O144" i="44" s="1"/>
  <c r="G34" i="36"/>
  <c r="O34" i="36"/>
  <c r="W34" i="36" s="1"/>
  <c r="J34" i="56" s="1"/>
  <c r="G30" i="51"/>
  <c r="O30" i="51" s="1"/>
  <c r="W30" i="51" s="1"/>
  <c r="V30" i="56" s="1"/>
  <c r="G43" i="45"/>
  <c r="O43" i="45" s="1"/>
  <c r="W43" i="45"/>
  <c r="AF43" i="56" s="1"/>
  <c r="G93" i="45"/>
  <c r="P93" i="45" s="1"/>
  <c r="T118" i="50"/>
  <c r="G164" i="36"/>
  <c r="G196" i="45"/>
  <c r="P227" i="45"/>
  <c r="S227" i="45"/>
  <c r="U227" i="45"/>
  <c r="G227" i="45"/>
  <c r="R227" i="45" s="1"/>
  <c r="Q227" i="45"/>
  <c r="G242" i="48"/>
  <c r="O242" i="48"/>
  <c r="G240" i="54"/>
  <c r="G263" i="47"/>
  <c r="S263" i="47" s="1"/>
  <c r="G311" i="37"/>
  <c r="O311" i="37" s="1"/>
  <c r="G358" i="50"/>
  <c r="O358" i="50" s="1"/>
  <c r="W358" i="50" s="1"/>
  <c r="T358" i="56" s="1"/>
  <c r="O75" i="46"/>
  <c r="P75" i="46"/>
  <c r="G75" i="46"/>
  <c r="R75" i="46" s="1"/>
  <c r="G141" i="54"/>
  <c r="G144" i="50"/>
  <c r="R139" i="38"/>
  <c r="T139" i="38"/>
  <c r="S139" i="38"/>
  <c r="G139" i="38"/>
  <c r="P139" i="38" s="1"/>
  <c r="Q139" i="38"/>
  <c r="G25" i="50"/>
  <c r="O25" i="50"/>
  <c r="W25" i="50" s="1"/>
  <c r="T25" i="56" s="1"/>
  <c r="G33" i="42"/>
  <c r="O33" i="42"/>
  <c r="W33" i="42" s="1"/>
  <c r="L33" i="56" s="1"/>
  <c r="O141" i="43"/>
  <c r="P141" i="43"/>
  <c r="G141" i="43"/>
  <c r="Q141" i="43" s="1"/>
  <c r="G23" i="43"/>
  <c r="O23" i="43" s="1"/>
  <c r="W23" i="43" s="1"/>
  <c r="AB23" i="56" s="1"/>
  <c r="G256" i="51"/>
  <c r="R256" i="51" s="1"/>
  <c r="O256" i="51"/>
  <c r="G28" i="42"/>
  <c r="O28" i="42"/>
  <c r="W28" i="42" s="1"/>
  <c r="L28" i="56" s="1"/>
  <c r="G23" i="47"/>
  <c r="O23" i="47" s="1"/>
  <c r="W23" i="47"/>
  <c r="AJ23" i="56" s="1"/>
  <c r="G205" i="47"/>
  <c r="U205" i="47" s="1"/>
  <c r="O205" i="47"/>
  <c r="G21" i="37"/>
  <c r="O21" i="37"/>
  <c r="W21" i="37" s="1"/>
  <c r="N21" i="56"/>
  <c r="G34" i="51"/>
  <c r="O34" i="51"/>
  <c r="W34" i="51" s="1"/>
  <c r="V34" i="56" s="1"/>
  <c r="G21" i="54"/>
  <c r="O21" i="54"/>
  <c r="W21" i="54" s="1"/>
  <c r="AL21" i="56" s="1"/>
  <c r="G139" i="54"/>
  <c r="G68" i="36"/>
  <c r="O68" i="36"/>
  <c r="W68" i="36" s="1"/>
  <c r="J68" i="56" s="1"/>
  <c r="G44" i="48"/>
  <c r="O44" i="48"/>
  <c r="W44" i="48" s="1"/>
  <c r="P44" i="56" s="1"/>
  <c r="G37" i="43"/>
  <c r="O37" i="43"/>
  <c r="W37" i="43" s="1"/>
  <c r="AB37" i="56" s="1"/>
  <c r="G39" i="45"/>
  <c r="O39" i="45"/>
  <c r="W39" i="45" s="1"/>
  <c r="AF39" i="56" s="1"/>
  <c r="G46" i="47"/>
  <c r="O46" i="47"/>
  <c r="W46" i="47" s="1"/>
  <c r="AJ46" i="56"/>
  <c r="G43" i="42"/>
  <c r="O43" i="42"/>
  <c r="W43" i="42" s="1"/>
  <c r="L43" i="56" s="1"/>
  <c r="G43" i="49"/>
  <c r="O43" i="49"/>
  <c r="W43" i="49" s="1"/>
  <c r="R43" i="56"/>
  <c r="G44" i="51"/>
  <c r="O44" i="51"/>
  <c r="W44" i="51" s="1"/>
  <c r="V44" i="56" s="1"/>
  <c r="P83" i="37"/>
  <c r="U83" i="37"/>
  <c r="R83" i="37"/>
  <c r="G83" i="37"/>
  <c r="O83" i="37" s="1"/>
  <c r="T83" i="37"/>
  <c r="G89" i="45"/>
  <c r="P89" i="45" s="1"/>
  <c r="O89" i="45"/>
  <c r="G95" i="46"/>
  <c r="O95" i="46"/>
  <c r="O81" i="32"/>
  <c r="G81" i="54"/>
  <c r="G81" i="44"/>
  <c r="S81" i="44" s="1"/>
  <c r="G81" i="47"/>
  <c r="G81" i="46"/>
  <c r="G81" i="49"/>
  <c r="G81" i="39"/>
  <c r="S81" i="32"/>
  <c r="Q81" i="32"/>
  <c r="G81" i="42"/>
  <c r="P81" i="32"/>
  <c r="T81" i="32"/>
  <c r="U81" i="32"/>
  <c r="G81" i="38"/>
  <c r="O81" i="38" s="1"/>
  <c r="R81" i="32"/>
  <c r="G81" i="48"/>
  <c r="O81" i="48" s="1"/>
  <c r="G78" i="52"/>
  <c r="G84" i="38"/>
  <c r="G85" i="47"/>
  <c r="S85" i="47" s="1"/>
  <c r="G102" i="54"/>
  <c r="O102" i="54" s="1"/>
  <c r="G252" i="37"/>
  <c r="R252" i="37" s="1"/>
  <c r="O252" i="37"/>
  <c r="G97" i="52"/>
  <c r="R97" i="52" s="1"/>
  <c r="O97" i="52"/>
  <c r="G255" i="36"/>
  <c r="P255" i="36" s="1"/>
  <c r="O255" i="36"/>
  <c r="U109" i="36"/>
  <c r="G112" i="36"/>
  <c r="O112" i="36"/>
  <c r="O118" i="32"/>
  <c r="G118" i="45"/>
  <c r="G118" i="46"/>
  <c r="G118" i="36"/>
  <c r="R118" i="36" s="1"/>
  <c r="G118" i="44"/>
  <c r="G118" i="47"/>
  <c r="G118" i="48"/>
  <c r="O118" i="48" s="1"/>
  <c r="G118" i="50"/>
  <c r="O118" i="50" s="1"/>
  <c r="G118" i="42"/>
  <c r="P118" i="42" s="1"/>
  <c r="T118" i="32"/>
  <c r="G118" i="52"/>
  <c r="P118" i="32"/>
  <c r="W118" i="32" s="1"/>
  <c r="H118" i="56" s="1"/>
  <c r="R118" i="32"/>
  <c r="G118" i="39"/>
  <c r="S118" i="32"/>
  <c r="G118" i="49"/>
  <c r="Q118" i="32"/>
  <c r="U118" i="32"/>
  <c r="G116" i="50"/>
  <c r="O136" i="32"/>
  <c r="W136" i="32"/>
  <c r="T134" i="37"/>
  <c r="S134" i="37"/>
  <c r="U134" i="37"/>
  <c r="G134" i="37"/>
  <c r="O134" i="37" s="1"/>
  <c r="Q134" i="37"/>
  <c r="G148" i="49"/>
  <c r="S148" i="49" s="1"/>
  <c r="O148" i="49"/>
  <c r="G149" i="37"/>
  <c r="T149" i="37" s="1"/>
  <c r="O149" i="37"/>
  <c r="G148" i="43"/>
  <c r="S148" i="45"/>
  <c r="Q148" i="45"/>
  <c r="R148" i="45"/>
  <c r="G148" i="45"/>
  <c r="U148" i="45" s="1"/>
  <c r="P148" i="45"/>
  <c r="O162" i="32"/>
  <c r="W162" i="32" s="1"/>
  <c r="H162" i="56" s="1"/>
  <c r="G162" i="45"/>
  <c r="G162" i="39"/>
  <c r="G162" i="37"/>
  <c r="G162" i="44"/>
  <c r="G162" i="50"/>
  <c r="T162" i="50" s="1"/>
  <c r="P162" i="32"/>
  <c r="U162" i="32"/>
  <c r="R162" i="32"/>
  <c r="Q162" i="32"/>
  <c r="G162" i="42"/>
  <c r="T162" i="32"/>
  <c r="S162" i="32"/>
  <c r="G161" i="42"/>
  <c r="S161" i="42" s="1"/>
  <c r="O161" i="42"/>
  <c r="G162" i="48"/>
  <c r="O162" i="48"/>
  <c r="U168" i="50"/>
  <c r="G168" i="50"/>
  <c r="G164" i="43"/>
  <c r="Q164" i="43" s="1"/>
  <c r="O164" i="43"/>
  <c r="O164" i="45"/>
  <c r="T164" i="45"/>
  <c r="G164" i="45"/>
  <c r="P164" i="45" s="1"/>
  <c r="G167" i="54"/>
  <c r="Q167" i="54" s="1"/>
  <c r="G196" i="36"/>
  <c r="T196" i="36" s="1"/>
  <c r="R200" i="51"/>
  <c r="P200" i="51"/>
  <c r="U200" i="51"/>
  <c r="G200" i="51"/>
  <c r="Q200" i="51" s="1"/>
  <c r="T200" i="51"/>
  <c r="G199" i="50"/>
  <c r="O199" i="50" s="1"/>
  <c r="Q199" i="38"/>
  <c r="R199" i="38"/>
  <c r="S199" i="38"/>
  <c r="G199" i="38"/>
  <c r="O199" i="38" s="1"/>
  <c r="U199" i="38"/>
  <c r="G193" i="43"/>
  <c r="P193" i="43" s="1"/>
  <c r="O193" i="43"/>
  <c r="G191" i="45"/>
  <c r="O191" i="45"/>
  <c r="O197" i="46"/>
  <c r="Q197" i="46"/>
  <c r="G197" i="46"/>
  <c r="U197" i="46" s="1"/>
  <c r="G191" i="47"/>
  <c r="G191" i="42"/>
  <c r="R197" i="37"/>
  <c r="Q197" i="37"/>
  <c r="T197" i="37"/>
  <c r="G197" i="37"/>
  <c r="S197" i="37" s="1"/>
  <c r="U197" i="37"/>
  <c r="O209" i="32"/>
  <c r="W209" i="32" s="1"/>
  <c r="H209" i="56"/>
  <c r="G211" i="51"/>
  <c r="O211" i="51"/>
  <c r="G228" i="52"/>
  <c r="S228" i="52" s="1"/>
  <c r="O228" i="52"/>
  <c r="T228" i="46"/>
  <c r="R228" i="46"/>
  <c r="P228" i="46"/>
  <c r="G228" i="46"/>
  <c r="O228" i="46" s="1"/>
  <c r="S228" i="46"/>
  <c r="T274" i="48"/>
  <c r="R274" i="48"/>
  <c r="S274" i="48"/>
  <c r="G274" i="48"/>
  <c r="O274" i="48" s="1"/>
  <c r="U274" i="48"/>
  <c r="G228" i="50"/>
  <c r="O228" i="50"/>
  <c r="R246" i="36"/>
  <c r="O240" i="32"/>
  <c r="W240" i="32"/>
  <c r="H240" i="56" s="1"/>
  <c r="G242" i="38"/>
  <c r="O242" i="38" s="1"/>
  <c r="G245" i="54"/>
  <c r="G245" i="50"/>
  <c r="P260" i="37"/>
  <c r="S260" i="37"/>
  <c r="U260" i="37"/>
  <c r="G260" i="37"/>
  <c r="R260" i="37" s="1"/>
  <c r="T260" i="37"/>
  <c r="G260" i="45"/>
  <c r="U260" i="45" s="1"/>
  <c r="O260" i="45"/>
  <c r="G261" i="49"/>
  <c r="O261" i="49"/>
  <c r="O321" i="32"/>
  <c r="G321" i="48"/>
  <c r="G321" i="44"/>
  <c r="R321" i="32"/>
  <c r="T321" i="32"/>
  <c r="G321" i="52"/>
  <c r="P321" i="52" s="1"/>
  <c r="G321" i="39"/>
  <c r="U321" i="32"/>
  <c r="Q321" i="32"/>
  <c r="P321" i="32"/>
  <c r="G321" i="45"/>
  <c r="S321" i="32"/>
  <c r="G321" i="43"/>
  <c r="G318" i="42"/>
  <c r="T318" i="42" s="1"/>
  <c r="O318" i="42"/>
  <c r="G318" i="51"/>
  <c r="G315" i="52"/>
  <c r="P311" i="43"/>
  <c r="U311" i="43"/>
  <c r="S311" i="43"/>
  <c r="G311" i="43"/>
  <c r="Q311" i="43" s="1"/>
  <c r="T311" i="43"/>
  <c r="G311" i="46"/>
  <c r="T311" i="46" s="1"/>
  <c r="O311" i="46"/>
  <c r="G311" i="47"/>
  <c r="O311" i="47"/>
  <c r="G357" i="37"/>
  <c r="O357" i="37"/>
  <c r="W357" i="37" s="1"/>
  <c r="N357" i="56"/>
  <c r="O356" i="32"/>
  <c r="W356" i="32"/>
  <c r="H356" i="56" s="1"/>
  <c r="G357" i="50"/>
  <c r="O357" i="50" s="1"/>
  <c r="W357" i="50" s="1"/>
  <c r="T357" i="56" s="1"/>
  <c r="G357" i="46"/>
  <c r="O357" i="46" s="1"/>
  <c r="W357" i="46" s="1"/>
  <c r="AH357" i="56" s="1"/>
  <c r="O75" i="45"/>
  <c r="S75" i="45"/>
  <c r="G75" i="45"/>
  <c r="U75" i="45" s="1"/>
  <c r="G252" i="43"/>
  <c r="T252" i="43" s="1"/>
  <c r="O252" i="43"/>
  <c r="G328" i="46"/>
  <c r="U328" i="46" s="1"/>
  <c r="O328" i="46"/>
  <c r="T141" i="47"/>
  <c r="S141" i="47"/>
  <c r="P141" i="47"/>
  <c r="G141" i="47"/>
  <c r="Q141" i="47" s="1"/>
  <c r="R141" i="47"/>
  <c r="G254" i="46"/>
  <c r="R254" i="46" s="1"/>
  <c r="O140" i="38"/>
  <c r="P140" i="38"/>
  <c r="G140" i="38"/>
  <c r="Q140" i="38" s="1"/>
  <c r="P329" i="46"/>
  <c r="G239" i="36"/>
  <c r="G239" i="37"/>
  <c r="G239" i="38"/>
  <c r="G239" i="47"/>
  <c r="G239" i="50"/>
  <c r="G239" i="44"/>
  <c r="G239" i="46"/>
  <c r="G239" i="39"/>
  <c r="G239" i="52"/>
  <c r="G239" i="54"/>
  <c r="G239" i="43"/>
  <c r="G239" i="42"/>
  <c r="G239" i="49"/>
  <c r="G239" i="48"/>
  <c r="Q239" i="32"/>
  <c r="S239" i="32"/>
  <c r="W239" i="32" s="1"/>
  <c r="T239" i="32"/>
  <c r="R239" i="32"/>
  <c r="P239" i="32"/>
  <c r="U239" i="32"/>
  <c r="G132" i="37"/>
  <c r="G132" i="49"/>
  <c r="G132" i="51"/>
  <c r="G132" i="38"/>
  <c r="G132" i="45"/>
  <c r="G132" i="36"/>
  <c r="G132" i="44"/>
  <c r="G132" i="46"/>
  <c r="G132" i="39"/>
  <c r="G132" i="42"/>
  <c r="G132" i="43"/>
  <c r="G132" i="54"/>
  <c r="G132" i="48"/>
  <c r="G132" i="47"/>
  <c r="G132" i="52"/>
  <c r="T132" i="32"/>
  <c r="S132" i="32"/>
  <c r="P132" i="32"/>
  <c r="Q132" i="32"/>
  <c r="R132" i="32"/>
  <c r="W132" i="32" s="1"/>
  <c r="U132" i="32"/>
  <c r="O367" i="45"/>
  <c r="Q163" i="42"/>
  <c r="G195" i="47"/>
  <c r="G195" i="39"/>
  <c r="G195" i="42"/>
  <c r="O195" i="42" s="1"/>
  <c r="G195" i="44"/>
  <c r="G195" i="50"/>
  <c r="T195" i="50" s="1"/>
  <c r="P195" i="32"/>
  <c r="R195" i="32"/>
  <c r="Q195" i="32"/>
  <c r="G195" i="54"/>
  <c r="U195" i="32"/>
  <c r="S195" i="32"/>
  <c r="G195" i="37"/>
  <c r="T195" i="32"/>
  <c r="U209" i="48"/>
  <c r="G225" i="36"/>
  <c r="R225" i="36" s="1"/>
  <c r="G225" i="38"/>
  <c r="G225" i="44"/>
  <c r="G225" i="51"/>
  <c r="G225" i="46"/>
  <c r="G225" i="54"/>
  <c r="R225" i="54" s="1"/>
  <c r="Q225" i="32"/>
  <c r="P225" i="32"/>
  <c r="G225" i="47"/>
  <c r="U225" i="32"/>
  <c r="G225" i="39"/>
  <c r="T225" i="32"/>
  <c r="S225" i="32"/>
  <c r="R225" i="32"/>
  <c r="G225" i="48"/>
  <c r="R276" i="44"/>
  <c r="U140" i="52"/>
  <c r="H45" i="56"/>
  <c r="U102" i="46"/>
  <c r="G82" i="52"/>
  <c r="O82" i="52" s="1"/>
  <c r="G82" i="38"/>
  <c r="G82" i="45"/>
  <c r="G82" i="39"/>
  <c r="G82" i="47"/>
  <c r="G82" i="51"/>
  <c r="G82" i="54"/>
  <c r="G82" i="37"/>
  <c r="T82" i="32"/>
  <c r="G82" i="49"/>
  <c r="Q82" i="49" s="1"/>
  <c r="G82" i="44"/>
  <c r="Q82" i="32"/>
  <c r="R82" i="32"/>
  <c r="U82" i="32"/>
  <c r="G82" i="46"/>
  <c r="S82" i="32"/>
  <c r="P82" i="32"/>
  <c r="R82" i="42"/>
  <c r="S89" i="38"/>
  <c r="Q99" i="36"/>
  <c r="S142" i="42"/>
  <c r="G364" i="54"/>
  <c r="O364" i="54"/>
  <c r="Q258" i="42"/>
  <c r="G119" i="51"/>
  <c r="G119" i="36"/>
  <c r="G119" i="48"/>
  <c r="G119" i="43"/>
  <c r="G119" i="39"/>
  <c r="T119" i="32"/>
  <c r="U119" i="32"/>
  <c r="P119" i="32"/>
  <c r="Q119" i="32"/>
  <c r="R119" i="32"/>
  <c r="G119" i="45"/>
  <c r="S119" i="32"/>
  <c r="U117" i="38"/>
  <c r="U233" i="39"/>
  <c r="R149" i="50"/>
  <c r="G150" i="54"/>
  <c r="G150" i="38"/>
  <c r="G150" i="36"/>
  <c r="G150" i="49"/>
  <c r="G150" i="46"/>
  <c r="G150" i="39"/>
  <c r="G150" i="37"/>
  <c r="G150" i="48"/>
  <c r="S150" i="48" s="1"/>
  <c r="G150" i="52"/>
  <c r="O150" i="52" s="1"/>
  <c r="S150" i="32"/>
  <c r="R150" i="32"/>
  <c r="Q150" i="32"/>
  <c r="T150" i="32"/>
  <c r="P150" i="32"/>
  <c r="U150" i="32"/>
  <c r="O315" i="47"/>
  <c r="G315" i="47"/>
  <c r="O99" i="51"/>
  <c r="G195" i="38"/>
  <c r="G230" i="54"/>
  <c r="G357" i="44"/>
  <c r="O357" i="44"/>
  <c r="W357" i="44" s="1"/>
  <c r="AD357" i="56" s="1"/>
  <c r="P144" i="46"/>
  <c r="S144" i="46"/>
  <c r="R144" i="46"/>
  <c r="G144" i="46"/>
  <c r="T144" i="46" s="1"/>
  <c r="U144" i="46"/>
  <c r="G138" i="47"/>
  <c r="O138" i="47"/>
  <c r="G258" i="43"/>
  <c r="O258" i="43"/>
  <c r="U111" i="48"/>
  <c r="G22" i="42"/>
  <c r="O22" i="42"/>
  <c r="W22" i="42" s="1"/>
  <c r="L22" i="56" s="1"/>
  <c r="G46" i="51"/>
  <c r="O46" i="51"/>
  <c r="W46" i="51" s="1"/>
  <c r="V46" i="56"/>
  <c r="G83" i="42"/>
  <c r="O83" i="42"/>
  <c r="O141" i="36"/>
  <c r="U141" i="36"/>
  <c r="P141" i="36"/>
  <c r="G141" i="36"/>
  <c r="G134" i="52"/>
  <c r="G168" i="51"/>
  <c r="O228" i="32"/>
  <c r="W228" i="32" s="1"/>
  <c r="H228" i="56" s="1"/>
  <c r="O243" i="52"/>
  <c r="P243" i="52"/>
  <c r="R243" i="52"/>
  <c r="G243" i="52"/>
  <c r="O263" i="32"/>
  <c r="W263" i="32"/>
  <c r="H263" i="56" s="1"/>
  <c r="G321" i="46"/>
  <c r="G357" i="38"/>
  <c r="O357" i="38" s="1"/>
  <c r="W357" i="38"/>
  <c r="Z357" i="56" s="1"/>
  <c r="G75" i="50"/>
  <c r="P75" i="50" s="1"/>
  <c r="G328" i="52"/>
  <c r="U328" i="52" s="1"/>
  <c r="O328" i="52"/>
  <c r="T144" i="47"/>
  <c r="G144" i="47"/>
  <c r="O144" i="47" s="1"/>
  <c r="G140" i="43"/>
  <c r="U109" i="32"/>
  <c r="O75" i="32"/>
  <c r="G366" i="50"/>
  <c r="O366" i="50" s="1"/>
  <c r="W366" i="50" s="1"/>
  <c r="T366" i="56" s="1"/>
  <c r="G25" i="38"/>
  <c r="O25" i="38" s="1"/>
  <c r="W25" i="38"/>
  <c r="Z25" i="56" s="1"/>
  <c r="G35" i="50"/>
  <c r="O35" i="50" s="1"/>
  <c r="W35" i="50"/>
  <c r="T35" i="56" s="1"/>
  <c r="O156" i="32"/>
  <c r="W156" i="32" s="1"/>
  <c r="H156" i="56" s="1"/>
  <c r="G156" i="44"/>
  <c r="G156" i="42"/>
  <c r="G156" i="50"/>
  <c r="G156" i="54"/>
  <c r="G156" i="48"/>
  <c r="G156" i="38"/>
  <c r="G156" i="39"/>
  <c r="G156" i="37"/>
  <c r="O156" i="37" s="1"/>
  <c r="U156" i="32"/>
  <c r="Q156" i="32"/>
  <c r="P156" i="32"/>
  <c r="S156" i="32"/>
  <c r="T156" i="32"/>
  <c r="R156" i="32"/>
  <c r="G28" i="38"/>
  <c r="O28" i="38"/>
  <c r="W28" i="38" s="1"/>
  <c r="Q258" i="44"/>
  <c r="T258" i="44"/>
  <c r="U258" i="44"/>
  <c r="G258" i="44"/>
  <c r="O258" i="44" s="1"/>
  <c r="R258" i="44"/>
  <c r="G109" i="43"/>
  <c r="O109" i="43"/>
  <c r="G76" i="43"/>
  <c r="G157" i="47"/>
  <c r="T157" i="47" s="1"/>
  <c r="O157" i="47"/>
  <c r="G33" i="37"/>
  <c r="O33" i="37" s="1"/>
  <c r="W33" i="37"/>
  <c r="N33" i="56" s="1"/>
  <c r="G24" i="51"/>
  <c r="O24" i="51" s="1"/>
  <c r="W24" i="51"/>
  <c r="V24" i="56" s="1"/>
  <c r="G328" i="51"/>
  <c r="P328" i="51" s="1"/>
  <c r="G28" i="54"/>
  <c r="O28" i="54" s="1"/>
  <c r="W28" i="54"/>
  <c r="AL28" i="56" s="1"/>
  <c r="G40" i="36"/>
  <c r="O40" i="36" s="1"/>
  <c r="W40" i="36" s="1"/>
  <c r="J40" i="56" s="1"/>
  <c r="G48" i="48"/>
  <c r="O48" i="48" s="1"/>
  <c r="W48" i="48" s="1"/>
  <c r="P48" i="56" s="1"/>
  <c r="G48" i="43"/>
  <c r="O48" i="43" s="1"/>
  <c r="W48" i="43" s="1"/>
  <c r="AB48" i="56" s="1"/>
  <c r="G45" i="52"/>
  <c r="O45" i="52" s="1"/>
  <c r="W45" i="52"/>
  <c r="X45" i="56" s="1"/>
  <c r="G68" i="45"/>
  <c r="O68" i="45" s="1"/>
  <c r="W68" i="45"/>
  <c r="AF68" i="56" s="1"/>
  <c r="G39" i="47"/>
  <c r="O39" i="47" s="1"/>
  <c r="W39" i="47"/>
  <c r="AJ39" i="56" s="1"/>
  <c r="G46" i="42"/>
  <c r="O46" i="42" s="1"/>
  <c r="W46" i="42"/>
  <c r="L46" i="56" s="1"/>
  <c r="G68" i="51"/>
  <c r="O68" i="51" s="1"/>
  <c r="W68" i="51"/>
  <c r="V68" i="56" s="1"/>
  <c r="G42" i="44"/>
  <c r="O42" i="44" s="1"/>
  <c r="W42" i="44"/>
  <c r="AD42" i="56" s="1"/>
  <c r="G83" i="49"/>
  <c r="O83" i="49"/>
  <c r="O92" i="51"/>
  <c r="G92" i="51"/>
  <c r="U92" i="51"/>
  <c r="G85" i="45"/>
  <c r="T80" i="46"/>
  <c r="U80" i="46"/>
  <c r="O84" i="32"/>
  <c r="W84" i="32"/>
  <c r="H84" i="56"/>
  <c r="G93" i="42"/>
  <c r="Q93" i="42" s="1"/>
  <c r="O93" i="42"/>
  <c r="O102" i="48"/>
  <c r="P102" i="48"/>
  <c r="U102" i="48"/>
  <c r="G102" i="48"/>
  <c r="T102" i="48" s="1"/>
  <c r="S102" i="48"/>
  <c r="G81" i="50"/>
  <c r="G81" i="52"/>
  <c r="O93" i="38"/>
  <c r="P93" i="38"/>
  <c r="S93" i="38"/>
  <c r="U93" i="38"/>
  <c r="Q93" i="38"/>
  <c r="G93" i="38"/>
  <c r="R93" i="38" s="1"/>
  <c r="T93" i="38"/>
  <c r="G90" i="44"/>
  <c r="O90" i="44"/>
  <c r="G84" i="47"/>
  <c r="O84" i="47"/>
  <c r="G95" i="54"/>
  <c r="O97" i="32"/>
  <c r="W97" i="32"/>
  <c r="H97" i="56"/>
  <c r="G98" i="43"/>
  <c r="O98" i="43"/>
  <c r="O119" i="44"/>
  <c r="P119" i="44"/>
  <c r="G119" i="44"/>
  <c r="U119" i="44" s="1"/>
  <c r="O115" i="45"/>
  <c r="G258" i="48"/>
  <c r="S115" i="52"/>
  <c r="U115" i="52"/>
  <c r="G328" i="38"/>
  <c r="O136" i="42"/>
  <c r="T136" i="42"/>
  <c r="G136" i="42"/>
  <c r="S136" i="42" s="1"/>
  <c r="O135" i="50"/>
  <c r="T135" i="50"/>
  <c r="G75" i="48"/>
  <c r="O75" i="48"/>
  <c r="G147" i="50"/>
  <c r="O147" i="50"/>
  <c r="O149" i="32"/>
  <c r="W149" i="32" s="1"/>
  <c r="H149" i="56"/>
  <c r="R145" i="43"/>
  <c r="G145" i="43"/>
  <c r="O145" i="43" s="1"/>
  <c r="S145" i="43"/>
  <c r="G152" i="46"/>
  <c r="O152" i="46"/>
  <c r="G148" i="54"/>
  <c r="O148" i="54"/>
  <c r="O161" i="32"/>
  <c r="W161" i="32" s="1"/>
  <c r="H161" i="56" s="1"/>
  <c r="G168" i="42"/>
  <c r="O168" i="42"/>
  <c r="P163" i="48"/>
  <c r="Q163" i="48"/>
  <c r="G168" i="38"/>
  <c r="O164" i="44"/>
  <c r="P164" i="44"/>
  <c r="S164" i="44"/>
  <c r="Q164" i="44"/>
  <c r="R164" i="44"/>
  <c r="G164" i="44"/>
  <c r="U164" i="44" s="1"/>
  <c r="T164" i="44"/>
  <c r="G161" i="46"/>
  <c r="O161" i="46"/>
  <c r="G165" i="54"/>
  <c r="O165" i="54"/>
  <c r="G200" i="36"/>
  <c r="O198" i="32"/>
  <c r="W198" i="32" s="1"/>
  <c r="H198" i="56" s="1"/>
  <c r="O189" i="52"/>
  <c r="U189" i="52"/>
  <c r="R189" i="52"/>
  <c r="S189" i="52"/>
  <c r="Q189" i="52"/>
  <c r="G189" i="52"/>
  <c r="T189" i="52" s="1"/>
  <c r="P189" i="52"/>
  <c r="G200" i="44"/>
  <c r="O200" i="44"/>
  <c r="Q189" i="45"/>
  <c r="G189" i="45"/>
  <c r="O189" i="45" s="1"/>
  <c r="U189" i="45"/>
  <c r="G199" i="46"/>
  <c r="T199" i="46" s="1"/>
  <c r="O199" i="46"/>
  <c r="G191" i="54"/>
  <c r="O191" i="54"/>
  <c r="O200" i="42"/>
  <c r="S200" i="42"/>
  <c r="G200" i="42"/>
  <c r="P200" i="42" s="1"/>
  <c r="U200" i="42"/>
  <c r="G195" i="48"/>
  <c r="G209" i="36"/>
  <c r="O213" i="48"/>
  <c r="Q213" i="48"/>
  <c r="U213" i="48"/>
  <c r="T213" i="48"/>
  <c r="S213" i="48"/>
  <c r="G213" i="48"/>
  <c r="R213" i="48" s="1"/>
  <c r="P213" i="48"/>
  <c r="G213" i="44"/>
  <c r="O213" i="44"/>
  <c r="O209" i="51"/>
  <c r="Q209" i="51"/>
  <c r="S209" i="51"/>
  <c r="T209" i="51"/>
  <c r="P209" i="51"/>
  <c r="G209" i="51"/>
  <c r="U209" i="51" s="1"/>
  <c r="R209" i="51"/>
  <c r="G225" i="37"/>
  <c r="O225" i="37"/>
  <c r="P224" i="44"/>
  <c r="O223" i="47"/>
  <c r="O227" i="32"/>
  <c r="W227" i="32"/>
  <c r="H227" i="56" s="1"/>
  <c r="G242" i="42"/>
  <c r="O245" i="32"/>
  <c r="W245" i="32" s="1"/>
  <c r="H245" i="56" s="1"/>
  <c r="U242" i="43"/>
  <c r="G242" i="43"/>
  <c r="G242" i="46"/>
  <c r="P242" i="46" s="1"/>
  <c r="O242" i="46"/>
  <c r="G242" i="54"/>
  <c r="O242" i="54"/>
  <c r="U242" i="51"/>
  <c r="G242" i="51"/>
  <c r="O242" i="51" s="1"/>
  <c r="S242" i="51"/>
  <c r="G263" i="52"/>
  <c r="S263" i="52" s="1"/>
  <c r="O263" i="52"/>
  <c r="G263" i="46"/>
  <c r="O263" i="46"/>
  <c r="O260" i="50"/>
  <c r="Q260" i="50"/>
  <c r="G260" i="50"/>
  <c r="P260" i="50" s="1"/>
  <c r="G314" i="36"/>
  <c r="G314" i="42"/>
  <c r="P312" i="48"/>
  <c r="R312" i="48"/>
  <c r="G321" i="49"/>
  <c r="U321" i="49" s="1"/>
  <c r="O314" i="38"/>
  <c r="P314" i="38"/>
  <c r="G314" i="38"/>
  <c r="S314" i="38" s="1"/>
  <c r="G317" i="44"/>
  <c r="G318" i="46"/>
  <c r="O318" i="47"/>
  <c r="P318" i="47"/>
  <c r="R318" i="47"/>
  <c r="S318" i="47"/>
  <c r="Q318" i="47"/>
  <c r="G318" i="47"/>
  <c r="T318" i="47" s="1"/>
  <c r="U318" i="47"/>
  <c r="G358" i="36"/>
  <c r="O358" i="36"/>
  <c r="W358" i="36" s="1"/>
  <c r="J358" i="56" s="1"/>
  <c r="G357" i="48"/>
  <c r="O357" i="48"/>
  <c r="W357" i="48" s="1"/>
  <c r="P357" i="56" s="1"/>
  <c r="G358" i="51"/>
  <c r="O358" i="51"/>
  <c r="G357" i="47"/>
  <c r="O357" i="47"/>
  <c r="W357" i="47" s="1"/>
  <c r="AJ357" i="56" s="1"/>
  <c r="G206" i="47"/>
  <c r="O206" i="47"/>
  <c r="G144" i="45"/>
  <c r="P276" i="38"/>
  <c r="O259" i="46"/>
  <c r="U259" i="46"/>
  <c r="T259" i="46"/>
  <c r="S259" i="46"/>
  <c r="R259" i="46"/>
  <c r="G259" i="46"/>
  <c r="P259" i="46" s="1"/>
  <c r="Q259" i="46"/>
  <c r="G139" i="52"/>
  <c r="O139" i="52"/>
  <c r="G329" i="45"/>
  <c r="T329" i="45" s="1"/>
  <c r="O329" i="45"/>
  <c r="G109" i="54"/>
  <c r="O109" i="54"/>
  <c r="G251" i="54"/>
  <c r="U251" i="54" s="1"/>
  <c r="O251" i="54"/>
  <c r="G364" i="39"/>
  <c r="O364" i="39" s="1"/>
  <c r="O25" i="32"/>
  <c r="W25" i="32" s="1"/>
  <c r="H25" i="56" s="1"/>
  <c r="T157" i="44"/>
  <c r="O32" i="32"/>
  <c r="W32" i="32"/>
  <c r="H32" i="56" s="1"/>
  <c r="AH39" i="56"/>
  <c r="S253" i="52"/>
  <c r="P253" i="52"/>
  <c r="S92" i="37"/>
  <c r="S95" i="51"/>
  <c r="T80" i="45"/>
  <c r="G86" i="49"/>
  <c r="G86" i="39"/>
  <c r="G86" i="50"/>
  <c r="G86" i="48"/>
  <c r="G86" i="45"/>
  <c r="G86" i="42"/>
  <c r="G86" i="38"/>
  <c r="G86" i="46"/>
  <c r="R86" i="46" s="1"/>
  <c r="S86" i="32"/>
  <c r="R86" i="32"/>
  <c r="Q86" i="32"/>
  <c r="P86" i="32"/>
  <c r="U86" i="32"/>
  <c r="T86" i="32"/>
  <c r="S78" i="38"/>
  <c r="U329" i="36"/>
  <c r="U115" i="46"/>
  <c r="S112" i="37"/>
  <c r="R112" i="37"/>
  <c r="R112" i="43"/>
  <c r="S149" i="45"/>
  <c r="Q169" i="36"/>
  <c r="Q162" i="43"/>
  <c r="Q166" i="54"/>
  <c r="S166" i="54"/>
  <c r="S142" i="48"/>
  <c r="U193" i="51"/>
  <c r="T188" i="52"/>
  <c r="T198" i="54"/>
  <c r="Q208" i="42"/>
  <c r="P211" i="46"/>
  <c r="T223" i="38"/>
  <c r="P229" i="54"/>
  <c r="P242" i="36"/>
  <c r="P240" i="47"/>
  <c r="U321" i="36"/>
  <c r="U315" i="46"/>
  <c r="S141" i="38"/>
  <c r="G110" i="36"/>
  <c r="G110" i="54"/>
  <c r="S110" i="54" s="1"/>
  <c r="G110" i="47"/>
  <c r="G110" i="50"/>
  <c r="G110" i="39"/>
  <c r="G110" i="49"/>
  <c r="G110" i="51"/>
  <c r="G110" i="38"/>
  <c r="G110" i="43"/>
  <c r="G110" i="48"/>
  <c r="S110" i="32"/>
  <c r="P110" i="32"/>
  <c r="R110" i="32"/>
  <c r="Q110" i="32"/>
  <c r="T110" i="32"/>
  <c r="U110" i="32"/>
  <c r="S254" i="50"/>
  <c r="O24" i="32"/>
  <c r="W24" i="32" s="1"/>
  <c r="H24" i="56" s="1"/>
  <c r="G267" i="36"/>
  <c r="G267" i="48"/>
  <c r="G267" i="44"/>
  <c r="G267" i="46"/>
  <c r="G267" i="43"/>
  <c r="G267" i="52"/>
  <c r="G267" i="39"/>
  <c r="G267" i="47"/>
  <c r="G267" i="49"/>
  <c r="Q267" i="49" s="1"/>
  <c r="G267" i="42"/>
  <c r="G267" i="50"/>
  <c r="G267" i="38"/>
  <c r="P267" i="32"/>
  <c r="R267" i="32"/>
  <c r="T267" i="32"/>
  <c r="Q267" i="32"/>
  <c r="U267" i="32"/>
  <c r="S267" i="32"/>
  <c r="Q206" i="44"/>
  <c r="R157" i="37"/>
  <c r="W23" i="37"/>
  <c r="N23" i="56" s="1"/>
  <c r="W28" i="51"/>
  <c r="V28" i="56" s="1"/>
  <c r="O22" i="32"/>
  <c r="W22" i="32"/>
  <c r="H22" i="56" s="1"/>
  <c r="O45" i="32"/>
  <c r="W45" i="32"/>
  <c r="AF37" i="56"/>
  <c r="G364" i="44"/>
  <c r="O364" i="44"/>
  <c r="W364" i="44" s="1"/>
  <c r="U85" i="36"/>
  <c r="T93" i="37"/>
  <c r="Q93" i="37"/>
  <c r="T94" i="37"/>
  <c r="P101" i="51"/>
  <c r="U82" i="43"/>
  <c r="P82" i="43"/>
  <c r="P101" i="45"/>
  <c r="S259" i="52"/>
  <c r="R259" i="52"/>
  <c r="G88" i="44"/>
  <c r="S88" i="44" s="1"/>
  <c r="G88" i="37"/>
  <c r="G88" i="48"/>
  <c r="G88" i="39"/>
  <c r="G88" i="45"/>
  <c r="G88" i="52"/>
  <c r="G88" i="49"/>
  <c r="G88" i="46"/>
  <c r="G88" i="43"/>
  <c r="S88" i="32"/>
  <c r="T88" i="32"/>
  <c r="Q88" i="32"/>
  <c r="R88" i="32"/>
  <c r="P88" i="32"/>
  <c r="U88" i="32"/>
  <c r="G91" i="46"/>
  <c r="G91" i="48"/>
  <c r="G91" i="42"/>
  <c r="G91" i="51"/>
  <c r="G91" i="38"/>
  <c r="G91" i="39"/>
  <c r="G91" i="52"/>
  <c r="G91" i="43"/>
  <c r="Q91" i="43" s="1"/>
  <c r="G91" i="37"/>
  <c r="P91" i="32"/>
  <c r="T91" i="32"/>
  <c r="G91" i="50"/>
  <c r="T91" i="50" s="1"/>
  <c r="Q91" i="32"/>
  <c r="U91" i="32"/>
  <c r="S91" i="32"/>
  <c r="W91" i="32" s="1"/>
  <c r="R91" i="32"/>
  <c r="U78" i="42"/>
  <c r="P83" i="50"/>
  <c r="Q86" i="52"/>
  <c r="R95" i="38"/>
  <c r="Q83" i="44"/>
  <c r="U83" i="44"/>
  <c r="S94" i="47"/>
  <c r="G99" i="47"/>
  <c r="G99" i="39"/>
  <c r="G99" i="48"/>
  <c r="G99" i="50"/>
  <c r="T99" i="50" s="1"/>
  <c r="G99" i="44"/>
  <c r="G99" i="52"/>
  <c r="G99" i="49"/>
  <c r="G99" i="38"/>
  <c r="G99" i="37"/>
  <c r="Q99" i="32"/>
  <c r="S99" i="32"/>
  <c r="T99" i="32"/>
  <c r="G99" i="42"/>
  <c r="R99" i="32"/>
  <c r="P99" i="32"/>
  <c r="G99" i="51"/>
  <c r="R99" i="51" s="1"/>
  <c r="U99" i="32"/>
  <c r="T98" i="52"/>
  <c r="R276" i="51"/>
  <c r="S252" i="36"/>
  <c r="G364" i="36"/>
  <c r="O364" i="36"/>
  <c r="S113" i="44"/>
  <c r="U113" i="44"/>
  <c r="U113" i="51"/>
  <c r="G115" i="38"/>
  <c r="G115" i="48"/>
  <c r="O115" i="48" s="1"/>
  <c r="G115" i="47"/>
  <c r="G115" i="44"/>
  <c r="G115" i="54"/>
  <c r="G115" i="52"/>
  <c r="T115" i="52" s="1"/>
  <c r="G115" i="39"/>
  <c r="G115" i="51"/>
  <c r="G115" i="49"/>
  <c r="R115" i="49" s="1"/>
  <c r="G115" i="45"/>
  <c r="R115" i="32"/>
  <c r="T115" i="32"/>
  <c r="U115" i="32"/>
  <c r="G115" i="43"/>
  <c r="G115" i="50"/>
  <c r="S115" i="32"/>
  <c r="Q115" i="32"/>
  <c r="P115" i="32"/>
  <c r="G364" i="47"/>
  <c r="O364" i="47"/>
  <c r="T117" i="52"/>
  <c r="T111" i="37"/>
  <c r="G133" i="54"/>
  <c r="G133" i="45"/>
  <c r="G133" i="39"/>
  <c r="G133" i="50"/>
  <c r="G133" i="43"/>
  <c r="G133" i="47"/>
  <c r="R133" i="32"/>
  <c r="G133" i="37"/>
  <c r="P133" i="32"/>
  <c r="U133" i="32"/>
  <c r="G133" i="46"/>
  <c r="S133" i="32"/>
  <c r="Q133" i="32"/>
  <c r="T133" i="32"/>
  <c r="Q133" i="52"/>
  <c r="G364" i="48"/>
  <c r="O364" i="48" s="1"/>
  <c r="R135" i="42"/>
  <c r="S145" i="36"/>
  <c r="U145" i="36"/>
  <c r="U150" i="50"/>
  <c r="G151" i="43"/>
  <c r="G151" i="39"/>
  <c r="G151" i="48"/>
  <c r="G151" i="42"/>
  <c r="G151" i="45"/>
  <c r="G151" i="52"/>
  <c r="U151" i="52" s="1"/>
  <c r="G151" i="49"/>
  <c r="R151" i="32"/>
  <c r="G151" i="54"/>
  <c r="U151" i="32"/>
  <c r="P151" i="32"/>
  <c r="G151" i="36"/>
  <c r="G151" i="38"/>
  <c r="Q151" i="32"/>
  <c r="G151" i="44"/>
  <c r="Q151" i="44" s="1"/>
  <c r="S151" i="32"/>
  <c r="T151" i="32"/>
  <c r="G151" i="37"/>
  <c r="G253" i="42"/>
  <c r="O253" i="42" s="1"/>
  <c r="G151" i="46"/>
  <c r="O151" i="46"/>
  <c r="O247" i="32"/>
  <c r="W247" i="32"/>
  <c r="H247" i="56" s="1"/>
  <c r="G317" i="51"/>
  <c r="G356" i="36"/>
  <c r="O356" i="36" s="1"/>
  <c r="W356" i="36" s="1"/>
  <c r="J356" i="56" s="1"/>
  <c r="G356" i="46"/>
  <c r="O356" i="46"/>
  <c r="W356" i="46" s="1"/>
  <c r="AH356" i="56" s="1"/>
  <c r="G143" i="43"/>
  <c r="G139" i="45"/>
  <c r="O139" i="45"/>
  <c r="O143" i="54"/>
  <c r="Q143" i="54"/>
  <c r="S143" i="54"/>
  <c r="R143" i="54"/>
  <c r="G143" i="54"/>
  <c r="T143" i="54" s="1"/>
  <c r="P143" i="54"/>
  <c r="G205" i="52"/>
  <c r="O205" i="52"/>
  <c r="G34" i="49"/>
  <c r="O34" i="49"/>
  <c r="W34" i="49"/>
  <c r="R34" i="56" s="1"/>
  <c r="G42" i="46"/>
  <c r="O42" i="46"/>
  <c r="W42" i="46" s="1"/>
  <c r="AH42" i="56" s="1"/>
  <c r="O95" i="36"/>
  <c r="T95" i="36"/>
  <c r="P95" i="36"/>
  <c r="G95" i="36"/>
  <c r="R95" i="36" s="1"/>
  <c r="U95" i="36"/>
  <c r="G328" i="48"/>
  <c r="O328" i="48"/>
  <c r="G150" i="51"/>
  <c r="O150" i="51"/>
  <c r="Q229" i="50"/>
  <c r="P229" i="50"/>
  <c r="G240" i="44"/>
  <c r="O240" i="44" s="1"/>
  <c r="G260" i="36"/>
  <c r="O260" i="36" s="1"/>
  <c r="T262" i="50"/>
  <c r="G262" i="50"/>
  <c r="O262" i="50" s="1"/>
  <c r="P262" i="50"/>
  <c r="G321" i="51"/>
  <c r="T321" i="51" s="1"/>
  <c r="G317" i="47"/>
  <c r="O317" i="47" s="1"/>
  <c r="G356" i="45"/>
  <c r="O356" i="45" s="1"/>
  <c r="W356" i="45" s="1"/>
  <c r="AF356" i="56" s="1"/>
  <c r="G140" i="46"/>
  <c r="S258" i="46"/>
  <c r="T258" i="46"/>
  <c r="G258" i="46"/>
  <c r="Q258" i="46" s="1"/>
  <c r="G253" i="47"/>
  <c r="O253" i="47"/>
  <c r="G156" i="49"/>
  <c r="S156" i="49" s="1"/>
  <c r="G365" i="50"/>
  <c r="O365" i="50"/>
  <c r="W365" i="50"/>
  <c r="T365" i="56" s="1"/>
  <c r="O31" i="32"/>
  <c r="W31" i="32" s="1"/>
  <c r="H31" i="56" s="1"/>
  <c r="O206" i="32"/>
  <c r="W206" i="32"/>
  <c r="H206" i="56" s="1"/>
  <c r="G256" i="52"/>
  <c r="O256" i="52"/>
  <c r="G366" i="54"/>
  <c r="O366" i="54"/>
  <c r="W366" i="54" s="1"/>
  <c r="AL366" i="56" s="1"/>
  <c r="G329" i="42"/>
  <c r="Q329" i="42" s="1"/>
  <c r="G31" i="47"/>
  <c r="O31" i="47" s="1"/>
  <c r="W31" i="47" s="1"/>
  <c r="AJ31" i="56" s="1"/>
  <c r="G365" i="37"/>
  <c r="O365" i="37"/>
  <c r="W365" i="37" s="1"/>
  <c r="N365" i="56" s="1"/>
  <c r="T132" i="50"/>
  <c r="P132" i="50"/>
  <c r="G132" i="50"/>
  <c r="Q132" i="50" s="1"/>
  <c r="R132" i="50"/>
  <c r="G23" i="42"/>
  <c r="O23" i="42"/>
  <c r="W23" i="42" s="1"/>
  <c r="L23" i="56" s="1"/>
  <c r="G27" i="54"/>
  <c r="O27" i="54"/>
  <c r="W27" i="54"/>
  <c r="AL27" i="56"/>
  <c r="G30" i="37"/>
  <c r="O30" i="37"/>
  <c r="W30" i="37" s="1"/>
  <c r="N30" i="56" s="1"/>
  <c r="G25" i="44"/>
  <c r="O25" i="44"/>
  <c r="W25" i="44" s="1"/>
  <c r="AD25" i="56" s="1"/>
  <c r="G24" i="54"/>
  <c r="O24" i="54" s="1"/>
  <c r="W24" i="54" s="1"/>
  <c r="AL24" i="56" s="1"/>
  <c r="G43" i="36"/>
  <c r="O43" i="36"/>
  <c r="W43" i="36" s="1"/>
  <c r="J43" i="56" s="1"/>
  <c r="G42" i="43"/>
  <c r="O42" i="43"/>
  <c r="G43" i="43"/>
  <c r="O43" i="43"/>
  <c r="W43" i="43" s="1"/>
  <c r="AB43" i="56" s="1"/>
  <c r="T235" i="52"/>
  <c r="G42" i="52"/>
  <c r="O42" i="52" s="1"/>
  <c r="W42" i="52" s="1"/>
  <c r="X42" i="56" s="1"/>
  <c r="G48" i="45"/>
  <c r="O48" i="45" s="1"/>
  <c r="W48" i="45" s="1"/>
  <c r="AF48" i="56" s="1"/>
  <c r="G45" i="47"/>
  <c r="O45" i="47" s="1"/>
  <c r="W45" i="47" s="1"/>
  <c r="AJ45" i="56" s="1"/>
  <c r="G47" i="42"/>
  <c r="O47" i="42" s="1"/>
  <c r="W47" i="42" s="1"/>
  <c r="L47" i="56" s="1"/>
  <c r="G37" i="51"/>
  <c r="O37" i="51" s="1"/>
  <c r="W37" i="51" s="1"/>
  <c r="V37" i="56" s="1"/>
  <c r="O141" i="48"/>
  <c r="U141" i="48"/>
  <c r="G141" i="48"/>
  <c r="R141" i="48" s="1"/>
  <c r="P141" i="48"/>
  <c r="G94" i="36"/>
  <c r="O94" i="36"/>
  <c r="G86" i="37"/>
  <c r="O86" i="37"/>
  <c r="T80" i="49"/>
  <c r="R80" i="49"/>
  <c r="G83" i="51"/>
  <c r="P83" i="51" s="1"/>
  <c r="O83" i="51"/>
  <c r="G78" i="43"/>
  <c r="O78" i="43"/>
  <c r="O102" i="45"/>
  <c r="P102" i="45"/>
  <c r="G102" i="45"/>
  <c r="S102" i="45" s="1"/>
  <c r="O100" i="32"/>
  <c r="W100" i="32"/>
  <c r="H100" i="56" s="1"/>
  <c r="P85" i="42"/>
  <c r="G85" i="42"/>
  <c r="O85" i="42" s="1"/>
  <c r="Q85" i="42"/>
  <c r="O87" i="50"/>
  <c r="S84" i="52"/>
  <c r="G84" i="52"/>
  <c r="G84" i="44"/>
  <c r="O84" i="44" s="1"/>
  <c r="G89" i="47"/>
  <c r="O89" i="47" s="1"/>
  <c r="R88" i="47"/>
  <c r="G88" i="47"/>
  <c r="O88" i="47" s="1"/>
  <c r="S88" i="47"/>
  <c r="G86" i="54"/>
  <c r="O86" i="54"/>
  <c r="G97" i="42"/>
  <c r="O97" i="42"/>
  <c r="O97" i="45"/>
  <c r="T97" i="45"/>
  <c r="G97" i="45"/>
  <c r="R97" i="45" s="1"/>
  <c r="O140" i="42"/>
  <c r="P140" i="42"/>
  <c r="G140" i="42"/>
  <c r="T140" i="42" s="1"/>
  <c r="G259" i="36"/>
  <c r="R259" i="36" s="1"/>
  <c r="S117" i="45"/>
  <c r="G117" i="45"/>
  <c r="O117" i="45" s="1"/>
  <c r="Q117" i="45"/>
  <c r="G116" i="37"/>
  <c r="U117" i="49"/>
  <c r="Q117" i="49"/>
  <c r="S117" i="49"/>
  <c r="G117" i="49"/>
  <c r="P117" i="49" s="1"/>
  <c r="T117" i="49"/>
  <c r="G118" i="38"/>
  <c r="O118" i="38"/>
  <c r="G133" i="36"/>
  <c r="O133" i="36"/>
  <c r="U136" i="49"/>
  <c r="G136" i="49"/>
  <c r="G133" i="48"/>
  <c r="O133" i="48"/>
  <c r="O134" i="32"/>
  <c r="W134" i="32" s="1"/>
  <c r="H134" i="56" s="1"/>
  <c r="G148" i="36"/>
  <c r="O148" i="36"/>
  <c r="O148" i="50"/>
  <c r="U148" i="50"/>
  <c r="G148" i="50"/>
  <c r="Q148" i="50" s="1"/>
  <c r="G148" i="42"/>
  <c r="Q152" i="48"/>
  <c r="U152" i="48"/>
  <c r="G152" i="48"/>
  <c r="P152" i="48" s="1"/>
  <c r="R152" i="48"/>
  <c r="Q145" i="52"/>
  <c r="U145" i="52"/>
  <c r="T145" i="52"/>
  <c r="G145" i="52"/>
  <c r="R145" i="52" s="1"/>
  <c r="G148" i="44"/>
  <c r="O148" i="44"/>
  <c r="G145" i="46"/>
  <c r="O145" i="46"/>
  <c r="P328" i="42"/>
  <c r="G328" i="42"/>
  <c r="G166" i="36"/>
  <c r="O166" i="36"/>
  <c r="S167" i="37"/>
  <c r="G167" i="37"/>
  <c r="O167" i="37" s="1"/>
  <c r="Q167" i="37"/>
  <c r="G165" i="49"/>
  <c r="Q165" i="49" s="1"/>
  <c r="O165" i="49"/>
  <c r="U162" i="38"/>
  <c r="T162" i="38"/>
  <c r="G162" i="38"/>
  <c r="S162" i="38" s="1"/>
  <c r="G167" i="45"/>
  <c r="O167" i="45"/>
  <c r="G162" i="47"/>
  <c r="O162" i="47"/>
  <c r="G252" i="48"/>
  <c r="O252" i="48" s="1"/>
  <c r="G189" i="51"/>
  <c r="P189" i="51" s="1"/>
  <c r="O189" i="32"/>
  <c r="W189" i="32" s="1"/>
  <c r="H189" i="56" s="1"/>
  <c r="O192" i="50"/>
  <c r="Q192" i="50"/>
  <c r="G192" i="50"/>
  <c r="R192" i="50" s="1"/>
  <c r="G199" i="52"/>
  <c r="G189" i="43"/>
  <c r="S199" i="44"/>
  <c r="T199" i="44"/>
  <c r="G199" i="44"/>
  <c r="Q199" i="44" s="1"/>
  <c r="G197" i="45"/>
  <c r="O197" i="45"/>
  <c r="G193" i="47"/>
  <c r="O193" i="47"/>
  <c r="P196" i="54"/>
  <c r="G196" i="54"/>
  <c r="G199" i="37"/>
  <c r="O199" i="37" s="1"/>
  <c r="G200" i="48"/>
  <c r="O200" i="48" s="1"/>
  <c r="T212" i="42"/>
  <c r="G212" i="42"/>
  <c r="O212" i="42" s="1"/>
  <c r="R212" i="42"/>
  <c r="G209" i="52"/>
  <c r="O209" i="52"/>
  <c r="G212" i="44"/>
  <c r="O212" i="44"/>
  <c r="O213" i="54"/>
  <c r="U213" i="54"/>
  <c r="G213" i="54"/>
  <c r="S213" i="54" s="1"/>
  <c r="O211" i="49"/>
  <c r="Q211" i="49"/>
  <c r="G211" i="49"/>
  <c r="S211" i="49" s="1"/>
  <c r="O224" i="36"/>
  <c r="G227" i="37"/>
  <c r="O227" i="37"/>
  <c r="S224" i="38"/>
  <c r="P224" i="38"/>
  <c r="G227" i="47"/>
  <c r="O224" i="32"/>
  <c r="G224" i="50"/>
  <c r="G224" i="48"/>
  <c r="S224" i="48" s="1"/>
  <c r="G224" i="46"/>
  <c r="G224" i="45"/>
  <c r="G224" i="39"/>
  <c r="G224" i="36"/>
  <c r="G224" i="42"/>
  <c r="U224" i="42" s="1"/>
  <c r="G224" i="38"/>
  <c r="T224" i="38" s="1"/>
  <c r="S224" i="32"/>
  <c r="G224" i="44"/>
  <c r="O224" i="44" s="1"/>
  <c r="G224" i="51"/>
  <c r="G224" i="37"/>
  <c r="U224" i="32"/>
  <c r="P224" i="32"/>
  <c r="R224" i="32"/>
  <c r="G224" i="52"/>
  <c r="Q224" i="32"/>
  <c r="T224" i="32"/>
  <c r="G243" i="37"/>
  <c r="O243" i="37"/>
  <c r="O247" i="52"/>
  <c r="P247" i="52"/>
  <c r="G247" i="52"/>
  <c r="T247" i="52" s="1"/>
  <c r="G247" i="44"/>
  <c r="G247" i="46"/>
  <c r="U244" i="49"/>
  <c r="S244" i="49"/>
  <c r="G261" i="36"/>
  <c r="O261" i="36" s="1"/>
  <c r="G261" i="38"/>
  <c r="O261" i="38" s="1"/>
  <c r="R262" i="47"/>
  <c r="G262" i="47"/>
  <c r="O262" i="47" s="1"/>
  <c r="T262" i="47"/>
  <c r="O314" i="32"/>
  <c r="W314" i="32"/>
  <c r="H314" i="56" s="1"/>
  <c r="O316" i="36"/>
  <c r="P314" i="37"/>
  <c r="G314" i="37"/>
  <c r="G317" i="48"/>
  <c r="O317" i="48" s="1"/>
  <c r="G318" i="49"/>
  <c r="O318" i="49" s="1"/>
  <c r="R315" i="51"/>
  <c r="G315" i="51"/>
  <c r="O315" i="51" s="1"/>
  <c r="S315" i="51"/>
  <c r="G311" i="44"/>
  <c r="P320" i="46"/>
  <c r="T320" i="46"/>
  <c r="G315" i="54"/>
  <c r="O315" i="54"/>
  <c r="G357" i="42"/>
  <c r="O357" i="42"/>
  <c r="W357" i="42"/>
  <c r="L357" i="56" s="1"/>
  <c r="G356" i="52"/>
  <c r="O356" i="52"/>
  <c r="W356" i="52"/>
  <c r="X356" i="56" s="1"/>
  <c r="G357" i="49"/>
  <c r="O357" i="49"/>
  <c r="W357" i="49" s="1"/>
  <c r="R357" i="56" s="1"/>
  <c r="G358" i="38"/>
  <c r="O358" i="38" s="1"/>
  <c r="W358" i="38" s="1"/>
  <c r="Z358" i="56" s="1"/>
  <c r="G358" i="54"/>
  <c r="O358" i="54"/>
  <c r="W358" i="54" s="1"/>
  <c r="AL358" i="56" s="1"/>
  <c r="G205" i="51"/>
  <c r="G328" i="49"/>
  <c r="G138" i="44"/>
  <c r="O138" i="44"/>
  <c r="G141" i="50"/>
  <c r="R141" i="50" s="1"/>
  <c r="O141" i="50"/>
  <c r="T253" i="44"/>
  <c r="P253" i="44"/>
  <c r="G253" i="44"/>
  <c r="S253" i="44" s="1"/>
  <c r="G110" i="52"/>
  <c r="O110" i="52"/>
  <c r="G254" i="38"/>
  <c r="U254" i="38" s="1"/>
  <c r="O254" i="38"/>
  <c r="T138" i="54"/>
  <c r="G109" i="47"/>
  <c r="T110" i="46"/>
  <c r="P110" i="46"/>
  <c r="G329" i="46"/>
  <c r="T329" i="46" s="1"/>
  <c r="G205" i="38"/>
  <c r="P206" i="52"/>
  <c r="G254" i="51"/>
  <c r="S254" i="51" s="1"/>
  <c r="O239" i="32"/>
  <c r="O132" i="32"/>
  <c r="G235" i="48"/>
  <c r="G235" i="46"/>
  <c r="G235" i="52"/>
  <c r="O235" i="52" s="1"/>
  <c r="G235" i="39"/>
  <c r="G235" i="54"/>
  <c r="G235" i="51"/>
  <c r="G235" i="36"/>
  <c r="S235" i="36" s="1"/>
  <c r="G235" i="50"/>
  <c r="G235" i="43"/>
  <c r="G235" i="44"/>
  <c r="G235" i="45"/>
  <c r="G235" i="47"/>
  <c r="G235" i="37"/>
  <c r="S235" i="32"/>
  <c r="U235" i="32"/>
  <c r="R235" i="32"/>
  <c r="T235" i="32"/>
  <c r="P235" i="32"/>
  <c r="Q235" i="32"/>
  <c r="G24" i="50"/>
  <c r="O24" i="50"/>
  <c r="W24" i="50" s="1"/>
  <c r="T24" i="56" s="1"/>
  <c r="O30" i="32"/>
  <c r="W30" i="32" s="1"/>
  <c r="H30" i="56" s="1"/>
  <c r="W32" i="49"/>
  <c r="R32" i="56" s="1"/>
  <c r="G31" i="43"/>
  <c r="O31" i="43"/>
  <c r="W31" i="43" s="1"/>
  <c r="AB31" i="56" s="1"/>
  <c r="G28" i="43"/>
  <c r="O28" i="43" s="1"/>
  <c r="W28" i="43" s="1"/>
  <c r="AB28" i="56" s="1"/>
  <c r="U251" i="37"/>
  <c r="S157" i="36"/>
  <c r="G253" i="36"/>
  <c r="P253" i="36" s="1"/>
  <c r="O253" i="36"/>
  <c r="G40" i="42"/>
  <c r="O40" i="42"/>
  <c r="W40" i="42" s="1"/>
  <c r="L40" i="56" s="1"/>
  <c r="G46" i="49"/>
  <c r="O46" i="49"/>
  <c r="W46" i="49" s="1"/>
  <c r="R46" i="56" s="1"/>
  <c r="G39" i="51"/>
  <c r="O39" i="51"/>
  <c r="W39" i="51" s="1"/>
  <c r="V39" i="56" s="1"/>
  <c r="G45" i="44"/>
  <c r="O45" i="44"/>
  <c r="W45" i="44" s="1"/>
  <c r="AD45" i="56" s="1"/>
  <c r="G47" i="44"/>
  <c r="O47" i="44"/>
  <c r="W47" i="44" s="1"/>
  <c r="AD47" i="56" s="1"/>
  <c r="G256" i="36"/>
  <c r="O256" i="36"/>
  <c r="Q257" i="37"/>
  <c r="T86" i="36"/>
  <c r="G86" i="36"/>
  <c r="O88" i="51"/>
  <c r="Q88" i="51"/>
  <c r="G88" i="51"/>
  <c r="U88" i="51" s="1"/>
  <c r="G94" i="45"/>
  <c r="O96" i="32"/>
  <c r="G96" i="44"/>
  <c r="Q96" i="44" s="1"/>
  <c r="G96" i="51"/>
  <c r="G96" i="38"/>
  <c r="G96" i="47"/>
  <c r="G96" i="37"/>
  <c r="G96" i="36"/>
  <c r="U96" i="36" s="1"/>
  <c r="G96" i="50"/>
  <c r="G96" i="48"/>
  <c r="G96" i="39"/>
  <c r="G96" i="42"/>
  <c r="G96" i="43"/>
  <c r="G96" i="54"/>
  <c r="S96" i="32"/>
  <c r="U96" i="32"/>
  <c r="P96" i="32"/>
  <c r="R96" i="32"/>
  <c r="Q96" i="32"/>
  <c r="T96" i="32"/>
  <c r="S94" i="48"/>
  <c r="G94" i="48"/>
  <c r="O94" i="48" s="1"/>
  <c r="P94" i="48"/>
  <c r="P96" i="52"/>
  <c r="U96" i="52"/>
  <c r="G96" i="52"/>
  <c r="S96" i="52" s="1"/>
  <c r="R102" i="47"/>
  <c r="G102" i="47"/>
  <c r="O102" i="47" s="1"/>
  <c r="P102" i="47"/>
  <c r="G204" i="52"/>
  <c r="Q118" i="51"/>
  <c r="G118" i="51"/>
  <c r="O115" i="42"/>
  <c r="P115" i="42"/>
  <c r="G115" i="42"/>
  <c r="R115" i="42" s="1"/>
  <c r="T133" i="38"/>
  <c r="R133" i="38"/>
  <c r="G133" i="38"/>
  <c r="U133" i="38" s="1"/>
  <c r="S152" i="36"/>
  <c r="G152" i="36"/>
  <c r="O152" i="36" s="1"/>
  <c r="U152" i="36"/>
  <c r="R145" i="48"/>
  <c r="G145" i="48"/>
  <c r="O145" i="48" s="1"/>
  <c r="U145" i="48"/>
  <c r="S150" i="44"/>
  <c r="R150" i="44"/>
  <c r="G150" i="44"/>
  <c r="U150" i="44" s="1"/>
  <c r="G161" i="48"/>
  <c r="O164" i="38"/>
  <c r="T164" i="38"/>
  <c r="G164" i="38"/>
  <c r="U164" i="38" s="1"/>
  <c r="Q166" i="47"/>
  <c r="G166" i="47"/>
  <c r="G189" i="36"/>
  <c r="O193" i="50"/>
  <c r="R193" i="50"/>
  <c r="G193" i="50"/>
  <c r="P193" i="50" s="1"/>
  <c r="P188" i="43"/>
  <c r="O196" i="48"/>
  <c r="S196" i="48"/>
  <c r="G196" i="48"/>
  <c r="Q196" i="48" s="1"/>
  <c r="P210" i="43"/>
  <c r="O226" i="48"/>
  <c r="U226" i="48"/>
  <c r="G226" i="48"/>
  <c r="R226" i="48" s="1"/>
  <c r="P226" i="48"/>
  <c r="T229" i="47"/>
  <c r="U229" i="47"/>
  <c r="Q230" i="51"/>
  <c r="T230" i="51"/>
  <c r="G230" i="51"/>
  <c r="P230" i="51" s="1"/>
  <c r="S230" i="51"/>
  <c r="O244" i="32"/>
  <c r="G244" i="51"/>
  <c r="G244" i="37"/>
  <c r="G244" i="47"/>
  <c r="U244" i="32"/>
  <c r="P244" i="32"/>
  <c r="G244" i="39"/>
  <c r="Q244" i="32"/>
  <c r="W244" i="32" s="1"/>
  <c r="H244" i="56" s="1"/>
  <c r="G244" i="49"/>
  <c r="T244" i="49" s="1"/>
  <c r="G244" i="50"/>
  <c r="S244" i="32"/>
  <c r="T244" i="32"/>
  <c r="R244" i="32"/>
  <c r="G244" i="44"/>
  <c r="G244" i="42"/>
  <c r="T240" i="46"/>
  <c r="G240" i="46"/>
  <c r="O262" i="37"/>
  <c r="R262" i="37"/>
  <c r="G262" i="37"/>
  <c r="T262" i="37" s="1"/>
  <c r="O312" i="32"/>
  <c r="G312" i="48"/>
  <c r="T312" i="48" s="1"/>
  <c r="G312" i="38"/>
  <c r="G312" i="51"/>
  <c r="Q312" i="32"/>
  <c r="G312" i="44"/>
  <c r="G312" i="49"/>
  <c r="R312" i="32"/>
  <c r="T312" i="32"/>
  <c r="G312" i="36"/>
  <c r="G312" i="39"/>
  <c r="S312" i="32"/>
  <c r="U312" i="32"/>
  <c r="G312" i="52"/>
  <c r="P312" i="32"/>
  <c r="W312" i="32" s="1"/>
  <c r="H312" i="56" s="1"/>
  <c r="G312" i="45"/>
  <c r="O315" i="48"/>
  <c r="U315" i="48"/>
  <c r="G315" i="48"/>
  <c r="R315" i="48" s="1"/>
  <c r="G314" i="45"/>
  <c r="W356" i="51"/>
  <c r="V356" i="56" s="1"/>
  <c r="W364" i="38"/>
  <c r="G255" i="54"/>
  <c r="O255" i="54"/>
  <c r="T253" i="45"/>
  <c r="G140" i="52"/>
  <c r="O140" i="52" s="1"/>
  <c r="R275" i="48"/>
  <c r="G364" i="45"/>
  <c r="O364" i="45"/>
  <c r="W364" i="45" s="1"/>
  <c r="G111" i="36"/>
  <c r="G111" i="44"/>
  <c r="G111" i="42"/>
  <c r="G111" i="43"/>
  <c r="R111" i="43" s="1"/>
  <c r="G111" i="54"/>
  <c r="O111" i="54" s="1"/>
  <c r="G111" i="47"/>
  <c r="G111" i="49"/>
  <c r="G111" i="48"/>
  <c r="O111" i="48" s="1"/>
  <c r="G111" i="39"/>
  <c r="R111" i="32"/>
  <c r="Q111" i="32"/>
  <c r="G111" i="52"/>
  <c r="T111" i="32"/>
  <c r="S111" i="32"/>
  <c r="P111" i="32"/>
  <c r="U111" i="32"/>
  <c r="G235" i="49"/>
  <c r="O235" i="49"/>
  <c r="G142" i="44"/>
  <c r="G142" i="45"/>
  <c r="G142" i="51"/>
  <c r="G142" i="50"/>
  <c r="G142" i="43"/>
  <c r="G142" i="52"/>
  <c r="G142" i="54"/>
  <c r="P142" i="32"/>
  <c r="Q142" i="32"/>
  <c r="G142" i="39"/>
  <c r="S142" i="32"/>
  <c r="U142" i="32"/>
  <c r="T142" i="32"/>
  <c r="R142" i="32"/>
  <c r="G327" i="52"/>
  <c r="G327" i="45"/>
  <c r="G327" i="38"/>
  <c r="G327" i="36"/>
  <c r="G327" i="43"/>
  <c r="G327" i="46"/>
  <c r="G327" i="39"/>
  <c r="G327" i="50"/>
  <c r="G327" i="49"/>
  <c r="G327" i="54"/>
  <c r="G327" i="42"/>
  <c r="G327" i="51"/>
  <c r="G327" i="48"/>
  <c r="G327" i="47"/>
  <c r="U327" i="32"/>
  <c r="Q327" i="32"/>
  <c r="S327" i="32"/>
  <c r="P327" i="32"/>
  <c r="T327" i="32"/>
  <c r="R327" i="32"/>
  <c r="O35" i="32"/>
  <c r="W35" i="32"/>
  <c r="H35" i="56" s="1"/>
  <c r="R143" i="44"/>
  <c r="U251" i="44"/>
  <c r="G328" i="54"/>
  <c r="O328" i="54" s="1"/>
  <c r="T160" i="43"/>
  <c r="G329" i="37"/>
  <c r="AL32" i="56"/>
  <c r="U254" i="47"/>
  <c r="Q254" i="47"/>
  <c r="O33" i="32"/>
  <c r="W33" i="32" s="1"/>
  <c r="H33" i="56" s="1"/>
  <c r="G327" i="37"/>
  <c r="G23" i="37"/>
  <c r="O23" i="37"/>
  <c r="G267" i="37"/>
  <c r="T267" i="37" s="1"/>
  <c r="O267" i="37"/>
  <c r="W23" i="51"/>
  <c r="V23" i="56" s="1"/>
  <c r="G28" i="51"/>
  <c r="O28" i="51"/>
  <c r="T74" i="44"/>
  <c r="S74" i="44"/>
  <c r="G142" i="49"/>
  <c r="R142" i="49" s="1"/>
  <c r="O142" i="49"/>
  <c r="O39" i="32"/>
  <c r="W39" i="32" s="1"/>
  <c r="H39" i="56" s="1"/>
  <c r="O43" i="32"/>
  <c r="W43" i="32"/>
  <c r="H43" i="56" s="1"/>
  <c r="G43" i="52"/>
  <c r="O43" i="52" s="1"/>
  <c r="W43" i="52" s="1"/>
  <c r="X43" i="56" s="1"/>
  <c r="G46" i="52"/>
  <c r="O46" i="52"/>
  <c r="W46" i="52" s="1"/>
  <c r="X46" i="56" s="1"/>
  <c r="Q235" i="42"/>
  <c r="G38" i="51"/>
  <c r="O38" i="51" s="1"/>
  <c r="W38" i="51" s="1"/>
  <c r="V38" i="56" s="1"/>
  <c r="G48" i="51"/>
  <c r="O48" i="51" s="1"/>
  <c r="W48" i="51" s="1"/>
  <c r="V48" i="56" s="1"/>
  <c r="S157" i="42"/>
  <c r="O88" i="36"/>
  <c r="Q88" i="36"/>
  <c r="G88" i="36"/>
  <c r="U88" i="36" s="1"/>
  <c r="G81" i="37"/>
  <c r="O102" i="49"/>
  <c r="T102" i="49"/>
  <c r="G102" i="49"/>
  <c r="S102" i="49" s="1"/>
  <c r="R80" i="51"/>
  <c r="Q80" i="51"/>
  <c r="U86" i="43"/>
  <c r="P86" i="43"/>
  <c r="G86" i="43"/>
  <c r="S86" i="43" s="1"/>
  <c r="T91" i="45"/>
  <c r="G91" i="45"/>
  <c r="O91" i="45" s="1"/>
  <c r="P91" i="45"/>
  <c r="R84" i="45"/>
  <c r="Q84" i="45"/>
  <c r="G84" i="45"/>
  <c r="U84" i="45" s="1"/>
  <c r="R94" i="46"/>
  <c r="G94" i="46"/>
  <c r="O94" i="46" s="1"/>
  <c r="S94" i="46"/>
  <c r="G205" i="37"/>
  <c r="O80" i="32"/>
  <c r="W80" i="32" s="1"/>
  <c r="H80" i="56" s="1"/>
  <c r="G80" i="48"/>
  <c r="G80" i="39"/>
  <c r="G80" i="49"/>
  <c r="Q80" i="49" s="1"/>
  <c r="G80" i="42"/>
  <c r="G80" i="47"/>
  <c r="G80" i="52"/>
  <c r="R80" i="32"/>
  <c r="G80" i="54"/>
  <c r="U80" i="32"/>
  <c r="T80" i="32"/>
  <c r="G80" i="51"/>
  <c r="P80" i="51" s="1"/>
  <c r="S80" i="32"/>
  <c r="G80" i="46"/>
  <c r="S80" i="46" s="1"/>
  <c r="Q80" i="32"/>
  <c r="P80" i="32"/>
  <c r="O102" i="42"/>
  <c r="U102" i="42"/>
  <c r="G102" i="42"/>
  <c r="R102" i="42" s="1"/>
  <c r="P85" i="48"/>
  <c r="G85" i="48"/>
  <c r="R92" i="50"/>
  <c r="G92" i="50"/>
  <c r="O92" i="50" s="1"/>
  <c r="S92" i="50"/>
  <c r="R92" i="52"/>
  <c r="S92" i="52"/>
  <c r="G92" i="52"/>
  <c r="P92" i="52" s="1"/>
  <c r="G88" i="38"/>
  <c r="O93" i="44"/>
  <c r="U93" i="44"/>
  <c r="G93" i="44"/>
  <c r="T93" i="44" s="1"/>
  <c r="U95" i="47"/>
  <c r="G95" i="47"/>
  <c r="O87" i="54"/>
  <c r="T87" i="54"/>
  <c r="Q239" i="51"/>
  <c r="G22" i="52"/>
  <c r="O22" i="52" s="1"/>
  <c r="W22" i="52" s="1"/>
  <c r="X22" i="56" s="1"/>
  <c r="R98" i="37"/>
  <c r="Q98" i="37"/>
  <c r="G98" i="37"/>
  <c r="U98" i="37" s="1"/>
  <c r="P98" i="37"/>
  <c r="R98" i="51"/>
  <c r="G98" i="51"/>
  <c r="O98" i="51" s="1"/>
  <c r="P98" i="51"/>
  <c r="R98" i="44"/>
  <c r="S98" i="44"/>
  <c r="G98" i="44"/>
  <c r="T98" i="44" s="1"/>
  <c r="T98" i="54"/>
  <c r="G98" i="54"/>
  <c r="O98" i="54" s="1"/>
  <c r="R98" i="54"/>
  <c r="G254" i="42"/>
  <c r="O254" i="42"/>
  <c r="G142" i="42"/>
  <c r="O142" i="42"/>
  <c r="S254" i="36"/>
  <c r="G364" i="38"/>
  <c r="O364" i="38"/>
  <c r="G258" i="42"/>
  <c r="O258" i="42"/>
  <c r="R116" i="44"/>
  <c r="G116" i="44"/>
  <c r="O116" i="44" s="1"/>
  <c r="S116" i="44"/>
  <c r="Q116" i="51"/>
  <c r="G116" i="51"/>
  <c r="O116" i="51" s="1"/>
  <c r="S116" i="51"/>
  <c r="S119" i="46"/>
  <c r="R119" i="46"/>
  <c r="G119" i="46"/>
  <c r="T119" i="46" s="1"/>
  <c r="O113" i="32"/>
  <c r="G113" i="49"/>
  <c r="G113" i="36"/>
  <c r="G113" i="46"/>
  <c r="G113" i="43"/>
  <c r="T113" i="32"/>
  <c r="G113" i="39"/>
  <c r="G113" i="52"/>
  <c r="U113" i="32"/>
  <c r="P113" i="32"/>
  <c r="Q113" i="32"/>
  <c r="R113" i="32"/>
  <c r="W113" i="32" s="1"/>
  <c r="H113" i="56" s="1"/>
  <c r="S113" i="32"/>
  <c r="G113" i="47"/>
  <c r="S113" i="42"/>
  <c r="G113" i="42"/>
  <c r="O113" i="42" s="1"/>
  <c r="Q113" i="42"/>
  <c r="U113" i="48"/>
  <c r="R113" i="48"/>
  <c r="G113" i="48"/>
  <c r="S113" i="48" s="1"/>
  <c r="Q112" i="49"/>
  <c r="G112" i="49"/>
  <c r="O112" i="49" s="1"/>
  <c r="T112" i="49"/>
  <c r="Q119" i="52"/>
  <c r="P119" i="52"/>
  <c r="G119" i="52"/>
  <c r="U119" i="52" s="1"/>
  <c r="Q113" i="38"/>
  <c r="G113" i="38"/>
  <c r="O113" i="38" s="1"/>
  <c r="T113" i="38"/>
  <c r="O136" i="51"/>
  <c r="S136" i="51"/>
  <c r="G136" i="51"/>
  <c r="U136" i="51" s="1"/>
  <c r="R136" i="48"/>
  <c r="G136" i="48"/>
  <c r="O133" i="44"/>
  <c r="R133" i="44"/>
  <c r="G133" i="44"/>
  <c r="U133" i="44" s="1"/>
  <c r="O135" i="32"/>
  <c r="G135" i="49"/>
  <c r="G135" i="52"/>
  <c r="G135" i="43"/>
  <c r="S135" i="43" s="1"/>
  <c r="G135" i="47"/>
  <c r="G135" i="39"/>
  <c r="G135" i="48"/>
  <c r="G135" i="50"/>
  <c r="U135" i="50" s="1"/>
  <c r="G135" i="36"/>
  <c r="G135" i="46"/>
  <c r="G135" i="44"/>
  <c r="G135" i="38"/>
  <c r="Q135" i="32"/>
  <c r="P135" i="32"/>
  <c r="S135" i="32"/>
  <c r="R135" i="32"/>
  <c r="T135" i="32"/>
  <c r="U135" i="32"/>
  <c r="S149" i="51"/>
  <c r="G149" i="51"/>
  <c r="O149" i="51" s="1"/>
  <c r="P149" i="51"/>
  <c r="S152" i="42"/>
  <c r="U152" i="42"/>
  <c r="G152" i="42"/>
  <c r="R152" i="42" s="1"/>
  <c r="S147" i="48"/>
  <c r="G147" i="48"/>
  <c r="O147" i="48" s="1"/>
  <c r="U147" i="48"/>
  <c r="G40" i="47"/>
  <c r="O40" i="47"/>
  <c r="W40" i="47" s="1"/>
  <c r="AJ40" i="56" s="1"/>
  <c r="G247" i="51"/>
  <c r="G256" i="46"/>
  <c r="O256" i="46"/>
  <c r="G24" i="49"/>
  <c r="O24" i="49"/>
  <c r="W24" i="49" s="1"/>
  <c r="R24" i="56" s="1"/>
  <c r="G318" i="36"/>
  <c r="G29" i="50"/>
  <c r="O29" i="50"/>
  <c r="W29" i="50" s="1"/>
  <c r="T29" i="56" s="1"/>
  <c r="G28" i="49"/>
  <c r="O28" i="49"/>
  <c r="W28" i="49" s="1"/>
  <c r="R28" i="56" s="1"/>
  <c r="U275" i="47"/>
  <c r="G33" i="51"/>
  <c r="O33" i="51"/>
  <c r="W33" i="51"/>
  <c r="V33" i="56" s="1"/>
  <c r="G45" i="48"/>
  <c r="O45" i="48"/>
  <c r="W45" i="48" s="1"/>
  <c r="P45" i="56" s="1"/>
  <c r="G39" i="42"/>
  <c r="O39" i="42" s="1"/>
  <c r="W39" i="42" s="1"/>
  <c r="L39" i="56" s="1"/>
  <c r="G144" i="42"/>
  <c r="G86" i="51"/>
  <c r="S86" i="51" s="1"/>
  <c r="O87" i="32"/>
  <c r="G87" i="42"/>
  <c r="G87" i="38"/>
  <c r="G87" i="54"/>
  <c r="U87" i="54" s="1"/>
  <c r="G87" i="51"/>
  <c r="G87" i="47"/>
  <c r="G87" i="37"/>
  <c r="G87" i="39"/>
  <c r="G87" i="36"/>
  <c r="G87" i="52"/>
  <c r="G87" i="44"/>
  <c r="G87" i="43"/>
  <c r="R87" i="32"/>
  <c r="T87" i="32"/>
  <c r="P87" i="32"/>
  <c r="G87" i="50"/>
  <c r="G87" i="45"/>
  <c r="G87" i="48"/>
  <c r="Q87" i="32"/>
  <c r="S87" i="32"/>
  <c r="U87" i="32"/>
  <c r="G92" i="38"/>
  <c r="G205" i="45"/>
  <c r="S118" i="37"/>
  <c r="T118" i="37"/>
  <c r="G118" i="37"/>
  <c r="Q118" i="37" s="1"/>
  <c r="G133" i="51"/>
  <c r="O133" i="51"/>
  <c r="G152" i="51"/>
  <c r="O152" i="51"/>
  <c r="G150" i="45"/>
  <c r="O150" i="45"/>
  <c r="G168" i="48"/>
  <c r="O168" i="48"/>
  <c r="G161" i="45"/>
  <c r="T161" i="45" s="1"/>
  <c r="O161" i="45"/>
  <c r="Q200" i="49"/>
  <c r="G200" i="49"/>
  <c r="O200" i="49" s="1"/>
  <c r="R200" i="49"/>
  <c r="G200" i="37"/>
  <c r="Q200" i="37" s="1"/>
  <c r="S209" i="45"/>
  <c r="T209" i="45"/>
  <c r="G209" i="45"/>
  <c r="P209" i="45" s="1"/>
  <c r="G230" i="49"/>
  <c r="O230" i="49" s="1"/>
  <c r="G243" i="44"/>
  <c r="O243" i="44" s="1"/>
  <c r="Q262" i="43"/>
  <c r="G262" i="43"/>
  <c r="O262" i="43" s="1"/>
  <c r="T262" i="43"/>
  <c r="G317" i="37"/>
  <c r="O317" i="37" s="1"/>
  <c r="G312" i="43"/>
  <c r="O312" i="43" s="1"/>
  <c r="G359" i="42"/>
  <c r="O359" i="42" s="1"/>
  <c r="W359" i="42" s="1"/>
  <c r="L359" i="56" s="1"/>
  <c r="G75" i="52"/>
  <c r="G254" i="44"/>
  <c r="G138" i="54"/>
  <c r="P138" i="54" s="1"/>
  <c r="G110" i="46"/>
  <c r="S110" i="46" s="1"/>
  <c r="O110" i="46"/>
  <c r="G138" i="38"/>
  <c r="R138" i="38" s="1"/>
  <c r="O252" i="49"/>
  <c r="U252" i="49"/>
  <c r="G252" i="49"/>
  <c r="R252" i="49" s="1"/>
  <c r="G27" i="38"/>
  <c r="O27" i="38" s="1"/>
  <c r="W27" i="38" s="1"/>
  <c r="Z27" i="56" s="1"/>
  <c r="G32" i="49"/>
  <c r="O32" i="49" s="1"/>
  <c r="G32" i="43"/>
  <c r="O32" i="43" s="1"/>
  <c r="W32" i="43" s="1"/>
  <c r="AB32" i="56" s="1"/>
  <c r="G27" i="51"/>
  <c r="O27" i="51"/>
  <c r="W27" i="51"/>
  <c r="V27" i="56" s="1"/>
  <c r="G157" i="36"/>
  <c r="Q157" i="36" s="1"/>
  <c r="O157" i="36"/>
  <c r="G39" i="46"/>
  <c r="O39" i="46" s="1"/>
  <c r="W39" i="46" s="1"/>
  <c r="G47" i="38"/>
  <c r="O47" i="38"/>
  <c r="W47" i="38" s="1"/>
  <c r="Z47" i="56" s="1"/>
  <c r="O46" i="32"/>
  <c r="W46" i="32" s="1"/>
  <c r="H46" i="56" s="1"/>
  <c r="G253" i="52"/>
  <c r="Q253" i="52" s="1"/>
  <c r="O253" i="52"/>
  <c r="R91" i="36"/>
  <c r="G91" i="36"/>
  <c r="G95" i="51"/>
  <c r="T95" i="51" s="1"/>
  <c r="G93" i="46"/>
  <c r="R93" i="46" s="1"/>
  <c r="R89" i="48"/>
  <c r="G89" i="48"/>
  <c r="O89" i="48" s="1"/>
  <c r="T89" i="48"/>
  <c r="G78" i="38"/>
  <c r="T78" i="38" s="1"/>
  <c r="G78" i="54"/>
  <c r="P78" i="54" s="1"/>
  <c r="O78" i="54"/>
  <c r="G97" i="38"/>
  <c r="G329" i="36"/>
  <c r="S329" i="36" s="1"/>
  <c r="O329" i="36"/>
  <c r="Q117" i="44"/>
  <c r="P117" i="44"/>
  <c r="G117" i="44"/>
  <c r="T117" i="44" s="1"/>
  <c r="R117" i="44"/>
  <c r="G112" i="37"/>
  <c r="Q112" i="37" s="1"/>
  <c r="O112" i="37"/>
  <c r="R135" i="54"/>
  <c r="Q135" i="54"/>
  <c r="G135" i="54"/>
  <c r="T135" i="54" s="1"/>
  <c r="U135" i="54"/>
  <c r="T152" i="37"/>
  <c r="U152" i="37"/>
  <c r="G152" i="37"/>
  <c r="S152" i="37" s="1"/>
  <c r="G149" i="45"/>
  <c r="P149" i="45" s="1"/>
  <c r="O149" i="45"/>
  <c r="T164" i="51"/>
  <c r="G164" i="51"/>
  <c r="O164" i="51" s="1"/>
  <c r="P164" i="51"/>
  <c r="G166" i="54"/>
  <c r="P166" i="54" s="1"/>
  <c r="O166" i="54"/>
  <c r="G193" i="51"/>
  <c r="R193" i="51" s="1"/>
  <c r="O193" i="51"/>
  <c r="U192" i="46"/>
  <c r="R192" i="46"/>
  <c r="G192" i="46"/>
  <c r="T192" i="46" s="1"/>
  <c r="G208" i="42"/>
  <c r="U208" i="42" s="1"/>
  <c r="O208" i="42"/>
  <c r="G208" i="54"/>
  <c r="O208" i="54"/>
  <c r="R225" i="42"/>
  <c r="G225" i="42"/>
  <c r="G240" i="37"/>
  <c r="T240" i="37" s="1"/>
  <c r="O240" i="37"/>
  <c r="O247" i="45"/>
  <c r="R247" i="45"/>
  <c r="G247" i="45"/>
  <c r="U247" i="45" s="1"/>
  <c r="G261" i="52"/>
  <c r="P261" i="52" s="1"/>
  <c r="O320" i="42"/>
  <c r="G356" i="51"/>
  <c r="O356" i="51"/>
  <c r="U139" i="47"/>
  <c r="T139" i="47"/>
  <c r="G139" i="47"/>
  <c r="S139" i="47" s="1"/>
  <c r="Q139" i="47"/>
  <c r="S256" i="50"/>
  <c r="T256" i="50"/>
  <c r="G256" i="50"/>
  <c r="Q256" i="50" s="1"/>
  <c r="R156" i="46"/>
  <c r="U156" i="46"/>
  <c r="G156" i="46"/>
  <c r="T156" i="46" s="1"/>
  <c r="S156" i="46"/>
  <c r="O233" i="32"/>
  <c r="G233" i="48"/>
  <c r="G233" i="52"/>
  <c r="G233" i="44"/>
  <c r="T233" i="44" s="1"/>
  <c r="G233" i="39"/>
  <c r="T233" i="39" s="1"/>
  <c r="G233" i="49"/>
  <c r="G233" i="42"/>
  <c r="G233" i="50"/>
  <c r="G233" i="43"/>
  <c r="G233" i="54"/>
  <c r="G233" i="45"/>
  <c r="G233" i="47"/>
  <c r="G233" i="38"/>
  <c r="G233" i="36"/>
  <c r="G233" i="51"/>
  <c r="G233" i="37"/>
  <c r="Q233" i="32"/>
  <c r="T233" i="32"/>
  <c r="U233" i="32"/>
  <c r="S233" i="32"/>
  <c r="P233" i="32"/>
  <c r="R233" i="32"/>
  <c r="O111" i="32"/>
  <c r="W111" i="32"/>
  <c r="H111" i="56" s="1"/>
  <c r="O329" i="38"/>
  <c r="S329" i="38"/>
  <c r="G329" i="38"/>
  <c r="U329" i="38" s="1"/>
  <c r="T329" i="38"/>
  <c r="G27" i="49"/>
  <c r="O27" i="49" s="1"/>
  <c r="W27" i="49" s="1"/>
  <c r="R27" i="56" s="1"/>
  <c r="O142" i="32"/>
  <c r="W142" i="32" s="1"/>
  <c r="H142" i="56" s="1"/>
  <c r="G26" i="38"/>
  <c r="O26" i="38" s="1"/>
  <c r="W26" i="38" s="1"/>
  <c r="Z26" i="56" s="1"/>
  <c r="G143" i="44"/>
  <c r="S143" i="44" s="1"/>
  <c r="O143" i="44"/>
  <c r="G259" i="54"/>
  <c r="O255" i="43"/>
  <c r="Q255" i="43"/>
  <c r="G255" i="43"/>
  <c r="U255" i="43" s="1"/>
  <c r="G366" i="47"/>
  <c r="O366" i="47" s="1"/>
  <c r="W366" i="47" s="1"/>
  <c r="AJ366" i="56" s="1"/>
  <c r="G267" i="51"/>
  <c r="G35" i="54"/>
  <c r="O35" i="54"/>
  <c r="W35" i="54"/>
  <c r="AL35" i="56" s="1"/>
  <c r="G254" i="47"/>
  <c r="R254" i="47" s="1"/>
  <c r="O254" i="47"/>
  <c r="O140" i="37"/>
  <c r="P140" i="37"/>
  <c r="G140" i="37"/>
  <c r="T140" i="37" s="1"/>
  <c r="Q140" i="37"/>
  <c r="G32" i="51"/>
  <c r="O32" i="51" s="1"/>
  <c r="W32" i="51" s="1"/>
  <c r="V32" i="56" s="1"/>
  <c r="G29" i="51"/>
  <c r="O29" i="51" s="1"/>
  <c r="W29" i="51"/>
  <c r="V29" i="56" s="1"/>
  <c r="G74" i="44"/>
  <c r="U74" i="44" s="1"/>
  <c r="G23" i="54"/>
  <c r="O23" i="54" s="1"/>
  <c r="W23" i="54" s="1"/>
  <c r="AL23" i="56" s="1"/>
  <c r="G44" i="36"/>
  <c r="O44" i="36"/>
  <c r="W44" i="36"/>
  <c r="J44" i="56" s="1"/>
  <c r="G38" i="48"/>
  <c r="O38" i="48"/>
  <c r="W38" i="48"/>
  <c r="P38" i="56" s="1"/>
  <c r="G45" i="43"/>
  <c r="O45" i="43"/>
  <c r="W45" i="43"/>
  <c r="AB45" i="56" s="1"/>
  <c r="G40" i="46"/>
  <c r="O40" i="46"/>
  <c r="W40" i="46"/>
  <c r="AH40" i="56" s="1"/>
  <c r="G39" i="50"/>
  <c r="O39" i="50" s="1"/>
  <c r="W39" i="50"/>
  <c r="T39" i="56" s="1"/>
  <c r="G39" i="54"/>
  <c r="O39" i="54" s="1"/>
  <c r="W39" i="54" s="1"/>
  <c r="AL39" i="56" s="1"/>
  <c r="G37" i="45"/>
  <c r="O37" i="45"/>
  <c r="W37" i="45" s="1"/>
  <c r="O267" i="54"/>
  <c r="P267" i="54"/>
  <c r="G267" i="54"/>
  <c r="Q267" i="54" s="1"/>
  <c r="G38" i="49"/>
  <c r="O38" i="49" s="1"/>
  <c r="W38" i="49" s="1"/>
  <c r="R38" i="56" s="1"/>
  <c r="G43" i="44"/>
  <c r="O43" i="44"/>
  <c r="W43" i="44" s="1"/>
  <c r="AD43" i="56" s="1"/>
  <c r="R81" i="36"/>
  <c r="G81" i="36"/>
  <c r="O81" i="36" s="1"/>
  <c r="U81" i="36"/>
  <c r="G93" i="37"/>
  <c r="S93" i="37" s="1"/>
  <c r="P81" i="51"/>
  <c r="U81" i="51"/>
  <c r="G81" i="51"/>
  <c r="R81" i="51" s="1"/>
  <c r="G82" i="43"/>
  <c r="R82" i="43" s="1"/>
  <c r="O82" i="43"/>
  <c r="G81" i="45"/>
  <c r="O81" i="45"/>
  <c r="Q85" i="46"/>
  <c r="G85" i="46"/>
  <c r="G259" i="52"/>
  <c r="Q259" i="52" s="1"/>
  <c r="O91" i="32"/>
  <c r="H91" i="56"/>
  <c r="G82" i="42"/>
  <c r="O82" i="42" s="1"/>
  <c r="O82" i="48"/>
  <c r="S82" i="48"/>
  <c r="G82" i="48"/>
  <c r="P82" i="48" s="1"/>
  <c r="G84" i="50"/>
  <c r="G93" i="52"/>
  <c r="S102" i="38"/>
  <c r="T102" i="38"/>
  <c r="G102" i="38"/>
  <c r="R102" i="38" s="1"/>
  <c r="G83" i="44"/>
  <c r="T83" i="44" s="1"/>
  <c r="O83" i="44"/>
  <c r="G91" i="47"/>
  <c r="O91" i="47"/>
  <c r="R91" i="54"/>
  <c r="G91" i="54"/>
  <c r="O99" i="32"/>
  <c r="G97" i="49"/>
  <c r="T99" i="43"/>
  <c r="U99" i="43"/>
  <c r="Q99" i="43"/>
  <c r="G99" i="43"/>
  <c r="P99" i="43" s="1"/>
  <c r="S99" i="43"/>
  <c r="P141" i="37"/>
  <c r="T141" i="37"/>
  <c r="G141" i="37"/>
  <c r="R141" i="37" s="1"/>
  <c r="U141" i="37"/>
  <c r="G113" i="44"/>
  <c r="R113" i="44" s="1"/>
  <c r="O113" i="44"/>
  <c r="G113" i="51"/>
  <c r="Q113" i="51" s="1"/>
  <c r="O113" i="51"/>
  <c r="G116" i="54"/>
  <c r="O116" i="54"/>
  <c r="R119" i="42"/>
  <c r="G119" i="42"/>
  <c r="G117" i="38"/>
  <c r="O117" i="38" s="1"/>
  <c r="G111" i="37"/>
  <c r="G133" i="42"/>
  <c r="T133" i="42" s="1"/>
  <c r="S136" i="43"/>
  <c r="P136" i="43"/>
  <c r="Q136" i="43"/>
  <c r="G136" i="43"/>
  <c r="R136" i="43" s="1"/>
  <c r="U136" i="43"/>
  <c r="R135" i="51"/>
  <c r="Q135" i="51"/>
  <c r="G135" i="51"/>
  <c r="T135" i="51" s="1"/>
  <c r="G145" i="36"/>
  <c r="Q145" i="36" s="1"/>
  <c r="O145" i="36"/>
  <c r="G149" i="50"/>
  <c r="O149" i="50"/>
  <c r="O146" i="32"/>
  <c r="G146" i="51"/>
  <c r="G146" i="52"/>
  <c r="G146" i="54"/>
  <c r="G146" i="43"/>
  <c r="G146" i="38"/>
  <c r="G146" i="47"/>
  <c r="G146" i="37"/>
  <c r="Q146" i="32"/>
  <c r="G146" i="45"/>
  <c r="G146" i="49"/>
  <c r="R146" i="32"/>
  <c r="T146" i="32"/>
  <c r="G146" i="39"/>
  <c r="S146" i="32"/>
  <c r="G146" i="50"/>
  <c r="U146" i="32"/>
  <c r="P146" i="32"/>
  <c r="G146" i="48"/>
  <c r="R147" i="44"/>
  <c r="G163" i="48"/>
  <c r="R163" i="48" s="1"/>
  <c r="G163" i="42"/>
  <c r="G163" i="51"/>
  <c r="G163" i="45"/>
  <c r="G163" i="36"/>
  <c r="G163" i="47"/>
  <c r="G163" i="52"/>
  <c r="G163" i="54"/>
  <c r="P163" i="32"/>
  <c r="G163" i="43"/>
  <c r="G163" i="39"/>
  <c r="Q163" i="32"/>
  <c r="R163" i="32"/>
  <c r="S163" i="32"/>
  <c r="T163" i="32"/>
  <c r="U163" i="32"/>
  <c r="U169" i="42"/>
  <c r="Q163" i="50"/>
  <c r="U165" i="43"/>
  <c r="T200" i="52"/>
  <c r="P200" i="43"/>
  <c r="P191" i="37"/>
  <c r="U211" i="42"/>
  <c r="P211" i="44"/>
  <c r="T211" i="54"/>
  <c r="U223" i="36"/>
  <c r="T230" i="47"/>
  <c r="G229" i="52"/>
  <c r="G229" i="36"/>
  <c r="G229" i="48"/>
  <c r="G229" i="47"/>
  <c r="R229" i="47" s="1"/>
  <c r="G229" i="39"/>
  <c r="G229" i="44"/>
  <c r="G229" i="49"/>
  <c r="U229" i="32"/>
  <c r="G229" i="45"/>
  <c r="G229" i="51"/>
  <c r="P229" i="32"/>
  <c r="S229" i="32"/>
  <c r="G229" i="50"/>
  <c r="U229" i="50" s="1"/>
  <c r="R229" i="32"/>
  <c r="T229" i="32"/>
  <c r="G229" i="54"/>
  <c r="U229" i="54" s="1"/>
  <c r="Q229" i="32"/>
  <c r="R227" i="50"/>
  <c r="G246" i="45"/>
  <c r="G246" i="46"/>
  <c r="G246" i="38"/>
  <c r="U246" i="32"/>
  <c r="P246" i="32"/>
  <c r="Q246" i="32"/>
  <c r="G246" i="54"/>
  <c r="G246" i="42"/>
  <c r="S246" i="32"/>
  <c r="T246" i="32"/>
  <c r="G246" i="47"/>
  <c r="R246" i="32"/>
  <c r="G246" i="49"/>
  <c r="G246" i="48"/>
  <c r="G246" i="39"/>
  <c r="G246" i="51"/>
  <c r="G246" i="50"/>
  <c r="G246" i="36"/>
  <c r="O246" i="36" s="1"/>
  <c r="Q241" i="52"/>
  <c r="U241" i="51"/>
  <c r="G320" i="54"/>
  <c r="S320" i="32"/>
  <c r="G320" i="49"/>
  <c r="O320" i="49" s="1"/>
  <c r="G320" i="44"/>
  <c r="G320" i="42"/>
  <c r="G320" i="47"/>
  <c r="U320" i="32"/>
  <c r="P320" i="32"/>
  <c r="G320" i="37"/>
  <c r="G320" i="43"/>
  <c r="G320" i="46"/>
  <c r="Q320" i="46" s="1"/>
  <c r="G320" i="39"/>
  <c r="Q320" i="32"/>
  <c r="G320" i="50"/>
  <c r="R320" i="32"/>
  <c r="G320" i="38"/>
  <c r="G320" i="45"/>
  <c r="T320" i="32"/>
  <c r="T319" i="37"/>
  <c r="P317" i="50"/>
  <c r="U320" i="52"/>
  <c r="R319" i="47"/>
  <c r="U76" i="49"/>
  <c r="U252" i="45"/>
  <c r="G364" i="46"/>
  <c r="O364" i="46"/>
  <c r="T258" i="38"/>
  <c r="P257" i="47"/>
  <c r="R255" i="38"/>
  <c r="P257" i="51"/>
  <c r="Q257" i="51"/>
  <c r="S206" i="49"/>
  <c r="P206" i="49"/>
  <c r="P253" i="48"/>
  <c r="T330" i="52"/>
  <c r="O114" i="32"/>
  <c r="G114" i="37"/>
  <c r="G114" i="50"/>
  <c r="G114" i="47"/>
  <c r="G114" i="43"/>
  <c r="R114" i="43" s="1"/>
  <c r="G114" i="51"/>
  <c r="G114" i="39"/>
  <c r="G114" i="38"/>
  <c r="P114" i="32"/>
  <c r="R114" i="32"/>
  <c r="G114" i="49"/>
  <c r="G114" i="42"/>
  <c r="G114" i="48"/>
  <c r="S114" i="32"/>
  <c r="G114" i="44"/>
  <c r="G114" i="54"/>
  <c r="Q114" i="32"/>
  <c r="U114" i="32"/>
  <c r="T114" i="32"/>
  <c r="G315" i="43"/>
  <c r="O274" i="54"/>
  <c r="U274" i="54"/>
  <c r="G274" i="54"/>
  <c r="R274" i="54" s="1"/>
  <c r="G25" i="43"/>
  <c r="O25" i="43" s="1"/>
  <c r="W25" i="43" s="1"/>
  <c r="AB25" i="56" s="1"/>
  <c r="T119" i="37"/>
  <c r="U119" i="37"/>
  <c r="G119" i="37"/>
  <c r="S119" i="37" s="1"/>
  <c r="G245" i="37"/>
  <c r="O245" i="37"/>
  <c r="G317" i="38"/>
  <c r="O317" i="38"/>
  <c r="G157" i="51"/>
  <c r="G29" i="36"/>
  <c r="O29" i="36"/>
  <c r="W29" i="36"/>
  <c r="J29" i="56" s="1"/>
  <c r="G366" i="38"/>
  <c r="O366" i="38"/>
  <c r="W366" i="38" s="1"/>
  <c r="Z366" i="56" s="1"/>
  <c r="G139" i="37"/>
  <c r="O139" i="37"/>
  <c r="G29" i="47"/>
  <c r="O29" i="47"/>
  <c r="W29" i="47" s="1"/>
  <c r="AJ29" i="56" s="1"/>
  <c r="G22" i="44"/>
  <c r="O22" i="44"/>
  <c r="W22" i="44" s="1"/>
  <c r="AD22" i="56" s="1"/>
  <c r="G44" i="43"/>
  <c r="O44" i="43" s="1"/>
  <c r="W44" i="43" s="1"/>
  <c r="AB44" i="56" s="1"/>
  <c r="G37" i="49"/>
  <c r="O37" i="49"/>
  <c r="W37" i="49" s="1"/>
  <c r="R37" i="56"/>
  <c r="G82" i="36"/>
  <c r="O82" i="36"/>
  <c r="O90" i="43"/>
  <c r="U90" i="43"/>
  <c r="G90" i="43"/>
  <c r="S90" i="43" s="1"/>
  <c r="G92" i="48"/>
  <c r="G80" i="44"/>
  <c r="Q98" i="48"/>
  <c r="P98" i="48"/>
  <c r="G98" i="48"/>
  <c r="U98" i="48" s="1"/>
  <c r="R98" i="48"/>
  <c r="G112" i="50"/>
  <c r="O112" i="50"/>
  <c r="G365" i="48"/>
  <c r="O365" i="48"/>
  <c r="W365" i="48"/>
  <c r="P365" i="56" s="1"/>
  <c r="P146" i="42"/>
  <c r="G146" i="42"/>
  <c r="O146" i="42" s="1"/>
  <c r="T146" i="42"/>
  <c r="P150" i="47"/>
  <c r="G150" i="47"/>
  <c r="O150" i="47" s="1"/>
  <c r="T150" i="47"/>
  <c r="G161" i="50"/>
  <c r="O161" i="50" s="1"/>
  <c r="O169" i="47"/>
  <c r="R169" i="47"/>
  <c r="G196" i="46"/>
  <c r="O196" i="46" s="1"/>
  <c r="R198" i="48"/>
  <c r="G198" i="48"/>
  <c r="O198" i="48" s="1"/>
  <c r="P198" i="48"/>
  <c r="G224" i="43"/>
  <c r="G243" i="36"/>
  <c r="R243" i="47"/>
  <c r="S243" i="47"/>
  <c r="G243" i="47"/>
  <c r="Q243" i="47" s="1"/>
  <c r="O262" i="32"/>
  <c r="W262" i="32"/>
  <c r="H262" i="56" s="1"/>
  <c r="O311" i="45"/>
  <c r="Q311" i="45"/>
  <c r="G311" i="45"/>
  <c r="P311" i="45" s="1"/>
  <c r="G359" i="52"/>
  <c r="O359" i="52" s="1"/>
  <c r="W359" i="52" s="1"/>
  <c r="X359" i="56" s="1"/>
  <c r="G258" i="54"/>
  <c r="G205" i="49"/>
  <c r="G144" i="54"/>
  <c r="Q144" i="54" s="1"/>
  <c r="G142" i="46"/>
  <c r="O143" i="52"/>
  <c r="T143" i="52"/>
  <c r="G143" i="52"/>
  <c r="U143" i="52" s="1"/>
  <c r="S143" i="52"/>
  <c r="G138" i="48"/>
  <c r="G32" i="38"/>
  <c r="O32" i="38"/>
  <c r="W32" i="38" s="1"/>
  <c r="Z32" i="56" s="1"/>
  <c r="G259" i="47"/>
  <c r="G47" i="36"/>
  <c r="O47" i="36"/>
  <c r="W47" i="36" s="1"/>
  <c r="J47" i="56" s="1"/>
  <c r="G47" i="37"/>
  <c r="O47" i="37"/>
  <c r="W47" i="37" s="1"/>
  <c r="N47" i="56" s="1"/>
  <c r="G42" i="54"/>
  <c r="O42" i="54"/>
  <c r="W42" i="54" s="1"/>
  <c r="AL42" i="56" s="1"/>
  <c r="G38" i="52"/>
  <c r="O38" i="52"/>
  <c r="W38" i="52" s="1"/>
  <c r="X38" i="56" s="1"/>
  <c r="G92" i="37"/>
  <c r="O92" i="37"/>
  <c r="G94" i="43"/>
  <c r="O94" i="43"/>
  <c r="G87" i="46"/>
  <c r="G85" i="50"/>
  <c r="O85" i="50" s="1"/>
  <c r="G83" i="38"/>
  <c r="O83" i="38" s="1"/>
  <c r="R84" i="54"/>
  <c r="G84" i="54"/>
  <c r="O84" i="54" s="1"/>
  <c r="S84" i="54"/>
  <c r="P99" i="54"/>
  <c r="G99" i="54"/>
  <c r="O99" i="54" s="1"/>
  <c r="S99" i="54"/>
  <c r="G115" i="46"/>
  <c r="T115" i="46" s="1"/>
  <c r="O115" i="46"/>
  <c r="G119" i="49"/>
  <c r="O119" i="49" s="1"/>
  <c r="G152" i="49"/>
  <c r="O257" i="32"/>
  <c r="G257" i="49"/>
  <c r="G257" i="39"/>
  <c r="G257" i="52"/>
  <c r="G257" i="38"/>
  <c r="G257" i="43"/>
  <c r="G257" i="42"/>
  <c r="G257" i="45"/>
  <c r="G257" i="54"/>
  <c r="G257" i="50"/>
  <c r="Q257" i="32"/>
  <c r="S257" i="32"/>
  <c r="T257" i="32"/>
  <c r="U257" i="32"/>
  <c r="P257" i="32"/>
  <c r="R257" i="32"/>
  <c r="G149" i="46"/>
  <c r="Q169" i="37"/>
  <c r="G162" i="43"/>
  <c r="O162" i="43" s="1"/>
  <c r="G364" i="50"/>
  <c r="O364" i="50"/>
  <c r="O367" i="50" s="1"/>
  <c r="W364" i="50"/>
  <c r="O195" i="32"/>
  <c r="W195" i="32" s="1"/>
  <c r="H195" i="56" s="1"/>
  <c r="S197" i="38"/>
  <c r="G197" i="38"/>
  <c r="G198" i="54"/>
  <c r="O198" i="54" s="1"/>
  <c r="G209" i="48"/>
  <c r="O209" i="48" s="1"/>
  <c r="O207" i="32"/>
  <c r="G207" i="39"/>
  <c r="G207" i="44"/>
  <c r="G207" i="42"/>
  <c r="G207" i="47"/>
  <c r="G207" i="54"/>
  <c r="G207" i="43"/>
  <c r="G207" i="36"/>
  <c r="Q207" i="32"/>
  <c r="G207" i="48"/>
  <c r="G207" i="49"/>
  <c r="U207" i="32"/>
  <c r="S207" i="32"/>
  <c r="R207" i="32"/>
  <c r="T207" i="32"/>
  <c r="G207" i="45"/>
  <c r="G207" i="46"/>
  <c r="P207" i="32"/>
  <c r="O225" i="32"/>
  <c r="W225" i="32" s="1"/>
  <c r="H225" i="56" s="1"/>
  <c r="O247" i="48"/>
  <c r="R247" i="48"/>
  <c r="G247" i="48"/>
  <c r="S247" i="48" s="1"/>
  <c r="G240" i="47"/>
  <c r="G261" i="43"/>
  <c r="P312" i="37"/>
  <c r="S312" i="37"/>
  <c r="G312" i="37"/>
  <c r="Q312" i="37" s="1"/>
  <c r="T312" i="37"/>
  <c r="G315" i="46"/>
  <c r="O315" i="46"/>
  <c r="G357" i="43"/>
  <c r="O357" i="43"/>
  <c r="W357" i="43" s="1"/>
  <c r="AB357" i="56" s="1"/>
  <c r="G110" i="45"/>
  <c r="R110" i="45" s="1"/>
  <c r="O110" i="45"/>
  <c r="G253" i="45"/>
  <c r="O253" i="45"/>
  <c r="G22" i="49"/>
  <c r="O22" i="49" s="1"/>
  <c r="W22" i="49" s="1"/>
  <c r="R22" i="56" s="1"/>
  <c r="O327" i="32"/>
  <c r="W327" i="32" s="1"/>
  <c r="G26" i="49"/>
  <c r="O26" i="49"/>
  <c r="W26" i="49" s="1"/>
  <c r="R26" i="56" s="1"/>
  <c r="O256" i="37"/>
  <c r="S256" i="37"/>
  <c r="U256" i="37"/>
  <c r="G256" i="37"/>
  <c r="R256" i="37" s="1"/>
  <c r="P256" i="37"/>
  <c r="G33" i="36"/>
  <c r="O33" i="36" s="1"/>
  <c r="W33" i="36" s="1"/>
  <c r="J33" i="56" s="1"/>
  <c r="G327" i="44"/>
  <c r="U327" i="44" s="1"/>
  <c r="O327" i="44"/>
  <c r="G27" i="42"/>
  <c r="O27" i="42" s="1"/>
  <c r="W27" i="42" s="1"/>
  <c r="L27" i="56" s="1"/>
  <c r="G21" i="43"/>
  <c r="O21" i="43"/>
  <c r="W21" i="43"/>
  <c r="AB21" i="56" s="1"/>
  <c r="G32" i="54"/>
  <c r="O32" i="54"/>
  <c r="W32" i="54"/>
  <c r="G365" i="47"/>
  <c r="O365" i="47" s="1"/>
  <c r="W365" i="47" s="1"/>
  <c r="AJ365" i="56" s="1"/>
  <c r="G26" i="37"/>
  <c r="O26" i="37"/>
  <c r="W26" i="37"/>
  <c r="N26" i="56" s="1"/>
  <c r="G329" i="51"/>
  <c r="R329" i="51" s="1"/>
  <c r="G26" i="44"/>
  <c r="O26" i="44"/>
  <c r="W26" i="44" s="1"/>
  <c r="AD26" i="56" s="1"/>
  <c r="G21" i="44"/>
  <c r="O21" i="44" s="1"/>
  <c r="W21" i="44" s="1"/>
  <c r="AD21" i="56" s="1"/>
  <c r="G43" i="48"/>
  <c r="O43" i="48"/>
  <c r="W43" i="48"/>
  <c r="P43" i="56" s="1"/>
  <c r="G47" i="48"/>
  <c r="O47" i="48"/>
  <c r="W47" i="48"/>
  <c r="P47" i="56" s="1"/>
  <c r="G40" i="43"/>
  <c r="O40" i="43" s="1"/>
  <c r="W40" i="43" s="1"/>
  <c r="AB40" i="56" s="1"/>
  <c r="G38" i="37"/>
  <c r="O38" i="37" s="1"/>
  <c r="W38" i="37"/>
  <c r="N38" i="56" s="1"/>
  <c r="G46" i="50"/>
  <c r="O46" i="50"/>
  <c r="W46" i="50"/>
  <c r="T46" i="56" s="1"/>
  <c r="G43" i="54"/>
  <c r="O43" i="54" s="1"/>
  <c r="W43" i="54" s="1"/>
  <c r="AL43" i="56" s="1"/>
  <c r="G45" i="45"/>
  <c r="O45" i="45" s="1"/>
  <c r="W45" i="45" s="1"/>
  <c r="AF45" i="56" s="1"/>
  <c r="G235" i="42"/>
  <c r="G45" i="49"/>
  <c r="O45" i="49"/>
  <c r="W45" i="49" s="1"/>
  <c r="R45" i="56" s="1"/>
  <c r="G38" i="44"/>
  <c r="O38" i="44" s="1"/>
  <c r="W38" i="44" s="1"/>
  <c r="AD38" i="56" s="1"/>
  <c r="G253" i="37"/>
  <c r="O253" i="37" s="1"/>
  <c r="G85" i="36"/>
  <c r="O85" i="36" s="1"/>
  <c r="G100" i="37"/>
  <c r="O100" i="37" s="1"/>
  <c r="T94" i="49"/>
  <c r="G94" i="49"/>
  <c r="O94" i="49" s="1"/>
  <c r="U94" i="49"/>
  <c r="G83" i="43"/>
  <c r="U96" i="45"/>
  <c r="S96" i="45"/>
  <c r="G96" i="45"/>
  <c r="T96" i="45" s="1"/>
  <c r="O88" i="32"/>
  <c r="W88" i="32"/>
  <c r="H88" i="56" s="1"/>
  <c r="G95" i="42"/>
  <c r="O95" i="42" s="1"/>
  <c r="P95" i="48"/>
  <c r="G95" i="48"/>
  <c r="O95" i="48" s="1"/>
  <c r="T95" i="48"/>
  <c r="G83" i="50"/>
  <c r="O83" i="50" s="1"/>
  <c r="G80" i="50"/>
  <c r="O80" i="50" s="1"/>
  <c r="O95" i="52"/>
  <c r="S95" i="52"/>
  <c r="G95" i="52"/>
  <c r="T95" i="52" s="1"/>
  <c r="G95" i="38"/>
  <c r="G86" i="44"/>
  <c r="P90" i="47"/>
  <c r="T90" i="47"/>
  <c r="G90" i="47"/>
  <c r="Q90" i="47" s="1"/>
  <c r="U90" i="47"/>
  <c r="R258" i="52"/>
  <c r="U258" i="52"/>
  <c r="G258" i="52"/>
  <c r="P258" i="52" s="1"/>
  <c r="G99" i="36"/>
  <c r="O99" i="36"/>
  <c r="S98" i="50"/>
  <c r="G98" i="50"/>
  <c r="G99" i="45"/>
  <c r="O99" i="45" s="1"/>
  <c r="G143" i="36"/>
  <c r="O143" i="36" s="1"/>
  <c r="G364" i="37"/>
  <c r="O364" i="37" s="1"/>
  <c r="G206" i="36"/>
  <c r="O206" i="36" s="1"/>
  <c r="G114" i="45"/>
  <c r="O114" i="45"/>
  <c r="O113" i="54"/>
  <c r="P113" i="54"/>
  <c r="G113" i="54"/>
  <c r="Q113" i="54" s="1"/>
  <c r="G113" i="37"/>
  <c r="G205" i="48"/>
  <c r="G113" i="50"/>
  <c r="O113" i="50"/>
  <c r="S116" i="38"/>
  <c r="G116" i="38"/>
  <c r="G133" i="49"/>
  <c r="O133" i="49"/>
  <c r="R136" i="37"/>
  <c r="G136" i="37"/>
  <c r="O136" i="37" s="1"/>
  <c r="Q136" i="37"/>
  <c r="G135" i="42"/>
  <c r="O135" i="42"/>
  <c r="G146" i="36"/>
  <c r="R146" i="36" s="1"/>
  <c r="O151" i="51"/>
  <c r="T151" i="51"/>
  <c r="G151" i="51"/>
  <c r="S151" i="51" s="1"/>
  <c r="G150" i="42"/>
  <c r="R150" i="42" s="1"/>
  <c r="G148" i="52"/>
  <c r="Q152" i="44"/>
  <c r="T151" i="47"/>
  <c r="G169" i="39"/>
  <c r="G169" i="48"/>
  <c r="G169" i="38"/>
  <c r="G169" i="47"/>
  <c r="S169" i="47" s="1"/>
  <c r="G169" i="46"/>
  <c r="Q169" i="32"/>
  <c r="R169" i="32"/>
  <c r="T169" i="32"/>
  <c r="G169" i="44"/>
  <c r="G169" i="49"/>
  <c r="S169" i="32"/>
  <c r="G169" i="51"/>
  <c r="G169" i="37"/>
  <c r="U169" i="32"/>
  <c r="P169" i="32"/>
  <c r="P164" i="42"/>
  <c r="U164" i="48"/>
  <c r="T169" i="50"/>
  <c r="U169" i="52"/>
  <c r="P166" i="43"/>
  <c r="S197" i="36"/>
  <c r="T197" i="36"/>
  <c r="U191" i="51"/>
  <c r="P191" i="51"/>
  <c r="G201" i="48"/>
  <c r="G201" i="38"/>
  <c r="G201" i="51"/>
  <c r="G201" i="39"/>
  <c r="G201" i="42"/>
  <c r="G201" i="47"/>
  <c r="G201" i="49"/>
  <c r="S201" i="32"/>
  <c r="T201" i="32"/>
  <c r="G201" i="54"/>
  <c r="G201" i="37"/>
  <c r="R201" i="32"/>
  <c r="G201" i="36"/>
  <c r="G201" i="44"/>
  <c r="U201" i="32"/>
  <c r="P201" i="32"/>
  <c r="Q201" i="32"/>
  <c r="Q195" i="52"/>
  <c r="Q191" i="43"/>
  <c r="U190" i="44"/>
  <c r="Q195" i="45"/>
  <c r="P188" i="54"/>
  <c r="U192" i="42"/>
  <c r="T196" i="37"/>
  <c r="S192" i="48"/>
  <c r="T213" i="36"/>
  <c r="P212" i="38"/>
  <c r="P210" i="44"/>
  <c r="P209" i="46"/>
  <c r="P212" i="54"/>
  <c r="S208" i="49"/>
  <c r="S228" i="36"/>
  <c r="R229" i="38"/>
  <c r="U226" i="44"/>
  <c r="R230" i="46"/>
  <c r="R226" i="54"/>
  <c r="T228" i="49"/>
  <c r="P227" i="51"/>
  <c r="R241" i="48"/>
  <c r="T240" i="52"/>
  <c r="S240" i="49"/>
  <c r="T243" i="51"/>
  <c r="R263" i="37"/>
  <c r="T263" i="43"/>
  <c r="T261" i="47"/>
  <c r="P262" i="51"/>
  <c r="G319" i="39"/>
  <c r="G319" i="49"/>
  <c r="G319" i="43"/>
  <c r="S319" i="32"/>
  <c r="G319" i="42"/>
  <c r="G319" i="38"/>
  <c r="G319" i="48"/>
  <c r="G319" i="44"/>
  <c r="R319" i="32"/>
  <c r="T319" i="32"/>
  <c r="G319" i="36"/>
  <c r="U319" i="32"/>
  <c r="G319" i="51"/>
  <c r="P319" i="32"/>
  <c r="Q319" i="32"/>
  <c r="S321" i="42"/>
  <c r="P321" i="37"/>
  <c r="T317" i="49"/>
  <c r="R312" i="50"/>
  <c r="U316" i="51"/>
  <c r="S314" i="52"/>
  <c r="T311" i="38"/>
  <c r="U319" i="46"/>
  <c r="T317" i="54"/>
  <c r="W357" i="36"/>
  <c r="J357" i="56" s="1"/>
  <c r="O358" i="32"/>
  <c r="W358" i="32"/>
  <c r="H358" i="56" s="1"/>
  <c r="U76" i="37"/>
  <c r="T76" i="37"/>
  <c r="U205" i="50"/>
  <c r="S205" i="50"/>
  <c r="T259" i="44"/>
  <c r="U259" i="44"/>
  <c r="Q140" i="44"/>
  <c r="P140" i="44"/>
  <c r="Q156" i="52"/>
  <c r="P156" i="52"/>
  <c r="U329" i="49"/>
  <c r="R157" i="54"/>
  <c r="Q142" i="38"/>
  <c r="U156" i="51"/>
  <c r="P139" i="48"/>
  <c r="T143" i="48"/>
  <c r="X25" i="56"/>
  <c r="P366" i="56"/>
  <c r="Z33" i="56"/>
  <c r="G330" i="39"/>
  <c r="T330" i="39" s="1"/>
  <c r="G330" i="47"/>
  <c r="T330" i="47" s="1"/>
  <c r="G330" i="45"/>
  <c r="T330" i="45" s="1"/>
  <c r="G330" i="43"/>
  <c r="T330" i="43" s="1"/>
  <c r="G330" i="52"/>
  <c r="G330" i="50"/>
  <c r="T330" i="50" s="1"/>
  <c r="G330" i="48"/>
  <c r="T330" i="48" s="1"/>
  <c r="G330" i="42"/>
  <c r="T330" i="42" s="1"/>
  <c r="T330" i="32"/>
  <c r="T109" i="52"/>
  <c r="T109" i="51"/>
  <c r="G162" i="51"/>
  <c r="O162" i="51" s="1"/>
  <c r="G357" i="52"/>
  <c r="O357" i="52"/>
  <c r="W357" i="52"/>
  <c r="X357" i="56"/>
  <c r="G141" i="46"/>
  <c r="O141" i="46"/>
  <c r="G68" i="38"/>
  <c r="O68" i="38" s="1"/>
  <c r="W68" i="38" s="1"/>
  <c r="Z68" i="56" s="1"/>
  <c r="P146" i="44"/>
  <c r="G146" i="44"/>
  <c r="G244" i="46"/>
  <c r="O244" i="46"/>
  <c r="G139" i="49"/>
  <c r="O139" i="49"/>
  <c r="O365" i="32"/>
  <c r="W365" i="32" s="1"/>
  <c r="H365" i="56" s="1"/>
  <c r="G29" i="42"/>
  <c r="O29" i="42"/>
  <c r="W29" i="42"/>
  <c r="L29" i="56" s="1"/>
  <c r="G24" i="37"/>
  <c r="O24" i="37"/>
  <c r="W24" i="37"/>
  <c r="N24" i="56"/>
  <c r="G365" i="54"/>
  <c r="O365" i="54"/>
  <c r="W365" i="54"/>
  <c r="AL365" i="56" s="1"/>
  <c r="G47" i="46"/>
  <c r="O47" i="46" s="1"/>
  <c r="W47" i="46" s="1"/>
  <c r="AH47" i="56" s="1"/>
  <c r="G44" i="45"/>
  <c r="O44" i="45"/>
  <c r="W44" i="45"/>
  <c r="AF44" i="56" s="1"/>
  <c r="G47" i="51"/>
  <c r="O47" i="51"/>
  <c r="W47" i="51"/>
  <c r="V47" i="56" s="1"/>
  <c r="P80" i="37"/>
  <c r="G80" i="37"/>
  <c r="G83" i="46"/>
  <c r="O83" i="46" s="1"/>
  <c r="G78" i="48"/>
  <c r="O78" i="48" s="1"/>
  <c r="P86" i="47"/>
  <c r="G86" i="47"/>
  <c r="O86" i="47" s="1"/>
  <c r="T86" i="47"/>
  <c r="T138" i="36"/>
  <c r="G138" i="36"/>
  <c r="O138" i="36" s="1"/>
  <c r="U138" i="36"/>
  <c r="G114" i="46"/>
  <c r="O114" i="46"/>
  <c r="G119" i="38"/>
  <c r="O119" i="38"/>
  <c r="G134" i="42"/>
  <c r="G256" i="48"/>
  <c r="O256" i="48"/>
  <c r="P162" i="52"/>
  <c r="G162" i="52"/>
  <c r="T275" i="37"/>
  <c r="R275" i="37"/>
  <c r="G196" i="52"/>
  <c r="O196" i="52"/>
  <c r="O189" i="47"/>
  <c r="Q189" i="47"/>
  <c r="G189" i="47"/>
  <c r="S189" i="47" s="1"/>
  <c r="G212" i="37"/>
  <c r="G212" i="50"/>
  <c r="G230" i="45"/>
  <c r="U246" i="37"/>
  <c r="P246" i="37"/>
  <c r="G246" i="37"/>
  <c r="Q246" i="37" s="1"/>
  <c r="G242" i="50"/>
  <c r="O242" i="50"/>
  <c r="O315" i="32"/>
  <c r="W315" i="32"/>
  <c r="H315" i="56" s="1"/>
  <c r="Q318" i="50"/>
  <c r="G318" i="50"/>
  <c r="O318" i="50" s="1"/>
  <c r="S318" i="50"/>
  <c r="G312" i="47"/>
  <c r="O312" i="47"/>
  <c r="G356" i="49"/>
  <c r="O356" i="49"/>
  <c r="W356" i="49" s="1"/>
  <c r="R356" i="56" s="1"/>
  <c r="G157" i="43"/>
  <c r="O157" i="43"/>
  <c r="G110" i="44"/>
  <c r="G206" i="52"/>
  <c r="O206" i="52" s="1"/>
  <c r="G110" i="37"/>
  <c r="S110" i="37" s="1"/>
  <c r="O110" i="37"/>
  <c r="O275" i="32"/>
  <c r="W275" i="32" s="1"/>
  <c r="H275" i="56" s="1"/>
  <c r="G275" i="36"/>
  <c r="G275" i="37"/>
  <c r="Q275" i="37" s="1"/>
  <c r="G275" i="49"/>
  <c r="G275" i="51"/>
  <c r="G275" i="47"/>
  <c r="G275" i="38"/>
  <c r="G275" i="44"/>
  <c r="G275" i="45"/>
  <c r="G275" i="48"/>
  <c r="G275" i="46"/>
  <c r="G275" i="54"/>
  <c r="G275" i="50"/>
  <c r="G275" i="39"/>
  <c r="G275" i="52"/>
  <c r="G275" i="42"/>
  <c r="U275" i="32"/>
  <c r="S275" i="32"/>
  <c r="Q275" i="32"/>
  <c r="P275" i="32"/>
  <c r="R275" i="32"/>
  <c r="T275" i="32"/>
  <c r="G156" i="36"/>
  <c r="O156" i="36" s="1"/>
  <c r="G251" i="37"/>
  <c r="O251" i="37" s="1"/>
  <c r="G32" i="37"/>
  <c r="O32" i="37" s="1"/>
  <c r="W32" i="37" s="1"/>
  <c r="N32" i="56" s="1"/>
  <c r="G24" i="44"/>
  <c r="O24" i="44" s="1"/>
  <c r="W24" i="44" s="1"/>
  <c r="AD24" i="56" s="1"/>
  <c r="G46" i="43"/>
  <c r="O46" i="43"/>
  <c r="W46" i="43" s="1"/>
  <c r="AB46" i="56" s="1"/>
  <c r="G39" i="37"/>
  <c r="O39" i="37"/>
  <c r="W39" i="37" s="1"/>
  <c r="N39" i="56" s="1"/>
  <c r="G40" i="45"/>
  <c r="O40" i="45"/>
  <c r="W40" i="45" s="1"/>
  <c r="AF40" i="56" s="1"/>
  <c r="G87" i="49"/>
  <c r="O87" i="49"/>
  <c r="O93" i="43"/>
  <c r="P93" i="43"/>
  <c r="G93" i="43"/>
  <c r="S93" i="43" s="1"/>
  <c r="O86" i="32"/>
  <c r="G82" i="50"/>
  <c r="O82" i="50"/>
  <c r="G95" i="44"/>
  <c r="G142" i="36"/>
  <c r="G259" i="42"/>
  <c r="G119" i="47"/>
  <c r="O119" i="47"/>
  <c r="P114" i="52"/>
  <c r="G114" i="52"/>
  <c r="O114" i="52" s="1"/>
  <c r="R114" i="52"/>
  <c r="G134" i="38"/>
  <c r="U134" i="38" s="1"/>
  <c r="O134" i="38"/>
  <c r="G151" i="50"/>
  <c r="O151" i="50"/>
  <c r="G152" i="38"/>
  <c r="Q149" i="54"/>
  <c r="T149" i="54"/>
  <c r="G149" i="54"/>
  <c r="P149" i="54" s="1"/>
  <c r="S149" i="54"/>
  <c r="G164" i="49"/>
  <c r="O164" i="49"/>
  <c r="G163" i="44"/>
  <c r="O163" i="44"/>
  <c r="G191" i="49"/>
  <c r="U191" i="49" s="1"/>
  <c r="G193" i="44"/>
  <c r="O193" i="44" s="1"/>
  <c r="G197" i="42"/>
  <c r="O197" i="42" s="1"/>
  <c r="R213" i="52"/>
  <c r="G213" i="52"/>
  <c r="O213" i="52" s="1"/>
  <c r="T213" i="52"/>
  <c r="G207" i="51"/>
  <c r="T207" i="51" s="1"/>
  <c r="G230" i="44"/>
  <c r="O230" i="44" s="1"/>
  <c r="O224" i="49"/>
  <c r="T224" i="49"/>
  <c r="G224" i="49"/>
  <c r="Q224" i="49" s="1"/>
  <c r="G244" i="52"/>
  <c r="G242" i="49"/>
  <c r="S262" i="46"/>
  <c r="T262" i="46"/>
  <c r="G262" i="46"/>
  <c r="R262" i="46" s="1"/>
  <c r="U262" i="46"/>
  <c r="G321" i="54"/>
  <c r="R321" i="54" s="1"/>
  <c r="G358" i="46"/>
  <c r="O358" i="46"/>
  <c r="W358" i="46" s="1"/>
  <c r="AH358" i="56" s="1"/>
  <c r="G258" i="45"/>
  <c r="O258" i="45"/>
  <c r="G256" i="38"/>
  <c r="O256" i="38" s="1"/>
  <c r="O276" i="32"/>
  <c r="G276" i="52"/>
  <c r="G276" i="39"/>
  <c r="G276" i="38"/>
  <c r="O276" i="38" s="1"/>
  <c r="G276" i="37"/>
  <c r="G276" i="49"/>
  <c r="G276" i="42"/>
  <c r="G276" i="44"/>
  <c r="O276" i="44" s="1"/>
  <c r="G276" i="36"/>
  <c r="G276" i="48"/>
  <c r="G276" i="46"/>
  <c r="P276" i="32"/>
  <c r="S276" i="32"/>
  <c r="T276" i="32"/>
  <c r="G276" i="50"/>
  <c r="R276" i="32"/>
  <c r="Q276" i="32"/>
  <c r="U276" i="32"/>
  <c r="G258" i="49"/>
  <c r="G29" i="38"/>
  <c r="O29" i="38" s="1"/>
  <c r="W29" i="38" s="1"/>
  <c r="Z29" i="56" s="1"/>
  <c r="G27" i="50"/>
  <c r="O27" i="50"/>
  <c r="W27" i="50"/>
  <c r="T27" i="56" s="1"/>
  <c r="G32" i="50"/>
  <c r="O32" i="50" s="1"/>
  <c r="W32" i="50" s="1"/>
  <c r="T32" i="56" s="1"/>
  <c r="G155" i="44"/>
  <c r="G31" i="42"/>
  <c r="O31" i="42"/>
  <c r="W31" i="42" s="1"/>
  <c r="L31" i="56" s="1"/>
  <c r="G157" i="37"/>
  <c r="O157" i="37"/>
  <c r="G30" i="43"/>
  <c r="O30" i="43"/>
  <c r="W30" i="43" s="1"/>
  <c r="AB30" i="56" s="1"/>
  <c r="G34" i="47"/>
  <c r="O34" i="47" s="1"/>
  <c r="W34" i="47" s="1"/>
  <c r="AJ34" i="56" s="1"/>
  <c r="G31" i="51"/>
  <c r="O31" i="51" s="1"/>
  <c r="W31" i="51" s="1"/>
  <c r="V31" i="56" s="1"/>
  <c r="G32" i="44"/>
  <c r="O32" i="44"/>
  <c r="W32" i="44" s="1"/>
  <c r="AD32" i="56" s="1"/>
  <c r="G68" i="48"/>
  <c r="O68" i="48" s="1"/>
  <c r="W68" i="48" s="1"/>
  <c r="P68" i="56" s="1"/>
  <c r="G68" i="43"/>
  <c r="O68" i="43" s="1"/>
  <c r="W68" i="43" s="1"/>
  <c r="AB68" i="56" s="1"/>
  <c r="G43" i="46"/>
  <c r="O43" i="46" s="1"/>
  <c r="W43" i="46" s="1"/>
  <c r="AH43" i="56" s="1"/>
  <c r="G42" i="37"/>
  <c r="O42" i="37" s="1"/>
  <c r="W42" i="37" s="1"/>
  <c r="N42" i="56" s="1"/>
  <c r="G43" i="50"/>
  <c r="O43" i="50" s="1"/>
  <c r="W43" i="50" s="1"/>
  <c r="T43" i="56" s="1"/>
  <c r="O267" i="45"/>
  <c r="R267" i="45"/>
  <c r="G267" i="45"/>
  <c r="T267" i="45" s="1"/>
  <c r="G40" i="52"/>
  <c r="O40" i="52" s="1"/>
  <c r="W40" i="52" s="1"/>
  <c r="X40" i="56" s="1"/>
  <c r="G42" i="47"/>
  <c r="O42" i="47" s="1"/>
  <c r="W42" i="47" s="1"/>
  <c r="AJ42" i="56" s="1"/>
  <c r="G38" i="42"/>
  <c r="O38" i="42" s="1"/>
  <c r="W38" i="42" s="1"/>
  <c r="L38" i="56" s="1"/>
  <c r="G44" i="49"/>
  <c r="O44" i="49" s="1"/>
  <c r="W44" i="49" s="1"/>
  <c r="R44" i="56" s="1"/>
  <c r="P110" i="42"/>
  <c r="U110" i="42"/>
  <c r="G110" i="42"/>
  <c r="R110" i="42" s="1"/>
  <c r="T110" i="42"/>
  <c r="G83" i="36"/>
  <c r="O83" i="36"/>
  <c r="G90" i="37"/>
  <c r="G96" i="49"/>
  <c r="R96" i="49" s="1"/>
  <c r="G94" i="51"/>
  <c r="U94" i="51" s="1"/>
  <c r="R81" i="43"/>
  <c r="G81" i="43"/>
  <c r="O81" i="43" s="1"/>
  <c r="U81" i="43"/>
  <c r="G96" i="46"/>
  <c r="P96" i="46" s="1"/>
  <c r="O96" i="46"/>
  <c r="G255" i="37"/>
  <c r="O255" i="37" s="1"/>
  <c r="O82" i="32"/>
  <c r="W82" i="32" s="1"/>
  <c r="H82" i="56" s="1"/>
  <c r="P101" i="42"/>
  <c r="S101" i="42"/>
  <c r="G84" i="48"/>
  <c r="S84" i="48" s="1"/>
  <c r="G90" i="50"/>
  <c r="O90" i="50"/>
  <c r="O90" i="52"/>
  <c r="S90" i="52"/>
  <c r="G90" i="52"/>
  <c r="T90" i="52" s="1"/>
  <c r="G80" i="38"/>
  <c r="G91" i="44"/>
  <c r="T78" i="47"/>
  <c r="U78" i="47"/>
  <c r="G78" i="47"/>
  <c r="Q78" i="47" s="1"/>
  <c r="G85" i="54"/>
  <c r="O85" i="54"/>
  <c r="G364" i="51"/>
  <c r="O364" i="51"/>
  <c r="G98" i="42"/>
  <c r="R98" i="42" s="1"/>
  <c r="G98" i="52"/>
  <c r="O98" i="52" s="1"/>
  <c r="G99" i="46"/>
  <c r="O99" i="46" s="1"/>
  <c r="G276" i="51"/>
  <c r="O276" i="51"/>
  <c r="S111" i="51"/>
  <c r="G111" i="51"/>
  <c r="O111" i="51" s="1"/>
  <c r="P111" i="51"/>
  <c r="G114" i="36"/>
  <c r="O114" i="36"/>
  <c r="G239" i="45"/>
  <c r="U113" i="45"/>
  <c r="S113" i="45"/>
  <c r="G113" i="45"/>
  <c r="P113" i="45" s="1"/>
  <c r="O115" i="32"/>
  <c r="W115" i="32"/>
  <c r="H115" i="56" s="1"/>
  <c r="G115" i="37"/>
  <c r="P115" i="37" s="1"/>
  <c r="U119" i="50"/>
  <c r="G119" i="50"/>
  <c r="O119" i="50" s="1"/>
  <c r="Q119" i="50"/>
  <c r="G118" i="43"/>
  <c r="T118" i="43" s="1"/>
  <c r="R136" i="50"/>
  <c r="G136" i="50"/>
  <c r="O136" i="50" s="1"/>
  <c r="S136" i="50"/>
  <c r="G133" i="52"/>
  <c r="T133" i="52" s="1"/>
  <c r="O133" i="52"/>
  <c r="G134" i="49"/>
  <c r="R134" i="49" s="1"/>
  <c r="O134" i="49"/>
  <c r="G135" i="37"/>
  <c r="O135" i="37"/>
  <c r="O145" i="49"/>
  <c r="T145" i="49"/>
  <c r="G145" i="49"/>
  <c r="Q145" i="49" s="1"/>
  <c r="O151" i="32"/>
  <c r="W151" i="32" s="1"/>
  <c r="H151" i="56" s="1"/>
  <c r="G145" i="37"/>
  <c r="O145" i="37"/>
  <c r="O149" i="43"/>
  <c r="Q149" i="43"/>
  <c r="G149" i="43"/>
  <c r="S149" i="43" s="1"/>
  <c r="G146" i="46"/>
  <c r="G257" i="48"/>
  <c r="H163" i="56"/>
  <c r="G168" i="36"/>
  <c r="O163" i="37"/>
  <c r="R163" i="37"/>
  <c r="G163" i="37"/>
  <c r="Q163" i="37" s="1"/>
  <c r="G163" i="49"/>
  <c r="U163" i="49" s="1"/>
  <c r="O161" i="51"/>
  <c r="Q161" i="51"/>
  <c r="G161" i="51"/>
  <c r="T161" i="51" s="1"/>
  <c r="G163" i="38"/>
  <c r="O167" i="44"/>
  <c r="Q167" i="44"/>
  <c r="G167" i="44"/>
  <c r="U167" i="44" s="1"/>
  <c r="G163" i="46"/>
  <c r="R163" i="46" s="1"/>
  <c r="O169" i="54"/>
  <c r="S169" i="54"/>
  <c r="G169" i="54"/>
  <c r="R169" i="54" s="1"/>
  <c r="R195" i="36"/>
  <c r="U195" i="36"/>
  <c r="G195" i="36"/>
  <c r="Q195" i="36" s="1"/>
  <c r="P195" i="51"/>
  <c r="G195" i="51"/>
  <c r="O195" i="51" s="1"/>
  <c r="Q195" i="51"/>
  <c r="O190" i="32"/>
  <c r="G190" i="54"/>
  <c r="G190" i="37"/>
  <c r="R190" i="37" s="1"/>
  <c r="G190" i="52"/>
  <c r="G190" i="39"/>
  <c r="G190" i="50"/>
  <c r="G190" i="46"/>
  <c r="G190" i="49"/>
  <c r="G190" i="48"/>
  <c r="G190" i="47"/>
  <c r="G190" i="43"/>
  <c r="Q190" i="32"/>
  <c r="S190" i="32"/>
  <c r="T190" i="32"/>
  <c r="G190" i="51"/>
  <c r="G190" i="38"/>
  <c r="R190" i="32"/>
  <c r="P190" i="32"/>
  <c r="U190" i="32"/>
  <c r="O189" i="49"/>
  <c r="U189" i="49"/>
  <c r="G189" i="49"/>
  <c r="S189" i="49" s="1"/>
  <c r="Q194" i="50"/>
  <c r="G194" i="50"/>
  <c r="O201" i="52"/>
  <c r="R201" i="52"/>
  <c r="G201" i="52"/>
  <c r="U201" i="52" s="1"/>
  <c r="S196" i="38"/>
  <c r="G196" i="38"/>
  <c r="O194" i="44"/>
  <c r="Q194" i="44"/>
  <c r="G194" i="44"/>
  <c r="P194" i="44" s="1"/>
  <c r="U201" i="45"/>
  <c r="G201" i="45"/>
  <c r="O200" i="46"/>
  <c r="P200" i="46"/>
  <c r="G200" i="46"/>
  <c r="U200" i="46" s="1"/>
  <c r="U188" i="47"/>
  <c r="Q188" i="47"/>
  <c r="U197" i="54"/>
  <c r="R197" i="54"/>
  <c r="G197" i="54"/>
  <c r="P197" i="54" s="1"/>
  <c r="S188" i="42"/>
  <c r="S190" i="42"/>
  <c r="G190" i="42"/>
  <c r="O191" i="48"/>
  <c r="R191" i="48"/>
  <c r="G191" i="48"/>
  <c r="U191" i="48" s="1"/>
  <c r="R208" i="36"/>
  <c r="G208" i="36"/>
  <c r="O208" i="36" s="1"/>
  <c r="S208" i="36"/>
  <c r="U207" i="37"/>
  <c r="S207" i="37"/>
  <c r="G207" i="37"/>
  <c r="P207" i="37" s="1"/>
  <c r="G209" i="43"/>
  <c r="O208" i="45"/>
  <c r="R208" i="45"/>
  <c r="G208" i="45"/>
  <c r="T208" i="45" s="1"/>
  <c r="T210" i="47"/>
  <c r="Q210" i="47"/>
  <c r="Q209" i="49"/>
  <c r="G209" i="49"/>
  <c r="O209" i="49" s="1"/>
  <c r="U209" i="49"/>
  <c r="U213" i="51"/>
  <c r="P213" i="51"/>
  <c r="G213" i="51"/>
  <c r="R213" i="51" s="1"/>
  <c r="T228" i="42"/>
  <c r="G228" i="42"/>
  <c r="O228" i="42" s="1"/>
  <c r="Q228" i="42"/>
  <c r="S227" i="48"/>
  <c r="Q227" i="48"/>
  <c r="G227" i="48"/>
  <c r="R227" i="48" s="1"/>
  <c r="P226" i="38"/>
  <c r="G226" i="38"/>
  <c r="O226" i="38" s="1"/>
  <c r="T226" i="38"/>
  <c r="U227" i="44"/>
  <c r="R227" i="44"/>
  <c r="G227" i="44"/>
  <c r="Q227" i="44" s="1"/>
  <c r="R229" i="46"/>
  <c r="G229" i="46"/>
  <c r="O229" i="46" s="1"/>
  <c r="T229" i="46"/>
  <c r="P224" i="54"/>
  <c r="T224" i="54"/>
  <c r="G224" i="54"/>
  <c r="R224" i="54" s="1"/>
  <c r="U225" i="49"/>
  <c r="G225" i="49"/>
  <c r="O225" i="49" s="1"/>
  <c r="Q225" i="49"/>
  <c r="S223" i="51"/>
  <c r="P223" i="51"/>
  <c r="O243" i="42"/>
  <c r="Q243" i="42"/>
  <c r="G243" i="42"/>
  <c r="T243" i="42" s="1"/>
  <c r="U244" i="48"/>
  <c r="G244" i="48"/>
  <c r="O246" i="52"/>
  <c r="T246" i="52"/>
  <c r="G246" i="52"/>
  <c r="U246" i="52" s="1"/>
  <c r="U244" i="38"/>
  <c r="G244" i="38"/>
  <c r="O242" i="44"/>
  <c r="U242" i="44"/>
  <c r="G242" i="44"/>
  <c r="Q242" i="44" s="1"/>
  <c r="T245" i="46"/>
  <c r="G245" i="46"/>
  <c r="O241" i="54"/>
  <c r="P241" i="54"/>
  <c r="S243" i="50"/>
  <c r="G243" i="50"/>
  <c r="O243" i="50" s="1"/>
  <c r="T243" i="50"/>
  <c r="T262" i="42"/>
  <c r="U262" i="42"/>
  <c r="G262" i="42"/>
  <c r="P262" i="42" s="1"/>
  <c r="S262" i="38"/>
  <c r="G262" i="38"/>
  <c r="O262" i="38" s="1"/>
  <c r="U262" i="38"/>
  <c r="S260" i="46"/>
  <c r="T260" i="46"/>
  <c r="G260" i="46"/>
  <c r="U260" i="46" s="1"/>
  <c r="P261" i="50"/>
  <c r="G261" i="50"/>
  <c r="O261" i="50" s="1"/>
  <c r="T261" i="50"/>
  <c r="O313" i="32"/>
  <c r="G313" i="51"/>
  <c r="G313" i="50"/>
  <c r="U313" i="32"/>
  <c r="P313" i="32"/>
  <c r="G313" i="48"/>
  <c r="G313" i="46"/>
  <c r="P313" i="46" s="1"/>
  <c r="G313" i="39"/>
  <c r="Q313" i="32"/>
  <c r="G313" i="37"/>
  <c r="G313" i="43"/>
  <c r="G313" i="45"/>
  <c r="G313" i="38"/>
  <c r="S313" i="32"/>
  <c r="W313" i="32" s="1"/>
  <c r="H313" i="56" s="1"/>
  <c r="T313" i="32"/>
  <c r="R313" i="32"/>
  <c r="G313" i="49"/>
  <c r="U312" i="42"/>
  <c r="G312" i="42"/>
  <c r="O315" i="37"/>
  <c r="R315" i="37"/>
  <c r="G315" i="37"/>
  <c r="T315" i="37" s="1"/>
  <c r="U320" i="48"/>
  <c r="G320" i="48"/>
  <c r="O321" i="50"/>
  <c r="P321" i="50"/>
  <c r="G321" i="50"/>
  <c r="S321" i="50" s="1"/>
  <c r="S320" i="51"/>
  <c r="G320" i="51"/>
  <c r="O318" i="52"/>
  <c r="U318" i="52"/>
  <c r="G318" i="52"/>
  <c r="R318" i="52" s="1"/>
  <c r="Q321" i="38"/>
  <c r="G321" i="38"/>
  <c r="O314" i="43"/>
  <c r="R314" i="43"/>
  <c r="G314" i="43"/>
  <c r="U314" i="43" s="1"/>
  <c r="U315" i="44"/>
  <c r="G315" i="44"/>
  <c r="O319" i="45"/>
  <c r="R319" i="45"/>
  <c r="G319" i="45"/>
  <c r="U319" i="45" s="1"/>
  <c r="S321" i="47"/>
  <c r="G321" i="47"/>
  <c r="O312" i="54"/>
  <c r="Q312" i="54"/>
  <c r="G312" i="54"/>
  <c r="T312" i="54" s="1"/>
  <c r="G357" i="36"/>
  <c r="O357" i="36"/>
  <c r="O359" i="32"/>
  <c r="W359" i="32" s="1"/>
  <c r="H359" i="56" s="1"/>
  <c r="G356" i="47"/>
  <c r="O356" i="47"/>
  <c r="W356" i="47" s="1"/>
  <c r="AJ356" i="56" s="1"/>
  <c r="W359" i="54"/>
  <c r="AL359" i="56" s="1"/>
  <c r="P76" i="51"/>
  <c r="G76" i="49"/>
  <c r="O76" i="49"/>
  <c r="P206" i="54"/>
  <c r="Q206" i="54"/>
  <c r="G205" i="46"/>
  <c r="R205" i="46" s="1"/>
  <c r="G252" i="45"/>
  <c r="O252" i="45" s="1"/>
  <c r="S141" i="44"/>
  <c r="G329" i="44"/>
  <c r="O329" i="44"/>
  <c r="Q255" i="45"/>
  <c r="G255" i="44"/>
  <c r="O255" i="44"/>
  <c r="U252" i="38"/>
  <c r="Q252" i="38"/>
  <c r="G253" i="51"/>
  <c r="O253" i="51" s="1"/>
  <c r="T259" i="50"/>
  <c r="U276" i="47"/>
  <c r="S276" i="47"/>
  <c r="G143" i="46"/>
  <c r="S143" i="46" s="1"/>
  <c r="O143" i="46"/>
  <c r="G139" i="44"/>
  <c r="O139" i="44"/>
  <c r="G111" i="50"/>
  <c r="O111" i="50"/>
  <c r="G258" i="38"/>
  <c r="O258" i="38"/>
  <c r="S157" i="50"/>
  <c r="P157" i="50"/>
  <c r="G252" i="54"/>
  <c r="Q252" i="54" s="1"/>
  <c r="O252" i="54"/>
  <c r="G257" i="47"/>
  <c r="O257" i="47"/>
  <c r="G206" i="45"/>
  <c r="P206" i="45" s="1"/>
  <c r="G255" i="38"/>
  <c r="O255" i="38"/>
  <c r="R140" i="51"/>
  <c r="S140" i="51"/>
  <c r="G257" i="51"/>
  <c r="R257" i="51" s="1"/>
  <c r="G206" i="49"/>
  <c r="Q206" i="49" s="1"/>
  <c r="O206" i="49"/>
  <c r="P259" i="49"/>
  <c r="R259" i="49"/>
  <c r="G253" i="48"/>
  <c r="R253" i="48" s="1"/>
  <c r="O253" i="48"/>
  <c r="AF23" i="56"/>
  <c r="G34" i="52"/>
  <c r="O34" i="52" s="1"/>
  <c r="W34" i="52" s="1"/>
  <c r="X34" i="56" s="1"/>
  <c r="G366" i="45"/>
  <c r="O366" i="45" s="1"/>
  <c r="W366" i="45" s="1"/>
  <c r="AF366" i="56" s="1"/>
  <c r="G35" i="36"/>
  <c r="O35" i="36"/>
  <c r="W35" i="36"/>
  <c r="J35" i="56" s="1"/>
  <c r="G330" i="54"/>
  <c r="T330" i="54"/>
  <c r="G330" i="46"/>
  <c r="T330" i="46" s="1"/>
  <c r="G330" i="44"/>
  <c r="T330" i="44"/>
  <c r="G330" i="38"/>
  <c r="T330" i="38" s="1"/>
  <c r="G330" i="51"/>
  <c r="T330" i="51"/>
  <c r="G330" i="49"/>
  <c r="T330" i="49" s="1"/>
  <c r="G330" i="37"/>
  <c r="T330" i="37"/>
  <c r="G330" i="36"/>
  <c r="T330" i="36" s="1"/>
  <c r="G212" i="52"/>
  <c r="G200" i="50"/>
  <c r="O200" i="50"/>
  <c r="G75" i="42"/>
  <c r="O75" i="42"/>
  <c r="U260" i="48"/>
  <c r="G260" i="48"/>
  <c r="O260" i="48" s="1"/>
  <c r="T260" i="48"/>
  <c r="O29" i="32"/>
  <c r="W29" i="32"/>
  <c r="H29" i="56" s="1"/>
  <c r="G45" i="36"/>
  <c r="O45" i="36"/>
  <c r="W45" i="36" s="1"/>
  <c r="J45" i="56" s="1"/>
  <c r="G84" i="49"/>
  <c r="O84" i="49"/>
  <c r="G328" i="37"/>
  <c r="O328" i="37"/>
  <c r="G149" i="38"/>
  <c r="O195" i="43"/>
  <c r="U195" i="43"/>
  <c r="G195" i="43"/>
  <c r="T195" i="43" s="1"/>
  <c r="O223" i="54"/>
  <c r="U223" i="54"/>
  <c r="G319" i="52"/>
  <c r="O319" i="52"/>
  <c r="U142" i="47"/>
  <c r="T142" i="47"/>
  <c r="G142" i="47"/>
  <c r="S142" i="47" s="1"/>
  <c r="S274" i="51"/>
  <c r="Q274" i="51"/>
  <c r="G274" i="51"/>
  <c r="T274" i="51" s="1"/>
  <c r="O40" i="32"/>
  <c r="W40" i="32"/>
  <c r="H40" i="56" s="1"/>
  <c r="G91" i="49"/>
  <c r="G93" i="47"/>
  <c r="O93" i="47" s="1"/>
  <c r="G118" i="54"/>
  <c r="G145" i="38"/>
  <c r="T145" i="38" s="1"/>
  <c r="G142" i="48"/>
  <c r="O142" i="48" s="1"/>
  <c r="G211" i="46"/>
  <c r="O211" i="46" s="1"/>
  <c r="G246" i="43"/>
  <c r="O246" i="43" s="1"/>
  <c r="G358" i="48"/>
  <c r="O358" i="48" s="1"/>
  <c r="W358" i="48" s="1"/>
  <c r="P358" i="56" s="1"/>
  <c r="G34" i="50"/>
  <c r="O34" i="50"/>
  <c r="W34" i="50" s="1"/>
  <c r="T34" i="56" s="1"/>
  <c r="G30" i="47"/>
  <c r="O30" i="47" s="1"/>
  <c r="W30" i="47" s="1"/>
  <c r="AJ30" i="56" s="1"/>
  <c r="G139" i="51"/>
  <c r="S139" i="51" s="1"/>
  <c r="G40" i="48"/>
  <c r="O40" i="48"/>
  <c r="W40" i="48"/>
  <c r="P40" i="56" s="1"/>
  <c r="G38" i="38"/>
  <c r="O38" i="38"/>
  <c r="W38" i="38"/>
  <c r="Z38" i="56" s="1"/>
  <c r="G37" i="47"/>
  <c r="O37" i="47"/>
  <c r="W37" i="47"/>
  <c r="AJ37" i="56" s="1"/>
  <c r="U143" i="50"/>
  <c r="G143" i="50"/>
  <c r="O143" i="50" s="1"/>
  <c r="R143" i="50"/>
  <c r="G92" i="49"/>
  <c r="O92" i="49" s="1"/>
  <c r="G365" i="45"/>
  <c r="O365" i="45" s="1"/>
  <c r="W365" i="45" s="1"/>
  <c r="AF365" i="56" s="1"/>
  <c r="G100" i="50"/>
  <c r="G94" i="47"/>
  <c r="P94" i="47" s="1"/>
  <c r="G97" i="48"/>
  <c r="O97" i="48" s="1"/>
  <c r="G254" i="36"/>
  <c r="R254" i="36" s="1"/>
  <c r="G112" i="47"/>
  <c r="S112" i="47" s="1"/>
  <c r="G117" i="52"/>
  <c r="O117" i="52"/>
  <c r="G134" i="50"/>
  <c r="O134" i="50"/>
  <c r="O147" i="37"/>
  <c r="S147" i="37"/>
  <c r="G147" i="37"/>
  <c r="T147" i="37" s="1"/>
  <c r="G147" i="44"/>
  <c r="Q145" i="54"/>
  <c r="S145" i="54"/>
  <c r="G145" i="54"/>
  <c r="P145" i="54" s="1"/>
  <c r="G164" i="42"/>
  <c r="U164" i="42" s="1"/>
  <c r="O164" i="42"/>
  <c r="G167" i="48"/>
  <c r="O167" i="48"/>
  <c r="G167" i="51"/>
  <c r="G166" i="43"/>
  <c r="S166" i="43" s="1"/>
  <c r="G165" i="45"/>
  <c r="O165" i="45" s="1"/>
  <c r="U162" i="54"/>
  <c r="G162" i="54"/>
  <c r="O162" i="54" s="1"/>
  <c r="P162" i="54"/>
  <c r="G197" i="36"/>
  <c r="P197" i="36" s="1"/>
  <c r="O197" i="36"/>
  <c r="G194" i="51"/>
  <c r="U194" i="51" s="1"/>
  <c r="O194" i="51"/>
  <c r="O195" i="49"/>
  <c r="P195" i="49"/>
  <c r="G195" i="49"/>
  <c r="Q195" i="49" s="1"/>
  <c r="G189" i="50"/>
  <c r="G194" i="38"/>
  <c r="U201" i="43"/>
  <c r="Q201" i="43"/>
  <c r="G201" i="43"/>
  <c r="T201" i="43" s="1"/>
  <c r="G195" i="45"/>
  <c r="R195" i="45" s="1"/>
  <c r="O195" i="45"/>
  <c r="G201" i="46"/>
  <c r="O201" i="46"/>
  <c r="G199" i="47"/>
  <c r="G192" i="42"/>
  <c r="P192" i="42" s="1"/>
  <c r="G191" i="37"/>
  <c r="O191" i="37"/>
  <c r="G211" i="48"/>
  <c r="G209" i="38"/>
  <c r="T210" i="45"/>
  <c r="S210" i="45"/>
  <c r="G212" i="54"/>
  <c r="S212" i="54" s="1"/>
  <c r="G208" i="49"/>
  <c r="U208" i="49" s="1"/>
  <c r="O223" i="37"/>
  <c r="R223" i="37"/>
  <c r="G229" i="38"/>
  <c r="Q229" i="38" s="1"/>
  <c r="O229" i="38"/>
  <c r="G226" i="45"/>
  <c r="O226" i="45"/>
  <c r="U224" i="47"/>
  <c r="G224" i="47"/>
  <c r="G228" i="49"/>
  <c r="U228" i="49" s="1"/>
  <c r="G247" i="37"/>
  <c r="O241" i="32"/>
  <c r="R241" i="32"/>
  <c r="G241" i="45"/>
  <c r="G241" i="44"/>
  <c r="G241" i="38"/>
  <c r="G241" i="36"/>
  <c r="U241" i="32"/>
  <c r="P241" i="32"/>
  <c r="G241" i="39"/>
  <c r="G241" i="43"/>
  <c r="G241" i="50"/>
  <c r="G241" i="46"/>
  <c r="Q241" i="32"/>
  <c r="G241" i="37"/>
  <c r="G241" i="54"/>
  <c r="S241" i="54" s="1"/>
  <c r="S241" i="32"/>
  <c r="T241" i="32"/>
  <c r="G243" i="43"/>
  <c r="G244" i="45"/>
  <c r="Q244" i="54"/>
  <c r="P244" i="54"/>
  <c r="G244" i="54"/>
  <c r="S244" i="54" s="1"/>
  <c r="U244" i="54"/>
  <c r="G243" i="51"/>
  <c r="U243" i="51" s="1"/>
  <c r="O243" i="51"/>
  <c r="G263" i="48"/>
  <c r="O263" i="48"/>
  <c r="P263" i="45"/>
  <c r="G263" i="45"/>
  <c r="G262" i="51"/>
  <c r="Q262" i="51" s="1"/>
  <c r="G313" i="36"/>
  <c r="O313" i="36" s="1"/>
  <c r="P317" i="42"/>
  <c r="G317" i="42"/>
  <c r="O317" i="42" s="1"/>
  <c r="R317" i="42"/>
  <c r="G89" i="51"/>
  <c r="O89" i="51"/>
  <c r="G138" i="46"/>
  <c r="O138" i="46"/>
  <c r="G47" i="47"/>
  <c r="O47" i="47" s="1"/>
  <c r="W47" i="47" s="1"/>
  <c r="AJ47" i="56" s="1"/>
  <c r="O88" i="50"/>
  <c r="R88" i="50"/>
  <c r="G88" i="50"/>
  <c r="T88" i="50" s="1"/>
  <c r="O136" i="45"/>
  <c r="S136" i="45"/>
  <c r="G136" i="45"/>
  <c r="Q136" i="45" s="1"/>
  <c r="T136" i="45"/>
  <c r="G169" i="43"/>
  <c r="G207" i="38"/>
  <c r="G260" i="42"/>
  <c r="O260" i="42"/>
  <c r="G358" i="44"/>
  <c r="O358" i="44"/>
  <c r="W358" i="44" s="1"/>
  <c r="AD358" i="56" s="1"/>
  <c r="O256" i="47"/>
  <c r="S256" i="47"/>
  <c r="P256" i="47"/>
  <c r="G256" i="47"/>
  <c r="Q256" i="47" s="1"/>
  <c r="T256" i="47"/>
  <c r="O235" i="32"/>
  <c r="W235" i="32" s="1"/>
  <c r="H235" i="56" s="1"/>
  <c r="G48" i="46"/>
  <c r="O48" i="46"/>
  <c r="W48" i="46" s="1"/>
  <c r="AH48" i="56" s="1"/>
  <c r="G88" i="42"/>
  <c r="G274" i="36"/>
  <c r="O274" i="36"/>
  <c r="G135" i="45"/>
  <c r="O135" i="45"/>
  <c r="G167" i="50"/>
  <c r="O167" i="50"/>
  <c r="G190" i="45"/>
  <c r="O228" i="45"/>
  <c r="U228" i="45"/>
  <c r="R228" i="45"/>
  <c r="T228" i="45"/>
  <c r="S228" i="45"/>
  <c r="G228" i="45"/>
  <c r="P228" i="45" s="1"/>
  <c r="Q228" i="45"/>
  <c r="G321" i="36"/>
  <c r="O321" i="36"/>
  <c r="G141" i="38"/>
  <c r="O141" i="38"/>
  <c r="O110" i="32"/>
  <c r="W110" i="32"/>
  <c r="H110" i="56" s="1"/>
  <c r="O27" i="32"/>
  <c r="W27" i="32"/>
  <c r="H27" i="56"/>
  <c r="G206" i="44"/>
  <c r="O206" i="44"/>
  <c r="G365" i="51"/>
  <c r="O365" i="51"/>
  <c r="W365" i="51"/>
  <c r="V365" i="56"/>
  <c r="G365" i="44"/>
  <c r="O365" i="44"/>
  <c r="W365" i="44" s="1"/>
  <c r="AD365" i="56" s="1"/>
  <c r="G37" i="46"/>
  <c r="O37" i="46"/>
  <c r="W37" i="46" s="1"/>
  <c r="AH37" i="56" s="1"/>
  <c r="G47" i="52"/>
  <c r="O47" i="52"/>
  <c r="W47" i="52" s="1"/>
  <c r="X47" i="56" s="1"/>
  <c r="G45" i="51"/>
  <c r="O45" i="51"/>
  <c r="W45" i="51" s="1"/>
  <c r="V45" i="56" s="1"/>
  <c r="Q80" i="36"/>
  <c r="S80" i="36"/>
  <c r="G80" i="36"/>
  <c r="U80" i="36" s="1"/>
  <c r="G78" i="42"/>
  <c r="S78" i="42" s="1"/>
  <c r="G89" i="38"/>
  <c r="O89" i="38"/>
  <c r="G239" i="51"/>
  <c r="O239" i="51" s="1"/>
  <c r="O97" i="47"/>
  <c r="T97" i="47"/>
  <c r="G97" i="47"/>
  <c r="U97" i="47" s="1"/>
  <c r="O115" i="36"/>
  <c r="R115" i="36"/>
  <c r="G115" i="36"/>
  <c r="S115" i="36" s="1"/>
  <c r="O117" i="48"/>
  <c r="U117" i="48"/>
  <c r="G117" i="48"/>
  <c r="T117" i="48" s="1"/>
  <c r="O133" i="32"/>
  <c r="W133" i="32" s="1"/>
  <c r="H133" i="56" s="1"/>
  <c r="G150" i="50"/>
  <c r="O150" i="50"/>
  <c r="Q150" i="43"/>
  <c r="U150" i="43"/>
  <c r="G150" i="43"/>
  <c r="T150" i="43" s="1"/>
  <c r="G151" i="47"/>
  <c r="P151" i="47" s="1"/>
  <c r="O151" i="47"/>
  <c r="O163" i="32"/>
  <c r="W163" i="32"/>
  <c r="S168" i="37"/>
  <c r="G168" i="37"/>
  <c r="O168" i="37" s="1"/>
  <c r="P168" i="37"/>
  <c r="G169" i="50"/>
  <c r="P169" i="50" s="1"/>
  <c r="O169" i="50"/>
  <c r="G166" i="52"/>
  <c r="P166" i="52" s="1"/>
  <c r="O166" i="52"/>
  <c r="O165" i="44"/>
  <c r="T165" i="44"/>
  <c r="G165" i="44"/>
  <c r="Q165" i="44" s="1"/>
  <c r="G168" i="47"/>
  <c r="G259" i="48"/>
  <c r="S259" i="48" s="1"/>
  <c r="U190" i="36"/>
  <c r="R190" i="36"/>
  <c r="G190" i="36"/>
  <c r="Q190" i="36" s="1"/>
  <c r="O201" i="32"/>
  <c r="W201" i="32"/>
  <c r="H201" i="56" s="1"/>
  <c r="G201" i="50"/>
  <c r="T201" i="50" s="1"/>
  <c r="S193" i="52"/>
  <c r="G193" i="52"/>
  <c r="O193" i="52" s="1"/>
  <c r="P193" i="52"/>
  <c r="G191" i="43"/>
  <c r="T191" i="43" s="1"/>
  <c r="O191" i="43"/>
  <c r="G192" i="44"/>
  <c r="P192" i="44" s="1"/>
  <c r="O192" i="44"/>
  <c r="O192" i="45"/>
  <c r="T192" i="45"/>
  <c r="G192" i="45"/>
  <c r="S192" i="45" s="1"/>
  <c r="G194" i="47"/>
  <c r="G194" i="54"/>
  <c r="T198" i="42"/>
  <c r="P198" i="42"/>
  <c r="G198" i="42"/>
  <c r="U198" i="42" s="1"/>
  <c r="G192" i="48"/>
  <c r="Q192" i="48" s="1"/>
  <c r="O192" i="48"/>
  <c r="G211" i="42"/>
  <c r="O211" i="42"/>
  <c r="P207" i="52"/>
  <c r="G207" i="52"/>
  <c r="G213" i="46"/>
  <c r="U213" i="46" s="1"/>
  <c r="O213" i="46"/>
  <c r="O212" i="51"/>
  <c r="S212" i="51"/>
  <c r="G212" i="51"/>
  <c r="P212" i="51" s="1"/>
  <c r="G229" i="37"/>
  <c r="G225" i="52"/>
  <c r="P225" i="43"/>
  <c r="Q225" i="43"/>
  <c r="G225" i="43"/>
  <c r="T225" i="43" s="1"/>
  <c r="G230" i="46"/>
  <c r="T230" i="46" s="1"/>
  <c r="O230" i="46"/>
  <c r="O229" i="32"/>
  <c r="W229" i="32"/>
  <c r="H229" i="56" s="1"/>
  <c r="S225" i="50"/>
  <c r="G225" i="50"/>
  <c r="O225" i="50" s="1"/>
  <c r="P225" i="50"/>
  <c r="Q245" i="36"/>
  <c r="G245" i="36"/>
  <c r="O245" i="36" s="1"/>
  <c r="R245" i="36"/>
  <c r="G241" i="48"/>
  <c r="P241" i="48" s="1"/>
  <c r="O241" i="48"/>
  <c r="G241" i="52"/>
  <c r="T241" i="52" s="1"/>
  <c r="O241" i="52"/>
  <c r="O246" i="44"/>
  <c r="P246" i="44"/>
  <c r="G246" i="44"/>
  <c r="R246" i="44" s="1"/>
  <c r="G241" i="47"/>
  <c r="G241" i="49"/>
  <c r="R262" i="36"/>
  <c r="U262" i="36"/>
  <c r="G262" i="36"/>
  <c r="Q262" i="36" s="1"/>
  <c r="G263" i="43"/>
  <c r="P263" i="43" s="1"/>
  <c r="O263" i="43"/>
  <c r="G261" i="54"/>
  <c r="O261" i="54"/>
  <c r="O316" i="32"/>
  <c r="W316" i="32" s="1"/>
  <c r="H316" i="56" s="1"/>
  <c r="G316" i="44"/>
  <c r="G316" i="47"/>
  <c r="G316" i="48"/>
  <c r="O316" i="48" s="1"/>
  <c r="R316" i="32"/>
  <c r="T316" i="32"/>
  <c r="G316" i="36"/>
  <c r="U316" i="32"/>
  <c r="G316" i="45"/>
  <c r="G316" i="49"/>
  <c r="Q316" i="32"/>
  <c r="P316" i="32"/>
  <c r="S316" i="32"/>
  <c r="G316" i="37"/>
  <c r="G316" i="50"/>
  <c r="G316" i="52"/>
  <c r="R316" i="52" s="1"/>
  <c r="G316" i="42"/>
  <c r="G316" i="39"/>
  <c r="G316" i="46"/>
  <c r="G321" i="42"/>
  <c r="T321" i="42" s="1"/>
  <c r="O321" i="42"/>
  <c r="G252" i="51"/>
  <c r="O252" i="51" s="1"/>
  <c r="G29" i="37"/>
  <c r="O29" i="37"/>
  <c r="W29" i="37" s="1"/>
  <c r="N29" i="56"/>
  <c r="G93" i="54"/>
  <c r="O93" i="54"/>
  <c r="G192" i="51"/>
  <c r="O192" i="51"/>
  <c r="O311" i="36"/>
  <c r="Q311" i="36"/>
  <c r="G311" i="36"/>
  <c r="P311" i="36" s="1"/>
  <c r="G276" i="43"/>
  <c r="G257" i="37"/>
  <c r="U257" i="37" s="1"/>
  <c r="O257" i="37"/>
  <c r="G116" i="36"/>
  <c r="Q162" i="46"/>
  <c r="T162" i="46"/>
  <c r="G162" i="46"/>
  <c r="P162" i="46" s="1"/>
  <c r="G242" i="36"/>
  <c r="O242" i="36"/>
  <c r="G274" i="38"/>
  <c r="O274" i="38"/>
  <c r="O267" i="32"/>
  <c r="W267" i="32"/>
  <c r="H267" i="56" s="1"/>
  <c r="G25" i="54"/>
  <c r="O25" i="54"/>
  <c r="W25" i="54"/>
  <c r="AL25" i="56" s="1"/>
  <c r="G37" i="36"/>
  <c r="O37" i="36"/>
  <c r="W37" i="36" s="1"/>
  <c r="J37" i="56" s="1"/>
  <c r="G38" i="45"/>
  <c r="O38" i="45"/>
  <c r="W38" i="45" s="1"/>
  <c r="AF38" i="56" s="1"/>
  <c r="G94" i="37"/>
  <c r="O94" i="37"/>
  <c r="G100" i="48"/>
  <c r="O100" i="48"/>
  <c r="G328" i="45"/>
  <c r="O328" i="45" s="1"/>
  <c r="G136" i="38"/>
  <c r="Q136" i="38" s="1"/>
  <c r="O136" i="38"/>
  <c r="G152" i="44"/>
  <c r="U152" i="44" s="1"/>
  <c r="U161" i="36"/>
  <c r="G161" i="36"/>
  <c r="O161" i="36" s="1"/>
  <c r="R161" i="36"/>
  <c r="G163" i="50"/>
  <c r="O163" i="50"/>
  <c r="G169" i="45"/>
  <c r="O192" i="36"/>
  <c r="S192" i="36"/>
  <c r="G192" i="36"/>
  <c r="Q192" i="36" s="1"/>
  <c r="G199" i="49"/>
  <c r="G195" i="52"/>
  <c r="T195" i="52" s="1"/>
  <c r="O195" i="52"/>
  <c r="P197" i="44"/>
  <c r="S197" i="44"/>
  <c r="G197" i="44"/>
  <c r="R197" i="44" s="1"/>
  <c r="U197" i="44"/>
  <c r="G196" i="47"/>
  <c r="O196" i="47"/>
  <c r="G196" i="37"/>
  <c r="P196" i="37" s="1"/>
  <c r="O196" i="37"/>
  <c r="T210" i="42"/>
  <c r="R210" i="42"/>
  <c r="G211" i="44"/>
  <c r="O211" i="44" s="1"/>
  <c r="O210" i="32"/>
  <c r="W210" i="32" s="1"/>
  <c r="H210" i="56" s="1"/>
  <c r="G210" i="47"/>
  <c r="S210" i="47" s="1"/>
  <c r="G210" i="42"/>
  <c r="S210" i="42" s="1"/>
  <c r="G210" i="49"/>
  <c r="G210" i="50"/>
  <c r="G210" i="54"/>
  <c r="G210" i="44"/>
  <c r="S210" i="44" s="1"/>
  <c r="G210" i="43"/>
  <c r="G210" i="38"/>
  <c r="G210" i="51"/>
  <c r="G210" i="36"/>
  <c r="U210" i="32"/>
  <c r="P210" i="32"/>
  <c r="G210" i="45"/>
  <c r="U210" i="45" s="1"/>
  <c r="G210" i="39"/>
  <c r="G210" i="37"/>
  <c r="G210" i="52"/>
  <c r="U210" i="52" s="1"/>
  <c r="R210" i="32"/>
  <c r="G210" i="46"/>
  <c r="Q210" i="32"/>
  <c r="T210" i="32"/>
  <c r="S210" i="32"/>
  <c r="G230" i="37"/>
  <c r="O230" i="37" s="1"/>
  <c r="G226" i="44"/>
  <c r="S226" i="44" s="1"/>
  <c r="O226" i="44"/>
  <c r="O223" i="32"/>
  <c r="G223" i="39"/>
  <c r="G223" i="45"/>
  <c r="G223" i="46"/>
  <c r="G223" i="36"/>
  <c r="O223" i="36" s="1"/>
  <c r="G223" i="47"/>
  <c r="G223" i="37"/>
  <c r="U223" i="37" s="1"/>
  <c r="G223" i="49"/>
  <c r="G223" i="51"/>
  <c r="T223" i="51" s="1"/>
  <c r="G223" i="42"/>
  <c r="G223" i="43"/>
  <c r="G223" i="48"/>
  <c r="G223" i="50"/>
  <c r="Q223" i="50" s="1"/>
  <c r="P223" i="32"/>
  <c r="G223" i="44"/>
  <c r="T223" i="32"/>
  <c r="U223" i="32"/>
  <c r="G223" i="54"/>
  <c r="R223" i="54" s="1"/>
  <c r="G223" i="52"/>
  <c r="R223" i="32"/>
  <c r="W223" i="32" s="1"/>
  <c r="H223" i="56" s="1"/>
  <c r="G223" i="38"/>
  <c r="O223" i="38" s="1"/>
  <c r="Q223" i="32"/>
  <c r="S223" i="32"/>
  <c r="G241" i="42"/>
  <c r="O247" i="38"/>
  <c r="U247" i="38"/>
  <c r="G247" i="38"/>
  <c r="T247" i="38" s="1"/>
  <c r="R247" i="38"/>
  <c r="G247" i="47"/>
  <c r="G263" i="37"/>
  <c r="T263" i="37" s="1"/>
  <c r="O263" i="37"/>
  <c r="R260" i="49"/>
  <c r="T260" i="49"/>
  <c r="P260" i="49"/>
  <c r="G260" i="49"/>
  <c r="Q260" i="49" s="1"/>
  <c r="U260" i="49"/>
  <c r="G313" i="42"/>
  <c r="O313" i="42"/>
  <c r="G317" i="49"/>
  <c r="R317" i="49" s="1"/>
  <c r="O317" i="49"/>
  <c r="G317" i="50"/>
  <c r="O317" i="50"/>
  <c r="R313" i="52"/>
  <c r="G313" i="52"/>
  <c r="O313" i="52" s="1"/>
  <c r="U313" i="52"/>
  <c r="G311" i="38"/>
  <c r="P311" i="38" s="1"/>
  <c r="O311" i="38"/>
  <c r="G313" i="44"/>
  <c r="O313" i="44" s="1"/>
  <c r="O318" i="45"/>
  <c r="U318" i="45"/>
  <c r="G318" i="45"/>
  <c r="T318" i="45" s="1"/>
  <c r="G313" i="47"/>
  <c r="S313" i="47" s="1"/>
  <c r="G319" i="54"/>
  <c r="G359" i="37"/>
  <c r="O359" i="37"/>
  <c r="W359" i="37" s="1"/>
  <c r="N359" i="56" s="1"/>
  <c r="G356" i="43"/>
  <c r="O356" i="43"/>
  <c r="W356" i="43"/>
  <c r="AB356" i="56"/>
  <c r="G76" i="37"/>
  <c r="R76" i="37" s="1"/>
  <c r="O76" i="37"/>
  <c r="T75" i="37"/>
  <c r="G75" i="37"/>
  <c r="O75" i="37" s="1"/>
  <c r="P75" i="37"/>
  <c r="G141" i="44"/>
  <c r="U141" i="44" s="1"/>
  <c r="O141" i="44"/>
  <c r="O111" i="38"/>
  <c r="S111" i="38"/>
  <c r="G111" i="38"/>
  <c r="R111" i="38" s="1"/>
  <c r="G156" i="52"/>
  <c r="T156" i="52" s="1"/>
  <c r="G257" i="46"/>
  <c r="S257" i="46" s="1"/>
  <c r="G329" i="49"/>
  <c r="Q329" i="49" s="1"/>
  <c r="O329" i="49"/>
  <c r="G156" i="45"/>
  <c r="P156" i="45" s="1"/>
  <c r="O157" i="52"/>
  <c r="S157" i="52"/>
  <c r="G157" i="52"/>
  <c r="U157" i="52" s="1"/>
  <c r="G253" i="50"/>
  <c r="S253" i="50" s="1"/>
  <c r="G139" i="48"/>
  <c r="Q139" i="48" s="1"/>
  <c r="O139" i="48"/>
  <c r="G143" i="48"/>
  <c r="U143" i="48" s="1"/>
  <c r="O143" i="48"/>
  <c r="G21" i="46"/>
  <c r="O21" i="46"/>
  <c r="W21" i="46" s="1"/>
  <c r="AH21" i="56" s="1"/>
  <c r="G30" i="45"/>
  <c r="O30" i="45" s="1"/>
  <c r="W30" i="45" s="1"/>
  <c r="AF30" i="56" s="1"/>
  <c r="G35" i="45"/>
  <c r="O35" i="45"/>
  <c r="W35" i="45" s="1"/>
  <c r="AF35" i="56" s="1"/>
  <c r="G24" i="52"/>
  <c r="O24" i="52"/>
  <c r="W24" i="52" s="1"/>
  <c r="X24" i="56" s="1"/>
  <c r="G31" i="48"/>
  <c r="O31" i="48" s="1"/>
  <c r="W31" i="48" s="1"/>
  <c r="P31" i="56" s="1"/>
  <c r="G28" i="45"/>
  <c r="O28" i="45" s="1"/>
  <c r="W28" i="45" s="1"/>
  <c r="AF28" i="56" s="1"/>
  <c r="G28" i="50"/>
  <c r="O28" i="50"/>
  <c r="W28" i="50" s="1"/>
  <c r="T28" i="56" s="1"/>
  <c r="G28" i="46"/>
  <c r="O28" i="46"/>
  <c r="W28" i="46"/>
  <c r="AH28" i="56" s="1"/>
  <c r="G32" i="36"/>
  <c r="O32" i="36"/>
  <c r="W32" i="36" s="1"/>
  <c r="J32" i="56" s="1"/>
  <c r="G35" i="52"/>
  <c r="O35" i="52" s="1"/>
  <c r="W35" i="52" s="1"/>
  <c r="X35" i="56" s="1"/>
  <c r="G34" i="43"/>
  <c r="O34" i="43"/>
  <c r="W34" i="43" s="1"/>
  <c r="AB34" i="56" s="1"/>
  <c r="G31" i="45"/>
  <c r="O31" i="45" s="1"/>
  <c r="W31" i="45" s="1"/>
  <c r="AF31" i="56" s="1"/>
  <c r="G364" i="43"/>
  <c r="O364" i="43"/>
  <c r="G22" i="48"/>
  <c r="O22" i="48"/>
  <c r="W22" i="48" s="1"/>
  <c r="P22" i="56" s="1"/>
  <c r="G32" i="46"/>
  <c r="O32" i="46" s="1"/>
  <c r="W32" i="46" s="1"/>
  <c r="AH32" i="56" s="1"/>
  <c r="G26" i="43"/>
  <c r="O26" i="43"/>
  <c r="W26" i="43"/>
  <c r="AB26" i="56" s="1"/>
  <c r="G32" i="52"/>
  <c r="O32" i="52"/>
  <c r="W32" i="52"/>
  <c r="X32" i="56"/>
  <c r="G24" i="48"/>
  <c r="O24" i="48"/>
  <c r="W24" i="48"/>
  <c r="P24" i="56"/>
  <c r="G27" i="36"/>
  <c r="O27" i="36" s="1"/>
  <c r="W27" i="36" s="1"/>
  <c r="J27" i="56" s="1"/>
  <c r="G24" i="42"/>
  <c r="O24" i="42"/>
  <c r="W24" i="42" s="1"/>
  <c r="L24" i="56" s="1"/>
  <c r="G109" i="52"/>
  <c r="O109" i="52" s="1"/>
  <c r="S109" i="52"/>
  <c r="Q257" i="36"/>
  <c r="G257" i="36"/>
  <c r="P257" i="36" s="1"/>
  <c r="U257" i="36"/>
  <c r="U147" i="36"/>
  <c r="G147" i="36"/>
  <c r="O147" i="36" s="1"/>
  <c r="T147" i="36"/>
  <c r="G227" i="42"/>
  <c r="O227" i="42"/>
  <c r="G75" i="43"/>
  <c r="G235" i="38"/>
  <c r="G40" i="38"/>
  <c r="O40" i="38"/>
  <c r="W40" i="38" s="1"/>
  <c r="Z40" i="56" s="1"/>
  <c r="T83" i="52"/>
  <c r="P83" i="52"/>
  <c r="G83" i="52"/>
  <c r="O83" i="52" s="1"/>
  <c r="U83" i="52"/>
  <c r="G233" i="46"/>
  <c r="O233" i="46" s="1"/>
  <c r="O192" i="37"/>
  <c r="P192" i="37"/>
  <c r="G192" i="37"/>
  <c r="Q192" i="37" s="1"/>
  <c r="G318" i="38"/>
  <c r="G254" i="50"/>
  <c r="O254" i="50"/>
  <c r="G251" i="44"/>
  <c r="O251" i="44"/>
  <c r="G23" i="51"/>
  <c r="O23" i="51"/>
  <c r="G45" i="50"/>
  <c r="O45" i="50" s="1"/>
  <c r="W45" i="50" s="1"/>
  <c r="T45" i="56" s="1"/>
  <c r="G40" i="44"/>
  <c r="O40" i="44" s="1"/>
  <c r="W40" i="44" s="1"/>
  <c r="AD40" i="56" s="1"/>
  <c r="G102" i="46"/>
  <c r="O102" i="46"/>
  <c r="U92" i="44"/>
  <c r="G92" i="44"/>
  <c r="O92" i="44" s="1"/>
  <c r="T92" i="44"/>
  <c r="O150" i="32"/>
  <c r="W150" i="32"/>
  <c r="H150" i="56" s="1"/>
  <c r="G147" i="54"/>
  <c r="O147" i="54"/>
  <c r="G164" i="48"/>
  <c r="S164" i="48" s="1"/>
  <c r="R167" i="38"/>
  <c r="G167" i="38"/>
  <c r="G165" i="47"/>
  <c r="U165" i="47" s="1"/>
  <c r="G191" i="51"/>
  <c r="S191" i="51" s="1"/>
  <c r="O191" i="51"/>
  <c r="Q191" i="50"/>
  <c r="G191" i="50"/>
  <c r="O191" i="50" s="1"/>
  <c r="R191" i="50"/>
  <c r="G200" i="43"/>
  <c r="O200" i="43" s="1"/>
  <c r="G189" i="46"/>
  <c r="R189" i="46" s="1"/>
  <c r="O192" i="54"/>
  <c r="U192" i="54"/>
  <c r="G192" i="54"/>
  <c r="T192" i="54" s="1"/>
  <c r="P192" i="54"/>
  <c r="G199" i="48"/>
  <c r="G212" i="38"/>
  <c r="U212" i="38" s="1"/>
  <c r="O212" i="38"/>
  <c r="Q209" i="47"/>
  <c r="R209" i="47"/>
  <c r="G209" i="47"/>
  <c r="U209" i="47" s="1"/>
  <c r="G228" i="36"/>
  <c r="P228" i="36" s="1"/>
  <c r="O228" i="36"/>
  <c r="Q230" i="52"/>
  <c r="R230" i="52"/>
  <c r="G230" i="52"/>
  <c r="T230" i="52" s="1"/>
  <c r="G230" i="47"/>
  <c r="O230" i="47"/>
  <c r="G227" i="51"/>
  <c r="R227" i="51" s="1"/>
  <c r="O227" i="51"/>
  <c r="O246" i="32"/>
  <c r="W246" i="32" s="1"/>
  <c r="H246" i="56" s="1"/>
  <c r="G242" i="45"/>
  <c r="O240" i="50"/>
  <c r="U240" i="50"/>
  <c r="G240" i="50"/>
  <c r="R240" i="50" s="1"/>
  <c r="G262" i="44"/>
  <c r="O319" i="32"/>
  <c r="W319" i="32"/>
  <c r="H319" i="56" s="1"/>
  <c r="G319" i="37"/>
  <c r="O319" i="37"/>
  <c r="T311" i="49"/>
  <c r="G311" i="49"/>
  <c r="O311" i="49" s="1"/>
  <c r="S311" i="49"/>
  <c r="G316" i="51"/>
  <c r="P316" i="51" s="1"/>
  <c r="G320" i="52"/>
  <c r="O320" i="52" s="1"/>
  <c r="O316" i="43"/>
  <c r="R316" i="43"/>
  <c r="G316" i="43"/>
  <c r="U316" i="43" s="1"/>
  <c r="G317" i="45"/>
  <c r="Q317" i="45" s="1"/>
  <c r="G314" i="46"/>
  <c r="U316" i="54"/>
  <c r="P316" i="54"/>
  <c r="G316" i="54"/>
  <c r="R316" i="54" s="1"/>
  <c r="G356" i="48"/>
  <c r="O356" i="48"/>
  <c r="W356" i="48" s="1"/>
  <c r="P356" i="56" s="1"/>
  <c r="G356" i="50"/>
  <c r="O356" i="50"/>
  <c r="W356" i="50"/>
  <c r="T356" i="56"/>
  <c r="G359" i="46"/>
  <c r="O359" i="46"/>
  <c r="W359" i="46"/>
  <c r="AH359" i="56"/>
  <c r="G359" i="54"/>
  <c r="O359" i="54"/>
  <c r="G206" i="54"/>
  <c r="R206" i="54" s="1"/>
  <c r="O206" i="54"/>
  <c r="S254" i="43"/>
  <c r="G254" i="43"/>
  <c r="G255" i="45"/>
  <c r="P255" i="45" s="1"/>
  <c r="O255" i="45"/>
  <c r="G276" i="47"/>
  <c r="R276" i="47" s="1"/>
  <c r="O276" i="47"/>
  <c r="O255" i="51"/>
  <c r="Q255" i="51"/>
  <c r="G255" i="51"/>
  <c r="P255" i="51" s="1"/>
  <c r="G329" i="43"/>
  <c r="G157" i="54"/>
  <c r="T157" i="54" s="1"/>
  <c r="O157" i="54"/>
  <c r="S111" i="46"/>
  <c r="T111" i="46"/>
  <c r="G111" i="46"/>
  <c r="R111" i="46" s="1"/>
  <c r="G156" i="51"/>
  <c r="S156" i="51" s="1"/>
  <c r="O156" i="51"/>
  <c r="U253" i="49"/>
  <c r="G253" i="49"/>
  <c r="T109" i="32"/>
  <c r="G26" i="46"/>
  <c r="O26" i="46" s="1"/>
  <c r="W26" i="46" s="1"/>
  <c r="AH26" i="56" s="1"/>
  <c r="G31" i="49"/>
  <c r="O31" i="49" s="1"/>
  <c r="W31" i="49" s="1"/>
  <c r="R31" i="56" s="1"/>
  <c r="G23" i="45"/>
  <c r="O23" i="45"/>
  <c r="W23" i="45"/>
  <c r="G25" i="46"/>
  <c r="O25" i="46" s="1"/>
  <c r="W25" i="46" s="1"/>
  <c r="AH25" i="56" s="1"/>
  <c r="G29" i="52"/>
  <c r="O29" i="52"/>
  <c r="W29" i="52" s="1"/>
  <c r="X29" i="56" s="1"/>
  <c r="G35" i="47"/>
  <c r="O35" i="47" s="1"/>
  <c r="W35" i="47" s="1"/>
  <c r="AJ35" i="56" s="1"/>
  <c r="G33" i="48"/>
  <c r="O33" i="48"/>
  <c r="W33" i="48"/>
  <c r="P33" i="56" s="1"/>
  <c r="G33" i="45"/>
  <c r="O33" i="45" s="1"/>
  <c r="W33" i="45" s="1"/>
  <c r="AF33" i="56" s="1"/>
  <c r="G34" i="48"/>
  <c r="O34" i="48" s="1"/>
  <c r="W34" i="48" s="1"/>
  <c r="P34" i="56" s="1"/>
  <c r="G23" i="46"/>
  <c r="O23" i="46"/>
  <c r="W23" i="46" s="1"/>
  <c r="AH23" i="56" s="1"/>
  <c r="G33" i="52"/>
  <c r="O33" i="52"/>
  <c r="W33" i="52"/>
  <c r="X33" i="56" s="1"/>
  <c r="G30" i="48"/>
  <c r="O30" i="48" s="1"/>
  <c r="W30" i="48" s="1"/>
  <c r="P30" i="56" s="1"/>
  <c r="G24" i="46"/>
  <c r="O24" i="46" s="1"/>
  <c r="W24" i="46" s="1"/>
  <c r="AH24" i="56" s="1"/>
  <c r="G24" i="45"/>
  <c r="O24" i="45"/>
  <c r="W24" i="45" s="1"/>
  <c r="AF24" i="56" s="1"/>
  <c r="G28" i="36"/>
  <c r="O28" i="36"/>
  <c r="W28" i="36"/>
  <c r="J28" i="56" s="1"/>
  <c r="G33" i="46"/>
  <c r="O33" i="46" s="1"/>
  <c r="W33" i="46" s="1"/>
  <c r="AH33" i="56" s="1"/>
  <c r="G34" i="44"/>
  <c r="O34" i="44"/>
  <c r="W34" i="44" s="1"/>
  <c r="AD34" i="56" s="1"/>
  <c r="G365" i="52"/>
  <c r="O365" i="52" s="1"/>
  <c r="W365" i="52" s="1"/>
  <c r="X365" i="56" s="1"/>
  <c r="G22" i="50"/>
  <c r="O22" i="50"/>
  <c r="W22" i="50"/>
  <c r="T22" i="56" s="1"/>
  <c r="G33" i="38"/>
  <c r="O33" i="38"/>
  <c r="W33" i="38" s="1"/>
  <c r="G25" i="36"/>
  <c r="O25" i="36"/>
  <c r="W25" i="36" s="1"/>
  <c r="J25" i="56" s="1"/>
  <c r="G366" i="52"/>
  <c r="O366" i="52"/>
  <c r="W366" i="52" s="1"/>
  <c r="X366" i="56" s="1"/>
  <c r="G27" i="45"/>
  <c r="O27" i="45"/>
  <c r="W27" i="45" s="1"/>
  <c r="AF27" i="56" s="1"/>
  <c r="Q109" i="37"/>
  <c r="G29" i="48"/>
  <c r="O29" i="48"/>
  <c r="W29" i="48" s="1"/>
  <c r="P29" i="56" s="1"/>
  <c r="G28" i="52"/>
  <c r="O28" i="52"/>
  <c r="W28" i="52" s="1"/>
  <c r="X28" i="56" s="1"/>
  <c r="G29" i="45"/>
  <c r="O29" i="45"/>
  <c r="W29" i="45" s="1"/>
  <c r="AF29" i="56" s="1"/>
  <c r="G21" i="50"/>
  <c r="O21" i="50"/>
  <c r="W21" i="50" s="1"/>
  <c r="T21" i="56" s="1"/>
  <c r="G258" i="37"/>
  <c r="P258" i="37" s="1"/>
  <c r="O258" i="37"/>
  <c r="O162" i="36"/>
  <c r="T162" i="36"/>
  <c r="G162" i="36"/>
  <c r="P162" i="36" s="1"/>
  <c r="Q162" i="36"/>
  <c r="G243" i="38"/>
  <c r="G157" i="44"/>
  <c r="G48" i="47"/>
  <c r="O48" i="47" s="1"/>
  <c r="W48" i="47" s="1"/>
  <c r="AJ48" i="56" s="1"/>
  <c r="G98" i="36"/>
  <c r="R98" i="36" s="1"/>
  <c r="O98" i="36"/>
  <c r="G169" i="36"/>
  <c r="O169" i="36" s="1"/>
  <c r="G227" i="36"/>
  <c r="O227" i="36" s="1"/>
  <c r="G206" i="43"/>
  <c r="R206" i="43" s="1"/>
  <c r="G365" i="38"/>
  <c r="O365" i="38"/>
  <c r="W365" i="38" s="1"/>
  <c r="Z365" i="56" s="1"/>
  <c r="G26" i="47"/>
  <c r="O26" i="47"/>
  <c r="W26" i="47" s="1"/>
  <c r="AJ26" i="56" s="1"/>
  <c r="G23" i="44"/>
  <c r="O23" i="44"/>
  <c r="W23" i="44" s="1"/>
  <c r="AD23" i="56" s="1"/>
  <c r="G254" i="52"/>
  <c r="P254" i="52" s="1"/>
  <c r="G157" i="42"/>
  <c r="R157" i="42" s="1"/>
  <c r="O157" i="42"/>
  <c r="O101" i="32"/>
  <c r="G101" i="39"/>
  <c r="G101" i="49"/>
  <c r="G101" i="42"/>
  <c r="R101" i="42" s="1"/>
  <c r="G101" i="38"/>
  <c r="G101" i="47"/>
  <c r="G101" i="44"/>
  <c r="G101" i="43"/>
  <c r="G101" i="36"/>
  <c r="G101" i="46"/>
  <c r="O101" i="46" s="1"/>
  <c r="G101" i="45"/>
  <c r="O101" i="45" s="1"/>
  <c r="G101" i="51"/>
  <c r="G101" i="48"/>
  <c r="P101" i="32"/>
  <c r="G101" i="37"/>
  <c r="O101" i="37" s="1"/>
  <c r="G101" i="50"/>
  <c r="T101" i="32"/>
  <c r="R101" i="32"/>
  <c r="G101" i="54"/>
  <c r="Q101" i="32"/>
  <c r="U101" i="32"/>
  <c r="S101" i="32"/>
  <c r="G101" i="52"/>
  <c r="R101" i="52" s="1"/>
  <c r="G88" i="54"/>
  <c r="O88" i="54"/>
  <c r="G252" i="36"/>
  <c r="O252" i="36" s="1"/>
  <c r="G117" i="43"/>
  <c r="O117" i="43" s="1"/>
  <c r="G148" i="38"/>
  <c r="T148" i="38" s="1"/>
  <c r="O148" i="38"/>
  <c r="O169" i="32"/>
  <c r="W169" i="32" s="1"/>
  <c r="H169" i="56" s="1"/>
  <c r="U162" i="49"/>
  <c r="Q162" i="49"/>
  <c r="G162" i="49"/>
  <c r="S162" i="49" s="1"/>
  <c r="G165" i="43"/>
  <c r="O165" i="43"/>
  <c r="O188" i="32"/>
  <c r="W188" i="32" s="1"/>
  <c r="H188" i="56" s="1"/>
  <c r="G188" i="37"/>
  <c r="G188" i="36"/>
  <c r="G188" i="50"/>
  <c r="G188" i="48"/>
  <c r="G188" i="46"/>
  <c r="G188" i="42"/>
  <c r="G188" i="51"/>
  <c r="G188" i="39"/>
  <c r="G188" i="43"/>
  <c r="G188" i="44"/>
  <c r="G188" i="38"/>
  <c r="S188" i="32"/>
  <c r="U188" i="32"/>
  <c r="G188" i="49"/>
  <c r="P188" i="32"/>
  <c r="G188" i="47"/>
  <c r="S188" i="47" s="1"/>
  <c r="R188" i="32"/>
  <c r="Q188" i="32"/>
  <c r="T188" i="32"/>
  <c r="G188" i="45"/>
  <c r="G200" i="52"/>
  <c r="O200" i="52"/>
  <c r="G190" i="44"/>
  <c r="T190" i="44" s="1"/>
  <c r="G195" i="46"/>
  <c r="G194" i="42"/>
  <c r="O194" i="42" s="1"/>
  <c r="G213" i="36"/>
  <c r="U213" i="36" s="1"/>
  <c r="O213" i="36"/>
  <c r="U213" i="43"/>
  <c r="G213" i="43"/>
  <c r="O213" i="43" s="1"/>
  <c r="R213" i="43"/>
  <c r="G211" i="54"/>
  <c r="O211" i="54"/>
  <c r="O229" i="42"/>
  <c r="Q229" i="42"/>
  <c r="G229" i="42"/>
  <c r="S229" i="42" s="1"/>
  <c r="G229" i="43"/>
  <c r="G226" i="54"/>
  <c r="T226" i="54" s="1"/>
  <c r="O226" i="54"/>
  <c r="G244" i="36"/>
  <c r="O244" i="36"/>
  <c r="G240" i="52"/>
  <c r="U240" i="52" s="1"/>
  <c r="G243" i="46"/>
  <c r="R243" i="46" s="1"/>
  <c r="G241" i="51"/>
  <c r="O241" i="51" s="1"/>
  <c r="G261" i="47"/>
  <c r="S261" i="47" s="1"/>
  <c r="O261" i="47"/>
  <c r="Q320" i="36"/>
  <c r="G320" i="36"/>
  <c r="O320" i="36" s="1"/>
  <c r="S320" i="36"/>
  <c r="Q311" i="48"/>
  <c r="G311" i="48"/>
  <c r="O311" i="48" s="1"/>
  <c r="T311" i="48"/>
  <c r="G312" i="50"/>
  <c r="U312" i="50" s="1"/>
  <c r="O312" i="50"/>
  <c r="G311" i="51"/>
  <c r="Q311" i="51" s="1"/>
  <c r="O316" i="38"/>
  <c r="T316" i="38"/>
  <c r="G316" i="38"/>
  <c r="Q316" i="38" s="1"/>
  <c r="G317" i="43"/>
  <c r="G315" i="45"/>
  <c r="Q312" i="46"/>
  <c r="U312" i="46"/>
  <c r="G312" i="46"/>
  <c r="T312" i="46" s="1"/>
  <c r="G317" i="54"/>
  <c r="U317" i="54" s="1"/>
  <c r="O317" i="54"/>
  <c r="G358" i="42"/>
  <c r="O358" i="42"/>
  <c r="W358" i="42" s="1"/>
  <c r="L358" i="56" s="1"/>
  <c r="G358" i="52"/>
  <c r="O358" i="52"/>
  <c r="W358" i="52" s="1"/>
  <c r="X358" i="56" s="1"/>
  <c r="G359" i="43"/>
  <c r="O359" i="43"/>
  <c r="W359" i="43" s="1"/>
  <c r="AB359" i="56" s="1"/>
  <c r="G358" i="47"/>
  <c r="O358" i="47"/>
  <c r="W358" i="47" s="1"/>
  <c r="AJ358" i="56" s="1"/>
  <c r="G76" i="51"/>
  <c r="Q76" i="51" s="1"/>
  <c r="O76" i="51"/>
  <c r="G205" i="50"/>
  <c r="Q205" i="50" s="1"/>
  <c r="Q276" i="45"/>
  <c r="G276" i="45"/>
  <c r="G140" i="44"/>
  <c r="T140" i="44" s="1"/>
  <c r="O140" i="44"/>
  <c r="Q252" i="50"/>
  <c r="G252" i="50"/>
  <c r="O252" i="50" s="1"/>
  <c r="T252" i="50"/>
  <c r="G259" i="50"/>
  <c r="S259" i="50" s="1"/>
  <c r="O259" i="50"/>
  <c r="G257" i="44"/>
  <c r="R257" i="44" s="1"/>
  <c r="G143" i="38"/>
  <c r="O276" i="54"/>
  <c r="U276" i="54"/>
  <c r="G276" i="54"/>
  <c r="S276" i="54" s="1"/>
  <c r="P276" i="54"/>
  <c r="G111" i="45"/>
  <c r="T111" i="45" s="1"/>
  <c r="G142" i="38"/>
  <c r="R142" i="38" s="1"/>
  <c r="O142" i="38"/>
  <c r="G259" i="49"/>
  <c r="T259" i="49" s="1"/>
  <c r="O259" i="49"/>
  <c r="G364" i="49"/>
  <c r="O364" i="49"/>
  <c r="G27" i="48"/>
  <c r="O27" i="48" s="1"/>
  <c r="W27" i="48" s="1"/>
  <c r="P27" i="56" s="1"/>
  <c r="G26" i="48"/>
  <c r="O26" i="48"/>
  <c r="W26" i="48" s="1"/>
  <c r="P26" i="56" s="1"/>
  <c r="G26" i="45"/>
  <c r="O26" i="45" s="1"/>
  <c r="W26" i="45" s="1"/>
  <c r="AF26" i="56" s="1"/>
  <c r="G28" i="48"/>
  <c r="O28" i="48" s="1"/>
  <c r="W28" i="48" s="1"/>
  <c r="P28" i="56" s="1"/>
  <c r="G31" i="44"/>
  <c r="O31" i="44" s="1"/>
  <c r="W31" i="44" s="1"/>
  <c r="AD31" i="56" s="1"/>
  <c r="G26" i="52"/>
  <c r="O26" i="52" s="1"/>
  <c r="W26" i="52"/>
  <c r="X26" i="56" s="1"/>
  <c r="G28" i="44"/>
  <c r="O28" i="44"/>
  <c r="W28" i="44" s="1"/>
  <c r="AD28" i="56" s="1"/>
  <c r="O30" i="46"/>
  <c r="W30" i="46" s="1"/>
  <c r="AH30" i="56" s="1"/>
  <c r="G29" i="46"/>
  <c r="O29" i="46"/>
  <c r="W29" i="46" s="1"/>
  <c r="AH29" i="56" s="1"/>
  <c r="G26" i="51"/>
  <c r="O26" i="51" s="1"/>
  <c r="W26" i="51" s="1"/>
  <c r="V26" i="56" s="1"/>
  <c r="G31" i="38"/>
  <c r="O31" i="38"/>
  <c r="W31" i="38" s="1"/>
  <c r="Z31" i="56" s="1"/>
  <c r="G22" i="46"/>
  <c r="O22" i="46" s="1"/>
  <c r="W22" i="46" s="1"/>
  <c r="AH22" i="56" s="1"/>
  <c r="G366" i="48"/>
  <c r="O366" i="48"/>
  <c r="W366" i="48" s="1"/>
  <c r="G22" i="45"/>
  <c r="O22" i="45"/>
  <c r="W22" i="45" s="1"/>
  <c r="AF22" i="56" s="1"/>
  <c r="G364" i="52"/>
  <c r="O364" i="52"/>
  <c r="W364" i="52" s="1"/>
  <c r="G21" i="49"/>
  <c r="O21" i="49"/>
  <c r="W21" i="49" s="1"/>
  <c r="R21" i="56" s="1"/>
  <c r="G29" i="43"/>
  <c r="O29" i="43" s="1"/>
  <c r="W29" i="43" s="1"/>
  <c r="AB29" i="56" s="1"/>
  <c r="G27" i="37"/>
  <c r="O27" i="37" s="1"/>
  <c r="W27" i="37" s="1"/>
  <c r="N27" i="56" s="1"/>
  <c r="G35" i="48"/>
  <c r="O35" i="48" s="1"/>
  <c r="W35" i="48" s="1"/>
  <c r="P35" i="56" s="1"/>
  <c r="G109" i="50"/>
  <c r="Q109" i="50" s="1"/>
  <c r="G31" i="36"/>
  <c r="O31" i="36" s="1"/>
  <c r="W31" i="36" s="1"/>
  <c r="J31" i="56" s="1"/>
  <c r="G26" i="42"/>
  <c r="O26" i="42"/>
  <c r="W26" i="42"/>
  <c r="L26" i="56"/>
  <c r="G21" i="48"/>
  <c r="O21" i="48"/>
  <c r="W21" i="48"/>
  <c r="P21" i="56"/>
  <c r="W24" i="36"/>
  <c r="J24" i="56" s="1"/>
  <c r="G356" i="54"/>
  <c r="O356" i="54"/>
  <c r="W356" i="54" s="1"/>
  <c r="AL356" i="56"/>
  <c r="G313" i="54"/>
  <c r="O313" i="54"/>
  <c r="G112" i="43"/>
  <c r="O80" i="43"/>
  <c r="U80" i="43"/>
  <c r="G80" i="43"/>
  <c r="Q80" i="43" s="1"/>
  <c r="O134" i="48"/>
  <c r="P134" i="48"/>
  <c r="G134" i="48"/>
  <c r="U134" i="48" s="1"/>
  <c r="O164" i="46"/>
  <c r="T164" i="46"/>
  <c r="G164" i="46"/>
  <c r="Q164" i="46" s="1"/>
  <c r="G200" i="45"/>
  <c r="G209" i="46"/>
  <c r="R209" i="46" s="1"/>
  <c r="O209" i="46"/>
  <c r="G227" i="50"/>
  <c r="O227" i="50"/>
  <c r="Q260" i="52"/>
  <c r="G260" i="52"/>
  <c r="P319" i="50"/>
  <c r="G319" i="50"/>
  <c r="G319" i="46"/>
  <c r="P319" i="46" s="1"/>
  <c r="G358" i="49"/>
  <c r="O358" i="49"/>
  <c r="W358" i="49"/>
  <c r="R358" i="56" s="1"/>
  <c r="G156" i="43"/>
  <c r="T156" i="43" s="1"/>
  <c r="O160" i="46"/>
  <c r="U160" i="46"/>
  <c r="G23" i="52"/>
  <c r="O23" i="52"/>
  <c r="W23" i="52" s="1"/>
  <c r="X23" i="56" s="1"/>
  <c r="G22" i="51"/>
  <c r="O22" i="51" s="1"/>
  <c r="W22" i="51" s="1"/>
  <c r="V22" i="56" s="1"/>
  <c r="G27" i="43"/>
  <c r="O27" i="43" s="1"/>
  <c r="W27" i="43" s="1"/>
  <c r="AB27" i="56" s="1"/>
  <c r="G21" i="45"/>
  <c r="O21" i="45"/>
  <c r="W21" i="45" s="1"/>
  <c r="AF21" i="56" s="1"/>
  <c r="G31" i="52"/>
  <c r="O31" i="52" s="1"/>
  <c r="W31" i="52" s="1"/>
  <c r="X31" i="56" s="1"/>
  <c r="G32" i="45"/>
  <c r="O32" i="45"/>
  <c r="W32" i="45" s="1"/>
  <c r="AF32" i="56" s="1"/>
  <c r="G109" i="37"/>
  <c r="O109" i="37" s="1"/>
  <c r="P109" i="37"/>
  <c r="G109" i="51"/>
  <c r="S109" i="51"/>
  <c r="G24" i="36"/>
  <c r="O24" i="36"/>
  <c r="U156" i="47"/>
  <c r="R156" i="47"/>
  <c r="Q156" i="47"/>
  <c r="S156" i="47"/>
  <c r="G156" i="47"/>
  <c r="P156" i="47" s="1"/>
  <c r="S75" i="47"/>
  <c r="Q75" i="47"/>
  <c r="G75" i="47"/>
  <c r="U75" i="47" s="1"/>
  <c r="P142" i="37"/>
  <c r="O142" i="37"/>
  <c r="G142" i="37"/>
  <c r="R142" i="37" s="1"/>
  <c r="G160" i="54"/>
  <c r="G160" i="44"/>
  <c r="G160" i="51"/>
  <c r="G160" i="37"/>
  <c r="G160" i="39"/>
  <c r="G160" i="45"/>
  <c r="G160" i="52"/>
  <c r="G160" i="48"/>
  <c r="G160" i="46"/>
  <c r="G160" i="38"/>
  <c r="Q160" i="38" s="1"/>
  <c r="G160" i="49"/>
  <c r="G160" i="36"/>
  <c r="G160" i="42"/>
  <c r="G160" i="50"/>
  <c r="O160" i="32"/>
  <c r="G160" i="43"/>
  <c r="G160" i="47"/>
  <c r="Q160" i="32"/>
  <c r="T160" i="32"/>
  <c r="U160" i="32"/>
  <c r="R160" i="32"/>
  <c r="P160" i="32"/>
  <c r="S160" i="32"/>
  <c r="R275" i="43"/>
  <c r="T275" i="43"/>
  <c r="G275" i="43"/>
  <c r="O275" i="43" s="1"/>
  <c r="S275" i="43"/>
  <c r="G188" i="52"/>
  <c r="O188" i="52"/>
  <c r="G86" i="52"/>
  <c r="O86" i="52"/>
  <c r="U147" i="45"/>
  <c r="S147" i="45"/>
  <c r="G147" i="45"/>
  <c r="P147" i="45" s="1"/>
  <c r="T147" i="45"/>
  <c r="G198" i="36"/>
  <c r="O198" i="36"/>
  <c r="G188" i="54"/>
  <c r="S188" i="54" s="1"/>
  <c r="G207" i="50"/>
  <c r="O207" i="50"/>
  <c r="P242" i="37"/>
  <c r="G242" i="37"/>
  <c r="O242" i="37" s="1"/>
  <c r="S242" i="37"/>
  <c r="O320" i="32"/>
  <c r="G314" i="52"/>
  <c r="R314" i="52" s="1"/>
  <c r="O314" i="52"/>
  <c r="G319" i="47"/>
  <c r="O319" i="47"/>
  <c r="G356" i="44"/>
  <c r="O356" i="44" s="1"/>
  <c r="W356" i="44" s="1"/>
  <c r="AD356" i="56" s="1"/>
  <c r="G259" i="44"/>
  <c r="R259" i="44" s="1"/>
  <c r="G140" i="51"/>
  <c r="P140" i="51" s="1"/>
  <c r="G25" i="52"/>
  <c r="O25" i="52"/>
  <c r="W25" i="52" s="1"/>
  <c r="G33" i="43"/>
  <c r="O33" i="43"/>
  <c r="W33" i="43" s="1"/>
  <c r="AB33" i="56" s="1"/>
  <c r="G25" i="42"/>
  <c r="O25" i="42"/>
  <c r="W25" i="42" s="1"/>
  <c r="L25" i="56" s="1"/>
  <c r="G21" i="52"/>
  <c r="O21" i="52"/>
  <c r="W21" i="52" s="1"/>
  <c r="X21" i="56" s="1"/>
  <c r="G109" i="48"/>
  <c r="U109" i="48" s="1"/>
  <c r="G366" i="42"/>
  <c r="O366" i="42"/>
  <c r="W366" i="42"/>
  <c r="L366" i="56"/>
  <c r="G119" i="54"/>
  <c r="S247" i="50"/>
  <c r="G247" i="50"/>
  <c r="G47" i="43"/>
  <c r="O47" i="43"/>
  <c r="W47" i="43"/>
  <c r="AB47" i="56" s="1"/>
  <c r="G98" i="38"/>
  <c r="O98" i="38"/>
  <c r="G169" i="42"/>
  <c r="O169" i="42" s="1"/>
  <c r="G197" i="49"/>
  <c r="T197" i="49" s="1"/>
  <c r="O193" i="37"/>
  <c r="S193" i="37"/>
  <c r="G193" i="37"/>
  <c r="P193" i="37" s="1"/>
  <c r="G230" i="48"/>
  <c r="G244" i="43"/>
  <c r="G321" i="37"/>
  <c r="R321" i="37" s="1"/>
  <c r="O321" i="37"/>
  <c r="G318" i="43"/>
  <c r="O318" i="43"/>
  <c r="G157" i="50"/>
  <c r="U157" i="50" s="1"/>
  <c r="O157" i="50"/>
  <c r="G157" i="49"/>
  <c r="G25" i="48"/>
  <c r="O25" i="48" s="1"/>
  <c r="W25" i="48" s="1"/>
  <c r="P25" i="56" s="1"/>
  <c r="G34" i="46"/>
  <c r="O34" i="46"/>
  <c r="W34" i="46" s="1"/>
  <c r="AH34" i="56" s="1"/>
  <c r="G27" i="52"/>
  <c r="O27" i="52"/>
  <c r="W27" i="52"/>
  <c r="X27" i="56" s="1"/>
  <c r="G27" i="46"/>
  <c r="O27" i="46" s="1"/>
  <c r="W27" i="46" s="1"/>
  <c r="AH27" i="56" s="1"/>
  <c r="G32" i="48"/>
  <c r="O32" i="48" s="1"/>
  <c r="W32" i="48" s="1"/>
  <c r="P32" i="56" s="1"/>
  <c r="G35" i="51"/>
  <c r="O35" i="51"/>
  <c r="W35" i="51"/>
  <c r="V35" i="56"/>
  <c r="G34" i="45"/>
  <c r="O34" i="45"/>
  <c r="W34" i="45"/>
  <c r="AF34" i="56" s="1"/>
  <c r="G26" i="36"/>
  <c r="O26" i="36" s="1"/>
  <c r="W26" i="36" s="1"/>
  <c r="J26" i="56" s="1"/>
  <c r="G23" i="48"/>
  <c r="O23" i="48"/>
  <c r="W23" i="48" s="1"/>
  <c r="P23" i="56" s="1"/>
  <c r="G25" i="45"/>
  <c r="O25" i="45"/>
  <c r="W25" i="45" s="1"/>
  <c r="AF25" i="56" s="1"/>
  <c r="W51" i="39"/>
  <c r="AN51" i="56" s="1"/>
  <c r="Q279" i="45"/>
  <c r="G199" i="54"/>
  <c r="O119" i="32"/>
  <c r="W119" i="32" s="1"/>
  <c r="H119" i="56" s="1"/>
  <c r="G225" i="45"/>
  <c r="S225" i="45" s="1"/>
  <c r="G358" i="37"/>
  <c r="O358" i="37"/>
  <c r="W358" i="37" s="1"/>
  <c r="N358" i="56" s="1"/>
  <c r="G140" i="47"/>
  <c r="G33" i="49"/>
  <c r="O33" i="49" s="1"/>
  <c r="W33" i="49" s="1"/>
  <c r="R33" i="56" s="1"/>
  <c r="G34" i="37"/>
  <c r="O34" i="37"/>
  <c r="W34" i="37" s="1"/>
  <c r="N34" i="56" s="1"/>
  <c r="G21" i="51"/>
  <c r="O21" i="51"/>
  <c r="W21" i="51" s="1"/>
  <c r="V21" i="56" s="1"/>
  <c r="G30" i="52"/>
  <c r="O30" i="52"/>
  <c r="W30" i="52" s="1"/>
  <c r="X30" i="56" s="1"/>
  <c r="S109" i="39"/>
  <c r="S109" i="36"/>
  <c r="G57" i="39"/>
  <c r="O57" i="39"/>
  <c r="W57" i="39" s="1"/>
  <c r="AN57" i="56" s="1"/>
  <c r="G60" i="39"/>
  <c r="O60" i="39" s="1"/>
  <c r="W60" i="39" s="1"/>
  <c r="AN60" i="56" s="1"/>
  <c r="S272" i="39"/>
  <c r="Q272" i="39"/>
  <c r="T284" i="39"/>
  <c r="O61" i="39"/>
  <c r="W61" i="39" s="1"/>
  <c r="AN61" i="56" s="1"/>
  <c r="W66" i="39"/>
  <c r="AN66" i="56" s="1"/>
  <c r="G80" i="45"/>
  <c r="O80" i="45" s="1"/>
  <c r="G169" i="52"/>
  <c r="P169" i="52" s="1"/>
  <c r="O169" i="52"/>
  <c r="G240" i="49"/>
  <c r="P240" i="49" s="1"/>
  <c r="O240" i="49"/>
  <c r="G34" i="42"/>
  <c r="O34" i="42"/>
  <c r="W34" i="42"/>
  <c r="L34" i="56" s="1"/>
  <c r="R109" i="49"/>
  <c r="G109" i="36"/>
  <c r="T109" i="36"/>
  <c r="G65" i="39"/>
  <c r="O65" i="39"/>
  <c r="W65" i="39"/>
  <c r="AN65" i="56" s="1"/>
  <c r="G67" i="39"/>
  <c r="O67" i="39" s="1"/>
  <c r="W67" i="39" s="1"/>
  <c r="AN67" i="56" s="1"/>
  <c r="G63" i="39"/>
  <c r="O63" i="39" s="1"/>
  <c r="W63" i="39" s="1"/>
  <c r="AN63" i="56" s="1"/>
  <c r="G61" i="39"/>
  <c r="G51" i="39"/>
  <c r="O51" i="39"/>
  <c r="G66" i="39"/>
  <c r="O66" i="39" s="1"/>
  <c r="G49" i="39"/>
  <c r="O49" i="39" s="1"/>
  <c r="W49" i="39" s="1"/>
  <c r="AN49" i="56" s="1"/>
  <c r="G58" i="39"/>
  <c r="O58" i="39" s="1"/>
  <c r="W58" i="39" s="1"/>
  <c r="AN58" i="56" s="1"/>
  <c r="G58" i="36"/>
  <c r="O58" i="36" s="1"/>
  <c r="W58" i="36" s="1"/>
  <c r="J58" i="56" s="1"/>
  <c r="O198" i="38"/>
  <c r="P198" i="38"/>
  <c r="G198" i="38"/>
  <c r="T198" i="38" s="1"/>
  <c r="G315" i="49"/>
  <c r="G252" i="38"/>
  <c r="T252" i="38" s="1"/>
  <c r="O252" i="38"/>
  <c r="G35" i="46"/>
  <c r="O35" i="46" s="1"/>
  <c r="W35" i="46" s="1"/>
  <c r="AH35" i="56" s="1"/>
  <c r="G22" i="36"/>
  <c r="O22" i="36" s="1"/>
  <c r="W22" i="36" s="1"/>
  <c r="J22" i="56" s="1"/>
  <c r="G32" i="42"/>
  <c r="O32" i="42" s="1"/>
  <c r="W32" i="42" s="1"/>
  <c r="L32" i="56" s="1"/>
  <c r="G54" i="39"/>
  <c r="O54" i="39"/>
  <c r="W54" i="39" s="1"/>
  <c r="AN54" i="56" s="1"/>
  <c r="G64" i="39"/>
  <c r="O64" i="39" s="1"/>
  <c r="W64" i="39" s="1"/>
  <c r="AN64" i="56" s="1"/>
  <c r="T271" i="39"/>
  <c r="G55" i="39"/>
  <c r="O55" i="39" s="1"/>
  <c r="W55" i="39" s="1"/>
  <c r="AN55" i="56" s="1"/>
  <c r="G53" i="39"/>
  <c r="O53" i="39"/>
  <c r="W53" i="39" s="1"/>
  <c r="AN53" i="56" s="1"/>
  <c r="G50" i="39"/>
  <c r="O50" i="39"/>
  <c r="W50" i="39" s="1"/>
  <c r="AN50" i="56" s="1"/>
  <c r="G52" i="39"/>
  <c r="O52" i="39" s="1"/>
  <c r="W52" i="39" s="1"/>
  <c r="AN52" i="56" s="1"/>
  <c r="G56" i="48"/>
  <c r="O56" i="48" s="1"/>
  <c r="W56" i="48" s="1"/>
  <c r="P56" i="56" s="1"/>
  <c r="O288" i="52"/>
  <c r="P278" i="38"/>
  <c r="G68" i="42"/>
  <c r="O68" i="42" s="1"/>
  <c r="W68" i="42" s="1"/>
  <c r="L68" i="56" s="1"/>
  <c r="O31" i="46"/>
  <c r="W31" i="46" s="1"/>
  <c r="AH31" i="56" s="1"/>
  <c r="G109" i="49"/>
  <c r="U109" i="49" s="1"/>
  <c r="P109" i="49"/>
  <c r="G59" i="39"/>
  <c r="O59" i="39"/>
  <c r="W59" i="39"/>
  <c r="AN59" i="56"/>
  <c r="G36" i="39"/>
  <c r="O36" i="39"/>
  <c r="W36" i="39"/>
  <c r="AN36" i="56"/>
  <c r="G56" i="47"/>
  <c r="O56" i="47"/>
  <c r="W56" i="47"/>
  <c r="AJ56" i="56"/>
  <c r="G52" i="50"/>
  <c r="O52" i="50"/>
  <c r="W52" i="50" s="1"/>
  <c r="T52" i="56" s="1"/>
  <c r="T288" i="50"/>
  <c r="T272" i="32"/>
  <c r="R272" i="32"/>
  <c r="P272" i="32"/>
  <c r="G272" i="39"/>
  <c r="T272" i="39" s="1"/>
  <c r="U272" i="32"/>
  <c r="Q272" i="32"/>
  <c r="S272" i="32"/>
  <c r="U277" i="37"/>
  <c r="R268" i="42"/>
  <c r="Q280" i="36"/>
  <c r="Q271" i="46"/>
  <c r="U287" i="44"/>
  <c r="S287" i="44"/>
  <c r="T290" i="38"/>
  <c r="S290" i="38"/>
  <c r="T286" i="51"/>
  <c r="S269" i="49"/>
  <c r="T272" i="36"/>
  <c r="P272" i="36"/>
  <c r="Q271" i="45"/>
  <c r="U269" i="52"/>
  <c r="G210" i="48"/>
  <c r="O210" i="48"/>
  <c r="G365" i="46"/>
  <c r="O365" i="46" s="1"/>
  <c r="W365" i="46" s="1"/>
  <c r="AH365" i="56" s="1"/>
  <c r="G366" i="46"/>
  <c r="O366" i="46"/>
  <c r="W366" i="46" s="1"/>
  <c r="AH366" i="56" s="1"/>
  <c r="G109" i="39"/>
  <c r="R109" i="39"/>
  <c r="G109" i="42"/>
  <c r="T109" i="42"/>
  <c r="G62" i="39"/>
  <c r="O62" i="39"/>
  <c r="W62" i="39" s="1"/>
  <c r="AN62" i="56" s="1"/>
  <c r="Q289" i="39"/>
  <c r="P289" i="39"/>
  <c r="G50" i="37"/>
  <c r="O50" i="37"/>
  <c r="W50" i="37" s="1"/>
  <c r="N50" i="56" s="1"/>
  <c r="G51" i="44"/>
  <c r="O51" i="44" s="1"/>
  <c r="W51" i="44" s="1"/>
  <c r="AD51" i="56" s="1"/>
  <c r="G64" i="43"/>
  <c r="O64" i="43" s="1"/>
  <c r="W64" i="43" s="1"/>
  <c r="AB64" i="56" s="1"/>
  <c r="G51" i="46"/>
  <c r="O51" i="46" s="1"/>
  <c r="W51" i="46" s="1"/>
  <c r="AH51" i="56" s="1"/>
  <c r="O290" i="42"/>
  <c r="O60" i="32"/>
  <c r="W60" i="32" s="1"/>
  <c r="H60" i="56" s="1"/>
  <c r="U290" i="49"/>
  <c r="R290" i="49"/>
  <c r="U286" i="32"/>
  <c r="G286" i="38"/>
  <c r="R286" i="38" s="1"/>
  <c r="G286" i="39"/>
  <c r="U286" i="39" s="1"/>
  <c r="Q286" i="32"/>
  <c r="P286" i="32"/>
  <c r="S286" i="32"/>
  <c r="W286" i="32" s="1"/>
  <c r="H286" i="56" s="1"/>
  <c r="R286" i="32"/>
  <c r="T286" i="32"/>
  <c r="U281" i="50"/>
  <c r="U287" i="54"/>
  <c r="S287" i="36"/>
  <c r="P271" i="42"/>
  <c r="U284" i="42"/>
  <c r="U288" i="49"/>
  <c r="R288" i="49"/>
  <c r="P285" i="42"/>
  <c r="R285" i="42"/>
  <c r="S282" i="49"/>
  <c r="R282" i="49"/>
  <c r="O55" i="32"/>
  <c r="W55" i="32" s="1"/>
  <c r="H55" i="56" s="1"/>
  <c r="R286" i="54"/>
  <c r="T286" i="54"/>
  <c r="P269" i="44"/>
  <c r="U269" i="44"/>
  <c r="T277" i="38"/>
  <c r="R277" i="38"/>
  <c r="S268" i="51"/>
  <c r="T268" i="51"/>
  <c r="U272" i="47"/>
  <c r="R272" i="47"/>
  <c r="P289" i="45"/>
  <c r="R289" i="45"/>
  <c r="Q288" i="43"/>
  <c r="P288" i="43"/>
  <c r="T271" i="52"/>
  <c r="P271" i="52"/>
  <c r="O318" i="44"/>
  <c r="P318" i="44"/>
  <c r="G318" i="44"/>
  <c r="R318" i="44" s="1"/>
  <c r="O285" i="39"/>
  <c r="T285" i="39"/>
  <c r="G56" i="39"/>
  <c r="O56" i="39"/>
  <c r="W56" i="39" s="1"/>
  <c r="AN56" i="56" s="1"/>
  <c r="S285" i="51"/>
  <c r="T285" i="51"/>
  <c r="G49" i="44"/>
  <c r="O49" i="44" s="1"/>
  <c r="W49" i="44" s="1"/>
  <c r="AD49" i="56" s="1"/>
  <c r="G55" i="36"/>
  <c r="O55" i="36" s="1"/>
  <c r="W55" i="36" s="1"/>
  <c r="J55" i="56" s="1"/>
  <c r="G60" i="46"/>
  <c r="O60" i="46" s="1"/>
  <c r="W60" i="46" s="1"/>
  <c r="AH60" i="56" s="1"/>
  <c r="S280" i="37"/>
  <c r="G64" i="48"/>
  <c r="O64" i="48" s="1"/>
  <c r="W64" i="48" s="1"/>
  <c r="P64" i="56" s="1"/>
  <c r="G65" i="50"/>
  <c r="O65" i="50" s="1"/>
  <c r="W65" i="50" s="1"/>
  <c r="T65" i="56" s="1"/>
  <c r="G53" i="38"/>
  <c r="O53" i="38" s="1"/>
  <c r="W53" i="38" s="1"/>
  <c r="Z53" i="56" s="1"/>
  <c r="G286" i="37"/>
  <c r="U286" i="37" s="1"/>
  <c r="O63" i="32"/>
  <c r="W63" i="32" s="1"/>
  <c r="H63" i="56" s="1"/>
  <c r="G65" i="38"/>
  <c r="O65" i="38" s="1"/>
  <c r="W65" i="38" s="1"/>
  <c r="Z65" i="56" s="1"/>
  <c r="Q277" i="51"/>
  <c r="S277" i="51"/>
  <c r="U290" i="47"/>
  <c r="Q290" i="47"/>
  <c r="O288" i="32"/>
  <c r="W288" i="32" s="1"/>
  <c r="H288" i="56" s="1"/>
  <c r="G288" i="52"/>
  <c r="S288" i="32"/>
  <c r="T288" i="32"/>
  <c r="G288" i="36"/>
  <c r="U288" i="36" s="1"/>
  <c r="R288" i="32"/>
  <c r="U288" i="32"/>
  <c r="P288" i="32"/>
  <c r="Q288" i="32"/>
  <c r="S283" i="43"/>
  <c r="Q283" i="43"/>
  <c r="O284" i="48"/>
  <c r="U284" i="48"/>
  <c r="T285" i="48"/>
  <c r="S285" i="48"/>
  <c r="O284" i="46"/>
  <c r="Q284" i="46"/>
  <c r="O62" i="32"/>
  <c r="W62" i="32" s="1"/>
  <c r="H62" i="56" s="1"/>
  <c r="G49" i="54"/>
  <c r="O49" i="54" s="1"/>
  <c r="W49" i="54" s="1"/>
  <c r="AL49" i="56" s="1"/>
  <c r="G55" i="37"/>
  <c r="O55" i="37" s="1"/>
  <c r="W55" i="37" s="1"/>
  <c r="N55" i="56" s="1"/>
  <c r="G65" i="43"/>
  <c r="O65" i="43" s="1"/>
  <c r="W65" i="43" s="1"/>
  <c r="AB65" i="56" s="1"/>
  <c r="G56" i="46"/>
  <c r="O56" i="46" s="1"/>
  <c r="W56" i="46" s="1"/>
  <c r="AH56" i="56" s="1"/>
  <c r="G59" i="38"/>
  <c r="O59" i="38" s="1"/>
  <c r="W59" i="38" s="1"/>
  <c r="Z59" i="56" s="1"/>
  <c r="G49" i="49"/>
  <c r="O49" i="49" s="1"/>
  <c r="W49" i="49" s="1"/>
  <c r="R49" i="56" s="1"/>
  <c r="G55" i="49"/>
  <c r="O55" i="49" s="1"/>
  <c r="W55" i="49" s="1"/>
  <c r="R55" i="56" s="1"/>
  <c r="G59" i="36"/>
  <c r="O59" i="36" s="1"/>
  <c r="W59" i="36" s="1"/>
  <c r="J59" i="56" s="1"/>
  <c r="G63" i="36"/>
  <c r="O63" i="36" s="1"/>
  <c r="W63" i="36" s="1"/>
  <c r="J63" i="56" s="1"/>
  <c r="G65" i="36"/>
  <c r="O65" i="36" s="1"/>
  <c r="W65" i="36" s="1"/>
  <c r="J65" i="56" s="1"/>
  <c r="G58" i="47"/>
  <c r="O58" i="47" s="1"/>
  <c r="W58" i="47" s="1"/>
  <c r="AJ58" i="56" s="1"/>
  <c r="G67" i="43"/>
  <c r="O67" i="43" s="1"/>
  <c r="W67" i="43" s="1"/>
  <c r="AB67" i="56" s="1"/>
  <c r="G59" i="42"/>
  <c r="O59" i="42" s="1"/>
  <c r="W59" i="42" s="1"/>
  <c r="L59" i="56" s="1"/>
  <c r="G66" i="42"/>
  <c r="O66" i="42" s="1"/>
  <c r="W66" i="42" s="1"/>
  <c r="L66" i="56" s="1"/>
  <c r="G50" i="42"/>
  <c r="O50" i="42" s="1"/>
  <c r="W50" i="42" s="1"/>
  <c r="L50" i="56" s="1"/>
  <c r="G66" i="48"/>
  <c r="O66" i="48" s="1"/>
  <c r="W66" i="48" s="1"/>
  <c r="P66" i="56" s="1"/>
  <c r="G36" i="51"/>
  <c r="O36" i="51" s="1"/>
  <c r="W36" i="51" s="1"/>
  <c r="V36" i="56" s="1"/>
  <c r="G67" i="46"/>
  <c r="O67" i="46" s="1"/>
  <c r="W67" i="46" s="1"/>
  <c r="AH67" i="56" s="1"/>
  <c r="G51" i="51"/>
  <c r="O51" i="51" s="1"/>
  <c r="W51" i="51" s="1"/>
  <c r="V51" i="56" s="1"/>
  <c r="G61" i="52"/>
  <c r="O61" i="52" s="1"/>
  <c r="W61" i="52" s="1"/>
  <c r="X61" i="56" s="1"/>
  <c r="Q268" i="45"/>
  <c r="R268" i="45"/>
  <c r="O290" i="48"/>
  <c r="S290" i="48"/>
  <c r="P284" i="51"/>
  <c r="R283" i="37"/>
  <c r="U283" i="37"/>
  <c r="G60" i="54"/>
  <c r="O60" i="54" s="1"/>
  <c r="W60" i="54" s="1"/>
  <c r="AL60" i="56" s="1"/>
  <c r="G63" i="44"/>
  <c r="O63" i="44" s="1"/>
  <c r="W63" i="44" s="1"/>
  <c r="AD63" i="56" s="1"/>
  <c r="G50" i="54"/>
  <c r="O50" i="54" s="1"/>
  <c r="W50" i="54" s="1"/>
  <c r="AL50" i="56" s="1"/>
  <c r="G61" i="51"/>
  <c r="O61" i="51" s="1"/>
  <c r="W61" i="51" s="1"/>
  <c r="V61" i="56" s="1"/>
  <c r="G54" i="51"/>
  <c r="O54" i="51" s="1"/>
  <c r="W54" i="51" s="1"/>
  <c r="V54" i="56" s="1"/>
  <c r="R36" i="56"/>
  <c r="O272" i="54"/>
  <c r="R272" i="54"/>
  <c r="Q272" i="54"/>
  <c r="S272" i="54"/>
  <c r="P272" i="54"/>
  <c r="G272" i="54"/>
  <c r="T272" i="54" s="1"/>
  <c r="U272" i="54"/>
  <c r="Q277" i="46"/>
  <c r="U277" i="46"/>
  <c r="O268" i="44"/>
  <c r="U268" i="44"/>
  <c r="Q277" i="49"/>
  <c r="T277" i="49"/>
  <c r="Q268" i="37"/>
  <c r="S268" i="37"/>
  <c r="O286" i="45"/>
  <c r="Q286" i="45"/>
  <c r="S286" i="45"/>
  <c r="U286" i="45"/>
  <c r="T286" i="45"/>
  <c r="G286" i="45"/>
  <c r="R286" i="45" s="1"/>
  <c r="P286" i="45"/>
  <c r="S287" i="43"/>
  <c r="Q287" i="43"/>
  <c r="O290" i="52"/>
  <c r="T290" i="52"/>
  <c r="G254" i="45"/>
  <c r="T254" i="45" s="1"/>
  <c r="G286" i="43"/>
  <c r="Q286" i="43" s="1"/>
  <c r="G66" i="44"/>
  <c r="O66" i="44" s="1"/>
  <c r="W66" i="44" s="1"/>
  <c r="AD66" i="56" s="1"/>
  <c r="G64" i="47"/>
  <c r="O64" i="47" s="1"/>
  <c r="W64" i="47" s="1"/>
  <c r="AJ64" i="56" s="1"/>
  <c r="G49" i="42"/>
  <c r="O49" i="42" s="1"/>
  <c r="W49" i="42" s="1"/>
  <c r="L49" i="56" s="1"/>
  <c r="G54" i="49"/>
  <c r="O54" i="49" s="1"/>
  <c r="W54" i="49" s="1"/>
  <c r="R54" i="56" s="1"/>
  <c r="G272" i="46"/>
  <c r="S272" i="46" s="1"/>
  <c r="G57" i="37"/>
  <c r="O57" i="37" s="1"/>
  <c r="W57" i="37" s="1"/>
  <c r="N57" i="56" s="1"/>
  <c r="G60" i="36"/>
  <c r="O60" i="36" s="1"/>
  <c r="W60" i="36" s="1"/>
  <c r="J60" i="56" s="1"/>
  <c r="G53" i="42"/>
  <c r="O53" i="42" s="1"/>
  <c r="W53" i="42" s="1"/>
  <c r="L53" i="56" s="1"/>
  <c r="O287" i="54"/>
  <c r="P284" i="54"/>
  <c r="G54" i="45"/>
  <c r="O54" i="45" s="1"/>
  <c r="W54" i="45" s="1"/>
  <c r="AF54" i="56" s="1"/>
  <c r="G62" i="45"/>
  <c r="O62" i="45" s="1"/>
  <c r="W62" i="45" s="1"/>
  <c r="AF62" i="56" s="1"/>
  <c r="G61" i="45"/>
  <c r="O61" i="45" s="1"/>
  <c r="W61" i="45" s="1"/>
  <c r="AF61" i="56" s="1"/>
  <c r="G56" i="52"/>
  <c r="O56" i="52" s="1"/>
  <c r="W56" i="52" s="1"/>
  <c r="X56" i="56" s="1"/>
  <c r="G53" i="48"/>
  <c r="O53" i="48" s="1"/>
  <c r="W53" i="48" s="1"/>
  <c r="P53" i="56" s="1"/>
  <c r="G67" i="54"/>
  <c r="O67" i="54" s="1"/>
  <c r="W67" i="54" s="1"/>
  <c r="AL67" i="56" s="1"/>
  <c r="G62" i="44"/>
  <c r="O62" i="44" s="1"/>
  <c r="W62" i="44" s="1"/>
  <c r="AD62" i="56" s="1"/>
  <c r="G56" i="51"/>
  <c r="O56" i="51" s="1"/>
  <c r="W56" i="51" s="1"/>
  <c r="V56" i="56" s="1"/>
  <c r="G64" i="37"/>
  <c r="O64" i="37"/>
  <c r="W64" i="37" s="1"/>
  <c r="N64" i="56" s="1"/>
  <c r="G62" i="50"/>
  <c r="O62" i="50"/>
  <c r="W62" i="50"/>
  <c r="T62" i="56" s="1"/>
  <c r="G57" i="46"/>
  <c r="O57" i="46"/>
  <c r="W57" i="46" s="1"/>
  <c r="AH57" i="56" s="1"/>
  <c r="G63" i="38"/>
  <c r="O63" i="38" s="1"/>
  <c r="W63" i="38" s="1"/>
  <c r="Z63" i="56" s="1"/>
  <c r="G57" i="36"/>
  <c r="O57" i="36"/>
  <c r="W57" i="36" s="1"/>
  <c r="J57" i="56" s="1"/>
  <c r="G61" i="36"/>
  <c r="O61" i="36" s="1"/>
  <c r="W61" i="36" s="1"/>
  <c r="J61" i="56" s="1"/>
  <c r="G49" i="47"/>
  <c r="O49" i="47"/>
  <c r="W49" i="47" s="1"/>
  <c r="AJ49" i="56" s="1"/>
  <c r="G54" i="50"/>
  <c r="O54" i="50" s="1"/>
  <c r="W54" i="50" s="1"/>
  <c r="T54" i="56" s="1"/>
  <c r="G62" i="42"/>
  <c r="O62" i="42"/>
  <c r="W62" i="42" s="1"/>
  <c r="L62" i="56" s="1"/>
  <c r="G66" i="37"/>
  <c r="O66" i="37"/>
  <c r="W66" i="37"/>
  <c r="N66" i="56" s="1"/>
  <c r="G67" i="48"/>
  <c r="O67" i="48" s="1"/>
  <c r="W67" i="48" s="1"/>
  <c r="P67" i="56" s="1"/>
  <c r="G64" i="45"/>
  <c r="O64" i="45"/>
  <c r="W64" i="45" s="1"/>
  <c r="AF64" i="56" s="1"/>
  <c r="U290" i="44"/>
  <c r="T290" i="44"/>
  <c r="Q290" i="50"/>
  <c r="R290" i="50"/>
  <c r="Q272" i="48"/>
  <c r="R288" i="42"/>
  <c r="Q278" i="51"/>
  <c r="T278" i="51"/>
  <c r="R281" i="54"/>
  <c r="Q281" i="54"/>
  <c r="U283" i="47"/>
  <c r="S280" i="50"/>
  <c r="U280" i="50"/>
  <c r="T279" i="48"/>
  <c r="S281" i="46"/>
  <c r="S290" i="54"/>
  <c r="T290" i="51"/>
  <c r="R285" i="37"/>
  <c r="Q268" i="36"/>
  <c r="P268" i="36"/>
  <c r="T269" i="45"/>
  <c r="R269" i="45"/>
  <c r="S271" i="48"/>
  <c r="G268" i="47"/>
  <c r="Q268" i="47" s="1"/>
  <c r="G268" i="39"/>
  <c r="G268" i="37"/>
  <c r="U268" i="37" s="1"/>
  <c r="Q268" i="32"/>
  <c r="S268" i="32"/>
  <c r="G268" i="44"/>
  <c r="R268" i="44" s="1"/>
  <c r="G268" i="42"/>
  <c r="T268" i="32"/>
  <c r="R268" i="32"/>
  <c r="P268" i="32"/>
  <c r="G268" i="51"/>
  <c r="P268" i="51" s="1"/>
  <c r="G268" i="45"/>
  <c r="T268" i="45" s="1"/>
  <c r="U268" i="32"/>
  <c r="R280" i="51"/>
  <c r="U282" i="44"/>
  <c r="U284" i="50"/>
  <c r="Q284" i="50"/>
  <c r="Q281" i="52"/>
  <c r="R282" i="32"/>
  <c r="P282" i="32"/>
  <c r="G282" i="39"/>
  <c r="U282" i="32"/>
  <c r="W282" i="32" s="1"/>
  <c r="H282" i="56" s="1"/>
  <c r="Q282" i="32"/>
  <c r="S282" i="32"/>
  <c r="T282" i="32"/>
  <c r="S289" i="38"/>
  <c r="S286" i="49"/>
  <c r="Q286" i="49"/>
  <c r="S289" i="37"/>
  <c r="T289" i="37"/>
  <c r="U287" i="47"/>
  <c r="U271" i="43"/>
  <c r="P287" i="52"/>
  <c r="R287" i="52"/>
  <c r="S268" i="50"/>
  <c r="U268" i="50"/>
  <c r="S289" i="42"/>
  <c r="U280" i="44"/>
  <c r="R280" i="44"/>
  <c r="T282" i="38"/>
  <c r="Q282" i="38"/>
  <c r="S280" i="43"/>
  <c r="P278" i="42"/>
  <c r="G278" i="38"/>
  <c r="G278" i="50"/>
  <c r="U278" i="50" s="1"/>
  <c r="T278" i="32"/>
  <c r="R278" i="32"/>
  <c r="P278" i="32"/>
  <c r="U278" i="32"/>
  <c r="G278" i="39"/>
  <c r="S278" i="39" s="1"/>
  <c r="Q278" i="32"/>
  <c r="S278" i="32"/>
  <c r="U283" i="36"/>
  <c r="T331" i="32"/>
  <c r="T338" i="32"/>
  <c r="T335" i="32"/>
  <c r="T333" i="32"/>
  <c r="T336" i="32"/>
  <c r="T334" i="32"/>
  <c r="T332" i="32"/>
  <c r="T337" i="32"/>
  <c r="G337" i="39"/>
  <c r="T337" i="39"/>
  <c r="G337" i="38"/>
  <c r="T337" i="38"/>
  <c r="G331" i="42"/>
  <c r="T331" i="42"/>
  <c r="G338" i="44"/>
  <c r="T338" i="44"/>
  <c r="G337" i="50"/>
  <c r="T337" i="50"/>
  <c r="G332" i="39"/>
  <c r="T332" i="39"/>
  <c r="G331" i="47"/>
  <c r="T331" i="47"/>
  <c r="G333" i="43"/>
  <c r="T333" i="43" s="1"/>
  <c r="T339" i="51"/>
  <c r="G336" i="49"/>
  <c r="T336" i="49"/>
  <c r="G331" i="48"/>
  <c r="T331" i="48"/>
  <c r="G333" i="42"/>
  <c r="T333" i="42"/>
  <c r="T290" i="45"/>
  <c r="S271" i="50"/>
  <c r="T271" i="50"/>
  <c r="G271" i="50"/>
  <c r="Q271" i="50" s="1"/>
  <c r="G271" i="51"/>
  <c r="O271" i="51" s="1"/>
  <c r="R271" i="32"/>
  <c r="P271" i="32"/>
  <c r="G271" i="46"/>
  <c r="S271" i="46" s="1"/>
  <c r="G271" i="37"/>
  <c r="U271" i="32"/>
  <c r="G271" i="39"/>
  <c r="Q271" i="32"/>
  <c r="S271" i="32"/>
  <c r="T271" i="32"/>
  <c r="T268" i="43"/>
  <c r="T271" i="36"/>
  <c r="P271" i="36"/>
  <c r="T269" i="37"/>
  <c r="S269" i="37"/>
  <c r="G269" i="37"/>
  <c r="R269" i="37" s="1"/>
  <c r="U269" i="32"/>
  <c r="G269" i="52"/>
  <c r="Q269" i="52" s="1"/>
  <c r="G269" i="39"/>
  <c r="P269" i="39" s="1"/>
  <c r="Q269" i="32"/>
  <c r="S269" i="32"/>
  <c r="T269" i="32"/>
  <c r="G269" i="48"/>
  <c r="R269" i="48" s="1"/>
  <c r="G269" i="49"/>
  <c r="U269" i="49" s="1"/>
  <c r="P269" i="32"/>
  <c r="R269" i="32"/>
  <c r="G269" i="51"/>
  <c r="O269" i="51" s="1"/>
  <c r="O272" i="49"/>
  <c r="G272" i="49"/>
  <c r="Q272" i="49" s="1"/>
  <c r="T272" i="49"/>
  <c r="T269" i="38"/>
  <c r="R272" i="38"/>
  <c r="T272" i="38"/>
  <c r="O285" i="43"/>
  <c r="S283" i="45"/>
  <c r="P277" i="47"/>
  <c r="U277" i="47"/>
  <c r="G277" i="46"/>
  <c r="T277" i="46" s="1"/>
  <c r="G277" i="51"/>
  <c r="T277" i="51" s="1"/>
  <c r="P277" i="32"/>
  <c r="U277" i="32"/>
  <c r="S277" i="32"/>
  <c r="G277" i="49"/>
  <c r="P277" i="49" s="1"/>
  <c r="G277" i="54"/>
  <c r="R277" i="54" s="1"/>
  <c r="T277" i="32"/>
  <c r="Q277" i="32"/>
  <c r="G277" i="39"/>
  <c r="G277" i="43"/>
  <c r="P277" i="43" s="1"/>
  <c r="R277" i="32"/>
  <c r="T289" i="54"/>
  <c r="S268" i="52"/>
  <c r="Q268" i="52"/>
  <c r="U280" i="46"/>
  <c r="S280" i="46"/>
  <c r="U281" i="32"/>
  <c r="G281" i="39"/>
  <c r="O281" i="39" s="1"/>
  <c r="G281" i="50"/>
  <c r="Q281" i="50" s="1"/>
  <c r="Q281" i="32"/>
  <c r="S281" i="32"/>
  <c r="T281" i="32"/>
  <c r="P281" i="32"/>
  <c r="R281" i="32"/>
  <c r="G284" i="44"/>
  <c r="S284" i="44" s="1"/>
  <c r="G284" i="54"/>
  <c r="O284" i="54" s="1"/>
  <c r="P284" i="32"/>
  <c r="U284" i="32"/>
  <c r="S284" i="32"/>
  <c r="G284" i="48"/>
  <c r="S284" i="48" s="1"/>
  <c r="G284" i="46"/>
  <c r="S284" i="46" s="1"/>
  <c r="G284" i="51"/>
  <c r="O284" i="51" s="1"/>
  <c r="Q284" i="32"/>
  <c r="R284" i="32"/>
  <c r="T284" i="32"/>
  <c r="G284" i="39"/>
  <c r="S282" i="48"/>
  <c r="T282" i="48"/>
  <c r="R281" i="36"/>
  <c r="U284" i="36"/>
  <c r="R284" i="36"/>
  <c r="U278" i="37"/>
  <c r="Q278" i="37"/>
  <c r="P283" i="48"/>
  <c r="U279" i="36"/>
  <c r="T279" i="36"/>
  <c r="P280" i="42"/>
  <c r="G280" i="39"/>
  <c r="Q280" i="32"/>
  <c r="S280" i="32"/>
  <c r="G280" i="37"/>
  <c r="O280" i="37" s="1"/>
  <c r="T280" i="32"/>
  <c r="O280" i="32"/>
  <c r="W280" i="32" s="1"/>
  <c r="H280" i="56" s="1"/>
  <c r="R280" i="32"/>
  <c r="P280" i="32"/>
  <c r="G280" i="49"/>
  <c r="U280" i="49" s="1"/>
  <c r="U280" i="32"/>
  <c r="S281" i="37"/>
  <c r="R284" i="43"/>
  <c r="U280" i="47"/>
  <c r="P280" i="47"/>
  <c r="S279" i="43"/>
  <c r="T277" i="50"/>
  <c r="P289" i="52"/>
  <c r="S289" i="52"/>
  <c r="G288" i="38"/>
  <c r="U288" i="38" s="1"/>
  <c r="Q289" i="43"/>
  <c r="G287" i="43"/>
  <c r="R287" i="43" s="1"/>
  <c r="G287" i="54"/>
  <c r="Q287" i="54" s="1"/>
  <c r="U287" i="32"/>
  <c r="W287" i="32" s="1"/>
  <c r="H287" i="56" s="1"/>
  <c r="P287" i="32"/>
  <c r="O287" i="32"/>
  <c r="Q287" i="32"/>
  <c r="G287" i="39"/>
  <c r="R287" i="32"/>
  <c r="T287" i="32"/>
  <c r="S287" i="32"/>
  <c r="Q287" i="38"/>
  <c r="P287" i="38"/>
  <c r="G287" i="38"/>
  <c r="T287" i="38" s="1"/>
  <c r="Q290" i="32"/>
  <c r="S290" i="32"/>
  <c r="G290" i="45"/>
  <c r="U290" i="45" s="1"/>
  <c r="G290" i="48"/>
  <c r="P290" i="48" s="1"/>
  <c r="G290" i="39"/>
  <c r="U290" i="39" s="1"/>
  <c r="G290" i="50"/>
  <c r="T290" i="50" s="1"/>
  <c r="T290" i="32"/>
  <c r="G290" i="52"/>
  <c r="U290" i="52" s="1"/>
  <c r="G290" i="36"/>
  <c r="U290" i="36" s="1"/>
  <c r="G290" i="44"/>
  <c r="S290" i="44" s="1"/>
  <c r="G290" i="42"/>
  <c r="R290" i="32"/>
  <c r="P290" i="32"/>
  <c r="G290" i="47"/>
  <c r="R290" i="47" s="1"/>
  <c r="U290" i="32"/>
  <c r="T285" i="50"/>
  <c r="U285" i="50"/>
  <c r="T269" i="50"/>
  <c r="G269" i="50"/>
  <c r="R269" i="50" s="1"/>
  <c r="S269" i="50"/>
  <c r="U279" i="37"/>
  <c r="P279" i="46"/>
  <c r="U279" i="46"/>
  <c r="P289" i="48"/>
  <c r="R285" i="49"/>
  <c r="S285" i="49"/>
  <c r="T268" i="49"/>
  <c r="T271" i="47"/>
  <c r="O271" i="47"/>
  <c r="G271" i="47"/>
  <c r="P271" i="47" s="1"/>
  <c r="Q271" i="47"/>
  <c r="S269" i="46"/>
  <c r="T272" i="51"/>
  <c r="U272" i="51"/>
  <c r="U286" i="46"/>
  <c r="S286" i="46"/>
  <c r="G286" i="46"/>
  <c r="O286" i="46" s="1"/>
  <c r="S271" i="54"/>
  <c r="Q271" i="54"/>
  <c r="G271" i="54"/>
  <c r="T271" i="54" s="1"/>
  <c r="T268" i="54"/>
  <c r="S268" i="54"/>
  <c r="U272" i="45"/>
  <c r="Q272" i="45"/>
  <c r="Q268" i="38"/>
  <c r="O272" i="50"/>
  <c r="U272" i="50"/>
  <c r="G272" i="50"/>
  <c r="T272" i="50" s="1"/>
  <c r="U271" i="49"/>
  <c r="T271" i="49"/>
  <c r="U272" i="37"/>
  <c r="S269" i="42"/>
  <c r="Q269" i="42"/>
  <c r="Q288" i="47"/>
  <c r="T286" i="47"/>
  <c r="S286" i="47"/>
  <c r="G289" i="39"/>
  <c r="S289" i="39" s="1"/>
  <c r="P289" i="32"/>
  <c r="U289" i="32"/>
  <c r="R289" i="32"/>
  <c r="Q289" i="32"/>
  <c r="S289" i="32"/>
  <c r="G289" i="45"/>
  <c r="Q289" i="45" s="1"/>
  <c r="T289" i="32"/>
  <c r="U285" i="54"/>
  <c r="R285" i="46"/>
  <c r="S285" i="46"/>
  <c r="O269" i="36"/>
  <c r="R269" i="36"/>
  <c r="G269" i="36"/>
  <c r="U269" i="36" s="1"/>
  <c r="T289" i="36"/>
  <c r="P289" i="36"/>
  <c r="Q286" i="36"/>
  <c r="U277" i="36"/>
  <c r="G285" i="39"/>
  <c r="U285" i="39" s="1"/>
  <c r="U285" i="32"/>
  <c r="P285" i="32"/>
  <c r="G285" i="43"/>
  <c r="Q285" i="43" s="1"/>
  <c r="G285" i="51"/>
  <c r="R285" i="51" s="1"/>
  <c r="Q285" i="32"/>
  <c r="G285" i="47"/>
  <c r="O285" i="47" s="1"/>
  <c r="S285" i="32"/>
  <c r="T285" i="32"/>
  <c r="R285" i="32"/>
  <c r="G285" i="48"/>
  <c r="R285" i="48" s="1"/>
  <c r="P289" i="46"/>
  <c r="T285" i="45"/>
  <c r="P285" i="45"/>
  <c r="U277" i="45"/>
  <c r="T288" i="44"/>
  <c r="U288" i="44"/>
  <c r="Q286" i="44"/>
  <c r="S277" i="44"/>
  <c r="U277" i="44"/>
  <c r="G277" i="44"/>
  <c r="T277" i="44" s="1"/>
  <c r="S290" i="43"/>
  <c r="R290" i="43"/>
  <c r="R282" i="46"/>
  <c r="Q279" i="50"/>
  <c r="P279" i="50"/>
  <c r="Q281" i="49"/>
  <c r="U283" i="32"/>
  <c r="Q283" i="32"/>
  <c r="S283" i="32"/>
  <c r="G283" i="43"/>
  <c r="R283" i="43" s="1"/>
  <c r="T283" i="32"/>
  <c r="R283" i="32"/>
  <c r="P283" i="32"/>
  <c r="G283" i="37"/>
  <c r="S283" i="37" s="1"/>
  <c r="T285" i="38"/>
  <c r="G277" i="52"/>
  <c r="P277" i="52" s="1"/>
  <c r="P289" i="51"/>
  <c r="P288" i="51"/>
  <c r="R288" i="51"/>
  <c r="T287" i="50"/>
  <c r="S287" i="50"/>
  <c r="P286" i="50"/>
  <c r="R288" i="48"/>
  <c r="S288" i="48"/>
  <c r="U277" i="48"/>
  <c r="Q290" i="37"/>
  <c r="T290" i="37"/>
  <c r="R288" i="37"/>
  <c r="S287" i="42"/>
  <c r="P287" i="42"/>
  <c r="T277" i="42"/>
  <c r="P277" i="42"/>
  <c r="G283" i="39"/>
  <c r="R283" i="39" s="1"/>
  <c r="S279" i="42"/>
  <c r="U278" i="54"/>
  <c r="P278" i="54"/>
  <c r="S278" i="47"/>
  <c r="Q278" i="48"/>
  <c r="S278" i="48"/>
  <c r="U282" i="36"/>
  <c r="U283" i="54"/>
  <c r="R283" i="54"/>
  <c r="Q284" i="45"/>
  <c r="R284" i="45"/>
  <c r="S281" i="45"/>
  <c r="G284" i="49"/>
  <c r="O284" i="49" s="1"/>
  <c r="R278" i="36"/>
  <c r="P284" i="47"/>
  <c r="U284" i="47"/>
  <c r="G282" i="47"/>
  <c r="O282" i="47" s="1"/>
  <c r="T279" i="44"/>
  <c r="U284" i="52"/>
  <c r="R284" i="52"/>
  <c r="Q280" i="52"/>
  <c r="S280" i="52"/>
  <c r="G280" i="52"/>
  <c r="U280" i="52" s="1"/>
  <c r="T278" i="52"/>
  <c r="U283" i="51"/>
  <c r="Q283" i="51"/>
  <c r="R282" i="51"/>
  <c r="P284" i="37"/>
  <c r="R284" i="37"/>
  <c r="G339" i="44"/>
  <c r="T339" i="44" s="1"/>
  <c r="G339" i="51"/>
  <c r="T339" i="32"/>
  <c r="G332" i="43"/>
  <c r="T332" i="43"/>
  <c r="G332" i="45"/>
  <c r="T332" i="45"/>
  <c r="G332" i="52"/>
  <c r="T332" i="52"/>
  <c r="G332" i="50"/>
  <c r="T332" i="50"/>
  <c r="G336" i="47"/>
  <c r="T336" i="47"/>
  <c r="G336" i="52"/>
  <c r="T336" i="52"/>
  <c r="G336" i="44"/>
  <c r="T336" i="44"/>
  <c r="G336" i="48"/>
  <c r="T336" i="48"/>
  <c r="G340" i="44"/>
  <c r="G340" i="39"/>
  <c r="G340" i="43"/>
  <c r="G340" i="49"/>
  <c r="G340" i="48"/>
  <c r="G340" i="47"/>
  <c r="G340" i="54"/>
  <c r="G340" i="50"/>
  <c r="G340" i="52"/>
  <c r="G340" i="37"/>
  <c r="G340" i="38"/>
  <c r="G340" i="42"/>
  <c r="G340" i="51"/>
  <c r="G340" i="46"/>
  <c r="G340" i="36"/>
  <c r="G340" i="45"/>
  <c r="G360" i="54"/>
  <c r="G360" i="51"/>
  <c r="G360" i="50"/>
  <c r="G360" i="36"/>
  <c r="G360" i="44"/>
  <c r="G360" i="46"/>
  <c r="G360" i="49"/>
  <c r="G360" i="42"/>
  <c r="G360" i="39"/>
  <c r="G360" i="38"/>
  <c r="G360" i="45"/>
  <c r="G360" i="48"/>
  <c r="G360" i="37"/>
  <c r="G360" i="47"/>
  <c r="G360" i="52"/>
  <c r="G360" i="43"/>
  <c r="G333" i="36"/>
  <c r="T333" i="36"/>
  <c r="G333" i="54"/>
  <c r="T333" i="54"/>
  <c r="G333" i="44"/>
  <c r="T333" i="44"/>
  <c r="G333" i="49"/>
  <c r="T333" i="49"/>
  <c r="G337" i="54"/>
  <c r="T337" i="54"/>
  <c r="G337" i="52"/>
  <c r="T337" i="52"/>
  <c r="G337" i="44"/>
  <c r="T337" i="44"/>
  <c r="R279" i="32"/>
  <c r="P279" i="32"/>
  <c r="G279" i="39"/>
  <c r="U279" i="32"/>
  <c r="Q279" i="32"/>
  <c r="S279" i="32"/>
  <c r="G279" i="45"/>
  <c r="T279" i="32"/>
  <c r="G334" i="47"/>
  <c r="T334" i="47"/>
  <c r="G334" i="36"/>
  <c r="T334" i="36"/>
  <c r="G334" i="46"/>
  <c r="T334" i="46"/>
  <c r="G334" i="38"/>
  <c r="T334" i="38"/>
  <c r="G334" i="48"/>
  <c r="T334" i="48"/>
  <c r="G338" i="36"/>
  <c r="T338" i="36"/>
  <c r="G338" i="46"/>
  <c r="T338" i="46"/>
  <c r="G338" i="38"/>
  <c r="T338" i="38"/>
  <c r="G338" i="48"/>
  <c r="T338" i="48"/>
  <c r="G272" i="44"/>
  <c r="O272" i="44"/>
  <c r="G64" i="50"/>
  <c r="O64" i="50"/>
  <c r="W64" i="50" s="1"/>
  <c r="T64" i="56" s="1"/>
  <c r="G290" i="49"/>
  <c r="T290" i="49" s="1"/>
  <c r="O290" i="49"/>
  <c r="G67" i="50"/>
  <c r="O67" i="50"/>
  <c r="W67" i="50" s="1"/>
  <c r="T67" i="56" s="1"/>
  <c r="G287" i="36"/>
  <c r="P287" i="36" s="1"/>
  <c r="O287" i="36"/>
  <c r="G30" i="49"/>
  <c r="O30" i="49" s="1"/>
  <c r="W30" i="49" s="1"/>
  <c r="R30" i="56" s="1"/>
  <c r="G58" i="50"/>
  <c r="O58" i="50"/>
  <c r="W58" i="50" s="1"/>
  <c r="T58" i="56" s="1"/>
  <c r="G288" i="50"/>
  <c r="O288" i="50" s="1"/>
  <c r="G66" i="45"/>
  <c r="O66" i="45"/>
  <c r="W66" i="45" s="1"/>
  <c r="AF66" i="56" s="1"/>
  <c r="G49" i="38"/>
  <c r="O49" i="38"/>
  <c r="W49" i="38" s="1"/>
  <c r="Z49" i="56" s="1"/>
  <c r="G65" i="47"/>
  <c r="O65" i="47"/>
  <c r="W65" i="47" s="1"/>
  <c r="AJ65" i="56" s="1"/>
  <c r="G56" i="42"/>
  <c r="O56" i="42"/>
  <c r="W56" i="42" s="1"/>
  <c r="L56" i="56" s="1"/>
  <c r="G49" i="36"/>
  <c r="O49" i="36"/>
  <c r="W49" i="36" s="1"/>
  <c r="J49" i="56" s="1"/>
  <c r="G285" i="44"/>
  <c r="O285" i="44"/>
  <c r="O286" i="32"/>
  <c r="G282" i="45"/>
  <c r="Q282" i="45" s="1"/>
  <c r="G63" i="54"/>
  <c r="O63" i="54" s="1"/>
  <c r="W63" i="54" s="1"/>
  <c r="AL63" i="56" s="1"/>
  <c r="G59" i="47"/>
  <c r="O59" i="47" s="1"/>
  <c r="W59" i="47" s="1"/>
  <c r="AJ59" i="56" s="1"/>
  <c r="G52" i="45"/>
  <c r="O52" i="45" s="1"/>
  <c r="W52" i="45" s="1"/>
  <c r="AF52" i="56" s="1"/>
  <c r="G288" i="46"/>
  <c r="T288" i="46" s="1"/>
  <c r="G284" i="42"/>
  <c r="S284" i="42" s="1"/>
  <c r="O284" i="42"/>
  <c r="G49" i="48"/>
  <c r="O49" i="48"/>
  <c r="W49" i="48" s="1"/>
  <c r="P49" i="56" s="1"/>
  <c r="G51" i="45"/>
  <c r="O51" i="45"/>
  <c r="W51" i="45" s="1"/>
  <c r="AF51" i="56" s="1"/>
  <c r="G288" i="49"/>
  <c r="P288" i="49" s="1"/>
  <c r="O288" i="49"/>
  <c r="G286" i="52"/>
  <c r="P286" i="52" s="1"/>
  <c r="O286" i="52"/>
  <c r="G283" i="46"/>
  <c r="R283" i="46" s="1"/>
  <c r="G65" i="45"/>
  <c r="O65" i="45" s="1"/>
  <c r="W65" i="45" s="1"/>
  <c r="AF65" i="56" s="1"/>
  <c r="G55" i="52"/>
  <c r="O55" i="52" s="1"/>
  <c r="W55" i="52" s="1"/>
  <c r="X55" i="56" s="1"/>
  <c r="O61" i="32"/>
  <c r="W61" i="32" s="1"/>
  <c r="H61" i="56" s="1"/>
  <c r="G62" i="54"/>
  <c r="O62" i="54"/>
  <c r="W62" i="54" s="1"/>
  <c r="AL62" i="56" s="1"/>
  <c r="G65" i="44"/>
  <c r="O65" i="44"/>
  <c r="W65" i="44"/>
  <c r="AD65" i="56" s="1"/>
  <c r="G66" i="51"/>
  <c r="O66" i="51"/>
  <c r="W66" i="51" s="1"/>
  <c r="V66" i="56" s="1"/>
  <c r="G53" i="37"/>
  <c r="O53" i="37" s="1"/>
  <c r="W53" i="37" s="1"/>
  <c r="N53" i="56" s="1"/>
  <c r="G66" i="36"/>
  <c r="O66" i="36"/>
  <c r="W66" i="36" s="1"/>
  <c r="J66" i="56" s="1"/>
  <c r="G57" i="38"/>
  <c r="O57" i="38"/>
  <c r="W57" i="38"/>
  <c r="Z57" i="56" s="1"/>
  <c r="G58" i="38"/>
  <c r="O58" i="38"/>
  <c r="W58" i="38" s="1"/>
  <c r="Z58" i="56" s="1"/>
  <c r="G52" i="36"/>
  <c r="O52" i="36" s="1"/>
  <c r="W52" i="36" s="1"/>
  <c r="J52" i="56" s="1"/>
  <c r="G61" i="47"/>
  <c r="O61" i="47"/>
  <c r="W61" i="47" s="1"/>
  <c r="AJ61" i="56" s="1"/>
  <c r="G54" i="47"/>
  <c r="O54" i="47" s="1"/>
  <c r="W54" i="47" s="1"/>
  <c r="AJ54" i="56" s="1"/>
  <c r="G51" i="50"/>
  <c r="O51" i="50" s="1"/>
  <c r="W51" i="50" s="1"/>
  <c r="T51" i="56" s="1"/>
  <c r="G65" i="42"/>
  <c r="O65" i="42" s="1"/>
  <c r="W65" i="42" s="1"/>
  <c r="L65" i="56" s="1"/>
  <c r="G50" i="36"/>
  <c r="O50" i="36"/>
  <c r="W50" i="36" s="1"/>
  <c r="J50" i="56" s="1"/>
  <c r="G36" i="36"/>
  <c r="O36" i="36"/>
  <c r="W36" i="36" s="1"/>
  <c r="J36" i="56" s="1"/>
  <c r="G62" i="51"/>
  <c r="O62" i="51" s="1"/>
  <c r="W62" i="51" s="1"/>
  <c r="V62" i="56" s="1"/>
  <c r="G277" i="38"/>
  <c r="Q277" i="38" s="1"/>
  <c r="O277" i="38"/>
  <c r="G286" i="51"/>
  <c r="Q286" i="51" s="1"/>
  <c r="G272" i="47"/>
  <c r="T272" i="47" s="1"/>
  <c r="G271" i="45"/>
  <c r="T271" i="45" s="1"/>
  <c r="O271" i="45"/>
  <c r="G288" i="48"/>
  <c r="T288" i="48" s="1"/>
  <c r="O271" i="32"/>
  <c r="W271" i="32" s="1"/>
  <c r="H271" i="56" s="1"/>
  <c r="G283" i="49"/>
  <c r="U283" i="49" s="1"/>
  <c r="G281" i="44"/>
  <c r="P281" i="44" s="1"/>
  <c r="G283" i="38"/>
  <c r="Q283" i="38" s="1"/>
  <c r="G282" i="43"/>
  <c r="Q282" i="43" s="1"/>
  <c r="G283" i="42"/>
  <c r="S283" i="42" s="1"/>
  <c r="G282" i="52"/>
  <c r="U282" i="52" s="1"/>
  <c r="O284" i="32"/>
  <c r="W284" i="32" s="1"/>
  <c r="H284" i="56" s="1"/>
  <c r="G284" i="36"/>
  <c r="P284" i="36" s="1"/>
  <c r="O284" i="36"/>
  <c r="O36" i="32"/>
  <c r="W36" i="32"/>
  <c r="H36" i="56" s="1"/>
  <c r="G285" i="46"/>
  <c r="Q285" i="46" s="1"/>
  <c r="O285" i="46"/>
  <c r="G288" i="44"/>
  <c r="Q288" i="44" s="1"/>
  <c r="G272" i="51"/>
  <c r="P272" i="51" s="1"/>
  <c r="G285" i="49"/>
  <c r="P285" i="49" s="1"/>
  <c r="G286" i="36"/>
  <c r="R286" i="36" s="1"/>
  <c r="G288" i="47"/>
  <c r="U288" i="47" s="1"/>
  <c r="G289" i="43"/>
  <c r="S289" i="43" s="1"/>
  <c r="G285" i="50"/>
  <c r="P285" i="50" s="1"/>
  <c r="G287" i="42"/>
  <c r="T287" i="42" s="1"/>
  <c r="O290" i="32"/>
  <c r="W290" i="32" s="1"/>
  <c r="H290" i="56" s="1"/>
  <c r="G281" i="49"/>
  <c r="U281" i="49" s="1"/>
  <c r="G284" i="37"/>
  <c r="S284" i="37" s="1"/>
  <c r="G279" i="43"/>
  <c r="T279" i="43" s="1"/>
  <c r="G279" i="42"/>
  <c r="T279" i="42" s="1"/>
  <c r="G278" i="52"/>
  <c r="R278" i="52" s="1"/>
  <c r="G279" i="36"/>
  <c r="P279" i="36" s="1"/>
  <c r="O65" i="32"/>
  <c r="W65" i="32"/>
  <c r="H65" i="56" s="1"/>
  <c r="H64" i="56"/>
  <c r="G289" i="54"/>
  <c r="S289" i="54" s="1"/>
  <c r="G269" i="46"/>
  <c r="U269" i="46" s="1"/>
  <c r="G268" i="38"/>
  <c r="T268" i="38" s="1"/>
  <c r="O268" i="38"/>
  <c r="G288" i="51"/>
  <c r="U288" i="51" s="1"/>
  <c r="G288" i="37"/>
  <c r="U288" i="37" s="1"/>
  <c r="G289" i="36"/>
  <c r="U289" i="36" s="1"/>
  <c r="G272" i="45"/>
  <c r="T272" i="45" s="1"/>
  <c r="G290" i="43"/>
  <c r="U290" i="43" s="1"/>
  <c r="G287" i="50"/>
  <c r="U287" i="50" s="1"/>
  <c r="G289" i="48"/>
  <c r="S289" i="48" s="1"/>
  <c r="O269" i="32"/>
  <c r="W269" i="32" s="1"/>
  <c r="H269" i="56" s="1"/>
  <c r="G278" i="54"/>
  <c r="Q278" i="54" s="1"/>
  <c r="G281" i="37"/>
  <c r="R281" i="37" s="1"/>
  <c r="G278" i="47"/>
  <c r="Q278" i="47" s="1"/>
  <c r="G279" i="50"/>
  <c r="R279" i="50" s="1"/>
  <c r="G284" i="45"/>
  <c r="P284" i="45" s="1"/>
  <c r="G283" i="48"/>
  <c r="S283" i="48" s="1"/>
  <c r="G280" i="46"/>
  <c r="P280" i="46" s="1"/>
  <c r="G336" i="46"/>
  <c r="T336" i="46" s="1"/>
  <c r="G338" i="51"/>
  <c r="T338" i="51"/>
  <c r="G331" i="37"/>
  <c r="T331" i="37"/>
  <c r="G336" i="39"/>
  <c r="T336" i="39"/>
  <c r="G337" i="47"/>
  <c r="T337" i="47"/>
  <c r="G335" i="45"/>
  <c r="T335" i="45"/>
  <c r="G337" i="43"/>
  <c r="T337" i="43"/>
  <c r="G333" i="52"/>
  <c r="T333" i="52"/>
  <c r="G333" i="50"/>
  <c r="T333" i="50"/>
  <c r="G333" i="48"/>
  <c r="T333" i="48"/>
  <c r="G337" i="42"/>
  <c r="T337" i="42"/>
  <c r="G335" i="54"/>
  <c r="T335" i="54"/>
  <c r="G332" i="46"/>
  <c r="T332" i="46"/>
  <c r="G334" i="44"/>
  <c r="T334" i="44"/>
  <c r="G332" i="38"/>
  <c r="T332" i="38"/>
  <c r="G332" i="51"/>
  <c r="T332" i="51"/>
  <c r="G339" i="48"/>
  <c r="T339" i="48"/>
  <c r="G334" i="37"/>
  <c r="T334" i="37"/>
  <c r="G336" i="36"/>
  <c r="T336" i="36"/>
  <c r="G331" i="36"/>
  <c r="T331" i="36"/>
  <c r="G331" i="46"/>
  <c r="T331" i="46"/>
  <c r="G331" i="44"/>
  <c r="T331" i="44"/>
  <c r="G335" i="43"/>
  <c r="T335" i="43"/>
  <c r="G335" i="36"/>
  <c r="T335" i="36"/>
  <c r="G335" i="51"/>
  <c r="T335" i="51"/>
  <c r="G335" i="50"/>
  <c r="T335" i="50"/>
  <c r="G339" i="47"/>
  <c r="T339" i="47"/>
  <c r="G339" i="54"/>
  <c r="T339" i="54"/>
  <c r="G339" i="38"/>
  <c r="T339" i="38"/>
  <c r="G339" i="49"/>
  <c r="T339" i="49"/>
  <c r="G337" i="37"/>
  <c r="T337" i="37"/>
  <c r="G53" i="47"/>
  <c r="O53" i="47"/>
  <c r="W53" i="47" s="1"/>
  <c r="AJ53" i="56" s="1"/>
  <c r="G36" i="50"/>
  <c r="O36" i="50"/>
  <c r="W36" i="50" s="1"/>
  <c r="T36" i="56" s="1"/>
  <c r="G288" i="39"/>
  <c r="P288" i="39" s="1"/>
  <c r="O288" i="39"/>
  <c r="G62" i="47"/>
  <c r="O62" i="47" s="1"/>
  <c r="W62" i="47" s="1"/>
  <c r="AJ62" i="56" s="1"/>
  <c r="G279" i="47"/>
  <c r="U279" i="47" s="1"/>
  <c r="G61" i="44"/>
  <c r="O61" i="44" s="1"/>
  <c r="W61" i="44" s="1"/>
  <c r="AD61" i="56" s="1"/>
  <c r="G67" i="49"/>
  <c r="O67" i="49" s="1"/>
  <c r="W67" i="49" s="1"/>
  <c r="R67" i="56" s="1"/>
  <c r="G52" i="43"/>
  <c r="O52" i="43" s="1"/>
  <c r="W52" i="43" s="1"/>
  <c r="AB52" i="56" s="1"/>
  <c r="G36" i="52"/>
  <c r="O36" i="52" s="1"/>
  <c r="W36" i="52" s="1"/>
  <c r="X36" i="56" s="1"/>
  <c r="G287" i="45"/>
  <c r="Q287" i="45" s="1"/>
  <c r="G281" i="51"/>
  <c r="G50" i="43"/>
  <c r="O50" i="43"/>
  <c r="W50" i="43" s="1"/>
  <c r="AB50" i="56" s="1"/>
  <c r="G66" i="43"/>
  <c r="O66" i="43"/>
  <c r="W66" i="43" s="1"/>
  <c r="AB66" i="56" s="1"/>
  <c r="G58" i="52"/>
  <c r="O58" i="52"/>
  <c r="W58" i="52" s="1"/>
  <c r="X58" i="56" s="1"/>
  <c r="G271" i="42"/>
  <c r="Q271" i="42" s="1"/>
  <c r="O271" i="42"/>
  <c r="G281" i="48"/>
  <c r="O281" i="48"/>
  <c r="O57" i="32"/>
  <c r="W57" i="32" s="1"/>
  <c r="H57" i="56" s="1"/>
  <c r="G59" i="48"/>
  <c r="O59" i="48" s="1"/>
  <c r="W59" i="48" s="1"/>
  <c r="P59" i="56" s="1"/>
  <c r="G277" i="37"/>
  <c r="O277" i="37"/>
  <c r="G282" i="49"/>
  <c r="P282" i="49" s="1"/>
  <c r="G280" i="36"/>
  <c r="U280" i="36" s="1"/>
  <c r="G62" i="52"/>
  <c r="O62" i="52" s="1"/>
  <c r="W62" i="52" s="1"/>
  <c r="X62" i="56" s="1"/>
  <c r="G54" i="52"/>
  <c r="O54" i="52" s="1"/>
  <c r="W54" i="52" s="1"/>
  <c r="X54" i="56" s="1"/>
  <c r="G49" i="45"/>
  <c r="O49" i="45" s="1"/>
  <c r="W49" i="45" s="1"/>
  <c r="AF49" i="56" s="1"/>
  <c r="G59" i="44"/>
  <c r="O59" i="44" s="1"/>
  <c r="W59" i="44" s="1"/>
  <c r="AD59" i="56" s="1"/>
  <c r="G63" i="51"/>
  <c r="O63" i="51"/>
  <c r="W63" i="51" s="1"/>
  <c r="V63" i="56" s="1"/>
  <c r="G50" i="51"/>
  <c r="O50" i="51" s="1"/>
  <c r="W50" i="51" s="1"/>
  <c r="V50" i="56" s="1"/>
  <c r="G52" i="49"/>
  <c r="O52" i="49"/>
  <c r="W52" i="49" s="1"/>
  <c r="R52" i="56" s="1"/>
  <c r="G61" i="46"/>
  <c r="O61" i="46" s="1"/>
  <c r="W61" i="46" s="1"/>
  <c r="AH61" i="56" s="1"/>
  <c r="G64" i="38"/>
  <c r="O64" i="38"/>
  <c r="W64" i="38" s="1"/>
  <c r="Z64" i="56" s="1"/>
  <c r="G60" i="49"/>
  <c r="O60" i="49"/>
  <c r="W60" i="49"/>
  <c r="R60" i="56" s="1"/>
  <c r="G54" i="36"/>
  <c r="O54" i="36"/>
  <c r="W54" i="36" s="1"/>
  <c r="J54" i="56" s="1"/>
  <c r="G49" i="43"/>
  <c r="O49" i="43" s="1"/>
  <c r="W49" i="43" s="1"/>
  <c r="AB49" i="56" s="1"/>
  <c r="G58" i="43"/>
  <c r="O58" i="43"/>
  <c r="W58" i="43" s="1"/>
  <c r="AB58" i="56" s="1"/>
  <c r="G55" i="42"/>
  <c r="O55" i="42" s="1"/>
  <c r="W55" i="42" s="1"/>
  <c r="L55" i="56" s="1"/>
  <c r="G36" i="49"/>
  <c r="O36" i="49"/>
  <c r="W36" i="49"/>
  <c r="G63" i="48"/>
  <c r="O63" i="48" s="1"/>
  <c r="W63" i="48" s="1"/>
  <c r="P63" i="56" s="1"/>
  <c r="G36" i="37"/>
  <c r="O36" i="37"/>
  <c r="W36" i="37" s="1"/>
  <c r="N36" i="56" s="1"/>
  <c r="G269" i="44"/>
  <c r="Q269" i="44" s="1"/>
  <c r="O269" i="44"/>
  <c r="G290" i="38"/>
  <c r="R290" i="38" s="1"/>
  <c r="O290" i="38"/>
  <c r="G287" i="37"/>
  <c r="T287" i="37" s="1"/>
  <c r="G289" i="47"/>
  <c r="Q289" i="47" s="1"/>
  <c r="G271" i="52"/>
  <c r="Q271" i="52" s="1"/>
  <c r="O271" i="52"/>
  <c r="G287" i="48"/>
  <c r="Q287" i="48" s="1"/>
  <c r="G272" i="42"/>
  <c r="Q272" i="42" s="1"/>
  <c r="G279" i="51"/>
  <c r="P279" i="51" s="1"/>
  <c r="G278" i="44"/>
  <c r="R278" i="44" s="1"/>
  <c r="G284" i="38"/>
  <c r="P284" i="38" s="1"/>
  <c r="G281" i="43"/>
  <c r="R281" i="43" s="1"/>
  <c r="G282" i="42"/>
  <c r="P282" i="42" s="1"/>
  <c r="G279" i="52"/>
  <c r="T279" i="52" s="1"/>
  <c r="O279" i="32"/>
  <c r="W279" i="32" s="1"/>
  <c r="H279" i="56" s="1"/>
  <c r="G281" i="36"/>
  <c r="Q281" i="36" s="1"/>
  <c r="O281" i="36"/>
  <c r="O67" i="32"/>
  <c r="W67" i="32"/>
  <c r="H67" i="56" s="1"/>
  <c r="G64" i="54"/>
  <c r="O64" i="54" s="1"/>
  <c r="W64" i="54" s="1"/>
  <c r="AL64" i="56" s="1"/>
  <c r="G61" i="54"/>
  <c r="O61" i="54"/>
  <c r="W61" i="54" s="1"/>
  <c r="AL61" i="56" s="1"/>
  <c r="G66" i="54"/>
  <c r="O66" i="54"/>
  <c r="W66" i="54" s="1"/>
  <c r="AL66" i="56" s="1"/>
  <c r="G59" i="54"/>
  <c r="O59" i="54"/>
  <c r="W59" i="54" s="1"/>
  <c r="AL59" i="56" s="1"/>
  <c r="G54" i="44"/>
  <c r="O54" i="44"/>
  <c r="W54" i="44" s="1"/>
  <c r="AD54" i="56" s="1"/>
  <c r="G57" i="51"/>
  <c r="O57" i="51"/>
  <c r="W57" i="51" s="1"/>
  <c r="V57" i="56" s="1"/>
  <c r="G58" i="51"/>
  <c r="O58" i="51"/>
  <c r="W58" i="51" s="1"/>
  <c r="V58" i="56" s="1"/>
  <c r="G67" i="51"/>
  <c r="O67" i="51"/>
  <c r="W67" i="51" s="1"/>
  <c r="V67" i="56" s="1"/>
  <c r="G49" i="51"/>
  <c r="O49" i="51"/>
  <c r="W49" i="51" s="1"/>
  <c r="V49" i="56" s="1"/>
  <c r="G56" i="37"/>
  <c r="O56" i="37"/>
  <c r="W56" i="37" s="1"/>
  <c r="N56" i="56" s="1"/>
  <c r="G59" i="37"/>
  <c r="O59" i="37"/>
  <c r="W59" i="37" s="1"/>
  <c r="N59" i="56" s="1"/>
  <c r="G67" i="37"/>
  <c r="O67" i="37"/>
  <c r="W67" i="37" s="1"/>
  <c r="N67" i="56" s="1"/>
  <c r="G63" i="37"/>
  <c r="O63" i="37"/>
  <c r="W63" i="37" s="1"/>
  <c r="N63" i="56" s="1"/>
  <c r="G66" i="47"/>
  <c r="O66" i="47"/>
  <c r="W66" i="47" s="1"/>
  <c r="AJ66" i="56" s="1"/>
  <c r="G58" i="46"/>
  <c r="O58" i="46" s="1"/>
  <c r="W58" i="46" s="1"/>
  <c r="AH58" i="56" s="1"/>
  <c r="G55" i="46"/>
  <c r="O55" i="46"/>
  <c r="W55" i="46" s="1"/>
  <c r="AH55" i="56" s="1"/>
  <c r="G66" i="46"/>
  <c r="O66" i="46"/>
  <c r="W66" i="46" s="1"/>
  <c r="AH66" i="56" s="1"/>
  <c r="G52" i="46"/>
  <c r="O52" i="46"/>
  <c r="W52" i="46" s="1"/>
  <c r="AH52" i="56" s="1"/>
  <c r="G53" i="46"/>
  <c r="O53" i="46"/>
  <c r="W53" i="46" s="1"/>
  <c r="AH53" i="56" s="1"/>
  <c r="G62" i="38"/>
  <c r="O62" i="38"/>
  <c r="W62" i="38" s="1"/>
  <c r="Z62" i="56" s="1"/>
  <c r="G50" i="38"/>
  <c r="O50" i="38"/>
  <c r="W50" i="38" s="1"/>
  <c r="Z50" i="56" s="1"/>
  <c r="G67" i="38"/>
  <c r="O67" i="38"/>
  <c r="W67" i="38" s="1"/>
  <c r="Z67" i="56" s="1"/>
  <c r="G57" i="49"/>
  <c r="O57" i="49"/>
  <c r="W57" i="49" s="1"/>
  <c r="R57" i="56" s="1"/>
  <c r="G63" i="49"/>
  <c r="O63" i="49"/>
  <c r="W63" i="49" s="1"/>
  <c r="R63" i="56" s="1"/>
  <c r="G64" i="49"/>
  <c r="O64" i="49"/>
  <c r="W64" i="49" s="1"/>
  <c r="R64" i="56" s="1"/>
  <c r="G59" i="49"/>
  <c r="O59" i="49"/>
  <c r="W59" i="49" s="1"/>
  <c r="R59" i="56" s="1"/>
  <c r="G53" i="49"/>
  <c r="O53" i="49"/>
  <c r="W53" i="49" s="1"/>
  <c r="R53" i="56" s="1"/>
  <c r="G64" i="36"/>
  <c r="O64" i="36"/>
  <c r="W64" i="36" s="1"/>
  <c r="J64" i="56" s="1"/>
  <c r="G62" i="36"/>
  <c r="O62" i="36"/>
  <c r="W62" i="36" s="1"/>
  <c r="J62" i="56" s="1"/>
  <c r="G67" i="36"/>
  <c r="O67" i="36"/>
  <c r="W67" i="36" s="1"/>
  <c r="J67" i="56" s="1"/>
  <c r="G66" i="49"/>
  <c r="O66" i="49"/>
  <c r="W66" i="49" s="1"/>
  <c r="R66" i="56" s="1"/>
  <c r="G63" i="43"/>
  <c r="O63" i="43"/>
  <c r="W63" i="43" s="1"/>
  <c r="AB63" i="56" s="1"/>
  <c r="G59" i="43"/>
  <c r="O59" i="43" s="1"/>
  <c r="W59" i="43" s="1"/>
  <c r="AB59" i="56" s="1"/>
  <c r="G55" i="47"/>
  <c r="O55" i="47"/>
  <c r="W55" i="47" s="1"/>
  <c r="AJ55" i="56" s="1"/>
  <c r="G57" i="47"/>
  <c r="O57" i="47"/>
  <c r="W57" i="47" s="1"/>
  <c r="AJ57" i="56" s="1"/>
  <c r="G60" i="47"/>
  <c r="O60" i="47"/>
  <c r="W60" i="47" s="1"/>
  <c r="AJ60" i="56" s="1"/>
  <c r="G54" i="43"/>
  <c r="O54" i="43"/>
  <c r="W54" i="43" s="1"/>
  <c r="AB54" i="56" s="1"/>
  <c r="G51" i="43"/>
  <c r="O51" i="43"/>
  <c r="W51" i="43" s="1"/>
  <c r="AB51" i="56" s="1"/>
  <c r="G55" i="43"/>
  <c r="O55" i="43"/>
  <c r="W55" i="43" s="1"/>
  <c r="AB55" i="56" s="1"/>
  <c r="G60" i="43"/>
  <c r="O60" i="43"/>
  <c r="W60" i="43" s="1"/>
  <c r="AB60" i="56" s="1"/>
  <c r="G56" i="43"/>
  <c r="O56" i="43" s="1"/>
  <c r="W56" i="43" s="1"/>
  <c r="AB56" i="56" s="1"/>
  <c r="G49" i="50"/>
  <c r="O49" i="50"/>
  <c r="W49" i="50" s="1"/>
  <c r="T49" i="56" s="1"/>
  <c r="G50" i="50"/>
  <c r="O50" i="50" s="1"/>
  <c r="W50" i="50" s="1"/>
  <c r="T50" i="56" s="1"/>
  <c r="G56" i="50"/>
  <c r="O56" i="50"/>
  <c r="W56" i="50" s="1"/>
  <c r="T56" i="56" s="1"/>
  <c r="G61" i="50"/>
  <c r="O61" i="50"/>
  <c r="W61" i="50" s="1"/>
  <c r="T61" i="56" s="1"/>
  <c r="G64" i="42"/>
  <c r="O64" i="42"/>
  <c r="W64" i="42" s="1"/>
  <c r="L64" i="56" s="1"/>
  <c r="G67" i="42"/>
  <c r="O67" i="42"/>
  <c r="W67" i="42" s="1"/>
  <c r="L67" i="56" s="1"/>
  <c r="G57" i="42"/>
  <c r="O57" i="42"/>
  <c r="W57" i="42" s="1"/>
  <c r="L57" i="56" s="1"/>
  <c r="G268" i="54"/>
  <c r="R268" i="54" s="1"/>
  <c r="G286" i="44"/>
  <c r="P286" i="44" s="1"/>
  <c r="G285" i="38"/>
  <c r="S285" i="38" s="1"/>
  <c r="G271" i="49"/>
  <c r="P271" i="49" s="1"/>
  <c r="G271" i="36"/>
  <c r="S271" i="36" s="1"/>
  <c r="O271" i="36"/>
  <c r="G286" i="47"/>
  <c r="P286" i="47" s="1"/>
  <c r="G277" i="45"/>
  <c r="Q277" i="45" s="1"/>
  <c r="G289" i="52"/>
  <c r="U289" i="52" s="1"/>
  <c r="G277" i="48"/>
  <c r="P277" i="48" s="1"/>
  <c r="O289" i="32"/>
  <c r="W289" i="32" s="1"/>
  <c r="H289" i="56" s="1"/>
  <c r="G283" i="51"/>
  <c r="T283" i="51" s="1"/>
  <c r="G279" i="44"/>
  <c r="Q279" i="44" s="1"/>
  <c r="G284" i="47"/>
  <c r="Q284" i="47" s="1"/>
  <c r="G280" i="42"/>
  <c r="T280" i="42" s="1"/>
  <c r="G284" i="52"/>
  <c r="P284" i="52" s="1"/>
  <c r="G282" i="46"/>
  <c r="Q282" i="46" s="1"/>
  <c r="O66" i="32"/>
  <c r="W66" i="32" s="1"/>
  <c r="H66" i="56" s="1"/>
  <c r="G63" i="45"/>
  <c r="O63" i="45"/>
  <c r="W63" i="45" s="1"/>
  <c r="AF63" i="56" s="1"/>
  <c r="G50" i="45"/>
  <c r="O50" i="45" s="1"/>
  <c r="W50" i="45" s="1"/>
  <c r="AF50" i="56" s="1"/>
  <c r="G59" i="45"/>
  <c r="O59" i="45"/>
  <c r="W59" i="45" s="1"/>
  <c r="AF59" i="56" s="1"/>
  <c r="G60" i="52"/>
  <c r="O60" i="52" s="1"/>
  <c r="W60" i="52" s="1"/>
  <c r="X60" i="56" s="1"/>
  <c r="G63" i="52"/>
  <c r="O63" i="52"/>
  <c r="W63" i="52" s="1"/>
  <c r="X63" i="56" s="1"/>
  <c r="G60" i="48"/>
  <c r="O60" i="48" s="1"/>
  <c r="W60" i="48" s="1"/>
  <c r="P60" i="56" s="1"/>
  <c r="G61" i="48"/>
  <c r="O61" i="48"/>
  <c r="W61" i="48" s="1"/>
  <c r="P61" i="56" s="1"/>
  <c r="G51" i="48"/>
  <c r="O51" i="48" s="1"/>
  <c r="W51" i="48" s="1"/>
  <c r="P51" i="56" s="1"/>
  <c r="G65" i="48"/>
  <c r="O65" i="48"/>
  <c r="W65" i="48" s="1"/>
  <c r="P65" i="56" s="1"/>
  <c r="G67" i="47"/>
  <c r="O67" i="47" s="1"/>
  <c r="W67" i="47" s="1"/>
  <c r="AJ67" i="56" s="1"/>
  <c r="G61" i="42"/>
  <c r="O61" i="42" s="1"/>
  <c r="W61" i="42" s="1"/>
  <c r="L61" i="56" s="1"/>
  <c r="G53" i="52"/>
  <c r="O53" i="52" s="1"/>
  <c r="W53" i="52" s="1"/>
  <c r="X53" i="56" s="1"/>
  <c r="O64" i="32"/>
  <c r="W64" i="32"/>
  <c r="W65" i="37"/>
  <c r="N65" i="56" s="1"/>
  <c r="G268" i="46"/>
  <c r="S268" i="46" s="1"/>
  <c r="G271" i="44"/>
  <c r="T271" i="44" s="1"/>
  <c r="G287" i="51"/>
  <c r="U287" i="51" s="1"/>
  <c r="G289" i="49"/>
  <c r="R289" i="49" s="1"/>
  <c r="G285" i="36"/>
  <c r="T285" i="36" s="1"/>
  <c r="G288" i="45"/>
  <c r="U288" i="45" s="1"/>
  <c r="G272" i="43"/>
  <c r="R272" i="43" s="1"/>
  <c r="G285" i="52"/>
  <c r="S285" i="52" s="1"/>
  <c r="G268" i="48"/>
  <c r="Q268" i="48" s="1"/>
  <c r="G286" i="42"/>
  <c r="P286" i="42" s="1"/>
  <c r="G278" i="49"/>
  <c r="T278" i="49" s="1"/>
  <c r="G283" i="44"/>
  <c r="P283" i="44" s="1"/>
  <c r="G281" i="38"/>
  <c r="T281" i="38" s="1"/>
  <c r="G278" i="43"/>
  <c r="P278" i="43" s="1"/>
  <c r="G281" i="42"/>
  <c r="S281" i="42" s="1"/>
  <c r="G280" i="48"/>
  <c r="P280" i="48" s="1"/>
  <c r="O283" i="32"/>
  <c r="W283" i="32" s="1"/>
  <c r="H283" i="56" s="1"/>
  <c r="G282" i="36"/>
  <c r="Q282" i="36" s="1"/>
  <c r="O282" i="36"/>
  <c r="G336" i="45"/>
  <c r="T336" i="45"/>
  <c r="G334" i="49"/>
  <c r="T334" i="49" s="1"/>
  <c r="G338" i="47"/>
  <c r="T338" i="47"/>
  <c r="G335" i="52"/>
  <c r="T335" i="52" s="1"/>
  <c r="G338" i="37"/>
  <c r="T338" i="37"/>
  <c r="G339" i="39"/>
  <c r="T339" i="39" s="1"/>
  <c r="G334" i="54"/>
  <c r="T334" i="54"/>
  <c r="G339" i="45"/>
  <c r="T339" i="45" s="1"/>
  <c r="G339" i="43"/>
  <c r="T339" i="43"/>
  <c r="G339" i="52"/>
  <c r="T339" i="52" s="1"/>
  <c r="G338" i="50"/>
  <c r="T338" i="50"/>
  <c r="G337" i="48"/>
  <c r="T337" i="48" s="1"/>
  <c r="G332" i="37"/>
  <c r="T332" i="37"/>
  <c r="G332" i="36"/>
  <c r="T332" i="36" s="1"/>
  <c r="G331" i="49"/>
  <c r="T331" i="49"/>
  <c r="G335" i="37"/>
  <c r="T335" i="37" s="1"/>
  <c r="G339" i="42"/>
  <c r="T339" i="42"/>
  <c r="G332" i="47"/>
  <c r="T332" i="47" s="1"/>
  <c r="G332" i="54"/>
  <c r="T332" i="54" s="1"/>
  <c r="G332" i="44"/>
  <c r="T332" i="44" s="1"/>
  <c r="G336" i="43"/>
  <c r="T336" i="43" s="1"/>
  <c r="G336" i="54"/>
  <c r="T336" i="54" s="1"/>
  <c r="G336" i="51"/>
  <c r="T336" i="51"/>
  <c r="G336" i="50"/>
  <c r="T336" i="50" s="1"/>
  <c r="G333" i="45"/>
  <c r="T333" i="45" s="1"/>
  <c r="G333" i="39"/>
  <c r="T333" i="39" s="1"/>
  <c r="G333" i="51"/>
  <c r="T333" i="51"/>
  <c r="G333" i="38"/>
  <c r="T333" i="38" s="1"/>
  <c r="G337" i="45"/>
  <c r="T337" i="45"/>
  <c r="G337" i="46"/>
  <c r="T337" i="46" s="1"/>
  <c r="G337" i="51"/>
  <c r="T337" i="51" s="1"/>
  <c r="G337" i="49"/>
  <c r="T337" i="49" s="1"/>
  <c r="G334" i="45"/>
  <c r="T334" i="45" s="1"/>
  <c r="G334" i="39"/>
  <c r="T334" i="39" s="1"/>
  <c r="G334" i="52"/>
  <c r="T334" i="52"/>
  <c r="G334" i="50"/>
  <c r="T334" i="50" s="1"/>
  <c r="G338" i="45"/>
  <c r="T338" i="45" s="1"/>
  <c r="G338" i="39"/>
  <c r="T338" i="39" s="1"/>
  <c r="G338" i="52"/>
  <c r="T338" i="52" s="1"/>
  <c r="G338" i="49"/>
  <c r="T338" i="49" s="1"/>
  <c r="G67" i="44"/>
  <c r="O67" i="44" s="1"/>
  <c r="W67" i="44" s="1"/>
  <c r="AD67" i="56" s="1"/>
  <c r="G66" i="38"/>
  <c r="O66" i="38" s="1"/>
  <c r="W66" i="38" s="1"/>
  <c r="Z66" i="56" s="1"/>
  <c r="G272" i="52"/>
  <c r="O272" i="52"/>
  <c r="G61" i="38"/>
  <c r="O61" i="38"/>
  <c r="W61" i="38"/>
  <c r="Z61" i="56"/>
  <c r="O272" i="32"/>
  <c r="W272" i="32" s="1"/>
  <c r="H272" i="56" s="1"/>
  <c r="O50" i="32"/>
  <c r="W50" i="32"/>
  <c r="H50" i="56" s="1"/>
  <c r="G285" i="42"/>
  <c r="U285" i="42" s="1"/>
  <c r="G66" i="52"/>
  <c r="O66" i="52"/>
  <c r="W66" i="52" s="1"/>
  <c r="X66" i="56" s="1"/>
  <c r="G59" i="51"/>
  <c r="O59" i="51"/>
  <c r="W59" i="51" s="1"/>
  <c r="V59" i="56" s="1"/>
  <c r="G52" i="38"/>
  <c r="O52" i="38" s="1"/>
  <c r="W52" i="38" s="1"/>
  <c r="Z52" i="56" s="1"/>
  <c r="G61" i="43"/>
  <c r="O61" i="43"/>
  <c r="W61" i="43" s="1"/>
  <c r="AB61" i="56" s="1"/>
  <c r="G57" i="45"/>
  <c r="O57" i="45" s="1"/>
  <c r="W57" i="45" s="1"/>
  <c r="AF57" i="56" s="1"/>
  <c r="G287" i="49"/>
  <c r="R287" i="49" s="1"/>
  <c r="G289" i="50"/>
  <c r="T289" i="50" s="1"/>
  <c r="G288" i="42"/>
  <c r="P288" i="42" s="1"/>
  <c r="O288" i="42"/>
  <c r="G279" i="37"/>
  <c r="S279" i="37" s="1"/>
  <c r="G283" i="47"/>
  <c r="P283" i="47" s="1"/>
  <c r="G278" i="48"/>
  <c r="U278" i="48" s="1"/>
  <c r="G281" i="46"/>
  <c r="P281" i="46" s="1"/>
  <c r="G55" i="48"/>
  <c r="O55" i="48" s="1"/>
  <c r="W55" i="48" s="1"/>
  <c r="P55" i="56" s="1"/>
  <c r="G67" i="45"/>
  <c r="O67" i="45"/>
  <c r="W67" i="45" s="1"/>
  <c r="AF67" i="56" s="1"/>
  <c r="G52" i="48"/>
  <c r="O52" i="48" s="1"/>
  <c r="W52" i="48" s="1"/>
  <c r="P52" i="56" s="1"/>
  <c r="G51" i="54"/>
  <c r="O51" i="54" s="1"/>
  <c r="W51" i="54" s="1"/>
  <c r="AL51" i="56" s="1"/>
  <c r="G64" i="44"/>
  <c r="O64" i="44"/>
  <c r="W64" i="44" s="1"/>
  <c r="AD64" i="56" s="1"/>
  <c r="G36" i="47"/>
  <c r="O36" i="47"/>
  <c r="W36" i="47" s="1"/>
  <c r="AJ36" i="56" s="1"/>
  <c r="G55" i="44"/>
  <c r="O55" i="44"/>
  <c r="W55" i="44" s="1"/>
  <c r="AD55" i="56" s="1"/>
  <c r="G51" i="49"/>
  <c r="O51" i="49"/>
  <c r="W51" i="49" s="1"/>
  <c r="R51" i="56" s="1"/>
  <c r="G290" i="54"/>
  <c r="T290" i="54" s="1"/>
  <c r="O290" i="54"/>
  <c r="G289" i="51"/>
  <c r="S289" i="51" s="1"/>
  <c r="G285" i="37"/>
  <c r="T285" i="37" s="1"/>
  <c r="G268" i="43"/>
  <c r="Q268" i="43" s="1"/>
  <c r="G271" i="48"/>
  <c r="U271" i="48" s="1"/>
  <c r="G280" i="54"/>
  <c r="T280" i="54" s="1"/>
  <c r="G279" i="38"/>
  <c r="Q279" i="38" s="1"/>
  <c r="G282" i="48"/>
  <c r="R282" i="48" s="1"/>
  <c r="O282" i="48"/>
  <c r="G52" i="44"/>
  <c r="O52" i="44"/>
  <c r="W52" i="44" s="1"/>
  <c r="AD52" i="56" s="1"/>
  <c r="O53" i="32"/>
  <c r="W53" i="32"/>
  <c r="H53" i="56" s="1"/>
  <c r="G56" i="54"/>
  <c r="O56" i="54" s="1"/>
  <c r="W56" i="54" s="1"/>
  <c r="AL56" i="56" s="1"/>
  <c r="G53" i="51"/>
  <c r="O53" i="51" s="1"/>
  <c r="W53" i="51" s="1"/>
  <c r="V53" i="56" s="1"/>
  <c r="G61" i="37"/>
  <c r="O61" i="37" s="1"/>
  <c r="W61" i="37" s="1"/>
  <c r="N61" i="56" s="1"/>
  <c r="G54" i="38"/>
  <c r="O54" i="38" s="1"/>
  <c r="W54" i="38" s="1"/>
  <c r="Z54" i="56" s="1"/>
  <c r="G64" i="46"/>
  <c r="O64" i="46" s="1"/>
  <c r="W64" i="46" s="1"/>
  <c r="AH64" i="56" s="1"/>
  <c r="G60" i="38"/>
  <c r="O60" i="38" s="1"/>
  <c r="W60" i="38" s="1"/>
  <c r="Z60" i="56" s="1"/>
  <c r="G61" i="49"/>
  <c r="O61" i="49" s="1"/>
  <c r="W61" i="49" s="1"/>
  <c r="R61" i="56" s="1"/>
  <c r="G63" i="50"/>
  <c r="O63" i="50" s="1"/>
  <c r="W63" i="50" s="1"/>
  <c r="T63" i="56" s="1"/>
  <c r="G62" i="43"/>
  <c r="O62" i="43" s="1"/>
  <c r="W62" i="43" s="1"/>
  <c r="AB62" i="56" s="1"/>
  <c r="G53" i="43"/>
  <c r="O53" i="43" s="1"/>
  <c r="W53" i="43" s="1"/>
  <c r="AB53" i="56" s="1"/>
  <c r="G60" i="50"/>
  <c r="O60" i="50" s="1"/>
  <c r="W60" i="50" s="1"/>
  <c r="T60" i="56" s="1"/>
  <c r="G52" i="42"/>
  <c r="O52" i="42"/>
  <c r="W52" i="42" s="1"/>
  <c r="L52" i="56" s="1"/>
  <c r="O56" i="32"/>
  <c r="W56" i="32"/>
  <c r="H56" i="56" s="1"/>
  <c r="G51" i="37"/>
  <c r="O51" i="37" s="1"/>
  <c r="W51" i="37" s="1"/>
  <c r="N51" i="56" s="1"/>
  <c r="G36" i="38"/>
  <c r="O36" i="38" s="1"/>
  <c r="W36" i="38" s="1"/>
  <c r="Z36" i="56" s="1"/>
  <c r="G65" i="37"/>
  <c r="O65" i="37"/>
  <c r="G36" i="43"/>
  <c r="O36" i="43" s="1"/>
  <c r="W36" i="43" s="1"/>
  <c r="AB36" i="56" s="1"/>
  <c r="G288" i="54"/>
  <c r="P288" i="54" s="1"/>
  <c r="G268" i="49"/>
  <c r="S268" i="49" s="1"/>
  <c r="O268" i="49"/>
  <c r="G289" i="37"/>
  <c r="Q289" i="37" s="1"/>
  <c r="O289" i="37"/>
  <c r="G268" i="52"/>
  <c r="U268" i="52" s="1"/>
  <c r="G268" i="50"/>
  <c r="R268" i="50" s="1"/>
  <c r="G283" i="54"/>
  <c r="T283" i="54" s="1"/>
  <c r="G282" i="38"/>
  <c r="R282" i="38" s="1"/>
  <c r="G280" i="45"/>
  <c r="P280" i="45" s="1"/>
  <c r="O278" i="32"/>
  <c r="W278" i="32" s="1"/>
  <c r="H278" i="56" s="1"/>
  <c r="G338" i="43"/>
  <c r="T338" i="43" s="1"/>
  <c r="G336" i="38"/>
  <c r="T336" i="38" s="1"/>
  <c r="G337" i="36"/>
  <c r="T337" i="36"/>
  <c r="G334" i="43"/>
  <c r="T334" i="43" s="1"/>
  <c r="G335" i="42"/>
  <c r="T335" i="42" s="1"/>
  <c r="G331" i="38"/>
  <c r="T331" i="38" s="1"/>
  <c r="G335" i="38"/>
  <c r="T335" i="38"/>
  <c r="G339" i="46"/>
  <c r="T339" i="46" s="1"/>
  <c r="G336" i="42"/>
  <c r="T336" i="42"/>
  <c r="G58" i="54"/>
  <c r="O58" i="54" s="1"/>
  <c r="W58" i="54" s="1"/>
  <c r="AL58" i="56" s="1"/>
  <c r="G59" i="46"/>
  <c r="O59" i="46" s="1"/>
  <c r="W59" i="46" s="1"/>
  <c r="AH59" i="56" s="1"/>
  <c r="G56" i="49"/>
  <c r="O56" i="49" s="1"/>
  <c r="W56" i="49" s="1"/>
  <c r="R56" i="56" s="1"/>
  <c r="G52" i="47"/>
  <c r="O52" i="47" s="1"/>
  <c r="W52" i="47" s="1"/>
  <c r="AJ52" i="56" s="1"/>
  <c r="G36" i="46"/>
  <c r="O36" i="46" s="1"/>
  <c r="W36" i="46" s="1"/>
  <c r="AH36" i="56" s="1"/>
  <c r="O54" i="32"/>
  <c r="W54" i="32" s="1"/>
  <c r="H54" i="56" s="1"/>
  <c r="G280" i="43"/>
  <c r="P280" i="43" s="1"/>
  <c r="O280" i="43"/>
  <c r="G336" i="37"/>
  <c r="T336" i="37" s="1"/>
  <c r="G332" i="48"/>
  <c r="T332" i="48" s="1"/>
  <c r="G339" i="36"/>
  <c r="T339" i="36"/>
  <c r="G58" i="44"/>
  <c r="O58" i="44" s="1"/>
  <c r="W58" i="44" s="1"/>
  <c r="AD58" i="56" s="1"/>
  <c r="G279" i="54"/>
  <c r="O279" i="54" s="1"/>
  <c r="G58" i="48"/>
  <c r="O58" i="48"/>
  <c r="W58" i="48"/>
  <c r="P58" i="56"/>
  <c r="G62" i="37"/>
  <c r="O62" i="37" s="1"/>
  <c r="W62" i="37" s="1"/>
  <c r="N62" i="56" s="1"/>
  <c r="G62" i="49"/>
  <c r="O62" i="49" s="1"/>
  <c r="W62" i="49" s="1"/>
  <c r="R62" i="56" s="1"/>
  <c r="G51" i="42"/>
  <c r="O51" i="42"/>
  <c r="W51" i="42" s="1"/>
  <c r="L51" i="56" s="1"/>
  <c r="G286" i="54"/>
  <c r="S286" i="54" s="1"/>
  <c r="G272" i="36"/>
  <c r="S272" i="36" s="1"/>
  <c r="G272" i="48"/>
  <c r="P272" i="48" s="1"/>
  <c r="G282" i="54"/>
  <c r="Q282" i="54" s="1"/>
  <c r="G282" i="37"/>
  <c r="S282" i="37" s="1"/>
  <c r="G281" i="45"/>
  <c r="Q281" i="45" s="1"/>
  <c r="O281" i="45"/>
  <c r="G279" i="48"/>
  <c r="R279" i="48" s="1"/>
  <c r="O279" i="48"/>
  <c r="G60" i="37"/>
  <c r="O60" i="37" s="1"/>
  <c r="W60" i="37" s="1"/>
  <c r="N60" i="56" s="1"/>
  <c r="G67" i="52"/>
  <c r="O67" i="52"/>
  <c r="W67" i="52" s="1"/>
  <c r="X67" i="56" s="1"/>
  <c r="G50" i="48"/>
  <c r="O50" i="48" s="1"/>
  <c r="W50" i="48" s="1"/>
  <c r="P50" i="56" s="1"/>
  <c r="G60" i="51"/>
  <c r="O60" i="51"/>
  <c r="W60" i="51" s="1"/>
  <c r="V60" i="56" s="1"/>
  <c r="G52" i="51"/>
  <c r="O52" i="51" s="1"/>
  <c r="W52" i="51" s="1"/>
  <c r="V52" i="56" s="1"/>
  <c r="G36" i="54"/>
  <c r="O36" i="54"/>
  <c r="W36" i="54" s="1"/>
  <c r="AL36" i="56" s="1"/>
  <c r="G56" i="36"/>
  <c r="O56" i="36"/>
  <c r="W56" i="36"/>
  <c r="J56" i="56"/>
  <c r="G36" i="45"/>
  <c r="O36" i="45"/>
  <c r="W36" i="45"/>
  <c r="AF36" i="56"/>
  <c r="G272" i="38"/>
  <c r="S272" i="38" s="1"/>
  <c r="O272" i="38"/>
  <c r="G290" i="51"/>
  <c r="R290" i="51" s="1"/>
  <c r="G269" i="47"/>
  <c r="Q269" i="47" s="1"/>
  <c r="G269" i="43"/>
  <c r="P269" i="43" s="1"/>
  <c r="O277" i="32"/>
  <c r="W277" i="32"/>
  <c r="H277" i="56" s="1"/>
  <c r="G282" i="44"/>
  <c r="Q282" i="44" s="1"/>
  <c r="O282" i="44"/>
  <c r="G283" i="45"/>
  <c r="Q283" i="45" s="1"/>
  <c r="O282" i="32"/>
  <c r="G60" i="45"/>
  <c r="O60" i="45"/>
  <c r="W60" i="45" s="1"/>
  <c r="AF60" i="56" s="1"/>
  <c r="G49" i="37"/>
  <c r="O49" i="37"/>
  <c r="W49" i="37" s="1"/>
  <c r="N49" i="56" s="1"/>
  <c r="G65" i="54"/>
  <c r="O65" i="54" s="1"/>
  <c r="W65" i="54" s="1"/>
  <c r="AL65" i="56" s="1"/>
  <c r="G64" i="51"/>
  <c r="O64" i="51" s="1"/>
  <c r="W64" i="51" s="1"/>
  <c r="V64" i="56" s="1"/>
  <c r="G58" i="37"/>
  <c r="O58" i="37" s="1"/>
  <c r="W58" i="37" s="1"/>
  <c r="N58" i="56" s="1"/>
  <c r="G62" i="46"/>
  <c r="O62" i="46" s="1"/>
  <c r="W62" i="46" s="1"/>
  <c r="AH62" i="56" s="1"/>
  <c r="G49" i="46"/>
  <c r="O49" i="46" s="1"/>
  <c r="W49" i="46" s="1"/>
  <c r="AH49" i="56" s="1"/>
  <c r="G65" i="49"/>
  <c r="O65" i="49" s="1"/>
  <c r="W65" i="49" s="1"/>
  <c r="R65" i="56" s="1"/>
  <c r="G50" i="49"/>
  <c r="O50" i="49" s="1"/>
  <c r="W50" i="49" s="1"/>
  <c r="R50" i="56" s="1"/>
  <c r="G60" i="42"/>
  <c r="O60" i="42"/>
  <c r="W60" i="42"/>
  <c r="L60" i="56" s="1"/>
  <c r="G53" i="50"/>
  <c r="O53" i="50" s="1"/>
  <c r="W53" i="50" s="1"/>
  <c r="T53" i="56" s="1"/>
  <c r="G63" i="42"/>
  <c r="O63" i="42" s="1"/>
  <c r="W63" i="42" s="1"/>
  <c r="L63" i="56" s="1"/>
  <c r="G58" i="42"/>
  <c r="O58" i="42" s="1"/>
  <c r="W58" i="42" s="1"/>
  <c r="L58" i="56" s="1"/>
  <c r="G65" i="46"/>
  <c r="O65" i="46"/>
  <c r="W65" i="46" s="1"/>
  <c r="AH65" i="56" s="1"/>
  <c r="G36" i="44"/>
  <c r="O36" i="44"/>
  <c r="W36" i="44" s="1"/>
  <c r="AD36" i="56" s="1"/>
  <c r="O49" i="32"/>
  <c r="W49" i="32"/>
  <c r="H49" i="56" s="1"/>
  <c r="G36" i="42"/>
  <c r="O36" i="42"/>
  <c r="W36" i="42" s="1"/>
  <c r="L36" i="56" s="1"/>
  <c r="G269" i="38"/>
  <c r="U269" i="38" s="1"/>
  <c r="O269" i="38"/>
  <c r="G286" i="49"/>
  <c r="U286" i="49" s="1"/>
  <c r="O286" i="49"/>
  <c r="G285" i="45"/>
  <c r="Q285" i="45" s="1"/>
  <c r="G287" i="52"/>
  <c r="Q287" i="52" s="1"/>
  <c r="G282" i="51"/>
  <c r="U282" i="51" s="1"/>
  <c r="G280" i="44"/>
  <c r="P280" i="44" s="1"/>
  <c r="G282" i="50"/>
  <c r="P282" i="50" s="1"/>
  <c r="G283" i="52"/>
  <c r="T283" i="52" s="1"/>
  <c r="G335" i="48"/>
  <c r="T335" i="48"/>
  <c r="G338" i="54"/>
  <c r="T338" i="54"/>
  <c r="G334" i="51"/>
  <c r="T334" i="51"/>
  <c r="G335" i="39"/>
  <c r="T335" i="39"/>
  <c r="G331" i="52"/>
  <c r="T331" i="52"/>
  <c r="G331" i="43"/>
  <c r="T331" i="43"/>
  <c r="G335" i="49"/>
  <c r="T335" i="49"/>
  <c r="G339" i="50"/>
  <c r="T339" i="50"/>
  <c r="G331" i="54"/>
  <c r="T331" i="54"/>
  <c r="G335" i="47"/>
  <c r="T335" i="47"/>
  <c r="G339" i="37"/>
  <c r="T339" i="37"/>
  <c r="G333" i="37"/>
  <c r="T333" i="37"/>
  <c r="G334" i="42"/>
  <c r="T334" i="42"/>
  <c r="G60" i="44"/>
  <c r="O60" i="44"/>
  <c r="W60" i="44" s="1"/>
  <c r="AD60" i="56" s="1"/>
  <c r="G50" i="47"/>
  <c r="O50" i="47" s="1"/>
  <c r="W50" i="47" s="1"/>
  <c r="AJ50" i="56" s="1"/>
  <c r="O58" i="32"/>
  <c r="W58" i="32"/>
  <c r="H58" i="56" s="1"/>
  <c r="G288" i="43"/>
  <c r="R288" i="43" s="1"/>
  <c r="G278" i="51"/>
  <c r="R278" i="51" s="1"/>
  <c r="G281" i="47"/>
  <c r="R281" i="47" s="1"/>
  <c r="G278" i="46"/>
  <c r="P278" i="46" s="1"/>
  <c r="G53" i="45"/>
  <c r="O53" i="45" s="1"/>
  <c r="W53" i="45" s="1"/>
  <c r="AF53" i="56" s="1"/>
  <c r="G52" i="52"/>
  <c r="O52" i="52"/>
  <c r="W52" i="52" s="1"/>
  <c r="X52" i="56" s="1"/>
  <c r="G52" i="54"/>
  <c r="O52" i="54" s="1"/>
  <c r="W52" i="54" s="1"/>
  <c r="AL52" i="56" s="1"/>
  <c r="G56" i="44"/>
  <c r="O56" i="44" s="1"/>
  <c r="W56" i="44" s="1"/>
  <c r="AD56" i="56" s="1"/>
  <c r="G269" i="54"/>
  <c r="S269" i="54" s="1"/>
  <c r="G287" i="46"/>
  <c r="T287" i="46" s="1"/>
  <c r="G272" i="37"/>
  <c r="P272" i="37" s="1"/>
  <c r="O272" i="37"/>
  <c r="G277" i="50"/>
  <c r="U277" i="50" s="1"/>
  <c r="O277" i="50"/>
  <c r="G284" i="50"/>
  <c r="P284" i="50" s="1"/>
  <c r="O284" i="50"/>
  <c r="G278" i="36"/>
  <c r="T278" i="36" s="1"/>
  <c r="G51" i="52"/>
  <c r="O51" i="52" s="1"/>
  <c r="W51" i="52" s="1"/>
  <c r="X51" i="56" s="1"/>
  <c r="G50" i="44"/>
  <c r="O50" i="44" s="1"/>
  <c r="W50" i="44" s="1"/>
  <c r="AD50" i="56" s="1"/>
  <c r="G54" i="37"/>
  <c r="O54" i="37" s="1"/>
  <c r="W54" i="37" s="1"/>
  <c r="N54" i="56" s="1"/>
  <c r="G56" i="38"/>
  <c r="O56" i="38" s="1"/>
  <c r="W56" i="38" s="1"/>
  <c r="Z56" i="56" s="1"/>
  <c r="G57" i="50"/>
  <c r="O57" i="50"/>
  <c r="W57" i="50"/>
  <c r="T57" i="56" s="1"/>
  <c r="G49" i="52"/>
  <c r="O49" i="52"/>
  <c r="W49" i="52" s="1"/>
  <c r="X49" i="56" s="1"/>
  <c r="G289" i="44"/>
  <c r="S289" i="44" s="1"/>
  <c r="G287" i="47"/>
  <c r="Q287" i="47" s="1"/>
  <c r="O287" i="47"/>
  <c r="G286" i="50"/>
  <c r="Q286" i="50" s="1"/>
  <c r="G278" i="37"/>
  <c r="R278" i="37" s="1"/>
  <c r="G283" i="36"/>
  <c r="Q283" i="36" s="1"/>
  <c r="G331" i="39"/>
  <c r="T331" i="39"/>
  <c r="G335" i="44"/>
  <c r="T335" i="44"/>
  <c r="G331" i="45"/>
  <c r="T331" i="45"/>
  <c r="G335" i="46"/>
  <c r="T335" i="46"/>
  <c r="G332" i="42"/>
  <c r="T332" i="42"/>
  <c r="G54" i="48"/>
  <c r="O54" i="48"/>
  <c r="W54" i="48" s="1"/>
  <c r="P54" i="56" s="1"/>
  <c r="G63" i="47"/>
  <c r="O63" i="47" s="1"/>
  <c r="W63" i="47" s="1"/>
  <c r="AJ63" i="56" s="1"/>
  <c r="G53" i="36"/>
  <c r="O53" i="36"/>
  <c r="W53" i="36" s="1"/>
  <c r="J53" i="56" s="1"/>
  <c r="G55" i="54"/>
  <c r="O55" i="54" s="1"/>
  <c r="W55" i="54" s="1"/>
  <c r="AL55" i="56" s="1"/>
  <c r="G287" i="44"/>
  <c r="Q287" i="44" s="1"/>
  <c r="O287" i="44"/>
  <c r="O285" i="32"/>
  <c r="W285" i="32" s="1"/>
  <c r="H285" i="56" s="1"/>
  <c r="G281" i="54"/>
  <c r="P281" i="54" s="1"/>
  <c r="G283" i="50"/>
  <c r="U283" i="50" s="1"/>
  <c r="G278" i="45"/>
  <c r="U278" i="45" s="1"/>
  <c r="G53" i="44"/>
  <c r="O53" i="44"/>
  <c r="W53" i="44" s="1"/>
  <c r="AD53" i="56" s="1"/>
  <c r="G50" i="52"/>
  <c r="O50" i="52" s="1"/>
  <c r="W50" i="52" s="1"/>
  <c r="X50" i="56" s="1"/>
  <c r="G65" i="52"/>
  <c r="O65" i="52" s="1"/>
  <c r="W65" i="52" s="1"/>
  <c r="X65" i="56" s="1"/>
  <c r="O52" i="32"/>
  <c r="W52" i="32" s="1"/>
  <c r="H52" i="56" s="1"/>
  <c r="G55" i="51"/>
  <c r="O55" i="51" s="1"/>
  <c r="W55" i="51" s="1"/>
  <c r="V55" i="56" s="1"/>
  <c r="G55" i="38"/>
  <c r="O55" i="38" s="1"/>
  <c r="W55" i="38" s="1"/>
  <c r="Z55" i="56" s="1"/>
  <c r="G55" i="45"/>
  <c r="O55" i="45" s="1"/>
  <c r="W55" i="45" s="1"/>
  <c r="AF55" i="56" s="1"/>
  <c r="G59" i="52"/>
  <c r="O59" i="52" s="1"/>
  <c r="W59" i="52" s="1"/>
  <c r="X59" i="56" s="1"/>
  <c r="G36" i="48"/>
  <c r="O36" i="48" s="1"/>
  <c r="W36" i="48" s="1"/>
  <c r="P36" i="56" s="1"/>
  <c r="G290" i="46"/>
  <c r="Q290" i="46" s="1"/>
  <c r="G271" i="38"/>
  <c r="P271" i="38" s="1"/>
  <c r="G277" i="36"/>
  <c r="T277" i="36" s="1"/>
  <c r="O277" i="36"/>
  <c r="G269" i="45"/>
  <c r="Q269" i="45" s="1"/>
  <c r="O269" i="45"/>
  <c r="G277" i="42"/>
  <c r="S277" i="42" s="1"/>
  <c r="G280" i="51"/>
  <c r="P280" i="51" s="1"/>
  <c r="G284" i="43"/>
  <c r="Q284" i="43" s="1"/>
  <c r="G281" i="52"/>
  <c r="S281" i="52" s="1"/>
  <c r="G57" i="52"/>
  <c r="O57" i="52" s="1"/>
  <c r="W57" i="52" s="1"/>
  <c r="X57" i="56" s="1"/>
  <c r="G57" i="44"/>
  <c r="O57" i="44" s="1"/>
  <c r="W57" i="44" s="1"/>
  <c r="AD57" i="56" s="1"/>
  <c r="O51" i="32"/>
  <c r="W51" i="32" s="1"/>
  <c r="H51" i="56" s="1"/>
  <c r="G54" i="54"/>
  <c r="O54" i="54" s="1"/>
  <c r="W54" i="54" s="1"/>
  <c r="AL54" i="56" s="1"/>
  <c r="G65" i="51"/>
  <c r="O65" i="51" s="1"/>
  <c r="W65" i="51" s="1"/>
  <c r="V65" i="56" s="1"/>
  <c r="G50" i="46"/>
  <c r="O50" i="46" s="1"/>
  <c r="W50" i="46" s="1"/>
  <c r="AH50" i="56" s="1"/>
  <c r="G63" i="46"/>
  <c r="O63" i="46" s="1"/>
  <c r="W63" i="46" s="1"/>
  <c r="AH63" i="56" s="1"/>
  <c r="G51" i="38"/>
  <c r="O51" i="38" s="1"/>
  <c r="W51" i="38" s="1"/>
  <c r="Z51" i="56" s="1"/>
  <c r="G58" i="49"/>
  <c r="O58" i="49" s="1"/>
  <c r="W58" i="49" s="1"/>
  <c r="R58" i="56" s="1"/>
  <c r="G51" i="36"/>
  <c r="O51" i="36" s="1"/>
  <c r="W51" i="36" s="1"/>
  <c r="J51" i="56" s="1"/>
  <c r="G51" i="47"/>
  <c r="O51" i="47"/>
  <c r="W51" i="47" s="1"/>
  <c r="AJ51" i="56" s="1"/>
  <c r="G66" i="50"/>
  <c r="O66" i="50"/>
  <c r="W66" i="50" s="1"/>
  <c r="T66" i="56" s="1"/>
  <c r="G54" i="42"/>
  <c r="O54" i="42"/>
  <c r="W54" i="42"/>
  <c r="L54" i="56"/>
  <c r="G64" i="52"/>
  <c r="O64" i="52"/>
  <c r="W64" i="52"/>
  <c r="X64" i="56"/>
  <c r="G57" i="54"/>
  <c r="O57" i="54"/>
  <c r="W57" i="54" s="1"/>
  <c r="AL57" i="56" s="1"/>
  <c r="G57" i="48"/>
  <c r="O57" i="48"/>
  <c r="W57" i="48" s="1"/>
  <c r="P57" i="56" s="1"/>
  <c r="G289" i="46"/>
  <c r="T289" i="46" s="1"/>
  <c r="G289" i="38"/>
  <c r="P289" i="38" s="1"/>
  <c r="G277" i="47"/>
  <c r="Q277" i="47" s="1"/>
  <c r="G271" i="43"/>
  <c r="Q271" i="43" s="1"/>
  <c r="G286" i="48"/>
  <c r="S286" i="48" s="1"/>
  <c r="G279" i="49"/>
  <c r="P279" i="49" s="1"/>
  <c r="G280" i="47"/>
  <c r="Q280" i="47" s="1"/>
  <c r="O280" i="47"/>
  <c r="G278" i="42"/>
  <c r="U278" i="42" s="1"/>
  <c r="O278" i="42"/>
  <c r="G279" i="46"/>
  <c r="T279" i="46" s="1"/>
  <c r="G333" i="46"/>
  <c r="T333" i="46" s="1"/>
  <c r="G332" i="49"/>
  <c r="T332" i="49" s="1"/>
  <c r="G333" i="47"/>
  <c r="T333" i="47" s="1"/>
  <c r="G331" i="50"/>
  <c r="T331" i="50" s="1"/>
  <c r="G54" i="46"/>
  <c r="O54" i="46" s="1"/>
  <c r="W54" i="46" s="1"/>
  <c r="AH54" i="56" s="1"/>
  <c r="G269" i="42"/>
  <c r="T269" i="42" s="1"/>
  <c r="G280" i="50"/>
  <c r="T280" i="50" s="1"/>
  <c r="G58" i="45"/>
  <c r="O58" i="45" s="1"/>
  <c r="W58" i="45" s="1"/>
  <c r="AF58" i="56" s="1"/>
  <c r="G52" i="37"/>
  <c r="O52" i="37"/>
  <c r="W52" i="37" s="1"/>
  <c r="N52" i="56" s="1"/>
  <c r="G62" i="48"/>
  <c r="O62" i="48"/>
  <c r="W62" i="48" s="1"/>
  <c r="P62" i="56" s="1"/>
  <c r="G268" i="36"/>
  <c r="S268" i="36" s="1"/>
  <c r="O268" i="36"/>
  <c r="O268" i="32"/>
  <c r="W268" i="32" s="1"/>
  <c r="H268" i="56" s="1"/>
  <c r="G280" i="38"/>
  <c r="U280" i="38" s="1"/>
  <c r="G53" i="54"/>
  <c r="O53" i="54" s="1"/>
  <c r="W53" i="54" s="1"/>
  <c r="AL53" i="56" s="1"/>
  <c r="G56" i="45"/>
  <c r="O56" i="45" s="1"/>
  <c r="W56" i="45" s="1"/>
  <c r="AF56" i="56" s="1"/>
  <c r="G57" i="43"/>
  <c r="O57" i="43"/>
  <c r="W57" i="43" s="1"/>
  <c r="AB57" i="56" s="1"/>
  <c r="G55" i="50"/>
  <c r="O55" i="50" s="1"/>
  <c r="W55" i="50" s="1"/>
  <c r="T55" i="56" s="1"/>
  <c r="G59" i="50"/>
  <c r="O59" i="50"/>
  <c r="W59" i="50" s="1"/>
  <c r="T59" i="56" s="1"/>
  <c r="O59" i="32"/>
  <c r="W59" i="32" s="1"/>
  <c r="H59" i="56" s="1"/>
  <c r="G285" i="54"/>
  <c r="Q285" i="54" s="1"/>
  <c r="O285" i="54"/>
  <c r="G290" i="37"/>
  <c r="P290" i="37" s="1"/>
  <c r="O290" i="37"/>
  <c r="G289" i="42"/>
  <c r="U289" i="42" s="1"/>
  <c r="O289" i="42"/>
  <c r="O281" i="32"/>
  <c r="W281" i="32" s="1"/>
  <c r="H281" i="56" s="1"/>
  <c r="G331" i="51"/>
  <c r="T331" i="51"/>
  <c r="G338" i="42"/>
  <c r="T338" i="42"/>
  <c r="W174" i="36" l="1"/>
  <c r="J174" i="56" s="1"/>
  <c r="AP173" i="56"/>
  <c r="W174" i="52"/>
  <c r="X174" i="56" s="1"/>
  <c r="W174" i="42"/>
  <c r="L174" i="56" s="1"/>
  <c r="W174" i="50"/>
  <c r="W174" i="39"/>
  <c r="AN174" i="56" s="1"/>
  <c r="V172" i="56"/>
  <c r="P172" i="56"/>
  <c r="AN172" i="56"/>
  <c r="J172" i="56"/>
  <c r="W174" i="49"/>
  <c r="R174" i="56" s="1"/>
  <c r="N172" i="56"/>
  <c r="L172" i="56"/>
  <c r="W174" i="51"/>
  <c r="V174" i="56" s="1"/>
  <c r="W174" i="37"/>
  <c r="N174" i="56" s="1"/>
  <c r="X172" i="56"/>
  <c r="W174" i="48"/>
  <c r="P174" i="56" s="1"/>
  <c r="W311" i="32"/>
  <c r="H311" i="56" s="1"/>
  <c r="W157" i="32"/>
  <c r="H157" i="56" s="1"/>
  <c r="W75" i="32"/>
  <c r="H75" i="56" s="1"/>
  <c r="W287" i="36"/>
  <c r="J287" i="56" s="1"/>
  <c r="AP36" i="56"/>
  <c r="AP58" i="56"/>
  <c r="AP57" i="56"/>
  <c r="W311" i="36"/>
  <c r="J311" i="56" s="1"/>
  <c r="W290" i="37"/>
  <c r="N290" i="56" s="1"/>
  <c r="W272" i="54"/>
  <c r="AL272" i="56" s="1"/>
  <c r="AP56" i="56"/>
  <c r="AP49" i="56"/>
  <c r="AP62" i="56"/>
  <c r="AP53" i="56"/>
  <c r="AP65" i="56"/>
  <c r="W280" i="43"/>
  <c r="AB280" i="56" s="1"/>
  <c r="W286" i="45"/>
  <c r="AF286" i="56" s="1"/>
  <c r="AP50" i="56"/>
  <c r="AP55" i="56"/>
  <c r="AP59" i="56"/>
  <c r="AP67" i="56"/>
  <c r="AP60" i="56"/>
  <c r="W149" i="43"/>
  <c r="AB149" i="56" s="1"/>
  <c r="Q281" i="51"/>
  <c r="P281" i="51"/>
  <c r="S281" i="51"/>
  <c r="U281" i="51"/>
  <c r="U283" i="42"/>
  <c r="R280" i="48"/>
  <c r="U282" i="50"/>
  <c r="S279" i="51"/>
  <c r="P279" i="52"/>
  <c r="Q278" i="43"/>
  <c r="S281" i="44"/>
  <c r="U280" i="45"/>
  <c r="Q282" i="47"/>
  <c r="P284" i="49"/>
  <c r="W284" i="49" s="1"/>
  <c r="R284" i="56" s="1"/>
  <c r="S282" i="54"/>
  <c r="Q283" i="44"/>
  <c r="T283" i="44"/>
  <c r="Q284" i="38"/>
  <c r="S283" i="39"/>
  <c r="U286" i="42"/>
  <c r="U287" i="48"/>
  <c r="O277" i="52"/>
  <c r="S283" i="50"/>
  <c r="P285" i="36"/>
  <c r="Q283" i="49"/>
  <c r="Q288" i="45"/>
  <c r="U290" i="46"/>
  <c r="T289" i="49"/>
  <c r="U278" i="46"/>
  <c r="S281" i="43"/>
  <c r="R280" i="38"/>
  <c r="T280" i="39"/>
  <c r="R280" i="39"/>
  <c r="Q280" i="39"/>
  <c r="P280" i="39"/>
  <c r="R282" i="42"/>
  <c r="Q278" i="44"/>
  <c r="U268" i="46"/>
  <c r="Q272" i="43"/>
  <c r="U271" i="44"/>
  <c r="R271" i="44"/>
  <c r="P283" i="52"/>
  <c r="T289" i="44"/>
  <c r="P279" i="38"/>
  <c r="S271" i="38"/>
  <c r="P287" i="46"/>
  <c r="S278" i="45"/>
  <c r="T282" i="37"/>
  <c r="T290" i="36"/>
  <c r="P284" i="44"/>
  <c r="P269" i="48"/>
  <c r="P268" i="47"/>
  <c r="R278" i="50"/>
  <c r="Q271" i="51"/>
  <c r="S287" i="49"/>
  <c r="S283" i="46"/>
  <c r="P287" i="45"/>
  <c r="R272" i="46"/>
  <c r="R289" i="50"/>
  <c r="T289" i="47"/>
  <c r="R281" i="51"/>
  <c r="AP66" i="56"/>
  <c r="W321" i="37"/>
  <c r="N321" i="56" s="1"/>
  <c r="S243" i="38"/>
  <c r="P243" i="38"/>
  <c r="Q243" i="38"/>
  <c r="U243" i="38"/>
  <c r="T243" i="38"/>
  <c r="R243" i="38"/>
  <c r="O243" i="38"/>
  <c r="U247" i="47"/>
  <c r="S247" i="47"/>
  <c r="R247" i="47"/>
  <c r="P247" i="47"/>
  <c r="Q247" i="47"/>
  <c r="T247" i="47"/>
  <c r="O247" i="47"/>
  <c r="W247" i="47" s="1"/>
  <c r="AJ247" i="56" s="1"/>
  <c r="T229" i="37"/>
  <c r="Q229" i="37"/>
  <c r="O229" i="37"/>
  <c r="R229" i="37"/>
  <c r="P229" i="37"/>
  <c r="S229" i="37"/>
  <c r="T243" i="43"/>
  <c r="S243" i="43"/>
  <c r="O243" i="43"/>
  <c r="P243" i="43"/>
  <c r="Q243" i="43"/>
  <c r="U243" i="43"/>
  <c r="R241" i="43"/>
  <c r="S241" i="43"/>
  <c r="T241" i="43"/>
  <c r="U241" i="43"/>
  <c r="Q241" i="43"/>
  <c r="P241" i="43"/>
  <c r="O241" i="43"/>
  <c r="W241" i="43" s="1"/>
  <c r="AB241" i="56" s="1"/>
  <c r="P199" i="47"/>
  <c r="U199" i="47"/>
  <c r="O199" i="47"/>
  <c r="R199" i="47"/>
  <c r="T199" i="47"/>
  <c r="S199" i="47"/>
  <c r="P100" i="50"/>
  <c r="R100" i="50"/>
  <c r="O100" i="50"/>
  <c r="T100" i="50"/>
  <c r="Q100" i="50"/>
  <c r="S100" i="50"/>
  <c r="S212" i="52"/>
  <c r="T212" i="52"/>
  <c r="O212" i="52"/>
  <c r="P212" i="52"/>
  <c r="U212" i="52"/>
  <c r="Q212" i="52"/>
  <c r="U80" i="38"/>
  <c r="S80" i="38"/>
  <c r="R80" i="38"/>
  <c r="T80" i="38"/>
  <c r="Q80" i="38"/>
  <c r="O80" i="38"/>
  <c r="P80" i="38"/>
  <c r="T142" i="36"/>
  <c r="R142" i="36"/>
  <c r="O142" i="36"/>
  <c r="P142" i="36"/>
  <c r="S142" i="36"/>
  <c r="Q142" i="36"/>
  <c r="W138" i="36"/>
  <c r="J138" i="56" s="1"/>
  <c r="U224" i="43"/>
  <c r="Q224" i="43"/>
  <c r="T224" i="43"/>
  <c r="P224" i="43"/>
  <c r="R224" i="43"/>
  <c r="S224" i="43"/>
  <c r="O224" i="43"/>
  <c r="P97" i="49"/>
  <c r="S97" i="49"/>
  <c r="U97" i="49"/>
  <c r="R97" i="49"/>
  <c r="T97" i="49"/>
  <c r="O97" i="49"/>
  <c r="Q97" i="49"/>
  <c r="X363" i="38"/>
  <c r="Z364" i="56"/>
  <c r="Z367" i="56" s="1"/>
  <c r="W367" i="38"/>
  <c r="Q86" i="50"/>
  <c r="R86" i="50"/>
  <c r="T86" i="50"/>
  <c r="P86" i="50"/>
  <c r="S86" i="50"/>
  <c r="O86" i="50"/>
  <c r="U86" i="50"/>
  <c r="R95" i="54"/>
  <c r="U95" i="54"/>
  <c r="O95" i="54"/>
  <c r="T95" i="54"/>
  <c r="Q95" i="54"/>
  <c r="S95" i="54"/>
  <c r="P95" i="54"/>
  <c r="S132" i="54"/>
  <c r="P132" i="54"/>
  <c r="Q132" i="54"/>
  <c r="R132" i="54"/>
  <c r="T132" i="54"/>
  <c r="U132" i="54"/>
  <c r="O132" i="54"/>
  <c r="U132" i="38"/>
  <c r="T132" i="38"/>
  <c r="P132" i="38"/>
  <c r="Q132" i="38"/>
  <c r="R132" i="38"/>
  <c r="S132" i="38"/>
  <c r="O132" i="38"/>
  <c r="U239" i="42"/>
  <c r="S239" i="42"/>
  <c r="P239" i="42"/>
  <c r="Q239" i="42"/>
  <c r="T239" i="42"/>
  <c r="R239" i="42"/>
  <c r="O239" i="42"/>
  <c r="P140" i="49"/>
  <c r="T140" i="49"/>
  <c r="R140" i="49"/>
  <c r="U140" i="49"/>
  <c r="S140" i="49"/>
  <c r="O140" i="49"/>
  <c r="Q140" i="49"/>
  <c r="O279" i="46"/>
  <c r="O289" i="38"/>
  <c r="O289" i="46"/>
  <c r="O280" i="51"/>
  <c r="W280" i="51" s="1"/>
  <c r="V280" i="56" s="1"/>
  <c r="O277" i="42"/>
  <c r="O283" i="36"/>
  <c r="O278" i="37"/>
  <c r="O286" i="50"/>
  <c r="W286" i="50" s="1"/>
  <c r="T286" i="56" s="1"/>
  <c r="O278" i="36"/>
  <c r="O287" i="52"/>
  <c r="O285" i="45"/>
  <c r="O272" i="36"/>
  <c r="W272" i="36" s="1"/>
  <c r="J272" i="56" s="1"/>
  <c r="O286" i="54"/>
  <c r="O268" i="50"/>
  <c r="O268" i="52"/>
  <c r="O285" i="37"/>
  <c r="W285" i="37" s="1"/>
  <c r="N285" i="56" s="1"/>
  <c r="O289" i="51"/>
  <c r="O283" i="47"/>
  <c r="O279" i="37"/>
  <c r="O277" i="48"/>
  <c r="O289" i="52"/>
  <c r="O277" i="45"/>
  <c r="O286" i="47"/>
  <c r="O271" i="49"/>
  <c r="O285" i="38"/>
  <c r="O286" i="44"/>
  <c r="O268" i="54"/>
  <c r="O280" i="36"/>
  <c r="O282" i="49"/>
  <c r="T277" i="37"/>
  <c r="S277" i="37"/>
  <c r="R277" i="37"/>
  <c r="W277" i="37" s="1"/>
  <c r="N277" i="56" s="1"/>
  <c r="Q277" i="37"/>
  <c r="P281" i="48"/>
  <c r="W281" i="48" s="1"/>
  <c r="P281" i="56" s="1"/>
  <c r="T281" i="48"/>
  <c r="S281" i="48"/>
  <c r="Q281" i="48"/>
  <c r="O289" i="48"/>
  <c r="O287" i="50"/>
  <c r="O290" i="43"/>
  <c r="O272" i="45"/>
  <c r="O289" i="36"/>
  <c r="O288" i="37"/>
  <c r="O288" i="51"/>
  <c r="W288" i="51" s="1"/>
  <c r="V288" i="56" s="1"/>
  <c r="O269" i="46"/>
  <c r="O289" i="54"/>
  <c r="O287" i="42"/>
  <c r="O285" i="50"/>
  <c r="W285" i="50" s="1"/>
  <c r="T285" i="56" s="1"/>
  <c r="O289" i="43"/>
  <c r="O288" i="47"/>
  <c r="O286" i="36"/>
  <c r="O285" i="49"/>
  <c r="O272" i="51"/>
  <c r="O288" i="44"/>
  <c r="O286" i="51"/>
  <c r="T285" i="44"/>
  <c r="U285" i="44"/>
  <c r="P285" i="44"/>
  <c r="W285" i="44" s="1"/>
  <c r="AD285" i="56" s="1"/>
  <c r="Q285" i="44"/>
  <c r="U272" i="44"/>
  <c r="T272" i="44"/>
  <c r="S272" i="44"/>
  <c r="R272" i="44"/>
  <c r="Q272" i="44"/>
  <c r="R279" i="45"/>
  <c r="P279" i="45"/>
  <c r="T279" i="45"/>
  <c r="O279" i="45"/>
  <c r="W279" i="45" s="1"/>
  <c r="AF279" i="56" s="1"/>
  <c r="U279" i="45"/>
  <c r="U279" i="39"/>
  <c r="O279" i="39"/>
  <c r="S279" i="39"/>
  <c r="Q279" i="39"/>
  <c r="R279" i="39"/>
  <c r="Q283" i="42"/>
  <c r="T283" i="42"/>
  <c r="U284" i="37"/>
  <c r="Q280" i="48"/>
  <c r="S280" i="48"/>
  <c r="U278" i="49"/>
  <c r="T282" i="50"/>
  <c r="R282" i="50"/>
  <c r="U279" i="51"/>
  <c r="T282" i="51"/>
  <c r="S282" i="51"/>
  <c r="R283" i="51"/>
  <c r="U278" i="52"/>
  <c r="S278" i="52"/>
  <c r="R279" i="52"/>
  <c r="T280" i="52"/>
  <c r="O280" i="52"/>
  <c r="P282" i="52"/>
  <c r="T282" i="52"/>
  <c r="T284" i="52"/>
  <c r="U283" i="38"/>
  <c r="P283" i="38"/>
  <c r="S278" i="43"/>
  <c r="R279" i="44"/>
  <c r="S279" i="44"/>
  <c r="T281" i="44"/>
  <c r="T280" i="45"/>
  <c r="R280" i="45"/>
  <c r="R282" i="47"/>
  <c r="P282" i="47"/>
  <c r="W282" i="47" s="1"/>
  <c r="AJ282" i="56" s="1"/>
  <c r="S284" i="47"/>
  <c r="U278" i="36"/>
  <c r="Q278" i="36"/>
  <c r="T284" i="49"/>
  <c r="R284" i="49"/>
  <c r="T282" i="43"/>
  <c r="P281" i="45"/>
  <c r="W281" i="45" s="1"/>
  <c r="AF281" i="56" s="1"/>
  <c r="R281" i="45"/>
  <c r="U284" i="45"/>
  <c r="T282" i="54"/>
  <c r="R282" i="54"/>
  <c r="S283" i="54"/>
  <c r="T282" i="36"/>
  <c r="R282" i="36"/>
  <c r="P278" i="48"/>
  <c r="P281" i="38"/>
  <c r="R281" i="38"/>
  <c r="U283" i="44"/>
  <c r="T278" i="47"/>
  <c r="P278" i="47"/>
  <c r="S278" i="54"/>
  <c r="P279" i="42"/>
  <c r="R279" i="42"/>
  <c r="U284" i="38"/>
  <c r="S280" i="54"/>
  <c r="U280" i="54"/>
  <c r="U283" i="39"/>
  <c r="O283" i="39"/>
  <c r="R277" i="42"/>
  <c r="Q286" i="42"/>
  <c r="T286" i="42"/>
  <c r="U287" i="42"/>
  <c r="Q288" i="37"/>
  <c r="T288" i="37"/>
  <c r="U290" i="37"/>
  <c r="Q277" i="48"/>
  <c r="T277" i="48"/>
  <c r="R286" i="48"/>
  <c r="R287" i="48"/>
  <c r="P287" i="48"/>
  <c r="P288" i="48"/>
  <c r="T286" i="50"/>
  <c r="U286" i="50"/>
  <c r="R287" i="50"/>
  <c r="Q287" i="51"/>
  <c r="R287" i="51"/>
  <c r="T288" i="51"/>
  <c r="U289" i="51"/>
  <c r="T289" i="51"/>
  <c r="R277" i="52"/>
  <c r="T277" i="52"/>
  <c r="T285" i="52"/>
  <c r="U285" i="38"/>
  <c r="Q285" i="38"/>
  <c r="T283" i="50"/>
  <c r="R281" i="49"/>
  <c r="T281" i="49"/>
  <c r="U279" i="50"/>
  <c r="P282" i="46"/>
  <c r="S282" i="46"/>
  <c r="P290" i="43"/>
  <c r="P277" i="44"/>
  <c r="O277" i="44"/>
  <c r="R286" i="44"/>
  <c r="S286" i="44"/>
  <c r="P288" i="44"/>
  <c r="S277" i="45"/>
  <c r="P277" i="45"/>
  <c r="U285" i="45"/>
  <c r="Q289" i="46"/>
  <c r="U289" i="46"/>
  <c r="P277" i="36"/>
  <c r="W277" i="36" s="1"/>
  <c r="J277" i="56" s="1"/>
  <c r="R285" i="36"/>
  <c r="U285" i="36"/>
  <c r="P286" i="36"/>
  <c r="R289" i="36"/>
  <c r="S289" i="36"/>
  <c r="T269" i="36"/>
  <c r="P269" i="36"/>
  <c r="W269" i="36" s="1"/>
  <c r="J269" i="56" s="1"/>
  <c r="T272" i="42"/>
  <c r="T285" i="46"/>
  <c r="P285" i="46"/>
  <c r="T285" i="54"/>
  <c r="S283" i="49"/>
  <c r="R283" i="49"/>
  <c r="S288" i="45"/>
  <c r="R286" i="47"/>
  <c r="U286" i="47"/>
  <c r="P288" i="47"/>
  <c r="P269" i="42"/>
  <c r="U269" i="42"/>
  <c r="R272" i="37"/>
  <c r="S271" i="49"/>
  <c r="Q271" i="49"/>
  <c r="S272" i="50"/>
  <c r="R272" i="50"/>
  <c r="R268" i="38"/>
  <c r="R272" i="45"/>
  <c r="S272" i="45"/>
  <c r="U269" i="47"/>
  <c r="P268" i="54"/>
  <c r="U268" i="54"/>
  <c r="P271" i="54"/>
  <c r="U271" i="54"/>
  <c r="P286" i="46"/>
  <c r="W286" i="46" s="1"/>
  <c r="AH286" i="56" s="1"/>
  <c r="T286" i="46"/>
  <c r="R268" i="48"/>
  <c r="S272" i="51"/>
  <c r="Q272" i="51"/>
  <c r="T269" i="46"/>
  <c r="R271" i="47"/>
  <c r="S290" i="46"/>
  <c r="R290" i="46"/>
  <c r="R268" i="49"/>
  <c r="Q285" i="49"/>
  <c r="T285" i="49"/>
  <c r="T289" i="48"/>
  <c r="R279" i="46"/>
  <c r="Q279" i="46"/>
  <c r="T279" i="37"/>
  <c r="Q269" i="50"/>
  <c r="R285" i="50"/>
  <c r="Q285" i="50"/>
  <c r="U287" i="38"/>
  <c r="O287" i="38"/>
  <c r="P289" i="49"/>
  <c r="U289" i="43"/>
  <c r="R289" i="43"/>
  <c r="Q288" i="38"/>
  <c r="T288" i="38"/>
  <c r="Q289" i="52"/>
  <c r="S277" i="50"/>
  <c r="R277" i="50"/>
  <c r="Q278" i="46"/>
  <c r="U279" i="43"/>
  <c r="R279" i="43"/>
  <c r="T280" i="47"/>
  <c r="P284" i="43"/>
  <c r="S284" i="43"/>
  <c r="Q281" i="43"/>
  <c r="Q280" i="38"/>
  <c r="S280" i="38"/>
  <c r="Q281" i="42"/>
  <c r="U281" i="37"/>
  <c r="T281" i="37"/>
  <c r="R280" i="42"/>
  <c r="S280" i="42"/>
  <c r="S279" i="36"/>
  <c r="R283" i="48"/>
  <c r="U283" i="48"/>
  <c r="T278" i="37"/>
  <c r="T282" i="42"/>
  <c r="U282" i="42"/>
  <c r="Q284" i="36"/>
  <c r="W284" i="36" s="1"/>
  <c r="J284" i="56" s="1"/>
  <c r="P281" i="36"/>
  <c r="W281" i="36" s="1"/>
  <c r="J281" i="56" s="1"/>
  <c r="T281" i="36"/>
  <c r="P282" i="48"/>
  <c r="W282" i="48" s="1"/>
  <c r="P282" i="56" s="1"/>
  <c r="O284" i="39"/>
  <c r="R284" i="39"/>
  <c r="Q284" i="39"/>
  <c r="P284" i="39"/>
  <c r="S284" i="39"/>
  <c r="U284" i="39"/>
  <c r="U281" i="47"/>
  <c r="T281" i="47"/>
  <c r="R280" i="46"/>
  <c r="R269" i="54"/>
  <c r="U269" i="54"/>
  <c r="T268" i="52"/>
  <c r="R289" i="54"/>
  <c r="Q289" i="54"/>
  <c r="S277" i="39"/>
  <c r="Q277" i="39"/>
  <c r="R277" i="39"/>
  <c r="P277" i="39"/>
  <c r="U277" i="39"/>
  <c r="T277" i="47"/>
  <c r="T283" i="45"/>
  <c r="R283" i="45"/>
  <c r="U278" i="44"/>
  <c r="T285" i="43"/>
  <c r="P285" i="43"/>
  <c r="W285" i="43" s="1"/>
  <c r="AB285" i="56" s="1"/>
  <c r="R268" i="46"/>
  <c r="P268" i="46"/>
  <c r="T272" i="43"/>
  <c r="Q272" i="38"/>
  <c r="U272" i="38"/>
  <c r="P269" i="38"/>
  <c r="W269" i="38" s="1"/>
  <c r="Z269" i="56" s="1"/>
  <c r="S272" i="49"/>
  <c r="P269" i="37"/>
  <c r="O269" i="37"/>
  <c r="Q271" i="36"/>
  <c r="S268" i="43"/>
  <c r="R268" i="43"/>
  <c r="O271" i="50"/>
  <c r="O290" i="45"/>
  <c r="P290" i="45"/>
  <c r="P271" i="44"/>
  <c r="Q271" i="44"/>
  <c r="S283" i="36"/>
  <c r="O278" i="38"/>
  <c r="T278" i="38"/>
  <c r="S278" i="38"/>
  <c r="Q278" i="38"/>
  <c r="U278" i="38"/>
  <c r="R278" i="38"/>
  <c r="S283" i="52"/>
  <c r="R278" i="42"/>
  <c r="R280" i="43"/>
  <c r="T280" i="43"/>
  <c r="P282" i="38"/>
  <c r="S282" i="38"/>
  <c r="S280" i="44"/>
  <c r="T279" i="49"/>
  <c r="R289" i="42"/>
  <c r="P289" i="42"/>
  <c r="W289" i="42" s="1"/>
  <c r="L289" i="56" s="1"/>
  <c r="P268" i="50"/>
  <c r="T268" i="50"/>
  <c r="S287" i="52"/>
  <c r="R271" i="43"/>
  <c r="S287" i="47"/>
  <c r="T287" i="47"/>
  <c r="U289" i="37"/>
  <c r="P289" i="37"/>
  <c r="W289" i="37" s="1"/>
  <c r="N289" i="56" s="1"/>
  <c r="T286" i="49"/>
  <c r="U289" i="38"/>
  <c r="P289" i="44"/>
  <c r="Q289" i="44"/>
  <c r="R288" i="54"/>
  <c r="S288" i="54"/>
  <c r="U282" i="39"/>
  <c r="Q282" i="39"/>
  <c r="R282" i="39"/>
  <c r="S282" i="39"/>
  <c r="R281" i="52"/>
  <c r="T281" i="52"/>
  <c r="T284" i="50"/>
  <c r="R284" i="50"/>
  <c r="W284" i="50" s="1"/>
  <c r="T284" i="56" s="1"/>
  <c r="U279" i="38"/>
  <c r="R282" i="44"/>
  <c r="T280" i="51"/>
  <c r="S280" i="51"/>
  <c r="P271" i="48"/>
  <c r="S269" i="43"/>
  <c r="U269" i="43"/>
  <c r="P269" i="45"/>
  <c r="W269" i="45" s="1"/>
  <c r="AF269" i="56" s="1"/>
  <c r="S269" i="45"/>
  <c r="R268" i="36"/>
  <c r="W268" i="36" s="1"/>
  <c r="J268" i="56" s="1"/>
  <c r="Q285" i="37"/>
  <c r="Q290" i="51"/>
  <c r="S290" i="51"/>
  <c r="R271" i="38"/>
  <c r="U271" i="38"/>
  <c r="U287" i="46"/>
  <c r="R290" i="54"/>
  <c r="U281" i="46"/>
  <c r="U279" i="48"/>
  <c r="S279" i="48"/>
  <c r="R278" i="45"/>
  <c r="P278" i="45"/>
  <c r="R280" i="50"/>
  <c r="Q283" i="47"/>
  <c r="R282" i="37"/>
  <c r="U282" i="37"/>
  <c r="S281" i="54"/>
  <c r="T281" i="54"/>
  <c r="S278" i="51"/>
  <c r="Q288" i="42"/>
  <c r="W288" i="42" s="1"/>
  <c r="L288" i="56" s="1"/>
  <c r="R272" i="48"/>
  <c r="U272" i="48"/>
  <c r="U290" i="50"/>
  <c r="O290" i="50"/>
  <c r="W290" i="50" s="1"/>
  <c r="T290" i="56" s="1"/>
  <c r="S290" i="36"/>
  <c r="O290" i="36"/>
  <c r="P290" i="44"/>
  <c r="O290" i="44"/>
  <c r="W290" i="44" s="1"/>
  <c r="AD290" i="56" s="1"/>
  <c r="Q284" i="44"/>
  <c r="O284" i="44"/>
  <c r="R284" i="54"/>
  <c r="T284" i="54"/>
  <c r="T269" i="48"/>
  <c r="U269" i="48"/>
  <c r="S290" i="52"/>
  <c r="U287" i="43"/>
  <c r="O287" i="43"/>
  <c r="T268" i="47"/>
  <c r="P268" i="37"/>
  <c r="O268" i="37"/>
  <c r="W268" i="37" s="1"/>
  <c r="N268" i="56" s="1"/>
  <c r="S277" i="49"/>
  <c r="U277" i="49"/>
  <c r="S269" i="51"/>
  <c r="P269" i="51"/>
  <c r="W269" i="51" s="1"/>
  <c r="V269" i="56" s="1"/>
  <c r="S268" i="44"/>
  <c r="P277" i="46"/>
  <c r="O277" i="46"/>
  <c r="Q283" i="37"/>
  <c r="T283" i="37"/>
  <c r="R284" i="51"/>
  <c r="Q284" i="51"/>
  <c r="W284" i="51" s="1"/>
  <c r="V284" i="56" s="1"/>
  <c r="U290" i="48"/>
  <c r="S268" i="45"/>
  <c r="O268" i="45"/>
  <c r="S277" i="54"/>
  <c r="T277" i="54"/>
  <c r="T284" i="46"/>
  <c r="Q278" i="50"/>
  <c r="O278" i="50"/>
  <c r="P285" i="48"/>
  <c r="U285" i="48"/>
  <c r="U271" i="51"/>
  <c r="P271" i="51"/>
  <c r="W271" i="51" s="1"/>
  <c r="V271" i="56" s="1"/>
  <c r="Q284" i="48"/>
  <c r="U283" i="43"/>
  <c r="O283" i="43"/>
  <c r="S290" i="47"/>
  <c r="O290" i="47"/>
  <c r="W290" i="47" s="1"/>
  <c r="AJ290" i="56" s="1"/>
  <c r="P277" i="51"/>
  <c r="R277" i="51"/>
  <c r="Q280" i="49"/>
  <c r="T286" i="37"/>
  <c r="S286" i="37"/>
  <c r="T280" i="37"/>
  <c r="P280" i="37"/>
  <c r="W280" i="37" s="1"/>
  <c r="N280" i="56" s="1"/>
  <c r="Q285" i="51"/>
  <c r="O285" i="51"/>
  <c r="S285" i="39"/>
  <c r="Q318" i="44"/>
  <c r="S318" i="44"/>
  <c r="W318" i="44" s="1"/>
  <c r="AD318" i="56" s="1"/>
  <c r="R271" i="52"/>
  <c r="W271" i="52" s="1"/>
  <c r="X271" i="56" s="1"/>
  <c r="U288" i="43"/>
  <c r="T289" i="45"/>
  <c r="S272" i="47"/>
  <c r="P287" i="37"/>
  <c r="Q287" i="49"/>
  <c r="U268" i="51"/>
  <c r="P277" i="38"/>
  <c r="W277" i="38" s="1"/>
  <c r="Z277" i="56" s="1"/>
  <c r="S269" i="44"/>
  <c r="U286" i="54"/>
  <c r="P283" i="46"/>
  <c r="T283" i="46"/>
  <c r="Q282" i="49"/>
  <c r="T282" i="49"/>
  <c r="T285" i="42"/>
  <c r="S285" i="42"/>
  <c r="T277" i="43"/>
  <c r="S277" i="43"/>
  <c r="S288" i="49"/>
  <c r="T288" i="49"/>
  <c r="W288" i="49" s="1"/>
  <c r="R288" i="56" s="1"/>
  <c r="P284" i="42"/>
  <c r="W284" i="42" s="1"/>
  <c r="L284" i="56" s="1"/>
  <c r="S271" i="42"/>
  <c r="T287" i="36"/>
  <c r="T287" i="54"/>
  <c r="S281" i="50"/>
  <c r="U287" i="45"/>
  <c r="R287" i="45"/>
  <c r="Q290" i="49"/>
  <c r="W290" i="49" s="1"/>
  <c r="R290" i="56" s="1"/>
  <c r="S290" i="49"/>
  <c r="P272" i="46"/>
  <c r="U272" i="46"/>
  <c r="S286" i="43"/>
  <c r="P286" i="43"/>
  <c r="P288" i="36"/>
  <c r="S288" i="36"/>
  <c r="R289" i="39"/>
  <c r="U289" i="39"/>
  <c r="O109" i="42"/>
  <c r="R109" i="42"/>
  <c r="U109" i="42"/>
  <c r="S109" i="42"/>
  <c r="Q109" i="42"/>
  <c r="P109" i="42"/>
  <c r="O109" i="39"/>
  <c r="P109" i="39"/>
  <c r="Q109" i="39"/>
  <c r="T109" i="39"/>
  <c r="U109" i="39"/>
  <c r="U210" i="48"/>
  <c r="P210" i="48"/>
  <c r="W210" i="48" s="1"/>
  <c r="P210" i="56" s="1"/>
  <c r="Q210" i="48"/>
  <c r="T210" i="48"/>
  <c r="S210" i="48"/>
  <c r="R210" i="48"/>
  <c r="Q289" i="50"/>
  <c r="P269" i="52"/>
  <c r="S271" i="45"/>
  <c r="U271" i="45"/>
  <c r="R289" i="47"/>
  <c r="P289" i="47"/>
  <c r="Q272" i="36"/>
  <c r="P269" i="49"/>
  <c r="U286" i="51"/>
  <c r="S286" i="51"/>
  <c r="P290" i="38"/>
  <c r="W290" i="38" s="1"/>
  <c r="Z290" i="56" s="1"/>
  <c r="U290" i="38"/>
  <c r="R287" i="44"/>
  <c r="U271" i="46"/>
  <c r="R286" i="52"/>
  <c r="T281" i="51"/>
  <c r="R285" i="44"/>
  <c r="AP64" i="56"/>
  <c r="P315" i="49"/>
  <c r="T315" i="49"/>
  <c r="U315" i="49"/>
  <c r="Q315" i="49"/>
  <c r="O315" i="49"/>
  <c r="S315" i="49"/>
  <c r="R315" i="49"/>
  <c r="O282" i="39"/>
  <c r="W282" i="39" s="1"/>
  <c r="AN282" i="56" s="1"/>
  <c r="T286" i="38"/>
  <c r="S281" i="39"/>
  <c r="U140" i="47"/>
  <c r="Q140" i="47"/>
  <c r="O140" i="47"/>
  <c r="R140" i="47"/>
  <c r="S140" i="47"/>
  <c r="P140" i="47"/>
  <c r="S279" i="45"/>
  <c r="AP51" i="56"/>
  <c r="T279" i="39"/>
  <c r="U280" i="39"/>
  <c r="T277" i="39"/>
  <c r="Q288" i="39"/>
  <c r="W288" i="39" s="1"/>
  <c r="AN288" i="56" s="1"/>
  <c r="P160" i="47"/>
  <c r="R160" i="47"/>
  <c r="T160" i="47"/>
  <c r="U160" i="47"/>
  <c r="S160" i="47"/>
  <c r="O160" i="42"/>
  <c r="S160" i="42"/>
  <c r="Q160" i="42"/>
  <c r="P160" i="42"/>
  <c r="T160" i="42"/>
  <c r="R160" i="42"/>
  <c r="U160" i="42"/>
  <c r="S160" i="46"/>
  <c r="P160" i="46"/>
  <c r="Q160" i="46"/>
  <c r="T160" i="46"/>
  <c r="R160" i="46"/>
  <c r="W160" i="46" s="1"/>
  <c r="AH160" i="56" s="1"/>
  <c r="U160" i="39"/>
  <c r="T160" i="39"/>
  <c r="Q160" i="39"/>
  <c r="R160" i="39"/>
  <c r="P160" i="39"/>
  <c r="O160" i="39"/>
  <c r="S160" i="39"/>
  <c r="U160" i="54"/>
  <c r="P160" i="54"/>
  <c r="S160" i="54"/>
  <c r="Q160" i="54"/>
  <c r="T160" i="54"/>
  <c r="R160" i="54"/>
  <c r="O160" i="54"/>
  <c r="U260" i="52"/>
  <c r="S260" i="52"/>
  <c r="O260" i="52"/>
  <c r="W260" i="52" s="1"/>
  <c r="X260" i="56" s="1"/>
  <c r="T260" i="52"/>
  <c r="P260" i="52"/>
  <c r="R260" i="52"/>
  <c r="W209" i="46"/>
  <c r="AH209" i="56" s="1"/>
  <c r="Q112" i="43"/>
  <c r="T112" i="43"/>
  <c r="S112" i="43"/>
  <c r="U112" i="43"/>
  <c r="O112" i="43"/>
  <c r="P112" i="43"/>
  <c r="U143" i="38"/>
  <c r="Q143" i="38"/>
  <c r="O143" i="38"/>
  <c r="T143" i="38"/>
  <c r="R143" i="38"/>
  <c r="P143" i="38"/>
  <c r="T276" i="45"/>
  <c r="R276" i="45"/>
  <c r="O276" i="45"/>
  <c r="U276" i="45"/>
  <c r="S276" i="45"/>
  <c r="P276" i="45"/>
  <c r="U317" i="43"/>
  <c r="O317" i="43"/>
  <c r="Q317" i="43"/>
  <c r="P317" i="43"/>
  <c r="R317" i="43"/>
  <c r="T317" i="43"/>
  <c r="W320" i="36"/>
  <c r="J320" i="56" s="1"/>
  <c r="Q101" i="48"/>
  <c r="T101" i="48"/>
  <c r="U101" i="48"/>
  <c r="S101" i="48"/>
  <c r="R101" i="48"/>
  <c r="O101" i="48"/>
  <c r="W101" i="48" s="1"/>
  <c r="P101" i="56" s="1"/>
  <c r="P101" i="48"/>
  <c r="T101" i="36"/>
  <c r="R101" i="36"/>
  <c r="U101" i="36"/>
  <c r="O101" i="36"/>
  <c r="Q101" i="36"/>
  <c r="S101" i="36"/>
  <c r="P101" i="36"/>
  <c r="O101" i="38"/>
  <c r="Q101" i="38"/>
  <c r="S101" i="38"/>
  <c r="T101" i="38"/>
  <c r="U101" i="38"/>
  <c r="R101" i="38"/>
  <c r="W101" i="32"/>
  <c r="H101" i="56" s="1"/>
  <c r="T314" i="46"/>
  <c r="U314" i="46"/>
  <c r="S314" i="46"/>
  <c r="P314" i="46"/>
  <c r="O314" i="46"/>
  <c r="Q314" i="46"/>
  <c r="R314" i="46"/>
  <c r="W316" i="43"/>
  <c r="AB316" i="56" s="1"/>
  <c r="U262" i="44"/>
  <c r="P262" i="44"/>
  <c r="R262" i="44"/>
  <c r="Q262" i="44"/>
  <c r="T262" i="44"/>
  <c r="O262" i="44"/>
  <c r="S242" i="45"/>
  <c r="U242" i="45"/>
  <c r="O242" i="45"/>
  <c r="P242" i="45"/>
  <c r="T242" i="45"/>
  <c r="Q242" i="45"/>
  <c r="S167" i="38"/>
  <c r="P167" i="38"/>
  <c r="O167" i="38"/>
  <c r="T167" i="38"/>
  <c r="U167" i="38"/>
  <c r="Q167" i="38"/>
  <c r="T235" i="38"/>
  <c r="Q235" i="38"/>
  <c r="P235" i="38"/>
  <c r="S235" i="38"/>
  <c r="U235" i="38"/>
  <c r="O235" i="38"/>
  <c r="Q319" i="54"/>
  <c r="P319" i="54"/>
  <c r="R319" i="54"/>
  <c r="T319" i="54"/>
  <c r="S319" i="54"/>
  <c r="O319" i="54"/>
  <c r="U319" i="54"/>
  <c r="U241" i="42"/>
  <c r="T241" i="42"/>
  <c r="O241" i="42"/>
  <c r="W241" i="42" s="1"/>
  <c r="L241" i="56" s="1"/>
  <c r="S241" i="42"/>
  <c r="P241" i="42"/>
  <c r="R241" i="42"/>
  <c r="P223" i="48"/>
  <c r="Q223" i="48"/>
  <c r="R223" i="48"/>
  <c r="O223" i="48"/>
  <c r="T223" i="48"/>
  <c r="S223" i="48"/>
  <c r="U223" i="48"/>
  <c r="Q223" i="49"/>
  <c r="S223" i="49"/>
  <c r="R223" i="49"/>
  <c r="O223" i="49"/>
  <c r="P223" i="49"/>
  <c r="T223" i="49"/>
  <c r="U223" i="49"/>
  <c r="U223" i="46"/>
  <c r="O223" i="46"/>
  <c r="S223" i="46"/>
  <c r="R223" i="46"/>
  <c r="P223" i="46"/>
  <c r="T223" i="46"/>
  <c r="Q223" i="46"/>
  <c r="T276" i="43"/>
  <c r="Q276" i="43"/>
  <c r="P276" i="43"/>
  <c r="S276" i="43"/>
  <c r="R276" i="43"/>
  <c r="O276" i="43"/>
  <c r="U276" i="43"/>
  <c r="U241" i="47"/>
  <c r="P241" i="47"/>
  <c r="O241" i="47"/>
  <c r="S241" i="47"/>
  <c r="R241" i="47"/>
  <c r="Q241" i="47"/>
  <c r="T194" i="47"/>
  <c r="O194" i="47"/>
  <c r="P194" i="47"/>
  <c r="R194" i="47"/>
  <c r="U194" i="47"/>
  <c r="Q194" i="47"/>
  <c r="Q168" i="47"/>
  <c r="R168" i="47"/>
  <c r="O168" i="47"/>
  <c r="S168" i="47"/>
  <c r="U168" i="47"/>
  <c r="P168" i="47"/>
  <c r="P190" i="45"/>
  <c r="R190" i="45"/>
  <c r="S190" i="45"/>
  <c r="U190" i="45"/>
  <c r="T190" i="45"/>
  <c r="O190" i="45"/>
  <c r="Q190" i="45"/>
  <c r="R88" i="42"/>
  <c r="T88" i="42"/>
  <c r="P88" i="42"/>
  <c r="U88" i="42"/>
  <c r="S88" i="42"/>
  <c r="Q88" i="42"/>
  <c r="O88" i="42"/>
  <c r="S263" i="45"/>
  <c r="T263" i="45"/>
  <c r="O263" i="45"/>
  <c r="R263" i="45"/>
  <c r="U263" i="45"/>
  <c r="Q263" i="45"/>
  <c r="W241" i="32"/>
  <c r="H241" i="56" s="1"/>
  <c r="T209" i="38"/>
  <c r="R209" i="38"/>
  <c r="Q209" i="38"/>
  <c r="S209" i="38"/>
  <c r="U209" i="38"/>
  <c r="O209" i="38"/>
  <c r="P209" i="38"/>
  <c r="Q199" i="47"/>
  <c r="U194" i="38"/>
  <c r="P194" i="38"/>
  <c r="S194" i="38"/>
  <c r="T194" i="38"/>
  <c r="R194" i="38"/>
  <c r="O194" i="38"/>
  <c r="Q194" i="38"/>
  <c r="W195" i="49"/>
  <c r="R195" i="56" s="1"/>
  <c r="U100" i="50"/>
  <c r="W223" i="54"/>
  <c r="AL223" i="56" s="1"/>
  <c r="S149" i="38"/>
  <c r="U149" i="38"/>
  <c r="T149" i="38"/>
  <c r="P149" i="38"/>
  <c r="Q149" i="38"/>
  <c r="R149" i="38"/>
  <c r="O149" i="38"/>
  <c r="R212" i="52"/>
  <c r="Q321" i="47"/>
  <c r="U321" i="47"/>
  <c r="O321" i="47"/>
  <c r="W321" i="47" s="1"/>
  <c r="AJ321" i="56" s="1"/>
  <c r="P321" i="47"/>
  <c r="R321" i="47"/>
  <c r="T321" i="47"/>
  <c r="S321" i="38"/>
  <c r="R321" i="38"/>
  <c r="O321" i="38"/>
  <c r="T321" i="38"/>
  <c r="P321" i="38"/>
  <c r="U321" i="38"/>
  <c r="T320" i="48"/>
  <c r="R320" i="48"/>
  <c r="O320" i="48"/>
  <c r="W320" i="48" s="1"/>
  <c r="P320" i="56" s="1"/>
  <c r="S320" i="48"/>
  <c r="P320" i="48"/>
  <c r="Q320" i="48"/>
  <c r="T313" i="37"/>
  <c r="U313" i="37"/>
  <c r="S313" i="37"/>
  <c r="R313" i="37"/>
  <c r="Q313" i="37"/>
  <c r="P313" i="37"/>
  <c r="O313" i="37"/>
  <c r="P313" i="48"/>
  <c r="U313" i="48"/>
  <c r="R313" i="48"/>
  <c r="T313" i="48"/>
  <c r="Q313" i="48"/>
  <c r="S313" i="48"/>
  <c r="O313" i="48"/>
  <c r="U313" i="51"/>
  <c r="T313" i="51"/>
  <c r="S313" i="51"/>
  <c r="R313" i="51"/>
  <c r="P313" i="51"/>
  <c r="Q313" i="51"/>
  <c r="O313" i="51"/>
  <c r="W313" i="51" s="1"/>
  <c r="V313" i="56" s="1"/>
  <c r="R244" i="38"/>
  <c r="S244" i="38"/>
  <c r="O244" i="38"/>
  <c r="Q244" i="38"/>
  <c r="P244" i="38"/>
  <c r="T244" i="38"/>
  <c r="P190" i="42"/>
  <c r="T190" i="42"/>
  <c r="O190" i="42"/>
  <c r="R190" i="42"/>
  <c r="Q190" i="42"/>
  <c r="U190" i="42"/>
  <c r="T196" i="38"/>
  <c r="P196" i="38"/>
  <c r="O196" i="38"/>
  <c r="R196" i="38"/>
  <c r="U196" i="38"/>
  <c r="Q196" i="38"/>
  <c r="R257" i="48"/>
  <c r="T257" i="48"/>
  <c r="S257" i="48"/>
  <c r="Q257" i="48"/>
  <c r="O257" i="48"/>
  <c r="W257" i="48" s="1"/>
  <c r="P257" i="56" s="1"/>
  <c r="P257" i="48"/>
  <c r="U257" i="48"/>
  <c r="S242" i="49"/>
  <c r="U242" i="49"/>
  <c r="R242" i="49"/>
  <c r="Q242" i="49"/>
  <c r="T242" i="49"/>
  <c r="P242" i="49"/>
  <c r="O242" i="49"/>
  <c r="U142" i="36"/>
  <c r="U275" i="42"/>
  <c r="S275" i="42"/>
  <c r="T275" i="42"/>
  <c r="Q275" i="42"/>
  <c r="P275" i="42"/>
  <c r="R275" i="42"/>
  <c r="O275" i="42"/>
  <c r="Q275" i="54"/>
  <c r="R275" i="54"/>
  <c r="T275" i="54"/>
  <c r="P275" i="54"/>
  <c r="U275" i="54"/>
  <c r="S275" i="54"/>
  <c r="O275" i="54"/>
  <c r="S275" i="44"/>
  <c r="R275" i="44"/>
  <c r="T275" i="44"/>
  <c r="P275" i="44"/>
  <c r="U275" i="44"/>
  <c r="Q275" i="44"/>
  <c r="Q275" i="49"/>
  <c r="R275" i="49"/>
  <c r="P275" i="49"/>
  <c r="T275" i="49"/>
  <c r="S275" i="49"/>
  <c r="U275" i="49"/>
  <c r="O275" i="49"/>
  <c r="P212" i="37"/>
  <c r="U212" i="37"/>
  <c r="Q212" i="37"/>
  <c r="S212" i="37"/>
  <c r="T212" i="37"/>
  <c r="R212" i="37"/>
  <c r="O212" i="37"/>
  <c r="T162" i="52"/>
  <c r="R162" i="52"/>
  <c r="O162" i="52"/>
  <c r="S162" i="52"/>
  <c r="U162" i="52"/>
  <c r="Q162" i="52"/>
  <c r="R134" i="42"/>
  <c r="Q134" i="42"/>
  <c r="P134" i="42"/>
  <c r="S134" i="42"/>
  <c r="U134" i="42"/>
  <c r="T134" i="42"/>
  <c r="O134" i="42"/>
  <c r="W134" i="42" s="1"/>
  <c r="L134" i="56" s="1"/>
  <c r="Q80" i="37"/>
  <c r="T80" i="37"/>
  <c r="O80" i="37"/>
  <c r="S80" i="37"/>
  <c r="U80" i="37"/>
  <c r="R80" i="37"/>
  <c r="W140" i="44"/>
  <c r="AD140" i="56" s="1"/>
  <c r="R242" i="45"/>
  <c r="Q241" i="42"/>
  <c r="U229" i="37"/>
  <c r="T168" i="47"/>
  <c r="U169" i="37"/>
  <c r="R169" i="37"/>
  <c r="T169" i="37"/>
  <c r="O169" i="37"/>
  <c r="S169" i="37"/>
  <c r="U169" i="44"/>
  <c r="P169" i="44"/>
  <c r="S169" i="44"/>
  <c r="T169" i="44"/>
  <c r="R169" i="44"/>
  <c r="Q169" i="44"/>
  <c r="O169" i="44"/>
  <c r="W169" i="44" s="1"/>
  <c r="AD169" i="56" s="1"/>
  <c r="O169" i="46"/>
  <c r="U169" i="46"/>
  <c r="P169" i="46"/>
  <c r="Q169" i="46"/>
  <c r="R169" i="46"/>
  <c r="T169" i="46"/>
  <c r="S169" i="46"/>
  <c r="P169" i="39"/>
  <c r="S169" i="39"/>
  <c r="Q169" i="39"/>
  <c r="T169" i="39"/>
  <c r="U169" i="39"/>
  <c r="R169" i="39"/>
  <c r="O169" i="39"/>
  <c r="P116" i="38"/>
  <c r="Q116" i="38"/>
  <c r="O116" i="38"/>
  <c r="U116" i="38"/>
  <c r="T116" i="38"/>
  <c r="R116" i="38"/>
  <c r="S205" i="48"/>
  <c r="U205" i="48"/>
  <c r="T205" i="48"/>
  <c r="P205" i="48"/>
  <c r="R205" i="48"/>
  <c r="O205" i="48"/>
  <c r="S235" i="42"/>
  <c r="P235" i="42"/>
  <c r="U235" i="42"/>
  <c r="T235" i="42"/>
  <c r="R235" i="42"/>
  <c r="O235" i="42"/>
  <c r="W235" i="42" s="1"/>
  <c r="L235" i="56" s="1"/>
  <c r="H327" i="56"/>
  <c r="X323" i="32"/>
  <c r="P149" i="46"/>
  <c r="R149" i="46"/>
  <c r="Q149" i="46"/>
  <c r="T149" i="46"/>
  <c r="S149" i="46"/>
  <c r="U149" i="46"/>
  <c r="O149" i="46"/>
  <c r="O257" i="54"/>
  <c r="R257" i="54"/>
  <c r="T257" i="54"/>
  <c r="P257" i="54"/>
  <c r="S257" i="54"/>
  <c r="Q257" i="54"/>
  <c r="U257" i="54"/>
  <c r="S257" i="38"/>
  <c r="P257" i="38"/>
  <c r="Q257" i="38"/>
  <c r="R257" i="38"/>
  <c r="T257" i="38"/>
  <c r="U257" i="38"/>
  <c r="O257" i="38"/>
  <c r="W257" i="32"/>
  <c r="H257" i="56" s="1"/>
  <c r="T87" i="46"/>
  <c r="P87" i="46"/>
  <c r="O87" i="46"/>
  <c r="U87" i="46"/>
  <c r="S87" i="46"/>
  <c r="Q87" i="46"/>
  <c r="S138" i="48"/>
  <c r="U138" i="48"/>
  <c r="R138" i="48"/>
  <c r="P138" i="48"/>
  <c r="T138" i="48"/>
  <c r="O138" i="48"/>
  <c r="Q258" i="54"/>
  <c r="U258" i="54"/>
  <c r="P258" i="54"/>
  <c r="T258" i="54"/>
  <c r="R258" i="54"/>
  <c r="O258" i="54"/>
  <c r="W258" i="54" s="1"/>
  <c r="AL258" i="56" s="1"/>
  <c r="S258" i="54"/>
  <c r="T80" i="44"/>
  <c r="R80" i="44"/>
  <c r="P80" i="44"/>
  <c r="U80" i="44"/>
  <c r="Q80" i="44"/>
  <c r="S80" i="44"/>
  <c r="O80" i="44"/>
  <c r="R157" i="51"/>
  <c r="Q157" i="51"/>
  <c r="O157" i="51"/>
  <c r="S157" i="51"/>
  <c r="U157" i="51"/>
  <c r="T157" i="51"/>
  <c r="P320" i="50"/>
  <c r="Q320" i="50"/>
  <c r="R320" i="50"/>
  <c r="T320" i="50"/>
  <c r="U320" i="50"/>
  <c r="O320" i="50"/>
  <c r="S320" i="50"/>
  <c r="T320" i="43"/>
  <c r="O320" i="43"/>
  <c r="U320" i="43"/>
  <c r="S320" i="43"/>
  <c r="Q320" i="43"/>
  <c r="P320" i="43"/>
  <c r="P320" i="47"/>
  <c r="O320" i="47"/>
  <c r="W320" i="47" s="1"/>
  <c r="AJ320" i="56" s="1"/>
  <c r="T320" i="47"/>
  <c r="S320" i="47"/>
  <c r="Q320" i="47"/>
  <c r="R320" i="47"/>
  <c r="U320" i="47"/>
  <c r="W320" i="32"/>
  <c r="H320" i="56" s="1"/>
  <c r="U246" i="51"/>
  <c r="Q246" i="51"/>
  <c r="T246" i="51"/>
  <c r="S246" i="51"/>
  <c r="P246" i="51"/>
  <c r="R246" i="51"/>
  <c r="O246" i="51"/>
  <c r="U246" i="42"/>
  <c r="S246" i="42"/>
  <c r="R246" i="42"/>
  <c r="O246" i="42"/>
  <c r="Q246" i="42"/>
  <c r="T246" i="42"/>
  <c r="P246" i="42"/>
  <c r="T229" i="49"/>
  <c r="Q229" i="49"/>
  <c r="R229" i="49"/>
  <c r="P229" i="49"/>
  <c r="S229" i="49"/>
  <c r="O229" i="49"/>
  <c r="U229" i="49"/>
  <c r="T229" i="48"/>
  <c r="Q229" i="48"/>
  <c r="S229" i="48"/>
  <c r="U229" i="48"/>
  <c r="P229" i="48"/>
  <c r="R229" i="48"/>
  <c r="O229" i="48"/>
  <c r="S146" i="48"/>
  <c r="P146" i="48"/>
  <c r="O146" i="48"/>
  <c r="U146" i="48"/>
  <c r="T146" i="48"/>
  <c r="R146" i="48"/>
  <c r="Q146" i="48"/>
  <c r="U146" i="49"/>
  <c r="S146" i="49"/>
  <c r="R146" i="49"/>
  <c r="P146" i="49"/>
  <c r="Q146" i="49"/>
  <c r="O146" i="49"/>
  <c r="T146" i="49"/>
  <c r="S146" i="47"/>
  <c r="R146" i="47"/>
  <c r="P146" i="47"/>
  <c r="Q146" i="47"/>
  <c r="U146" i="47"/>
  <c r="O146" i="47"/>
  <c r="T146" i="47"/>
  <c r="S146" i="52"/>
  <c r="R146" i="52"/>
  <c r="P146" i="52"/>
  <c r="T146" i="52"/>
  <c r="Q146" i="52"/>
  <c r="U146" i="52"/>
  <c r="O146" i="52"/>
  <c r="U111" i="37"/>
  <c r="O111" i="37"/>
  <c r="W111" i="37" s="1"/>
  <c r="N111" i="56" s="1"/>
  <c r="R111" i="37"/>
  <c r="Q111" i="37"/>
  <c r="P111" i="37"/>
  <c r="S111" i="37"/>
  <c r="T267" i="51"/>
  <c r="R267" i="51"/>
  <c r="O267" i="51"/>
  <c r="S267" i="51"/>
  <c r="Q267" i="51"/>
  <c r="U267" i="51"/>
  <c r="P267" i="51"/>
  <c r="R205" i="45"/>
  <c r="T205" i="45"/>
  <c r="U205" i="45"/>
  <c r="Q205" i="45"/>
  <c r="P205" i="45"/>
  <c r="O205" i="45"/>
  <c r="S205" i="45"/>
  <c r="P144" i="42"/>
  <c r="T144" i="42"/>
  <c r="U144" i="42"/>
  <c r="S144" i="42"/>
  <c r="Q144" i="42"/>
  <c r="O144" i="42"/>
  <c r="Q138" i="48"/>
  <c r="S140" i="46"/>
  <c r="U140" i="46"/>
  <c r="Q140" i="46"/>
  <c r="P140" i="46"/>
  <c r="R140" i="46"/>
  <c r="O140" i="46"/>
  <c r="T140" i="46"/>
  <c r="W364" i="39"/>
  <c r="O367" i="39"/>
  <c r="U245" i="52"/>
  <c r="T245" i="52"/>
  <c r="O245" i="52"/>
  <c r="W245" i="52" s="1"/>
  <c r="X245" i="56" s="1"/>
  <c r="Q245" i="52"/>
  <c r="R245" i="52"/>
  <c r="P245" i="52"/>
  <c r="S245" i="52"/>
  <c r="U166" i="48"/>
  <c r="R166" i="48"/>
  <c r="O166" i="48"/>
  <c r="Q166" i="48"/>
  <c r="P166" i="48"/>
  <c r="S166" i="48"/>
  <c r="T166" i="48"/>
  <c r="P278" i="49"/>
  <c r="T279" i="51"/>
  <c r="U279" i="52"/>
  <c r="Q282" i="52"/>
  <c r="R283" i="38"/>
  <c r="U282" i="43"/>
  <c r="T284" i="38"/>
  <c r="P286" i="48"/>
  <c r="Q285" i="52"/>
  <c r="S285" i="36"/>
  <c r="U272" i="42"/>
  <c r="T283" i="49"/>
  <c r="R269" i="47"/>
  <c r="U268" i="48"/>
  <c r="P290" i="46"/>
  <c r="R281" i="42"/>
  <c r="S281" i="47"/>
  <c r="P269" i="54"/>
  <c r="S278" i="44"/>
  <c r="Q268" i="46"/>
  <c r="T271" i="37"/>
  <c r="U271" i="37"/>
  <c r="S271" i="37"/>
  <c r="R271" i="37"/>
  <c r="P271" i="37"/>
  <c r="Q283" i="52"/>
  <c r="Q279" i="49"/>
  <c r="Q288" i="54"/>
  <c r="S279" i="38"/>
  <c r="T271" i="38"/>
  <c r="P290" i="36"/>
  <c r="U284" i="44"/>
  <c r="O271" i="37"/>
  <c r="O268" i="47"/>
  <c r="R269" i="51"/>
  <c r="U277" i="54"/>
  <c r="O280" i="49"/>
  <c r="Q287" i="37"/>
  <c r="P287" i="49"/>
  <c r="Q283" i="46"/>
  <c r="R277" i="43"/>
  <c r="S287" i="45"/>
  <c r="T272" i="46"/>
  <c r="R288" i="36"/>
  <c r="S289" i="50"/>
  <c r="S289" i="47"/>
  <c r="AP52" i="56"/>
  <c r="T225" i="45"/>
  <c r="P225" i="45"/>
  <c r="O225" i="45"/>
  <c r="Q225" i="45"/>
  <c r="U225" i="45"/>
  <c r="R225" i="45"/>
  <c r="P257" i="44"/>
  <c r="T257" i="44"/>
  <c r="O257" i="44"/>
  <c r="Q257" i="44"/>
  <c r="U257" i="44"/>
  <c r="S257" i="44"/>
  <c r="T243" i="46"/>
  <c r="U243" i="46"/>
  <c r="O243" i="46"/>
  <c r="P243" i="46"/>
  <c r="S243" i="46"/>
  <c r="Q243" i="46"/>
  <c r="U253" i="50"/>
  <c r="R253" i="50"/>
  <c r="O253" i="50"/>
  <c r="P253" i="50"/>
  <c r="Q253" i="50"/>
  <c r="T253" i="50"/>
  <c r="U116" i="36"/>
  <c r="P116" i="36"/>
  <c r="R116" i="36"/>
  <c r="Q116" i="36"/>
  <c r="S116" i="36"/>
  <c r="T116" i="36"/>
  <c r="O116" i="36"/>
  <c r="R194" i="54"/>
  <c r="P194" i="54"/>
  <c r="T194" i="54"/>
  <c r="Q194" i="54"/>
  <c r="U194" i="54"/>
  <c r="O194" i="54"/>
  <c r="Q259" i="48"/>
  <c r="U259" i="48"/>
  <c r="O259" i="48"/>
  <c r="T259" i="48"/>
  <c r="P259" i="48"/>
  <c r="P241" i="36"/>
  <c r="R241" i="36"/>
  <c r="Q241" i="36"/>
  <c r="T241" i="36"/>
  <c r="S241" i="36"/>
  <c r="U241" i="36"/>
  <c r="O241" i="36"/>
  <c r="S145" i="38"/>
  <c r="R145" i="38"/>
  <c r="O145" i="38"/>
  <c r="U145" i="38"/>
  <c r="Q145" i="38"/>
  <c r="P145" i="38"/>
  <c r="W321" i="50"/>
  <c r="T321" i="56" s="1"/>
  <c r="R191" i="49"/>
  <c r="S191" i="49"/>
  <c r="O191" i="49"/>
  <c r="Q191" i="49"/>
  <c r="T191" i="49"/>
  <c r="P191" i="49"/>
  <c r="T212" i="50"/>
  <c r="P212" i="50"/>
  <c r="U212" i="50"/>
  <c r="S212" i="50"/>
  <c r="Q212" i="50"/>
  <c r="R212" i="50"/>
  <c r="O212" i="50"/>
  <c r="W212" i="50" s="1"/>
  <c r="T212" i="56" s="1"/>
  <c r="Q205" i="49"/>
  <c r="R205" i="49"/>
  <c r="T205" i="49"/>
  <c r="U205" i="49"/>
  <c r="S205" i="49"/>
  <c r="P205" i="49"/>
  <c r="O205" i="49"/>
  <c r="S86" i="38"/>
  <c r="P86" i="38"/>
  <c r="T86" i="38"/>
  <c r="U86" i="38"/>
  <c r="Q86" i="38"/>
  <c r="O86" i="38"/>
  <c r="R86" i="38"/>
  <c r="X236" i="32"/>
  <c r="H239" i="56"/>
  <c r="T239" i="47"/>
  <c r="U239" i="47"/>
  <c r="R239" i="47"/>
  <c r="P239" i="47"/>
  <c r="O239" i="47"/>
  <c r="Q239" i="47"/>
  <c r="S239" i="47"/>
  <c r="O280" i="50"/>
  <c r="O269" i="42"/>
  <c r="W269" i="42" s="1"/>
  <c r="L269" i="56" s="1"/>
  <c r="O271" i="43"/>
  <c r="O277" i="47"/>
  <c r="O281" i="52"/>
  <c r="O284" i="43"/>
  <c r="O281" i="54"/>
  <c r="O278" i="51"/>
  <c r="O288" i="43"/>
  <c r="O280" i="44"/>
  <c r="O282" i="51"/>
  <c r="O283" i="45"/>
  <c r="W283" i="45" s="1"/>
  <c r="AF283" i="56" s="1"/>
  <c r="O290" i="51"/>
  <c r="O272" i="48"/>
  <c r="Q279" i="54"/>
  <c r="S279" i="54"/>
  <c r="T279" i="54"/>
  <c r="R279" i="54"/>
  <c r="U279" i="54"/>
  <c r="O282" i="38"/>
  <c r="O283" i="54"/>
  <c r="O271" i="48"/>
  <c r="O268" i="43"/>
  <c r="O281" i="46"/>
  <c r="W281" i="46" s="1"/>
  <c r="AH281" i="56" s="1"/>
  <c r="O278" i="48"/>
  <c r="O285" i="42"/>
  <c r="Q272" i="52"/>
  <c r="P272" i="52"/>
  <c r="W272" i="52" s="1"/>
  <c r="X272" i="56" s="1"/>
  <c r="R272" i="52"/>
  <c r="U272" i="52"/>
  <c r="T272" i="52"/>
  <c r="O282" i="46"/>
  <c r="W282" i="46" s="1"/>
  <c r="AH282" i="56" s="1"/>
  <c r="O284" i="52"/>
  <c r="O280" i="42"/>
  <c r="O284" i="47"/>
  <c r="O279" i="44"/>
  <c r="W279" i="44" s="1"/>
  <c r="AD279" i="56" s="1"/>
  <c r="O283" i="51"/>
  <c r="T280" i="36"/>
  <c r="P280" i="36"/>
  <c r="S280" i="36"/>
  <c r="R280" i="36"/>
  <c r="O280" i="46"/>
  <c r="O283" i="48"/>
  <c r="O284" i="45"/>
  <c r="O279" i="50"/>
  <c r="O278" i="47"/>
  <c r="O281" i="37"/>
  <c r="O278" i="54"/>
  <c r="O279" i="36"/>
  <c r="O278" i="52"/>
  <c r="O279" i="42"/>
  <c r="W279" i="42" s="1"/>
  <c r="L279" i="56" s="1"/>
  <c r="O279" i="43"/>
  <c r="W279" i="43" s="1"/>
  <c r="AB279" i="56" s="1"/>
  <c r="O284" i="37"/>
  <c r="O281" i="49"/>
  <c r="O288" i="48"/>
  <c r="O272" i="47"/>
  <c r="W272" i="47" s="1"/>
  <c r="AJ272" i="56" s="1"/>
  <c r="O282" i="45"/>
  <c r="R288" i="50"/>
  <c r="Q288" i="50"/>
  <c r="U288" i="50"/>
  <c r="W288" i="50" s="1"/>
  <c r="T288" i="56" s="1"/>
  <c r="S288" i="50"/>
  <c r="P288" i="50"/>
  <c r="R283" i="42"/>
  <c r="P283" i="42"/>
  <c r="T284" i="37"/>
  <c r="T280" i="48"/>
  <c r="U280" i="48"/>
  <c r="R278" i="49"/>
  <c r="Q282" i="50"/>
  <c r="S282" i="50"/>
  <c r="R279" i="51"/>
  <c r="P282" i="51"/>
  <c r="Q282" i="51"/>
  <c r="S283" i="51"/>
  <c r="Q278" i="52"/>
  <c r="P278" i="52"/>
  <c r="Q279" i="52"/>
  <c r="P280" i="52"/>
  <c r="S282" i="52"/>
  <c r="R282" i="52"/>
  <c r="S284" i="52"/>
  <c r="S283" i="38"/>
  <c r="T283" i="38"/>
  <c r="U278" i="43"/>
  <c r="U279" i="44"/>
  <c r="P279" i="44"/>
  <c r="Q281" i="44"/>
  <c r="Q280" i="45"/>
  <c r="S280" i="45"/>
  <c r="T282" i="47"/>
  <c r="U282" i="47"/>
  <c r="T284" i="47"/>
  <c r="P278" i="36"/>
  <c r="S278" i="36"/>
  <c r="S284" i="49"/>
  <c r="Q284" i="49"/>
  <c r="R282" i="43"/>
  <c r="T281" i="45"/>
  <c r="U281" i="45"/>
  <c r="T284" i="45"/>
  <c r="P282" i="54"/>
  <c r="U282" i="54"/>
  <c r="Q283" i="54"/>
  <c r="S282" i="36"/>
  <c r="W282" i="36" s="1"/>
  <c r="J282" i="56" s="1"/>
  <c r="P282" i="36"/>
  <c r="T278" i="48"/>
  <c r="Q281" i="38"/>
  <c r="S281" i="38"/>
  <c r="R283" i="44"/>
  <c r="R278" i="47"/>
  <c r="U278" i="47"/>
  <c r="T278" i="54"/>
  <c r="Q279" i="42"/>
  <c r="U279" i="42"/>
  <c r="S284" i="38"/>
  <c r="P280" i="54"/>
  <c r="Q280" i="54"/>
  <c r="Q283" i="39"/>
  <c r="T283" i="39"/>
  <c r="Q277" i="42"/>
  <c r="S286" i="42"/>
  <c r="R286" i="42"/>
  <c r="R287" i="42"/>
  <c r="P288" i="37"/>
  <c r="S288" i="37"/>
  <c r="S290" i="37"/>
  <c r="S277" i="48"/>
  <c r="R277" i="48"/>
  <c r="Q286" i="48"/>
  <c r="T287" i="48"/>
  <c r="S287" i="48"/>
  <c r="U288" i="48"/>
  <c r="S286" i="50"/>
  <c r="R286" i="50"/>
  <c r="P287" i="50"/>
  <c r="T287" i="51"/>
  <c r="S287" i="51"/>
  <c r="Q288" i="51"/>
  <c r="R289" i="51"/>
  <c r="Q289" i="51"/>
  <c r="Q277" i="52"/>
  <c r="U277" i="52"/>
  <c r="U285" i="52"/>
  <c r="R285" i="38"/>
  <c r="P285" i="38"/>
  <c r="R283" i="50"/>
  <c r="S281" i="49"/>
  <c r="P281" i="49"/>
  <c r="S279" i="50"/>
  <c r="T282" i="46"/>
  <c r="U282" i="46"/>
  <c r="T290" i="43"/>
  <c r="Q277" i="44"/>
  <c r="U286" i="44"/>
  <c r="T286" i="44"/>
  <c r="S288" i="44"/>
  <c r="T277" i="45"/>
  <c r="R277" i="45"/>
  <c r="R285" i="45"/>
  <c r="R289" i="46"/>
  <c r="S289" i="46"/>
  <c r="Q277" i="36"/>
  <c r="R277" i="36"/>
  <c r="Q285" i="36"/>
  <c r="T286" i="36"/>
  <c r="U286" i="36"/>
  <c r="Q289" i="36"/>
  <c r="S269" i="36"/>
  <c r="Q269" i="36"/>
  <c r="P272" i="42"/>
  <c r="R272" i="42"/>
  <c r="U285" i="46"/>
  <c r="P285" i="54"/>
  <c r="W285" i="54" s="1"/>
  <c r="AL285" i="56" s="1"/>
  <c r="R285" i="54"/>
  <c r="P283" i="49"/>
  <c r="R288" i="45"/>
  <c r="T288" i="45"/>
  <c r="Q286" i="47"/>
  <c r="S288" i="47"/>
  <c r="T288" i="47"/>
  <c r="R269" i="42"/>
  <c r="T272" i="37"/>
  <c r="Q272" i="37"/>
  <c r="W272" i="37" s="1"/>
  <c r="N272" i="56" s="1"/>
  <c r="R271" i="49"/>
  <c r="P272" i="50"/>
  <c r="W272" i="50" s="1"/>
  <c r="T272" i="56" s="1"/>
  <c r="Q272" i="50"/>
  <c r="U268" i="38"/>
  <c r="S268" i="38"/>
  <c r="P272" i="45"/>
  <c r="P269" i="47"/>
  <c r="T269" i="47"/>
  <c r="Q268" i="54"/>
  <c r="R271" i="54"/>
  <c r="O271" i="54"/>
  <c r="R286" i="46"/>
  <c r="Q286" i="46"/>
  <c r="S268" i="48"/>
  <c r="P268" i="48"/>
  <c r="R272" i="51"/>
  <c r="Q269" i="46"/>
  <c r="R269" i="46"/>
  <c r="U271" i="47"/>
  <c r="T290" i="46"/>
  <c r="P268" i="49"/>
  <c r="W268" i="49" s="1"/>
  <c r="R268" i="56" s="1"/>
  <c r="Q268" i="49"/>
  <c r="U285" i="49"/>
  <c r="R289" i="48"/>
  <c r="U289" i="48"/>
  <c r="S279" i="46"/>
  <c r="Q279" i="37"/>
  <c r="R279" i="37"/>
  <c r="P269" i="50"/>
  <c r="O269" i="50"/>
  <c r="S285" i="50"/>
  <c r="U290" i="42"/>
  <c r="P290" i="42"/>
  <c r="W290" i="42" s="1"/>
  <c r="L290" i="56" s="1"/>
  <c r="R290" i="42"/>
  <c r="Q290" i="42"/>
  <c r="S287" i="38"/>
  <c r="Q289" i="49"/>
  <c r="T289" i="43"/>
  <c r="P289" i="43"/>
  <c r="R288" i="38"/>
  <c r="P288" i="38"/>
  <c r="T289" i="52"/>
  <c r="P277" i="50"/>
  <c r="W277" i="50" s="1"/>
  <c r="T277" i="56" s="1"/>
  <c r="Q277" i="50"/>
  <c r="R278" i="46"/>
  <c r="P279" i="43"/>
  <c r="Q279" i="43"/>
  <c r="S280" i="47"/>
  <c r="T284" i="43"/>
  <c r="U284" i="43"/>
  <c r="U281" i="43"/>
  <c r="P280" i="38"/>
  <c r="T280" i="38"/>
  <c r="P281" i="42"/>
  <c r="P281" i="37"/>
  <c r="Q281" i="37"/>
  <c r="U280" i="42"/>
  <c r="Q280" i="42"/>
  <c r="Q279" i="36"/>
  <c r="Q283" i="48"/>
  <c r="T283" i="48"/>
  <c r="S278" i="37"/>
  <c r="Q282" i="42"/>
  <c r="S282" i="42"/>
  <c r="S284" i="36"/>
  <c r="S281" i="36"/>
  <c r="U281" i="36"/>
  <c r="Q282" i="48"/>
  <c r="P281" i="47"/>
  <c r="Q281" i="47"/>
  <c r="Q280" i="46"/>
  <c r="T269" i="54"/>
  <c r="Q269" i="54"/>
  <c r="R268" i="52"/>
  <c r="U289" i="54"/>
  <c r="P289" i="54"/>
  <c r="R277" i="47"/>
  <c r="P283" i="45"/>
  <c r="U283" i="45"/>
  <c r="P278" i="44"/>
  <c r="R285" i="43"/>
  <c r="U285" i="43"/>
  <c r="T268" i="46"/>
  <c r="P272" i="43"/>
  <c r="U272" i="43"/>
  <c r="P272" i="38"/>
  <c r="W272" i="38" s="1"/>
  <c r="Z272" i="56" s="1"/>
  <c r="R269" i="38"/>
  <c r="S269" i="38"/>
  <c r="R272" i="49"/>
  <c r="P272" i="49"/>
  <c r="W272" i="49" s="1"/>
  <c r="R272" i="56" s="1"/>
  <c r="U269" i="37"/>
  <c r="Q269" i="37"/>
  <c r="U271" i="36"/>
  <c r="P268" i="43"/>
  <c r="U268" i="43"/>
  <c r="U271" i="39"/>
  <c r="R271" i="39"/>
  <c r="P271" i="39"/>
  <c r="O271" i="39"/>
  <c r="Q271" i="39"/>
  <c r="U271" i="50"/>
  <c r="R271" i="50"/>
  <c r="S290" i="45"/>
  <c r="Q290" i="45"/>
  <c r="S271" i="44"/>
  <c r="P283" i="36"/>
  <c r="T283" i="36"/>
  <c r="R283" i="52"/>
  <c r="S278" i="42"/>
  <c r="Q278" i="42"/>
  <c r="W278" i="42" s="1"/>
  <c r="L278" i="56" s="1"/>
  <c r="Q280" i="43"/>
  <c r="U280" i="43"/>
  <c r="U282" i="38"/>
  <c r="T280" i="44"/>
  <c r="R279" i="49"/>
  <c r="S279" i="49"/>
  <c r="T289" i="42"/>
  <c r="Q289" i="42"/>
  <c r="Q268" i="50"/>
  <c r="U287" i="52"/>
  <c r="S271" i="43"/>
  <c r="P271" i="43"/>
  <c r="P287" i="47"/>
  <c r="W287" i="47" s="1"/>
  <c r="AJ287" i="56" s="1"/>
  <c r="R287" i="47"/>
  <c r="R289" i="37"/>
  <c r="P286" i="49"/>
  <c r="W286" i="49" s="1"/>
  <c r="R286" i="56" s="1"/>
  <c r="Q289" i="38"/>
  <c r="T289" i="38"/>
  <c r="R289" i="44"/>
  <c r="U289" i="44"/>
  <c r="T288" i="54"/>
  <c r="P281" i="52"/>
  <c r="U281" i="52"/>
  <c r="S284" i="50"/>
  <c r="R279" i="38"/>
  <c r="S282" i="44"/>
  <c r="P282" i="44"/>
  <c r="W282" i="44" s="1"/>
  <c r="AD282" i="56" s="1"/>
  <c r="U280" i="51"/>
  <c r="Q280" i="51"/>
  <c r="Q268" i="42"/>
  <c r="S268" i="42"/>
  <c r="T268" i="42"/>
  <c r="P268" i="42"/>
  <c r="U268" i="42"/>
  <c r="Q271" i="48"/>
  <c r="R271" i="48"/>
  <c r="R269" i="43"/>
  <c r="Q269" i="43"/>
  <c r="U269" i="45"/>
  <c r="T268" i="36"/>
  <c r="U285" i="37"/>
  <c r="S285" i="37"/>
  <c r="P290" i="51"/>
  <c r="U290" i="51"/>
  <c r="Q271" i="38"/>
  <c r="Q287" i="46"/>
  <c r="P290" i="54"/>
  <c r="W290" i="54" s="1"/>
  <c r="AL290" i="56" s="1"/>
  <c r="Q290" i="54"/>
  <c r="R281" i="46"/>
  <c r="Q281" i="46"/>
  <c r="P279" i="48"/>
  <c r="W279" i="48" s="1"/>
  <c r="P279" i="56" s="1"/>
  <c r="Q279" i="48"/>
  <c r="T278" i="45"/>
  <c r="Q280" i="50"/>
  <c r="R283" i="47"/>
  <c r="T283" i="47"/>
  <c r="Q282" i="37"/>
  <c r="P282" i="37"/>
  <c r="U281" i="54"/>
  <c r="P278" i="51"/>
  <c r="U288" i="42"/>
  <c r="S288" i="42"/>
  <c r="S272" i="48"/>
  <c r="T272" i="48"/>
  <c r="S290" i="50"/>
  <c r="O289" i="45"/>
  <c r="R290" i="36"/>
  <c r="O268" i="51"/>
  <c r="R290" i="44"/>
  <c r="R284" i="44"/>
  <c r="O277" i="43"/>
  <c r="U284" i="54"/>
  <c r="S284" i="54"/>
  <c r="Q269" i="48"/>
  <c r="O269" i="48"/>
  <c r="W269" i="48" s="1"/>
  <c r="P269" i="56" s="1"/>
  <c r="O254" i="45"/>
  <c r="P290" i="52"/>
  <c r="W290" i="52" s="1"/>
  <c r="X290" i="56" s="1"/>
  <c r="Q290" i="52"/>
  <c r="T287" i="43"/>
  <c r="U268" i="47"/>
  <c r="S268" i="47"/>
  <c r="T268" i="37"/>
  <c r="R277" i="49"/>
  <c r="O277" i="49"/>
  <c r="T269" i="51"/>
  <c r="Q269" i="51"/>
  <c r="Q268" i="44"/>
  <c r="T268" i="44"/>
  <c r="R277" i="46"/>
  <c r="P283" i="37"/>
  <c r="O283" i="37"/>
  <c r="W283" i="37" s="1"/>
  <c r="N283" i="56" s="1"/>
  <c r="U284" i="51"/>
  <c r="T284" i="51"/>
  <c r="Q290" i="48"/>
  <c r="W290" i="48" s="1"/>
  <c r="P290" i="56" s="1"/>
  <c r="T290" i="48"/>
  <c r="P268" i="45"/>
  <c r="Q277" i="54"/>
  <c r="O277" i="54"/>
  <c r="R284" i="46"/>
  <c r="U284" i="46"/>
  <c r="P278" i="50"/>
  <c r="Q285" i="48"/>
  <c r="O285" i="48"/>
  <c r="W285" i="48" s="1"/>
  <c r="P285" i="56" s="1"/>
  <c r="T271" i="51"/>
  <c r="S271" i="51"/>
  <c r="T284" i="48"/>
  <c r="P284" i="48"/>
  <c r="W284" i="48" s="1"/>
  <c r="P284" i="56" s="1"/>
  <c r="P283" i="43"/>
  <c r="T290" i="47"/>
  <c r="U277" i="51"/>
  <c r="O277" i="51"/>
  <c r="W277" i="51" s="1"/>
  <c r="V277" i="56" s="1"/>
  <c r="R280" i="49"/>
  <c r="P280" i="49"/>
  <c r="Q286" i="37"/>
  <c r="O286" i="37"/>
  <c r="W286" i="37" s="1"/>
  <c r="N286" i="56" s="1"/>
  <c r="R280" i="37"/>
  <c r="U280" i="37"/>
  <c r="U285" i="51"/>
  <c r="P285" i="39"/>
  <c r="W285" i="39" s="1"/>
  <c r="AN285" i="56" s="1"/>
  <c r="Q285" i="39"/>
  <c r="T318" i="44"/>
  <c r="S271" i="52"/>
  <c r="T288" i="43"/>
  <c r="U289" i="45"/>
  <c r="Q272" i="47"/>
  <c r="U287" i="37"/>
  <c r="U287" i="49"/>
  <c r="R268" i="51"/>
  <c r="U277" i="38"/>
  <c r="T269" i="44"/>
  <c r="P286" i="54"/>
  <c r="U283" i="46"/>
  <c r="U282" i="49"/>
  <c r="Q285" i="42"/>
  <c r="U277" i="43"/>
  <c r="Q288" i="49"/>
  <c r="Q284" i="42"/>
  <c r="T284" i="42"/>
  <c r="U271" i="42"/>
  <c r="R271" i="42"/>
  <c r="W271" i="42" s="1"/>
  <c r="L271" i="56" s="1"/>
  <c r="R287" i="36"/>
  <c r="Q287" i="36"/>
  <c r="R287" i="54"/>
  <c r="S287" i="54"/>
  <c r="T281" i="50"/>
  <c r="P281" i="50"/>
  <c r="T287" i="45"/>
  <c r="P290" i="49"/>
  <c r="Q272" i="46"/>
  <c r="T286" i="43"/>
  <c r="U286" i="43"/>
  <c r="Q288" i="36"/>
  <c r="O288" i="36"/>
  <c r="T289" i="39"/>
  <c r="O289" i="39"/>
  <c r="W289" i="39" s="1"/>
  <c r="AN289" i="56" s="1"/>
  <c r="U289" i="50"/>
  <c r="T269" i="52"/>
  <c r="S269" i="52"/>
  <c r="R271" i="45"/>
  <c r="P271" i="45"/>
  <c r="W271" i="45" s="1"/>
  <c r="AF271" i="56" s="1"/>
  <c r="U289" i="47"/>
  <c r="R272" i="36"/>
  <c r="Q269" i="49"/>
  <c r="R269" i="49"/>
  <c r="R286" i="51"/>
  <c r="P286" i="51"/>
  <c r="Q290" i="38"/>
  <c r="T287" i="44"/>
  <c r="P271" i="46"/>
  <c r="T271" i="46"/>
  <c r="P279" i="54"/>
  <c r="W279" i="54" s="1"/>
  <c r="AL279" i="56" s="1"/>
  <c r="R281" i="48"/>
  <c r="S272" i="52"/>
  <c r="S285" i="44"/>
  <c r="P272" i="44"/>
  <c r="W272" i="44" s="1"/>
  <c r="AD272" i="56" s="1"/>
  <c r="AP63" i="56"/>
  <c r="S290" i="42"/>
  <c r="P279" i="39"/>
  <c r="U157" i="49"/>
  <c r="Q157" i="49"/>
  <c r="O157" i="49"/>
  <c r="W157" i="49" s="1"/>
  <c r="R157" i="56" s="1"/>
  <c r="P157" i="49"/>
  <c r="T157" i="49"/>
  <c r="R157" i="49"/>
  <c r="S244" i="43"/>
  <c r="P244" i="43"/>
  <c r="U244" i="43"/>
  <c r="Q244" i="43"/>
  <c r="T244" i="43"/>
  <c r="O244" i="43"/>
  <c r="R244" i="43"/>
  <c r="W193" i="37"/>
  <c r="N193" i="56" s="1"/>
  <c r="T282" i="39"/>
  <c r="W252" i="50"/>
  <c r="T252" i="56" s="1"/>
  <c r="T195" i="46"/>
  <c r="P195" i="46"/>
  <c r="O195" i="46"/>
  <c r="U195" i="46"/>
  <c r="R195" i="46"/>
  <c r="S195" i="46"/>
  <c r="Q188" i="49"/>
  <c r="U188" i="49"/>
  <c r="P188" i="49"/>
  <c r="S188" i="49"/>
  <c r="T188" i="49"/>
  <c r="O188" i="49"/>
  <c r="R188" i="49"/>
  <c r="R188" i="44"/>
  <c r="U188" i="44"/>
  <c r="Q188" i="44"/>
  <c r="S188" i="44"/>
  <c r="T188" i="44"/>
  <c r="O188" i="44"/>
  <c r="P188" i="44"/>
  <c r="O188" i="42"/>
  <c r="W188" i="42" s="1"/>
  <c r="L188" i="56" s="1"/>
  <c r="U188" i="42"/>
  <c r="R188" i="42"/>
  <c r="P188" i="42"/>
  <c r="T188" i="42"/>
  <c r="Q188" i="42"/>
  <c r="S188" i="36"/>
  <c r="R188" i="36"/>
  <c r="Q188" i="36"/>
  <c r="U188" i="36"/>
  <c r="P188" i="36"/>
  <c r="O188" i="36"/>
  <c r="T188" i="36"/>
  <c r="W255" i="51"/>
  <c r="V255" i="56" s="1"/>
  <c r="P317" i="45"/>
  <c r="O317" i="45"/>
  <c r="R317" i="45"/>
  <c r="U317" i="45"/>
  <c r="S317" i="45"/>
  <c r="T317" i="45"/>
  <c r="S199" i="48"/>
  <c r="Q199" i="48"/>
  <c r="P199" i="48"/>
  <c r="U199" i="48"/>
  <c r="R199" i="48"/>
  <c r="O199" i="48"/>
  <c r="T199" i="48"/>
  <c r="Q318" i="38"/>
  <c r="S318" i="38"/>
  <c r="R318" i="38"/>
  <c r="P318" i="38"/>
  <c r="U318" i="38"/>
  <c r="T318" i="38"/>
  <c r="O318" i="38"/>
  <c r="S75" i="43"/>
  <c r="R75" i="43"/>
  <c r="U75" i="43"/>
  <c r="T75" i="43"/>
  <c r="P75" i="43"/>
  <c r="Q75" i="43"/>
  <c r="O75" i="43"/>
  <c r="W364" i="43"/>
  <c r="O367" i="43"/>
  <c r="T313" i="47"/>
  <c r="O313" i="47"/>
  <c r="U313" i="47"/>
  <c r="Q313" i="47"/>
  <c r="R313" i="47"/>
  <c r="P313" i="47"/>
  <c r="T199" i="49"/>
  <c r="P199" i="49"/>
  <c r="U199" i="49"/>
  <c r="R199" i="49"/>
  <c r="Q199" i="49"/>
  <c r="O199" i="49"/>
  <c r="S169" i="45"/>
  <c r="R169" i="45"/>
  <c r="O169" i="45"/>
  <c r="T169" i="45"/>
  <c r="U169" i="45"/>
  <c r="P169" i="45"/>
  <c r="S316" i="46"/>
  <c r="P316" i="46"/>
  <c r="U316" i="46"/>
  <c r="T316" i="46"/>
  <c r="Q316" i="46"/>
  <c r="R316" i="46"/>
  <c r="O316" i="46"/>
  <c r="T316" i="50"/>
  <c r="Q316" i="50"/>
  <c r="S316" i="50"/>
  <c r="U316" i="50"/>
  <c r="P316" i="50"/>
  <c r="R316" i="50"/>
  <c r="O316" i="50"/>
  <c r="W316" i="50" s="1"/>
  <c r="T316" i="56" s="1"/>
  <c r="U316" i="36"/>
  <c r="S316" i="36"/>
  <c r="R316" i="36"/>
  <c r="Q316" i="36"/>
  <c r="W316" i="36" s="1"/>
  <c r="J316" i="56" s="1"/>
  <c r="P316" i="36"/>
  <c r="T316" i="36"/>
  <c r="R316" i="47"/>
  <c r="U316" i="47"/>
  <c r="P316" i="47"/>
  <c r="T316" i="47"/>
  <c r="S316" i="47"/>
  <c r="O316" i="47"/>
  <c r="W316" i="47" s="1"/>
  <c r="AJ316" i="56" s="1"/>
  <c r="Q316" i="47"/>
  <c r="T207" i="38"/>
  <c r="P207" i="38"/>
  <c r="U207" i="38"/>
  <c r="S207" i="38"/>
  <c r="R207" i="38"/>
  <c r="Q207" i="38"/>
  <c r="O207" i="38"/>
  <c r="Q247" i="37"/>
  <c r="T247" i="37"/>
  <c r="S247" i="37"/>
  <c r="U247" i="37"/>
  <c r="P247" i="37"/>
  <c r="O247" i="37"/>
  <c r="W247" i="37" s="1"/>
  <c r="N247" i="56" s="1"/>
  <c r="R247" i="37"/>
  <c r="R211" i="48"/>
  <c r="S211" i="48"/>
  <c r="O211" i="48"/>
  <c r="T211" i="48"/>
  <c r="Q211" i="48"/>
  <c r="P211" i="48"/>
  <c r="S189" i="50"/>
  <c r="O189" i="50"/>
  <c r="T189" i="50"/>
  <c r="U189" i="50"/>
  <c r="Q189" i="50"/>
  <c r="R189" i="50"/>
  <c r="W197" i="36"/>
  <c r="J197" i="56" s="1"/>
  <c r="Q167" i="51"/>
  <c r="T167" i="51"/>
  <c r="O167" i="51"/>
  <c r="U167" i="51"/>
  <c r="S167" i="51"/>
  <c r="R167" i="51"/>
  <c r="T118" i="54"/>
  <c r="P118" i="54"/>
  <c r="O118" i="54"/>
  <c r="W118" i="54" s="1"/>
  <c r="AL118" i="56" s="1"/>
  <c r="Q118" i="54"/>
  <c r="S118" i="54"/>
  <c r="R118" i="54"/>
  <c r="Q91" i="49"/>
  <c r="T91" i="49"/>
  <c r="O91" i="49"/>
  <c r="U91" i="49"/>
  <c r="R91" i="49"/>
  <c r="P91" i="49"/>
  <c r="R209" i="43"/>
  <c r="S209" i="43"/>
  <c r="O209" i="43"/>
  <c r="Q209" i="43"/>
  <c r="P209" i="43"/>
  <c r="T209" i="43"/>
  <c r="P190" i="47"/>
  <c r="S190" i="47"/>
  <c r="R190" i="47"/>
  <c r="O190" i="47"/>
  <c r="Q190" i="47"/>
  <c r="T190" i="47"/>
  <c r="U190" i="47"/>
  <c r="U190" i="50"/>
  <c r="Q190" i="50"/>
  <c r="R190" i="50"/>
  <c r="T190" i="50"/>
  <c r="P190" i="50"/>
  <c r="S190" i="50"/>
  <c r="O190" i="50"/>
  <c r="W190" i="50" s="1"/>
  <c r="T190" i="56" s="1"/>
  <c r="Q190" i="54"/>
  <c r="R190" i="54"/>
  <c r="S190" i="54"/>
  <c r="P190" i="54"/>
  <c r="T190" i="54"/>
  <c r="U190" i="54"/>
  <c r="O190" i="54"/>
  <c r="S163" i="38"/>
  <c r="Q163" i="38"/>
  <c r="O163" i="38"/>
  <c r="R163" i="38"/>
  <c r="P163" i="38"/>
  <c r="T163" i="38"/>
  <c r="T168" i="36"/>
  <c r="R168" i="36"/>
  <c r="O168" i="36"/>
  <c r="W168" i="36" s="1"/>
  <c r="J168" i="56" s="1"/>
  <c r="Q168" i="36"/>
  <c r="U168" i="36"/>
  <c r="S168" i="36"/>
  <c r="T146" i="46"/>
  <c r="P146" i="46"/>
  <c r="O146" i="46"/>
  <c r="S146" i="46"/>
  <c r="Q146" i="46"/>
  <c r="U146" i="46"/>
  <c r="O367" i="51"/>
  <c r="W364" i="51"/>
  <c r="U90" i="37"/>
  <c r="P90" i="37"/>
  <c r="O90" i="37"/>
  <c r="W90" i="37" s="1"/>
  <c r="N90" i="56" s="1"/>
  <c r="Q90" i="37"/>
  <c r="T90" i="37"/>
  <c r="S90" i="37"/>
  <c r="P155" i="44"/>
  <c r="T155" i="44"/>
  <c r="U155" i="44"/>
  <c r="S155" i="44"/>
  <c r="O155" i="44"/>
  <c r="R155" i="44"/>
  <c r="T244" i="52"/>
  <c r="Q244" i="52"/>
  <c r="R244" i="52"/>
  <c r="P244" i="52"/>
  <c r="U244" i="52"/>
  <c r="O244" i="52"/>
  <c r="S244" i="52"/>
  <c r="S152" i="38"/>
  <c r="R152" i="38"/>
  <c r="U152" i="38"/>
  <c r="T152" i="38"/>
  <c r="Q152" i="38"/>
  <c r="O152" i="38"/>
  <c r="W152" i="38" s="1"/>
  <c r="Z152" i="56" s="1"/>
  <c r="P152" i="38"/>
  <c r="P259" i="42"/>
  <c r="U259" i="42"/>
  <c r="O259" i="42"/>
  <c r="Q259" i="42"/>
  <c r="R259" i="42"/>
  <c r="S259" i="42"/>
  <c r="P95" i="44"/>
  <c r="Q95" i="44"/>
  <c r="O95" i="44"/>
  <c r="T95" i="44"/>
  <c r="R95" i="44"/>
  <c r="S95" i="44"/>
  <c r="W86" i="32"/>
  <c r="H86" i="56" s="1"/>
  <c r="T110" i="44"/>
  <c r="U110" i="44"/>
  <c r="O110" i="44"/>
  <c r="Q110" i="44"/>
  <c r="P110" i="44"/>
  <c r="S110" i="44"/>
  <c r="S157" i="49"/>
  <c r="T140" i="47"/>
  <c r="S143" i="38"/>
  <c r="U319" i="44"/>
  <c r="T319" i="44"/>
  <c r="Q319" i="44"/>
  <c r="S319" i="44"/>
  <c r="R319" i="44"/>
  <c r="P319" i="44"/>
  <c r="O319" i="44"/>
  <c r="S201" i="44"/>
  <c r="R201" i="44"/>
  <c r="T201" i="44"/>
  <c r="U201" i="44"/>
  <c r="Q201" i="44"/>
  <c r="P201" i="44"/>
  <c r="O201" i="44"/>
  <c r="S201" i="54"/>
  <c r="P201" i="54"/>
  <c r="Q201" i="54"/>
  <c r="T201" i="54"/>
  <c r="U201" i="54"/>
  <c r="R201" i="54"/>
  <c r="O201" i="54"/>
  <c r="W201" i="54" s="1"/>
  <c r="AL201" i="56" s="1"/>
  <c r="U201" i="47"/>
  <c r="T201" i="47"/>
  <c r="P201" i="47"/>
  <c r="O201" i="47"/>
  <c r="W201" i="47" s="1"/>
  <c r="AJ201" i="56" s="1"/>
  <c r="Q201" i="47"/>
  <c r="S201" i="47"/>
  <c r="R201" i="47"/>
  <c r="U201" i="38"/>
  <c r="R201" i="38"/>
  <c r="Q201" i="38"/>
  <c r="S201" i="38"/>
  <c r="P201" i="38"/>
  <c r="T201" i="38"/>
  <c r="O201" i="38"/>
  <c r="U148" i="52"/>
  <c r="Q148" i="52"/>
  <c r="R148" i="52"/>
  <c r="S148" i="52"/>
  <c r="P148" i="52"/>
  <c r="T148" i="52"/>
  <c r="O148" i="52"/>
  <c r="Q113" i="37"/>
  <c r="U113" i="37"/>
  <c r="S113" i="37"/>
  <c r="T113" i="37"/>
  <c r="P113" i="37"/>
  <c r="O113" i="37"/>
  <c r="W113" i="37" s="1"/>
  <c r="N113" i="56" s="1"/>
  <c r="R113" i="37"/>
  <c r="O367" i="37"/>
  <c r="W364" i="37"/>
  <c r="Q86" i="44"/>
  <c r="T86" i="44"/>
  <c r="U86" i="44"/>
  <c r="P86" i="44"/>
  <c r="R86" i="44"/>
  <c r="S86" i="44"/>
  <c r="O86" i="44"/>
  <c r="Q160" i="47"/>
  <c r="U261" i="43"/>
  <c r="S261" i="43"/>
  <c r="P261" i="43"/>
  <c r="R261" i="43"/>
  <c r="Q261" i="43"/>
  <c r="O261" i="43"/>
  <c r="W261" i="43" s="1"/>
  <c r="AB261" i="56" s="1"/>
  <c r="T261" i="43"/>
  <c r="X363" i="50"/>
  <c r="T364" i="56"/>
  <c r="T367" i="56" s="1"/>
  <c r="W367" i="50"/>
  <c r="P152" i="49"/>
  <c r="T152" i="49"/>
  <c r="S152" i="49"/>
  <c r="R152" i="49"/>
  <c r="U152" i="49"/>
  <c r="O152" i="49"/>
  <c r="R87" i="46"/>
  <c r="T142" i="46"/>
  <c r="S142" i="46"/>
  <c r="P142" i="46"/>
  <c r="U142" i="46"/>
  <c r="Q142" i="46"/>
  <c r="R142" i="46"/>
  <c r="O142" i="46"/>
  <c r="W169" i="47"/>
  <c r="AJ169" i="56" s="1"/>
  <c r="S92" i="48"/>
  <c r="P92" i="48"/>
  <c r="T92" i="48"/>
  <c r="R92" i="48"/>
  <c r="U92" i="48"/>
  <c r="Q92" i="48"/>
  <c r="O92" i="48"/>
  <c r="P157" i="51"/>
  <c r="S315" i="43"/>
  <c r="Q315" i="43"/>
  <c r="U315" i="43"/>
  <c r="R315" i="43"/>
  <c r="T315" i="43"/>
  <c r="P315" i="43"/>
  <c r="O315" i="43"/>
  <c r="Q114" i="54"/>
  <c r="S114" i="54"/>
  <c r="P114" i="54"/>
  <c r="U114" i="54"/>
  <c r="T114" i="54"/>
  <c r="R114" i="54"/>
  <c r="O114" i="54"/>
  <c r="W114" i="54" s="1"/>
  <c r="AL114" i="56" s="1"/>
  <c r="T114" i="42"/>
  <c r="S114" i="42"/>
  <c r="Q114" i="42"/>
  <c r="R114" i="42"/>
  <c r="U114" i="42"/>
  <c r="O114" i="42"/>
  <c r="P114" i="42"/>
  <c r="R114" i="38"/>
  <c r="O114" i="38"/>
  <c r="S114" i="38"/>
  <c r="T114" i="38"/>
  <c r="Q114" i="38"/>
  <c r="P114" i="38"/>
  <c r="U114" i="38"/>
  <c r="R114" i="47"/>
  <c r="O114" i="47"/>
  <c r="W114" i="47" s="1"/>
  <c r="AJ114" i="56" s="1"/>
  <c r="P114" i="47"/>
  <c r="U114" i="47"/>
  <c r="T114" i="47"/>
  <c r="S114" i="47"/>
  <c r="Q114" i="47"/>
  <c r="R320" i="43"/>
  <c r="W329" i="36"/>
  <c r="J329" i="56" s="1"/>
  <c r="P247" i="51"/>
  <c r="S247" i="51"/>
  <c r="Q247" i="51"/>
  <c r="T247" i="51"/>
  <c r="R247" i="51"/>
  <c r="U247" i="51"/>
  <c r="O247" i="51"/>
  <c r="S135" i="44"/>
  <c r="P135" i="44"/>
  <c r="R135" i="44"/>
  <c r="Q135" i="44"/>
  <c r="T135" i="44"/>
  <c r="U135" i="44"/>
  <c r="O135" i="44"/>
  <c r="T135" i="48"/>
  <c r="O135" i="48"/>
  <c r="W135" i="48" s="1"/>
  <c r="P135" i="56" s="1"/>
  <c r="Q135" i="48"/>
  <c r="S135" i="48"/>
  <c r="R135" i="48"/>
  <c r="U135" i="48"/>
  <c r="P135" i="48"/>
  <c r="P135" i="52"/>
  <c r="S135" i="52"/>
  <c r="R135" i="52"/>
  <c r="T135" i="52"/>
  <c r="O135" i="52"/>
  <c r="Q135" i="52"/>
  <c r="U135" i="52"/>
  <c r="P101" i="38"/>
  <c r="S81" i="37"/>
  <c r="R81" i="37"/>
  <c r="O81" i="37"/>
  <c r="T81" i="37"/>
  <c r="Q81" i="37"/>
  <c r="U81" i="37"/>
  <c r="P81" i="37"/>
  <c r="T94" i="45"/>
  <c r="S94" i="45"/>
  <c r="O94" i="45"/>
  <c r="Q94" i="45"/>
  <c r="P94" i="45"/>
  <c r="R94" i="45"/>
  <c r="U94" i="45"/>
  <c r="P317" i="51"/>
  <c r="U317" i="51"/>
  <c r="O317" i="51"/>
  <c r="S317" i="51"/>
  <c r="Q317" i="51"/>
  <c r="T317" i="51"/>
  <c r="R317" i="51"/>
  <c r="S242" i="42"/>
  <c r="P242" i="42"/>
  <c r="T242" i="42"/>
  <c r="R242" i="42"/>
  <c r="U242" i="42"/>
  <c r="O242" i="42"/>
  <c r="Q242" i="42"/>
  <c r="U258" i="48"/>
  <c r="T258" i="48"/>
  <c r="Q258" i="48"/>
  <c r="R258" i="48"/>
  <c r="S258" i="48"/>
  <c r="O258" i="48"/>
  <c r="W258" i="48" s="1"/>
  <c r="P258" i="56" s="1"/>
  <c r="P258" i="48"/>
  <c r="U148" i="43"/>
  <c r="R148" i="43"/>
  <c r="S148" i="43"/>
  <c r="P148" i="43"/>
  <c r="Q148" i="43"/>
  <c r="O148" i="43"/>
  <c r="T148" i="43"/>
  <c r="S240" i="54"/>
  <c r="U240" i="54"/>
  <c r="O240" i="54"/>
  <c r="Q240" i="54"/>
  <c r="R240" i="54"/>
  <c r="P240" i="54"/>
  <c r="T240" i="54"/>
  <c r="R144" i="42"/>
  <c r="S279" i="47"/>
  <c r="R279" i="47"/>
  <c r="T279" i="47"/>
  <c r="Q279" i="47"/>
  <c r="P279" i="47"/>
  <c r="S288" i="46"/>
  <c r="R288" i="46"/>
  <c r="U288" i="46"/>
  <c r="Q288" i="46"/>
  <c r="P288" i="46"/>
  <c r="S278" i="49"/>
  <c r="T278" i="43"/>
  <c r="U281" i="44"/>
  <c r="S282" i="43"/>
  <c r="U281" i="38"/>
  <c r="R280" i="54"/>
  <c r="T286" i="48"/>
  <c r="P287" i="51"/>
  <c r="P285" i="52"/>
  <c r="Q283" i="50"/>
  <c r="Q290" i="39"/>
  <c r="P290" i="39"/>
  <c r="R290" i="39"/>
  <c r="T290" i="39"/>
  <c r="S290" i="39"/>
  <c r="O290" i="39"/>
  <c r="R287" i="39"/>
  <c r="S287" i="39"/>
  <c r="P287" i="39"/>
  <c r="O287" i="39"/>
  <c r="U287" i="39"/>
  <c r="S289" i="49"/>
  <c r="S288" i="38"/>
  <c r="S278" i="46"/>
  <c r="P281" i="43"/>
  <c r="U281" i="42"/>
  <c r="S269" i="39"/>
  <c r="U269" i="39"/>
  <c r="O269" i="39"/>
  <c r="T269" i="39"/>
  <c r="Q269" i="39"/>
  <c r="U288" i="54"/>
  <c r="T269" i="43"/>
  <c r="S287" i="46"/>
  <c r="Q278" i="45"/>
  <c r="S269" i="48"/>
  <c r="P277" i="54"/>
  <c r="S278" i="50"/>
  <c r="S280" i="49"/>
  <c r="P286" i="37"/>
  <c r="R287" i="37"/>
  <c r="Q277" i="43"/>
  <c r="P286" i="38"/>
  <c r="U286" i="38"/>
  <c r="O286" i="38"/>
  <c r="Q286" i="38"/>
  <c r="S286" i="38"/>
  <c r="R286" i="43"/>
  <c r="T288" i="36"/>
  <c r="Q271" i="37"/>
  <c r="T287" i="39"/>
  <c r="S280" i="39"/>
  <c r="U111" i="45"/>
  <c r="O111" i="45"/>
  <c r="W111" i="45" s="1"/>
  <c r="AF111" i="56" s="1"/>
  <c r="P111" i="45"/>
  <c r="Q111" i="45"/>
  <c r="R111" i="45"/>
  <c r="R315" i="45"/>
  <c r="S315" i="45"/>
  <c r="P315" i="45"/>
  <c r="Q315" i="45"/>
  <c r="T315" i="45"/>
  <c r="U315" i="45"/>
  <c r="O315" i="45"/>
  <c r="S229" i="43"/>
  <c r="Q229" i="43"/>
  <c r="T229" i="43"/>
  <c r="P229" i="43"/>
  <c r="U229" i="43"/>
  <c r="R229" i="43"/>
  <c r="O229" i="43"/>
  <c r="Q156" i="45"/>
  <c r="R156" i="45"/>
  <c r="O156" i="45"/>
  <c r="S156" i="45"/>
  <c r="T156" i="45"/>
  <c r="U156" i="45"/>
  <c r="U257" i="46"/>
  <c r="P257" i="46"/>
  <c r="O257" i="46"/>
  <c r="R257" i="46"/>
  <c r="Q257" i="46"/>
  <c r="T257" i="46"/>
  <c r="Q241" i="49"/>
  <c r="R241" i="49"/>
  <c r="T241" i="49"/>
  <c r="U241" i="49"/>
  <c r="O241" i="49"/>
  <c r="S241" i="49"/>
  <c r="P241" i="49"/>
  <c r="R241" i="37"/>
  <c r="U241" i="37"/>
  <c r="T241" i="37"/>
  <c r="S241" i="37"/>
  <c r="Q241" i="37"/>
  <c r="O241" i="37"/>
  <c r="P241" i="37"/>
  <c r="W162" i="54"/>
  <c r="AL162" i="56" s="1"/>
  <c r="T139" i="51"/>
  <c r="P139" i="51"/>
  <c r="O139" i="51"/>
  <c r="U139" i="51"/>
  <c r="Q139" i="51"/>
  <c r="R139" i="51"/>
  <c r="P163" i="46"/>
  <c r="U163" i="46"/>
  <c r="O163" i="46"/>
  <c r="T163" i="46"/>
  <c r="Q163" i="46"/>
  <c r="S163" i="46"/>
  <c r="T163" i="49"/>
  <c r="R163" i="49"/>
  <c r="O163" i="49"/>
  <c r="P163" i="49"/>
  <c r="S163" i="49"/>
  <c r="Q163" i="49"/>
  <c r="S98" i="42"/>
  <c r="U98" i="42"/>
  <c r="O98" i="42"/>
  <c r="T98" i="42"/>
  <c r="P98" i="42"/>
  <c r="Q98" i="42"/>
  <c r="S259" i="47"/>
  <c r="U259" i="47"/>
  <c r="T259" i="47"/>
  <c r="P259" i="47"/>
  <c r="O259" i="47"/>
  <c r="Q259" i="47"/>
  <c r="W198" i="48"/>
  <c r="P198" i="56" s="1"/>
  <c r="T327" i="37"/>
  <c r="O327" i="37"/>
  <c r="S327" i="37"/>
  <c r="U327" i="37"/>
  <c r="R327" i="37"/>
  <c r="Q327" i="37"/>
  <c r="P327" i="37"/>
  <c r="T148" i="42"/>
  <c r="S148" i="42"/>
  <c r="P148" i="42"/>
  <c r="Q148" i="42"/>
  <c r="R148" i="42"/>
  <c r="U148" i="42"/>
  <c r="O148" i="42"/>
  <c r="W148" i="42" s="1"/>
  <c r="L148" i="56" s="1"/>
  <c r="H132" i="56"/>
  <c r="R132" i="46"/>
  <c r="Q132" i="46"/>
  <c r="T132" i="46"/>
  <c r="S132" i="46"/>
  <c r="U132" i="46"/>
  <c r="O132" i="46"/>
  <c r="P132" i="46"/>
  <c r="S239" i="39"/>
  <c r="T239" i="39"/>
  <c r="O239" i="39"/>
  <c r="P239" i="39"/>
  <c r="U239" i="39"/>
  <c r="R239" i="39"/>
  <c r="Q239" i="39"/>
  <c r="O280" i="38"/>
  <c r="W280" i="38" s="1"/>
  <c r="Z280" i="56" s="1"/>
  <c r="O279" i="49"/>
  <c r="O286" i="48"/>
  <c r="O271" i="38"/>
  <c r="O290" i="46"/>
  <c r="W290" i="46" s="1"/>
  <c r="AH290" i="56" s="1"/>
  <c r="O278" i="45"/>
  <c r="O283" i="50"/>
  <c r="O289" i="44"/>
  <c r="O287" i="46"/>
  <c r="W287" i="46" s="1"/>
  <c r="AH287" i="56" s="1"/>
  <c r="O269" i="54"/>
  <c r="O278" i="46"/>
  <c r="O281" i="47"/>
  <c r="O283" i="52"/>
  <c r="O282" i="50"/>
  <c r="W282" i="50" s="1"/>
  <c r="T282" i="56" s="1"/>
  <c r="O269" i="43"/>
  <c r="O269" i="47"/>
  <c r="O282" i="37"/>
  <c r="W282" i="37" s="1"/>
  <c r="N282" i="56" s="1"/>
  <c r="O282" i="54"/>
  <c r="W282" i="54" s="1"/>
  <c r="AL282" i="56" s="1"/>
  <c r="O280" i="45"/>
  <c r="O288" i="54"/>
  <c r="W288" i="54" s="1"/>
  <c r="AL288" i="56" s="1"/>
  <c r="O279" i="38"/>
  <c r="O280" i="54"/>
  <c r="O289" i="50"/>
  <c r="O287" i="49"/>
  <c r="O280" i="48"/>
  <c r="W280" i="48" s="1"/>
  <c r="P280" i="56" s="1"/>
  <c r="O281" i="42"/>
  <c r="O278" i="43"/>
  <c r="O281" i="38"/>
  <c r="O283" i="44"/>
  <c r="W283" i="44" s="1"/>
  <c r="AD283" i="56" s="1"/>
  <c r="O278" i="49"/>
  <c r="O286" i="42"/>
  <c r="W286" i="42" s="1"/>
  <c r="L286" i="56" s="1"/>
  <c r="O268" i="48"/>
  <c r="O285" i="52"/>
  <c r="W285" i="52" s="1"/>
  <c r="X285" i="56" s="1"/>
  <c r="O272" i="43"/>
  <c r="O288" i="45"/>
  <c r="O285" i="36"/>
  <c r="O289" i="49"/>
  <c r="W289" i="49" s="1"/>
  <c r="R289" i="56" s="1"/>
  <c r="O287" i="51"/>
  <c r="O271" i="44"/>
  <c r="O268" i="46"/>
  <c r="O279" i="52"/>
  <c r="W279" i="52" s="1"/>
  <c r="X279" i="56" s="1"/>
  <c r="O282" i="42"/>
  <c r="O281" i="43"/>
  <c r="O284" i="38"/>
  <c r="O278" i="44"/>
  <c r="W278" i="44" s="1"/>
  <c r="AD278" i="56" s="1"/>
  <c r="O279" i="51"/>
  <c r="O272" i="42"/>
  <c r="O287" i="48"/>
  <c r="O289" i="47"/>
  <c r="W289" i="47" s="1"/>
  <c r="AJ289" i="56" s="1"/>
  <c r="O287" i="37"/>
  <c r="O281" i="51"/>
  <c r="O287" i="45"/>
  <c r="O279" i="47"/>
  <c r="W279" i="47" s="1"/>
  <c r="AJ279" i="56" s="1"/>
  <c r="T288" i="39"/>
  <c r="U288" i="39"/>
  <c r="S288" i="39"/>
  <c r="R288" i="39"/>
  <c r="O282" i="52"/>
  <c r="O283" i="42"/>
  <c r="O282" i="43"/>
  <c r="W282" i="43" s="1"/>
  <c r="AB282" i="56" s="1"/>
  <c r="O283" i="38"/>
  <c r="W283" i="38" s="1"/>
  <c r="Z283" i="56" s="1"/>
  <c r="O281" i="44"/>
  <c r="O283" i="49"/>
  <c r="O283" i="46"/>
  <c r="U286" i="52"/>
  <c r="Q286" i="52"/>
  <c r="W286" i="52" s="1"/>
  <c r="X286" i="56" s="1"/>
  <c r="S286" i="52"/>
  <c r="T286" i="52"/>
  <c r="O288" i="46"/>
  <c r="W288" i="46" s="1"/>
  <c r="AH288" i="56" s="1"/>
  <c r="R282" i="45"/>
  <c r="P282" i="45"/>
  <c r="T282" i="45"/>
  <c r="U282" i="45"/>
  <c r="Q284" i="37"/>
  <c r="Q278" i="49"/>
  <c r="Q279" i="51"/>
  <c r="P283" i="51"/>
  <c r="S279" i="52"/>
  <c r="R280" i="52"/>
  <c r="Q284" i="52"/>
  <c r="R278" i="43"/>
  <c r="R281" i="44"/>
  <c r="S282" i="47"/>
  <c r="R284" i="47"/>
  <c r="U284" i="49"/>
  <c r="P282" i="43"/>
  <c r="S284" i="45"/>
  <c r="P283" i="54"/>
  <c r="R278" i="48"/>
  <c r="S283" i="44"/>
  <c r="R278" i="54"/>
  <c r="R284" i="38"/>
  <c r="P283" i="39"/>
  <c r="U277" i="42"/>
  <c r="Q287" i="42"/>
  <c r="R290" i="37"/>
  <c r="U286" i="48"/>
  <c r="Q288" i="48"/>
  <c r="Q287" i="50"/>
  <c r="S288" i="51"/>
  <c r="S277" i="52"/>
  <c r="R285" i="52"/>
  <c r="P283" i="50"/>
  <c r="T279" i="50"/>
  <c r="Q290" i="43"/>
  <c r="R277" i="44"/>
  <c r="R288" i="44"/>
  <c r="S285" i="45"/>
  <c r="R285" i="47"/>
  <c r="Q285" i="47"/>
  <c r="P285" i="47"/>
  <c r="W285" i="47" s="1"/>
  <c r="AJ285" i="56" s="1"/>
  <c r="S285" i="47"/>
  <c r="U285" i="47"/>
  <c r="S277" i="36"/>
  <c r="S286" i="36"/>
  <c r="S272" i="42"/>
  <c r="S285" i="54"/>
  <c r="P288" i="45"/>
  <c r="R288" i="47"/>
  <c r="S272" i="37"/>
  <c r="P268" i="38"/>
  <c r="W268" i="38" s="1"/>
  <c r="Z268" i="56" s="1"/>
  <c r="S269" i="47"/>
  <c r="T268" i="48"/>
  <c r="P269" i="46"/>
  <c r="S271" i="47"/>
  <c r="W271" i="47" s="1"/>
  <c r="AJ271" i="56" s="1"/>
  <c r="U268" i="49"/>
  <c r="Q289" i="48"/>
  <c r="P279" i="37"/>
  <c r="U269" i="50"/>
  <c r="R287" i="38"/>
  <c r="U289" i="49"/>
  <c r="O288" i="38"/>
  <c r="R289" i="52"/>
  <c r="T278" i="46"/>
  <c r="R280" i="47"/>
  <c r="W280" i="47" s="1"/>
  <c r="AJ280" i="56" s="1"/>
  <c r="T281" i="43"/>
  <c r="T281" i="42"/>
  <c r="R279" i="36"/>
  <c r="P278" i="37"/>
  <c r="T284" i="36"/>
  <c r="U282" i="48"/>
  <c r="U281" i="39"/>
  <c r="R281" i="39"/>
  <c r="T281" i="39"/>
  <c r="Q281" i="39"/>
  <c r="P281" i="39"/>
  <c r="W281" i="39" s="1"/>
  <c r="AN281" i="56" s="1"/>
  <c r="T280" i="46"/>
  <c r="P268" i="52"/>
  <c r="S277" i="47"/>
  <c r="T278" i="44"/>
  <c r="S285" i="43"/>
  <c r="S272" i="43"/>
  <c r="Q269" i="38"/>
  <c r="U272" i="49"/>
  <c r="R271" i="36"/>
  <c r="P271" i="50"/>
  <c r="R290" i="45"/>
  <c r="R283" i="36"/>
  <c r="O278" i="39"/>
  <c r="T278" i="39"/>
  <c r="U278" i="39"/>
  <c r="R278" i="39"/>
  <c r="Q278" i="39"/>
  <c r="P278" i="39"/>
  <c r="U283" i="52"/>
  <c r="T278" i="42"/>
  <c r="Q280" i="44"/>
  <c r="U279" i="49"/>
  <c r="T287" i="52"/>
  <c r="T271" i="43"/>
  <c r="R286" i="49"/>
  <c r="R289" i="38"/>
  <c r="T279" i="38"/>
  <c r="T282" i="44"/>
  <c r="Q268" i="39"/>
  <c r="T268" i="39"/>
  <c r="P268" i="39"/>
  <c r="S268" i="39"/>
  <c r="R268" i="39"/>
  <c r="O268" i="39"/>
  <c r="T271" i="48"/>
  <c r="U268" i="36"/>
  <c r="P285" i="37"/>
  <c r="R287" i="46"/>
  <c r="U290" i="54"/>
  <c r="T281" i="46"/>
  <c r="P280" i="50"/>
  <c r="S283" i="47"/>
  <c r="U278" i="51"/>
  <c r="T288" i="42"/>
  <c r="P290" i="50"/>
  <c r="O269" i="52"/>
  <c r="Q290" i="36"/>
  <c r="O269" i="49"/>
  <c r="Q290" i="44"/>
  <c r="O271" i="46"/>
  <c r="T284" i="44"/>
  <c r="O268" i="42"/>
  <c r="Q284" i="54"/>
  <c r="W284" i="54" s="1"/>
  <c r="AL284" i="56" s="1"/>
  <c r="O281" i="50"/>
  <c r="O272" i="46"/>
  <c r="W272" i="46" s="1"/>
  <c r="AH272" i="56" s="1"/>
  <c r="O286" i="43"/>
  <c r="S254" i="45"/>
  <c r="P254" i="45"/>
  <c r="U254" i="45"/>
  <c r="Q254" i="45"/>
  <c r="R254" i="45"/>
  <c r="R290" i="52"/>
  <c r="P287" i="43"/>
  <c r="R268" i="47"/>
  <c r="R268" i="37"/>
  <c r="U269" i="51"/>
  <c r="P268" i="44"/>
  <c r="W268" i="44" s="1"/>
  <c r="AD268" i="56" s="1"/>
  <c r="S277" i="46"/>
  <c r="S284" i="51"/>
  <c r="R290" i="48"/>
  <c r="U268" i="45"/>
  <c r="P284" i="46"/>
  <c r="W284" i="46" s="1"/>
  <c r="AH284" i="56" s="1"/>
  <c r="T278" i="50"/>
  <c r="R271" i="51"/>
  <c r="R284" i="48"/>
  <c r="T283" i="43"/>
  <c r="Q288" i="52"/>
  <c r="U288" i="52"/>
  <c r="S288" i="52"/>
  <c r="R288" i="52"/>
  <c r="P288" i="52"/>
  <c r="W288" i="52" s="1"/>
  <c r="X288" i="56" s="1"/>
  <c r="P290" i="47"/>
  <c r="T280" i="49"/>
  <c r="R286" i="37"/>
  <c r="Q280" i="37"/>
  <c r="P285" i="51"/>
  <c r="R285" i="39"/>
  <c r="U318" i="44"/>
  <c r="U271" i="52"/>
  <c r="S288" i="43"/>
  <c r="S289" i="45"/>
  <c r="P272" i="47"/>
  <c r="S287" i="37"/>
  <c r="T287" i="49"/>
  <c r="Q268" i="51"/>
  <c r="S277" i="38"/>
  <c r="R269" i="44"/>
  <c r="W269" i="44" s="1"/>
  <c r="AD269" i="56" s="1"/>
  <c r="Q286" i="54"/>
  <c r="R284" i="42"/>
  <c r="T271" i="42"/>
  <c r="U287" i="36"/>
  <c r="P287" i="54"/>
  <c r="W287" i="54" s="1"/>
  <c r="AL287" i="56" s="1"/>
  <c r="R281" i="50"/>
  <c r="Q286" i="39"/>
  <c r="S286" i="39"/>
  <c r="P286" i="39"/>
  <c r="R286" i="39"/>
  <c r="T286" i="39"/>
  <c r="O286" i="39"/>
  <c r="O277" i="39"/>
  <c r="P289" i="50"/>
  <c r="R269" i="52"/>
  <c r="U272" i="36"/>
  <c r="T269" i="49"/>
  <c r="P287" i="44"/>
  <c r="W287" i="44" s="1"/>
  <c r="AD287" i="56" s="1"/>
  <c r="R271" i="46"/>
  <c r="P277" i="37"/>
  <c r="U281" i="48"/>
  <c r="T285" i="47"/>
  <c r="S282" i="45"/>
  <c r="T288" i="52"/>
  <c r="O280" i="39"/>
  <c r="W280" i="39" s="1"/>
  <c r="AN280" i="56" s="1"/>
  <c r="S271" i="39"/>
  <c r="AP54" i="56"/>
  <c r="Q287" i="39"/>
  <c r="T290" i="42"/>
  <c r="AP61" i="56"/>
  <c r="S199" i="54"/>
  <c r="P199" i="54"/>
  <c r="R199" i="54"/>
  <c r="Q199" i="54"/>
  <c r="T199" i="54"/>
  <c r="U199" i="54"/>
  <c r="O199" i="54"/>
  <c r="U268" i="39"/>
  <c r="Q230" i="48"/>
  <c r="T230" i="48"/>
  <c r="O230" i="48"/>
  <c r="R230" i="48"/>
  <c r="S230" i="48"/>
  <c r="U230" i="48"/>
  <c r="U197" i="49"/>
  <c r="O197" i="49"/>
  <c r="R197" i="49"/>
  <c r="Q197" i="49"/>
  <c r="P197" i="49"/>
  <c r="S197" i="49"/>
  <c r="T247" i="50"/>
  <c r="U247" i="50"/>
  <c r="O247" i="50"/>
  <c r="P247" i="50"/>
  <c r="Q247" i="50"/>
  <c r="R247" i="50"/>
  <c r="Q119" i="54"/>
  <c r="P119" i="54"/>
  <c r="U119" i="54"/>
  <c r="S119" i="54"/>
  <c r="T119" i="54"/>
  <c r="R119" i="54"/>
  <c r="O119" i="54"/>
  <c r="W314" i="52"/>
  <c r="X314" i="56" s="1"/>
  <c r="R269" i="39"/>
  <c r="P282" i="39"/>
  <c r="R156" i="43"/>
  <c r="S156" i="43"/>
  <c r="O156" i="43"/>
  <c r="P156" i="43"/>
  <c r="U156" i="43"/>
  <c r="Q156" i="43"/>
  <c r="U319" i="50"/>
  <c r="Q319" i="50"/>
  <c r="O319" i="50"/>
  <c r="R319" i="50"/>
  <c r="T319" i="50"/>
  <c r="S319" i="50"/>
  <c r="T200" i="45"/>
  <c r="U200" i="45"/>
  <c r="S200" i="45"/>
  <c r="R200" i="45"/>
  <c r="P200" i="45"/>
  <c r="O200" i="45"/>
  <c r="Q200" i="45"/>
  <c r="Q195" i="46"/>
  <c r="R157" i="44"/>
  <c r="Q157" i="44"/>
  <c r="S157" i="44"/>
  <c r="P157" i="44"/>
  <c r="O157" i="44"/>
  <c r="W157" i="44" s="1"/>
  <c r="AD157" i="56" s="1"/>
  <c r="U157" i="44"/>
  <c r="R253" i="49"/>
  <c r="Q253" i="49"/>
  <c r="O253" i="49"/>
  <c r="W253" i="49" s="1"/>
  <c r="R253" i="56" s="1"/>
  <c r="T253" i="49"/>
  <c r="S253" i="49"/>
  <c r="P253" i="49"/>
  <c r="T329" i="43"/>
  <c r="U329" i="43"/>
  <c r="O329" i="43"/>
  <c r="P329" i="43"/>
  <c r="R329" i="43"/>
  <c r="Q329" i="43"/>
  <c r="T254" i="43"/>
  <c r="P254" i="43"/>
  <c r="O254" i="43"/>
  <c r="U254" i="43"/>
  <c r="Q254" i="43"/>
  <c r="R254" i="43"/>
  <c r="Q189" i="46"/>
  <c r="O189" i="46"/>
  <c r="W189" i="46" s="1"/>
  <c r="AH189" i="56" s="1"/>
  <c r="P189" i="46"/>
  <c r="T189" i="46"/>
  <c r="U189" i="46"/>
  <c r="S189" i="46"/>
  <c r="O210" i="52"/>
  <c r="S210" i="52"/>
  <c r="T210" i="52"/>
  <c r="Q210" i="52"/>
  <c r="P210" i="52"/>
  <c r="R210" i="52"/>
  <c r="T210" i="38"/>
  <c r="P210" i="38"/>
  <c r="Q210" i="38"/>
  <c r="R210" i="38"/>
  <c r="S210" i="38"/>
  <c r="O210" i="38"/>
  <c r="W210" i="38" s="1"/>
  <c r="Z210" i="56" s="1"/>
  <c r="U210" i="38"/>
  <c r="R210" i="50"/>
  <c r="O210" i="50"/>
  <c r="S210" i="50"/>
  <c r="Q210" i="50"/>
  <c r="T210" i="50"/>
  <c r="P210" i="50"/>
  <c r="U210" i="50"/>
  <c r="P225" i="52"/>
  <c r="Q225" i="52"/>
  <c r="U225" i="52"/>
  <c r="S225" i="52"/>
  <c r="T225" i="52"/>
  <c r="O225" i="52"/>
  <c r="R225" i="52"/>
  <c r="W212" i="51"/>
  <c r="V212" i="56" s="1"/>
  <c r="R207" i="52"/>
  <c r="U207" i="52"/>
  <c r="O207" i="52"/>
  <c r="S207" i="52"/>
  <c r="Q207" i="52"/>
  <c r="T207" i="52"/>
  <c r="T169" i="43"/>
  <c r="S169" i="43"/>
  <c r="Q169" i="43"/>
  <c r="P169" i="43"/>
  <c r="R169" i="43"/>
  <c r="U169" i="43"/>
  <c r="O169" i="43"/>
  <c r="W136" i="45"/>
  <c r="AF136" i="56" s="1"/>
  <c r="R244" i="45"/>
  <c r="S244" i="45"/>
  <c r="Q244" i="45"/>
  <c r="U244" i="45"/>
  <c r="P244" i="45"/>
  <c r="O244" i="45"/>
  <c r="W244" i="45" s="1"/>
  <c r="AF244" i="56" s="1"/>
  <c r="T244" i="45"/>
  <c r="R224" i="47"/>
  <c r="Q224" i="47"/>
  <c r="O224" i="47"/>
  <c r="W224" i="47" s="1"/>
  <c r="AJ224" i="56" s="1"/>
  <c r="P224" i="47"/>
  <c r="S224" i="47"/>
  <c r="T224" i="47"/>
  <c r="W229" i="38"/>
  <c r="Z229" i="56" s="1"/>
  <c r="P167" i="51"/>
  <c r="S147" i="44"/>
  <c r="Q147" i="44"/>
  <c r="U147" i="44"/>
  <c r="T147" i="44"/>
  <c r="O147" i="44"/>
  <c r="P147" i="44"/>
  <c r="U118" i="54"/>
  <c r="S91" i="49"/>
  <c r="W206" i="49"/>
  <c r="R206" i="56" s="1"/>
  <c r="S111" i="45"/>
  <c r="S329" i="43"/>
  <c r="P315" i="44"/>
  <c r="Q315" i="44"/>
  <c r="O315" i="44"/>
  <c r="R315" i="44"/>
  <c r="S315" i="44"/>
  <c r="T315" i="44"/>
  <c r="R320" i="51"/>
  <c r="U320" i="51"/>
  <c r="O320" i="51"/>
  <c r="T320" i="51"/>
  <c r="P320" i="51"/>
  <c r="Q320" i="51"/>
  <c r="S312" i="42"/>
  <c r="T312" i="42"/>
  <c r="O312" i="42"/>
  <c r="P312" i="42"/>
  <c r="R312" i="42"/>
  <c r="Q312" i="42"/>
  <c r="U245" i="46"/>
  <c r="P245" i="46"/>
  <c r="O245" i="46"/>
  <c r="S245" i="46"/>
  <c r="R245" i="46"/>
  <c r="Q245" i="46"/>
  <c r="T244" i="48"/>
  <c r="S244" i="48"/>
  <c r="O244" i="48"/>
  <c r="P244" i="48"/>
  <c r="R244" i="48"/>
  <c r="Q244" i="48"/>
  <c r="U209" i="43"/>
  <c r="R201" i="45"/>
  <c r="S201" i="45"/>
  <c r="O201" i="45"/>
  <c r="W201" i="45" s="1"/>
  <c r="AF201" i="56" s="1"/>
  <c r="Q201" i="45"/>
  <c r="P201" i="45"/>
  <c r="T201" i="45"/>
  <c r="S194" i="50"/>
  <c r="U194" i="50"/>
  <c r="O194" i="50"/>
  <c r="T194" i="50"/>
  <c r="P194" i="50"/>
  <c r="R194" i="50"/>
  <c r="W190" i="32"/>
  <c r="H190" i="56" s="1"/>
  <c r="R259" i="48"/>
  <c r="U163" i="38"/>
  <c r="P168" i="36"/>
  <c r="R146" i="46"/>
  <c r="U239" i="45"/>
  <c r="S239" i="45"/>
  <c r="Q239" i="45"/>
  <c r="P239" i="45"/>
  <c r="O239" i="45"/>
  <c r="W239" i="45" s="1"/>
  <c r="T239" i="45"/>
  <c r="R239" i="45"/>
  <c r="T91" i="44"/>
  <c r="P91" i="44"/>
  <c r="Q91" i="44"/>
  <c r="U91" i="44"/>
  <c r="S91" i="44"/>
  <c r="R91" i="44"/>
  <c r="O91" i="44"/>
  <c r="R90" i="37"/>
  <c r="S258" i="49"/>
  <c r="P258" i="49"/>
  <c r="Q258" i="49"/>
  <c r="T258" i="49"/>
  <c r="R258" i="49"/>
  <c r="O258" i="49"/>
  <c r="W258" i="49" s="1"/>
  <c r="R258" i="56" s="1"/>
  <c r="U258" i="49"/>
  <c r="O276" i="50"/>
  <c r="T276" i="50"/>
  <c r="R276" i="50"/>
  <c r="U276" i="50"/>
  <c r="P276" i="50"/>
  <c r="S276" i="50"/>
  <c r="Q276" i="50"/>
  <c r="O276" i="46"/>
  <c r="Q276" i="46"/>
  <c r="P276" i="46"/>
  <c r="R276" i="46"/>
  <c r="T276" i="46"/>
  <c r="U276" i="46"/>
  <c r="S276" i="46"/>
  <c r="T276" i="42"/>
  <c r="R276" i="42"/>
  <c r="U276" i="42"/>
  <c r="O276" i="42"/>
  <c r="S276" i="42"/>
  <c r="Q276" i="42"/>
  <c r="P276" i="42"/>
  <c r="P276" i="39"/>
  <c r="T276" i="39"/>
  <c r="R276" i="39"/>
  <c r="O276" i="39"/>
  <c r="S276" i="39"/>
  <c r="U276" i="39"/>
  <c r="Q276" i="39"/>
  <c r="T259" i="42"/>
  <c r="U95" i="44"/>
  <c r="R110" i="44"/>
  <c r="U230" i="45"/>
  <c r="R230" i="45"/>
  <c r="S230" i="45"/>
  <c r="P230" i="45"/>
  <c r="T230" i="45"/>
  <c r="Q230" i="45"/>
  <c r="O230" i="45"/>
  <c r="W230" i="45" s="1"/>
  <c r="AF230" i="56" s="1"/>
  <c r="Q146" i="44"/>
  <c r="T146" i="44"/>
  <c r="O146" i="44"/>
  <c r="R146" i="44"/>
  <c r="U146" i="44"/>
  <c r="S146" i="44"/>
  <c r="S317" i="43"/>
  <c r="T241" i="47"/>
  <c r="R243" i="43"/>
  <c r="P230" i="48"/>
  <c r="U211" i="48"/>
  <c r="S194" i="47"/>
  <c r="P189" i="50"/>
  <c r="Q169" i="45"/>
  <c r="Q150" i="42"/>
  <c r="U150" i="42"/>
  <c r="P150" i="42"/>
  <c r="T150" i="42"/>
  <c r="S150" i="42"/>
  <c r="O150" i="42"/>
  <c r="Q98" i="50"/>
  <c r="T98" i="50"/>
  <c r="O98" i="50"/>
  <c r="P98" i="50"/>
  <c r="U98" i="50"/>
  <c r="R98" i="50"/>
  <c r="Q95" i="38"/>
  <c r="U95" i="38"/>
  <c r="T95" i="38"/>
  <c r="P95" i="38"/>
  <c r="O95" i="38"/>
  <c r="S95" i="38"/>
  <c r="R83" i="43"/>
  <c r="P83" i="43"/>
  <c r="U83" i="43"/>
  <c r="T83" i="43"/>
  <c r="S83" i="43"/>
  <c r="Q83" i="43"/>
  <c r="O83" i="43"/>
  <c r="O160" i="47"/>
  <c r="U240" i="47"/>
  <c r="Q240" i="47"/>
  <c r="R240" i="47"/>
  <c r="S240" i="47"/>
  <c r="T240" i="47"/>
  <c r="O240" i="47"/>
  <c r="W240" i="47" s="1"/>
  <c r="AJ240" i="56" s="1"/>
  <c r="T207" i="45"/>
  <c r="S207" i="45"/>
  <c r="Q207" i="45"/>
  <c r="U207" i="45"/>
  <c r="R207" i="45"/>
  <c r="P207" i="45"/>
  <c r="O207" i="45"/>
  <c r="S207" i="36"/>
  <c r="U207" i="36"/>
  <c r="Q207" i="36"/>
  <c r="T207" i="36"/>
  <c r="P207" i="36"/>
  <c r="O207" i="36"/>
  <c r="R207" i="36"/>
  <c r="Q207" i="42"/>
  <c r="T207" i="42"/>
  <c r="P207" i="42"/>
  <c r="U207" i="42"/>
  <c r="S207" i="42"/>
  <c r="R207" i="42"/>
  <c r="O207" i="42"/>
  <c r="R197" i="38"/>
  <c r="P197" i="38"/>
  <c r="O197" i="38"/>
  <c r="W197" i="38" s="1"/>
  <c r="Z197" i="56" s="1"/>
  <c r="T197" i="38"/>
  <c r="Q197" i="38"/>
  <c r="U197" i="38"/>
  <c r="P169" i="37"/>
  <c r="T144" i="54"/>
  <c r="U144" i="54"/>
  <c r="S144" i="54"/>
  <c r="R144" i="54"/>
  <c r="P144" i="54"/>
  <c r="O144" i="54"/>
  <c r="T243" i="36"/>
  <c r="Q243" i="36"/>
  <c r="P243" i="36"/>
  <c r="R243" i="36"/>
  <c r="U243" i="36"/>
  <c r="S243" i="36"/>
  <c r="O243" i="36"/>
  <c r="W243" i="36" s="1"/>
  <c r="J243" i="56" s="1"/>
  <c r="S262" i="44"/>
  <c r="S194" i="54"/>
  <c r="S199" i="49"/>
  <c r="Q93" i="52"/>
  <c r="U93" i="52"/>
  <c r="S93" i="52"/>
  <c r="R93" i="52"/>
  <c r="O93" i="52"/>
  <c r="P93" i="52"/>
  <c r="T93" i="52"/>
  <c r="O275" i="44"/>
  <c r="Q205" i="48"/>
  <c r="Q155" i="44"/>
  <c r="U312" i="39"/>
  <c r="Q312" i="39"/>
  <c r="T312" i="39"/>
  <c r="P312" i="39"/>
  <c r="R312" i="39"/>
  <c r="O312" i="39"/>
  <c r="S312" i="39"/>
  <c r="O312" i="49"/>
  <c r="P312" i="49"/>
  <c r="S312" i="49"/>
  <c r="R312" i="49"/>
  <c r="T312" i="49"/>
  <c r="Q312" i="49"/>
  <c r="U312" i="49"/>
  <c r="Q312" i="38"/>
  <c r="P312" i="38"/>
  <c r="R312" i="38"/>
  <c r="T312" i="38"/>
  <c r="S312" i="38"/>
  <c r="U312" i="38"/>
  <c r="O312" i="38"/>
  <c r="R235" i="38"/>
  <c r="Q247" i="46"/>
  <c r="T247" i="46"/>
  <c r="R247" i="46"/>
  <c r="P247" i="46"/>
  <c r="S247" i="46"/>
  <c r="O247" i="46"/>
  <c r="U247" i="46"/>
  <c r="S189" i="43"/>
  <c r="U189" i="43"/>
  <c r="Q189" i="43"/>
  <c r="T189" i="43"/>
  <c r="R189" i="43"/>
  <c r="P189" i="43"/>
  <c r="O189" i="43"/>
  <c r="W189" i="43" s="1"/>
  <c r="AB189" i="56" s="1"/>
  <c r="Q152" i="49"/>
  <c r="R259" i="47"/>
  <c r="R328" i="38"/>
  <c r="U328" i="38"/>
  <c r="O328" i="38"/>
  <c r="W328" i="38" s="1"/>
  <c r="Z328" i="56" s="1"/>
  <c r="S328" i="38"/>
  <c r="Q328" i="38"/>
  <c r="P328" i="38"/>
  <c r="T328" i="38"/>
  <c r="T165" i="42"/>
  <c r="U165" i="42"/>
  <c r="O165" i="42"/>
  <c r="R165" i="42"/>
  <c r="P165" i="42"/>
  <c r="S165" i="42"/>
  <c r="Q165" i="42"/>
  <c r="Q211" i="50"/>
  <c r="R211" i="50"/>
  <c r="S211" i="50"/>
  <c r="P211" i="50"/>
  <c r="T211" i="50"/>
  <c r="O211" i="50"/>
  <c r="U211" i="50"/>
  <c r="T109" i="49"/>
  <c r="Q198" i="38"/>
  <c r="W198" i="38" s="1"/>
  <c r="Z198" i="56" s="1"/>
  <c r="R198" i="38"/>
  <c r="R272" i="39"/>
  <c r="P272" i="39"/>
  <c r="S109" i="49"/>
  <c r="P318" i="43"/>
  <c r="R318" i="43"/>
  <c r="T318" i="43"/>
  <c r="Q318" i="43"/>
  <c r="W318" i="43" s="1"/>
  <c r="AB318" i="56" s="1"/>
  <c r="T193" i="37"/>
  <c r="Q193" i="37"/>
  <c r="S109" i="48"/>
  <c r="O140" i="51"/>
  <c r="O259" i="44"/>
  <c r="U319" i="47"/>
  <c r="S319" i="47"/>
  <c r="T319" i="47"/>
  <c r="W319" i="47" s="1"/>
  <c r="AJ319" i="56" s="1"/>
  <c r="Q319" i="47"/>
  <c r="Q242" i="37"/>
  <c r="W242" i="37" s="1"/>
  <c r="N242" i="56" s="1"/>
  <c r="O188" i="54"/>
  <c r="P198" i="36"/>
  <c r="W198" i="36" s="1"/>
  <c r="J198" i="56" s="1"/>
  <c r="U198" i="36"/>
  <c r="T198" i="36"/>
  <c r="S198" i="36"/>
  <c r="R198" i="36"/>
  <c r="Q147" i="45"/>
  <c r="O147" i="45"/>
  <c r="T86" i="52"/>
  <c r="R86" i="52"/>
  <c r="S86" i="52"/>
  <c r="P86" i="52"/>
  <c r="W86" i="52" s="1"/>
  <c r="X86" i="56" s="1"/>
  <c r="Q188" i="52"/>
  <c r="U188" i="52"/>
  <c r="S188" i="52"/>
  <c r="R188" i="52"/>
  <c r="P188" i="52"/>
  <c r="W188" i="52" s="1"/>
  <c r="X188" i="56" s="1"/>
  <c r="P275" i="43"/>
  <c r="W275" i="43" s="1"/>
  <c r="AB275" i="56" s="1"/>
  <c r="Q275" i="43"/>
  <c r="P160" i="43"/>
  <c r="R160" i="43"/>
  <c r="U160" i="43"/>
  <c r="S160" i="43"/>
  <c r="U160" i="36"/>
  <c r="Q160" i="36"/>
  <c r="P160" i="36"/>
  <c r="O160" i="36"/>
  <c r="S160" i="36"/>
  <c r="R160" i="36"/>
  <c r="S160" i="48"/>
  <c r="P160" i="48"/>
  <c r="Q160" i="48"/>
  <c r="U160" i="48"/>
  <c r="O160" i="48"/>
  <c r="W160" i="48" s="1"/>
  <c r="P160" i="56" s="1"/>
  <c r="R160" i="48"/>
  <c r="T160" i="48"/>
  <c r="Q160" i="37"/>
  <c r="R160" i="37"/>
  <c r="U160" i="37"/>
  <c r="S160" i="37"/>
  <c r="T160" i="37"/>
  <c r="O160" i="37"/>
  <c r="W160" i="37" s="1"/>
  <c r="N160" i="56" s="1"/>
  <c r="P160" i="37"/>
  <c r="T142" i="37"/>
  <c r="Q142" i="37"/>
  <c r="P75" i="47"/>
  <c r="R75" i="47"/>
  <c r="T156" i="47"/>
  <c r="O156" i="47"/>
  <c r="W156" i="47" s="1"/>
  <c r="AJ156" i="56" s="1"/>
  <c r="P109" i="51"/>
  <c r="O109" i="51"/>
  <c r="U109" i="51"/>
  <c r="O319" i="46"/>
  <c r="S227" i="50"/>
  <c r="T227" i="50"/>
  <c r="P227" i="50"/>
  <c r="W227" i="50" s="1"/>
  <c r="T227" i="56" s="1"/>
  <c r="U227" i="50"/>
  <c r="U164" i="46"/>
  <c r="S164" i="46"/>
  <c r="S134" i="48"/>
  <c r="T134" i="48"/>
  <c r="T80" i="43"/>
  <c r="P80" i="43"/>
  <c r="W80" i="43" s="1"/>
  <c r="AB80" i="56" s="1"/>
  <c r="W364" i="49"/>
  <c r="O367" i="49"/>
  <c r="T276" i="54"/>
  <c r="S252" i="50"/>
  <c r="O205" i="50"/>
  <c r="R312" i="46"/>
  <c r="O312" i="46"/>
  <c r="S316" i="38"/>
  <c r="P316" i="38"/>
  <c r="W316" i="38" s="1"/>
  <c r="Z316" i="56" s="1"/>
  <c r="R311" i="48"/>
  <c r="U320" i="36"/>
  <c r="O240" i="52"/>
  <c r="Q244" i="36"/>
  <c r="P244" i="36"/>
  <c r="W244" i="36" s="1"/>
  <c r="J244" i="56" s="1"/>
  <c r="S244" i="36"/>
  <c r="T244" i="36"/>
  <c r="T229" i="42"/>
  <c r="U229" i="42"/>
  <c r="S213" i="43"/>
  <c r="O190" i="44"/>
  <c r="R200" i="52"/>
  <c r="S200" i="52"/>
  <c r="P200" i="52"/>
  <c r="W200" i="52" s="1"/>
  <c r="X200" i="56" s="1"/>
  <c r="U200" i="52"/>
  <c r="Q200" i="52"/>
  <c r="U188" i="43"/>
  <c r="O188" i="43"/>
  <c r="S188" i="43"/>
  <c r="T188" i="43"/>
  <c r="R188" i="43"/>
  <c r="U188" i="46"/>
  <c r="T188" i="46"/>
  <c r="S188" i="46"/>
  <c r="R188" i="46"/>
  <c r="P188" i="46"/>
  <c r="Q188" i="46"/>
  <c r="O188" i="46"/>
  <c r="O188" i="37"/>
  <c r="W188" i="37" s="1"/>
  <c r="N188" i="56" s="1"/>
  <c r="P188" i="37"/>
  <c r="T188" i="37"/>
  <c r="R188" i="37"/>
  <c r="Q188" i="37"/>
  <c r="U188" i="37"/>
  <c r="S188" i="37"/>
  <c r="Q165" i="43"/>
  <c r="R165" i="43"/>
  <c r="T165" i="43"/>
  <c r="S165" i="43"/>
  <c r="T162" i="49"/>
  <c r="O162" i="49"/>
  <c r="W162" i="49" s="1"/>
  <c r="R162" i="56" s="1"/>
  <c r="U88" i="54"/>
  <c r="Q88" i="54"/>
  <c r="S88" i="54"/>
  <c r="R88" i="54"/>
  <c r="P88" i="54"/>
  <c r="W88" i="54" s="1"/>
  <c r="AL88" i="56" s="1"/>
  <c r="T88" i="54"/>
  <c r="T101" i="50"/>
  <c r="S101" i="50"/>
  <c r="R101" i="50"/>
  <c r="U101" i="50"/>
  <c r="Q101" i="50"/>
  <c r="P101" i="50"/>
  <c r="O101" i="50"/>
  <c r="U101" i="51"/>
  <c r="Q101" i="51"/>
  <c r="S101" i="51"/>
  <c r="R101" i="51"/>
  <c r="P101" i="43"/>
  <c r="R101" i="43"/>
  <c r="U101" i="43"/>
  <c r="Q101" i="43"/>
  <c r="T101" i="43"/>
  <c r="O101" i="43"/>
  <c r="O254" i="52"/>
  <c r="U162" i="36"/>
  <c r="R109" i="48"/>
  <c r="S109" i="37"/>
  <c r="Q111" i="46"/>
  <c r="O111" i="46"/>
  <c r="T255" i="51"/>
  <c r="S255" i="51"/>
  <c r="Q316" i="54"/>
  <c r="O316" i="54"/>
  <c r="P316" i="43"/>
  <c r="S316" i="43"/>
  <c r="P311" i="49"/>
  <c r="W311" i="49" s="1"/>
  <c r="R311" i="56" s="1"/>
  <c r="P240" i="50"/>
  <c r="W240" i="50" s="1"/>
  <c r="T240" i="56" s="1"/>
  <c r="S240" i="50"/>
  <c r="S230" i="47"/>
  <c r="U230" i="47"/>
  <c r="R230" i="47"/>
  <c r="Q230" i="47"/>
  <c r="P230" i="52"/>
  <c r="O230" i="52"/>
  <c r="W230" i="52" s="1"/>
  <c r="X230" i="56" s="1"/>
  <c r="T209" i="47"/>
  <c r="O209" i="47"/>
  <c r="S192" i="54"/>
  <c r="T191" i="50"/>
  <c r="O165" i="47"/>
  <c r="O164" i="48"/>
  <c r="P147" i="54"/>
  <c r="W147" i="54" s="1"/>
  <c r="AL147" i="56" s="1"/>
  <c r="Q147" i="54"/>
  <c r="S147" i="54"/>
  <c r="R147" i="54"/>
  <c r="U147" i="54"/>
  <c r="P92" i="44"/>
  <c r="S251" i="44"/>
  <c r="P251" i="44"/>
  <c r="W251" i="44" s="1"/>
  <c r="T251" i="44"/>
  <c r="Q251" i="44"/>
  <c r="R251" i="44"/>
  <c r="P254" i="50"/>
  <c r="U254" i="50"/>
  <c r="W254" i="50" s="1"/>
  <c r="T254" i="56" s="1"/>
  <c r="T254" i="50"/>
  <c r="Q254" i="50"/>
  <c r="R192" i="37"/>
  <c r="W192" i="37" s="1"/>
  <c r="N192" i="56" s="1"/>
  <c r="T192" i="37"/>
  <c r="R83" i="52"/>
  <c r="P147" i="36"/>
  <c r="W147" i="36" s="1"/>
  <c r="J147" i="56" s="1"/>
  <c r="S257" i="36"/>
  <c r="T109" i="48"/>
  <c r="T157" i="52"/>
  <c r="R157" i="52"/>
  <c r="O156" i="52"/>
  <c r="T111" i="38"/>
  <c r="W111" i="38" s="1"/>
  <c r="Z111" i="56" s="1"/>
  <c r="Q111" i="38"/>
  <c r="Q75" i="37"/>
  <c r="W75" i="37" s="1"/>
  <c r="N75" i="56" s="1"/>
  <c r="Q318" i="45"/>
  <c r="R318" i="45"/>
  <c r="W318" i="45" s="1"/>
  <c r="AF318" i="56" s="1"/>
  <c r="Q313" i="52"/>
  <c r="S313" i="42"/>
  <c r="U313" i="42"/>
  <c r="P313" i="42"/>
  <c r="W313" i="42" s="1"/>
  <c r="L313" i="56" s="1"/>
  <c r="T313" i="42"/>
  <c r="Q313" i="42"/>
  <c r="O260" i="49"/>
  <c r="Q247" i="38"/>
  <c r="S223" i="52"/>
  <c r="Q223" i="52"/>
  <c r="T223" i="52"/>
  <c r="O223" i="52"/>
  <c r="W223" i="52" s="1"/>
  <c r="X223" i="56" s="1"/>
  <c r="P223" i="52"/>
  <c r="R223" i="52"/>
  <c r="U223" i="52"/>
  <c r="R223" i="44"/>
  <c r="Q223" i="44"/>
  <c r="P223" i="44"/>
  <c r="S223" i="44"/>
  <c r="U223" i="44"/>
  <c r="O223" i="44"/>
  <c r="T223" i="44"/>
  <c r="T223" i="43"/>
  <c r="P223" i="43"/>
  <c r="R223" i="43"/>
  <c r="U223" i="43"/>
  <c r="S223" i="43"/>
  <c r="Q223" i="43"/>
  <c r="O223" i="43"/>
  <c r="U223" i="45"/>
  <c r="S223" i="45"/>
  <c r="R223" i="45"/>
  <c r="P223" i="45"/>
  <c r="T223" i="45"/>
  <c r="Q223" i="45"/>
  <c r="O223" i="45"/>
  <c r="W223" i="45" s="1"/>
  <c r="AF223" i="56" s="1"/>
  <c r="P210" i="37"/>
  <c r="S210" i="37"/>
  <c r="U210" i="37"/>
  <c r="T210" i="37"/>
  <c r="Q210" i="37"/>
  <c r="R210" i="37"/>
  <c r="O210" i="37"/>
  <c r="S210" i="43"/>
  <c r="O210" i="43"/>
  <c r="U210" i="43"/>
  <c r="T210" i="43"/>
  <c r="Q210" i="43"/>
  <c r="P210" i="49"/>
  <c r="S210" i="49"/>
  <c r="Q210" i="49"/>
  <c r="T210" i="49"/>
  <c r="R210" i="49"/>
  <c r="U210" i="49"/>
  <c r="O210" i="49"/>
  <c r="Q210" i="42"/>
  <c r="U210" i="42"/>
  <c r="S196" i="47"/>
  <c r="P196" i="47"/>
  <c r="R196" i="47"/>
  <c r="W196" i="47" s="1"/>
  <c r="AJ196" i="56" s="1"/>
  <c r="Q196" i="47"/>
  <c r="T197" i="44"/>
  <c r="O197" i="44"/>
  <c r="R192" i="36"/>
  <c r="T192" i="36"/>
  <c r="S161" i="36"/>
  <c r="U100" i="48"/>
  <c r="R100" i="48"/>
  <c r="S100" i="48"/>
  <c r="Q100" i="48"/>
  <c r="T100" i="48"/>
  <c r="P100" i="48"/>
  <c r="W100" i="48" s="1"/>
  <c r="P100" i="56" s="1"/>
  <c r="S94" i="37"/>
  <c r="U94" i="37"/>
  <c r="R94" i="37"/>
  <c r="P94" i="37"/>
  <c r="W94" i="37" s="1"/>
  <c r="N94" i="56" s="1"/>
  <c r="P274" i="38"/>
  <c r="W274" i="38" s="1"/>
  <c r="Z274" i="56" s="1"/>
  <c r="U274" i="38"/>
  <c r="S274" i="38"/>
  <c r="R274" i="38"/>
  <c r="Q274" i="38"/>
  <c r="R242" i="36"/>
  <c r="T242" i="36"/>
  <c r="S242" i="36"/>
  <c r="Q242" i="36"/>
  <c r="W242" i="36" s="1"/>
  <c r="J242" i="56" s="1"/>
  <c r="U242" i="36"/>
  <c r="S162" i="46"/>
  <c r="O162" i="46"/>
  <c r="W162" i="46" s="1"/>
  <c r="AH162" i="56" s="1"/>
  <c r="U311" i="36"/>
  <c r="S311" i="36"/>
  <c r="P316" i="39"/>
  <c r="Q316" i="39"/>
  <c r="R316" i="39"/>
  <c r="S316" i="39"/>
  <c r="U316" i="39"/>
  <c r="T316" i="39"/>
  <c r="O316" i="39"/>
  <c r="P316" i="37"/>
  <c r="T316" i="37"/>
  <c r="R316" i="37"/>
  <c r="Q316" i="37"/>
  <c r="S316" i="37"/>
  <c r="O316" i="37"/>
  <c r="R316" i="49"/>
  <c r="Q316" i="49"/>
  <c r="U316" i="49"/>
  <c r="S316" i="49"/>
  <c r="P316" i="49"/>
  <c r="O316" i="49"/>
  <c r="T316" i="49"/>
  <c r="O316" i="44"/>
  <c r="Q316" i="44"/>
  <c r="S316" i="44"/>
  <c r="U316" i="44"/>
  <c r="R316" i="44"/>
  <c r="T316" i="44"/>
  <c r="P316" i="44"/>
  <c r="P261" i="54"/>
  <c r="S261" i="54"/>
  <c r="U261" i="54"/>
  <c r="W261" i="54" s="1"/>
  <c r="AL261" i="56" s="1"/>
  <c r="R261" i="54"/>
  <c r="T262" i="36"/>
  <c r="O262" i="36"/>
  <c r="U246" i="44"/>
  <c r="Q246" i="44"/>
  <c r="W246" i="44" s="1"/>
  <c r="AD246" i="56" s="1"/>
  <c r="U245" i="36"/>
  <c r="U225" i="50"/>
  <c r="R225" i="43"/>
  <c r="O225" i="43"/>
  <c r="R212" i="51"/>
  <c r="Q212" i="51"/>
  <c r="T211" i="42"/>
  <c r="W211" i="42" s="1"/>
  <c r="L211" i="56" s="1"/>
  <c r="Q211" i="42"/>
  <c r="P211" i="42"/>
  <c r="R211" i="42"/>
  <c r="S198" i="42"/>
  <c r="O198" i="42"/>
  <c r="R192" i="45"/>
  <c r="U192" i="45"/>
  <c r="T193" i="52"/>
  <c r="W193" i="52" s="1"/>
  <c r="X193" i="56" s="1"/>
  <c r="O201" i="50"/>
  <c r="T190" i="36"/>
  <c r="O190" i="36"/>
  <c r="U165" i="44"/>
  <c r="S165" i="44"/>
  <c r="U168" i="37"/>
  <c r="R150" i="43"/>
  <c r="O150" i="43"/>
  <c r="W150" i="43" s="1"/>
  <c r="AB150" i="56" s="1"/>
  <c r="Q150" i="50"/>
  <c r="T150" i="50"/>
  <c r="P150" i="50"/>
  <c r="W150" i="50" s="1"/>
  <c r="T150" i="56" s="1"/>
  <c r="R150" i="50"/>
  <c r="Q117" i="48"/>
  <c r="R117" i="48"/>
  <c r="Q115" i="36"/>
  <c r="U115" i="36"/>
  <c r="P97" i="47"/>
  <c r="W97" i="47" s="1"/>
  <c r="AJ97" i="56" s="1"/>
  <c r="R97" i="47"/>
  <c r="O78" i="42"/>
  <c r="T80" i="36"/>
  <c r="O80" i="36"/>
  <c r="U141" i="38"/>
  <c r="R141" i="38"/>
  <c r="Q141" i="38"/>
  <c r="P141" i="38"/>
  <c r="W141" i="38" s="1"/>
  <c r="Z141" i="56" s="1"/>
  <c r="Q321" i="36"/>
  <c r="T321" i="36"/>
  <c r="R321" i="36"/>
  <c r="P321" i="36"/>
  <c r="W321" i="36" s="1"/>
  <c r="J321" i="56" s="1"/>
  <c r="S321" i="36"/>
  <c r="W228" i="45"/>
  <c r="AF228" i="56" s="1"/>
  <c r="U274" i="36"/>
  <c r="Q274" i="36"/>
  <c r="R274" i="36"/>
  <c r="T274" i="36"/>
  <c r="P274" i="36"/>
  <c r="W274" i="36" s="1"/>
  <c r="J274" i="56" s="1"/>
  <c r="U260" i="42"/>
  <c r="S260" i="42"/>
  <c r="P260" i="42"/>
  <c r="W260" i="42" s="1"/>
  <c r="L260" i="56" s="1"/>
  <c r="T260" i="42"/>
  <c r="Q260" i="42"/>
  <c r="R260" i="42"/>
  <c r="R136" i="45"/>
  <c r="S88" i="50"/>
  <c r="Q88" i="50"/>
  <c r="U317" i="42"/>
  <c r="O262" i="51"/>
  <c r="Q263" i="48"/>
  <c r="S263" i="48"/>
  <c r="R263" i="48"/>
  <c r="U263" i="48"/>
  <c r="T263" i="48"/>
  <c r="T244" i="54"/>
  <c r="O244" i="54"/>
  <c r="R241" i="39"/>
  <c r="T241" i="39"/>
  <c r="P241" i="39"/>
  <c r="Q241" i="39"/>
  <c r="S241" i="39"/>
  <c r="U241" i="39"/>
  <c r="O241" i="39"/>
  <c r="R241" i="38"/>
  <c r="S241" i="38"/>
  <c r="U241" i="38"/>
  <c r="P241" i="38"/>
  <c r="Q241" i="38"/>
  <c r="T241" i="38"/>
  <c r="O241" i="38"/>
  <c r="W241" i="38" s="1"/>
  <c r="Z241" i="56" s="1"/>
  <c r="O228" i="49"/>
  <c r="S226" i="45"/>
  <c r="R226" i="45"/>
  <c r="T226" i="45"/>
  <c r="Q226" i="45"/>
  <c r="T223" i="37"/>
  <c r="O208" i="49"/>
  <c r="O212" i="54"/>
  <c r="R210" i="45"/>
  <c r="O210" i="45"/>
  <c r="W210" i="45" s="1"/>
  <c r="AF210" i="56" s="1"/>
  <c r="O192" i="42"/>
  <c r="U201" i="46"/>
  <c r="R201" i="46"/>
  <c r="P201" i="46"/>
  <c r="W201" i="46" s="1"/>
  <c r="AH201" i="56" s="1"/>
  <c r="T201" i="46"/>
  <c r="Q201" i="46"/>
  <c r="S201" i="43"/>
  <c r="O201" i="43"/>
  <c r="U195" i="49"/>
  <c r="S195" i="49"/>
  <c r="T162" i="54"/>
  <c r="O166" i="43"/>
  <c r="S167" i="48"/>
  <c r="T167" i="48"/>
  <c r="Q167" i="48"/>
  <c r="U167" i="48"/>
  <c r="R167" i="48"/>
  <c r="R145" i="54"/>
  <c r="O145" i="54"/>
  <c r="P147" i="37"/>
  <c r="W147" i="37" s="1"/>
  <c r="N147" i="56" s="1"/>
  <c r="Q147" i="37"/>
  <c r="O254" i="36"/>
  <c r="O94" i="47"/>
  <c r="T143" i="50"/>
  <c r="U274" i="51"/>
  <c r="O274" i="51"/>
  <c r="W274" i="51" s="1"/>
  <c r="V274" i="56" s="1"/>
  <c r="R142" i="47"/>
  <c r="O142" i="47"/>
  <c r="Q319" i="52"/>
  <c r="P319" i="52"/>
  <c r="W319" i="52" s="1"/>
  <c r="X319" i="56" s="1"/>
  <c r="T319" i="52"/>
  <c r="R319" i="52"/>
  <c r="S319" i="52"/>
  <c r="U319" i="52"/>
  <c r="T223" i="54"/>
  <c r="R195" i="43"/>
  <c r="Q195" i="43"/>
  <c r="R260" i="48"/>
  <c r="Q259" i="49"/>
  <c r="W259" i="49" s="1"/>
  <c r="R259" i="56" s="1"/>
  <c r="U259" i="49"/>
  <c r="T140" i="51"/>
  <c r="U140" i="51"/>
  <c r="U255" i="38"/>
  <c r="T255" i="38"/>
  <c r="T257" i="47"/>
  <c r="R257" i="47"/>
  <c r="U257" i="47"/>
  <c r="S257" i="47"/>
  <c r="Q157" i="50"/>
  <c r="W157" i="50" s="1"/>
  <c r="T157" i="56" s="1"/>
  <c r="T157" i="50"/>
  <c r="U258" i="38"/>
  <c r="S258" i="38"/>
  <c r="P258" i="38"/>
  <c r="W258" i="38" s="1"/>
  <c r="Z258" i="56" s="1"/>
  <c r="Q258" i="38"/>
  <c r="R258" i="38"/>
  <c r="S139" i="44"/>
  <c r="Q139" i="44"/>
  <c r="P139" i="44"/>
  <c r="W139" i="44" s="1"/>
  <c r="AD139" i="56" s="1"/>
  <c r="T139" i="44"/>
  <c r="R139" i="44"/>
  <c r="Q276" i="47"/>
  <c r="T276" i="47"/>
  <c r="R259" i="50"/>
  <c r="P252" i="38"/>
  <c r="W252" i="38" s="1"/>
  <c r="Z252" i="56" s="1"/>
  <c r="S252" i="38"/>
  <c r="R255" i="44"/>
  <c r="P255" i="44"/>
  <c r="W255" i="44" s="1"/>
  <c r="AD255" i="56" s="1"/>
  <c r="U255" i="44"/>
  <c r="S255" i="44"/>
  <c r="Q255" i="44"/>
  <c r="T255" i="45"/>
  <c r="S329" i="44"/>
  <c r="P329" i="44"/>
  <c r="W329" i="44" s="1"/>
  <c r="AD329" i="56" s="1"/>
  <c r="U329" i="44"/>
  <c r="R329" i="44"/>
  <c r="R141" i="44"/>
  <c r="S206" i="54"/>
  <c r="W206" i="54" s="1"/>
  <c r="AL206" i="56" s="1"/>
  <c r="U206" i="54"/>
  <c r="T76" i="49"/>
  <c r="R76" i="49"/>
  <c r="P76" i="49"/>
  <c r="S76" i="49"/>
  <c r="U76" i="51"/>
  <c r="U312" i="54"/>
  <c r="S312" i="54"/>
  <c r="Q319" i="45"/>
  <c r="S319" i="45"/>
  <c r="S314" i="43"/>
  <c r="P314" i="43"/>
  <c r="W314" i="43" s="1"/>
  <c r="AB314" i="56" s="1"/>
  <c r="T318" i="52"/>
  <c r="S318" i="52"/>
  <c r="Q321" i="50"/>
  <c r="R321" i="50"/>
  <c r="Q315" i="37"/>
  <c r="P315" i="37"/>
  <c r="W315" i="37" s="1"/>
  <c r="N315" i="56" s="1"/>
  <c r="O313" i="49"/>
  <c r="U313" i="49"/>
  <c r="P313" i="49"/>
  <c r="Q313" i="49"/>
  <c r="R313" i="49"/>
  <c r="S313" i="49"/>
  <c r="U313" i="38"/>
  <c r="P313" i="38"/>
  <c r="Q313" i="38"/>
  <c r="O313" i="38"/>
  <c r="S313" i="38"/>
  <c r="R313" i="38"/>
  <c r="T313" i="38"/>
  <c r="Q261" i="50"/>
  <c r="P260" i="46"/>
  <c r="O260" i="46"/>
  <c r="W260" i="46" s="1"/>
  <c r="AH260" i="56" s="1"/>
  <c r="T262" i="38"/>
  <c r="S262" i="42"/>
  <c r="O262" i="42"/>
  <c r="Q243" i="50"/>
  <c r="Q241" i="54"/>
  <c r="R242" i="44"/>
  <c r="S242" i="44"/>
  <c r="Q246" i="52"/>
  <c r="R246" i="52"/>
  <c r="S243" i="42"/>
  <c r="R243" i="42"/>
  <c r="U223" i="51"/>
  <c r="O223" i="51"/>
  <c r="S225" i="49"/>
  <c r="S224" i="54"/>
  <c r="O224" i="54"/>
  <c r="W224" i="54" s="1"/>
  <c r="AL224" i="56" s="1"/>
  <c r="P229" i="46"/>
  <c r="W229" i="46" s="1"/>
  <c r="AH229" i="56" s="1"/>
  <c r="T227" i="44"/>
  <c r="O227" i="44"/>
  <c r="U226" i="38"/>
  <c r="U227" i="48"/>
  <c r="O227" i="48"/>
  <c r="R228" i="42"/>
  <c r="S213" i="51"/>
  <c r="O213" i="51"/>
  <c r="S209" i="49"/>
  <c r="R210" i="47"/>
  <c r="U210" i="47"/>
  <c r="U208" i="45"/>
  <c r="S208" i="45"/>
  <c r="R207" i="37"/>
  <c r="O207" i="37"/>
  <c r="T208" i="36"/>
  <c r="P191" i="48"/>
  <c r="W191" i="48" s="1"/>
  <c r="P191" i="56" s="1"/>
  <c r="Q191" i="48"/>
  <c r="T197" i="54"/>
  <c r="O197" i="54"/>
  <c r="P188" i="47"/>
  <c r="R188" i="47"/>
  <c r="S200" i="46"/>
  <c r="Q200" i="46"/>
  <c r="W200" i="46" s="1"/>
  <c r="AH200" i="56" s="1"/>
  <c r="T194" i="44"/>
  <c r="U194" i="44"/>
  <c r="S201" i="52"/>
  <c r="P201" i="52"/>
  <c r="W201" i="52" s="1"/>
  <c r="X201" i="56" s="1"/>
  <c r="P189" i="49"/>
  <c r="W189" i="49" s="1"/>
  <c r="R189" i="56" s="1"/>
  <c r="Q189" i="49"/>
  <c r="U190" i="48"/>
  <c r="T190" i="48"/>
  <c r="R190" i="48"/>
  <c r="Q190" i="48"/>
  <c r="S190" i="48"/>
  <c r="P190" i="48"/>
  <c r="O190" i="48"/>
  <c r="T190" i="39"/>
  <c r="R190" i="39"/>
  <c r="Q190" i="39"/>
  <c r="S190" i="39"/>
  <c r="U190" i="39"/>
  <c r="P190" i="39"/>
  <c r="O190" i="39"/>
  <c r="U195" i="51"/>
  <c r="S195" i="36"/>
  <c r="O195" i="36"/>
  <c r="T169" i="54"/>
  <c r="P169" i="54"/>
  <c r="T167" i="44"/>
  <c r="R167" i="44"/>
  <c r="R161" i="51"/>
  <c r="S161" i="51"/>
  <c r="U163" i="37"/>
  <c r="S163" i="37"/>
  <c r="R149" i="43"/>
  <c r="T149" i="43"/>
  <c r="P145" i="37"/>
  <c r="W145" i="37" s="1"/>
  <c r="N145" i="56" s="1"/>
  <c r="R145" i="37"/>
  <c r="S145" i="37"/>
  <c r="U145" i="37"/>
  <c r="T145" i="37"/>
  <c r="U145" i="49"/>
  <c r="R145" i="49"/>
  <c r="U136" i="50"/>
  <c r="S119" i="50"/>
  <c r="O115" i="37"/>
  <c r="T113" i="45"/>
  <c r="O113" i="45"/>
  <c r="Q111" i="51"/>
  <c r="W111" i="51" s="1"/>
  <c r="V111" i="56" s="1"/>
  <c r="S85" i="54"/>
  <c r="W85" i="54" s="1"/>
  <c r="AL85" i="56" s="1"/>
  <c r="U85" i="54"/>
  <c r="T85" i="54"/>
  <c r="P85" i="54"/>
  <c r="R78" i="47"/>
  <c r="O78" i="47"/>
  <c r="Q90" i="52"/>
  <c r="U90" i="52"/>
  <c r="T101" i="42"/>
  <c r="U101" i="42"/>
  <c r="P81" i="43"/>
  <c r="W81" i="43" s="1"/>
  <c r="AB81" i="56" s="1"/>
  <c r="O94" i="51"/>
  <c r="O96" i="49"/>
  <c r="U83" i="36"/>
  <c r="S83" i="36"/>
  <c r="Q83" i="36"/>
  <c r="P83" i="36"/>
  <c r="W83" i="36" s="1"/>
  <c r="J83" i="56" s="1"/>
  <c r="R83" i="36"/>
  <c r="Q110" i="42"/>
  <c r="O110" i="42"/>
  <c r="Q267" i="45"/>
  <c r="U267" i="45"/>
  <c r="Q157" i="37"/>
  <c r="S157" i="37"/>
  <c r="P157" i="37"/>
  <c r="W157" i="37" s="1"/>
  <c r="N157" i="56" s="1"/>
  <c r="T157" i="37"/>
  <c r="R276" i="48"/>
  <c r="U276" i="48"/>
  <c r="O276" i="48"/>
  <c r="W276" i="48" s="1"/>
  <c r="P276" i="56" s="1"/>
  <c r="S276" i="48"/>
  <c r="T276" i="48"/>
  <c r="Q276" i="48"/>
  <c r="P276" i="48"/>
  <c r="R276" i="49"/>
  <c r="S276" i="49"/>
  <c r="U276" i="49"/>
  <c r="O276" i="49"/>
  <c r="W276" i="49" s="1"/>
  <c r="R276" i="56" s="1"/>
  <c r="P276" i="49"/>
  <c r="Q276" i="49"/>
  <c r="T276" i="49"/>
  <c r="S276" i="52"/>
  <c r="T276" i="52"/>
  <c r="Q276" i="52"/>
  <c r="R276" i="52"/>
  <c r="P276" i="52"/>
  <c r="T258" i="45"/>
  <c r="Q258" i="45"/>
  <c r="R258" i="45"/>
  <c r="S258" i="45"/>
  <c r="W258" i="45" s="1"/>
  <c r="AF258" i="56" s="1"/>
  <c r="P258" i="45"/>
  <c r="O321" i="54"/>
  <c r="O316" i="52"/>
  <c r="Q262" i="46"/>
  <c r="O262" i="46"/>
  <c r="U224" i="49"/>
  <c r="P224" i="49"/>
  <c r="W224" i="49" s="1"/>
  <c r="R224" i="56" s="1"/>
  <c r="S213" i="52"/>
  <c r="T163" i="44"/>
  <c r="R163" i="44"/>
  <c r="S163" i="44"/>
  <c r="P163" i="44"/>
  <c r="W163" i="44" s="1"/>
  <c r="AD163" i="56" s="1"/>
  <c r="U163" i="44"/>
  <c r="Q163" i="44"/>
  <c r="R164" i="49"/>
  <c r="Q164" i="49"/>
  <c r="T164" i="49"/>
  <c r="U164" i="49"/>
  <c r="U149" i="54"/>
  <c r="O149" i="54"/>
  <c r="W149" i="54" s="1"/>
  <c r="AL149" i="56" s="1"/>
  <c r="S114" i="52"/>
  <c r="Q82" i="50"/>
  <c r="P82" i="50"/>
  <c r="R82" i="50"/>
  <c r="W82" i="50" s="1"/>
  <c r="T82" i="56" s="1"/>
  <c r="U82" i="50"/>
  <c r="S82" i="50"/>
  <c r="T82" i="50"/>
  <c r="R93" i="43"/>
  <c r="U93" i="43"/>
  <c r="P275" i="52"/>
  <c r="R275" i="52"/>
  <c r="Q275" i="52"/>
  <c r="S275" i="52"/>
  <c r="O275" i="52"/>
  <c r="W275" i="52" s="1"/>
  <c r="X275" i="56" s="1"/>
  <c r="T275" i="52"/>
  <c r="U275" i="52"/>
  <c r="P275" i="46"/>
  <c r="S275" i="46"/>
  <c r="T275" i="46"/>
  <c r="U275" i="46"/>
  <c r="R275" i="46"/>
  <c r="O275" i="46"/>
  <c r="W275" i="46" s="1"/>
  <c r="AH275" i="56" s="1"/>
  <c r="Q275" i="46"/>
  <c r="P275" i="38"/>
  <c r="Q275" i="38"/>
  <c r="R275" i="38"/>
  <c r="T275" i="38"/>
  <c r="S275" i="38"/>
  <c r="O275" i="38"/>
  <c r="U275" i="38"/>
  <c r="T157" i="43"/>
  <c r="Q157" i="43"/>
  <c r="S157" i="43"/>
  <c r="P157" i="43"/>
  <c r="W157" i="43" s="1"/>
  <c r="AB157" i="56" s="1"/>
  <c r="U157" i="43"/>
  <c r="R157" i="43"/>
  <c r="R318" i="50"/>
  <c r="Q242" i="50"/>
  <c r="S242" i="50"/>
  <c r="R242" i="50"/>
  <c r="U242" i="50"/>
  <c r="P242" i="50"/>
  <c r="W242" i="50" s="1"/>
  <c r="T242" i="56" s="1"/>
  <c r="T242" i="50"/>
  <c r="T246" i="37"/>
  <c r="O246" i="37"/>
  <c r="T189" i="47"/>
  <c r="P189" i="47"/>
  <c r="W189" i="47" s="1"/>
  <c r="AJ189" i="56" s="1"/>
  <c r="U275" i="37"/>
  <c r="P275" i="37"/>
  <c r="U256" i="48"/>
  <c r="P256" i="48"/>
  <c r="W256" i="48" s="1"/>
  <c r="P256" i="56" s="1"/>
  <c r="Q256" i="48"/>
  <c r="R256" i="48"/>
  <c r="T256" i="48"/>
  <c r="S256" i="48"/>
  <c r="R138" i="36"/>
  <c r="Q86" i="47"/>
  <c r="W86" i="47" s="1"/>
  <c r="AJ86" i="56" s="1"/>
  <c r="U109" i="52"/>
  <c r="R143" i="48"/>
  <c r="U139" i="48"/>
  <c r="T156" i="51"/>
  <c r="P142" i="38"/>
  <c r="W142" i="38" s="1"/>
  <c r="Z142" i="56" s="1"/>
  <c r="U157" i="54"/>
  <c r="S329" i="49"/>
  <c r="R156" i="52"/>
  <c r="S156" i="52"/>
  <c r="R140" i="44"/>
  <c r="S140" i="44"/>
  <c r="Q259" i="44"/>
  <c r="S259" i="44"/>
  <c r="T205" i="50"/>
  <c r="R205" i="50"/>
  <c r="P76" i="37"/>
  <c r="S76" i="37"/>
  <c r="R317" i="54"/>
  <c r="P317" i="54"/>
  <c r="W317" i="54" s="1"/>
  <c r="AL317" i="56" s="1"/>
  <c r="T319" i="46"/>
  <c r="R319" i="46"/>
  <c r="U311" i="38"/>
  <c r="S311" i="38"/>
  <c r="U314" i="52"/>
  <c r="P314" i="52"/>
  <c r="T316" i="51"/>
  <c r="Q316" i="51"/>
  <c r="P312" i="50"/>
  <c r="Q312" i="50"/>
  <c r="Q317" i="49"/>
  <c r="P317" i="49"/>
  <c r="T321" i="37"/>
  <c r="Q321" i="37"/>
  <c r="R321" i="42"/>
  <c r="P321" i="42"/>
  <c r="T319" i="36"/>
  <c r="R319" i="36"/>
  <c r="S319" i="36"/>
  <c r="O319" i="36"/>
  <c r="W319" i="36" s="1"/>
  <c r="J319" i="56" s="1"/>
  <c r="P319" i="36"/>
  <c r="Q319" i="36"/>
  <c r="U319" i="36"/>
  <c r="Q319" i="48"/>
  <c r="P319" i="48"/>
  <c r="U319" i="48"/>
  <c r="T319" i="48"/>
  <c r="R319" i="48"/>
  <c r="S319" i="48"/>
  <c r="O319" i="48"/>
  <c r="O319" i="43"/>
  <c r="S319" i="43"/>
  <c r="P319" i="43"/>
  <c r="T319" i="43"/>
  <c r="U319" i="43"/>
  <c r="R319" i="43"/>
  <c r="Q319" i="43"/>
  <c r="U262" i="51"/>
  <c r="Q261" i="47"/>
  <c r="S263" i="43"/>
  <c r="P263" i="37"/>
  <c r="W263" i="37" s="1"/>
  <c r="N263" i="56" s="1"/>
  <c r="R243" i="51"/>
  <c r="R240" i="49"/>
  <c r="Q240" i="52"/>
  <c r="U241" i="48"/>
  <c r="Q227" i="51"/>
  <c r="P228" i="49"/>
  <c r="U226" i="54"/>
  <c r="P230" i="46"/>
  <c r="W230" i="46" s="1"/>
  <c r="AH230" i="56" s="1"/>
  <c r="Q226" i="44"/>
  <c r="P229" i="38"/>
  <c r="U228" i="36"/>
  <c r="P208" i="49"/>
  <c r="R212" i="54"/>
  <c r="Q209" i="46"/>
  <c r="U210" i="44"/>
  <c r="Q212" i="38"/>
  <c r="W212" i="38" s="1"/>
  <c r="Z212" i="56" s="1"/>
  <c r="S213" i="36"/>
  <c r="T192" i="48"/>
  <c r="U192" i="48"/>
  <c r="R196" i="37"/>
  <c r="S196" i="37"/>
  <c r="R192" i="42"/>
  <c r="S192" i="42"/>
  <c r="U188" i="54"/>
  <c r="Q188" i="54"/>
  <c r="S195" i="45"/>
  <c r="U195" i="45"/>
  <c r="S190" i="44"/>
  <c r="R190" i="44"/>
  <c r="P191" i="43"/>
  <c r="U191" i="43"/>
  <c r="R195" i="52"/>
  <c r="S195" i="52"/>
  <c r="P201" i="36"/>
  <c r="T201" i="36"/>
  <c r="R201" i="36"/>
  <c r="U201" i="36"/>
  <c r="Q201" i="36"/>
  <c r="S201" i="36"/>
  <c r="O201" i="36"/>
  <c r="T201" i="42"/>
  <c r="R201" i="42"/>
  <c r="S201" i="42"/>
  <c r="O201" i="42"/>
  <c r="U201" i="42"/>
  <c r="P201" i="42"/>
  <c r="O201" i="48"/>
  <c r="W201" i="48" s="1"/>
  <c r="P201" i="56" s="1"/>
  <c r="T201" i="48"/>
  <c r="S201" i="48"/>
  <c r="R201" i="48"/>
  <c r="U201" i="48"/>
  <c r="P201" i="48"/>
  <c r="Q201" i="48"/>
  <c r="R191" i="51"/>
  <c r="T191" i="51"/>
  <c r="U197" i="36"/>
  <c r="R197" i="36"/>
  <c r="Q166" i="43"/>
  <c r="R169" i="52"/>
  <c r="R169" i="50"/>
  <c r="R164" i="48"/>
  <c r="S164" i="42"/>
  <c r="T169" i="51"/>
  <c r="U169" i="51"/>
  <c r="P169" i="51"/>
  <c r="R169" i="51"/>
  <c r="Q169" i="51"/>
  <c r="S169" i="51"/>
  <c r="O169" i="51"/>
  <c r="S151" i="47"/>
  <c r="R152" i="44"/>
  <c r="R151" i="51"/>
  <c r="Q151" i="51"/>
  <c r="T136" i="37"/>
  <c r="S113" i="50"/>
  <c r="T113" i="50"/>
  <c r="U113" i="50"/>
  <c r="Q113" i="50"/>
  <c r="P113" i="50"/>
  <c r="W113" i="50" s="1"/>
  <c r="T113" i="56" s="1"/>
  <c r="R113" i="50"/>
  <c r="U113" i="54"/>
  <c r="R113" i="54"/>
  <c r="W113" i="54" s="1"/>
  <c r="AL113" i="56" s="1"/>
  <c r="R99" i="36"/>
  <c r="U99" i="36"/>
  <c r="T99" i="36"/>
  <c r="S99" i="36"/>
  <c r="P99" i="36"/>
  <c r="W99" i="36" s="1"/>
  <c r="J99" i="56" s="1"/>
  <c r="S258" i="52"/>
  <c r="O258" i="52"/>
  <c r="S90" i="47"/>
  <c r="O90" i="47"/>
  <c r="W90" i="47" s="1"/>
  <c r="AJ90" i="56" s="1"/>
  <c r="P95" i="52"/>
  <c r="Q95" i="52"/>
  <c r="R95" i="48"/>
  <c r="P96" i="45"/>
  <c r="O96" i="45"/>
  <c r="S94" i="49"/>
  <c r="U253" i="45"/>
  <c r="S253" i="45"/>
  <c r="Q253" i="45"/>
  <c r="P253" i="45"/>
  <c r="W253" i="45" s="1"/>
  <c r="AF253" i="56" s="1"/>
  <c r="T315" i="46"/>
  <c r="Q315" i="46"/>
  <c r="P315" i="46"/>
  <c r="W315" i="46" s="1"/>
  <c r="AH315" i="56" s="1"/>
  <c r="R315" i="46"/>
  <c r="S315" i="46"/>
  <c r="R312" i="37"/>
  <c r="O312" i="37"/>
  <c r="P247" i="48"/>
  <c r="W247" i="48" s="1"/>
  <c r="P247" i="56" s="1"/>
  <c r="T247" i="48"/>
  <c r="U207" i="49"/>
  <c r="Q207" i="49"/>
  <c r="T207" i="49"/>
  <c r="O207" i="49"/>
  <c r="S207" i="49"/>
  <c r="O207" i="43"/>
  <c r="R207" i="43"/>
  <c r="Q207" i="43"/>
  <c r="P207" i="43"/>
  <c r="S207" i="43"/>
  <c r="U207" i="43"/>
  <c r="T207" i="43"/>
  <c r="P207" i="44"/>
  <c r="R207" i="44"/>
  <c r="Q207" i="44"/>
  <c r="T207" i="44"/>
  <c r="U207" i="44"/>
  <c r="S207" i="44"/>
  <c r="O207" i="44"/>
  <c r="W207" i="44" s="1"/>
  <c r="AD207" i="56" s="1"/>
  <c r="U257" i="45"/>
  <c r="T257" i="45"/>
  <c r="S257" i="45"/>
  <c r="Q257" i="45"/>
  <c r="P257" i="45"/>
  <c r="R257" i="45"/>
  <c r="T257" i="52"/>
  <c r="P257" i="52"/>
  <c r="Q257" i="52"/>
  <c r="R257" i="52"/>
  <c r="U257" i="52"/>
  <c r="S257" i="52"/>
  <c r="O257" i="52"/>
  <c r="R99" i="54"/>
  <c r="U84" i="54"/>
  <c r="Q94" i="43"/>
  <c r="T94" i="43"/>
  <c r="U94" i="43"/>
  <c r="R94" i="43"/>
  <c r="P94" i="43"/>
  <c r="W94" i="43" s="1"/>
  <c r="AB94" i="56" s="1"/>
  <c r="S94" i="43"/>
  <c r="T92" i="37"/>
  <c r="Q92" i="37"/>
  <c r="R92" i="37"/>
  <c r="W92" i="37" s="1"/>
  <c r="N92" i="56" s="1"/>
  <c r="U92" i="37"/>
  <c r="P92" i="37"/>
  <c r="R143" i="52"/>
  <c r="T311" i="45"/>
  <c r="U311" i="45"/>
  <c r="P243" i="47"/>
  <c r="O243" i="47"/>
  <c r="Q198" i="48"/>
  <c r="U169" i="47"/>
  <c r="U150" i="47"/>
  <c r="S146" i="42"/>
  <c r="R109" i="37"/>
  <c r="T98" i="48"/>
  <c r="O98" i="48"/>
  <c r="W98" i="48" s="1"/>
  <c r="P98" i="56" s="1"/>
  <c r="R90" i="43"/>
  <c r="T90" i="43"/>
  <c r="T139" i="37"/>
  <c r="P139" i="37"/>
  <c r="W139" i="37" s="1"/>
  <c r="N139" i="56" s="1"/>
  <c r="U139" i="37"/>
  <c r="Q139" i="37"/>
  <c r="S139" i="37"/>
  <c r="R139" i="37"/>
  <c r="T317" i="38"/>
  <c r="S317" i="38"/>
  <c r="U317" i="38"/>
  <c r="P317" i="38"/>
  <c r="W317" i="38" s="1"/>
  <c r="Z317" i="56" s="1"/>
  <c r="Q317" i="38"/>
  <c r="R317" i="38"/>
  <c r="S245" i="37"/>
  <c r="P245" i="37"/>
  <c r="W245" i="37" s="1"/>
  <c r="N245" i="56" s="1"/>
  <c r="U245" i="37"/>
  <c r="R245" i="37"/>
  <c r="Q245" i="37"/>
  <c r="Q119" i="37"/>
  <c r="O119" i="37"/>
  <c r="P274" i="54"/>
  <c r="Q274" i="54"/>
  <c r="U114" i="44"/>
  <c r="R114" i="44"/>
  <c r="S114" i="44"/>
  <c r="O114" i="44"/>
  <c r="T114" i="44"/>
  <c r="Q114" i="44"/>
  <c r="P114" i="44"/>
  <c r="Q114" i="49"/>
  <c r="P114" i="49"/>
  <c r="U114" i="49"/>
  <c r="R114" i="49"/>
  <c r="O114" i="49"/>
  <c r="T114" i="49"/>
  <c r="Q114" i="39"/>
  <c r="R114" i="39"/>
  <c r="S114" i="39"/>
  <c r="P114" i="39"/>
  <c r="U114" i="39"/>
  <c r="O114" i="39"/>
  <c r="T114" i="39"/>
  <c r="U114" i="50"/>
  <c r="S114" i="50"/>
  <c r="Q114" i="50"/>
  <c r="O114" i="50"/>
  <c r="R114" i="50"/>
  <c r="T114" i="50"/>
  <c r="P114" i="50"/>
  <c r="Q253" i="48"/>
  <c r="W253" i="48" s="1"/>
  <c r="P253" i="56" s="1"/>
  <c r="T253" i="48"/>
  <c r="T206" i="49"/>
  <c r="R206" i="49"/>
  <c r="S257" i="51"/>
  <c r="P255" i="38"/>
  <c r="Q257" i="47"/>
  <c r="W257" i="47" s="1"/>
  <c r="AJ257" i="56" s="1"/>
  <c r="U139" i="44"/>
  <c r="P253" i="51"/>
  <c r="W253" i="51" s="1"/>
  <c r="V253" i="56" s="1"/>
  <c r="U205" i="46"/>
  <c r="Q313" i="44"/>
  <c r="T320" i="52"/>
  <c r="R313" i="42"/>
  <c r="Q227" i="50"/>
  <c r="P226" i="45"/>
  <c r="W226" i="45" s="1"/>
  <c r="AF226" i="56" s="1"/>
  <c r="S223" i="36"/>
  <c r="Q213" i="46"/>
  <c r="S211" i="42"/>
  <c r="T196" i="47"/>
  <c r="R200" i="43"/>
  <c r="P165" i="43"/>
  <c r="W165" i="43" s="1"/>
  <c r="AB165" i="56" s="1"/>
  <c r="S84" i="50"/>
  <c r="R84" i="50"/>
  <c r="O84" i="50"/>
  <c r="Q84" i="50"/>
  <c r="U84" i="50"/>
  <c r="W233" i="32"/>
  <c r="Q254" i="44"/>
  <c r="U254" i="44"/>
  <c r="P254" i="44"/>
  <c r="T254" i="44"/>
  <c r="R254" i="44"/>
  <c r="O254" i="44"/>
  <c r="S254" i="44"/>
  <c r="R92" i="38"/>
  <c r="P92" i="38"/>
  <c r="Q92" i="38"/>
  <c r="S92" i="38"/>
  <c r="T92" i="38"/>
  <c r="O92" i="38"/>
  <c r="U92" i="38"/>
  <c r="Q87" i="48"/>
  <c r="T87" i="48"/>
  <c r="P87" i="48"/>
  <c r="U87" i="48"/>
  <c r="R87" i="48"/>
  <c r="S87" i="48"/>
  <c r="O87" i="48"/>
  <c r="R87" i="52"/>
  <c r="P87" i="52"/>
  <c r="Q87" i="52"/>
  <c r="S87" i="52"/>
  <c r="U87" i="52"/>
  <c r="O87" i="52"/>
  <c r="Q87" i="47"/>
  <c r="R87" i="47"/>
  <c r="T87" i="47"/>
  <c r="P87" i="47"/>
  <c r="S87" i="47"/>
  <c r="U87" i="47"/>
  <c r="P87" i="42"/>
  <c r="U87" i="42"/>
  <c r="R87" i="42"/>
  <c r="S87" i="42"/>
  <c r="T87" i="42"/>
  <c r="O87" i="42"/>
  <c r="Q87" i="42"/>
  <c r="O257" i="45"/>
  <c r="W116" i="44"/>
  <c r="AD116" i="56" s="1"/>
  <c r="U88" i="38"/>
  <c r="R88" i="38"/>
  <c r="O88" i="38"/>
  <c r="W88" i="38" s="1"/>
  <c r="Z88" i="56" s="1"/>
  <c r="P88" i="38"/>
  <c r="Q88" i="38"/>
  <c r="T88" i="38"/>
  <c r="U111" i="49"/>
  <c r="R111" i="49"/>
  <c r="Q111" i="49"/>
  <c r="T111" i="49"/>
  <c r="S111" i="49"/>
  <c r="O111" i="49"/>
  <c r="R111" i="42"/>
  <c r="Q111" i="42"/>
  <c r="S111" i="42"/>
  <c r="P111" i="42"/>
  <c r="U111" i="42"/>
  <c r="T111" i="42"/>
  <c r="O111" i="42"/>
  <c r="U314" i="45"/>
  <c r="Q314" i="45"/>
  <c r="O314" i="45"/>
  <c r="P314" i="45"/>
  <c r="S314" i="45"/>
  <c r="T314" i="45"/>
  <c r="P244" i="47"/>
  <c r="T244" i="47"/>
  <c r="S244" i="47"/>
  <c r="U244" i="47"/>
  <c r="Q244" i="47"/>
  <c r="O244" i="47"/>
  <c r="R244" i="47"/>
  <c r="R207" i="49"/>
  <c r="T189" i="36"/>
  <c r="U189" i="36"/>
  <c r="O189" i="36"/>
  <c r="P189" i="36"/>
  <c r="S189" i="36"/>
  <c r="Q189" i="36"/>
  <c r="U161" i="48"/>
  <c r="R161" i="48"/>
  <c r="O161" i="48"/>
  <c r="Q161" i="48"/>
  <c r="P161" i="48"/>
  <c r="T161" i="48"/>
  <c r="T233" i="46"/>
  <c r="T205" i="38"/>
  <c r="Q205" i="38"/>
  <c r="P205" i="38"/>
  <c r="U205" i="38"/>
  <c r="R205" i="38"/>
  <c r="O205" i="38"/>
  <c r="S205" i="38"/>
  <c r="O276" i="52"/>
  <c r="R205" i="51"/>
  <c r="T205" i="51"/>
  <c r="P205" i="51"/>
  <c r="U205" i="51"/>
  <c r="Q205" i="51"/>
  <c r="O205" i="51"/>
  <c r="S247" i="44"/>
  <c r="R247" i="44"/>
  <c r="U247" i="44"/>
  <c r="Q247" i="44"/>
  <c r="T247" i="44"/>
  <c r="P247" i="44"/>
  <c r="O247" i="44"/>
  <c r="S224" i="39"/>
  <c r="P224" i="39"/>
  <c r="Q224" i="39"/>
  <c r="R224" i="39"/>
  <c r="T224" i="39"/>
  <c r="U224" i="39"/>
  <c r="O224" i="39"/>
  <c r="R224" i="50"/>
  <c r="T224" i="50"/>
  <c r="U224" i="50"/>
  <c r="P224" i="50"/>
  <c r="S224" i="50"/>
  <c r="Q224" i="50"/>
  <c r="O224" i="50"/>
  <c r="W224" i="50" s="1"/>
  <c r="T224" i="56" s="1"/>
  <c r="P199" i="52"/>
  <c r="Q199" i="52"/>
  <c r="R199" i="52"/>
  <c r="S199" i="52"/>
  <c r="U199" i="52"/>
  <c r="T199" i="52"/>
  <c r="O199" i="52"/>
  <c r="W97" i="45"/>
  <c r="AF97" i="56" s="1"/>
  <c r="P134" i="49"/>
  <c r="R115" i="51"/>
  <c r="U115" i="51"/>
  <c r="P115" i="51"/>
  <c r="T115" i="51"/>
  <c r="O115" i="51"/>
  <c r="Q115" i="51"/>
  <c r="S115" i="51"/>
  <c r="U115" i="44"/>
  <c r="Q115" i="44"/>
  <c r="P115" i="44"/>
  <c r="T115" i="44"/>
  <c r="R115" i="44"/>
  <c r="O115" i="44"/>
  <c r="S115" i="44"/>
  <c r="W364" i="36"/>
  <c r="O367" i="36"/>
  <c r="U86" i="52"/>
  <c r="T83" i="50"/>
  <c r="S96" i="46"/>
  <c r="R254" i="50"/>
  <c r="T274" i="38"/>
  <c r="U206" i="43"/>
  <c r="P164" i="49"/>
  <c r="W164" i="49" s="1"/>
  <c r="R164" i="56" s="1"/>
  <c r="S318" i="46"/>
  <c r="Q318" i="46"/>
  <c r="U318" i="46"/>
  <c r="T318" i="46"/>
  <c r="P318" i="46"/>
  <c r="O318" i="46"/>
  <c r="W318" i="46" s="1"/>
  <c r="AH318" i="56" s="1"/>
  <c r="R318" i="46"/>
  <c r="T242" i="43"/>
  <c r="P242" i="43"/>
  <c r="O242" i="43"/>
  <c r="S242" i="43"/>
  <c r="R242" i="43"/>
  <c r="Q242" i="43"/>
  <c r="R200" i="36"/>
  <c r="S200" i="36"/>
  <c r="O200" i="36"/>
  <c r="T200" i="36"/>
  <c r="P200" i="36"/>
  <c r="U200" i="36"/>
  <c r="W164" i="44"/>
  <c r="AD164" i="56" s="1"/>
  <c r="R81" i="52"/>
  <c r="U81" i="52"/>
  <c r="S81" i="52"/>
  <c r="P81" i="52"/>
  <c r="Q81" i="52"/>
  <c r="T81" i="52"/>
  <c r="O81" i="52"/>
  <c r="W81" i="52" s="1"/>
  <c r="X81" i="56" s="1"/>
  <c r="T313" i="49"/>
  <c r="Q145" i="37"/>
  <c r="U80" i="50"/>
  <c r="S191" i="42"/>
  <c r="Q191" i="42"/>
  <c r="U191" i="42"/>
  <c r="P191" i="42"/>
  <c r="T191" i="42"/>
  <c r="O191" i="42"/>
  <c r="R191" i="42"/>
  <c r="S109" i="45"/>
  <c r="R109" i="45"/>
  <c r="P109" i="45"/>
  <c r="T109" i="45"/>
  <c r="U109" i="45"/>
  <c r="Q109" i="45"/>
  <c r="O109" i="45"/>
  <c r="T87" i="52"/>
  <c r="R274" i="52"/>
  <c r="S274" i="52"/>
  <c r="P274" i="52"/>
  <c r="O274" i="52"/>
  <c r="T274" i="52"/>
  <c r="U274" i="52"/>
  <c r="Q274" i="52"/>
  <c r="R274" i="37"/>
  <c r="S274" i="37"/>
  <c r="Q274" i="37"/>
  <c r="P274" i="37"/>
  <c r="T274" i="37"/>
  <c r="O274" i="37"/>
  <c r="U274" i="37"/>
  <c r="U276" i="52"/>
  <c r="P213" i="42"/>
  <c r="Q213" i="42"/>
  <c r="U213" i="42"/>
  <c r="S213" i="42"/>
  <c r="R213" i="42"/>
  <c r="T213" i="42"/>
  <c r="O213" i="42"/>
  <c r="S198" i="38"/>
  <c r="O109" i="36"/>
  <c r="P109" i="36"/>
  <c r="Q109" i="36"/>
  <c r="Q80" i="45"/>
  <c r="P80" i="45"/>
  <c r="W80" i="45" s="1"/>
  <c r="AF80" i="56" s="1"/>
  <c r="U80" i="45"/>
  <c r="R80" i="45"/>
  <c r="S80" i="45"/>
  <c r="U272" i="39"/>
  <c r="O272" i="39"/>
  <c r="U193" i="37"/>
  <c r="T98" i="38"/>
  <c r="R98" i="38"/>
  <c r="P98" i="38"/>
  <c r="U98" i="38"/>
  <c r="Q98" i="38"/>
  <c r="S98" i="38"/>
  <c r="O109" i="48"/>
  <c r="P109" i="48"/>
  <c r="R242" i="37"/>
  <c r="U242" i="37"/>
  <c r="P207" i="50"/>
  <c r="S207" i="50"/>
  <c r="T207" i="50"/>
  <c r="R207" i="50"/>
  <c r="U207" i="50"/>
  <c r="R147" i="45"/>
  <c r="U275" i="43"/>
  <c r="W160" i="32"/>
  <c r="H160" i="56" s="1"/>
  <c r="S160" i="49"/>
  <c r="P160" i="49"/>
  <c r="Q160" i="49"/>
  <c r="T160" i="49"/>
  <c r="R160" i="49"/>
  <c r="O160" i="49"/>
  <c r="U160" i="49"/>
  <c r="Q160" i="52"/>
  <c r="T160" i="52"/>
  <c r="R160" i="52"/>
  <c r="S160" i="52"/>
  <c r="U160" i="52"/>
  <c r="O160" i="52"/>
  <c r="U160" i="51"/>
  <c r="Q160" i="51"/>
  <c r="P160" i="51"/>
  <c r="R160" i="51"/>
  <c r="T160" i="51"/>
  <c r="O160" i="51"/>
  <c r="S160" i="51"/>
  <c r="S142" i="37"/>
  <c r="T75" i="47"/>
  <c r="R164" i="46"/>
  <c r="Q134" i="48"/>
  <c r="W134" i="48" s="1"/>
  <c r="P134" i="56" s="1"/>
  <c r="R80" i="43"/>
  <c r="T109" i="37"/>
  <c r="O109" i="50"/>
  <c r="S109" i="50"/>
  <c r="R109" i="50"/>
  <c r="X364" i="56"/>
  <c r="X367" i="56" s="1"/>
  <c r="X363" i="52"/>
  <c r="W367" i="52"/>
  <c r="Q276" i="54"/>
  <c r="P252" i="50"/>
  <c r="U252" i="50"/>
  <c r="P312" i="46"/>
  <c r="S312" i="46"/>
  <c r="R316" i="38"/>
  <c r="O311" i="51"/>
  <c r="P311" i="48"/>
  <c r="W311" i="48" s="1"/>
  <c r="P311" i="56" s="1"/>
  <c r="U311" i="48"/>
  <c r="R320" i="36"/>
  <c r="T320" i="36"/>
  <c r="R241" i="51"/>
  <c r="S241" i="51"/>
  <c r="Q241" i="51"/>
  <c r="T241" i="51"/>
  <c r="R229" i="42"/>
  <c r="Q213" i="43"/>
  <c r="T213" i="43"/>
  <c r="S194" i="42"/>
  <c r="P194" i="42"/>
  <c r="W194" i="42" s="1"/>
  <c r="L194" i="56" s="1"/>
  <c r="U194" i="42"/>
  <c r="Q194" i="42"/>
  <c r="T194" i="42"/>
  <c r="Q188" i="45"/>
  <c r="P188" i="45"/>
  <c r="T188" i="45"/>
  <c r="R188" i="45"/>
  <c r="U188" i="45"/>
  <c r="O188" i="45"/>
  <c r="S188" i="45"/>
  <c r="T188" i="39"/>
  <c r="S188" i="39"/>
  <c r="R188" i="39"/>
  <c r="P188" i="39"/>
  <c r="Q188" i="39"/>
  <c r="U188" i="39"/>
  <c r="O188" i="39"/>
  <c r="O188" i="48"/>
  <c r="R188" i="48"/>
  <c r="S188" i="48"/>
  <c r="P188" i="48"/>
  <c r="U188" i="48"/>
  <c r="T188" i="48"/>
  <c r="Q188" i="48"/>
  <c r="P162" i="49"/>
  <c r="R162" i="49"/>
  <c r="R117" i="43"/>
  <c r="P117" i="43"/>
  <c r="W117" i="43" s="1"/>
  <c r="AB117" i="56" s="1"/>
  <c r="U117" i="43"/>
  <c r="S117" i="43"/>
  <c r="Q117" i="43"/>
  <c r="T117" i="43"/>
  <c r="U252" i="36"/>
  <c r="T252" i="36"/>
  <c r="R252" i="36"/>
  <c r="P252" i="36"/>
  <c r="W252" i="36" s="1"/>
  <c r="J252" i="56" s="1"/>
  <c r="U101" i="52"/>
  <c r="P101" i="52"/>
  <c r="Q101" i="52"/>
  <c r="T101" i="52"/>
  <c r="S101" i="52"/>
  <c r="O101" i="54"/>
  <c r="P101" i="54"/>
  <c r="U101" i="54"/>
  <c r="S101" i="54"/>
  <c r="T101" i="54"/>
  <c r="Q101" i="54"/>
  <c r="T101" i="37"/>
  <c r="Q101" i="37"/>
  <c r="P101" i="37"/>
  <c r="W101" i="37" s="1"/>
  <c r="N101" i="56" s="1"/>
  <c r="U101" i="37"/>
  <c r="S101" i="37"/>
  <c r="T101" i="45"/>
  <c r="U101" i="45"/>
  <c r="S101" i="45"/>
  <c r="Q101" i="45"/>
  <c r="W101" i="45" s="1"/>
  <c r="AF101" i="56" s="1"/>
  <c r="T101" i="44"/>
  <c r="Q101" i="44"/>
  <c r="S101" i="44"/>
  <c r="U101" i="44"/>
  <c r="P101" i="44"/>
  <c r="R101" i="44"/>
  <c r="O101" i="44"/>
  <c r="T101" i="49"/>
  <c r="S101" i="49"/>
  <c r="Q101" i="49"/>
  <c r="U101" i="49"/>
  <c r="P101" i="49"/>
  <c r="O101" i="49"/>
  <c r="Q254" i="52"/>
  <c r="T254" i="52"/>
  <c r="S254" i="52"/>
  <c r="R254" i="52"/>
  <c r="U254" i="52"/>
  <c r="O206" i="43"/>
  <c r="T227" i="36"/>
  <c r="S227" i="36"/>
  <c r="U227" i="36"/>
  <c r="P227" i="36"/>
  <c r="W227" i="36" s="1"/>
  <c r="J227" i="56" s="1"/>
  <c r="R227" i="36"/>
  <c r="R169" i="36"/>
  <c r="P169" i="36"/>
  <c r="W169" i="36" s="1"/>
  <c r="J169" i="56" s="1"/>
  <c r="T169" i="36"/>
  <c r="S169" i="36"/>
  <c r="P98" i="36"/>
  <c r="Q98" i="36"/>
  <c r="U98" i="36"/>
  <c r="S98" i="36"/>
  <c r="T98" i="36"/>
  <c r="R162" i="36"/>
  <c r="W162" i="36" s="1"/>
  <c r="J162" i="56" s="1"/>
  <c r="U111" i="46"/>
  <c r="P111" i="46"/>
  <c r="R255" i="51"/>
  <c r="S316" i="54"/>
  <c r="T316" i="54"/>
  <c r="Q316" i="43"/>
  <c r="O316" i="51"/>
  <c r="U311" i="49"/>
  <c r="R311" i="49"/>
  <c r="S319" i="37"/>
  <c r="U319" i="37"/>
  <c r="R319" i="37"/>
  <c r="Q319" i="37"/>
  <c r="T240" i="50"/>
  <c r="U230" i="52"/>
  <c r="S230" i="52"/>
  <c r="P209" i="47"/>
  <c r="S209" i="47"/>
  <c r="Q192" i="54"/>
  <c r="W192" i="54" s="1"/>
  <c r="AL192" i="56" s="1"/>
  <c r="S191" i="50"/>
  <c r="U191" i="50"/>
  <c r="R165" i="47"/>
  <c r="P165" i="47"/>
  <c r="Q165" i="47"/>
  <c r="T165" i="47"/>
  <c r="S165" i="47"/>
  <c r="S92" i="44"/>
  <c r="W92" i="44" s="1"/>
  <c r="AD92" i="56" s="1"/>
  <c r="Q92" i="44"/>
  <c r="P102" i="46"/>
  <c r="S102" i="46"/>
  <c r="T102" i="46"/>
  <c r="Q102" i="46"/>
  <c r="R102" i="46"/>
  <c r="S192" i="37"/>
  <c r="S83" i="52"/>
  <c r="Q83" i="52"/>
  <c r="W83" i="52" s="1"/>
  <c r="X83" i="56" s="1"/>
  <c r="R147" i="36"/>
  <c r="Q147" i="36"/>
  <c r="O257" i="36"/>
  <c r="R257" i="36"/>
  <c r="P157" i="52"/>
  <c r="W157" i="52" s="1"/>
  <c r="X157" i="56" s="1"/>
  <c r="P111" i="38"/>
  <c r="S75" i="37"/>
  <c r="U75" i="37"/>
  <c r="S318" i="45"/>
  <c r="S313" i="52"/>
  <c r="P313" i="52"/>
  <c r="W313" i="52" s="1"/>
  <c r="X313" i="56" s="1"/>
  <c r="S317" i="50"/>
  <c r="Q317" i="50"/>
  <c r="U317" i="50"/>
  <c r="R317" i="50"/>
  <c r="T317" i="50"/>
  <c r="S260" i="49"/>
  <c r="P247" i="38"/>
  <c r="W247" i="38" s="1"/>
  <c r="Z247" i="56" s="1"/>
  <c r="P223" i="42"/>
  <c r="T223" i="42"/>
  <c r="Q223" i="42"/>
  <c r="S223" i="42"/>
  <c r="U223" i="42"/>
  <c r="R223" i="42"/>
  <c r="O223" i="42"/>
  <c r="T223" i="47"/>
  <c r="S223" i="47"/>
  <c r="R223" i="47"/>
  <c r="U223" i="47"/>
  <c r="P223" i="47"/>
  <c r="W223" i="47" s="1"/>
  <c r="AJ223" i="56" s="1"/>
  <c r="Q223" i="47"/>
  <c r="T223" i="39"/>
  <c r="R223" i="39"/>
  <c r="P223" i="39"/>
  <c r="S223" i="39"/>
  <c r="U223" i="39"/>
  <c r="Q223" i="39"/>
  <c r="O223" i="39"/>
  <c r="Q230" i="37"/>
  <c r="U230" i="37"/>
  <c r="P230" i="37"/>
  <c r="R230" i="37"/>
  <c r="S210" i="46"/>
  <c r="R210" i="46"/>
  <c r="P210" i="46"/>
  <c r="Q210" i="46"/>
  <c r="T210" i="46"/>
  <c r="U210" i="46"/>
  <c r="O210" i="46"/>
  <c r="T210" i="39"/>
  <c r="U210" i="39"/>
  <c r="R210" i="39"/>
  <c r="P210" i="39"/>
  <c r="Q210" i="39"/>
  <c r="O210" i="39"/>
  <c r="S210" i="39"/>
  <c r="T210" i="36"/>
  <c r="S210" i="36"/>
  <c r="R210" i="36"/>
  <c r="U210" i="36"/>
  <c r="P210" i="36"/>
  <c r="O210" i="36"/>
  <c r="Q210" i="36"/>
  <c r="P210" i="42"/>
  <c r="O210" i="42"/>
  <c r="Q197" i="44"/>
  <c r="P192" i="36"/>
  <c r="W192" i="36" s="1"/>
  <c r="J192" i="56" s="1"/>
  <c r="T161" i="36"/>
  <c r="P161" i="36"/>
  <c r="W161" i="36" s="1"/>
  <c r="J161" i="56" s="1"/>
  <c r="O152" i="44"/>
  <c r="S136" i="38"/>
  <c r="U136" i="38"/>
  <c r="T136" i="38"/>
  <c r="R136" i="38"/>
  <c r="P136" i="38"/>
  <c r="S328" i="45"/>
  <c r="P328" i="45"/>
  <c r="W328" i="45" s="1"/>
  <c r="AF328" i="56" s="1"/>
  <c r="R328" i="45"/>
  <c r="U328" i="45"/>
  <c r="Q328" i="45"/>
  <c r="U162" i="46"/>
  <c r="R162" i="46"/>
  <c r="R311" i="36"/>
  <c r="S316" i="42"/>
  <c r="P316" i="42"/>
  <c r="R316" i="42"/>
  <c r="U316" i="42"/>
  <c r="T316" i="42"/>
  <c r="O316" i="42"/>
  <c r="R316" i="45"/>
  <c r="T316" i="45"/>
  <c r="P316" i="45"/>
  <c r="U316" i="45"/>
  <c r="Q316" i="45"/>
  <c r="O316" i="45"/>
  <c r="P262" i="36"/>
  <c r="S262" i="36"/>
  <c r="T246" i="44"/>
  <c r="S245" i="36"/>
  <c r="P245" i="36"/>
  <c r="W245" i="36" s="1"/>
  <c r="J245" i="56" s="1"/>
  <c r="Q225" i="50"/>
  <c r="W225" i="50" s="1"/>
  <c r="T225" i="56" s="1"/>
  <c r="R225" i="50"/>
  <c r="S225" i="43"/>
  <c r="U225" i="43"/>
  <c r="U212" i="51"/>
  <c r="O210" i="44"/>
  <c r="R198" i="42"/>
  <c r="Q198" i="42"/>
  <c r="Q192" i="45"/>
  <c r="Q193" i="52"/>
  <c r="R193" i="52"/>
  <c r="P201" i="50"/>
  <c r="R201" i="50"/>
  <c r="Q201" i="50"/>
  <c r="U201" i="50"/>
  <c r="P190" i="36"/>
  <c r="S190" i="36"/>
  <c r="P165" i="44"/>
  <c r="W165" i="44" s="1"/>
  <c r="AD165" i="56" s="1"/>
  <c r="Q168" i="37"/>
  <c r="W168" i="37" s="1"/>
  <c r="N168" i="56" s="1"/>
  <c r="T168" i="37"/>
  <c r="S150" i="43"/>
  <c r="P150" i="43"/>
  <c r="S117" i="48"/>
  <c r="T115" i="36"/>
  <c r="S97" i="47"/>
  <c r="T89" i="38"/>
  <c r="U89" i="38"/>
  <c r="R89" i="38"/>
  <c r="Q89" i="38"/>
  <c r="P89" i="38"/>
  <c r="T78" i="42"/>
  <c r="Q78" i="42"/>
  <c r="P78" i="42"/>
  <c r="R78" i="42"/>
  <c r="P80" i="36"/>
  <c r="R80" i="36"/>
  <c r="P135" i="45"/>
  <c r="R135" i="45"/>
  <c r="S135" i="45"/>
  <c r="T135" i="45"/>
  <c r="U135" i="45"/>
  <c r="U256" i="47"/>
  <c r="P136" i="45"/>
  <c r="P88" i="50"/>
  <c r="W88" i="50" s="1"/>
  <c r="T88" i="56" s="1"/>
  <c r="S317" i="42"/>
  <c r="Q317" i="42"/>
  <c r="W317" i="42" s="1"/>
  <c r="L317" i="56" s="1"/>
  <c r="U313" i="36"/>
  <c r="S313" i="36"/>
  <c r="T313" i="36"/>
  <c r="Q313" i="36"/>
  <c r="P313" i="36"/>
  <c r="W313" i="36" s="1"/>
  <c r="J313" i="56" s="1"/>
  <c r="R244" i="54"/>
  <c r="R241" i="46"/>
  <c r="U241" i="46"/>
  <c r="S241" i="46"/>
  <c r="P241" i="46"/>
  <c r="O241" i="46"/>
  <c r="T241" i="46"/>
  <c r="Q241" i="46"/>
  <c r="Q241" i="44"/>
  <c r="P241" i="44"/>
  <c r="R241" i="44"/>
  <c r="O241" i="44"/>
  <c r="U241" i="44"/>
  <c r="T241" i="44"/>
  <c r="S241" i="44"/>
  <c r="S223" i="37"/>
  <c r="P223" i="37"/>
  <c r="W223" i="37" s="1"/>
  <c r="N223" i="56" s="1"/>
  <c r="Q210" i="45"/>
  <c r="Q191" i="37"/>
  <c r="U191" i="37"/>
  <c r="R191" i="37"/>
  <c r="T191" i="37"/>
  <c r="S191" i="37"/>
  <c r="P201" i="43"/>
  <c r="R201" i="43"/>
  <c r="R195" i="49"/>
  <c r="R162" i="54"/>
  <c r="S162" i="54"/>
  <c r="Q165" i="45"/>
  <c r="T165" i="45"/>
  <c r="S165" i="45"/>
  <c r="P165" i="45"/>
  <c r="R165" i="45"/>
  <c r="U145" i="54"/>
  <c r="T145" i="54"/>
  <c r="U147" i="37"/>
  <c r="O112" i="47"/>
  <c r="Q254" i="36"/>
  <c r="T254" i="36"/>
  <c r="P254" i="36"/>
  <c r="U254" i="36"/>
  <c r="U97" i="48"/>
  <c r="S97" i="48"/>
  <c r="P97" i="48"/>
  <c r="T97" i="48"/>
  <c r="Q97" i="48"/>
  <c r="U94" i="47"/>
  <c r="Q94" i="47"/>
  <c r="R94" i="47"/>
  <c r="T94" i="47"/>
  <c r="P143" i="50"/>
  <c r="W143" i="50" s="1"/>
  <c r="T143" i="56" s="1"/>
  <c r="Q143" i="50"/>
  <c r="P246" i="43"/>
  <c r="T246" i="43"/>
  <c r="S246" i="43"/>
  <c r="Q246" i="43"/>
  <c r="U246" i="43"/>
  <c r="S211" i="46"/>
  <c r="U211" i="46"/>
  <c r="R211" i="46"/>
  <c r="T211" i="46"/>
  <c r="Q211" i="46"/>
  <c r="P142" i="48"/>
  <c r="W142" i="48" s="1"/>
  <c r="P142" i="56" s="1"/>
  <c r="U142" i="48"/>
  <c r="R142" i="48"/>
  <c r="Q142" i="48"/>
  <c r="T142" i="48"/>
  <c r="U93" i="47"/>
  <c r="Q93" i="47"/>
  <c r="P93" i="47"/>
  <c r="S93" i="47"/>
  <c r="T93" i="47"/>
  <c r="P274" i="51"/>
  <c r="R274" i="51"/>
  <c r="Q142" i="47"/>
  <c r="P142" i="47"/>
  <c r="Q223" i="54"/>
  <c r="S223" i="54"/>
  <c r="P195" i="43"/>
  <c r="W195" i="43" s="1"/>
  <c r="AB195" i="56" s="1"/>
  <c r="S260" i="48"/>
  <c r="P260" i="48"/>
  <c r="W260" i="48" s="1"/>
  <c r="P260" i="56" s="1"/>
  <c r="S75" i="42"/>
  <c r="Q75" i="42"/>
  <c r="P75" i="42"/>
  <c r="R75" i="42"/>
  <c r="T75" i="42"/>
  <c r="U75" i="42"/>
  <c r="S200" i="50"/>
  <c r="P200" i="50"/>
  <c r="T200" i="50"/>
  <c r="Q200" i="50"/>
  <c r="U200" i="50"/>
  <c r="R200" i="50"/>
  <c r="S259" i="49"/>
  <c r="O257" i="51"/>
  <c r="Q140" i="51"/>
  <c r="O206" i="45"/>
  <c r="R157" i="50"/>
  <c r="P276" i="47"/>
  <c r="Q259" i="50"/>
  <c r="U259" i="50"/>
  <c r="R252" i="38"/>
  <c r="U255" i="45"/>
  <c r="R255" i="45"/>
  <c r="Q141" i="44"/>
  <c r="P141" i="44"/>
  <c r="O205" i="46"/>
  <c r="T206" i="54"/>
  <c r="S76" i="51"/>
  <c r="T76" i="51"/>
  <c r="P312" i="54"/>
  <c r="W312" i="54" s="1"/>
  <c r="AL312" i="56" s="1"/>
  <c r="T319" i="45"/>
  <c r="T314" i="43"/>
  <c r="Q318" i="52"/>
  <c r="T321" i="50"/>
  <c r="U315" i="37"/>
  <c r="S313" i="45"/>
  <c r="U313" i="45"/>
  <c r="R313" i="45"/>
  <c r="Q313" i="45"/>
  <c r="T313" i="45"/>
  <c r="O313" i="45"/>
  <c r="P313" i="45"/>
  <c r="T313" i="39"/>
  <c r="S313" i="39"/>
  <c r="U313" i="39"/>
  <c r="Q313" i="39"/>
  <c r="P313" i="39"/>
  <c r="O313" i="39"/>
  <c r="R313" i="39"/>
  <c r="U261" i="50"/>
  <c r="R261" i="50"/>
  <c r="W261" i="50" s="1"/>
  <c r="T261" i="56" s="1"/>
  <c r="Q260" i="46"/>
  <c r="R260" i="46"/>
  <c r="Q262" i="38"/>
  <c r="R262" i="38"/>
  <c r="Q262" i="42"/>
  <c r="R262" i="42"/>
  <c r="P243" i="50"/>
  <c r="U243" i="50"/>
  <c r="U241" i="54"/>
  <c r="R241" i="54"/>
  <c r="P242" i="44"/>
  <c r="W242" i="44" s="1"/>
  <c r="AD242" i="56" s="1"/>
  <c r="S246" i="52"/>
  <c r="U243" i="42"/>
  <c r="Q223" i="51"/>
  <c r="T225" i="49"/>
  <c r="R225" i="49"/>
  <c r="W225" i="49" s="1"/>
  <c r="R225" i="56" s="1"/>
  <c r="Q224" i="54"/>
  <c r="U224" i="54"/>
  <c r="S229" i="46"/>
  <c r="U229" i="46"/>
  <c r="S227" i="44"/>
  <c r="P227" i="44"/>
  <c r="Q226" i="38"/>
  <c r="W226" i="38" s="1"/>
  <c r="Z226" i="56" s="1"/>
  <c r="R226" i="38"/>
  <c r="T227" i="48"/>
  <c r="P227" i="48"/>
  <c r="S228" i="42"/>
  <c r="U228" i="42"/>
  <c r="Q213" i="51"/>
  <c r="T213" i="51"/>
  <c r="P209" i="49"/>
  <c r="W209" i="49" s="1"/>
  <c r="R209" i="56" s="1"/>
  <c r="T209" i="49"/>
  <c r="P210" i="47"/>
  <c r="O210" i="47"/>
  <c r="P208" i="45"/>
  <c r="W208" i="45" s="1"/>
  <c r="AF208" i="56" s="1"/>
  <c r="Q207" i="37"/>
  <c r="T207" i="37"/>
  <c r="Q208" i="36"/>
  <c r="P208" i="36"/>
  <c r="W208" i="36" s="1"/>
  <c r="J208" i="56" s="1"/>
  <c r="T191" i="48"/>
  <c r="S197" i="54"/>
  <c r="Q197" i="54"/>
  <c r="T188" i="47"/>
  <c r="O188" i="47"/>
  <c r="W188" i="47" s="1"/>
  <c r="AJ188" i="56" s="1"/>
  <c r="R200" i="46"/>
  <c r="R194" i="44"/>
  <c r="W194" i="44" s="1"/>
  <c r="AD194" i="56" s="1"/>
  <c r="Q201" i="52"/>
  <c r="T189" i="49"/>
  <c r="Q190" i="38"/>
  <c r="R190" i="38"/>
  <c r="P190" i="38"/>
  <c r="U190" i="38"/>
  <c r="T190" i="38"/>
  <c r="O190" i="38"/>
  <c r="S190" i="38"/>
  <c r="S190" i="49"/>
  <c r="R190" i="49"/>
  <c r="Q190" i="49"/>
  <c r="P190" i="49"/>
  <c r="U190" i="49"/>
  <c r="T190" i="49"/>
  <c r="O190" i="49"/>
  <c r="P190" i="52"/>
  <c r="T190" i="52"/>
  <c r="R190" i="52"/>
  <c r="S190" i="52"/>
  <c r="Q190" i="52"/>
  <c r="U190" i="52"/>
  <c r="O190" i="52"/>
  <c r="S195" i="51"/>
  <c r="R195" i="51"/>
  <c r="W195" i="51" s="1"/>
  <c r="V195" i="56" s="1"/>
  <c r="T195" i="36"/>
  <c r="P195" i="36"/>
  <c r="Q169" i="54"/>
  <c r="S167" i="44"/>
  <c r="U161" i="51"/>
  <c r="P163" i="37"/>
  <c r="P149" i="43"/>
  <c r="S145" i="49"/>
  <c r="T136" i="50"/>
  <c r="P136" i="50"/>
  <c r="W136" i="50" s="1"/>
  <c r="T136" i="56" s="1"/>
  <c r="O118" i="43"/>
  <c r="R119" i="50"/>
  <c r="P119" i="50"/>
  <c r="W119" i="50" s="1"/>
  <c r="T119" i="56" s="1"/>
  <c r="Q115" i="37"/>
  <c r="U115" i="37"/>
  <c r="R115" i="37"/>
  <c r="T115" i="37"/>
  <c r="S115" i="37"/>
  <c r="R113" i="45"/>
  <c r="Q113" i="45"/>
  <c r="R111" i="51"/>
  <c r="T111" i="51"/>
  <c r="S99" i="46"/>
  <c r="T99" i="46"/>
  <c r="U99" i="46"/>
  <c r="R99" i="46"/>
  <c r="P99" i="46"/>
  <c r="Q99" i="46"/>
  <c r="R98" i="52"/>
  <c r="P98" i="52"/>
  <c r="Q98" i="52"/>
  <c r="U98" i="52"/>
  <c r="S98" i="52"/>
  <c r="P78" i="47"/>
  <c r="S78" i="47"/>
  <c r="P90" i="52"/>
  <c r="W90" i="52" s="1"/>
  <c r="X90" i="56" s="1"/>
  <c r="O84" i="48"/>
  <c r="Q101" i="42"/>
  <c r="O101" i="42"/>
  <c r="S81" i="43"/>
  <c r="T81" i="43"/>
  <c r="T94" i="51"/>
  <c r="P94" i="51"/>
  <c r="R94" i="51"/>
  <c r="S94" i="51"/>
  <c r="Q94" i="51"/>
  <c r="Q96" i="49"/>
  <c r="P96" i="49"/>
  <c r="U96" i="49"/>
  <c r="T96" i="49"/>
  <c r="S110" i="42"/>
  <c r="S267" i="45"/>
  <c r="R276" i="36"/>
  <c r="T276" i="36"/>
  <c r="S276" i="36"/>
  <c r="Q276" i="36"/>
  <c r="U276" i="36"/>
  <c r="P276" i="36"/>
  <c r="O276" i="36"/>
  <c r="Q276" i="37"/>
  <c r="R276" i="37"/>
  <c r="S276" i="37"/>
  <c r="T276" i="37"/>
  <c r="U276" i="37"/>
  <c r="O276" i="37"/>
  <c r="P276" i="37"/>
  <c r="W276" i="32"/>
  <c r="H276" i="56" s="1"/>
  <c r="T256" i="38"/>
  <c r="U256" i="38"/>
  <c r="R256" i="38"/>
  <c r="S256" i="38"/>
  <c r="P256" i="38"/>
  <c r="S321" i="54"/>
  <c r="T321" i="54"/>
  <c r="Q321" i="54"/>
  <c r="P321" i="54"/>
  <c r="U321" i="54"/>
  <c r="P262" i="46"/>
  <c r="S224" i="49"/>
  <c r="O207" i="51"/>
  <c r="Q213" i="52"/>
  <c r="P213" i="52"/>
  <c r="W213" i="52" s="1"/>
  <c r="X213" i="56" s="1"/>
  <c r="R197" i="42"/>
  <c r="Q197" i="42"/>
  <c r="P197" i="42"/>
  <c r="T197" i="42"/>
  <c r="U197" i="42"/>
  <c r="S197" i="42"/>
  <c r="T193" i="44"/>
  <c r="S193" i="44"/>
  <c r="Q193" i="44"/>
  <c r="U193" i="44"/>
  <c r="P193" i="44"/>
  <c r="R149" i="54"/>
  <c r="U114" i="52"/>
  <c r="T114" i="52"/>
  <c r="Q119" i="47"/>
  <c r="P119" i="47"/>
  <c r="R119" i="47"/>
  <c r="T119" i="47"/>
  <c r="U119" i="47"/>
  <c r="T93" i="43"/>
  <c r="U156" i="36"/>
  <c r="R156" i="36"/>
  <c r="T156" i="36"/>
  <c r="Q156" i="36"/>
  <c r="P156" i="36"/>
  <c r="W156" i="36" s="1"/>
  <c r="J156" i="56" s="1"/>
  <c r="Q275" i="39"/>
  <c r="P275" i="39"/>
  <c r="T275" i="39"/>
  <c r="O275" i="39"/>
  <c r="W275" i="39" s="1"/>
  <c r="AN275" i="56" s="1"/>
  <c r="U275" i="39"/>
  <c r="S275" i="39"/>
  <c r="R275" i="39"/>
  <c r="Q275" i="48"/>
  <c r="T275" i="48"/>
  <c r="S275" i="48"/>
  <c r="P275" i="48"/>
  <c r="U275" i="48"/>
  <c r="O275" i="48"/>
  <c r="S275" i="47"/>
  <c r="Q275" i="47"/>
  <c r="T275" i="47"/>
  <c r="O275" i="47"/>
  <c r="R275" i="47"/>
  <c r="U275" i="36"/>
  <c r="S275" i="36"/>
  <c r="R275" i="36"/>
  <c r="Q275" i="36"/>
  <c r="P275" i="36"/>
  <c r="T275" i="36"/>
  <c r="O275" i="36"/>
  <c r="R206" i="52"/>
  <c r="U206" i="52"/>
  <c r="S206" i="52"/>
  <c r="Q206" i="52"/>
  <c r="U318" i="50"/>
  <c r="P318" i="50"/>
  <c r="W318" i="50" s="1"/>
  <c r="T318" i="56" s="1"/>
  <c r="S246" i="37"/>
  <c r="R246" i="37"/>
  <c r="U189" i="47"/>
  <c r="S275" i="37"/>
  <c r="O275" i="37"/>
  <c r="W275" i="37" s="1"/>
  <c r="N275" i="56" s="1"/>
  <c r="S138" i="36"/>
  <c r="Q138" i="36"/>
  <c r="S86" i="47"/>
  <c r="R86" i="47"/>
  <c r="S78" i="48"/>
  <c r="R78" i="48"/>
  <c r="P78" i="48"/>
  <c r="W78" i="48" s="1"/>
  <c r="P78" i="56" s="1"/>
  <c r="Q78" i="48"/>
  <c r="U78" i="48"/>
  <c r="P83" i="46"/>
  <c r="W83" i="46" s="1"/>
  <c r="AH83" i="56" s="1"/>
  <c r="U83" i="46"/>
  <c r="R83" i="46"/>
  <c r="T83" i="46"/>
  <c r="Q83" i="46"/>
  <c r="Q244" i="46"/>
  <c r="T244" i="46"/>
  <c r="R244" i="46"/>
  <c r="S244" i="46"/>
  <c r="U244" i="46"/>
  <c r="P244" i="46"/>
  <c r="W244" i="46" s="1"/>
  <c r="AH244" i="56" s="1"/>
  <c r="P162" i="51"/>
  <c r="T162" i="51"/>
  <c r="Q162" i="51"/>
  <c r="R162" i="51"/>
  <c r="S162" i="51"/>
  <c r="U162" i="51"/>
  <c r="P109" i="52"/>
  <c r="S143" i="48"/>
  <c r="W143" i="48" s="1"/>
  <c r="P143" i="56" s="1"/>
  <c r="P143" i="48"/>
  <c r="T139" i="48"/>
  <c r="S139" i="48"/>
  <c r="P156" i="51"/>
  <c r="W156" i="51" s="1"/>
  <c r="V156" i="56" s="1"/>
  <c r="Q156" i="51"/>
  <c r="U142" i="38"/>
  <c r="T142" i="38"/>
  <c r="Q157" i="54"/>
  <c r="W157" i="54" s="1"/>
  <c r="AL157" i="56" s="1"/>
  <c r="S157" i="54"/>
  <c r="P329" i="49"/>
  <c r="T329" i="49"/>
  <c r="U156" i="52"/>
  <c r="U140" i="44"/>
  <c r="P259" i="44"/>
  <c r="P205" i="50"/>
  <c r="Q76" i="37"/>
  <c r="Q317" i="54"/>
  <c r="S317" i="54"/>
  <c r="Q319" i="46"/>
  <c r="S319" i="46"/>
  <c r="Q311" i="38"/>
  <c r="W311" i="38" s="1"/>
  <c r="Z311" i="56" s="1"/>
  <c r="R311" i="38"/>
  <c r="Q314" i="52"/>
  <c r="T314" i="52"/>
  <c r="R316" i="51"/>
  <c r="S316" i="51"/>
  <c r="T312" i="50"/>
  <c r="S312" i="50"/>
  <c r="U317" i="49"/>
  <c r="S317" i="49"/>
  <c r="U321" i="37"/>
  <c r="S321" i="37"/>
  <c r="Q321" i="42"/>
  <c r="U321" i="42"/>
  <c r="O319" i="38"/>
  <c r="R319" i="38"/>
  <c r="P319" i="38"/>
  <c r="Q319" i="38"/>
  <c r="U319" i="38"/>
  <c r="T319" i="38"/>
  <c r="O319" i="49"/>
  <c r="W319" i="49" s="1"/>
  <c r="R319" i="56" s="1"/>
  <c r="Q319" i="49"/>
  <c r="U319" i="49"/>
  <c r="S319" i="49"/>
  <c r="P319" i="49"/>
  <c r="T319" i="49"/>
  <c r="R319" i="49"/>
  <c r="S262" i="51"/>
  <c r="T262" i="51"/>
  <c r="R261" i="47"/>
  <c r="P261" i="47"/>
  <c r="U263" i="43"/>
  <c r="Q263" i="43"/>
  <c r="W263" i="43" s="1"/>
  <c r="AB263" i="56" s="1"/>
  <c r="Q263" i="37"/>
  <c r="S263" i="37"/>
  <c r="P243" i="51"/>
  <c r="W243" i="51" s="1"/>
  <c r="V243" i="56" s="1"/>
  <c r="Q243" i="51"/>
  <c r="Q240" i="49"/>
  <c r="W240" i="49" s="1"/>
  <c r="R240" i="56" s="1"/>
  <c r="T240" i="49"/>
  <c r="R240" i="52"/>
  <c r="P240" i="52"/>
  <c r="T241" i="48"/>
  <c r="Q241" i="48"/>
  <c r="W241" i="48" s="1"/>
  <c r="P241" i="56" s="1"/>
  <c r="U227" i="51"/>
  <c r="T227" i="51"/>
  <c r="S228" i="49"/>
  <c r="R228" i="49"/>
  <c r="P226" i="54"/>
  <c r="W226" i="54" s="1"/>
  <c r="AL226" i="56" s="1"/>
  <c r="Q226" i="54"/>
  <c r="U230" i="46"/>
  <c r="Q230" i="46"/>
  <c r="T226" i="44"/>
  <c r="P226" i="44"/>
  <c r="W226" i="44" s="1"/>
  <c r="AD226" i="56" s="1"/>
  <c r="T229" i="38"/>
  <c r="U229" i="38"/>
  <c r="Q228" i="36"/>
  <c r="W228" i="36" s="1"/>
  <c r="J228" i="56" s="1"/>
  <c r="R228" i="36"/>
  <c r="Q208" i="49"/>
  <c r="R208" i="49"/>
  <c r="T212" i="54"/>
  <c r="Q212" i="54"/>
  <c r="T209" i="46"/>
  <c r="S209" i="46"/>
  <c r="T210" i="44"/>
  <c r="Q210" i="44"/>
  <c r="T212" i="38"/>
  <c r="R212" i="38"/>
  <c r="P213" i="36"/>
  <c r="Q213" i="36"/>
  <c r="P192" i="48"/>
  <c r="W192" i="48" s="1"/>
  <c r="P192" i="56" s="1"/>
  <c r="R192" i="48"/>
  <c r="Q196" i="37"/>
  <c r="U196" i="37"/>
  <c r="Q192" i="42"/>
  <c r="T192" i="42"/>
  <c r="T188" i="54"/>
  <c r="R188" i="54"/>
  <c r="T195" i="45"/>
  <c r="P195" i="45"/>
  <c r="W195" i="45" s="1"/>
  <c r="AF195" i="56" s="1"/>
  <c r="P190" i="44"/>
  <c r="Q190" i="44"/>
  <c r="R191" i="43"/>
  <c r="S191" i="43"/>
  <c r="U195" i="52"/>
  <c r="P195" i="52"/>
  <c r="W195" i="52" s="1"/>
  <c r="X195" i="56" s="1"/>
  <c r="T201" i="39"/>
  <c r="U201" i="39"/>
  <c r="S201" i="39"/>
  <c r="R201" i="39"/>
  <c r="P201" i="39"/>
  <c r="Q201" i="39"/>
  <c r="O201" i="39"/>
  <c r="Q191" i="51"/>
  <c r="W191" i="51" s="1"/>
  <c r="V191" i="56" s="1"/>
  <c r="Q197" i="36"/>
  <c r="U166" i="43"/>
  <c r="R166" i="43"/>
  <c r="T169" i="52"/>
  <c r="Q169" i="52"/>
  <c r="W169" i="52" s="1"/>
  <c r="X169" i="56" s="1"/>
  <c r="U169" i="50"/>
  <c r="Q169" i="50"/>
  <c r="W169" i="50" s="1"/>
  <c r="T169" i="56" s="1"/>
  <c r="T164" i="48"/>
  <c r="Q164" i="48"/>
  <c r="R164" i="42"/>
  <c r="T164" i="42"/>
  <c r="U169" i="38"/>
  <c r="O169" i="38"/>
  <c r="P169" i="38"/>
  <c r="Q169" i="38"/>
  <c r="R169" i="38"/>
  <c r="S169" i="38"/>
  <c r="T169" i="38"/>
  <c r="R151" i="47"/>
  <c r="U151" i="47"/>
  <c r="S152" i="44"/>
  <c r="P152" i="44"/>
  <c r="U151" i="51"/>
  <c r="O146" i="36"/>
  <c r="S136" i="37"/>
  <c r="U136" i="37"/>
  <c r="R133" i="49"/>
  <c r="Q133" i="49"/>
  <c r="S133" i="49"/>
  <c r="P133" i="49"/>
  <c r="T133" i="49"/>
  <c r="T113" i="54"/>
  <c r="U206" i="36"/>
  <c r="Q206" i="36"/>
  <c r="S206" i="36"/>
  <c r="T206" i="36"/>
  <c r="P206" i="36"/>
  <c r="R143" i="36"/>
  <c r="T143" i="36"/>
  <c r="P143" i="36"/>
  <c r="W143" i="36" s="1"/>
  <c r="J143" i="56" s="1"/>
  <c r="U143" i="36"/>
  <c r="S143" i="36"/>
  <c r="T99" i="45"/>
  <c r="P99" i="45"/>
  <c r="W99" i="45" s="1"/>
  <c r="AF99" i="56" s="1"/>
  <c r="Q99" i="45"/>
  <c r="U99" i="45"/>
  <c r="R99" i="45"/>
  <c r="T258" i="52"/>
  <c r="Q258" i="52"/>
  <c r="R90" i="47"/>
  <c r="U95" i="52"/>
  <c r="S95" i="48"/>
  <c r="Q95" i="48"/>
  <c r="W95" i="48" s="1"/>
  <c r="P95" i="56" s="1"/>
  <c r="S95" i="42"/>
  <c r="R95" i="42"/>
  <c r="Q95" i="42"/>
  <c r="W95" i="42" s="1"/>
  <c r="L95" i="56" s="1"/>
  <c r="U95" i="42"/>
  <c r="P95" i="42"/>
  <c r="T95" i="42"/>
  <c r="Q96" i="45"/>
  <c r="R96" i="45"/>
  <c r="Q94" i="49"/>
  <c r="P94" i="49"/>
  <c r="W94" i="49" s="1"/>
  <c r="R94" i="56" s="1"/>
  <c r="R100" i="37"/>
  <c r="U100" i="37"/>
  <c r="S100" i="37"/>
  <c r="W100" i="37" s="1"/>
  <c r="N100" i="56" s="1"/>
  <c r="P100" i="37"/>
  <c r="Q100" i="37"/>
  <c r="T100" i="37"/>
  <c r="R85" i="36"/>
  <c r="W85" i="36" s="1"/>
  <c r="J85" i="56" s="1"/>
  <c r="Q85" i="36"/>
  <c r="S85" i="36"/>
  <c r="T85" i="36"/>
  <c r="R253" i="37"/>
  <c r="Q253" i="37"/>
  <c r="T253" i="37"/>
  <c r="S253" i="37"/>
  <c r="P253" i="37"/>
  <c r="W253" i="37" s="1"/>
  <c r="N253" i="56" s="1"/>
  <c r="O329" i="51"/>
  <c r="S327" i="44"/>
  <c r="Q327" i="44"/>
  <c r="P327" i="44"/>
  <c r="R327" i="44"/>
  <c r="Q256" i="37"/>
  <c r="W256" i="37" s="1"/>
  <c r="N256" i="56" s="1"/>
  <c r="U312" i="37"/>
  <c r="U247" i="48"/>
  <c r="O207" i="48"/>
  <c r="Q207" i="48"/>
  <c r="P207" i="48"/>
  <c r="R207" i="48"/>
  <c r="S207" i="48"/>
  <c r="T207" i="48"/>
  <c r="U207" i="48"/>
  <c r="S207" i="54"/>
  <c r="R207" i="54"/>
  <c r="Q207" i="54"/>
  <c r="O207" i="54"/>
  <c r="W207" i="54" s="1"/>
  <c r="AL207" i="56" s="1"/>
  <c r="P207" i="54"/>
  <c r="T207" i="54"/>
  <c r="U207" i="54"/>
  <c r="S207" i="39"/>
  <c r="U207" i="39"/>
  <c r="Q207" i="39"/>
  <c r="P207" i="39"/>
  <c r="T207" i="39"/>
  <c r="R207" i="39"/>
  <c r="O207" i="39"/>
  <c r="T209" i="48"/>
  <c r="R209" i="48"/>
  <c r="S209" i="48"/>
  <c r="P209" i="48"/>
  <c r="W209" i="48" s="1"/>
  <c r="P209" i="56" s="1"/>
  <c r="Q209" i="48"/>
  <c r="R198" i="54"/>
  <c r="Q198" i="54"/>
  <c r="U198" i="54"/>
  <c r="P198" i="54"/>
  <c r="S198" i="54"/>
  <c r="S162" i="43"/>
  <c r="U162" i="43"/>
  <c r="T162" i="43"/>
  <c r="P162" i="43"/>
  <c r="W162" i="43" s="1"/>
  <c r="AB162" i="56" s="1"/>
  <c r="Q257" i="42"/>
  <c r="T257" i="42"/>
  <c r="R257" i="42"/>
  <c r="S257" i="42"/>
  <c r="U257" i="42"/>
  <c r="O257" i="42"/>
  <c r="P257" i="42"/>
  <c r="T257" i="39"/>
  <c r="O257" i="39"/>
  <c r="U257" i="39"/>
  <c r="R257" i="39"/>
  <c r="S257" i="39"/>
  <c r="Q257" i="39"/>
  <c r="P257" i="39"/>
  <c r="Q99" i="54"/>
  <c r="W99" i="54" s="1"/>
  <c r="AL99" i="56" s="1"/>
  <c r="T99" i="54"/>
  <c r="P84" i="54"/>
  <c r="W84" i="54" s="1"/>
  <c r="AL84" i="56" s="1"/>
  <c r="T84" i="54"/>
  <c r="P83" i="38"/>
  <c r="W83" i="38" s="1"/>
  <c r="Z83" i="56" s="1"/>
  <c r="U83" i="38"/>
  <c r="T83" i="38"/>
  <c r="Q83" i="38"/>
  <c r="S83" i="38"/>
  <c r="U85" i="50"/>
  <c r="S85" i="50"/>
  <c r="P85" i="50"/>
  <c r="W85" i="50" s="1"/>
  <c r="T85" i="56" s="1"/>
  <c r="T85" i="50"/>
  <c r="Q85" i="50"/>
  <c r="P143" i="52"/>
  <c r="W143" i="52" s="1"/>
  <c r="X143" i="56" s="1"/>
  <c r="R311" i="45"/>
  <c r="W311" i="45" s="1"/>
  <c r="AF311" i="56" s="1"/>
  <c r="U243" i="47"/>
  <c r="T243" i="47"/>
  <c r="S198" i="48"/>
  <c r="U198" i="48"/>
  <c r="T196" i="46"/>
  <c r="S196" i="46"/>
  <c r="P196" i="46"/>
  <c r="U196" i="46"/>
  <c r="R196" i="46"/>
  <c r="Q196" i="46"/>
  <c r="Q169" i="47"/>
  <c r="T169" i="47"/>
  <c r="R150" i="47"/>
  <c r="W150" i="47" s="1"/>
  <c r="AJ150" i="56" s="1"/>
  <c r="S150" i="47"/>
  <c r="U146" i="42"/>
  <c r="Q146" i="42"/>
  <c r="W146" i="42" s="1"/>
  <c r="L146" i="56" s="1"/>
  <c r="Q112" i="50"/>
  <c r="R112" i="50"/>
  <c r="U112" i="50"/>
  <c r="T112" i="50"/>
  <c r="P112" i="50"/>
  <c r="W112" i="50" s="1"/>
  <c r="T112" i="56" s="1"/>
  <c r="S112" i="50"/>
  <c r="S98" i="48"/>
  <c r="Q90" i="43"/>
  <c r="R119" i="37"/>
  <c r="P119" i="37"/>
  <c r="S274" i="54"/>
  <c r="W274" i="54" s="1"/>
  <c r="AL274" i="56" s="1"/>
  <c r="P114" i="51"/>
  <c r="T114" i="51"/>
  <c r="U114" i="51"/>
  <c r="Q114" i="51"/>
  <c r="R114" i="51"/>
  <c r="O114" i="51"/>
  <c r="S114" i="51"/>
  <c r="R114" i="37"/>
  <c r="T114" i="37"/>
  <c r="U114" i="37"/>
  <c r="Q114" i="37"/>
  <c r="S114" i="37"/>
  <c r="P114" i="37"/>
  <c r="O114" i="37"/>
  <c r="S253" i="48"/>
  <c r="U253" i="48"/>
  <c r="U206" i="49"/>
  <c r="U257" i="51"/>
  <c r="Q255" i="38"/>
  <c r="T329" i="44"/>
  <c r="U318" i="43"/>
  <c r="Q261" i="54"/>
  <c r="P263" i="48"/>
  <c r="W263" i="48" s="1"/>
  <c r="P263" i="56" s="1"/>
  <c r="R244" i="36"/>
  <c r="U226" i="45"/>
  <c r="S230" i="37"/>
  <c r="Q207" i="50"/>
  <c r="R194" i="42"/>
  <c r="U196" i="47"/>
  <c r="S201" i="50"/>
  <c r="P167" i="48"/>
  <c r="W167" i="48" s="1"/>
  <c r="P167" i="56" s="1"/>
  <c r="Q163" i="39"/>
  <c r="T163" i="39"/>
  <c r="P163" i="39"/>
  <c r="R163" i="39"/>
  <c r="S163" i="39"/>
  <c r="U163" i="39"/>
  <c r="O163" i="39"/>
  <c r="W163" i="39" s="1"/>
  <c r="AN163" i="56" s="1"/>
  <c r="S163" i="52"/>
  <c r="R163" i="52"/>
  <c r="Q163" i="52"/>
  <c r="O163" i="52"/>
  <c r="W163" i="52" s="1"/>
  <c r="X163" i="56" s="1"/>
  <c r="T163" i="52"/>
  <c r="U163" i="52"/>
  <c r="T163" i="51"/>
  <c r="P163" i="51"/>
  <c r="S163" i="51"/>
  <c r="U163" i="51"/>
  <c r="R163" i="51"/>
  <c r="O163" i="51"/>
  <c r="W163" i="51" s="1"/>
  <c r="V163" i="56" s="1"/>
  <c r="Q163" i="51"/>
  <c r="W146" i="32"/>
  <c r="H146" i="56" s="1"/>
  <c r="U85" i="46"/>
  <c r="R85" i="46"/>
  <c r="O85" i="46"/>
  <c r="S85" i="46"/>
  <c r="P85" i="46"/>
  <c r="T85" i="46"/>
  <c r="Q259" i="54"/>
  <c r="R259" i="54"/>
  <c r="O259" i="54"/>
  <c r="P259" i="54"/>
  <c r="S259" i="54"/>
  <c r="U233" i="37"/>
  <c r="S233" i="37"/>
  <c r="R233" i="37"/>
  <c r="Q233" i="37"/>
  <c r="P233" i="37"/>
  <c r="O233" i="37"/>
  <c r="T233" i="37"/>
  <c r="R233" i="47"/>
  <c r="S233" i="47"/>
  <c r="P233" i="47"/>
  <c r="O233" i="47"/>
  <c r="T233" i="47"/>
  <c r="U233" i="47"/>
  <c r="Q233" i="47"/>
  <c r="U233" i="50"/>
  <c r="T233" i="50"/>
  <c r="R233" i="50"/>
  <c r="S233" i="50"/>
  <c r="P233" i="50"/>
  <c r="Q233" i="50"/>
  <c r="O233" i="50"/>
  <c r="U233" i="44"/>
  <c r="Q233" i="44"/>
  <c r="P233" i="44"/>
  <c r="S233" i="44"/>
  <c r="R233" i="44"/>
  <c r="O233" i="44"/>
  <c r="S225" i="42"/>
  <c r="U225" i="42"/>
  <c r="O225" i="42"/>
  <c r="W225" i="42" s="1"/>
  <c r="L225" i="56" s="1"/>
  <c r="Q225" i="42"/>
  <c r="T225" i="42"/>
  <c r="P225" i="42"/>
  <c r="P97" i="38"/>
  <c r="U97" i="38"/>
  <c r="T97" i="38"/>
  <c r="S97" i="38"/>
  <c r="R97" i="38"/>
  <c r="Q97" i="38"/>
  <c r="O97" i="38"/>
  <c r="T91" i="36"/>
  <c r="Q91" i="36"/>
  <c r="O91" i="36"/>
  <c r="W91" i="36" s="1"/>
  <c r="J91" i="56" s="1"/>
  <c r="S91" i="36"/>
  <c r="P91" i="36"/>
  <c r="U91" i="36"/>
  <c r="Q75" i="52"/>
  <c r="S75" i="52"/>
  <c r="T75" i="52"/>
  <c r="R75" i="52"/>
  <c r="U75" i="52"/>
  <c r="O75" i="52"/>
  <c r="P75" i="52"/>
  <c r="P318" i="36"/>
  <c r="U318" i="36"/>
  <c r="R318" i="36"/>
  <c r="Q318" i="36"/>
  <c r="T318" i="36"/>
  <c r="O318" i="36"/>
  <c r="W135" i="32"/>
  <c r="H135" i="56" s="1"/>
  <c r="O113" i="52"/>
  <c r="S113" i="52"/>
  <c r="U113" i="52"/>
  <c r="R113" i="52"/>
  <c r="Q113" i="52"/>
  <c r="T113" i="52"/>
  <c r="P113" i="52"/>
  <c r="U113" i="46"/>
  <c r="R113" i="46"/>
  <c r="P113" i="46"/>
  <c r="O113" i="46"/>
  <c r="W113" i="46" s="1"/>
  <c r="AH113" i="56" s="1"/>
  <c r="Q113" i="46"/>
  <c r="T113" i="46"/>
  <c r="S113" i="46"/>
  <c r="O367" i="38"/>
  <c r="Q143" i="36"/>
  <c r="S88" i="38"/>
  <c r="U80" i="52"/>
  <c r="P80" i="52"/>
  <c r="S80" i="52"/>
  <c r="R80" i="52"/>
  <c r="T80" i="52"/>
  <c r="Q80" i="52"/>
  <c r="O80" i="52"/>
  <c r="O80" i="39"/>
  <c r="U80" i="39"/>
  <c r="S80" i="39"/>
  <c r="Q80" i="39"/>
  <c r="R80" i="39"/>
  <c r="P80" i="39"/>
  <c r="T80" i="39"/>
  <c r="S205" i="37"/>
  <c r="P205" i="37"/>
  <c r="T205" i="37"/>
  <c r="U205" i="37"/>
  <c r="O205" i="37"/>
  <c r="Q205" i="37"/>
  <c r="R205" i="37"/>
  <c r="U329" i="37"/>
  <c r="S329" i="37"/>
  <c r="R329" i="37"/>
  <c r="Q329" i="37"/>
  <c r="P329" i="37"/>
  <c r="O329" i="37"/>
  <c r="W329" i="37" s="1"/>
  <c r="N329" i="56" s="1"/>
  <c r="T329" i="37"/>
  <c r="T327" i="44"/>
  <c r="X363" i="45"/>
  <c r="AF364" i="56"/>
  <c r="AF367" i="56" s="1"/>
  <c r="W367" i="45"/>
  <c r="R314" i="45"/>
  <c r="P207" i="49"/>
  <c r="R189" i="36"/>
  <c r="S161" i="48"/>
  <c r="S204" i="52"/>
  <c r="P204" i="52"/>
  <c r="U204" i="52"/>
  <c r="Q204" i="52"/>
  <c r="T204" i="52"/>
  <c r="R204" i="52"/>
  <c r="O204" i="52"/>
  <c r="P86" i="36"/>
  <c r="R86" i="36"/>
  <c r="O86" i="36"/>
  <c r="Q86" i="36"/>
  <c r="S86" i="36"/>
  <c r="U86" i="36"/>
  <c r="S311" i="44"/>
  <c r="T311" i="44"/>
  <c r="U311" i="44"/>
  <c r="Q311" i="44"/>
  <c r="P311" i="44"/>
  <c r="R311" i="44"/>
  <c r="O311" i="44"/>
  <c r="Q314" i="37"/>
  <c r="R314" i="37"/>
  <c r="O314" i="37"/>
  <c r="S314" i="37"/>
  <c r="U314" i="37"/>
  <c r="T314" i="37"/>
  <c r="S328" i="42"/>
  <c r="R328" i="42"/>
  <c r="O328" i="42"/>
  <c r="U328" i="42"/>
  <c r="Q328" i="42"/>
  <c r="T328" i="42"/>
  <c r="S116" i="37"/>
  <c r="P116" i="37"/>
  <c r="T116" i="37"/>
  <c r="U116" i="37"/>
  <c r="Q116" i="37"/>
  <c r="R116" i="37"/>
  <c r="O116" i="37"/>
  <c r="O367" i="52"/>
  <c r="R84" i="52"/>
  <c r="Q84" i="52"/>
  <c r="O84" i="52"/>
  <c r="U84" i="52"/>
  <c r="P84" i="52"/>
  <c r="T84" i="52"/>
  <c r="Q156" i="49"/>
  <c r="U156" i="49"/>
  <c r="T156" i="49"/>
  <c r="P156" i="49"/>
  <c r="R156" i="49"/>
  <c r="O156" i="49"/>
  <c r="O101" i="52"/>
  <c r="U151" i="38"/>
  <c r="O151" i="38"/>
  <c r="S151" i="38"/>
  <c r="T151" i="38"/>
  <c r="Q151" i="38"/>
  <c r="R151" i="38"/>
  <c r="S151" i="54"/>
  <c r="P151" i="54"/>
  <c r="U151" i="54"/>
  <c r="T151" i="54"/>
  <c r="R151" i="54"/>
  <c r="O151" i="54"/>
  <c r="Q151" i="54"/>
  <c r="U151" i="45"/>
  <c r="T151" i="45"/>
  <c r="P151" i="45"/>
  <c r="R151" i="45"/>
  <c r="Q151" i="45"/>
  <c r="O151" i="45"/>
  <c r="W151" i="45" s="1"/>
  <c r="AF151" i="56" s="1"/>
  <c r="S151" i="45"/>
  <c r="S151" i="43"/>
  <c r="R151" i="43"/>
  <c r="P151" i="43"/>
  <c r="U151" i="43"/>
  <c r="Q151" i="43"/>
  <c r="T151" i="43"/>
  <c r="O151" i="43"/>
  <c r="W151" i="43" s="1"/>
  <c r="AB151" i="56" s="1"/>
  <c r="T133" i="47"/>
  <c r="P133" i="47"/>
  <c r="Q133" i="47"/>
  <c r="S133" i="47"/>
  <c r="O133" i="47"/>
  <c r="R133" i="47"/>
  <c r="Q133" i="45"/>
  <c r="U133" i="45"/>
  <c r="P133" i="45"/>
  <c r="R133" i="45"/>
  <c r="T133" i="45"/>
  <c r="S133" i="45"/>
  <c r="O133" i="45"/>
  <c r="S114" i="49"/>
  <c r="T328" i="45"/>
  <c r="S99" i="45"/>
  <c r="R97" i="48"/>
  <c r="Q85" i="54"/>
  <c r="T84" i="50"/>
  <c r="P88" i="46"/>
  <c r="R88" i="46"/>
  <c r="T88" i="46"/>
  <c r="U88" i="46"/>
  <c r="S88" i="46"/>
  <c r="O88" i="46"/>
  <c r="Q88" i="46"/>
  <c r="O88" i="39"/>
  <c r="P88" i="39"/>
  <c r="T88" i="39"/>
  <c r="U88" i="39"/>
  <c r="Q88" i="39"/>
  <c r="S88" i="39"/>
  <c r="R88" i="39"/>
  <c r="S96" i="49"/>
  <c r="U253" i="37"/>
  <c r="T259" i="54"/>
  <c r="R193" i="44"/>
  <c r="S164" i="49"/>
  <c r="S144" i="45"/>
  <c r="Q144" i="45"/>
  <c r="U144" i="45"/>
  <c r="P144" i="45"/>
  <c r="R144" i="45"/>
  <c r="O144" i="45"/>
  <c r="T144" i="45"/>
  <c r="T317" i="44"/>
  <c r="Q317" i="44"/>
  <c r="P317" i="44"/>
  <c r="S317" i="44"/>
  <c r="R317" i="44"/>
  <c r="O317" i="44"/>
  <c r="U317" i="44"/>
  <c r="Q314" i="42"/>
  <c r="U314" i="42"/>
  <c r="P314" i="42"/>
  <c r="S314" i="42"/>
  <c r="T314" i="42"/>
  <c r="R314" i="42"/>
  <c r="O314" i="42"/>
  <c r="T209" i="36"/>
  <c r="U209" i="36"/>
  <c r="Q209" i="36"/>
  <c r="S209" i="36"/>
  <c r="R209" i="36"/>
  <c r="P209" i="36"/>
  <c r="O209" i="36"/>
  <c r="Q200" i="36"/>
  <c r="U168" i="38"/>
  <c r="S168" i="38"/>
  <c r="P168" i="38"/>
  <c r="R168" i="38"/>
  <c r="Q168" i="38"/>
  <c r="O168" i="38"/>
  <c r="T168" i="38"/>
  <c r="U81" i="50"/>
  <c r="Q81" i="50"/>
  <c r="P81" i="50"/>
  <c r="T81" i="50"/>
  <c r="S81" i="50"/>
  <c r="O81" i="50"/>
  <c r="R81" i="50"/>
  <c r="T160" i="36"/>
  <c r="P168" i="51"/>
  <c r="Q168" i="51"/>
  <c r="T168" i="51"/>
  <c r="U168" i="51"/>
  <c r="R168" i="51"/>
  <c r="S168" i="51"/>
  <c r="O168" i="51"/>
  <c r="R101" i="49"/>
  <c r="Q135" i="45"/>
  <c r="R83" i="38"/>
  <c r="U167" i="54"/>
  <c r="R167" i="54"/>
  <c r="O167" i="54"/>
  <c r="S167" i="54"/>
  <c r="T167" i="54"/>
  <c r="P167" i="54"/>
  <c r="S78" i="52"/>
  <c r="Q78" i="52"/>
  <c r="O78" i="52"/>
  <c r="R78" i="52"/>
  <c r="P78" i="52"/>
  <c r="U78" i="52"/>
  <c r="T78" i="52"/>
  <c r="Q201" i="42"/>
  <c r="U196" i="44"/>
  <c r="R196" i="44"/>
  <c r="O196" i="44"/>
  <c r="W196" i="44" s="1"/>
  <c r="AD196" i="56" s="1"/>
  <c r="P196" i="44"/>
  <c r="S196" i="44"/>
  <c r="T196" i="44"/>
  <c r="Q196" i="44"/>
  <c r="O87" i="47"/>
  <c r="W87" i="47" s="1"/>
  <c r="AJ87" i="56" s="1"/>
  <c r="S205" i="51"/>
  <c r="U133" i="47"/>
  <c r="P160" i="52"/>
  <c r="P157" i="45"/>
  <c r="U157" i="45"/>
  <c r="R157" i="45"/>
  <c r="S157" i="45"/>
  <c r="T157" i="45"/>
  <c r="O157" i="45"/>
  <c r="Q157" i="45"/>
  <c r="T78" i="48"/>
  <c r="R255" i="49"/>
  <c r="S255" i="49"/>
  <c r="U255" i="49"/>
  <c r="P255" i="49"/>
  <c r="Q255" i="49"/>
  <c r="T255" i="49"/>
  <c r="O255" i="49"/>
  <c r="S255" i="48"/>
  <c r="U255" i="48"/>
  <c r="O255" i="48"/>
  <c r="Q255" i="48"/>
  <c r="T255" i="48"/>
  <c r="P255" i="48"/>
  <c r="R255" i="48"/>
  <c r="T329" i="39"/>
  <c r="R329" i="39"/>
  <c r="S329" i="39"/>
  <c r="O329" i="39"/>
  <c r="U329" i="39"/>
  <c r="P329" i="39"/>
  <c r="Q329" i="39"/>
  <c r="O109" i="49"/>
  <c r="Q109" i="49"/>
  <c r="U198" i="38"/>
  <c r="R193" i="37"/>
  <c r="P169" i="42"/>
  <c r="W169" i="42" s="1"/>
  <c r="L169" i="56" s="1"/>
  <c r="R169" i="42"/>
  <c r="S169" i="42"/>
  <c r="T169" i="42"/>
  <c r="R109" i="36"/>
  <c r="T242" i="37"/>
  <c r="S160" i="50"/>
  <c r="Q160" i="50"/>
  <c r="P160" i="50"/>
  <c r="T160" i="50"/>
  <c r="R160" i="50"/>
  <c r="O160" i="50"/>
  <c r="U160" i="50"/>
  <c r="P160" i="38"/>
  <c r="T160" i="38"/>
  <c r="R160" i="38"/>
  <c r="U160" i="38"/>
  <c r="O160" i="38"/>
  <c r="W160" i="38" s="1"/>
  <c r="Z160" i="56" s="1"/>
  <c r="S160" i="38"/>
  <c r="R160" i="45"/>
  <c r="S160" i="45"/>
  <c r="U160" i="45"/>
  <c r="P160" i="45"/>
  <c r="T160" i="45"/>
  <c r="Q160" i="45"/>
  <c r="O160" i="45"/>
  <c r="W160" i="45" s="1"/>
  <c r="AF160" i="56" s="1"/>
  <c r="T160" i="44"/>
  <c r="R160" i="44"/>
  <c r="U160" i="44"/>
  <c r="Q160" i="44"/>
  <c r="S160" i="44"/>
  <c r="P160" i="44"/>
  <c r="O160" i="44"/>
  <c r="U142" i="37"/>
  <c r="W142" i="37" s="1"/>
  <c r="N142" i="56" s="1"/>
  <c r="O75" i="47"/>
  <c r="P164" i="46"/>
  <c r="W164" i="46" s="1"/>
  <c r="AH164" i="56" s="1"/>
  <c r="R134" i="48"/>
  <c r="S80" i="43"/>
  <c r="U313" i="54"/>
  <c r="Q313" i="54"/>
  <c r="T313" i="54"/>
  <c r="S313" i="54"/>
  <c r="R313" i="54"/>
  <c r="Q109" i="48"/>
  <c r="R276" i="54"/>
  <c r="W276" i="54" s="1"/>
  <c r="AL276" i="56" s="1"/>
  <c r="R252" i="50"/>
  <c r="U316" i="38"/>
  <c r="R311" i="51"/>
  <c r="U311" i="51"/>
  <c r="P311" i="51"/>
  <c r="S311" i="51"/>
  <c r="T311" i="51"/>
  <c r="S311" i="48"/>
  <c r="P320" i="36"/>
  <c r="P229" i="42"/>
  <c r="W229" i="42" s="1"/>
  <c r="L229" i="56" s="1"/>
  <c r="Q211" i="54"/>
  <c r="P211" i="54"/>
  <c r="W211" i="54" s="1"/>
  <c r="AL211" i="56" s="1"/>
  <c r="U211" i="54"/>
  <c r="R211" i="54"/>
  <c r="S211" i="54"/>
  <c r="P213" i="43"/>
  <c r="W213" i="43" s="1"/>
  <c r="AB213" i="56" s="1"/>
  <c r="T188" i="38"/>
  <c r="U188" i="38"/>
  <c r="R188" i="38"/>
  <c r="S188" i="38"/>
  <c r="P188" i="38"/>
  <c r="Q188" i="38"/>
  <c r="O188" i="38"/>
  <c r="R188" i="51"/>
  <c r="O188" i="51"/>
  <c r="T188" i="51"/>
  <c r="P188" i="51"/>
  <c r="S188" i="51"/>
  <c r="U188" i="51"/>
  <c r="Q188" i="51"/>
  <c r="R188" i="50"/>
  <c r="Q188" i="50"/>
  <c r="T188" i="50"/>
  <c r="O188" i="50"/>
  <c r="S188" i="50"/>
  <c r="P188" i="50"/>
  <c r="U188" i="50"/>
  <c r="P148" i="38"/>
  <c r="W148" i="38" s="1"/>
  <c r="Z148" i="56" s="1"/>
  <c r="Q148" i="38"/>
  <c r="R148" i="38"/>
  <c r="S148" i="38"/>
  <c r="S101" i="46"/>
  <c r="Q101" i="46"/>
  <c r="U101" i="46"/>
  <c r="R101" i="46"/>
  <c r="T101" i="46"/>
  <c r="P101" i="46"/>
  <c r="W101" i="46" s="1"/>
  <c r="AH101" i="56" s="1"/>
  <c r="Q101" i="47"/>
  <c r="T101" i="47"/>
  <c r="P101" i="47"/>
  <c r="U101" i="47"/>
  <c r="R101" i="47"/>
  <c r="S101" i="47"/>
  <c r="O101" i="47"/>
  <c r="S101" i="39"/>
  <c r="U101" i="39"/>
  <c r="Q101" i="39"/>
  <c r="P101" i="39"/>
  <c r="T101" i="39"/>
  <c r="R101" i="39"/>
  <c r="O101" i="39"/>
  <c r="U157" i="42"/>
  <c r="Q157" i="42"/>
  <c r="T157" i="42"/>
  <c r="P157" i="42"/>
  <c r="W157" i="42" s="1"/>
  <c r="L157" i="56" s="1"/>
  <c r="P206" i="43"/>
  <c r="Q206" i="43"/>
  <c r="T206" i="43"/>
  <c r="S206" i="43"/>
  <c r="S162" i="36"/>
  <c r="R258" i="37"/>
  <c r="S258" i="37"/>
  <c r="U258" i="37"/>
  <c r="Q258" i="37"/>
  <c r="W258" i="37" s="1"/>
  <c r="N258" i="56" s="1"/>
  <c r="T258" i="37"/>
  <c r="R109" i="51"/>
  <c r="T109" i="50"/>
  <c r="U255" i="51"/>
  <c r="T316" i="43"/>
  <c r="Q320" i="52"/>
  <c r="P320" i="52"/>
  <c r="W320" i="52" s="1"/>
  <c r="X320" i="56" s="1"/>
  <c r="R320" i="52"/>
  <c r="S320" i="52"/>
  <c r="Q311" i="49"/>
  <c r="Q240" i="50"/>
  <c r="R192" i="54"/>
  <c r="U200" i="43"/>
  <c r="T200" i="43"/>
  <c r="Q200" i="43"/>
  <c r="W200" i="43" s="1"/>
  <c r="AB200" i="56" s="1"/>
  <c r="S200" i="43"/>
  <c r="P191" i="50"/>
  <c r="W191" i="50" s="1"/>
  <c r="T191" i="56" s="1"/>
  <c r="R92" i="44"/>
  <c r="U192" i="37"/>
  <c r="P233" i="46"/>
  <c r="W233" i="46" s="1"/>
  <c r="Q233" i="46"/>
  <c r="R233" i="46"/>
  <c r="U233" i="46"/>
  <c r="S233" i="46"/>
  <c r="P227" i="42"/>
  <c r="W227" i="42" s="1"/>
  <c r="L227" i="56" s="1"/>
  <c r="T227" i="42"/>
  <c r="Q227" i="42"/>
  <c r="U227" i="42"/>
  <c r="R227" i="42"/>
  <c r="S227" i="42"/>
  <c r="S147" i="36"/>
  <c r="T257" i="36"/>
  <c r="U109" i="37"/>
  <c r="Q157" i="52"/>
  <c r="U111" i="38"/>
  <c r="R75" i="37"/>
  <c r="P318" i="45"/>
  <c r="S313" i="44"/>
  <c r="P313" i="44"/>
  <c r="W313" i="44" s="1"/>
  <c r="AD313" i="56" s="1"/>
  <c r="T313" i="44"/>
  <c r="U313" i="44"/>
  <c r="R313" i="44"/>
  <c r="T313" i="52"/>
  <c r="S247" i="38"/>
  <c r="P223" i="38"/>
  <c r="W223" i="38" s="1"/>
  <c r="Z223" i="56" s="1"/>
  <c r="U223" i="38"/>
  <c r="Q223" i="38"/>
  <c r="S223" i="38"/>
  <c r="R223" i="38"/>
  <c r="O223" i="50"/>
  <c r="P223" i="50"/>
  <c r="R223" i="50"/>
  <c r="U223" i="50"/>
  <c r="T223" i="50"/>
  <c r="S223" i="50"/>
  <c r="Q223" i="36"/>
  <c r="P223" i="36"/>
  <c r="W223" i="36" s="1"/>
  <c r="J223" i="56" s="1"/>
  <c r="T223" i="36"/>
  <c r="R223" i="36"/>
  <c r="R210" i="51"/>
  <c r="O210" i="51"/>
  <c r="Q210" i="51"/>
  <c r="T210" i="51"/>
  <c r="P210" i="51"/>
  <c r="U210" i="51"/>
  <c r="S210" i="51"/>
  <c r="S210" i="54"/>
  <c r="Q210" i="54"/>
  <c r="P210" i="54"/>
  <c r="U210" i="54"/>
  <c r="R210" i="54"/>
  <c r="T210" i="54"/>
  <c r="O210" i="54"/>
  <c r="U211" i="44"/>
  <c r="R211" i="44"/>
  <c r="S211" i="44"/>
  <c r="T211" i="44"/>
  <c r="U192" i="36"/>
  <c r="R163" i="50"/>
  <c r="T163" i="50"/>
  <c r="P163" i="50"/>
  <c r="U163" i="50"/>
  <c r="S163" i="50"/>
  <c r="Q161" i="36"/>
  <c r="R257" i="37"/>
  <c r="T257" i="37"/>
  <c r="S257" i="37"/>
  <c r="P257" i="37"/>
  <c r="W257" i="37" s="1"/>
  <c r="N257" i="56" s="1"/>
  <c r="T311" i="36"/>
  <c r="R192" i="51"/>
  <c r="S192" i="51"/>
  <c r="Q192" i="51"/>
  <c r="P192" i="51"/>
  <c r="U192" i="51"/>
  <c r="T192" i="51"/>
  <c r="P93" i="54"/>
  <c r="W93" i="54" s="1"/>
  <c r="AL93" i="56" s="1"/>
  <c r="R93" i="54"/>
  <c r="T93" i="54"/>
  <c r="Q93" i="54"/>
  <c r="U93" i="54"/>
  <c r="S93" i="54"/>
  <c r="U252" i="51"/>
  <c r="Q252" i="51"/>
  <c r="S252" i="51"/>
  <c r="R252" i="51"/>
  <c r="P252" i="51"/>
  <c r="W252" i="51" s="1"/>
  <c r="V252" i="56" s="1"/>
  <c r="T252" i="51"/>
  <c r="P316" i="52"/>
  <c r="Q316" i="52"/>
  <c r="T316" i="52"/>
  <c r="U316" i="52"/>
  <c r="S316" i="52"/>
  <c r="Q316" i="48"/>
  <c r="S316" i="48"/>
  <c r="U316" i="48"/>
  <c r="T316" i="48"/>
  <c r="P316" i="48"/>
  <c r="W316" i="48" s="1"/>
  <c r="P316" i="56" s="1"/>
  <c r="R316" i="48"/>
  <c r="S246" i="44"/>
  <c r="U241" i="52"/>
  <c r="S241" i="52"/>
  <c r="P241" i="52"/>
  <c r="R241" i="52"/>
  <c r="T245" i="36"/>
  <c r="T225" i="50"/>
  <c r="T212" i="51"/>
  <c r="P213" i="46"/>
  <c r="T213" i="46"/>
  <c r="R213" i="46"/>
  <c r="S213" i="46"/>
  <c r="P192" i="45"/>
  <c r="W192" i="45" s="1"/>
  <c r="AF192" i="56" s="1"/>
  <c r="T192" i="44"/>
  <c r="W192" i="44" s="1"/>
  <c r="AD192" i="56" s="1"/>
  <c r="Q192" i="44"/>
  <c r="S192" i="44"/>
  <c r="R192" i="44"/>
  <c r="U193" i="52"/>
  <c r="R165" i="44"/>
  <c r="R166" i="52"/>
  <c r="U166" i="52"/>
  <c r="Q166" i="52"/>
  <c r="W166" i="52" s="1"/>
  <c r="X166" i="56" s="1"/>
  <c r="S166" i="52"/>
  <c r="R168" i="37"/>
  <c r="P117" i="48"/>
  <c r="W117" i="48" s="1"/>
  <c r="P117" i="56" s="1"/>
  <c r="P115" i="36"/>
  <c r="W115" i="36" s="1"/>
  <c r="J115" i="56" s="1"/>
  <c r="Q97" i="47"/>
  <c r="T239" i="51"/>
  <c r="P239" i="51"/>
  <c r="W239" i="51" s="1"/>
  <c r="U239" i="51"/>
  <c r="S239" i="51"/>
  <c r="R239" i="51"/>
  <c r="P206" i="44"/>
  <c r="S206" i="44"/>
  <c r="R206" i="44"/>
  <c r="U206" i="44"/>
  <c r="T206" i="44"/>
  <c r="P167" i="50"/>
  <c r="W167" i="50" s="1"/>
  <c r="T167" i="56" s="1"/>
  <c r="S167" i="50"/>
  <c r="U167" i="50"/>
  <c r="Q167" i="50"/>
  <c r="T167" i="50"/>
  <c r="R167" i="50"/>
  <c r="R256" i="47"/>
  <c r="W256" i="47" s="1"/>
  <c r="AJ256" i="56" s="1"/>
  <c r="U136" i="45"/>
  <c r="U88" i="50"/>
  <c r="Q138" i="46"/>
  <c r="T138" i="46"/>
  <c r="S138" i="46"/>
  <c r="P138" i="46"/>
  <c r="W138" i="46" s="1"/>
  <c r="AH138" i="56" s="1"/>
  <c r="U138" i="46"/>
  <c r="R138" i="46"/>
  <c r="R89" i="51"/>
  <c r="T89" i="51"/>
  <c r="S89" i="51"/>
  <c r="Q89" i="51"/>
  <c r="U89" i="51"/>
  <c r="P89" i="51"/>
  <c r="W89" i="51" s="1"/>
  <c r="V89" i="56" s="1"/>
  <c r="T317" i="42"/>
  <c r="P241" i="50"/>
  <c r="S241" i="50"/>
  <c r="R241" i="50"/>
  <c r="U241" i="50"/>
  <c r="Q241" i="50"/>
  <c r="T241" i="50"/>
  <c r="O241" i="50"/>
  <c r="W241" i="50" s="1"/>
  <c r="T241" i="56" s="1"/>
  <c r="R241" i="45"/>
  <c r="O241" i="45"/>
  <c r="S241" i="45"/>
  <c r="Q241" i="45"/>
  <c r="P241" i="45"/>
  <c r="T241" i="45"/>
  <c r="U241" i="45"/>
  <c r="Q223" i="37"/>
  <c r="P210" i="45"/>
  <c r="Q109" i="51"/>
  <c r="T195" i="49"/>
  <c r="P194" i="51"/>
  <c r="W194" i="51" s="1"/>
  <c r="V194" i="56" s="1"/>
  <c r="S194" i="51"/>
  <c r="R194" i="51"/>
  <c r="T194" i="51"/>
  <c r="Q194" i="51"/>
  <c r="Q162" i="54"/>
  <c r="R147" i="37"/>
  <c r="P134" i="50"/>
  <c r="Q134" i="50"/>
  <c r="W134" i="50" s="1"/>
  <c r="T134" i="56" s="1"/>
  <c r="S134" i="50"/>
  <c r="T134" i="50"/>
  <c r="R134" i="50"/>
  <c r="U134" i="50"/>
  <c r="S117" i="52"/>
  <c r="P117" i="52"/>
  <c r="W117" i="52" s="1"/>
  <c r="X117" i="56" s="1"/>
  <c r="Q117" i="52"/>
  <c r="U117" i="52"/>
  <c r="R117" i="52"/>
  <c r="T112" i="47"/>
  <c r="Q112" i="47"/>
  <c r="U112" i="47"/>
  <c r="R112" i="47"/>
  <c r="P112" i="47"/>
  <c r="S92" i="49"/>
  <c r="T92" i="49"/>
  <c r="R92" i="49"/>
  <c r="Q92" i="49"/>
  <c r="U92" i="49"/>
  <c r="P92" i="49"/>
  <c r="W92" i="49" s="1"/>
  <c r="R92" i="56" s="1"/>
  <c r="S143" i="50"/>
  <c r="P223" i="54"/>
  <c r="S195" i="43"/>
  <c r="S328" i="37"/>
  <c r="T328" i="37"/>
  <c r="Q328" i="37"/>
  <c r="R328" i="37"/>
  <c r="U328" i="37"/>
  <c r="P328" i="37"/>
  <c r="W328" i="37" s="1"/>
  <c r="N328" i="56" s="1"/>
  <c r="S84" i="49"/>
  <c r="U84" i="49"/>
  <c r="P84" i="49"/>
  <c r="W84" i="49" s="1"/>
  <c r="R84" i="56" s="1"/>
  <c r="R84" i="49"/>
  <c r="T84" i="49"/>
  <c r="Q260" i="48"/>
  <c r="Q206" i="45"/>
  <c r="U206" i="45"/>
  <c r="R206" i="45"/>
  <c r="S206" i="45"/>
  <c r="U252" i="54"/>
  <c r="S252" i="54"/>
  <c r="R252" i="54"/>
  <c r="T252" i="54"/>
  <c r="P252" i="54"/>
  <c r="R111" i="50"/>
  <c r="S111" i="50"/>
  <c r="T111" i="50"/>
  <c r="P111" i="50"/>
  <c r="W111" i="50" s="1"/>
  <c r="T111" i="56" s="1"/>
  <c r="Q111" i="50"/>
  <c r="T143" i="46"/>
  <c r="W143" i="46" s="1"/>
  <c r="AH143" i="56" s="1"/>
  <c r="U143" i="46"/>
  <c r="R143" i="46"/>
  <c r="Q143" i="46"/>
  <c r="P259" i="50"/>
  <c r="W259" i="50" s="1"/>
  <c r="T259" i="56" s="1"/>
  <c r="T253" i="51"/>
  <c r="S253" i="51"/>
  <c r="U253" i="51"/>
  <c r="Q253" i="51"/>
  <c r="R253" i="51"/>
  <c r="S255" i="45"/>
  <c r="T141" i="44"/>
  <c r="R252" i="45"/>
  <c r="S252" i="45"/>
  <c r="T252" i="45"/>
  <c r="P252" i="45"/>
  <c r="W252" i="45" s="1"/>
  <c r="AF252" i="56" s="1"/>
  <c r="Q252" i="45"/>
  <c r="S205" i="46"/>
  <c r="Q205" i="46"/>
  <c r="P205" i="46"/>
  <c r="T205" i="46"/>
  <c r="R76" i="51"/>
  <c r="W76" i="51" s="1"/>
  <c r="V76" i="56" s="1"/>
  <c r="R312" i="54"/>
  <c r="P319" i="45"/>
  <c r="W319" i="45" s="1"/>
  <c r="AF319" i="56" s="1"/>
  <c r="Q314" i="43"/>
  <c r="P318" i="52"/>
  <c r="W318" i="52" s="1"/>
  <c r="X318" i="56" s="1"/>
  <c r="U321" i="50"/>
  <c r="S315" i="37"/>
  <c r="O313" i="43"/>
  <c r="P313" i="43"/>
  <c r="U313" i="43"/>
  <c r="Q313" i="43"/>
  <c r="T313" i="43"/>
  <c r="R313" i="43"/>
  <c r="S313" i="43"/>
  <c r="T313" i="46"/>
  <c r="Q313" i="46"/>
  <c r="R313" i="46"/>
  <c r="S313" i="46"/>
  <c r="O313" i="46"/>
  <c r="W313" i="46" s="1"/>
  <c r="AH313" i="56" s="1"/>
  <c r="U313" i="46"/>
  <c r="R313" i="50"/>
  <c r="S313" i="50"/>
  <c r="Q313" i="50"/>
  <c r="O313" i="50"/>
  <c r="U313" i="50"/>
  <c r="T313" i="50"/>
  <c r="P313" i="50"/>
  <c r="S261" i="50"/>
  <c r="P262" i="38"/>
  <c r="R243" i="50"/>
  <c r="T241" i="54"/>
  <c r="W241" i="54" s="1"/>
  <c r="AL241" i="56" s="1"/>
  <c r="T242" i="44"/>
  <c r="P246" i="52"/>
  <c r="W246" i="52" s="1"/>
  <c r="X246" i="56" s="1"/>
  <c r="P243" i="42"/>
  <c r="W243" i="42" s="1"/>
  <c r="L243" i="56" s="1"/>
  <c r="R223" i="51"/>
  <c r="P225" i="49"/>
  <c r="Q229" i="46"/>
  <c r="S226" i="38"/>
  <c r="P228" i="42"/>
  <c r="W228" i="42" s="1"/>
  <c r="L228" i="56" s="1"/>
  <c r="R209" i="49"/>
  <c r="Q208" i="45"/>
  <c r="U208" i="36"/>
  <c r="S191" i="48"/>
  <c r="T200" i="46"/>
  <c r="S194" i="44"/>
  <c r="T201" i="52"/>
  <c r="R189" i="49"/>
  <c r="S190" i="51"/>
  <c r="O190" i="51"/>
  <c r="U190" i="51"/>
  <c r="R190" i="51"/>
  <c r="T190" i="51"/>
  <c r="P190" i="51"/>
  <c r="Q190" i="51"/>
  <c r="P190" i="43"/>
  <c r="T190" i="43"/>
  <c r="R190" i="43"/>
  <c r="U190" i="43"/>
  <c r="S190" i="43"/>
  <c r="Q190" i="43"/>
  <c r="O190" i="43"/>
  <c r="T190" i="46"/>
  <c r="R190" i="46"/>
  <c r="U190" i="46"/>
  <c r="O190" i="46"/>
  <c r="P190" i="46"/>
  <c r="Q190" i="46"/>
  <c r="S190" i="46"/>
  <c r="U190" i="37"/>
  <c r="P190" i="37"/>
  <c r="O190" i="37"/>
  <c r="W190" i="37" s="1"/>
  <c r="N190" i="56" s="1"/>
  <c r="S190" i="37"/>
  <c r="T190" i="37"/>
  <c r="Q190" i="37"/>
  <c r="T195" i="51"/>
  <c r="U169" i="54"/>
  <c r="P167" i="44"/>
  <c r="P161" i="51"/>
  <c r="T163" i="37"/>
  <c r="U149" i="43"/>
  <c r="P145" i="49"/>
  <c r="W145" i="49" s="1"/>
  <c r="R145" i="56" s="1"/>
  <c r="P135" i="37"/>
  <c r="U135" i="37"/>
  <c r="R135" i="37"/>
  <c r="S135" i="37"/>
  <c r="Q135" i="37"/>
  <c r="T135" i="37"/>
  <c r="Q134" i="49"/>
  <c r="T134" i="49"/>
  <c r="S134" i="49"/>
  <c r="U134" i="49"/>
  <c r="S133" i="52"/>
  <c r="R133" i="52"/>
  <c r="U133" i="52"/>
  <c r="P133" i="52"/>
  <c r="W133" i="52" s="1"/>
  <c r="X133" i="56" s="1"/>
  <c r="Q136" i="50"/>
  <c r="U118" i="43"/>
  <c r="P118" i="43"/>
  <c r="Q118" i="43"/>
  <c r="R118" i="43"/>
  <c r="S118" i="43"/>
  <c r="T119" i="50"/>
  <c r="T114" i="36"/>
  <c r="R114" i="36"/>
  <c r="P114" i="36"/>
  <c r="Q114" i="36"/>
  <c r="S114" i="36"/>
  <c r="U114" i="36"/>
  <c r="U111" i="51"/>
  <c r="P276" i="51"/>
  <c r="U276" i="51"/>
  <c r="Q276" i="51"/>
  <c r="T276" i="51"/>
  <c r="R90" i="52"/>
  <c r="S90" i="50"/>
  <c r="T90" i="50"/>
  <c r="U90" i="50"/>
  <c r="Q90" i="50"/>
  <c r="R90" i="50"/>
  <c r="P90" i="50"/>
  <c r="P84" i="48"/>
  <c r="U84" i="48"/>
  <c r="Q84" i="48"/>
  <c r="R84" i="48"/>
  <c r="U255" i="37"/>
  <c r="Q255" i="37"/>
  <c r="P255" i="37"/>
  <c r="W255" i="37" s="1"/>
  <c r="N255" i="56" s="1"/>
  <c r="R255" i="37"/>
  <c r="T255" i="37"/>
  <c r="U96" i="46"/>
  <c r="Q96" i="46"/>
  <c r="W96" i="46" s="1"/>
  <c r="AH96" i="56" s="1"/>
  <c r="T96" i="46"/>
  <c r="R96" i="46"/>
  <c r="Q81" i="43"/>
  <c r="P267" i="45"/>
  <c r="W267" i="45" s="1"/>
  <c r="AF267" i="56" s="1"/>
  <c r="O160" i="43"/>
  <c r="P276" i="44"/>
  <c r="W276" i="44" s="1"/>
  <c r="AD276" i="56" s="1"/>
  <c r="T276" i="44"/>
  <c r="S276" i="44"/>
  <c r="U276" i="44"/>
  <c r="Q276" i="44"/>
  <c r="Q276" i="38"/>
  <c r="W276" i="38" s="1"/>
  <c r="Z276" i="56" s="1"/>
  <c r="R276" i="38"/>
  <c r="U276" i="38"/>
  <c r="S276" i="38"/>
  <c r="T276" i="38"/>
  <c r="R224" i="49"/>
  <c r="T230" i="44"/>
  <c r="U230" i="44"/>
  <c r="R230" i="44"/>
  <c r="Q230" i="44"/>
  <c r="W230" i="44" s="1"/>
  <c r="AD230" i="56" s="1"/>
  <c r="P230" i="44"/>
  <c r="S230" i="44"/>
  <c r="U207" i="51"/>
  <c r="S207" i="51"/>
  <c r="P207" i="51"/>
  <c r="R207" i="51"/>
  <c r="Q207" i="51"/>
  <c r="U213" i="52"/>
  <c r="S151" i="50"/>
  <c r="U151" i="50"/>
  <c r="T151" i="50"/>
  <c r="P151" i="50"/>
  <c r="W151" i="50" s="1"/>
  <c r="T151" i="56" s="1"/>
  <c r="R151" i="50"/>
  <c r="Q151" i="50"/>
  <c r="R134" i="38"/>
  <c r="Q134" i="38"/>
  <c r="S134" i="38"/>
  <c r="P134" i="38"/>
  <c r="W134" i="38" s="1"/>
  <c r="Z134" i="56" s="1"/>
  <c r="T134" i="38"/>
  <c r="Q114" i="52"/>
  <c r="W114" i="52" s="1"/>
  <c r="X114" i="56" s="1"/>
  <c r="Q93" i="43"/>
  <c r="W93" i="43" s="1"/>
  <c r="AB93" i="56" s="1"/>
  <c r="R87" i="49"/>
  <c r="P87" i="49"/>
  <c r="S87" i="49"/>
  <c r="W87" i="49" s="1"/>
  <c r="R87" i="56" s="1"/>
  <c r="U87" i="49"/>
  <c r="T87" i="49"/>
  <c r="Q87" i="49"/>
  <c r="P251" i="37"/>
  <c r="W251" i="37" s="1"/>
  <c r="Q251" i="37"/>
  <c r="T251" i="37"/>
  <c r="R251" i="37"/>
  <c r="S251" i="37"/>
  <c r="P275" i="50"/>
  <c r="U275" i="50"/>
  <c r="R275" i="50"/>
  <c r="T275" i="50"/>
  <c r="S275" i="50"/>
  <c r="O275" i="50"/>
  <c r="Q275" i="50"/>
  <c r="R275" i="45"/>
  <c r="T275" i="45"/>
  <c r="P275" i="45"/>
  <c r="O275" i="45"/>
  <c r="W275" i="45" s="1"/>
  <c r="AF275" i="56" s="1"/>
  <c r="S275" i="45"/>
  <c r="U275" i="45"/>
  <c r="Q275" i="45"/>
  <c r="R275" i="51"/>
  <c r="O275" i="51"/>
  <c r="P275" i="51"/>
  <c r="T275" i="51"/>
  <c r="Q275" i="51"/>
  <c r="S275" i="51"/>
  <c r="U275" i="51"/>
  <c r="U110" i="37"/>
  <c r="T110" i="37"/>
  <c r="P110" i="37"/>
  <c r="Q110" i="37"/>
  <c r="R110" i="37"/>
  <c r="Q312" i="47"/>
  <c r="T312" i="47"/>
  <c r="R312" i="47"/>
  <c r="U312" i="47"/>
  <c r="S312" i="47"/>
  <c r="P312" i="47"/>
  <c r="T318" i="50"/>
  <c r="R189" i="47"/>
  <c r="Q196" i="52"/>
  <c r="U196" i="52"/>
  <c r="P196" i="52"/>
  <c r="W196" i="52" s="1"/>
  <c r="X196" i="56" s="1"/>
  <c r="R196" i="52"/>
  <c r="S196" i="52"/>
  <c r="T196" i="52"/>
  <c r="S119" i="38"/>
  <c r="P119" i="38"/>
  <c r="U119" i="38"/>
  <c r="Q119" i="38"/>
  <c r="T119" i="38"/>
  <c r="R119" i="38"/>
  <c r="Q114" i="46"/>
  <c r="P114" i="46"/>
  <c r="U114" i="46"/>
  <c r="T114" i="46"/>
  <c r="S114" i="46"/>
  <c r="R114" i="46"/>
  <c r="P138" i="36"/>
  <c r="U86" i="47"/>
  <c r="Q139" i="49"/>
  <c r="P139" i="49"/>
  <c r="T139" i="49"/>
  <c r="U139" i="49"/>
  <c r="S139" i="49"/>
  <c r="R139" i="49"/>
  <c r="R141" i="46"/>
  <c r="T141" i="46"/>
  <c r="Q141" i="46"/>
  <c r="P141" i="46"/>
  <c r="W141" i="46" s="1"/>
  <c r="AH141" i="56" s="1"/>
  <c r="S141" i="46"/>
  <c r="U141" i="46"/>
  <c r="R109" i="52"/>
  <c r="Q109" i="52"/>
  <c r="U109" i="50"/>
  <c r="Q143" i="48"/>
  <c r="R139" i="48"/>
  <c r="W139" i="48" s="1"/>
  <c r="P139" i="56" s="1"/>
  <c r="R156" i="51"/>
  <c r="S142" i="38"/>
  <c r="P157" i="54"/>
  <c r="R329" i="49"/>
  <c r="P319" i="51"/>
  <c r="T319" i="51"/>
  <c r="U319" i="51"/>
  <c r="Q319" i="51"/>
  <c r="S319" i="51"/>
  <c r="R319" i="51"/>
  <c r="O319" i="51"/>
  <c r="U319" i="42"/>
  <c r="S319" i="42"/>
  <c r="Q319" i="42"/>
  <c r="R319" i="42"/>
  <c r="T319" i="42"/>
  <c r="P319" i="42"/>
  <c r="O319" i="42"/>
  <c r="Q319" i="39"/>
  <c r="T319" i="39"/>
  <c r="R319" i="39"/>
  <c r="S319" i="39"/>
  <c r="U319" i="39"/>
  <c r="P319" i="39"/>
  <c r="O319" i="39"/>
  <c r="R262" i="51"/>
  <c r="U261" i="47"/>
  <c r="R263" i="43"/>
  <c r="U263" i="37"/>
  <c r="S243" i="51"/>
  <c r="U240" i="49"/>
  <c r="S240" i="52"/>
  <c r="S241" i="48"/>
  <c r="S227" i="51"/>
  <c r="Q228" i="49"/>
  <c r="S226" i="54"/>
  <c r="S230" i="46"/>
  <c r="R226" i="44"/>
  <c r="S229" i="38"/>
  <c r="T228" i="36"/>
  <c r="T208" i="49"/>
  <c r="U212" i="54"/>
  <c r="U209" i="46"/>
  <c r="R210" i="44"/>
  <c r="S212" i="38"/>
  <c r="R213" i="36"/>
  <c r="S201" i="37"/>
  <c r="Q201" i="37"/>
  <c r="R201" i="37"/>
  <c r="U201" i="37"/>
  <c r="P201" i="37"/>
  <c r="T201" i="37"/>
  <c r="O201" i="37"/>
  <c r="S201" i="49"/>
  <c r="P201" i="49"/>
  <c r="Q201" i="49"/>
  <c r="R201" i="49"/>
  <c r="T201" i="49"/>
  <c r="O201" i="49"/>
  <c r="U201" i="49"/>
  <c r="S201" i="51"/>
  <c r="O201" i="51"/>
  <c r="Q201" i="51"/>
  <c r="R201" i="51"/>
  <c r="P201" i="51"/>
  <c r="U201" i="51"/>
  <c r="T201" i="51"/>
  <c r="T166" i="43"/>
  <c r="S169" i="52"/>
  <c r="S169" i="50"/>
  <c r="P164" i="48"/>
  <c r="Q164" i="42"/>
  <c r="W164" i="42" s="1"/>
  <c r="L164" i="56" s="1"/>
  <c r="S169" i="49"/>
  <c r="P169" i="49"/>
  <c r="T169" i="49"/>
  <c r="Q169" i="49"/>
  <c r="R169" i="49"/>
  <c r="U169" i="49"/>
  <c r="O169" i="49"/>
  <c r="R169" i="48"/>
  <c r="S169" i="48"/>
  <c r="T169" i="48"/>
  <c r="U169" i="48"/>
  <c r="P169" i="48"/>
  <c r="Q169" i="48"/>
  <c r="O169" i="48"/>
  <c r="Q151" i="47"/>
  <c r="W151" i="47" s="1"/>
  <c r="AJ151" i="56" s="1"/>
  <c r="T152" i="44"/>
  <c r="P151" i="51"/>
  <c r="W151" i="51" s="1"/>
  <c r="V151" i="56" s="1"/>
  <c r="Q146" i="36"/>
  <c r="S146" i="36"/>
  <c r="T146" i="36"/>
  <c r="U146" i="36"/>
  <c r="P146" i="36"/>
  <c r="U135" i="42"/>
  <c r="P135" i="42"/>
  <c r="Q135" i="42"/>
  <c r="S135" i="42"/>
  <c r="P136" i="37"/>
  <c r="W136" i="37" s="1"/>
  <c r="N136" i="56" s="1"/>
  <c r="S113" i="54"/>
  <c r="U114" i="45"/>
  <c r="P114" i="45"/>
  <c r="W114" i="45" s="1"/>
  <c r="AF114" i="56" s="1"/>
  <c r="R114" i="45"/>
  <c r="T114" i="45"/>
  <c r="Q114" i="45"/>
  <c r="S114" i="45"/>
  <c r="P109" i="50"/>
  <c r="R95" i="52"/>
  <c r="W95" i="52" s="1"/>
  <c r="X95" i="56" s="1"/>
  <c r="T80" i="50"/>
  <c r="R80" i="50"/>
  <c r="P80" i="50"/>
  <c r="W80" i="50" s="1"/>
  <c r="T80" i="56" s="1"/>
  <c r="Q80" i="50"/>
  <c r="S80" i="50"/>
  <c r="U83" i="50"/>
  <c r="R83" i="50"/>
  <c r="Q83" i="50"/>
  <c r="W83" i="50" s="1"/>
  <c r="T83" i="56" s="1"/>
  <c r="S83" i="50"/>
  <c r="U95" i="48"/>
  <c r="O101" i="51"/>
  <c r="R94" i="49"/>
  <c r="T329" i="51"/>
  <c r="S329" i="51"/>
  <c r="P329" i="51"/>
  <c r="U329" i="51"/>
  <c r="Q329" i="51"/>
  <c r="T256" i="37"/>
  <c r="P110" i="45"/>
  <c r="S110" i="45"/>
  <c r="Q110" i="45"/>
  <c r="T110" i="45"/>
  <c r="U110" i="45"/>
  <c r="Q247" i="48"/>
  <c r="S207" i="46"/>
  <c r="Q207" i="46"/>
  <c r="R207" i="46"/>
  <c r="T207" i="46"/>
  <c r="O207" i="46"/>
  <c r="P207" i="46"/>
  <c r="Q207" i="47"/>
  <c r="U207" i="47"/>
  <c r="S207" i="47"/>
  <c r="T207" i="47"/>
  <c r="P207" i="47"/>
  <c r="R207" i="47"/>
  <c r="O207" i="47"/>
  <c r="W207" i="32"/>
  <c r="H207" i="56" s="1"/>
  <c r="P257" i="50"/>
  <c r="R257" i="50"/>
  <c r="T257" i="50"/>
  <c r="U257" i="50"/>
  <c r="S257" i="50"/>
  <c r="O257" i="50"/>
  <c r="W257" i="50" s="1"/>
  <c r="T257" i="56" s="1"/>
  <c r="Q257" i="43"/>
  <c r="R257" i="43"/>
  <c r="P257" i="43"/>
  <c r="O257" i="43"/>
  <c r="W257" i="43" s="1"/>
  <c r="AB257" i="56" s="1"/>
  <c r="S257" i="43"/>
  <c r="U257" i="43"/>
  <c r="T257" i="43"/>
  <c r="T257" i="49"/>
  <c r="U257" i="49"/>
  <c r="P257" i="49"/>
  <c r="Q257" i="49"/>
  <c r="S257" i="49"/>
  <c r="O257" i="49"/>
  <c r="R257" i="49"/>
  <c r="Q119" i="49"/>
  <c r="T119" i="49"/>
  <c r="R119" i="49"/>
  <c r="P119" i="49"/>
  <c r="W119" i="49" s="1"/>
  <c r="R119" i="56" s="1"/>
  <c r="U119" i="49"/>
  <c r="S119" i="49"/>
  <c r="R115" i="46"/>
  <c r="Q115" i="46"/>
  <c r="P115" i="46"/>
  <c r="W115" i="46" s="1"/>
  <c r="AH115" i="56" s="1"/>
  <c r="S115" i="46"/>
  <c r="U99" i="54"/>
  <c r="Q84" i="54"/>
  <c r="Q143" i="52"/>
  <c r="S311" i="45"/>
  <c r="T198" i="48"/>
  <c r="P169" i="47"/>
  <c r="T161" i="50"/>
  <c r="Q161" i="50"/>
  <c r="U161" i="50"/>
  <c r="R161" i="50"/>
  <c r="S161" i="50"/>
  <c r="P161" i="50"/>
  <c r="W161" i="50" s="1"/>
  <c r="T161" i="56" s="1"/>
  <c r="Q150" i="47"/>
  <c r="R146" i="42"/>
  <c r="P90" i="43"/>
  <c r="W90" i="43" s="1"/>
  <c r="AB90" i="56" s="1"/>
  <c r="R82" i="36"/>
  <c r="T82" i="36"/>
  <c r="Q82" i="36"/>
  <c r="S82" i="36"/>
  <c r="W82" i="36" s="1"/>
  <c r="J82" i="56" s="1"/>
  <c r="P82" i="36"/>
  <c r="U82" i="36"/>
  <c r="T274" i="54"/>
  <c r="U114" i="48"/>
  <c r="S114" i="48"/>
  <c r="O114" i="48"/>
  <c r="P114" i="48"/>
  <c r="T114" i="48"/>
  <c r="R114" i="48"/>
  <c r="Q114" i="48"/>
  <c r="Q114" i="43"/>
  <c r="U114" i="43"/>
  <c r="S114" i="43"/>
  <c r="O114" i="43"/>
  <c r="P114" i="43"/>
  <c r="T114" i="43"/>
  <c r="W114" i="32"/>
  <c r="H114" i="56" s="1"/>
  <c r="T257" i="51"/>
  <c r="S255" i="38"/>
  <c r="W255" i="38" s="1"/>
  <c r="Z255" i="56" s="1"/>
  <c r="T206" i="45"/>
  <c r="U111" i="50"/>
  <c r="P143" i="46"/>
  <c r="O367" i="46"/>
  <c r="W364" i="46"/>
  <c r="T255" i="44"/>
  <c r="Q329" i="44"/>
  <c r="Q76" i="49"/>
  <c r="W76" i="49" s="1"/>
  <c r="R76" i="56" s="1"/>
  <c r="P319" i="47"/>
  <c r="S318" i="43"/>
  <c r="P319" i="37"/>
  <c r="R313" i="36"/>
  <c r="T261" i="54"/>
  <c r="P241" i="51"/>
  <c r="U244" i="36"/>
  <c r="P230" i="47"/>
  <c r="W230" i="47" s="1"/>
  <c r="AJ230" i="56" s="1"/>
  <c r="T230" i="37"/>
  <c r="Q211" i="44"/>
  <c r="W211" i="44" s="1"/>
  <c r="AD211" i="56" s="1"/>
  <c r="S201" i="46"/>
  <c r="U192" i="44"/>
  <c r="Q198" i="36"/>
  <c r="U165" i="45"/>
  <c r="T166" i="52"/>
  <c r="Q169" i="42"/>
  <c r="T147" i="54"/>
  <c r="U148" i="38"/>
  <c r="P133" i="42"/>
  <c r="R133" i="42"/>
  <c r="S133" i="42"/>
  <c r="O133" i="42"/>
  <c r="W133" i="42" s="1"/>
  <c r="L133" i="56" s="1"/>
  <c r="Q133" i="42"/>
  <c r="U133" i="42"/>
  <c r="T119" i="42"/>
  <c r="P119" i="42"/>
  <c r="O119" i="42"/>
  <c r="U119" i="42"/>
  <c r="Q119" i="42"/>
  <c r="S119" i="42"/>
  <c r="T91" i="54"/>
  <c r="P91" i="54"/>
  <c r="O91" i="54"/>
  <c r="W91" i="54" s="1"/>
  <c r="AL91" i="56" s="1"/>
  <c r="S91" i="54"/>
  <c r="U91" i="54"/>
  <c r="Q91" i="54"/>
  <c r="Q261" i="52"/>
  <c r="R261" i="52"/>
  <c r="O261" i="52"/>
  <c r="U261" i="52"/>
  <c r="S261" i="52"/>
  <c r="T261" i="52"/>
  <c r="T138" i="38"/>
  <c r="O138" i="38"/>
  <c r="W138" i="38" s="1"/>
  <c r="Z138" i="56" s="1"/>
  <c r="S138" i="38"/>
  <c r="P138" i="38"/>
  <c r="U138" i="38"/>
  <c r="Q138" i="38"/>
  <c r="P200" i="37"/>
  <c r="S200" i="37"/>
  <c r="R200" i="37"/>
  <c r="U200" i="37"/>
  <c r="T200" i="37"/>
  <c r="O200" i="37"/>
  <c r="R86" i="51"/>
  <c r="U86" i="51"/>
  <c r="Q86" i="51"/>
  <c r="P86" i="51"/>
  <c r="T86" i="51"/>
  <c r="O86" i="51"/>
  <c r="P275" i="47"/>
  <c r="U136" i="48"/>
  <c r="T136" i="48"/>
  <c r="O136" i="48"/>
  <c r="S136" i="48"/>
  <c r="Q136" i="48"/>
  <c r="P136" i="48"/>
  <c r="R206" i="36"/>
  <c r="R101" i="54"/>
  <c r="T95" i="47"/>
  <c r="R95" i="47"/>
  <c r="O95" i="47"/>
  <c r="S95" i="47"/>
  <c r="Q95" i="47"/>
  <c r="P95" i="47"/>
  <c r="T85" i="48"/>
  <c r="S85" i="48"/>
  <c r="O85" i="48"/>
  <c r="R85" i="48"/>
  <c r="Q85" i="48"/>
  <c r="U85" i="48"/>
  <c r="S255" i="37"/>
  <c r="Q160" i="43"/>
  <c r="P327" i="47"/>
  <c r="U327" i="47"/>
  <c r="Q327" i="47"/>
  <c r="R327" i="47"/>
  <c r="T327" i="47"/>
  <c r="S327" i="47"/>
  <c r="O327" i="47"/>
  <c r="R327" i="54"/>
  <c r="S327" i="54"/>
  <c r="U327" i="54"/>
  <c r="P327" i="54"/>
  <c r="T327" i="54"/>
  <c r="Q327" i="54"/>
  <c r="O327" i="54"/>
  <c r="W327" i="54" s="1"/>
  <c r="T327" i="46"/>
  <c r="P327" i="46"/>
  <c r="U327" i="46"/>
  <c r="R327" i="46"/>
  <c r="Q327" i="46"/>
  <c r="S327" i="46"/>
  <c r="O327" i="46"/>
  <c r="U327" i="45"/>
  <c r="P327" i="45"/>
  <c r="T327" i="45"/>
  <c r="S327" i="45"/>
  <c r="R327" i="45"/>
  <c r="O327" i="45"/>
  <c r="Q327" i="45"/>
  <c r="R142" i="50"/>
  <c r="U142" i="50"/>
  <c r="T142" i="50"/>
  <c r="O142" i="50"/>
  <c r="Q142" i="50"/>
  <c r="P142" i="50"/>
  <c r="R253" i="45"/>
  <c r="U258" i="45"/>
  <c r="S240" i="46"/>
  <c r="U240" i="46"/>
  <c r="O240" i="46"/>
  <c r="R240" i="46"/>
  <c r="Q240" i="46"/>
  <c r="P240" i="46"/>
  <c r="R210" i="43"/>
  <c r="Q188" i="43"/>
  <c r="R166" i="47"/>
  <c r="U166" i="47"/>
  <c r="O166" i="47"/>
  <c r="S166" i="47"/>
  <c r="T166" i="47"/>
  <c r="P166" i="47"/>
  <c r="T118" i="51"/>
  <c r="U118" i="51"/>
  <c r="O118" i="51"/>
  <c r="P118" i="51"/>
  <c r="S118" i="51"/>
  <c r="R118" i="51"/>
  <c r="S274" i="36"/>
  <c r="W102" i="47"/>
  <c r="AJ102" i="56" s="1"/>
  <c r="O96" i="54"/>
  <c r="T96" i="54"/>
  <c r="P96" i="54"/>
  <c r="Q96" i="54"/>
  <c r="U96" i="54"/>
  <c r="S96" i="54"/>
  <c r="R96" i="54"/>
  <c r="Q96" i="48"/>
  <c r="O96" i="48"/>
  <c r="P96" i="48"/>
  <c r="R96" i="48"/>
  <c r="S96" i="48"/>
  <c r="U96" i="48"/>
  <c r="T96" i="48"/>
  <c r="R96" i="47"/>
  <c r="U96" i="47"/>
  <c r="S96" i="47"/>
  <c r="O96" i="47"/>
  <c r="Q96" i="47"/>
  <c r="P96" i="47"/>
  <c r="T96" i="47"/>
  <c r="W96" i="32"/>
  <c r="H96" i="56" s="1"/>
  <c r="S156" i="36"/>
  <c r="O235" i="37"/>
  <c r="W235" i="37" s="1"/>
  <c r="N235" i="56" s="1"/>
  <c r="S235" i="37"/>
  <c r="Q235" i="37"/>
  <c r="P235" i="37"/>
  <c r="T235" i="37"/>
  <c r="R235" i="37"/>
  <c r="U235" i="37"/>
  <c r="S235" i="43"/>
  <c r="P235" i="43"/>
  <c r="Q235" i="43"/>
  <c r="R235" i="43"/>
  <c r="T235" i="43"/>
  <c r="U235" i="43"/>
  <c r="O235" i="43"/>
  <c r="R235" i="54"/>
  <c r="O235" i="54"/>
  <c r="Q235" i="54"/>
  <c r="S235" i="54"/>
  <c r="T235" i="54"/>
  <c r="P235" i="54"/>
  <c r="U235" i="54"/>
  <c r="P235" i="48"/>
  <c r="T235" i="48"/>
  <c r="Q235" i="48"/>
  <c r="U235" i="48"/>
  <c r="S235" i="48"/>
  <c r="O235" i="48"/>
  <c r="R235" i="48"/>
  <c r="T206" i="52"/>
  <c r="U109" i="47"/>
  <c r="P109" i="47"/>
  <c r="S109" i="47"/>
  <c r="T109" i="47"/>
  <c r="Q109" i="47"/>
  <c r="R109" i="47"/>
  <c r="O109" i="47"/>
  <c r="U328" i="49"/>
  <c r="Q328" i="49"/>
  <c r="R328" i="49"/>
  <c r="S328" i="49"/>
  <c r="P328" i="49"/>
  <c r="T328" i="49"/>
  <c r="O328" i="49"/>
  <c r="R227" i="47"/>
  <c r="S227" i="47"/>
  <c r="Q227" i="47"/>
  <c r="U227" i="47"/>
  <c r="P227" i="47"/>
  <c r="T227" i="47"/>
  <c r="O227" i="47"/>
  <c r="S196" i="54"/>
  <c r="U196" i="54"/>
  <c r="O196" i="54"/>
  <c r="R196" i="54"/>
  <c r="Q196" i="54"/>
  <c r="T196" i="54"/>
  <c r="Q136" i="49"/>
  <c r="S136" i="49"/>
  <c r="O136" i="49"/>
  <c r="R136" i="49"/>
  <c r="T136" i="49"/>
  <c r="P136" i="49"/>
  <c r="S259" i="36"/>
  <c r="Q259" i="36"/>
  <c r="P259" i="36"/>
  <c r="U259" i="36"/>
  <c r="T259" i="36"/>
  <c r="O259" i="36"/>
  <c r="S143" i="43"/>
  <c r="T143" i="43"/>
  <c r="P143" i="43"/>
  <c r="R143" i="43"/>
  <c r="U143" i="43"/>
  <c r="O143" i="43"/>
  <c r="Q143" i="43"/>
  <c r="S150" i="50"/>
  <c r="T135" i="42"/>
  <c r="O367" i="48"/>
  <c r="W364" i="48"/>
  <c r="Q252" i="36"/>
  <c r="S276" i="51"/>
  <c r="W99" i="32"/>
  <c r="H99" i="56" s="1"/>
  <c r="R99" i="52"/>
  <c r="Q99" i="52"/>
  <c r="U99" i="52"/>
  <c r="O99" i="52"/>
  <c r="T99" i="52"/>
  <c r="P99" i="52"/>
  <c r="S99" i="52"/>
  <c r="S99" i="39"/>
  <c r="T99" i="39"/>
  <c r="P99" i="39"/>
  <c r="O99" i="39"/>
  <c r="R99" i="39"/>
  <c r="U99" i="39"/>
  <c r="Q99" i="39"/>
  <c r="R85" i="54"/>
  <c r="P84" i="50"/>
  <c r="T84" i="48"/>
  <c r="S91" i="52"/>
  <c r="T91" i="52"/>
  <c r="U91" i="52"/>
  <c r="R91" i="52"/>
  <c r="O91" i="52"/>
  <c r="W91" i="52" s="1"/>
  <c r="X91" i="56" s="1"/>
  <c r="P91" i="52"/>
  <c r="Q91" i="52"/>
  <c r="P91" i="42"/>
  <c r="O91" i="42"/>
  <c r="W91" i="42" s="1"/>
  <c r="L91" i="56" s="1"/>
  <c r="U91" i="42"/>
  <c r="T91" i="42"/>
  <c r="S91" i="42"/>
  <c r="Q91" i="42"/>
  <c r="R91" i="42"/>
  <c r="R101" i="45"/>
  <c r="T101" i="51"/>
  <c r="Q94" i="37"/>
  <c r="P85" i="36"/>
  <c r="U157" i="37"/>
  <c r="U259" i="54"/>
  <c r="S267" i="50"/>
  <c r="Q267" i="50"/>
  <c r="T267" i="50"/>
  <c r="U267" i="50"/>
  <c r="R267" i="50"/>
  <c r="P267" i="50"/>
  <c r="O267" i="50"/>
  <c r="Q267" i="39"/>
  <c r="T267" i="39"/>
  <c r="R267" i="39"/>
  <c r="S267" i="39"/>
  <c r="P267" i="39"/>
  <c r="U267" i="39"/>
  <c r="O267" i="39"/>
  <c r="R267" i="44"/>
  <c r="S267" i="44"/>
  <c r="U267" i="44"/>
  <c r="T267" i="44"/>
  <c r="P267" i="44"/>
  <c r="Q267" i="44"/>
  <c r="O110" i="38"/>
  <c r="Q110" i="38"/>
  <c r="U110" i="38"/>
  <c r="S110" i="38"/>
  <c r="R110" i="38"/>
  <c r="T110" i="38"/>
  <c r="P110" i="38"/>
  <c r="T110" i="50"/>
  <c r="S110" i="50"/>
  <c r="U110" i="50"/>
  <c r="Q110" i="50"/>
  <c r="O110" i="50"/>
  <c r="P110" i="50"/>
  <c r="R110" i="50"/>
  <c r="Q256" i="38"/>
  <c r="T141" i="38"/>
  <c r="R162" i="43"/>
  <c r="U169" i="36"/>
  <c r="R93" i="47"/>
  <c r="R85" i="50"/>
  <c r="T314" i="36"/>
  <c r="Q314" i="36"/>
  <c r="S314" i="36"/>
  <c r="U314" i="36"/>
  <c r="P314" i="36"/>
  <c r="O314" i="36"/>
  <c r="R314" i="36"/>
  <c r="R195" i="48"/>
  <c r="U195" i="48"/>
  <c r="Q195" i="48"/>
  <c r="T195" i="48"/>
  <c r="P195" i="48"/>
  <c r="O195" i="48"/>
  <c r="S195" i="48"/>
  <c r="P85" i="45"/>
  <c r="T85" i="45"/>
  <c r="R85" i="45"/>
  <c r="S85" i="45"/>
  <c r="U85" i="45"/>
  <c r="Q85" i="45"/>
  <c r="O85" i="45"/>
  <c r="U133" i="49"/>
  <c r="T83" i="36"/>
  <c r="R246" i="43"/>
  <c r="Q227" i="36"/>
  <c r="S119" i="47"/>
  <c r="W97" i="52"/>
  <c r="X97" i="56" s="1"/>
  <c r="P111" i="49"/>
  <c r="S319" i="38"/>
  <c r="H204" i="56"/>
  <c r="O267" i="44"/>
  <c r="U207" i="46"/>
  <c r="P163" i="52"/>
  <c r="S101" i="43"/>
  <c r="R101" i="37"/>
  <c r="Q257" i="50"/>
  <c r="T245" i="37"/>
  <c r="U139" i="36"/>
  <c r="R139" i="36"/>
  <c r="O139" i="36"/>
  <c r="T139" i="36"/>
  <c r="S139" i="36"/>
  <c r="P139" i="36"/>
  <c r="Q139" i="36"/>
  <c r="P313" i="54"/>
  <c r="W313" i="54" s="1"/>
  <c r="AL313" i="56" s="1"/>
  <c r="AP33" i="56"/>
  <c r="O320" i="45"/>
  <c r="Q320" i="45"/>
  <c r="T320" i="45"/>
  <c r="U320" i="45"/>
  <c r="S320" i="45"/>
  <c r="R320" i="45"/>
  <c r="P320" i="45"/>
  <c r="P320" i="37"/>
  <c r="S320" i="37"/>
  <c r="R320" i="37"/>
  <c r="O320" i="37"/>
  <c r="T320" i="37"/>
  <c r="T320" i="42"/>
  <c r="U320" i="42"/>
  <c r="Q320" i="42"/>
  <c r="P320" i="42"/>
  <c r="W320" i="42" s="1"/>
  <c r="L320" i="56" s="1"/>
  <c r="S320" i="42"/>
  <c r="O320" i="54"/>
  <c r="R320" i="54"/>
  <c r="U320" i="54"/>
  <c r="P320" i="54"/>
  <c r="Q320" i="54"/>
  <c r="T320" i="54"/>
  <c r="U246" i="39"/>
  <c r="S246" i="39"/>
  <c r="P246" i="39"/>
  <c r="Q246" i="39"/>
  <c r="R246" i="39"/>
  <c r="O246" i="39"/>
  <c r="T246" i="39"/>
  <c r="O246" i="47"/>
  <c r="P246" i="47"/>
  <c r="R246" i="47"/>
  <c r="T246" i="47"/>
  <c r="Q246" i="47"/>
  <c r="S246" i="47"/>
  <c r="U246" i="47"/>
  <c r="P246" i="54"/>
  <c r="R246" i="54"/>
  <c r="Q246" i="54"/>
  <c r="U246" i="54"/>
  <c r="S246" i="54"/>
  <c r="T246" i="54"/>
  <c r="O246" i="54"/>
  <c r="W246" i="54" s="1"/>
  <c r="AL246" i="56" s="1"/>
  <c r="T246" i="38"/>
  <c r="R246" i="38"/>
  <c r="P246" i="38"/>
  <c r="S246" i="38"/>
  <c r="Q246" i="38"/>
  <c r="U246" i="38"/>
  <c r="O246" i="38"/>
  <c r="S229" i="51"/>
  <c r="R229" i="51"/>
  <c r="P229" i="51"/>
  <c r="T229" i="51"/>
  <c r="Q229" i="51"/>
  <c r="O229" i="44"/>
  <c r="S229" i="44"/>
  <c r="T229" i="44"/>
  <c r="U229" i="44"/>
  <c r="P229" i="44"/>
  <c r="R229" i="44"/>
  <c r="S229" i="36"/>
  <c r="O229" i="36"/>
  <c r="W229" i="36" s="1"/>
  <c r="J229" i="56" s="1"/>
  <c r="Q229" i="36"/>
  <c r="P229" i="36"/>
  <c r="T229" i="36"/>
  <c r="U229" i="36"/>
  <c r="R229" i="36"/>
  <c r="U163" i="43"/>
  <c r="P163" i="43"/>
  <c r="T163" i="43"/>
  <c r="S163" i="43"/>
  <c r="Q163" i="43"/>
  <c r="R163" i="43"/>
  <c r="O163" i="43"/>
  <c r="W163" i="43" s="1"/>
  <c r="AB163" i="56" s="1"/>
  <c r="O163" i="47"/>
  <c r="U163" i="47"/>
  <c r="S163" i="47"/>
  <c r="P163" i="47"/>
  <c r="Q163" i="47"/>
  <c r="R163" i="47"/>
  <c r="U163" i="42"/>
  <c r="R163" i="42"/>
  <c r="T163" i="42"/>
  <c r="S163" i="42"/>
  <c r="P146" i="39"/>
  <c r="R146" i="39"/>
  <c r="T146" i="39"/>
  <c r="Q146" i="39"/>
  <c r="U146" i="39"/>
  <c r="O146" i="39"/>
  <c r="W146" i="39" s="1"/>
  <c r="AN146" i="56" s="1"/>
  <c r="S146" i="39"/>
  <c r="R146" i="45"/>
  <c r="T146" i="45"/>
  <c r="U146" i="45"/>
  <c r="Q146" i="45"/>
  <c r="P146" i="45"/>
  <c r="S146" i="45"/>
  <c r="O146" i="45"/>
  <c r="W146" i="45" s="1"/>
  <c r="AF146" i="56" s="1"/>
  <c r="T146" i="38"/>
  <c r="Q146" i="38"/>
  <c r="U146" i="38"/>
  <c r="R146" i="38"/>
  <c r="P146" i="38"/>
  <c r="O146" i="38"/>
  <c r="S146" i="38"/>
  <c r="R146" i="51"/>
  <c r="S146" i="51"/>
  <c r="Q146" i="51"/>
  <c r="U146" i="51"/>
  <c r="P146" i="51"/>
  <c r="T146" i="51"/>
  <c r="O146" i="51"/>
  <c r="T149" i="50"/>
  <c r="Q149" i="50"/>
  <c r="W149" i="50" s="1"/>
  <c r="T149" i="56" s="1"/>
  <c r="P149" i="50"/>
  <c r="P135" i="51"/>
  <c r="O135" i="51"/>
  <c r="O136" i="43"/>
  <c r="W136" i="43" s="1"/>
  <c r="AB136" i="56" s="1"/>
  <c r="S116" i="54"/>
  <c r="P116" i="54"/>
  <c r="W116" i="54" s="1"/>
  <c r="AL116" i="56" s="1"/>
  <c r="Q116" i="54"/>
  <c r="T116" i="54"/>
  <c r="Q141" i="37"/>
  <c r="O141" i="37"/>
  <c r="O99" i="43"/>
  <c r="R91" i="47"/>
  <c r="Q91" i="47"/>
  <c r="S91" i="47"/>
  <c r="T91" i="47"/>
  <c r="U102" i="38"/>
  <c r="O102" i="38"/>
  <c r="Q82" i="48"/>
  <c r="W82" i="48" s="1"/>
  <c r="P82" i="56" s="1"/>
  <c r="U82" i="48"/>
  <c r="O259" i="52"/>
  <c r="W259" i="52" s="1"/>
  <c r="X259" i="56" s="1"/>
  <c r="U81" i="45"/>
  <c r="S81" i="45"/>
  <c r="P81" i="45"/>
  <c r="W81" i="45" s="1"/>
  <c r="AF81" i="56" s="1"/>
  <c r="T81" i="45"/>
  <c r="R81" i="45"/>
  <c r="T81" i="51"/>
  <c r="O81" i="51"/>
  <c r="T81" i="36"/>
  <c r="S267" i="54"/>
  <c r="U267" i="54"/>
  <c r="R140" i="37"/>
  <c r="W140" i="37" s="1"/>
  <c r="N140" i="56" s="1"/>
  <c r="T255" i="43"/>
  <c r="P255" i="43"/>
  <c r="W255" i="43" s="1"/>
  <c r="AB255" i="56" s="1"/>
  <c r="P329" i="38"/>
  <c r="W329" i="38" s="1"/>
  <c r="Z329" i="56" s="1"/>
  <c r="Q233" i="51"/>
  <c r="U233" i="51"/>
  <c r="T233" i="51"/>
  <c r="P233" i="51"/>
  <c r="S233" i="51"/>
  <c r="R233" i="51"/>
  <c r="O233" i="51"/>
  <c r="T233" i="45"/>
  <c r="O233" i="45"/>
  <c r="W233" i="45" s="1"/>
  <c r="Q233" i="45"/>
  <c r="P233" i="45"/>
  <c r="S233" i="45"/>
  <c r="R233" i="45"/>
  <c r="U233" i="45"/>
  <c r="U233" i="42"/>
  <c r="Q233" i="42"/>
  <c r="T233" i="42"/>
  <c r="R233" i="42"/>
  <c r="O233" i="42"/>
  <c r="S233" i="42"/>
  <c r="P233" i="42"/>
  <c r="R233" i="52"/>
  <c r="S233" i="52"/>
  <c r="U233" i="52"/>
  <c r="T233" i="52"/>
  <c r="O233" i="52"/>
  <c r="P233" i="52"/>
  <c r="Q233" i="52"/>
  <c r="Q156" i="46"/>
  <c r="O156" i="46"/>
  <c r="U256" i="50"/>
  <c r="O256" i="50"/>
  <c r="R139" i="47"/>
  <c r="O139" i="47"/>
  <c r="T247" i="45"/>
  <c r="P247" i="45"/>
  <c r="W247" i="45" s="1"/>
  <c r="AF247" i="56" s="1"/>
  <c r="U208" i="54"/>
  <c r="S208" i="54"/>
  <c r="P208" i="54"/>
  <c r="W208" i="54" s="1"/>
  <c r="AL208" i="56" s="1"/>
  <c r="Q208" i="54"/>
  <c r="T208" i="54"/>
  <c r="S192" i="46"/>
  <c r="O192" i="46"/>
  <c r="Q164" i="51"/>
  <c r="W164" i="51" s="1"/>
  <c r="V164" i="56" s="1"/>
  <c r="O163" i="42"/>
  <c r="W163" i="42" s="1"/>
  <c r="L163" i="56" s="1"/>
  <c r="P152" i="37"/>
  <c r="O152" i="37"/>
  <c r="P135" i="54"/>
  <c r="O135" i="54"/>
  <c r="W135" i="54" s="1"/>
  <c r="AL135" i="56" s="1"/>
  <c r="S117" i="44"/>
  <c r="O117" i="44"/>
  <c r="Q89" i="48"/>
  <c r="O93" i="46"/>
  <c r="O95" i="51"/>
  <c r="P252" i="49"/>
  <c r="W252" i="49" s="1"/>
  <c r="R252" i="56" s="1"/>
  <c r="S252" i="49"/>
  <c r="O138" i="54"/>
  <c r="R262" i="43"/>
  <c r="R209" i="45"/>
  <c r="O209" i="45"/>
  <c r="P200" i="49"/>
  <c r="W200" i="49" s="1"/>
  <c r="R200" i="56" s="1"/>
  <c r="R150" i="45"/>
  <c r="T150" i="45"/>
  <c r="U150" i="45"/>
  <c r="S150" i="45"/>
  <c r="W150" i="45" s="1"/>
  <c r="AF150" i="56" s="1"/>
  <c r="Q150" i="45"/>
  <c r="P150" i="45"/>
  <c r="U152" i="51"/>
  <c r="T152" i="51"/>
  <c r="R152" i="51"/>
  <c r="Q152" i="51"/>
  <c r="S152" i="51"/>
  <c r="T133" i="51"/>
  <c r="P133" i="51"/>
  <c r="W133" i="51" s="1"/>
  <c r="V133" i="56" s="1"/>
  <c r="R133" i="51"/>
  <c r="U133" i="51"/>
  <c r="Q133" i="51"/>
  <c r="U118" i="37"/>
  <c r="O118" i="37"/>
  <c r="U87" i="45"/>
  <c r="R87" i="45"/>
  <c r="S87" i="45"/>
  <c r="P87" i="45"/>
  <c r="T87" i="45"/>
  <c r="Q87" i="45"/>
  <c r="O87" i="45"/>
  <c r="P87" i="36"/>
  <c r="T87" i="36"/>
  <c r="U87" i="36"/>
  <c r="R87" i="36"/>
  <c r="Q87" i="36"/>
  <c r="S87" i="36"/>
  <c r="O87" i="36"/>
  <c r="W87" i="36" s="1"/>
  <c r="J87" i="56" s="1"/>
  <c r="P87" i="51"/>
  <c r="U87" i="51"/>
  <c r="T87" i="51"/>
  <c r="S87" i="51"/>
  <c r="R87" i="51"/>
  <c r="Q87" i="51"/>
  <c r="O87" i="51"/>
  <c r="W87" i="32"/>
  <c r="H87" i="56" s="1"/>
  <c r="P256" i="46"/>
  <c r="W256" i="46" s="1"/>
  <c r="AH256" i="56" s="1"/>
  <c r="U256" i="46"/>
  <c r="T256" i="46"/>
  <c r="Q256" i="46"/>
  <c r="R256" i="46"/>
  <c r="S256" i="46"/>
  <c r="T147" i="48"/>
  <c r="Q152" i="42"/>
  <c r="O152" i="42"/>
  <c r="Q149" i="51"/>
  <c r="W149" i="51" s="1"/>
  <c r="V149" i="56" s="1"/>
  <c r="T135" i="46"/>
  <c r="U135" i="46"/>
  <c r="S135" i="46"/>
  <c r="O135" i="46"/>
  <c r="W135" i="46" s="1"/>
  <c r="AH135" i="56" s="1"/>
  <c r="P135" i="46"/>
  <c r="Q135" i="46"/>
  <c r="R135" i="46"/>
  <c r="Q135" i="39"/>
  <c r="U135" i="39"/>
  <c r="P135" i="39"/>
  <c r="S135" i="39"/>
  <c r="R135" i="39"/>
  <c r="T135" i="39"/>
  <c r="O135" i="39"/>
  <c r="S135" i="49"/>
  <c r="R135" i="49"/>
  <c r="T135" i="49"/>
  <c r="P135" i="49"/>
  <c r="Q135" i="49"/>
  <c r="O135" i="49"/>
  <c r="W135" i="49" s="1"/>
  <c r="R135" i="56" s="1"/>
  <c r="P133" i="44"/>
  <c r="W133" i="44" s="1"/>
  <c r="AD133" i="56" s="1"/>
  <c r="Q133" i="44"/>
  <c r="R136" i="51"/>
  <c r="P136" i="51"/>
  <c r="W136" i="51" s="1"/>
  <c r="V136" i="56" s="1"/>
  <c r="R113" i="38"/>
  <c r="T119" i="52"/>
  <c r="O119" i="52"/>
  <c r="U112" i="49"/>
  <c r="P113" i="48"/>
  <c r="O113" i="48"/>
  <c r="U113" i="42"/>
  <c r="T113" i="39"/>
  <c r="U113" i="39"/>
  <c r="P113" i="39"/>
  <c r="S113" i="39"/>
  <c r="R113" i="39"/>
  <c r="Q113" i="39"/>
  <c r="O113" i="39"/>
  <c r="O113" i="36"/>
  <c r="U113" i="36"/>
  <c r="R113" i="36"/>
  <c r="Q113" i="36"/>
  <c r="P113" i="36"/>
  <c r="S113" i="36"/>
  <c r="T113" i="36"/>
  <c r="U119" i="46"/>
  <c r="O119" i="46"/>
  <c r="T116" i="51"/>
  <c r="T116" i="44"/>
  <c r="S258" i="42"/>
  <c r="R258" i="42"/>
  <c r="U258" i="42"/>
  <c r="T258" i="42"/>
  <c r="U142" i="42"/>
  <c r="R142" i="42"/>
  <c r="T142" i="42"/>
  <c r="P142" i="42"/>
  <c r="W142" i="42" s="1"/>
  <c r="L142" i="56" s="1"/>
  <c r="T254" i="42"/>
  <c r="R254" i="42"/>
  <c r="Q254" i="42"/>
  <c r="P254" i="42"/>
  <c r="W254" i="42" s="1"/>
  <c r="L254" i="56" s="1"/>
  <c r="S254" i="42"/>
  <c r="U98" i="54"/>
  <c r="P98" i="44"/>
  <c r="O98" i="44"/>
  <c r="U98" i="51"/>
  <c r="S98" i="37"/>
  <c r="O98" i="37"/>
  <c r="W98" i="37" s="1"/>
  <c r="N98" i="56" s="1"/>
  <c r="R87" i="54"/>
  <c r="S93" i="44"/>
  <c r="R93" i="44"/>
  <c r="Q92" i="52"/>
  <c r="O92" i="52"/>
  <c r="P92" i="50"/>
  <c r="W92" i="50" s="1"/>
  <c r="T92" i="56" s="1"/>
  <c r="T102" i="42"/>
  <c r="Q102" i="42"/>
  <c r="U80" i="47"/>
  <c r="Q80" i="47"/>
  <c r="S80" i="47"/>
  <c r="T80" i="47"/>
  <c r="R80" i="47"/>
  <c r="P80" i="47"/>
  <c r="O80" i="47"/>
  <c r="Q80" i="48"/>
  <c r="S80" i="48"/>
  <c r="R80" i="48"/>
  <c r="U80" i="48"/>
  <c r="P80" i="48"/>
  <c r="T80" i="48"/>
  <c r="O80" i="48"/>
  <c r="Q94" i="46"/>
  <c r="T84" i="45"/>
  <c r="O84" i="45"/>
  <c r="Q91" i="45"/>
  <c r="W91" i="45" s="1"/>
  <c r="AF91" i="56" s="1"/>
  <c r="Q86" i="43"/>
  <c r="O86" i="43"/>
  <c r="U80" i="51"/>
  <c r="S80" i="51"/>
  <c r="Q102" i="49"/>
  <c r="P102" i="49"/>
  <c r="W102" i="49" s="1"/>
  <c r="R102" i="56" s="1"/>
  <c r="P88" i="36"/>
  <c r="W88" i="36" s="1"/>
  <c r="J88" i="56" s="1"/>
  <c r="R88" i="36"/>
  <c r="Q74" i="44"/>
  <c r="T254" i="47"/>
  <c r="S254" i="47"/>
  <c r="T143" i="44"/>
  <c r="U327" i="48"/>
  <c r="O327" i="48"/>
  <c r="P327" i="48"/>
  <c r="R327" i="48"/>
  <c r="Q327" i="48"/>
  <c r="S327" i="48"/>
  <c r="T327" i="48"/>
  <c r="S327" i="49"/>
  <c r="Q327" i="49"/>
  <c r="T327" i="49"/>
  <c r="R327" i="49"/>
  <c r="U327" i="49"/>
  <c r="P327" i="49"/>
  <c r="O327" i="49"/>
  <c r="S327" i="43"/>
  <c r="Q327" i="43"/>
  <c r="T327" i="43"/>
  <c r="U327" i="43"/>
  <c r="R327" i="43"/>
  <c r="P327" i="43"/>
  <c r="O327" i="43"/>
  <c r="Q327" i="52"/>
  <c r="T327" i="52"/>
  <c r="U327" i="52"/>
  <c r="P327" i="52"/>
  <c r="R327" i="52"/>
  <c r="O327" i="52"/>
  <c r="S327" i="52"/>
  <c r="T142" i="54"/>
  <c r="Q142" i="54"/>
  <c r="P142" i="54"/>
  <c r="R142" i="54"/>
  <c r="S142" i="54"/>
  <c r="O142" i="54"/>
  <c r="S142" i="51"/>
  <c r="P142" i="51"/>
  <c r="T142" i="51"/>
  <c r="Q142" i="51"/>
  <c r="R142" i="51"/>
  <c r="O142" i="51"/>
  <c r="W142" i="51" s="1"/>
  <c r="V142" i="56" s="1"/>
  <c r="U142" i="51"/>
  <c r="P235" i="49"/>
  <c r="W235" i="49" s="1"/>
  <c r="R235" i="56" s="1"/>
  <c r="S235" i="49"/>
  <c r="R235" i="49"/>
  <c r="U235" i="49"/>
  <c r="T235" i="49"/>
  <c r="Q111" i="47"/>
  <c r="P111" i="47"/>
  <c r="U111" i="47"/>
  <c r="R111" i="47"/>
  <c r="S111" i="47"/>
  <c r="O111" i="47"/>
  <c r="W111" i="47" s="1"/>
  <c r="AJ111" i="56" s="1"/>
  <c r="T111" i="47"/>
  <c r="Q111" i="44"/>
  <c r="P111" i="44"/>
  <c r="S111" i="44"/>
  <c r="U111" i="44"/>
  <c r="R111" i="44"/>
  <c r="O111" i="44"/>
  <c r="T111" i="44"/>
  <c r="R255" i="54"/>
  <c r="S255" i="54"/>
  <c r="P255" i="54"/>
  <c r="W255" i="54" s="1"/>
  <c r="AL255" i="56" s="1"/>
  <c r="T255" i="54"/>
  <c r="Q255" i="54"/>
  <c r="P315" i="48"/>
  <c r="W315" i="48" s="1"/>
  <c r="P315" i="56" s="1"/>
  <c r="S315" i="48"/>
  <c r="S312" i="52"/>
  <c r="T312" i="52"/>
  <c r="P312" i="52"/>
  <c r="R312" i="52"/>
  <c r="U312" i="52"/>
  <c r="O312" i="52"/>
  <c r="Q312" i="52"/>
  <c r="S312" i="36"/>
  <c r="T312" i="36"/>
  <c r="P312" i="36"/>
  <c r="Q312" i="36"/>
  <c r="U312" i="36"/>
  <c r="T312" i="44"/>
  <c r="O312" i="44"/>
  <c r="U312" i="44"/>
  <c r="S312" i="44"/>
  <c r="R312" i="44"/>
  <c r="U262" i="37"/>
  <c r="S262" i="37"/>
  <c r="U244" i="42"/>
  <c r="R244" i="42"/>
  <c r="Q244" i="42"/>
  <c r="O244" i="42"/>
  <c r="P244" i="42"/>
  <c r="Q244" i="39"/>
  <c r="S244" i="39"/>
  <c r="P244" i="39"/>
  <c r="R244" i="39"/>
  <c r="T244" i="39"/>
  <c r="U244" i="39"/>
  <c r="O244" i="39"/>
  <c r="O244" i="37"/>
  <c r="Q244" i="37"/>
  <c r="S244" i="37"/>
  <c r="R244" i="37"/>
  <c r="T244" i="37"/>
  <c r="P244" i="37"/>
  <c r="U244" i="37"/>
  <c r="U230" i="51"/>
  <c r="O230" i="51"/>
  <c r="S229" i="47"/>
  <c r="P229" i="47"/>
  <c r="T226" i="48"/>
  <c r="R196" i="48"/>
  <c r="T196" i="48"/>
  <c r="T193" i="50"/>
  <c r="Q193" i="50"/>
  <c r="W193" i="50" s="1"/>
  <c r="T193" i="56" s="1"/>
  <c r="R164" i="38"/>
  <c r="S164" i="38"/>
  <c r="Q150" i="44"/>
  <c r="O150" i="44"/>
  <c r="Q145" i="48"/>
  <c r="R152" i="36"/>
  <c r="Q133" i="38"/>
  <c r="O133" i="38"/>
  <c r="Q115" i="42"/>
  <c r="U115" i="42"/>
  <c r="W115" i="42" s="1"/>
  <c r="L115" i="56" s="1"/>
  <c r="T102" i="47"/>
  <c r="T96" i="52"/>
  <c r="O96" i="52"/>
  <c r="Q94" i="48"/>
  <c r="T96" i="43"/>
  <c r="O96" i="43"/>
  <c r="S96" i="43"/>
  <c r="Q96" i="43"/>
  <c r="R96" i="43"/>
  <c r="R96" i="50"/>
  <c r="U96" i="50"/>
  <c r="Q96" i="50"/>
  <c r="T96" i="50"/>
  <c r="P96" i="50"/>
  <c r="S96" i="50"/>
  <c r="O96" i="50"/>
  <c r="R96" i="38"/>
  <c r="O96" i="38"/>
  <c r="T96" i="38"/>
  <c r="P96" i="38"/>
  <c r="S96" i="38"/>
  <c r="S88" i="51"/>
  <c r="P88" i="51"/>
  <c r="W88" i="51" s="1"/>
  <c r="V88" i="56" s="1"/>
  <c r="U256" i="36"/>
  <c r="T256" i="36"/>
  <c r="R256" i="36"/>
  <c r="Q256" i="36"/>
  <c r="P256" i="36"/>
  <c r="W256" i="36" s="1"/>
  <c r="J256" i="56" s="1"/>
  <c r="P157" i="36"/>
  <c r="T157" i="36"/>
  <c r="R235" i="47"/>
  <c r="O235" i="47"/>
  <c r="U235" i="47"/>
  <c r="S235" i="47"/>
  <c r="T235" i="47"/>
  <c r="Q235" i="47"/>
  <c r="P235" i="47"/>
  <c r="T235" i="50"/>
  <c r="Q235" i="50"/>
  <c r="S235" i="50"/>
  <c r="P235" i="50"/>
  <c r="U235" i="50"/>
  <c r="O235" i="50"/>
  <c r="W235" i="50" s="1"/>
  <c r="T235" i="56" s="1"/>
  <c r="R235" i="50"/>
  <c r="T235" i="39"/>
  <c r="Q235" i="39"/>
  <c r="R235" i="39"/>
  <c r="S235" i="39"/>
  <c r="P235" i="39"/>
  <c r="U235" i="39"/>
  <c r="O235" i="39"/>
  <c r="W235" i="39" s="1"/>
  <c r="AN235" i="56" s="1"/>
  <c r="O254" i="51"/>
  <c r="O329" i="46"/>
  <c r="R110" i="46"/>
  <c r="R138" i="54"/>
  <c r="U138" i="54"/>
  <c r="S110" i="52"/>
  <c r="T110" i="52"/>
  <c r="P110" i="52"/>
  <c r="W110" i="52" s="1"/>
  <c r="X110" i="56" s="1"/>
  <c r="U110" i="52"/>
  <c r="R110" i="52"/>
  <c r="R253" i="44"/>
  <c r="O253" i="44"/>
  <c r="Q138" i="44"/>
  <c r="W138" i="44" s="1"/>
  <c r="AD138" i="56" s="1"/>
  <c r="U138" i="44"/>
  <c r="R138" i="44"/>
  <c r="T138" i="44"/>
  <c r="S320" i="46"/>
  <c r="O320" i="46"/>
  <c r="P315" i="51"/>
  <c r="W315" i="51" s="1"/>
  <c r="V315" i="56" s="1"/>
  <c r="Q262" i="47"/>
  <c r="P244" i="49"/>
  <c r="O244" i="49"/>
  <c r="R247" i="52"/>
  <c r="U247" i="52"/>
  <c r="P224" i="52"/>
  <c r="S224" i="52"/>
  <c r="R224" i="52"/>
  <c r="U224" i="52"/>
  <c r="T224" i="52"/>
  <c r="Q224" i="52"/>
  <c r="S224" i="37"/>
  <c r="R224" i="37"/>
  <c r="T224" i="37"/>
  <c r="O224" i="37"/>
  <c r="P224" i="37"/>
  <c r="Q224" i="37"/>
  <c r="S224" i="45"/>
  <c r="R224" i="45"/>
  <c r="P224" i="45"/>
  <c r="Q224" i="45"/>
  <c r="T224" i="45"/>
  <c r="W224" i="32"/>
  <c r="H224" i="56" s="1"/>
  <c r="R224" i="38"/>
  <c r="U224" i="38"/>
  <c r="U227" i="37"/>
  <c r="T227" i="37"/>
  <c r="S227" i="37"/>
  <c r="P227" i="37"/>
  <c r="W227" i="37" s="1"/>
  <c r="N227" i="56" s="1"/>
  <c r="R227" i="37"/>
  <c r="P211" i="49"/>
  <c r="W211" i="49" s="1"/>
  <c r="R211" i="56" s="1"/>
  <c r="T211" i="49"/>
  <c r="T213" i="54"/>
  <c r="Q213" i="54"/>
  <c r="U212" i="42"/>
  <c r="R193" i="47"/>
  <c r="Q193" i="47"/>
  <c r="P193" i="47"/>
  <c r="W193" i="47" s="1"/>
  <c r="AJ193" i="56" s="1"/>
  <c r="S193" i="47"/>
  <c r="U193" i="47"/>
  <c r="T197" i="45"/>
  <c r="U197" i="45"/>
  <c r="R197" i="45"/>
  <c r="P197" i="45"/>
  <c r="W197" i="45" s="1"/>
  <c r="AF197" i="56" s="1"/>
  <c r="Q197" i="45"/>
  <c r="U199" i="44"/>
  <c r="O199" i="44"/>
  <c r="T192" i="50"/>
  <c r="S192" i="50"/>
  <c r="O189" i="51"/>
  <c r="U162" i="47"/>
  <c r="P162" i="47"/>
  <c r="W162" i="47" s="1"/>
  <c r="AJ162" i="56" s="1"/>
  <c r="S162" i="47"/>
  <c r="T162" i="47"/>
  <c r="Q162" i="47"/>
  <c r="R162" i="47"/>
  <c r="T167" i="45"/>
  <c r="U167" i="45"/>
  <c r="Q167" i="45"/>
  <c r="W167" i="45" s="1"/>
  <c r="AF167" i="56" s="1"/>
  <c r="S167" i="45"/>
  <c r="R162" i="38"/>
  <c r="O162" i="38"/>
  <c r="P167" i="37"/>
  <c r="W167" i="37" s="1"/>
  <c r="N167" i="56" s="1"/>
  <c r="S145" i="46"/>
  <c r="Q145" i="46"/>
  <c r="U145" i="46"/>
  <c r="T145" i="46"/>
  <c r="R145" i="46"/>
  <c r="S148" i="44"/>
  <c r="U148" i="44"/>
  <c r="R148" i="44"/>
  <c r="T148" i="44"/>
  <c r="Q148" i="44"/>
  <c r="O145" i="52"/>
  <c r="T152" i="48"/>
  <c r="O152" i="48"/>
  <c r="R148" i="50"/>
  <c r="T148" i="50"/>
  <c r="R133" i="36"/>
  <c r="S133" i="36"/>
  <c r="U133" i="36"/>
  <c r="Q133" i="36"/>
  <c r="P133" i="36"/>
  <c r="W133" i="36" s="1"/>
  <c r="J133" i="56" s="1"/>
  <c r="T133" i="36"/>
  <c r="T118" i="38"/>
  <c r="S118" i="38"/>
  <c r="P118" i="38"/>
  <c r="W118" i="38" s="1"/>
  <c r="Z118" i="56" s="1"/>
  <c r="U118" i="38"/>
  <c r="R118" i="38"/>
  <c r="R117" i="49"/>
  <c r="O117" i="49"/>
  <c r="W117" i="49" s="1"/>
  <c r="R117" i="56" s="1"/>
  <c r="U117" i="45"/>
  <c r="S140" i="42"/>
  <c r="R140" i="42"/>
  <c r="P97" i="45"/>
  <c r="U97" i="45"/>
  <c r="T88" i="47"/>
  <c r="W88" i="47" s="1"/>
  <c r="AJ88" i="56" s="1"/>
  <c r="R85" i="42"/>
  <c r="W85" i="42" s="1"/>
  <c r="L85" i="56" s="1"/>
  <c r="U102" i="45"/>
  <c r="T102" i="45"/>
  <c r="S80" i="49"/>
  <c r="P80" i="49"/>
  <c r="S86" i="37"/>
  <c r="T86" i="37"/>
  <c r="R86" i="37"/>
  <c r="U86" i="37"/>
  <c r="P86" i="37"/>
  <c r="W86" i="37" s="1"/>
  <c r="N86" i="56" s="1"/>
  <c r="Q86" i="37"/>
  <c r="T94" i="36"/>
  <c r="S94" i="36"/>
  <c r="R94" i="36"/>
  <c r="U94" i="36"/>
  <c r="T141" i="48"/>
  <c r="Q235" i="52"/>
  <c r="U235" i="52"/>
  <c r="U132" i="50"/>
  <c r="O132" i="50"/>
  <c r="W132" i="50" s="1"/>
  <c r="O329" i="42"/>
  <c r="S256" i="52"/>
  <c r="P256" i="52"/>
  <c r="W256" i="52" s="1"/>
  <c r="X256" i="56" s="1"/>
  <c r="Q256" i="52"/>
  <c r="R256" i="52"/>
  <c r="T256" i="52"/>
  <c r="R253" i="47"/>
  <c r="S253" i="47"/>
  <c r="Q253" i="47"/>
  <c r="P253" i="47"/>
  <c r="W253" i="47" s="1"/>
  <c r="AJ253" i="56" s="1"/>
  <c r="T253" i="47"/>
  <c r="U258" i="46"/>
  <c r="O258" i="46"/>
  <c r="U262" i="50"/>
  <c r="R229" i="50"/>
  <c r="O229" i="50"/>
  <c r="T328" i="48"/>
  <c r="Q328" i="48"/>
  <c r="U328" i="48"/>
  <c r="P328" i="48"/>
  <c r="W328" i="48" s="1"/>
  <c r="P328" i="56" s="1"/>
  <c r="S328" i="48"/>
  <c r="R205" i="52"/>
  <c r="U205" i="52"/>
  <c r="T205" i="52"/>
  <c r="Q205" i="52"/>
  <c r="P205" i="52"/>
  <c r="W205" i="52" s="1"/>
  <c r="X205" i="56" s="1"/>
  <c r="S139" i="45"/>
  <c r="Q139" i="45"/>
  <c r="U139" i="45"/>
  <c r="R139" i="45"/>
  <c r="W139" i="45" s="1"/>
  <c r="AF139" i="56" s="1"/>
  <c r="P139" i="45"/>
  <c r="T139" i="45"/>
  <c r="S151" i="36"/>
  <c r="T151" i="36"/>
  <c r="U151" i="36"/>
  <c r="O151" i="36"/>
  <c r="Q151" i="36"/>
  <c r="R151" i="36"/>
  <c r="P151" i="36"/>
  <c r="S151" i="42"/>
  <c r="R151" i="42"/>
  <c r="Q151" i="42"/>
  <c r="P151" i="42"/>
  <c r="U151" i="42"/>
  <c r="T145" i="36"/>
  <c r="S133" i="43"/>
  <c r="U133" i="43"/>
  <c r="R133" i="43"/>
  <c r="T133" i="43"/>
  <c r="P133" i="43"/>
  <c r="Q133" i="43"/>
  <c r="O133" i="43"/>
  <c r="P133" i="54"/>
  <c r="S133" i="54"/>
  <c r="R133" i="54"/>
  <c r="Q133" i="54"/>
  <c r="U133" i="54"/>
  <c r="O367" i="47"/>
  <c r="W364" i="47"/>
  <c r="O115" i="50"/>
  <c r="U115" i="50"/>
  <c r="T115" i="50"/>
  <c r="Q115" i="50"/>
  <c r="R115" i="50"/>
  <c r="P115" i="50"/>
  <c r="S115" i="50"/>
  <c r="P115" i="39"/>
  <c r="U115" i="39"/>
  <c r="Q115" i="39"/>
  <c r="O115" i="39"/>
  <c r="W115" i="39" s="1"/>
  <c r="AN115" i="56" s="1"/>
  <c r="T115" i="39"/>
  <c r="S115" i="39"/>
  <c r="R115" i="39"/>
  <c r="R115" i="47"/>
  <c r="O115" i="47"/>
  <c r="P115" i="47"/>
  <c r="T115" i="47"/>
  <c r="S115" i="47"/>
  <c r="S113" i="51"/>
  <c r="Q113" i="44"/>
  <c r="T99" i="42"/>
  <c r="Q99" i="42"/>
  <c r="U99" i="42"/>
  <c r="P99" i="42"/>
  <c r="S99" i="42"/>
  <c r="R99" i="42"/>
  <c r="O99" i="42"/>
  <c r="R99" i="37"/>
  <c r="T99" i="37"/>
  <c r="P99" i="37"/>
  <c r="O99" i="37"/>
  <c r="U99" i="37"/>
  <c r="Q99" i="37"/>
  <c r="P99" i="44"/>
  <c r="W99" i="44" s="1"/>
  <c r="AD99" i="56" s="1"/>
  <c r="S99" i="44"/>
  <c r="Q99" i="44"/>
  <c r="T99" i="44"/>
  <c r="R99" i="44"/>
  <c r="U99" i="44"/>
  <c r="T99" i="47"/>
  <c r="P99" i="47"/>
  <c r="S99" i="47"/>
  <c r="U99" i="47"/>
  <c r="R99" i="47"/>
  <c r="S83" i="44"/>
  <c r="U91" i="39"/>
  <c r="P91" i="39"/>
  <c r="S91" i="39"/>
  <c r="R91" i="39"/>
  <c r="T91" i="39"/>
  <c r="Q91" i="39"/>
  <c r="O91" i="39"/>
  <c r="O91" i="48"/>
  <c r="S91" i="48"/>
  <c r="T91" i="48"/>
  <c r="R91" i="48"/>
  <c r="U91" i="48"/>
  <c r="Q91" i="48"/>
  <c r="S88" i="49"/>
  <c r="O88" i="49"/>
  <c r="Q88" i="49"/>
  <c r="U88" i="49"/>
  <c r="T88" i="49"/>
  <c r="P88" i="49"/>
  <c r="R88" i="49"/>
  <c r="U88" i="48"/>
  <c r="R88" i="48"/>
  <c r="Q88" i="48"/>
  <c r="S88" i="48"/>
  <c r="P88" i="48"/>
  <c r="T88" i="48"/>
  <c r="P259" i="52"/>
  <c r="U259" i="52"/>
  <c r="T82" i="43"/>
  <c r="P93" i="37"/>
  <c r="X363" i="44"/>
  <c r="AD364" i="56"/>
  <c r="AD367" i="56" s="1"/>
  <c r="W367" i="44"/>
  <c r="R267" i="42"/>
  <c r="T267" i="42"/>
  <c r="U267" i="42"/>
  <c r="S267" i="42"/>
  <c r="Q267" i="42"/>
  <c r="O267" i="42"/>
  <c r="U267" i="52"/>
  <c r="P267" i="52"/>
  <c r="Q267" i="52"/>
  <c r="R267" i="52"/>
  <c r="S267" i="52"/>
  <c r="O267" i="52"/>
  <c r="W267" i="52" s="1"/>
  <c r="X267" i="56" s="1"/>
  <c r="T267" i="52"/>
  <c r="P267" i="48"/>
  <c r="S267" i="48"/>
  <c r="R267" i="48"/>
  <c r="U267" i="48"/>
  <c r="T267" i="48"/>
  <c r="Q267" i="48"/>
  <c r="O267" i="48"/>
  <c r="W267" i="48" s="1"/>
  <c r="P267" i="56" s="1"/>
  <c r="S110" i="51"/>
  <c r="P110" i="51"/>
  <c r="U110" i="51"/>
  <c r="R110" i="51"/>
  <c r="Q110" i="51"/>
  <c r="T110" i="51"/>
  <c r="U110" i="47"/>
  <c r="Q110" i="47"/>
  <c r="P110" i="47"/>
  <c r="R110" i="47"/>
  <c r="T110" i="47"/>
  <c r="S110" i="47"/>
  <c r="O110" i="47"/>
  <c r="T229" i="54"/>
  <c r="S208" i="42"/>
  <c r="W208" i="42" s="1"/>
  <c r="L208" i="56" s="1"/>
  <c r="T193" i="51"/>
  <c r="R166" i="54"/>
  <c r="W166" i="54" s="1"/>
  <c r="AL166" i="56" s="1"/>
  <c r="T149" i="45"/>
  <c r="U112" i="37"/>
  <c r="T329" i="36"/>
  <c r="R329" i="36"/>
  <c r="Q78" i="38"/>
  <c r="U78" i="38"/>
  <c r="Q86" i="42"/>
  <c r="U86" i="42"/>
  <c r="P86" i="42"/>
  <c r="S86" i="42"/>
  <c r="R86" i="42"/>
  <c r="T86" i="42"/>
  <c r="O86" i="42"/>
  <c r="T86" i="39"/>
  <c r="Q86" i="39"/>
  <c r="U86" i="39"/>
  <c r="P86" i="39"/>
  <c r="S86" i="39"/>
  <c r="R86" i="39"/>
  <c r="O86" i="39"/>
  <c r="R95" i="51"/>
  <c r="P95" i="51"/>
  <c r="T253" i="52"/>
  <c r="R253" i="52"/>
  <c r="T109" i="54"/>
  <c r="U109" i="54"/>
  <c r="P109" i="54"/>
  <c r="Q109" i="54"/>
  <c r="R109" i="54"/>
  <c r="S109" i="54"/>
  <c r="W259" i="46"/>
  <c r="AH259" i="56" s="1"/>
  <c r="W318" i="47"/>
  <c r="AJ318" i="56" s="1"/>
  <c r="U314" i="38"/>
  <c r="R314" i="38"/>
  <c r="O321" i="49"/>
  <c r="Q312" i="48"/>
  <c r="O312" i="48"/>
  <c r="T260" i="50"/>
  <c r="U260" i="50"/>
  <c r="P242" i="51"/>
  <c r="W242" i="51" s="1"/>
  <c r="V242" i="56" s="1"/>
  <c r="U224" i="44"/>
  <c r="Q224" i="44"/>
  <c r="W224" i="44" s="1"/>
  <c r="AD224" i="56" s="1"/>
  <c r="O224" i="52"/>
  <c r="T225" i="37"/>
  <c r="P225" i="37"/>
  <c r="W225" i="37" s="1"/>
  <c r="N225" i="56" s="1"/>
  <c r="R225" i="37"/>
  <c r="S225" i="37"/>
  <c r="U225" i="37"/>
  <c r="W209" i="51"/>
  <c r="V209" i="56" s="1"/>
  <c r="T213" i="44"/>
  <c r="Q213" i="44"/>
  <c r="P213" i="44"/>
  <c r="W213" i="44" s="1"/>
  <c r="AD213" i="56" s="1"/>
  <c r="S213" i="44"/>
  <c r="W213" i="48"/>
  <c r="P213" i="56" s="1"/>
  <c r="T200" i="42"/>
  <c r="P189" i="45"/>
  <c r="W189" i="45" s="1"/>
  <c r="AF189" i="56" s="1"/>
  <c r="W189" i="52"/>
  <c r="X189" i="56" s="1"/>
  <c r="T165" i="54"/>
  <c r="U165" i="54"/>
  <c r="Q165" i="54"/>
  <c r="W165" i="54" s="1"/>
  <c r="AL165" i="56" s="1"/>
  <c r="S165" i="54"/>
  <c r="R165" i="54"/>
  <c r="T161" i="46"/>
  <c r="S161" i="46"/>
  <c r="Q161" i="46"/>
  <c r="P161" i="46"/>
  <c r="W161" i="46" s="1"/>
  <c r="AH161" i="56" s="1"/>
  <c r="S163" i="48"/>
  <c r="T163" i="48"/>
  <c r="S168" i="42"/>
  <c r="R168" i="42"/>
  <c r="P168" i="42"/>
  <c r="W168" i="42" s="1"/>
  <c r="L168" i="56" s="1"/>
  <c r="T168" i="42"/>
  <c r="Q168" i="42"/>
  <c r="U168" i="42"/>
  <c r="P145" i="43"/>
  <c r="U147" i="50"/>
  <c r="P147" i="50"/>
  <c r="W147" i="50" s="1"/>
  <c r="T147" i="56" s="1"/>
  <c r="Q147" i="50"/>
  <c r="T147" i="50"/>
  <c r="R147" i="50"/>
  <c r="S147" i="50"/>
  <c r="S75" i="48"/>
  <c r="U75" i="48"/>
  <c r="T75" i="48"/>
  <c r="P75" i="48"/>
  <c r="W75" i="48" s="1"/>
  <c r="P75" i="56" s="1"/>
  <c r="Q75" i="48"/>
  <c r="S135" i="50"/>
  <c r="P136" i="42"/>
  <c r="U136" i="42"/>
  <c r="P115" i="52"/>
  <c r="O115" i="52"/>
  <c r="Q119" i="44"/>
  <c r="W119" i="44" s="1"/>
  <c r="AD119" i="56" s="1"/>
  <c r="R119" i="44"/>
  <c r="T84" i="47"/>
  <c r="U84" i="47"/>
  <c r="P84" i="47"/>
  <c r="S84" i="47"/>
  <c r="Q84" i="47"/>
  <c r="R84" i="47"/>
  <c r="W84" i="47" s="1"/>
  <c r="AJ84" i="56" s="1"/>
  <c r="Q90" i="44"/>
  <c r="U90" i="44"/>
  <c r="R90" i="44"/>
  <c r="S90" i="44"/>
  <c r="P90" i="44"/>
  <c r="W90" i="44" s="1"/>
  <c r="AD90" i="56" s="1"/>
  <c r="W93" i="38"/>
  <c r="Z93" i="56" s="1"/>
  <c r="R80" i="46"/>
  <c r="O80" i="46"/>
  <c r="W80" i="46" s="1"/>
  <c r="AH80" i="56" s="1"/>
  <c r="T92" i="51"/>
  <c r="R92" i="51"/>
  <c r="S92" i="51"/>
  <c r="T156" i="38"/>
  <c r="U156" i="38"/>
  <c r="P156" i="38"/>
  <c r="R156" i="38"/>
  <c r="Q156" i="38"/>
  <c r="S156" i="38"/>
  <c r="O156" i="38"/>
  <c r="U156" i="42"/>
  <c r="Q156" i="42"/>
  <c r="R156" i="42"/>
  <c r="O156" i="42"/>
  <c r="T156" i="42"/>
  <c r="S156" i="42"/>
  <c r="P156" i="42"/>
  <c r="Q140" i="43"/>
  <c r="S140" i="43"/>
  <c r="T140" i="43"/>
  <c r="R140" i="43"/>
  <c r="O140" i="43"/>
  <c r="Q111" i="48"/>
  <c r="T230" i="54"/>
  <c r="U230" i="54"/>
  <c r="P230" i="54"/>
  <c r="S230" i="54"/>
  <c r="R230" i="54"/>
  <c r="Q230" i="54"/>
  <c r="O230" i="54"/>
  <c r="S315" i="47"/>
  <c r="U315" i="47"/>
  <c r="P315" i="47"/>
  <c r="W315" i="47" s="1"/>
  <c r="AJ315" i="56" s="1"/>
  <c r="R315" i="47"/>
  <c r="T150" i="39"/>
  <c r="Q150" i="39"/>
  <c r="R150" i="39"/>
  <c r="U150" i="39"/>
  <c r="P150" i="39"/>
  <c r="S150" i="39"/>
  <c r="O150" i="39"/>
  <c r="T150" i="38"/>
  <c r="P150" i="38"/>
  <c r="R150" i="38"/>
  <c r="O150" i="38"/>
  <c r="S150" i="38"/>
  <c r="U150" i="38"/>
  <c r="Q150" i="38"/>
  <c r="U149" i="50"/>
  <c r="R116" i="54"/>
  <c r="U254" i="42"/>
  <c r="U82" i="42"/>
  <c r="Q81" i="45"/>
  <c r="O367" i="44"/>
  <c r="Q235" i="49"/>
  <c r="P140" i="52"/>
  <c r="W140" i="52" s="1"/>
  <c r="X140" i="56" s="1"/>
  <c r="P163" i="42"/>
  <c r="R253" i="36"/>
  <c r="R315" i="52"/>
  <c r="P315" i="52"/>
  <c r="T315" i="52"/>
  <c r="S315" i="52"/>
  <c r="U315" i="52"/>
  <c r="O315" i="52"/>
  <c r="W315" i="52" s="1"/>
  <c r="X315" i="56" s="1"/>
  <c r="Q315" i="52"/>
  <c r="P321" i="45"/>
  <c r="U321" i="45"/>
  <c r="Q321" i="45"/>
  <c r="O321" i="45"/>
  <c r="T321" i="45"/>
  <c r="U321" i="39"/>
  <c r="Q321" i="39"/>
  <c r="P321" i="39"/>
  <c r="R321" i="39"/>
  <c r="T321" i="39"/>
  <c r="O321" i="39"/>
  <c r="S321" i="39"/>
  <c r="T321" i="44"/>
  <c r="S321" i="44"/>
  <c r="Q321" i="44"/>
  <c r="P321" i="44"/>
  <c r="R321" i="44"/>
  <c r="R245" i="50"/>
  <c r="T245" i="50"/>
  <c r="Q245" i="50"/>
  <c r="U245" i="50"/>
  <c r="O245" i="50"/>
  <c r="W245" i="50" s="1"/>
  <c r="T245" i="56" s="1"/>
  <c r="S245" i="50"/>
  <c r="Q191" i="47"/>
  <c r="U191" i="47"/>
  <c r="O191" i="47"/>
  <c r="P191" i="47"/>
  <c r="S191" i="47"/>
  <c r="T191" i="47"/>
  <c r="Q88" i="44"/>
  <c r="P96" i="43"/>
  <c r="W83" i="37"/>
  <c r="N83" i="56" s="1"/>
  <c r="S196" i="45"/>
  <c r="Q196" i="45"/>
  <c r="T196" i="45"/>
  <c r="R196" i="45"/>
  <c r="U196" i="45"/>
  <c r="P196" i="45"/>
  <c r="O196" i="45"/>
  <c r="R206" i="50"/>
  <c r="P206" i="50"/>
  <c r="Q206" i="50"/>
  <c r="T206" i="50"/>
  <c r="U206" i="50"/>
  <c r="S206" i="50"/>
  <c r="O206" i="50"/>
  <c r="R312" i="36"/>
  <c r="Q110" i="52"/>
  <c r="S138" i="44"/>
  <c r="U311" i="54"/>
  <c r="S311" i="54"/>
  <c r="O311" i="54"/>
  <c r="R311" i="54"/>
  <c r="P311" i="54"/>
  <c r="Q311" i="54"/>
  <c r="Q312" i="44"/>
  <c r="U320" i="37"/>
  <c r="Q229" i="44"/>
  <c r="R194" i="48"/>
  <c r="Q194" i="48"/>
  <c r="O194" i="48"/>
  <c r="P194" i="48"/>
  <c r="T194" i="48"/>
  <c r="U194" i="48"/>
  <c r="O151" i="42"/>
  <c r="W151" i="42" s="1"/>
  <c r="L151" i="56" s="1"/>
  <c r="Q115" i="47"/>
  <c r="S96" i="44"/>
  <c r="P91" i="48"/>
  <c r="U84" i="42"/>
  <c r="T84" i="42"/>
  <c r="O84" i="42"/>
  <c r="W84" i="42" s="1"/>
  <c r="L84" i="56" s="1"/>
  <c r="P84" i="42"/>
  <c r="Q84" i="42"/>
  <c r="S84" i="42"/>
  <c r="S86" i="46"/>
  <c r="S102" i="36"/>
  <c r="U102" i="36"/>
  <c r="O102" i="36"/>
  <c r="Q102" i="36"/>
  <c r="R102" i="36"/>
  <c r="T102" i="36"/>
  <c r="X153" i="32"/>
  <c r="H155" i="56"/>
  <c r="U141" i="52"/>
  <c r="R141" i="52"/>
  <c r="O141" i="52"/>
  <c r="S141" i="52"/>
  <c r="Q141" i="52"/>
  <c r="P141" i="52"/>
  <c r="S320" i="54"/>
  <c r="O224" i="45"/>
  <c r="T211" i="45"/>
  <c r="R211" i="45"/>
  <c r="S211" i="45"/>
  <c r="U211" i="45"/>
  <c r="Q211" i="45"/>
  <c r="O211" i="45"/>
  <c r="P211" i="45"/>
  <c r="R196" i="50"/>
  <c r="S196" i="50"/>
  <c r="O196" i="50"/>
  <c r="T196" i="50"/>
  <c r="P196" i="50"/>
  <c r="U196" i="50"/>
  <c r="R254" i="48"/>
  <c r="U254" i="48"/>
  <c r="P254" i="48"/>
  <c r="S254" i="48"/>
  <c r="Q254" i="48"/>
  <c r="T254" i="48"/>
  <c r="O254" i="48"/>
  <c r="R317" i="37"/>
  <c r="S314" i="49"/>
  <c r="R314" i="49"/>
  <c r="U314" i="49"/>
  <c r="T314" i="49"/>
  <c r="P314" i="49"/>
  <c r="O314" i="49"/>
  <c r="W314" i="49" s="1"/>
  <c r="R314" i="56" s="1"/>
  <c r="Q314" i="49"/>
  <c r="Q225" i="37"/>
  <c r="R213" i="44"/>
  <c r="R167" i="45"/>
  <c r="P148" i="44"/>
  <c r="W148" i="44" s="1"/>
  <c r="AD148" i="56" s="1"/>
  <c r="T97" i="46"/>
  <c r="U97" i="46"/>
  <c r="S97" i="46"/>
  <c r="R97" i="46"/>
  <c r="Q97" i="46"/>
  <c r="P97" i="46"/>
  <c r="O97" i="46"/>
  <c r="R97" i="36"/>
  <c r="U97" i="36"/>
  <c r="Q97" i="36"/>
  <c r="S97" i="36"/>
  <c r="T97" i="36"/>
  <c r="P97" i="36"/>
  <c r="O97" i="36"/>
  <c r="T90" i="44"/>
  <c r="Q83" i="51"/>
  <c r="Q94" i="36"/>
  <c r="W94" i="36" s="1"/>
  <c r="J94" i="56" s="1"/>
  <c r="P200" i="54"/>
  <c r="Q200" i="54"/>
  <c r="R200" i="54"/>
  <c r="T200" i="54"/>
  <c r="O200" i="54"/>
  <c r="U200" i="54"/>
  <c r="S200" i="54"/>
  <c r="O367" i="42"/>
  <c r="W364" i="42"/>
  <c r="S98" i="46"/>
  <c r="U98" i="46"/>
  <c r="R98" i="46"/>
  <c r="T98" i="46"/>
  <c r="P98" i="46"/>
  <c r="Q98" i="46"/>
  <c r="O98" i="46"/>
  <c r="P226" i="43"/>
  <c r="R226" i="43"/>
  <c r="S226" i="43"/>
  <c r="Q226" i="43"/>
  <c r="T226" i="43"/>
  <c r="U226" i="43"/>
  <c r="O226" i="43"/>
  <c r="T193" i="47"/>
  <c r="P145" i="46"/>
  <c r="W145" i="46" s="1"/>
  <c r="AH145" i="56" s="1"/>
  <c r="U135" i="49"/>
  <c r="T317" i="47"/>
  <c r="S205" i="52"/>
  <c r="O258" i="39"/>
  <c r="W258" i="39" s="1"/>
  <c r="AN258" i="56" s="1"/>
  <c r="T258" i="39"/>
  <c r="U258" i="39"/>
  <c r="R258" i="39"/>
  <c r="Q258" i="39"/>
  <c r="P258" i="39"/>
  <c r="S258" i="39"/>
  <c r="U142" i="54"/>
  <c r="O320" i="38"/>
  <c r="U320" i="38"/>
  <c r="T320" i="38"/>
  <c r="S320" i="38"/>
  <c r="R320" i="38"/>
  <c r="P320" i="38"/>
  <c r="U320" i="39"/>
  <c r="R320" i="39"/>
  <c r="Q320" i="39"/>
  <c r="P320" i="39"/>
  <c r="S320" i="39"/>
  <c r="T320" i="39"/>
  <c r="O320" i="39"/>
  <c r="T320" i="44"/>
  <c r="P320" i="44"/>
  <c r="Q320" i="44"/>
  <c r="S320" i="44"/>
  <c r="U320" i="44"/>
  <c r="O320" i="44"/>
  <c r="R320" i="44"/>
  <c r="Q246" i="36"/>
  <c r="S246" i="36"/>
  <c r="P246" i="36"/>
  <c r="W246" i="36" s="1"/>
  <c r="J246" i="56" s="1"/>
  <c r="U246" i="36"/>
  <c r="T246" i="36"/>
  <c r="T246" i="48"/>
  <c r="O246" i="48"/>
  <c r="P246" i="48"/>
  <c r="Q246" i="48"/>
  <c r="R246" i="48"/>
  <c r="U246" i="48"/>
  <c r="S246" i="48"/>
  <c r="U246" i="46"/>
  <c r="O246" i="46"/>
  <c r="S246" i="46"/>
  <c r="P246" i="46"/>
  <c r="T246" i="46"/>
  <c r="R246" i="46"/>
  <c r="Q246" i="46"/>
  <c r="T229" i="45"/>
  <c r="U229" i="45"/>
  <c r="R229" i="45"/>
  <c r="S229" i="45"/>
  <c r="P229" i="45"/>
  <c r="P229" i="39"/>
  <c r="U229" i="39"/>
  <c r="S229" i="39"/>
  <c r="T229" i="39"/>
  <c r="Q229" i="39"/>
  <c r="R229" i="39"/>
  <c r="O229" i="39"/>
  <c r="S229" i="52"/>
  <c r="T229" i="52"/>
  <c r="Q229" i="52"/>
  <c r="P229" i="52"/>
  <c r="U229" i="52"/>
  <c r="O229" i="52"/>
  <c r="R229" i="52"/>
  <c r="R163" i="36"/>
  <c r="P163" i="36"/>
  <c r="W163" i="36" s="1"/>
  <c r="J163" i="56" s="1"/>
  <c r="U163" i="36"/>
  <c r="Q163" i="36"/>
  <c r="S163" i="36"/>
  <c r="T146" i="43"/>
  <c r="S146" i="43"/>
  <c r="Q146" i="43"/>
  <c r="P146" i="43"/>
  <c r="W146" i="43" s="1"/>
  <c r="AB146" i="56" s="1"/>
  <c r="U146" i="43"/>
  <c r="U135" i="51"/>
  <c r="S135" i="51"/>
  <c r="T136" i="43"/>
  <c r="S141" i="37"/>
  <c r="R99" i="43"/>
  <c r="P102" i="38"/>
  <c r="Q102" i="38"/>
  <c r="T82" i="48"/>
  <c r="S81" i="51"/>
  <c r="Q81" i="51"/>
  <c r="O93" i="37"/>
  <c r="P81" i="36"/>
  <c r="W81" i="36" s="1"/>
  <c r="J81" i="56" s="1"/>
  <c r="Q81" i="36"/>
  <c r="T267" i="54"/>
  <c r="O74" i="44"/>
  <c r="U140" i="37"/>
  <c r="R255" i="43"/>
  <c r="R329" i="38"/>
  <c r="S233" i="36"/>
  <c r="P233" i="36"/>
  <c r="Q233" i="36"/>
  <c r="T233" i="36"/>
  <c r="R233" i="36"/>
  <c r="O233" i="36"/>
  <c r="W233" i="36" s="1"/>
  <c r="U233" i="36"/>
  <c r="U233" i="54"/>
  <c r="P233" i="54"/>
  <c r="Q233" i="54"/>
  <c r="R233" i="54"/>
  <c r="T233" i="54"/>
  <c r="O233" i="54"/>
  <c r="S233" i="54"/>
  <c r="U233" i="49"/>
  <c r="P233" i="49"/>
  <c r="S233" i="49"/>
  <c r="Q233" i="49"/>
  <c r="O233" i="49"/>
  <c r="T233" i="49"/>
  <c r="R233" i="49"/>
  <c r="S233" i="48"/>
  <c r="T233" i="48"/>
  <c r="Q233" i="48"/>
  <c r="R233" i="48"/>
  <c r="P233" i="48"/>
  <c r="U233" i="48"/>
  <c r="O233" i="48"/>
  <c r="P156" i="46"/>
  <c r="P256" i="50"/>
  <c r="R256" i="50"/>
  <c r="P139" i="47"/>
  <c r="S247" i="45"/>
  <c r="O229" i="54"/>
  <c r="P192" i="46"/>
  <c r="Q192" i="46"/>
  <c r="U164" i="51"/>
  <c r="R164" i="51"/>
  <c r="Q152" i="37"/>
  <c r="R152" i="37"/>
  <c r="S135" i="54"/>
  <c r="U117" i="44"/>
  <c r="O78" i="38"/>
  <c r="P89" i="48"/>
  <c r="W89" i="48" s="1"/>
  <c r="P89" i="56" s="1"/>
  <c r="S89" i="48"/>
  <c r="P93" i="46"/>
  <c r="T93" i="46"/>
  <c r="S93" i="46"/>
  <c r="U93" i="46"/>
  <c r="Q252" i="49"/>
  <c r="U262" i="43"/>
  <c r="P262" i="43"/>
  <c r="W262" i="43" s="1"/>
  <c r="AB262" i="56" s="1"/>
  <c r="R243" i="44"/>
  <c r="Q243" i="44"/>
  <c r="P243" i="44"/>
  <c r="W243" i="44" s="1"/>
  <c r="AD243" i="56" s="1"/>
  <c r="T243" i="44"/>
  <c r="S243" i="44"/>
  <c r="U243" i="44"/>
  <c r="T230" i="49"/>
  <c r="P230" i="49"/>
  <c r="Q230" i="49"/>
  <c r="U230" i="49"/>
  <c r="R230" i="49"/>
  <c r="U209" i="45"/>
  <c r="Q209" i="45"/>
  <c r="T200" i="49"/>
  <c r="S200" i="49"/>
  <c r="Q161" i="45"/>
  <c r="U161" i="45"/>
  <c r="S161" i="45"/>
  <c r="P161" i="45"/>
  <c r="R161" i="45"/>
  <c r="S168" i="48"/>
  <c r="R168" i="48"/>
  <c r="Q168" i="48"/>
  <c r="T168" i="48"/>
  <c r="R118" i="37"/>
  <c r="P118" i="37"/>
  <c r="Q87" i="50"/>
  <c r="U87" i="50"/>
  <c r="R87" i="50"/>
  <c r="T87" i="50"/>
  <c r="W87" i="50" s="1"/>
  <c r="T87" i="56" s="1"/>
  <c r="S87" i="50"/>
  <c r="P87" i="50"/>
  <c r="O87" i="43"/>
  <c r="R87" i="43"/>
  <c r="T87" i="43"/>
  <c r="P87" i="43"/>
  <c r="U87" i="43"/>
  <c r="S87" i="43"/>
  <c r="Q87" i="43"/>
  <c r="P87" i="39"/>
  <c r="O87" i="39"/>
  <c r="T87" i="39"/>
  <c r="U87" i="39"/>
  <c r="Q87" i="39"/>
  <c r="R87" i="39"/>
  <c r="S87" i="39"/>
  <c r="R147" i="48"/>
  <c r="Q147" i="48"/>
  <c r="T152" i="42"/>
  <c r="P152" i="42"/>
  <c r="R149" i="51"/>
  <c r="T149" i="51"/>
  <c r="S135" i="36"/>
  <c r="Q135" i="36"/>
  <c r="U135" i="36"/>
  <c r="T135" i="36"/>
  <c r="R135" i="36"/>
  <c r="P135" i="36"/>
  <c r="O135" i="36"/>
  <c r="O135" i="47"/>
  <c r="R135" i="47"/>
  <c r="S135" i="47"/>
  <c r="T135" i="47"/>
  <c r="Q135" i="47"/>
  <c r="U135" i="47"/>
  <c r="P135" i="47"/>
  <c r="S133" i="44"/>
  <c r="Q136" i="51"/>
  <c r="S113" i="38"/>
  <c r="U113" i="38"/>
  <c r="R119" i="52"/>
  <c r="S119" i="52"/>
  <c r="P112" i="49"/>
  <c r="W112" i="49" s="1"/>
  <c r="R112" i="56" s="1"/>
  <c r="R112" i="49"/>
  <c r="T113" i="48"/>
  <c r="Q113" i="48"/>
  <c r="R113" i="42"/>
  <c r="P113" i="42"/>
  <c r="W113" i="42" s="1"/>
  <c r="L113" i="56" s="1"/>
  <c r="Q113" i="47"/>
  <c r="R113" i="47"/>
  <c r="P113" i="47"/>
  <c r="S113" i="47"/>
  <c r="T113" i="47"/>
  <c r="O113" i="47"/>
  <c r="W113" i="47" s="1"/>
  <c r="AJ113" i="56" s="1"/>
  <c r="U113" i="47"/>
  <c r="R113" i="49"/>
  <c r="U113" i="49"/>
  <c r="S113" i="49"/>
  <c r="Q113" i="49"/>
  <c r="P113" i="49"/>
  <c r="T113" i="49"/>
  <c r="O113" i="49"/>
  <c r="W113" i="49" s="1"/>
  <c r="R113" i="56" s="1"/>
  <c r="Q119" i="46"/>
  <c r="P119" i="46"/>
  <c r="R116" i="51"/>
  <c r="P116" i="51"/>
  <c r="W116" i="51" s="1"/>
  <c r="V116" i="56" s="1"/>
  <c r="Q116" i="44"/>
  <c r="U116" i="44"/>
  <c r="S98" i="54"/>
  <c r="Q98" i="54"/>
  <c r="U98" i="44"/>
  <c r="Q98" i="44"/>
  <c r="Q98" i="51"/>
  <c r="W98" i="51" s="1"/>
  <c r="V98" i="56" s="1"/>
  <c r="S98" i="51"/>
  <c r="T98" i="37"/>
  <c r="S87" i="54"/>
  <c r="P87" i="54"/>
  <c r="P93" i="44"/>
  <c r="W93" i="44" s="1"/>
  <c r="AD93" i="56" s="1"/>
  <c r="U92" i="52"/>
  <c r="T92" i="52"/>
  <c r="Q92" i="50"/>
  <c r="T92" i="50"/>
  <c r="S102" i="42"/>
  <c r="P80" i="54"/>
  <c r="T80" i="54"/>
  <c r="R80" i="54"/>
  <c r="Q80" i="54"/>
  <c r="U80" i="54"/>
  <c r="S80" i="54"/>
  <c r="O80" i="54"/>
  <c r="W80" i="54" s="1"/>
  <c r="AL80" i="56" s="1"/>
  <c r="T80" i="42"/>
  <c r="Q80" i="42"/>
  <c r="U80" i="42"/>
  <c r="P80" i="42"/>
  <c r="W80" i="42" s="1"/>
  <c r="L80" i="56" s="1"/>
  <c r="R80" i="42"/>
  <c r="T94" i="46"/>
  <c r="P94" i="46"/>
  <c r="P84" i="45"/>
  <c r="S84" i="45"/>
  <c r="R91" i="45"/>
  <c r="U91" i="45"/>
  <c r="R86" i="43"/>
  <c r="T86" i="43"/>
  <c r="T80" i="51"/>
  <c r="O80" i="51"/>
  <c r="W80" i="51" s="1"/>
  <c r="V80" i="56" s="1"/>
  <c r="U102" i="49"/>
  <c r="S88" i="36"/>
  <c r="S142" i="49"/>
  <c r="U142" i="49"/>
  <c r="Q142" i="49"/>
  <c r="T142" i="49"/>
  <c r="R74" i="44"/>
  <c r="P254" i="47"/>
  <c r="W254" i="47" s="1"/>
  <c r="AJ254" i="56" s="1"/>
  <c r="U328" i="54"/>
  <c r="P328" i="54"/>
  <c r="S328" i="54"/>
  <c r="T328" i="54"/>
  <c r="Q143" i="44"/>
  <c r="U143" i="44"/>
  <c r="P327" i="51"/>
  <c r="Q327" i="51"/>
  <c r="S327" i="51"/>
  <c r="O327" i="51"/>
  <c r="T327" i="51"/>
  <c r="R327" i="51"/>
  <c r="U327" i="51"/>
  <c r="Q327" i="50"/>
  <c r="T327" i="50"/>
  <c r="S327" i="50"/>
  <c r="P327" i="50"/>
  <c r="R327" i="50"/>
  <c r="U327" i="50"/>
  <c r="O327" i="50"/>
  <c r="R327" i="36"/>
  <c r="Q327" i="36"/>
  <c r="P327" i="36"/>
  <c r="O327" i="36"/>
  <c r="T327" i="36"/>
  <c r="U327" i="36"/>
  <c r="S327" i="36"/>
  <c r="T142" i="39"/>
  <c r="Q142" i="39"/>
  <c r="P142" i="39"/>
  <c r="S142" i="39"/>
  <c r="R142" i="39"/>
  <c r="U142" i="39"/>
  <c r="O142" i="39"/>
  <c r="Q142" i="52"/>
  <c r="U142" i="52"/>
  <c r="S142" i="52"/>
  <c r="P142" i="52"/>
  <c r="T142" i="52"/>
  <c r="O142" i="52"/>
  <c r="R142" i="52"/>
  <c r="T142" i="45"/>
  <c r="O142" i="45"/>
  <c r="W142" i="45" s="1"/>
  <c r="AF142" i="56" s="1"/>
  <c r="U142" i="45"/>
  <c r="Q142" i="45"/>
  <c r="R142" i="45"/>
  <c r="S142" i="45"/>
  <c r="P142" i="45"/>
  <c r="P111" i="39"/>
  <c r="R111" i="39"/>
  <c r="U111" i="39"/>
  <c r="T111" i="39"/>
  <c r="Q111" i="39"/>
  <c r="S111" i="39"/>
  <c r="O111" i="39"/>
  <c r="W111" i="39" s="1"/>
  <c r="AN111" i="56" s="1"/>
  <c r="Q111" i="54"/>
  <c r="R111" i="54"/>
  <c r="S111" i="54"/>
  <c r="P111" i="54"/>
  <c r="W111" i="54" s="1"/>
  <c r="AL111" i="56" s="1"/>
  <c r="U111" i="54"/>
  <c r="S111" i="36"/>
  <c r="U111" i="36"/>
  <c r="T111" i="36"/>
  <c r="R111" i="36"/>
  <c r="P111" i="36"/>
  <c r="Q111" i="36"/>
  <c r="O111" i="36"/>
  <c r="W111" i="36" s="1"/>
  <c r="J111" i="56" s="1"/>
  <c r="T315" i="48"/>
  <c r="P262" i="37"/>
  <c r="W262" i="37" s="1"/>
  <c r="N262" i="56" s="1"/>
  <c r="O244" i="44"/>
  <c r="S244" i="44"/>
  <c r="Q244" i="44"/>
  <c r="R244" i="44"/>
  <c r="T244" i="44"/>
  <c r="U244" i="44"/>
  <c r="P244" i="44"/>
  <c r="O244" i="50"/>
  <c r="T244" i="50"/>
  <c r="S244" i="50"/>
  <c r="P244" i="50"/>
  <c r="Q244" i="50"/>
  <c r="R244" i="50"/>
  <c r="U244" i="50"/>
  <c r="R244" i="51"/>
  <c r="U244" i="51"/>
  <c r="P244" i="51"/>
  <c r="Q244" i="51"/>
  <c r="T244" i="51"/>
  <c r="R230" i="51"/>
  <c r="Q229" i="47"/>
  <c r="O229" i="47"/>
  <c r="W229" i="47" s="1"/>
  <c r="AJ229" i="56" s="1"/>
  <c r="Q226" i="48"/>
  <c r="P196" i="48"/>
  <c r="W196" i="48" s="1"/>
  <c r="P196" i="56" s="1"/>
  <c r="S193" i="50"/>
  <c r="Q164" i="38"/>
  <c r="T150" i="44"/>
  <c r="P150" i="44"/>
  <c r="P145" i="48"/>
  <c r="S145" i="48"/>
  <c r="W145" i="48" s="1"/>
  <c r="P145" i="56" s="1"/>
  <c r="Q152" i="36"/>
  <c r="T152" i="36"/>
  <c r="P133" i="38"/>
  <c r="S133" i="38"/>
  <c r="T115" i="42"/>
  <c r="Q102" i="47"/>
  <c r="S102" i="47"/>
  <c r="R96" i="52"/>
  <c r="Q96" i="52"/>
  <c r="R94" i="48"/>
  <c r="U94" i="48"/>
  <c r="P96" i="42"/>
  <c r="S96" i="42"/>
  <c r="T96" i="42"/>
  <c r="U96" i="42"/>
  <c r="R96" i="42"/>
  <c r="Q96" i="42"/>
  <c r="O96" i="42"/>
  <c r="P96" i="36"/>
  <c r="R96" i="36"/>
  <c r="O96" i="36"/>
  <c r="S96" i="36"/>
  <c r="T96" i="51"/>
  <c r="U96" i="51"/>
  <c r="Q96" i="51"/>
  <c r="P96" i="51"/>
  <c r="W96" i="51" s="1"/>
  <c r="V96" i="56" s="1"/>
  <c r="R96" i="51"/>
  <c r="T88" i="51"/>
  <c r="R157" i="36"/>
  <c r="U157" i="36"/>
  <c r="S235" i="45"/>
  <c r="P235" i="45"/>
  <c r="U235" i="45"/>
  <c r="R235" i="45"/>
  <c r="O235" i="45"/>
  <c r="T235" i="45"/>
  <c r="O235" i="36"/>
  <c r="U235" i="36"/>
  <c r="T235" i="36"/>
  <c r="P235" i="36"/>
  <c r="Q235" i="36"/>
  <c r="R235" i="36"/>
  <c r="Q254" i="51"/>
  <c r="P254" i="51"/>
  <c r="T254" i="51"/>
  <c r="R254" i="51"/>
  <c r="U254" i="51"/>
  <c r="Q329" i="46"/>
  <c r="R329" i="46"/>
  <c r="S329" i="46"/>
  <c r="U329" i="46"/>
  <c r="U110" i="46"/>
  <c r="W110" i="46" s="1"/>
  <c r="AH110" i="56" s="1"/>
  <c r="S138" i="54"/>
  <c r="Q138" i="54"/>
  <c r="S254" i="38"/>
  <c r="Q254" i="38"/>
  <c r="P254" i="38"/>
  <c r="T254" i="38"/>
  <c r="Q253" i="44"/>
  <c r="U253" i="44"/>
  <c r="S141" i="50"/>
  <c r="T141" i="50"/>
  <c r="U141" i="50"/>
  <c r="P141" i="50"/>
  <c r="W141" i="50" s="1"/>
  <c r="T141" i="56" s="1"/>
  <c r="R315" i="54"/>
  <c r="U315" i="54"/>
  <c r="P315" i="54"/>
  <c r="W315" i="54" s="1"/>
  <c r="AL315" i="56" s="1"/>
  <c r="T315" i="54"/>
  <c r="Q315" i="54"/>
  <c r="R320" i="46"/>
  <c r="U315" i="51"/>
  <c r="T315" i="51"/>
  <c r="T318" i="49"/>
  <c r="P318" i="49"/>
  <c r="W318" i="49" s="1"/>
  <c r="R318" i="56" s="1"/>
  <c r="S318" i="49"/>
  <c r="Q318" i="49"/>
  <c r="U318" i="49"/>
  <c r="U317" i="48"/>
  <c r="S317" i="48"/>
  <c r="P317" i="48"/>
  <c r="R317" i="48"/>
  <c r="T317" i="48"/>
  <c r="S262" i="47"/>
  <c r="U262" i="47"/>
  <c r="P261" i="38"/>
  <c r="T261" i="38"/>
  <c r="R261" i="38"/>
  <c r="W261" i="38" s="1"/>
  <c r="Z261" i="56" s="1"/>
  <c r="S261" i="38"/>
  <c r="Q261" i="38"/>
  <c r="U261" i="38"/>
  <c r="T261" i="36"/>
  <c r="P261" i="36"/>
  <c r="S261" i="36"/>
  <c r="Q261" i="36"/>
  <c r="U261" i="36"/>
  <c r="R244" i="49"/>
  <c r="Q247" i="52"/>
  <c r="W247" i="52" s="1"/>
  <c r="X247" i="56" s="1"/>
  <c r="O229" i="51"/>
  <c r="R224" i="51"/>
  <c r="O224" i="51"/>
  <c r="Q224" i="51"/>
  <c r="U224" i="51"/>
  <c r="P224" i="51"/>
  <c r="S224" i="51"/>
  <c r="T224" i="51"/>
  <c r="S224" i="42"/>
  <c r="R224" i="42"/>
  <c r="T224" i="42"/>
  <c r="P224" i="42"/>
  <c r="Q224" i="42"/>
  <c r="T224" i="46"/>
  <c r="S224" i="46"/>
  <c r="U224" i="46"/>
  <c r="R224" i="46"/>
  <c r="P224" i="46"/>
  <c r="O224" i="46"/>
  <c r="Q224" i="46"/>
  <c r="Q224" i="38"/>
  <c r="O224" i="38"/>
  <c r="W224" i="38" s="1"/>
  <c r="Z224" i="56" s="1"/>
  <c r="U211" i="49"/>
  <c r="R213" i="54"/>
  <c r="Q212" i="42"/>
  <c r="P212" i="42"/>
  <c r="W212" i="42" s="1"/>
  <c r="L212" i="56" s="1"/>
  <c r="S200" i="48"/>
  <c r="P200" i="48"/>
  <c r="W200" i="48" s="1"/>
  <c r="P200" i="56" s="1"/>
  <c r="T200" i="48"/>
  <c r="R200" i="48"/>
  <c r="U200" i="48"/>
  <c r="Q200" i="48"/>
  <c r="P199" i="37"/>
  <c r="R199" i="37"/>
  <c r="S199" i="37"/>
  <c r="T199" i="37"/>
  <c r="U199" i="37"/>
  <c r="R199" i="44"/>
  <c r="P199" i="44"/>
  <c r="U192" i="50"/>
  <c r="Q189" i="51"/>
  <c r="R189" i="51"/>
  <c r="U189" i="51"/>
  <c r="S189" i="51"/>
  <c r="U252" i="48"/>
  <c r="S252" i="48"/>
  <c r="R252" i="48"/>
  <c r="Q252" i="48"/>
  <c r="P252" i="48"/>
  <c r="Q162" i="38"/>
  <c r="P162" i="38"/>
  <c r="R167" i="37"/>
  <c r="T167" i="37"/>
  <c r="R166" i="36"/>
  <c r="T166" i="36"/>
  <c r="U166" i="36"/>
  <c r="P166" i="36"/>
  <c r="Q166" i="36"/>
  <c r="P145" i="52"/>
  <c r="S145" i="52"/>
  <c r="S152" i="48"/>
  <c r="P148" i="50"/>
  <c r="W148" i="50" s="1"/>
  <c r="T148" i="56" s="1"/>
  <c r="P133" i="48"/>
  <c r="R133" i="48"/>
  <c r="U133" i="48"/>
  <c r="T133" i="48"/>
  <c r="S133" i="48"/>
  <c r="R117" i="45"/>
  <c r="P117" i="45"/>
  <c r="W117" i="45" s="1"/>
  <c r="AF117" i="56" s="1"/>
  <c r="U140" i="42"/>
  <c r="Q97" i="45"/>
  <c r="Q88" i="47"/>
  <c r="U88" i="47"/>
  <c r="S89" i="47"/>
  <c r="W89" i="47" s="1"/>
  <c r="AJ89" i="56" s="1"/>
  <c r="P89" i="47"/>
  <c r="R89" i="47"/>
  <c r="Q89" i="47"/>
  <c r="T89" i="47"/>
  <c r="S84" i="44"/>
  <c r="P84" i="44"/>
  <c r="T84" i="44"/>
  <c r="U84" i="44"/>
  <c r="R84" i="44"/>
  <c r="S85" i="42"/>
  <c r="U85" i="42"/>
  <c r="R102" i="45"/>
  <c r="U80" i="49"/>
  <c r="O80" i="49"/>
  <c r="Q141" i="48"/>
  <c r="W141" i="48" s="1"/>
  <c r="P141" i="56" s="1"/>
  <c r="P235" i="52"/>
  <c r="W235" i="52" s="1"/>
  <c r="X235" i="56" s="1"/>
  <c r="S235" i="52"/>
  <c r="S132" i="50"/>
  <c r="P329" i="42"/>
  <c r="R329" i="42"/>
  <c r="T329" i="42"/>
  <c r="S329" i="42"/>
  <c r="P258" i="46"/>
  <c r="R258" i="46"/>
  <c r="O321" i="51"/>
  <c r="R262" i="50"/>
  <c r="Q262" i="50"/>
  <c r="W262" i="50" s="1"/>
  <c r="T262" i="56" s="1"/>
  <c r="T260" i="36"/>
  <c r="U260" i="36"/>
  <c r="R260" i="36"/>
  <c r="Q260" i="36"/>
  <c r="P260" i="36"/>
  <c r="S260" i="36"/>
  <c r="U240" i="44"/>
  <c r="T240" i="44"/>
  <c r="R240" i="44"/>
  <c r="P240" i="44"/>
  <c r="W240" i="44" s="1"/>
  <c r="AD240" i="56" s="1"/>
  <c r="S240" i="44"/>
  <c r="T229" i="50"/>
  <c r="T150" i="51"/>
  <c r="Q150" i="51"/>
  <c r="U150" i="51"/>
  <c r="S150" i="51"/>
  <c r="P150" i="51"/>
  <c r="R150" i="51"/>
  <c r="Q95" i="36"/>
  <c r="W95" i="36" s="1"/>
  <c r="J95" i="56" s="1"/>
  <c r="U143" i="54"/>
  <c r="W143" i="54" s="1"/>
  <c r="AL143" i="56" s="1"/>
  <c r="R253" i="42"/>
  <c r="U253" i="42"/>
  <c r="S253" i="42"/>
  <c r="P253" i="42"/>
  <c r="W253" i="42" s="1"/>
  <c r="L253" i="56" s="1"/>
  <c r="Q253" i="42"/>
  <c r="T253" i="42"/>
  <c r="U151" i="44"/>
  <c r="S151" i="44"/>
  <c r="T151" i="44"/>
  <c r="O151" i="44"/>
  <c r="P151" i="44"/>
  <c r="T151" i="49"/>
  <c r="P151" i="49"/>
  <c r="Q151" i="49"/>
  <c r="O151" i="49"/>
  <c r="U151" i="49"/>
  <c r="R151" i="48"/>
  <c r="Q151" i="48"/>
  <c r="S151" i="48"/>
  <c r="U151" i="48"/>
  <c r="T151" i="48"/>
  <c r="P151" i="48"/>
  <c r="O151" i="48"/>
  <c r="R145" i="36"/>
  <c r="O233" i="39"/>
  <c r="R133" i="37"/>
  <c r="O133" i="37"/>
  <c r="S133" i="37"/>
  <c r="T133" i="37"/>
  <c r="P133" i="37"/>
  <c r="O133" i="50"/>
  <c r="R133" i="50"/>
  <c r="Q133" i="50"/>
  <c r="S133" i="50"/>
  <c r="U133" i="50"/>
  <c r="P133" i="50"/>
  <c r="Q115" i="43"/>
  <c r="T115" i="43"/>
  <c r="P115" i="43"/>
  <c r="R115" i="43"/>
  <c r="S115" i="43"/>
  <c r="O115" i="43"/>
  <c r="U115" i="43"/>
  <c r="T115" i="45"/>
  <c r="U115" i="45"/>
  <c r="R115" i="45"/>
  <c r="S115" i="45"/>
  <c r="Q115" i="45"/>
  <c r="Q115" i="48"/>
  <c r="R115" i="48"/>
  <c r="T115" i="48"/>
  <c r="P115" i="48"/>
  <c r="W115" i="48" s="1"/>
  <c r="P115" i="56" s="1"/>
  <c r="S115" i="48"/>
  <c r="T113" i="51"/>
  <c r="R113" i="51"/>
  <c r="P113" i="44"/>
  <c r="W113" i="44" s="1"/>
  <c r="AD113" i="56" s="1"/>
  <c r="S99" i="51"/>
  <c r="Q99" i="51"/>
  <c r="T99" i="51"/>
  <c r="S99" i="38"/>
  <c r="R99" i="38"/>
  <c r="Q99" i="38"/>
  <c r="U99" i="38"/>
  <c r="T99" i="38"/>
  <c r="P99" i="38"/>
  <c r="O99" i="38"/>
  <c r="U99" i="50"/>
  <c r="R99" i="50"/>
  <c r="P99" i="50"/>
  <c r="O99" i="50"/>
  <c r="S99" i="50"/>
  <c r="R83" i="44"/>
  <c r="W83" i="44" s="1"/>
  <c r="AD83" i="56" s="1"/>
  <c r="P91" i="37"/>
  <c r="Q91" i="37"/>
  <c r="U91" i="37"/>
  <c r="R91" i="37"/>
  <c r="S91" i="37"/>
  <c r="O91" i="37"/>
  <c r="T91" i="37"/>
  <c r="P91" i="38"/>
  <c r="R91" i="38"/>
  <c r="Q91" i="38"/>
  <c r="T91" i="38"/>
  <c r="U91" i="38"/>
  <c r="S91" i="38"/>
  <c r="O91" i="38"/>
  <c r="U91" i="46"/>
  <c r="S91" i="46"/>
  <c r="R91" i="46"/>
  <c r="Q91" i="46"/>
  <c r="T91" i="46"/>
  <c r="O91" i="46"/>
  <c r="W91" i="46" s="1"/>
  <c r="AH91" i="56" s="1"/>
  <c r="P91" i="46"/>
  <c r="Q88" i="52"/>
  <c r="S88" i="52"/>
  <c r="R88" i="52"/>
  <c r="O88" i="52"/>
  <c r="P88" i="52"/>
  <c r="U88" i="52"/>
  <c r="T88" i="52"/>
  <c r="P88" i="37"/>
  <c r="O88" i="37"/>
  <c r="T88" i="37"/>
  <c r="Q88" i="37"/>
  <c r="U88" i="37"/>
  <c r="T259" i="52"/>
  <c r="S82" i="43"/>
  <c r="U93" i="37"/>
  <c r="P267" i="49"/>
  <c r="T267" i="49"/>
  <c r="O267" i="49"/>
  <c r="U267" i="49"/>
  <c r="S267" i="49"/>
  <c r="Q267" i="43"/>
  <c r="S267" i="43"/>
  <c r="O267" i="43"/>
  <c r="W267" i="43" s="1"/>
  <c r="AB267" i="56" s="1"/>
  <c r="T267" i="43"/>
  <c r="U267" i="43"/>
  <c r="R267" i="43"/>
  <c r="P267" i="43"/>
  <c r="R267" i="36"/>
  <c r="U267" i="36"/>
  <c r="P267" i="36"/>
  <c r="Q267" i="36"/>
  <c r="S267" i="36"/>
  <c r="O267" i="36"/>
  <c r="T267" i="36"/>
  <c r="U110" i="48"/>
  <c r="S110" i="48"/>
  <c r="Q110" i="48"/>
  <c r="P110" i="48"/>
  <c r="R110" i="48"/>
  <c r="T110" i="48"/>
  <c r="O110" i="48"/>
  <c r="S110" i="49"/>
  <c r="P110" i="49"/>
  <c r="U110" i="49"/>
  <c r="R110" i="49"/>
  <c r="Q110" i="49"/>
  <c r="T110" i="49"/>
  <c r="O110" i="49"/>
  <c r="R110" i="54"/>
  <c r="T110" i="54"/>
  <c r="U110" i="54"/>
  <c r="Q110" i="54"/>
  <c r="P110" i="54"/>
  <c r="W110" i="54" s="1"/>
  <c r="AL110" i="56" s="1"/>
  <c r="R229" i="54"/>
  <c r="S229" i="54"/>
  <c r="P208" i="42"/>
  <c r="R208" i="42"/>
  <c r="Q193" i="51"/>
  <c r="S193" i="51"/>
  <c r="T166" i="54"/>
  <c r="R149" i="45"/>
  <c r="U149" i="45"/>
  <c r="P112" i="37"/>
  <c r="W112" i="37" s="1"/>
  <c r="N112" i="56" s="1"/>
  <c r="Q329" i="36"/>
  <c r="P329" i="36"/>
  <c r="R78" i="38"/>
  <c r="P78" i="38"/>
  <c r="Q86" i="45"/>
  <c r="T86" i="45"/>
  <c r="P86" i="45"/>
  <c r="O86" i="45"/>
  <c r="W86" i="45" s="1"/>
  <c r="AF86" i="56" s="1"/>
  <c r="S86" i="45"/>
  <c r="O86" i="49"/>
  <c r="U86" i="49"/>
  <c r="R86" i="49"/>
  <c r="Q86" i="49"/>
  <c r="P86" i="49"/>
  <c r="T86" i="49"/>
  <c r="S86" i="49"/>
  <c r="U95" i="51"/>
  <c r="Q95" i="51"/>
  <c r="U253" i="52"/>
  <c r="S139" i="52"/>
  <c r="T139" i="52"/>
  <c r="U139" i="52"/>
  <c r="P139" i="52"/>
  <c r="Q314" i="38"/>
  <c r="W314" i="38" s="1"/>
  <c r="Z314" i="56" s="1"/>
  <c r="R321" i="49"/>
  <c r="P321" i="49"/>
  <c r="T321" i="49"/>
  <c r="Q321" i="49"/>
  <c r="S321" i="49"/>
  <c r="S312" i="48"/>
  <c r="S260" i="50"/>
  <c r="Q242" i="51"/>
  <c r="R242" i="51"/>
  <c r="P242" i="54"/>
  <c r="W242" i="54" s="1"/>
  <c r="AL242" i="56" s="1"/>
  <c r="Q242" i="54"/>
  <c r="S242" i="54"/>
  <c r="U242" i="54"/>
  <c r="T242" i="54"/>
  <c r="R242" i="54"/>
  <c r="S242" i="46"/>
  <c r="T242" i="46"/>
  <c r="R242" i="46"/>
  <c r="Q242" i="46"/>
  <c r="W242" i="46" s="1"/>
  <c r="AH242" i="56" s="1"/>
  <c r="U242" i="46"/>
  <c r="T224" i="44"/>
  <c r="S224" i="44"/>
  <c r="R200" i="42"/>
  <c r="S189" i="45"/>
  <c r="R189" i="45"/>
  <c r="U200" i="44"/>
  <c r="P200" i="44"/>
  <c r="T200" i="44"/>
  <c r="R200" i="44"/>
  <c r="Q200" i="44"/>
  <c r="S200" i="44"/>
  <c r="U163" i="48"/>
  <c r="O163" i="48"/>
  <c r="W163" i="48" s="1"/>
  <c r="P163" i="56" s="1"/>
  <c r="Q145" i="43"/>
  <c r="W145" i="43" s="1"/>
  <c r="AB145" i="56" s="1"/>
  <c r="U145" i="43"/>
  <c r="Q135" i="50"/>
  <c r="P135" i="50"/>
  <c r="W135" i="50" s="1"/>
  <c r="T135" i="56" s="1"/>
  <c r="R136" i="42"/>
  <c r="O133" i="54"/>
  <c r="R115" i="52"/>
  <c r="T119" i="44"/>
  <c r="Q102" i="48"/>
  <c r="W102" i="48" s="1"/>
  <c r="P102" i="56" s="1"/>
  <c r="Q80" i="46"/>
  <c r="Q92" i="51"/>
  <c r="T96" i="36"/>
  <c r="Q144" i="47"/>
  <c r="R144" i="47"/>
  <c r="U144" i="47"/>
  <c r="P144" i="47"/>
  <c r="W144" i="47" s="1"/>
  <c r="AJ144" i="56" s="1"/>
  <c r="O244" i="51"/>
  <c r="P134" i="52"/>
  <c r="T134" i="52"/>
  <c r="S134" i="52"/>
  <c r="U134" i="52"/>
  <c r="Q134" i="52"/>
  <c r="O134" i="52"/>
  <c r="W134" i="52" s="1"/>
  <c r="X134" i="56" s="1"/>
  <c r="R134" i="52"/>
  <c r="U99" i="51"/>
  <c r="Q315" i="47"/>
  <c r="S149" i="50"/>
  <c r="U116" i="54"/>
  <c r="P91" i="47"/>
  <c r="W91" i="47" s="1"/>
  <c r="AJ91" i="56" s="1"/>
  <c r="S82" i="46"/>
  <c r="Q82" i="46"/>
  <c r="R82" i="46"/>
  <c r="O82" i="46"/>
  <c r="P82" i="46"/>
  <c r="U82" i="46"/>
  <c r="T82" i="46"/>
  <c r="R82" i="44"/>
  <c r="O82" i="44"/>
  <c r="W82" i="44" s="1"/>
  <c r="AD82" i="56" s="1"/>
  <c r="P82" i="44"/>
  <c r="U82" i="44"/>
  <c r="Q82" i="44"/>
  <c r="S82" i="44"/>
  <c r="T82" i="44"/>
  <c r="Q82" i="54"/>
  <c r="U82" i="54"/>
  <c r="T82" i="54"/>
  <c r="R82" i="54"/>
  <c r="S82" i="54"/>
  <c r="O82" i="54"/>
  <c r="P82" i="54"/>
  <c r="T82" i="45"/>
  <c r="P82" i="45"/>
  <c r="R82" i="45"/>
  <c r="S82" i="45"/>
  <c r="U82" i="45"/>
  <c r="O82" i="45"/>
  <c r="Q82" i="45"/>
  <c r="P142" i="49"/>
  <c r="W142" i="49" s="1"/>
  <c r="R142" i="56" s="1"/>
  <c r="R328" i="54"/>
  <c r="U255" i="54"/>
  <c r="T111" i="54"/>
  <c r="R208" i="54"/>
  <c r="R195" i="39"/>
  <c r="T195" i="39"/>
  <c r="S195" i="39"/>
  <c r="P195" i="39"/>
  <c r="Q195" i="39"/>
  <c r="O195" i="39"/>
  <c r="U195" i="39"/>
  <c r="Q93" i="46"/>
  <c r="P318" i="51"/>
  <c r="Q318" i="51"/>
  <c r="O318" i="51"/>
  <c r="S318" i="51"/>
  <c r="R318" i="51"/>
  <c r="U318" i="51"/>
  <c r="T245" i="54"/>
  <c r="O245" i="54"/>
  <c r="W245" i="54" s="1"/>
  <c r="AL245" i="56" s="1"/>
  <c r="U245" i="54"/>
  <c r="S245" i="54"/>
  <c r="Q245" i="54"/>
  <c r="P245" i="54"/>
  <c r="O224" i="42"/>
  <c r="R116" i="50"/>
  <c r="U116" i="50"/>
  <c r="T116" i="50"/>
  <c r="S116" i="50"/>
  <c r="O116" i="50"/>
  <c r="P116" i="50"/>
  <c r="U96" i="43"/>
  <c r="Q139" i="54"/>
  <c r="T139" i="54"/>
  <c r="R139" i="54"/>
  <c r="U139" i="54"/>
  <c r="P139" i="54"/>
  <c r="O139" i="54"/>
  <c r="W139" i="54" s="1"/>
  <c r="AL139" i="56" s="1"/>
  <c r="S139" i="54"/>
  <c r="Q141" i="54"/>
  <c r="R141" i="54"/>
  <c r="O141" i="54"/>
  <c r="T141" i="54"/>
  <c r="S141" i="54"/>
  <c r="U141" i="54"/>
  <c r="U164" i="36"/>
  <c r="R164" i="36"/>
  <c r="S164" i="36"/>
  <c r="P164" i="36"/>
  <c r="T164" i="36"/>
  <c r="O164" i="36"/>
  <c r="W164" i="36" s="1"/>
  <c r="J164" i="56" s="1"/>
  <c r="Q164" i="36"/>
  <c r="O312" i="36"/>
  <c r="R254" i="38"/>
  <c r="R139" i="52"/>
  <c r="Q141" i="50"/>
  <c r="O110" i="51"/>
  <c r="T311" i="54"/>
  <c r="P312" i="44"/>
  <c r="P311" i="50"/>
  <c r="T311" i="50"/>
  <c r="O311" i="50"/>
  <c r="Q311" i="50"/>
  <c r="S311" i="50"/>
  <c r="R311" i="50"/>
  <c r="Q320" i="37"/>
  <c r="T244" i="42"/>
  <c r="S208" i="44"/>
  <c r="R208" i="44"/>
  <c r="Q208" i="44"/>
  <c r="P208" i="44"/>
  <c r="T208" i="44"/>
  <c r="U208" i="44"/>
  <c r="O208" i="44"/>
  <c r="W208" i="44" s="1"/>
  <c r="AD208" i="56" s="1"/>
  <c r="S208" i="51"/>
  <c r="P208" i="51"/>
  <c r="T208" i="51"/>
  <c r="O208" i="51"/>
  <c r="W208" i="51" s="1"/>
  <c r="V208" i="56" s="1"/>
  <c r="Q208" i="51"/>
  <c r="U208" i="51"/>
  <c r="R208" i="51"/>
  <c r="S194" i="48"/>
  <c r="P191" i="38"/>
  <c r="Q191" i="38"/>
  <c r="O191" i="38"/>
  <c r="W191" i="38" s="1"/>
  <c r="Z191" i="56" s="1"/>
  <c r="S191" i="38"/>
  <c r="T191" i="38"/>
  <c r="U191" i="38"/>
  <c r="T163" i="47"/>
  <c r="Q167" i="49"/>
  <c r="R167" i="49"/>
  <c r="O167" i="49"/>
  <c r="W167" i="49" s="1"/>
  <c r="R167" i="56" s="1"/>
  <c r="S167" i="49"/>
  <c r="U167" i="49"/>
  <c r="P167" i="49"/>
  <c r="Q168" i="52"/>
  <c r="O168" i="52"/>
  <c r="T168" i="52"/>
  <c r="P168" i="52"/>
  <c r="S168" i="52"/>
  <c r="R168" i="52"/>
  <c r="U168" i="52"/>
  <c r="R151" i="44"/>
  <c r="T133" i="50"/>
  <c r="U115" i="47"/>
  <c r="Q99" i="47"/>
  <c r="S93" i="50"/>
  <c r="P93" i="50"/>
  <c r="O93" i="50"/>
  <c r="T93" i="50"/>
  <c r="Q93" i="50"/>
  <c r="R93" i="50"/>
  <c r="R84" i="42"/>
  <c r="P102" i="36"/>
  <c r="W109" i="32"/>
  <c r="S256" i="43"/>
  <c r="Q256" i="43"/>
  <c r="U256" i="43"/>
  <c r="P256" i="43"/>
  <c r="R256" i="43"/>
  <c r="T256" i="43"/>
  <c r="O256" i="43"/>
  <c r="W256" i="43" s="1"/>
  <c r="AB256" i="56" s="1"/>
  <c r="R256" i="42"/>
  <c r="S256" i="42"/>
  <c r="U256" i="42"/>
  <c r="Q256" i="42"/>
  <c r="T256" i="42"/>
  <c r="P256" i="42"/>
  <c r="O256" i="42"/>
  <c r="U75" i="38"/>
  <c r="S75" i="38"/>
  <c r="T75" i="38"/>
  <c r="Q75" i="38"/>
  <c r="O75" i="38"/>
  <c r="W75" i="38" s="1"/>
  <c r="Z75" i="56" s="1"/>
  <c r="R75" i="38"/>
  <c r="U140" i="43"/>
  <c r="U253" i="47"/>
  <c r="P141" i="54"/>
  <c r="Q315" i="50"/>
  <c r="P315" i="50"/>
  <c r="O315" i="50"/>
  <c r="S315" i="50"/>
  <c r="U315" i="50"/>
  <c r="T315" i="50"/>
  <c r="T141" i="52"/>
  <c r="R143" i="47"/>
  <c r="Q143" i="47"/>
  <c r="S143" i="47"/>
  <c r="T143" i="47"/>
  <c r="P143" i="47"/>
  <c r="U143" i="47"/>
  <c r="O143" i="47"/>
  <c r="Q196" i="50"/>
  <c r="R267" i="49"/>
  <c r="S230" i="49"/>
  <c r="O209" i="37"/>
  <c r="Q209" i="37"/>
  <c r="T209" i="37"/>
  <c r="U209" i="37"/>
  <c r="R209" i="37"/>
  <c r="P209" i="37"/>
  <c r="S209" i="37"/>
  <c r="U213" i="44"/>
  <c r="R161" i="46"/>
  <c r="P168" i="48"/>
  <c r="R149" i="49"/>
  <c r="S149" i="49"/>
  <c r="T149" i="49"/>
  <c r="Q149" i="49"/>
  <c r="U149" i="49"/>
  <c r="O149" i="49"/>
  <c r="P149" i="49"/>
  <c r="S149" i="52"/>
  <c r="T149" i="52"/>
  <c r="U149" i="52"/>
  <c r="O149" i="52"/>
  <c r="Q149" i="52"/>
  <c r="R149" i="52"/>
  <c r="P149" i="52"/>
  <c r="U149" i="44"/>
  <c r="S149" i="44"/>
  <c r="P149" i="44"/>
  <c r="R149" i="44"/>
  <c r="Q149" i="44"/>
  <c r="O149" i="44"/>
  <c r="T149" i="44"/>
  <c r="S133" i="51"/>
  <c r="P94" i="36"/>
  <c r="Q240" i="44"/>
  <c r="O367" i="32"/>
  <c r="T212" i="43"/>
  <c r="R212" i="43"/>
  <c r="P212" i="43"/>
  <c r="O212" i="43"/>
  <c r="Q212" i="43"/>
  <c r="U212" i="43"/>
  <c r="S212" i="43"/>
  <c r="T212" i="49"/>
  <c r="R212" i="49"/>
  <c r="S212" i="49"/>
  <c r="U212" i="49"/>
  <c r="P212" i="49"/>
  <c r="O212" i="49"/>
  <c r="S212" i="48"/>
  <c r="R212" i="48"/>
  <c r="T212" i="48"/>
  <c r="Q212" i="48"/>
  <c r="U212" i="48"/>
  <c r="P212" i="48"/>
  <c r="O212" i="48"/>
  <c r="P115" i="45"/>
  <c r="W115" i="45" s="1"/>
  <c r="AF115" i="56" s="1"/>
  <c r="U89" i="47"/>
  <c r="T263" i="50"/>
  <c r="O263" i="50"/>
  <c r="S263" i="50"/>
  <c r="Q263" i="50"/>
  <c r="U263" i="50"/>
  <c r="P263" i="50"/>
  <c r="R263" i="50"/>
  <c r="R263" i="42"/>
  <c r="S263" i="42"/>
  <c r="T263" i="42"/>
  <c r="Q263" i="42"/>
  <c r="U263" i="42"/>
  <c r="O263" i="42"/>
  <c r="P263" i="42"/>
  <c r="P226" i="47"/>
  <c r="O226" i="47"/>
  <c r="W226" i="47" s="1"/>
  <c r="AJ226" i="56" s="1"/>
  <c r="U226" i="47"/>
  <c r="R226" i="47"/>
  <c r="T226" i="47"/>
  <c r="S226" i="47"/>
  <c r="Q212" i="49"/>
  <c r="R328" i="48"/>
  <c r="S99" i="37"/>
  <c r="R147" i="38"/>
  <c r="O147" i="38"/>
  <c r="Q147" i="38"/>
  <c r="S147" i="38"/>
  <c r="U147" i="38"/>
  <c r="T147" i="38"/>
  <c r="P147" i="38"/>
  <c r="W147" i="32"/>
  <c r="H147" i="56" s="1"/>
  <c r="U321" i="44"/>
  <c r="P196" i="42"/>
  <c r="S196" i="42"/>
  <c r="O196" i="42"/>
  <c r="W196" i="42" s="1"/>
  <c r="L196" i="56" s="1"/>
  <c r="R196" i="42"/>
  <c r="U196" i="42"/>
  <c r="T196" i="42"/>
  <c r="Q196" i="42"/>
  <c r="R145" i="47"/>
  <c r="P145" i="47"/>
  <c r="O145" i="47"/>
  <c r="S145" i="47"/>
  <c r="T145" i="47"/>
  <c r="Q145" i="47"/>
  <c r="U145" i="47"/>
  <c r="S320" i="49"/>
  <c r="R320" i="49"/>
  <c r="Q320" i="49"/>
  <c r="P320" i="49"/>
  <c r="W320" i="49" s="1"/>
  <c r="R320" i="56" s="1"/>
  <c r="T320" i="49"/>
  <c r="U320" i="49"/>
  <c r="P246" i="50"/>
  <c r="Q246" i="50"/>
  <c r="R246" i="50"/>
  <c r="S246" i="50"/>
  <c r="U246" i="50"/>
  <c r="O246" i="50"/>
  <c r="T246" i="50"/>
  <c r="R246" i="49"/>
  <c r="U246" i="49"/>
  <c r="S246" i="49"/>
  <c r="O246" i="49"/>
  <c r="W246" i="49" s="1"/>
  <c r="R246" i="56" s="1"/>
  <c r="P246" i="49"/>
  <c r="T246" i="49"/>
  <c r="Q246" i="49"/>
  <c r="O246" i="45"/>
  <c r="W246" i="45" s="1"/>
  <c r="AF246" i="56" s="1"/>
  <c r="S246" i="45"/>
  <c r="R246" i="45"/>
  <c r="U246" i="45"/>
  <c r="Q246" i="45"/>
  <c r="T246" i="45"/>
  <c r="S163" i="54"/>
  <c r="R163" i="54"/>
  <c r="T163" i="54"/>
  <c r="Q163" i="54"/>
  <c r="P163" i="54"/>
  <c r="O163" i="54"/>
  <c r="O163" i="45"/>
  <c r="W163" i="45" s="1"/>
  <c r="AF163" i="56" s="1"/>
  <c r="T163" i="45"/>
  <c r="P163" i="45"/>
  <c r="S163" i="45"/>
  <c r="Q163" i="45"/>
  <c r="U163" i="45"/>
  <c r="R163" i="45"/>
  <c r="O146" i="50"/>
  <c r="U146" i="50"/>
  <c r="T146" i="50"/>
  <c r="P146" i="50"/>
  <c r="S146" i="50"/>
  <c r="Q146" i="50"/>
  <c r="R146" i="50"/>
  <c r="U146" i="37"/>
  <c r="R146" i="37"/>
  <c r="S146" i="37"/>
  <c r="P146" i="37"/>
  <c r="T146" i="37"/>
  <c r="Q146" i="37"/>
  <c r="Q146" i="54"/>
  <c r="R146" i="54"/>
  <c r="S146" i="54"/>
  <c r="U146" i="54"/>
  <c r="T146" i="54"/>
  <c r="P146" i="54"/>
  <c r="O146" i="54"/>
  <c r="R117" i="38"/>
  <c r="T117" i="38"/>
  <c r="W117" i="38" s="1"/>
  <c r="Z117" i="56" s="1"/>
  <c r="S117" i="38"/>
  <c r="Q117" i="38"/>
  <c r="R82" i="48"/>
  <c r="T82" i="42"/>
  <c r="P82" i="42"/>
  <c r="W82" i="42" s="1"/>
  <c r="L82" i="56" s="1"/>
  <c r="Q82" i="42"/>
  <c r="S82" i="42"/>
  <c r="S81" i="36"/>
  <c r="R267" i="54"/>
  <c r="W267" i="54" s="1"/>
  <c r="AL267" i="56" s="1"/>
  <c r="S140" i="37"/>
  <c r="S255" i="43"/>
  <c r="Q329" i="38"/>
  <c r="U233" i="38"/>
  <c r="Q233" i="38"/>
  <c r="S233" i="38"/>
  <c r="T233" i="38"/>
  <c r="P233" i="38"/>
  <c r="R233" i="38"/>
  <c r="O233" i="38"/>
  <c r="T233" i="43"/>
  <c r="O233" i="43"/>
  <c r="R233" i="43"/>
  <c r="S233" i="43"/>
  <c r="P233" i="43"/>
  <c r="U233" i="43"/>
  <c r="Q233" i="43"/>
  <c r="Q233" i="39"/>
  <c r="R233" i="39"/>
  <c r="S233" i="39"/>
  <c r="Q247" i="45"/>
  <c r="P240" i="37"/>
  <c r="Q240" i="37"/>
  <c r="U240" i="37"/>
  <c r="S240" i="37"/>
  <c r="R240" i="37"/>
  <c r="S164" i="51"/>
  <c r="U78" i="54"/>
  <c r="S78" i="54"/>
  <c r="T78" i="54"/>
  <c r="Q78" i="54"/>
  <c r="W78" i="54" s="1"/>
  <c r="AL78" i="56" s="1"/>
  <c r="U89" i="48"/>
  <c r="T252" i="49"/>
  <c r="R312" i="43"/>
  <c r="T312" i="43"/>
  <c r="S312" i="43"/>
  <c r="U312" i="43"/>
  <c r="Q312" i="43"/>
  <c r="P312" i="43"/>
  <c r="W312" i="43" s="1"/>
  <c r="AB312" i="56" s="1"/>
  <c r="U317" i="37"/>
  <c r="Q317" i="37"/>
  <c r="S317" i="37"/>
  <c r="P317" i="37"/>
  <c r="W317" i="37" s="1"/>
  <c r="N317" i="56" s="1"/>
  <c r="T317" i="37"/>
  <c r="S262" i="43"/>
  <c r="U200" i="49"/>
  <c r="T87" i="44"/>
  <c r="Q87" i="44"/>
  <c r="U87" i="44"/>
  <c r="R87" i="44"/>
  <c r="P87" i="44"/>
  <c r="S87" i="44"/>
  <c r="O87" i="44"/>
  <c r="P87" i="37"/>
  <c r="Q87" i="37"/>
  <c r="U87" i="37"/>
  <c r="R87" i="37"/>
  <c r="S87" i="37"/>
  <c r="T87" i="37"/>
  <c r="O87" i="37"/>
  <c r="T87" i="38"/>
  <c r="S87" i="38"/>
  <c r="U87" i="38"/>
  <c r="O87" i="38"/>
  <c r="P87" i="38"/>
  <c r="Q87" i="38"/>
  <c r="R87" i="38"/>
  <c r="P147" i="48"/>
  <c r="W147" i="48" s="1"/>
  <c r="P147" i="56" s="1"/>
  <c r="U149" i="51"/>
  <c r="O135" i="38"/>
  <c r="P135" i="38"/>
  <c r="R135" i="38"/>
  <c r="Q135" i="38"/>
  <c r="T135" i="38"/>
  <c r="U135" i="38"/>
  <c r="S135" i="38"/>
  <c r="P135" i="43"/>
  <c r="T135" i="43"/>
  <c r="Q135" i="43"/>
  <c r="U135" i="43"/>
  <c r="R135" i="43"/>
  <c r="O135" i="43"/>
  <c r="T133" i="44"/>
  <c r="T136" i="51"/>
  <c r="P113" i="38"/>
  <c r="W113" i="38" s="1"/>
  <c r="Z113" i="56" s="1"/>
  <c r="S112" i="49"/>
  <c r="T113" i="42"/>
  <c r="O113" i="43"/>
  <c r="T113" i="43"/>
  <c r="S113" i="43"/>
  <c r="U113" i="43"/>
  <c r="R113" i="43"/>
  <c r="Q113" i="43"/>
  <c r="P113" i="43"/>
  <c r="U116" i="51"/>
  <c r="P116" i="44"/>
  <c r="P98" i="54"/>
  <c r="W98" i="54" s="1"/>
  <c r="AL98" i="56" s="1"/>
  <c r="T98" i="51"/>
  <c r="Q87" i="54"/>
  <c r="W87" i="54" s="1"/>
  <c r="AL87" i="56" s="1"/>
  <c r="Q93" i="44"/>
  <c r="U92" i="50"/>
  <c r="P102" i="42"/>
  <c r="W102" i="42" s="1"/>
  <c r="L102" i="56" s="1"/>
  <c r="U94" i="46"/>
  <c r="W94" i="46" s="1"/>
  <c r="AH94" i="56" s="1"/>
  <c r="S91" i="45"/>
  <c r="R102" i="49"/>
  <c r="T88" i="36"/>
  <c r="P74" i="44"/>
  <c r="S267" i="37"/>
  <c r="Q267" i="37"/>
  <c r="P267" i="37"/>
  <c r="R267" i="37"/>
  <c r="P143" i="44"/>
  <c r="S327" i="42"/>
  <c r="U327" i="42"/>
  <c r="P327" i="42"/>
  <c r="Q327" i="42"/>
  <c r="T327" i="42"/>
  <c r="O327" i="42"/>
  <c r="R327" i="42"/>
  <c r="Q327" i="39"/>
  <c r="R327" i="39"/>
  <c r="T327" i="39"/>
  <c r="O327" i="39"/>
  <c r="W327" i="39" s="1"/>
  <c r="U327" i="39"/>
  <c r="P327" i="39"/>
  <c r="S327" i="39"/>
  <c r="S327" i="38"/>
  <c r="R327" i="38"/>
  <c r="O327" i="38"/>
  <c r="Q327" i="38"/>
  <c r="T327" i="38"/>
  <c r="P327" i="38"/>
  <c r="U327" i="38"/>
  <c r="T142" i="43"/>
  <c r="Q142" i="43"/>
  <c r="P142" i="43"/>
  <c r="U142" i="43"/>
  <c r="R142" i="43"/>
  <c r="S142" i="43"/>
  <c r="O142" i="43"/>
  <c r="Q142" i="44"/>
  <c r="R142" i="44"/>
  <c r="U142" i="44"/>
  <c r="S142" i="44"/>
  <c r="T142" i="44"/>
  <c r="O142" i="44"/>
  <c r="P142" i="44"/>
  <c r="O111" i="52"/>
  <c r="U111" i="52"/>
  <c r="S111" i="52"/>
  <c r="T111" i="52"/>
  <c r="Q111" i="52"/>
  <c r="P111" i="52"/>
  <c r="R111" i="52"/>
  <c r="R111" i="48"/>
  <c r="S111" i="48"/>
  <c r="T111" i="48"/>
  <c r="T111" i="43"/>
  <c r="P111" i="43"/>
  <c r="O111" i="43"/>
  <c r="Q111" i="43"/>
  <c r="U111" i="43"/>
  <c r="R140" i="52"/>
  <c r="S140" i="52"/>
  <c r="T140" i="52"/>
  <c r="Q140" i="52"/>
  <c r="Q315" i="48"/>
  <c r="S312" i="45"/>
  <c r="T312" i="45"/>
  <c r="U312" i="45"/>
  <c r="O312" i="45"/>
  <c r="W312" i="45" s="1"/>
  <c r="AF312" i="56" s="1"/>
  <c r="R312" i="45"/>
  <c r="P312" i="45"/>
  <c r="Q312" i="45"/>
  <c r="R312" i="51"/>
  <c r="S312" i="51"/>
  <c r="Q312" i="51"/>
  <c r="T312" i="51"/>
  <c r="P312" i="51"/>
  <c r="U312" i="51"/>
  <c r="O312" i="51"/>
  <c r="Q262" i="37"/>
  <c r="S226" i="48"/>
  <c r="W226" i="48" s="1"/>
  <c r="P226" i="56" s="1"/>
  <c r="U196" i="48"/>
  <c r="U193" i="50"/>
  <c r="P164" i="38"/>
  <c r="W164" i="38" s="1"/>
  <c r="Z164" i="56" s="1"/>
  <c r="T145" i="48"/>
  <c r="P152" i="36"/>
  <c r="W152" i="36" s="1"/>
  <c r="J152" i="56" s="1"/>
  <c r="S115" i="42"/>
  <c r="U102" i="47"/>
  <c r="T94" i="48"/>
  <c r="W94" i="48" s="1"/>
  <c r="P94" i="56" s="1"/>
  <c r="T96" i="39"/>
  <c r="R96" i="39"/>
  <c r="S96" i="39"/>
  <c r="O96" i="39"/>
  <c r="W96" i="39" s="1"/>
  <c r="AN96" i="56" s="1"/>
  <c r="P96" i="39"/>
  <c r="Q96" i="39"/>
  <c r="U96" i="39"/>
  <c r="T96" i="37"/>
  <c r="P96" i="37"/>
  <c r="R96" i="37"/>
  <c r="O96" i="37"/>
  <c r="U96" i="37"/>
  <c r="S96" i="37"/>
  <c r="Q96" i="37"/>
  <c r="P96" i="44"/>
  <c r="U96" i="44"/>
  <c r="R96" i="44"/>
  <c r="O96" i="44"/>
  <c r="T96" i="44"/>
  <c r="R88" i="51"/>
  <c r="S253" i="36"/>
  <c r="Q253" i="36"/>
  <c r="W253" i="36" s="1"/>
  <c r="J253" i="56" s="1"/>
  <c r="T253" i="36"/>
  <c r="U253" i="36"/>
  <c r="O235" i="44"/>
  <c r="S235" i="44"/>
  <c r="Q235" i="44"/>
  <c r="P235" i="44"/>
  <c r="T235" i="44"/>
  <c r="R235" i="44"/>
  <c r="U235" i="44"/>
  <c r="R235" i="51"/>
  <c r="T235" i="51"/>
  <c r="S235" i="51"/>
  <c r="P235" i="51"/>
  <c r="Q235" i="51"/>
  <c r="O235" i="51"/>
  <c r="T235" i="46"/>
  <c r="P235" i="46"/>
  <c r="U235" i="46"/>
  <c r="S235" i="46"/>
  <c r="R235" i="46"/>
  <c r="Q235" i="46"/>
  <c r="O235" i="46"/>
  <c r="W235" i="46" s="1"/>
  <c r="AH235" i="56" s="1"/>
  <c r="Q110" i="46"/>
  <c r="U320" i="46"/>
  <c r="Q315" i="51"/>
  <c r="P262" i="47"/>
  <c r="W262" i="47" s="1"/>
  <c r="AJ262" i="56" s="1"/>
  <c r="Q244" i="49"/>
  <c r="S247" i="52"/>
  <c r="U243" i="37"/>
  <c r="T243" i="37"/>
  <c r="Q243" i="37"/>
  <c r="P243" i="37"/>
  <c r="S243" i="37"/>
  <c r="P224" i="36"/>
  <c r="W224" i="36" s="1"/>
  <c r="J224" i="56" s="1"/>
  <c r="Q224" i="36"/>
  <c r="T224" i="36"/>
  <c r="U224" i="36"/>
  <c r="R224" i="36"/>
  <c r="Q224" i="48"/>
  <c r="O224" i="48"/>
  <c r="R224" i="48"/>
  <c r="T224" i="48"/>
  <c r="U224" i="48"/>
  <c r="O229" i="45"/>
  <c r="R211" i="49"/>
  <c r="P213" i="54"/>
  <c r="W213" i="54" s="1"/>
  <c r="AL213" i="56" s="1"/>
  <c r="Q212" i="44"/>
  <c r="U212" i="44"/>
  <c r="S212" i="44"/>
  <c r="R212" i="44"/>
  <c r="P212" i="44"/>
  <c r="T212" i="44"/>
  <c r="Q209" i="52"/>
  <c r="U209" i="52"/>
  <c r="T209" i="52"/>
  <c r="P209" i="52"/>
  <c r="S212" i="42"/>
  <c r="P192" i="50"/>
  <c r="W192" i="50" s="1"/>
  <c r="T192" i="56" s="1"/>
  <c r="S165" i="49"/>
  <c r="T165" i="49"/>
  <c r="P165" i="49"/>
  <c r="W165" i="49" s="1"/>
  <c r="R165" i="56" s="1"/>
  <c r="R165" i="49"/>
  <c r="U167" i="37"/>
  <c r="S148" i="50"/>
  <c r="U148" i="36"/>
  <c r="R148" i="36"/>
  <c r="P148" i="36"/>
  <c r="T148" i="36"/>
  <c r="Q148" i="36"/>
  <c r="T117" i="45"/>
  <c r="Q140" i="42"/>
  <c r="W140" i="42" s="1"/>
  <c r="L140" i="56" s="1"/>
  <c r="S97" i="45"/>
  <c r="R97" i="42"/>
  <c r="W97" i="42" s="1"/>
  <c r="L97" i="56" s="1"/>
  <c r="P97" i="42"/>
  <c r="Q97" i="42"/>
  <c r="S97" i="42"/>
  <c r="T97" i="42"/>
  <c r="U97" i="42"/>
  <c r="P86" i="54"/>
  <c r="T86" i="54"/>
  <c r="U86" i="54"/>
  <c r="S86" i="54"/>
  <c r="R86" i="54"/>
  <c r="P88" i="47"/>
  <c r="T85" i="42"/>
  <c r="Q102" i="45"/>
  <c r="W102" i="45" s="1"/>
  <c r="AF102" i="56" s="1"/>
  <c r="R78" i="43"/>
  <c r="T78" i="43"/>
  <c r="U78" i="43"/>
  <c r="P78" i="43"/>
  <c r="Q78" i="43"/>
  <c r="S78" i="43"/>
  <c r="S83" i="51"/>
  <c r="W83" i="51" s="1"/>
  <c r="V83" i="56" s="1"/>
  <c r="T83" i="51"/>
  <c r="R83" i="51"/>
  <c r="U83" i="51"/>
  <c r="S141" i="48"/>
  <c r="R235" i="52"/>
  <c r="U317" i="47"/>
  <c r="Q317" i="47"/>
  <c r="P317" i="47"/>
  <c r="W317" i="47" s="1"/>
  <c r="AJ317" i="56" s="1"/>
  <c r="R317" i="47"/>
  <c r="S317" i="47"/>
  <c r="Q321" i="51"/>
  <c r="R321" i="51"/>
  <c r="P321" i="51"/>
  <c r="U321" i="51"/>
  <c r="S321" i="51"/>
  <c r="S262" i="50"/>
  <c r="S229" i="50"/>
  <c r="S95" i="36"/>
  <c r="T151" i="46"/>
  <c r="R151" i="46"/>
  <c r="Q151" i="46"/>
  <c r="S151" i="46"/>
  <c r="U151" i="46"/>
  <c r="P151" i="46"/>
  <c r="W151" i="46" s="1"/>
  <c r="AH151" i="56" s="1"/>
  <c r="S151" i="37"/>
  <c r="Q151" i="37"/>
  <c r="T151" i="37"/>
  <c r="R151" i="37"/>
  <c r="U151" i="37"/>
  <c r="P151" i="37"/>
  <c r="O151" i="37"/>
  <c r="P151" i="52"/>
  <c r="O151" i="52"/>
  <c r="S151" i="52"/>
  <c r="Q151" i="52"/>
  <c r="T151" i="52"/>
  <c r="R151" i="52"/>
  <c r="R151" i="39"/>
  <c r="O151" i="39"/>
  <c r="Q151" i="39"/>
  <c r="P151" i="39"/>
  <c r="U151" i="39"/>
  <c r="T151" i="39"/>
  <c r="S151" i="39"/>
  <c r="P145" i="36"/>
  <c r="W145" i="36" s="1"/>
  <c r="J145" i="56" s="1"/>
  <c r="R133" i="46"/>
  <c r="O133" i="46"/>
  <c r="U133" i="46"/>
  <c r="P133" i="46"/>
  <c r="S133" i="46"/>
  <c r="Q133" i="46"/>
  <c r="T133" i="46"/>
  <c r="S133" i="39"/>
  <c r="R133" i="39"/>
  <c r="U133" i="39"/>
  <c r="T133" i="39"/>
  <c r="P133" i="39"/>
  <c r="Q133" i="39"/>
  <c r="O133" i="39"/>
  <c r="T115" i="49"/>
  <c r="O115" i="49"/>
  <c r="Q115" i="49"/>
  <c r="P115" i="49"/>
  <c r="S115" i="49"/>
  <c r="R115" i="54"/>
  <c r="T115" i="54"/>
  <c r="S115" i="54"/>
  <c r="O115" i="54"/>
  <c r="W115" i="54" s="1"/>
  <c r="AL115" i="56" s="1"/>
  <c r="U115" i="54"/>
  <c r="P115" i="54"/>
  <c r="Q115" i="54"/>
  <c r="R115" i="38"/>
  <c r="T115" i="38"/>
  <c r="U115" i="38"/>
  <c r="P115" i="38"/>
  <c r="S115" i="38"/>
  <c r="Q115" i="38"/>
  <c r="O115" i="38"/>
  <c r="P113" i="51"/>
  <c r="W113" i="51" s="1"/>
  <c r="V113" i="56" s="1"/>
  <c r="T113" i="44"/>
  <c r="T99" i="49"/>
  <c r="Q99" i="49"/>
  <c r="R99" i="49"/>
  <c r="S99" i="49"/>
  <c r="P99" i="49"/>
  <c r="U99" i="49"/>
  <c r="O99" i="49"/>
  <c r="Q99" i="48"/>
  <c r="O99" i="48"/>
  <c r="S99" i="48"/>
  <c r="T99" i="48"/>
  <c r="R99" i="48"/>
  <c r="P99" i="48"/>
  <c r="U99" i="48"/>
  <c r="P83" i="44"/>
  <c r="O91" i="50"/>
  <c r="W91" i="50" s="1"/>
  <c r="T91" i="56" s="1"/>
  <c r="R91" i="50"/>
  <c r="Q91" i="50"/>
  <c r="U91" i="50"/>
  <c r="P91" i="50"/>
  <c r="S91" i="50"/>
  <c r="P91" i="43"/>
  <c r="T91" i="43"/>
  <c r="R91" i="43"/>
  <c r="S91" i="43"/>
  <c r="U91" i="43"/>
  <c r="R91" i="51"/>
  <c r="U91" i="51"/>
  <c r="S91" i="51"/>
  <c r="P91" i="51"/>
  <c r="T91" i="51"/>
  <c r="Q91" i="51"/>
  <c r="T88" i="43"/>
  <c r="S88" i="43"/>
  <c r="Q88" i="43"/>
  <c r="P88" i="43"/>
  <c r="U88" i="43"/>
  <c r="R88" i="43"/>
  <c r="O88" i="43"/>
  <c r="R88" i="45"/>
  <c r="U88" i="45"/>
  <c r="P88" i="45"/>
  <c r="S88" i="45"/>
  <c r="Q88" i="45"/>
  <c r="T88" i="45"/>
  <c r="O88" i="45"/>
  <c r="U88" i="44"/>
  <c r="R88" i="44"/>
  <c r="T88" i="44"/>
  <c r="O88" i="44"/>
  <c r="P88" i="44"/>
  <c r="Q82" i="43"/>
  <c r="W82" i="43" s="1"/>
  <c r="AB82" i="56" s="1"/>
  <c r="R93" i="37"/>
  <c r="R267" i="38"/>
  <c r="U267" i="38"/>
  <c r="P267" i="38"/>
  <c r="T267" i="38"/>
  <c r="Q267" i="38"/>
  <c r="O267" i="38"/>
  <c r="S267" i="38"/>
  <c r="Q267" i="47"/>
  <c r="O267" i="47"/>
  <c r="U267" i="47"/>
  <c r="R267" i="47"/>
  <c r="T267" i="47"/>
  <c r="S267" i="47"/>
  <c r="P267" i="47"/>
  <c r="S267" i="46"/>
  <c r="U267" i="46"/>
  <c r="R267" i="46"/>
  <c r="T267" i="46"/>
  <c r="P267" i="46"/>
  <c r="O267" i="46"/>
  <c r="Q267" i="46"/>
  <c r="R110" i="43"/>
  <c r="U110" i="43"/>
  <c r="S110" i="43"/>
  <c r="P110" i="43"/>
  <c r="Q110" i="43"/>
  <c r="T110" i="43"/>
  <c r="O110" i="43"/>
  <c r="Q110" i="39"/>
  <c r="T110" i="39"/>
  <c r="R110" i="39"/>
  <c r="S110" i="39"/>
  <c r="U110" i="39"/>
  <c r="O110" i="39"/>
  <c r="P110" i="39"/>
  <c r="R110" i="36"/>
  <c r="P110" i="36"/>
  <c r="T110" i="36"/>
  <c r="Q110" i="36"/>
  <c r="U110" i="36"/>
  <c r="S110" i="36"/>
  <c r="O110" i="36"/>
  <c r="Q229" i="54"/>
  <c r="T208" i="42"/>
  <c r="P193" i="51"/>
  <c r="U166" i="54"/>
  <c r="Q149" i="45"/>
  <c r="W149" i="45" s="1"/>
  <c r="AF149" i="56" s="1"/>
  <c r="T112" i="37"/>
  <c r="Q86" i="46"/>
  <c r="O86" i="46"/>
  <c r="T86" i="46"/>
  <c r="U86" i="46"/>
  <c r="P86" i="46"/>
  <c r="R86" i="48"/>
  <c r="O86" i="48"/>
  <c r="W86" i="48" s="1"/>
  <c r="P86" i="56" s="1"/>
  <c r="P86" i="48"/>
  <c r="T86" i="48"/>
  <c r="Q86" i="48"/>
  <c r="S86" i="48"/>
  <c r="U86" i="48"/>
  <c r="S251" i="54"/>
  <c r="Q251" i="54"/>
  <c r="T251" i="54"/>
  <c r="P251" i="54"/>
  <c r="R251" i="54"/>
  <c r="S329" i="45"/>
  <c r="P329" i="45"/>
  <c r="U329" i="45"/>
  <c r="R329" i="45"/>
  <c r="Q206" i="47"/>
  <c r="W206" i="47" s="1"/>
  <c r="AJ206" i="56" s="1"/>
  <c r="R206" i="47"/>
  <c r="S206" i="47"/>
  <c r="P206" i="47"/>
  <c r="U206" i="47"/>
  <c r="T314" i="38"/>
  <c r="U312" i="48"/>
  <c r="R260" i="50"/>
  <c r="W260" i="50" s="1"/>
  <c r="T260" i="56" s="1"/>
  <c r="S263" i="46"/>
  <c r="P263" i="46"/>
  <c r="U263" i="46"/>
  <c r="T263" i="46"/>
  <c r="Q263" i="46"/>
  <c r="W263" i="46" s="1"/>
  <c r="AH263" i="56" s="1"/>
  <c r="R263" i="46"/>
  <c r="P263" i="52"/>
  <c r="R263" i="52"/>
  <c r="U263" i="52"/>
  <c r="T263" i="52"/>
  <c r="Q263" i="52"/>
  <c r="T242" i="51"/>
  <c r="R224" i="44"/>
  <c r="Q200" i="42"/>
  <c r="W200" i="42" s="1"/>
  <c r="L200" i="56" s="1"/>
  <c r="R191" i="54"/>
  <c r="S191" i="54"/>
  <c r="Q191" i="54"/>
  <c r="T191" i="54"/>
  <c r="U191" i="54"/>
  <c r="P191" i="54"/>
  <c r="S199" i="46"/>
  <c r="U199" i="46"/>
  <c r="P199" i="46"/>
  <c r="R199" i="46"/>
  <c r="Q199" i="46"/>
  <c r="T189" i="45"/>
  <c r="Q148" i="54"/>
  <c r="R148" i="54"/>
  <c r="T148" i="54"/>
  <c r="P148" i="54"/>
  <c r="S148" i="54"/>
  <c r="U148" i="54"/>
  <c r="S152" i="46"/>
  <c r="P152" i="46"/>
  <c r="U152" i="46"/>
  <c r="Q152" i="46"/>
  <c r="R152" i="46"/>
  <c r="T145" i="43"/>
  <c r="O146" i="37"/>
  <c r="R135" i="50"/>
  <c r="Q136" i="42"/>
  <c r="W136" i="42" s="1"/>
  <c r="L136" i="56" s="1"/>
  <c r="Q115" i="52"/>
  <c r="S119" i="44"/>
  <c r="R98" i="43"/>
  <c r="P98" i="43"/>
  <c r="W98" i="43" s="1"/>
  <c r="AB98" i="56" s="1"/>
  <c r="Q98" i="43"/>
  <c r="U98" i="43"/>
  <c r="S98" i="43"/>
  <c r="R102" i="48"/>
  <c r="R93" i="42"/>
  <c r="S93" i="42"/>
  <c r="P93" i="42"/>
  <c r="W93" i="42" s="1"/>
  <c r="L93" i="56" s="1"/>
  <c r="T93" i="42"/>
  <c r="U93" i="42"/>
  <c r="P80" i="46"/>
  <c r="P92" i="51"/>
  <c r="W92" i="51" s="1"/>
  <c r="V92" i="56" s="1"/>
  <c r="Q96" i="36"/>
  <c r="T328" i="51"/>
  <c r="Q328" i="51"/>
  <c r="O328" i="51"/>
  <c r="W328" i="51" s="1"/>
  <c r="V328" i="56" s="1"/>
  <c r="R328" i="51"/>
  <c r="U328" i="51"/>
  <c r="R76" i="43"/>
  <c r="P76" i="43"/>
  <c r="Q76" i="43"/>
  <c r="T76" i="43"/>
  <c r="U76" i="43"/>
  <c r="S76" i="43"/>
  <c r="O76" i="43"/>
  <c r="S156" i="37"/>
  <c r="Q156" i="37"/>
  <c r="U156" i="37"/>
  <c r="T156" i="37"/>
  <c r="R156" i="37"/>
  <c r="P156" i="37"/>
  <c r="W156" i="37" s="1"/>
  <c r="N156" i="56" s="1"/>
  <c r="Q156" i="54"/>
  <c r="O156" i="54"/>
  <c r="T156" i="54"/>
  <c r="R156" i="54"/>
  <c r="S156" i="54"/>
  <c r="P156" i="54"/>
  <c r="U156" i="54"/>
  <c r="S144" i="47"/>
  <c r="T75" i="50"/>
  <c r="U75" i="50"/>
  <c r="O75" i="50"/>
  <c r="R75" i="50"/>
  <c r="Q75" i="50"/>
  <c r="R321" i="46"/>
  <c r="O321" i="46"/>
  <c r="U321" i="46"/>
  <c r="S321" i="46"/>
  <c r="Q321" i="46"/>
  <c r="P321" i="46"/>
  <c r="T243" i="52"/>
  <c r="U243" i="52"/>
  <c r="Q243" i="52"/>
  <c r="W243" i="52" s="1"/>
  <c r="X243" i="56" s="1"/>
  <c r="S243" i="52"/>
  <c r="T141" i="36"/>
  <c r="S141" i="36"/>
  <c r="R141" i="36"/>
  <c r="Q141" i="36"/>
  <c r="W141" i="36" s="1"/>
  <c r="J141" i="56" s="1"/>
  <c r="P111" i="48"/>
  <c r="W111" i="48" s="1"/>
  <c r="P111" i="56" s="1"/>
  <c r="U195" i="38"/>
  <c r="T195" i="38"/>
  <c r="R195" i="38"/>
  <c r="P195" i="38"/>
  <c r="S195" i="38"/>
  <c r="Q195" i="38"/>
  <c r="O195" i="38"/>
  <c r="W195" i="38" s="1"/>
  <c r="Z195" i="56" s="1"/>
  <c r="P99" i="51"/>
  <c r="W99" i="51" s="1"/>
  <c r="V99" i="56" s="1"/>
  <c r="T315" i="47"/>
  <c r="O150" i="48"/>
  <c r="R150" i="48"/>
  <c r="P150" i="48"/>
  <c r="Q150" i="48"/>
  <c r="U150" i="48"/>
  <c r="T150" i="48"/>
  <c r="R150" i="49"/>
  <c r="Q150" i="49"/>
  <c r="U150" i="49"/>
  <c r="S150" i="49"/>
  <c r="P150" i="49"/>
  <c r="O150" i="49"/>
  <c r="T150" i="49"/>
  <c r="P233" i="39"/>
  <c r="P117" i="38"/>
  <c r="Q119" i="36"/>
  <c r="R119" i="36"/>
  <c r="T119" i="36"/>
  <c r="P119" i="36"/>
  <c r="U119" i="36"/>
  <c r="O119" i="36"/>
  <c r="S119" i="36"/>
  <c r="P258" i="42"/>
  <c r="W258" i="42" s="1"/>
  <c r="L258" i="56" s="1"/>
  <c r="Q142" i="42"/>
  <c r="U91" i="47"/>
  <c r="U267" i="37"/>
  <c r="Q328" i="54"/>
  <c r="R320" i="42"/>
  <c r="R225" i="48"/>
  <c r="P225" i="48"/>
  <c r="U225" i="48"/>
  <c r="Q225" i="48"/>
  <c r="T225" i="48"/>
  <c r="S225" i="48"/>
  <c r="O225" i="48"/>
  <c r="O225" i="39"/>
  <c r="R225" i="39"/>
  <c r="T225" i="39"/>
  <c r="P225" i="39"/>
  <c r="S225" i="39"/>
  <c r="U225" i="39"/>
  <c r="Q225" i="39"/>
  <c r="S225" i="44"/>
  <c r="R225" i="44"/>
  <c r="Q225" i="44"/>
  <c r="P225" i="44"/>
  <c r="U225" i="44"/>
  <c r="O225" i="44"/>
  <c r="T225" i="44"/>
  <c r="R78" i="54"/>
  <c r="S256" i="36"/>
  <c r="P246" i="45"/>
  <c r="W228" i="52"/>
  <c r="X228" i="56" s="1"/>
  <c r="P196" i="36"/>
  <c r="Q196" i="36"/>
  <c r="U196" i="36"/>
  <c r="R196" i="36"/>
  <c r="O196" i="36"/>
  <c r="S196" i="36"/>
  <c r="T168" i="50"/>
  <c r="P168" i="50"/>
  <c r="O168" i="50"/>
  <c r="W168" i="50" s="1"/>
  <c r="T168" i="56" s="1"/>
  <c r="R168" i="50"/>
  <c r="S168" i="50"/>
  <c r="Q168" i="50"/>
  <c r="R162" i="42"/>
  <c r="T162" i="42"/>
  <c r="P162" i="42"/>
  <c r="O162" i="42"/>
  <c r="W162" i="42" s="1"/>
  <c r="L162" i="56" s="1"/>
  <c r="S162" i="42"/>
  <c r="U162" i="42"/>
  <c r="Q162" i="42"/>
  <c r="S162" i="39"/>
  <c r="R162" i="39"/>
  <c r="P162" i="39"/>
  <c r="T162" i="39"/>
  <c r="Q162" i="39"/>
  <c r="U162" i="39"/>
  <c r="O162" i="39"/>
  <c r="O118" i="39"/>
  <c r="R118" i="39"/>
  <c r="T118" i="39"/>
  <c r="S118" i="39"/>
  <c r="U118" i="39"/>
  <c r="Q118" i="39"/>
  <c r="P118" i="39"/>
  <c r="S118" i="47"/>
  <c r="U118" i="47"/>
  <c r="Q118" i="47"/>
  <c r="R118" i="47"/>
  <c r="P118" i="47"/>
  <c r="T118" i="47"/>
  <c r="O118" i="47"/>
  <c r="W118" i="47" s="1"/>
  <c r="AJ118" i="56" s="1"/>
  <c r="S118" i="45"/>
  <c r="P118" i="45"/>
  <c r="U118" i="45"/>
  <c r="T118" i="45"/>
  <c r="R118" i="45"/>
  <c r="Q118" i="45"/>
  <c r="O118" i="45"/>
  <c r="W252" i="37"/>
  <c r="N252" i="56" s="1"/>
  <c r="U84" i="38"/>
  <c r="R84" i="38"/>
  <c r="Q84" i="38"/>
  <c r="T84" i="38"/>
  <c r="P84" i="38"/>
  <c r="S84" i="38"/>
  <c r="O84" i="38"/>
  <c r="Q81" i="46"/>
  <c r="S81" i="46"/>
  <c r="T81" i="46"/>
  <c r="P81" i="46"/>
  <c r="U81" i="46"/>
  <c r="R81" i="46"/>
  <c r="O81" i="46"/>
  <c r="W81" i="32"/>
  <c r="H81" i="56" s="1"/>
  <c r="W89" i="45"/>
  <c r="AF89" i="56" s="1"/>
  <c r="O91" i="51"/>
  <c r="S144" i="50"/>
  <c r="P144" i="50"/>
  <c r="U144" i="50"/>
  <c r="R144" i="50"/>
  <c r="Q144" i="50"/>
  <c r="O144" i="50"/>
  <c r="W144" i="50" s="1"/>
  <c r="T144" i="56" s="1"/>
  <c r="T144" i="50"/>
  <c r="O88" i="48"/>
  <c r="Q139" i="52"/>
  <c r="P109" i="38"/>
  <c r="S109" i="38"/>
  <c r="Q109" i="38"/>
  <c r="U109" i="38"/>
  <c r="T109" i="38"/>
  <c r="R109" i="38"/>
  <c r="O109" i="38"/>
  <c r="S321" i="45"/>
  <c r="U311" i="50"/>
  <c r="S244" i="42"/>
  <c r="R191" i="38"/>
  <c r="S193" i="39"/>
  <c r="T193" i="39"/>
  <c r="Q193" i="39"/>
  <c r="U193" i="39"/>
  <c r="R193" i="39"/>
  <c r="P193" i="39"/>
  <c r="O193" i="39"/>
  <c r="Q193" i="45"/>
  <c r="P193" i="45"/>
  <c r="R193" i="45"/>
  <c r="S193" i="45"/>
  <c r="U193" i="45"/>
  <c r="O193" i="45"/>
  <c r="T193" i="45"/>
  <c r="T167" i="49"/>
  <c r="R149" i="47"/>
  <c r="P149" i="47"/>
  <c r="O149" i="47"/>
  <c r="T149" i="47"/>
  <c r="U149" i="47"/>
  <c r="Q149" i="47"/>
  <c r="P152" i="47"/>
  <c r="R152" i="47"/>
  <c r="Q152" i="47"/>
  <c r="O152" i="47"/>
  <c r="W152" i="47" s="1"/>
  <c r="AJ152" i="56" s="1"/>
  <c r="U152" i="47"/>
  <c r="S152" i="47"/>
  <c r="T152" i="47"/>
  <c r="W152" i="32"/>
  <c r="H152" i="56" s="1"/>
  <c r="R151" i="49"/>
  <c r="U133" i="37"/>
  <c r="T117" i="51"/>
  <c r="S117" i="51"/>
  <c r="O117" i="51"/>
  <c r="R117" i="51"/>
  <c r="Q117" i="51"/>
  <c r="P117" i="51"/>
  <c r="O99" i="47"/>
  <c r="Q96" i="38"/>
  <c r="U93" i="50"/>
  <c r="S80" i="42"/>
  <c r="P78" i="49"/>
  <c r="U78" i="49"/>
  <c r="S78" i="49"/>
  <c r="O78" i="49"/>
  <c r="W78" i="49" s="1"/>
  <c r="R78" i="56" s="1"/>
  <c r="T78" i="49"/>
  <c r="R78" i="44"/>
  <c r="O78" i="44"/>
  <c r="S78" i="44"/>
  <c r="P78" i="44"/>
  <c r="T78" i="44"/>
  <c r="Q78" i="44"/>
  <c r="W78" i="32"/>
  <c r="H78" i="56" s="1"/>
  <c r="R86" i="45"/>
  <c r="S96" i="51"/>
  <c r="R88" i="37"/>
  <c r="P140" i="43"/>
  <c r="S75" i="50"/>
  <c r="R315" i="50"/>
  <c r="W317" i="32"/>
  <c r="H317" i="56" s="1"/>
  <c r="R230" i="43"/>
  <c r="Q230" i="43"/>
  <c r="U230" i="43"/>
  <c r="S230" i="43"/>
  <c r="P230" i="43"/>
  <c r="T230" i="43"/>
  <c r="O230" i="43"/>
  <c r="P194" i="43"/>
  <c r="O194" i="43"/>
  <c r="W194" i="43" s="1"/>
  <c r="AB194" i="56" s="1"/>
  <c r="U194" i="43"/>
  <c r="S194" i="43"/>
  <c r="T194" i="43"/>
  <c r="Q194" i="43"/>
  <c r="R194" i="43"/>
  <c r="P76" i="42"/>
  <c r="U76" i="42"/>
  <c r="O76" i="42"/>
  <c r="Q76" i="42"/>
  <c r="S76" i="42"/>
  <c r="T76" i="42"/>
  <c r="O321" i="44"/>
  <c r="R146" i="43"/>
  <c r="Q329" i="45"/>
  <c r="S315" i="54"/>
  <c r="T318" i="51"/>
  <c r="Q317" i="48"/>
  <c r="S262" i="39"/>
  <c r="U262" i="39"/>
  <c r="R262" i="39"/>
  <c r="Q262" i="39"/>
  <c r="P262" i="39"/>
  <c r="T262" i="39"/>
  <c r="O262" i="39"/>
  <c r="R261" i="36"/>
  <c r="R245" i="54"/>
  <c r="Q229" i="45"/>
  <c r="S224" i="36"/>
  <c r="R209" i="52"/>
  <c r="Q199" i="37"/>
  <c r="R191" i="47"/>
  <c r="S197" i="45"/>
  <c r="U198" i="52"/>
  <c r="S198" i="52"/>
  <c r="R198" i="52"/>
  <c r="T198" i="52"/>
  <c r="Q198" i="52"/>
  <c r="O198" i="52"/>
  <c r="P198" i="52"/>
  <c r="P198" i="44"/>
  <c r="Q198" i="44"/>
  <c r="T198" i="44"/>
  <c r="S198" i="44"/>
  <c r="U198" i="44"/>
  <c r="R198" i="44"/>
  <c r="O198" i="44"/>
  <c r="T252" i="48"/>
  <c r="U161" i="46"/>
  <c r="U168" i="48"/>
  <c r="S161" i="38"/>
  <c r="Q161" i="38"/>
  <c r="T161" i="38"/>
  <c r="P161" i="38"/>
  <c r="R161" i="38"/>
  <c r="U161" i="38"/>
  <c r="O161" i="38"/>
  <c r="W161" i="38" s="1"/>
  <c r="Z161" i="56" s="1"/>
  <c r="T161" i="52"/>
  <c r="U161" i="52"/>
  <c r="Q161" i="52"/>
  <c r="O161" i="52"/>
  <c r="W161" i="52" s="1"/>
  <c r="X161" i="56" s="1"/>
  <c r="R161" i="52"/>
  <c r="P161" i="52"/>
  <c r="S161" i="52"/>
  <c r="T152" i="46"/>
  <c r="P152" i="51"/>
  <c r="W152" i="51" s="1"/>
  <c r="V152" i="56" s="1"/>
  <c r="R75" i="48"/>
  <c r="S134" i="39"/>
  <c r="U134" i="39"/>
  <c r="R134" i="39"/>
  <c r="Q134" i="39"/>
  <c r="P134" i="39"/>
  <c r="O134" i="39"/>
  <c r="W134" i="39" s="1"/>
  <c r="AN134" i="56" s="1"/>
  <c r="T134" i="39"/>
  <c r="R134" i="36"/>
  <c r="O134" i="36"/>
  <c r="Q134" i="36"/>
  <c r="P134" i="36"/>
  <c r="S134" i="36"/>
  <c r="T134" i="36"/>
  <c r="U134" i="36"/>
  <c r="Q118" i="38"/>
  <c r="Q86" i="54"/>
  <c r="Q84" i="44"/>
  <c r="R84" i="39"/>
  <c r="P84" i="39"/>
  <c r="U84" i="39"/>
  <c r="S84" i="39"/>
  <c r="T84" i="39"/>
  <c r="Q84" i="39"/>
  <c r="O84" i="39"/>
  <c r="U256" i="52"/>
  <c r="O91" i="43"/>
  <c r="U261" i="46"/>
  <c r="Q261" i="46"/>
  <c r="P261" i="46"/>
  <c r="T261" i="46"/>
  <c r="R261" i="46"/>
  <c r="S261" i="46"/>
  <c r="O261" i="46"/>
  <c r="T163" i="36"/>
  <c r="R318" i="49"/>
  <c r="P245" i="50"/>
  <c r="Q227" i="37"/>
  <c r="T133" i="54"/>
  <c r="U147" i="47"/>
  <c r="R147" i="47"/>
  <c r="Q147" i="47"/>
  <c r="P147" i="47"/>
  <c r="O147" i="47"/>
  <c r="T147" i="47"/>
  <c r="U78" i="44"/>
  <c r="Q235" i="45"/>
  <c r="U235" i="51"/>
  <c r="U163" i="54"/>
  <c r="T109" i="43"/>
  <c r="R109" i="43"/>
  <c r="U109" i="43"/>
  <c r="P109" i="43"/>
  <c r="W109" i="43" s="1"/>
  <c r="Q109" i="43"/>
  <c r="S109" i="43"/>
  <c r="P258" i="44"/>
  <c r="W258" i="44" s="1"/>
  <c r="AD258" i="56" s="1"/>
  <c r="S156" i="39"/>
  <c r="Q156" i="39"/>
  <c r="U156" i="39"/>
  <c r="R156" i="39"/>
  <c r="O156" i="39"/>
  <c r="T156" i="39"/>
  <c r="P156" i="39"/>
  <c r="R156" i="50"/>
  <c r="S156" i="50"/>
  <c r="P156" i="50"/>
  <c r="W156" i="50" s="1"/>
  <c r="T156" i="56" s="1"/>
  <c r="U156" i="50"/>
  <c r="Q156" i="50"/>
  <c r="T156" i="50"/>
  <c r="U258" i="43"/>
  <c r="T258" i="43"/>
  <c r="R258" i="43"/>
  <c r="P258" i="43"/>
  <c r="W258" i="43" s="1"/>
  <c r="AB258" i="56" s="1"/>
  <c r="S258" i="43"/>
  <c r="U138" i="47"/>
  <c r="T138" i="47"/>
  <c r="S138" i="47"/>
  <c r="P138" i="47"/>
  <c r="W138" i="47" s="1"/>
  <c r="AJ138" i="56" s="1"/>
  <c r="Q138" i="47"/>
  <c r="R138" i="47"/>
  <c r="Q144" i="46"/>
  <c r="O144" i="46"/>
  <c r="W144" i="46" s="1"/>
  <c r="AH144" i="56" s="1"/>
  <c r="R150" i="37"/>
  <c r="P150" i="37"/>
  <c r="U150" i="37"/>
  <c r="O150" i="37"/>
  <c r="S150" i="37"/>
  <c r="Q150" i="37"/>
  <c r="R150" i="36"/>
  <c r="S150" i="36"/>
  <c r="Q150" i="36"/>
  <c r="P150" i="36"/>
  <c r="T150" i="36"/>
  <c r="O150" i="36"/>
  <c r="U150" i="36"/>
  <c r="R119" i="39"/>
  <c r="U119" i="39"/>
  <c r="S119" i="39"/>
  <c r="Q119" i="39"/>
  <c r="P119" i="39"/>
  <c r="O119" i="39"/>
  <c r="T119" i="39"/>
  <c r="R119" i="51"/>
  <c r="S119" i="51"/>
  <c r="P119" i="51"/>
  <c r="T119" i="51"/>
  <c r="Q119" i="51"/>
  <c r="U119" i="51"/>
  <c r="O119" i="51"/>
  <c r="S82" i="51"/>
  <c r="P82" i="51"/>
  <c r="U82" i="51"/>
  <c r="R82" i="51"/>
  <c r="T82" i="51"/>
  <c r="O82" i="51"/>
  <c r="W82" i="51" s="1"/>
  <c r="V82" i="56" s="1"/>
  <c r="Q82" i="51"/>
  <c r="R82" i="38"/>
  <c r="S82" i="38"/>
  <c r="T82" i="38"/>
  <c r="O82" i="38"/>
  <c r="U82" i="38"/>
  <c r="Q82" i="38"/>
  <c r="P82" i="38"/>
  <c r="O225" i="38"/>
  <c r="R225" i="38"/>
  <c r="Q225" i="38"/>
  <c r="T225" i="38"/>
  <c r="S225" i="38"/>
  <c r="P225" i="38"/>
  <c r="U225" i="38"/>
  <c r="O195" i="54"/>
  <c r="P195" i="54"/>
  <c r="T195" i="54"/>
  <c r="S195" i="54"/>
  <c r="U195" i="54"/>
  <c r="Q195" i="54"/>
  <c r="R195" i="54"/>
  <c r="U195" i="47"/>
  <c r="T195" i="47"/>
  <c r="R195" i="47"/>
  <c r="O195" i="47"/>
  <c r="W195" i="47" s="1"/>
  <c r="AJ195" i="56" s="1"/>
  <c r="S195" i="47"/>
  <c r="P195" i="47"/>
  <c r="S132" i="52"/>
  <c r="Q132" i="52"/>
  <c r="P132" i="52"/>
  <c r="T132" i="52"/>
  <c r="R132" i="52"/>
  <c r="O132" i="52"/>
  <c r="W132" i="52" s="1"/>
  <c r="U132" i="52"/>
  <c r="Q132" i="43"/>
  <c r="P132" i="43"/>
  <c r="S132" i="43"/>
  <c r="U132" i="43"/>
  <c r="T132" i="43"/>
  <c r="O132" i="43"/>
  <c r="R132" i="43"/>
  <c r="T132" i="44"/>
  <c r="S132" i="44"/>
  <c r="O132" i="44"/>
  <c r="U132" i="44"/>
  <c r="P132" i="44"/>
  <c r="R132" i="44"/>
  <c r="Q132" i="44"/>
  <c r="Q132" i="51"/>
  <c r="U132" i="51"/>
  <c r="P132" i="51"/>
  <c r="O132" i="51"/>
  <c r="T132" i="51"/>
  <c r="R132" i="51"/>
  <c r="S132" i="51"/>
  <c r="R239" i="43"/>
  <c r="T239" i="43"/>
  <c r="U239" i="43"/>
  <c r="S239" i="43"/>
  <c r="Q239" i="43"/>
  <c r="O239" i="43"/>
  <c r="W239" i="43" s="1"/>
  <c r="P239" i="43"/>
  <c r="U239" i="46"/>
  <c r="Q239" i="46"/>
  <c r="R239" i="46"/>
  <c r="T239" i="46"/>
  <c r="S239" i="46"/>
  <c r="O239" i="46"/>
  <c r="P239" i="46"/>
  <c r="Q239" i="38"/>
  <c r="O239" i="38"/>
  <c r="T239" i="38"/>
  <c r="U239" i="38"/>
  <c r="P239" i="38"/>
  <c r="S239" i="38"/>
  <c r="R239" i="38"/>
  <c r="S140" i="38"/>
  <c r="U140" i="38"/>
  <c r="O254" i="46"/>
  <c r="U141" i="47"/>
  <c r="O141" i="47"/>
  <c r="W141" i="47" s="1"/>
  <c r="AJ141" i="56" s="1"/>
  <c r="Q75" i="45"/>
  <c r="T75" i="45"/>
  <c r="U311" i="47"/>
  <c r="P311" i="47"/>
  <c r="W311" i="47" s="1"/>
  <c r="AJ311" i="56" s="1"/>
  <c r="T311" i="47"/>
  <c r="Q311" i="47"/>
  <c r="S311" i="47"/>
  <c r="R311" i="43"/>
  <c r="O311" i="43"/>
  <c r="O321" i="48"/>
  <c r="Q321" i="48"/>
  <c r="R321" i="48"/>
  <c r="S321" i="48"/>
  <c r="P321" i="48"/>
  <c r="U321" i="48"/>
  <c r="T321" i="48"/>
  <c r="U261" i="49"/>
  <c r="T261" i="49"/>
  <c r="P261" i="49"/>
  <c r="W261" i="49" s="1"/>
  <c r="R261" i="56" s="1"/>
  <c r="Q261" i="49"/>
  <c r="Q260" i="37"/>
  <c r="O260" i="37"/>
  <c r="W260" i="37" s="1"/>
  <c r="N260" i="56" s="1"/>
  <c r="P274" i="48"/>
  <c r="W274" i="48" s="1"/>
  <c r="P274" i="56" s="1"/>
  <c r="Q228" i="46"/>
  <c r="W228" i="46" s="1"/>
  <c r="AH228" i="56" s="1"/>
  <c r="P197" i="37"/>
  <c r="O197" i="37"/>
  <c r="W197" i="37" s="1"/>
  <c r="N197" i="56" s="1"/>
  <c r="T197" i="46"/>
  <c r="R197" i="46"/>
  <c r="T199" i="38"/>
  <c r="S200" i="51"/>
  <c r="O200" i="51"/>
  <c r="Q164" i="45"/>
  <c r="W164" i="45" s="1"/>
  <c r="AF164" i="56" s="1"/>
  <c r="R164" i="45"/>
  <c r="Q162" i="48"/>
  <c r="U162" i="48"/>
  <c r="T162" i="48"/>
  <c r="R162" i="48"/>
  <c r="P162" i="48"/>
  <c r="W162" i="48" s="1"/>
  <c r="P162" i="56" s="1"/>
  <c r="U162" i="45"/>
  <c r="T162" i="45"/>
  <c r="R162" i="45"/>
  <c r="Q162" i="45"/>
  <c r="P162" i="45"/>
  <c r="T148" i="45"/>
  <c r="O148" i="45"/>
  <c r="R134" i="37"/>
  <c r="P118" i="44"/>
  <c r="U118" i="44"/>
  <c r="R118" i="44"/>
  <c r="T118" i="44"/>
  <c r="Q118" i="44"/>
  <c r="O118" i="44"/>
  <c r="W118" i="44" s="1"/>
  <c r="AD118" i="56" s="1"/>
  <c r="S118" i="44"/>
  <c r="Q112" i="36"/>
  <c r="P112" i="36"/>
  <c r="U112" i="36"/>
  <c r="W112" i="36" s="1"/>
  <c r="J112" i="56" s="1"/>
  <c r="R112" i="36"/>
  <c r="S112" i="36"/>
  <c r="O85" i="47"/>
  <c r="U81" i="47"/>
  <c r="R81" i="47"/>
  <c r="S81" i="47"/>
  <c r="P81" i="47"/>
  <c r="O81" i="47"/>
  <c r="W81" i="47" s="1"/>
  <c r="AJ81" i="56" s="1"/>
  <c r="Q81" i="47"/>
  <c r="T81" i="47"/>
  <c r="S83" i="37"/>
  <c r="T141" i="43"/>
  <c r="U141" i="43"/>
  <c r="U139" i="38"/>
  <c r="O139" i="38"/>
  <c r="W139" i="38" s="1"/>
  <c r="Z139" i="56" s="1"/>
  <c r="S75" i="46"/>
  <c r="Q75" i="46"/>
  <c r="W75" i="46" s="1"/>
  <c r="AH75" i="56" s="1"/>
  <c r="O263" i="47"/>
  <c r="Q242" i="48"/>
  <c r="W242" i="48" s="1"/>
  <c r="P242" i="56" s="1"/>
  <c r="S242" i="48"/>
  <c r="R242" i="48"/>
  <c r="T242" i="48"/>
  <c r="T227" i="45"/>
  <c r="O227" i="45"/>
  <c r="W227" i="45" s="1"/>
  <c r="AF227" i="56" s="1"/>
  <c r="R118" i="50"/>
  <c r="W118" i="50" s="1"/>
  <c r="T118" i="56" s="1"/>
  <c r="P118" i="50"/>
  <c r="O93" i="45"/>
  <c r="S314" i="44"/>
  <c r="U314" i="44"/>
  <c r="P314" i="44"/>
  <c r="R314" i="44"/>
  <c r="T314" i="44"/>
  <c r="Q314" i="44"/>
  <c r="W314" i="44" s="1"/>
  <c r="AD314" i="56" s="1"/>
  <c r="U150" i="52"/>
  <c r="S150" i="52"/>
  <c r="T274" i="43"/>
  <c r="U274" i="43"/>
  <c r="R274" i="43"/>
  <c r="S274" i="43"/>
  <c r="T254" i="46"/>
  <c r="S254" i="46"/>
  <c r="O75" i="44"/>
  <c r="T140" i="48"/>
  <c r="Q140" i="48"/>
  <c r="P140" i="48"/>
  <c r="W140" i="48" s="1"/>
  <c r="P140" i="56" s="1"/>
  <c r="U140" i="48"/>
  <c r="U314" i="47"/>
  <c r="R314" i="47"/>
  <c r="S321" i="52"/>
  <c r="W321" i="52" s="1"/>
  <c r="X321" i="56" s="1"/>
  <c r="P315" i="42"/>
  <c r="W315" i="42" s="1"/>
  <c r="L315" i="56" s="1"/>
  <c r="S311" i="52"/>
  <c r="O311" i="52"/>
  <c r="U311" i="52"/>
  <c r="T311" i="52"/>
  <c r="Q311" i="52"/>
  <c r="P311" i="39"/>
  <c r="R311" i="39"/>
  <c r="T311" i="39"/>
  <c r="S311" i="39"/>
  <c r="U311" i="39"/>
  <c r="Q311" i="39"/>
  <c r="O311" i="39"/>
  <c r="Q263" i="51"/>
  <c r="O263" i="51"/>
  <c r="W263" i="51" s="1"/>
  <c r="V263" i="56" s="1"/>
  <c r="Q263" i="54"/>
  <c r="W263" i="54" s="1"/>
  <c r="AL263" i="56" s="1"/>
  <c r="Q263" i="44"/>
  <c r="O263" i="44"/>
  <c r="W263" i="44" s="1"/>
  <c r="AD263" i="56" s="1"/>
  <c r="P261" i="48"/>
  <c r="W261" i="48" s="1"/>
  <c r="P261" i="56" s="1"/>
  <c r="S240" i="51"/>
  <c r="O240" i="51"/>
  <c r="P245" i="49"/>
  <c r="W245" i="49" s="1"/>
  <c r="R245" i="56" s="1"/>
  <c r="P245" i="47"/>
  <c r="O245" i="47"/>
  <c r="W245" i="47" s="1"/>
  <c r="AJ245" i="56" s="1"/>
  <c r="Q247" i="43"/>
  <c r="U247" i="43"/>
  <c r="S240" i="48"/>
  <c r="Q240" i="48"/>
  <c r="W240" i="48" s="1"/>
  <c r="P240" i="56" s="1"/>
  <c r="R226" i="51"/>
  <c r="S225" i="54"/>
  <c r="O225" i="54"/>
  <c r="T227" i="38"/>
  <c r="O227" i="38"/>
  <c r="T226" i="42"/>
  <c r="R226" i="42"/>
  <c r="P225" i="36"/>
  <c r="O225" i="36"/>
  <c r="T208" i="50"/>
  <c r="R208" i="50"/>
  <c r="P208" i="50"/>
  <c r="S208" i="50"/>
  <c r="Q208" i="50"/>
  <c r="U208" i="50"/>
  <c r="O208" i="50"/>
  <c r="W208" i="50" s="1"/>
  <c r="T208" i="56" s="1"/>
  <c r="T208" i="37"/>
  <c r="Q208" i="37"/>
  <c r="R208" i="37"/>
  <c r="O208" i="37"/>
  <c r="W208" i="37" s="1"/>
  <c r="N208" i="56" s="1"/>
  <c r="U208" i="37"/>
  <c r="S208" i="37"/>
  <c r="P208" i="37"/>
  <c r="T208" i="38"/>
  <c r="S208" i="38"/>
  <c r="Q208" i="38"/>
  <c r="U208" i="38"/>
  <c r="R208" i="38"/>
  <c r="P208" i="38"/>
  <c r="O208" i="38"/>
  <c r="R212" i="46"/>
  <c r="T208" i="43"/>
  <c r="O328" i="47"/>
  <c r="R213" i="37"/>
  <c r="P213" i="37"/>
  <c r="W213" i="37" s="1"/>
  <c r="N213" i="56" s="1"/>
  <c r="U198" i="37"/>
  <c r="W198" i="37" s="1"/>
  <c r="N198" i="56" s="1"/>
  <c r="Q198" i="37"/>
  <c r="U189" i="54"/>
  <c r="Q200" i="47"/>
  <c r="O200" i="47"/>
  <c r="W200" i="47" s="1"/>
  <c r="AJ200" i="56" s="1"/>
  <c r="Q194" i="46"/>
  <c r="W194" i="46" s="1"/>
  <c r="AH194" i="56" s="1"/>
  <c r="P196" i="43"/>
  <c r="S196" i="43"/>
  <c r="Q197" i="52"/>
  <c r="S197" i="52"/>
  <c r="R195" i="50"/>
  <c r="O195" i="50"/>
  <c r="Q192" i="49"/>
  <c r="W192" i="49" s="1"/>
  <c r="R192" i="56" s="1"/>
  <c r="P193" i="49"/>
  <c r="U193" i="49"/>
  <c r="Q193" i="49"/>
  <c r="S193" i="49"/>
  <c r="R193" i="49"/>
  <c r="O193" i="49"/>
  <c r="T193" i="49"/>
  <c r="T193" i="36"/>
  <c r="R193" i="36"/>
  <c r="S168" i="46"/>
  <c r="O168" i="46"/>
  <c r="W168" i="46" s="1"/>
  <c r="AH168" i="56" s="1"/>
  <c r="T166" i="44"/>
  <c r="R161" i="43"/>
  <c r="O161" i="43"/>
  <c r="W161" i="43" s="1"/>
  <c r="AB161" i="56" s="1"/>
  <c r="Q167" i="52"/>
  <c r="W167" i="52" s="1"/>
  <c r="X167" i="56" s="1"/>
  <c r="U162" i="50"/>
  <c r="R166" i="37"/>
  <c r="W166" i="37" s="1"/>
  <c r="N166" i="56" s="1"/>
  <c r="S166" i="37"/>
  <c r="R168" i="39"/>
  <c r="U168" i="39"/>
  <c r="T168" i="39"/>
  <c r="Q168" i="39"/>
  <c r="P168" i="39"/>
  <c r="S168" i="39"/>
  <c r="O168" i="39"/>
  <c r="Q168" i="44"/>
  <c r="U168" i="44"/>
  <c r="T168" i="44"/>
  <c r="P168" i="44"/>
  <c r="S168" i="44"/>
  <c r="Q147" i="46"/>
  <c r="P147" i="46"/>
  <c r="W147" i="46" s="1"/>
  <c r="AH147" i="56" s="1"/>
  <c r="P152" i="43"/>
  <c r="U152" i="43"/>
  <c r="Q152" i="43"/>
  <c r="R152" i="43"/>
  <c r="S152" i="43"/>
  <c r="T147" i="51"/>
  <c r="U147" i="51"/>
  <c r="U134" i="51"/>
  <c r="P134" i="51"/>
  <c r="W134" i="51" s="1"/>
  <c r="V134" i="56" s="1"/>
  <c r="S136" i="46"/>
  <c r="O136" i="46"/>
  <c r="W136" i="46" s="1"/>
  <c r="AH136" i="56" s="1"/>
  <c r="U116" i="43"/>
  <c r="T116" i="52"/>
  <c r="O116" i="52"/>
  <c r="W116" i="52" s="1"/>
  <c r="X116" i="56" s="1"/>
  <c r="R118" i="42"/>
  <c r="O118" i="42"/>
  <c r="P116" i="46"/>
  <c r="W116" i="46" s="1"/>
  <c r="AH116" i="56" s="1"/>
  <c r="S116" i="46"/>
  <c r="S255" i="36"/>
  <c r="W255" i="36" s="1"/>
  <c r="J255" i="56" s="1"/>
  <c r="U255" i="36"/>
  <c r="P90" i="54"/>
  <c r="O90" i="54"/>
  <c r="W90" i="54" s="1"/>
  <c r="AL90" i="56" s="1"/>
  <c r="P92" i="54"/>
  <c r="W92" i="54" s="1"/>
  <c r="AL92" i="56" s="1"/>
  <c r="T82" i="52"/>
  <c r="P82" i="52"/>
  <c r="W82" i="52" s="1"/>
  <c r="X82" i="56" s="1"/>
  <c r="O78" i="37"/>
  <c r="Q78" i="37"/>
  <c r="U78" i="37"/>
  <c r="S78" i="37"/>
  <c r="T78" i="37"/>
  <c r="R78" i="37"/>
  <c r="P78" i="37"/>
  <c r="S78" i="50"/>
  <c r="T78" i="50"/>
  <c r="P78" i="50"/>
  <c r="O78" i="50"/>
  <c r="W78" i="50" s="1"/>
  <c r="T78" i="56" s="1"/>
  <c r="R78" i="50"/>
  <c r="U78" i="50"/>
  <c r="Q78" i="50"/>
  <c r="T92" i="45"/>
  <c r="S92" i="45"/>
  <c r="S95" i="43"/>
  <c r="W95" i="43" s="1"/>
  <c r="AB95" i="56" s="1"/>
  <c r="R89" i="37"/>
  <c r="W89" i="37" s="1"/>
  <c r="N89" i="56" s="1"/>
  <c r="S89" i="37"/>
  <c r="U157" i="47"/>
  <c r="Q157" i="47"/>
  <c r="W157" i="47" s="1"/>
  <c r="AJ157" i="56" s="1"/>
  <c r="O256" i="49"/>
  <c r="R256" i="49"/>
  <c r="Q256" i="49"/>
  <c r="P256" i="49"/>
  <c r="S256" i="49"/>
  <c r="T256" i="49"/>
  <c r="U256" i="49"/>
  <c r="Q256" i="44"/>
  <c r="U256" i="44"/>
  <c r="T256" i="44"/>
  <c r="R256" i="44"/>
  <c r="S75" i="54"/>
  <c r="Q75" i="54"/>
  <c r="T75" i="54"/>
  <c r="P75" i="54"/>
  <c r="R75" i="54"/>
  <c r="U75" i="54"/>
  <c r="O75" i="54"/>
  <c r="P274" i="47"/>
  <c r="R274" i="47"/>
  <c r="T274" i="47"/>
  <c r="S274" i="47"/>
  <c r="O274" i="47"/>
  <c r="Q274" i="47"/>
  <c r="Q274" i="50"/>
  <c r="R274" i="50"/>
  <c r="T274" i="50"/>
  <c r="U274" i="50"/>
  <c r="S274" i="50"/>
  <c r="P274" i="50"/>
  <c r="W274" i="50" s="1"/>
  <c r="T274" i="56" s="1"/>
  <c r="Q141" i="45"/>
  <c r="W141" i="45" s="1"/>
  <c r="AF141" i="56" s="1"/>
  <c r="U141" i="45"/>
  <c r="R141" i="45"/>
  <c r="S141" i="45"/>
  <c r="R329" i="52"/>
  <c r="S329" i="52"/>
  <c r="T329" i="52"/>
  <c r="U329" i="52"/>
  <c r="P329" i="52"/>
  <c r="W329" i="52" s="1"/>
  <c r="X329" i="56" s="1"/>
  <c r="P328" i="52"/>
  <c r="W328" i="52" s="1"/>
  <c r="X328" i="56" s="1"/>
  <c r="S328" i="52"/>
  <c r="T317" i="52"/>
  <c r="R317" i="52"/>
  <c r="Q317" i="52"/>
  <c r="U317" i="52"/>
  <c r="S317" i="52"/>
  <c r="P317" i="52"/>
  <c r="O317" i="52"/>
  <c r="Q261" i="44"/>
  <c r="O261" i="44"/>
  <c r="W261" i="44" s="1"/>
  <c r="AD261" i="56" s="1"/>
  <c r="P243" i="49"/>
  <c r="W243" i="49" s="1"/>
  <c r="R243" i="56" s="1"/>
  <c r="T240" i="38"/>
  <c r="O240" i="38"/>
  <c r="W240" i="38" s="1"/>
  <c r="Z240" i="56" s="1"/>
  <c r="Q240" i="42"/>
  <c r="W240" i="42" s="1"/>
  <c r="L240" i="56" s="1"/>
  <c r="R191" i="44"/>
  <c r="S191" i="44"/>
  <c r="P191" i="44"/>
  <c r="W191" i="44" s="1"/>
  <c r="AD191" i="56" s="1"/>
  <c r="T191" i="44"/>
  <c r="O194" i="36"/>
  <c r="W194" i="36" s="1"/>
  <c r="J194" i="56" s="1"/>
  <c r="U194" i="36"/>
  <c r="Q194" i="36"/>
  <c r="S194" i="36"/>
  <c r="P194" i="36"/>
  <c r="T194" i="36"/>
  <c r="R194" i="36"/>
  <c r="U194" i="37"/>
  <c r="R194" i="37"/>
  <c r="S194" i="37"/>
  <c r="T194" i="37"/>
  <c r="P194" i="37"/>
  <c r="Q194" i="37"/>
  <c r="O194" i="37"/>
  <c r="O162" i="45"/>
  <c r="U165" i="50"/>
  <c r="T165" i="50"/>
  <c r="P165" i="50"/>
  <c r="W165" i="50" s="1"/>
  <c r="T165" i="56" s="1"/>
  <c r="S165" i="50"/>
  <c r="Q165" i="50"/>
  <c r="U328" i="36"/>
  <c r="T328" i="36"/>
  <c r="Q328" i="36"/>
  <c r="P328" i="36"/>
  <c r="W328" i="36" s="1"/>
  <c r="J328" i="56" s="1"/>
  <c r="S328" i="36"/>
  <c r="U136" i="44"/>
  <c r="T136" i="44"/>
  <c r="P81" i="44"/>
  <c r="R81" i="44"/>
  <c r="T100" i="49"/>
  <c r="Q143" i="45"/>
  <c r="U143" i="45"/>
  <c r="T143" i="45"/>
  <c r="R143" i="45"/>
  <c r="S143" i="45"/>
  <c r="S328" i="44"/>
  <c r="Q328" i="44"/>
  <c r="T328" i="44"/>
  <c r="U328" i="44"/>
  <c r="P328" i="44"/>
  <c r="W328" i="44" s="1"/>
  <c r="AD328" i="56" s="1"/>
  <c r="R328" i="44"/>
  <c r="T211" i="38"/>
  <c r="Q211" i="38"/>
  <c r="R211" i="38"/>
  <c r="P211" i="38"/>
  <c r="S211" i="38"/>
  <c r="O211" i="38"/>
  <c r="U211" i="38"/>
  <c r="R211" i="36"/>
  <c r="O211" i="36"/>
  <c r="W211" i="36" s="1"/>
  <c r="J211" i="56" s="1"/>
  <c r="T211" i="36"/>
  <c r="U211" i="36"/>
  <c r="Q211" i="36"/>
  <c r="P211" i="36"/>
  <c r="S211" i="36"/>
  <c r="O211" i="39"/>
  <c r="R211" i="39"/>
  <c r="Q211" i="39"/>
  <c r="T211" i="39"/>
  <c r="S211" i="39"/>
  <c r="U211" i="39"/>
  <c r="P211" i="39"/>
  <c r="S164" i="54"/>
  <c r="U164" i="54"/>
  <c r="Q164" i="54"/>
  <c r="P164" i="54"/>
  <c r="W164" i="54" s="1"/>
  <c r="AL164" i="56" s="1"/>
  <c r="T164" i="54"/>
  <c r="R164" i="54"/>
  <c r="T165" i="48"/>
  <c r="P165" i="48"/>
  <c r="W165" i="48" s="1"/>
  <c r="P165" i="56" s="1"/>
  <c r="S165" i="48"/>
  <c r="U165" i="48"/>
  <c r="Q165" i="48"/>
  <c r="R165" i="48"/>
  <c r="P149" i="36"/>
  <c r="W149" i="36" s="1"/>
  <c r="J149" i="56" s="1"/>
  <c r="U149" i="36"/>
  <c r="R112" i="52"/>
  <c r="T112" i="52"/>
  <c r="R100" i="46"/>
  <c r="S100" i="46"/>
  <c r="P100" i="46"/>
  <c r="W100" i="46" s="1"/>
  <c r="AH100" i="56" s="1"/>
  <c r="T100" i="46"/>
  <c r="U100" i="46"/>
  <c r="Q100" i="46"/>
  <c r="T242" i="47"/>
  <c r="P242" i="47"/>
  <c r="W242" i="47" s="1"/>
  <c r="AJ242" i="56" s="1"/>
  <c r="R242" i="47"/>
  <c r="S242" i="47"/>
  <c r="U242" i="47"/>
  <c r="Q242" i="47"/>
  <c r="T328" i="46"/>
  <c r="U252" i="43"/>
  <c r="Q252" i="43"/>
  <c r="W252" i="43" s="1"/>
  <c r="AB252" i="56" s="1"/>
  <c r="U311" i="46"/>
  <c r="R318" i="42"/>
  <c r="T314" i="51"/>
  <c r="U314" i="51"/>
  <c r="P314" i="51"/>
  <c r="S314" i="51"/>
  <c r="Q314" i="51"/>
  <c r="R314" i="51"/>
  <c r="O314" i="51"/>
  <c r="W314" i="51" s="1"/>
  <c r="V314" i="56" s="1"/>
  <c r="R262" i="52"/>
  <c r="U262" i="52"/>
  <c r="S262" i="52"/>
  <c r="O262" i="52"/>
  <c r="W262" i="52" s="1"/>
  <c r="X262" i="56" s="1"/>
  <c r="P262" i="52"/>
  <c r="Q262" i="52"/>
  <c r="T262" i="52"/>
  <c r="S260" i="45"/>
  <c r="P260" i="45"/>
  <c r="W260" i="45" s="1"/>
  <c r="AF260" i="56" s="1"/>
  <c r="S240" i="39"/>
  <c r="T240" i="39"/>
  <c r="P240" i="39"/>
  <c r="R240" i="39"/>
  <c r="U240" i="39"/>
  <c r="O240" i="39"/>
  <c r="Q240" i="39"/>
  <c r="T228" i="52"/>
  <c r="P228" i="52"/>
  <c r="S209" i="44"/>
  <c r="P209" i="44"/>
  <c r="Q209" i="44"/>
  <c r="O209" i="44"/>
  <c r="U209" i="44"/>
  <c r="T209" i="44"/>
  <c r="R209" i="44"/>
  <c r="R193" i="43"/>
  <c r="S198" i="50"/>
  <c r="P198" i="50"/>
  <c r="Q198" i="50"/>
  <c r="R198" i="50"/>
  <c r="T198" i="50"/>
  <c r="O198" i="50"/>
  <c r="W198" i="50" s="1"/>
  <c r="T198" i="56" s="1"/>
  <c r="U198" i="50"/>
  <c r="Q161" i="42"/>
  <c r="P149" i="37"/>
  <c r="R149" i="37"/>
  <c r="W149" i="37" s="1"/>
  <c r="N149" i="56" s="1"/>
  <c r="R149" i="48"/>
  <c r="S149" i="48"/>
  <c r="T149" i="48"/>
  <c r="Q149" i="48"/>
  <c r="U149" i="48"/>
  <c r="P149" i="48"/>
  <c r="O149" i="48"/>
  <c r="U148" i="49"/>
  <c r="T134" i="54"/>
  <c r="U134" i="54"/>
  <c r="R134" i="54"/>
  <c r="P134" i="54"/>
  <c r="Q134" i="54"/>
  <c r="S134" i="54"/>
  <c r="S97" i="52"/>
  <c r="U97" i="39"/>
  <c r="T97" i="39"/>
  <c r="Q97" i="39"/>
  <c r="P97" i="39"/>
  <c r="S97" i="39"/>
  <c r="R97" i="39"/>
  <c r="O97" i="39"/>
  <c r="O97" i="44"/>
  <c r="T97" i="44"/>
  <c r="U97" i="44"/>
  <c r="S97" i="44"/>
  <c r="Q97" i="44"/>
  <c r="R97" i="44"/>
  <c r="P97" i="44"/>
  <c r="S97" i="54"/>
  <c r="T97" i="54"/>
  <c r="Q97" i="54"/>
  <c r="U97" i="54"/>
  <c r="P97" i="54"/>
  <c r="O97" i="54"/>
  <c r="R97" i="54"/>
  <c r="S252" i="37"/>
  <c r="T252" i="37"/>
  <c r="T85" i="47"/>
  <c r="U84" i="51"/>
  <c r="P84" i="51"/>
  <c r="T84" i="51"/>
  <c r="Q84" i="51"/>
  <c r="S84" i="51"/>
  <c r="R84" i="51"/>
  <c r="O84" i="51"/>
  <c r="O84" i="43"/>
  <c r="P84" i="43"/>
  <c r="Q84" i="43"/>
  <c r="T84" i="43"/>
  <c r="R84" i="43"/>
  <c r="S84" i="43"/>
  <c r="U84" i="43"/>
  <c r="R89" i="45"/>
  <c r="U89" i="45"/>
  <c r="R82" i="49"/>
  <c r="T82" i="49"/>
  <c r="T205" i="47"/>
  <c r="Q256" i="51"/>
  <c r="R263" i="47"/>
  <c r="Q263" i="47"/>
  <c r="W364" i="32"/>
  <c r="R212" i="45"/>
  <c r="O212" i="45"/>
  <c r="U212" i="45"/>
  <c r="P212" i="45"/>
  <c r="T212" i="45"/>
  <c r="Q212" i="45"/>
  <c r="W212" i="32"/>
  <c r="H212" i="56" s="1"/>
  <c r="Q192" i="38"/>
  <c r="T192" i="38"/>
  <c r="Q134" i="47"/>
  <c r="W134" i="47" s="1"/>
  <c r="AJ134" i="56" s="1"/>
  <c r="R134" i="47"/>
  <c r="R136" i="52"/>
  <c r="S136" i="52"/>
  <c r="T136" i="52"/>
  <c r="Q136" i="52"/>
  <c r="P136" i="52"/>
  <c r="W136" i="52" s="1"/>
  <c r="X136" i="56" s="1"/>
  <c r="U136" i="52"/>
  <c r="P83" i="54"/>
  <c r="W83" i="54" s="1"/>
  <c r="AL83" i="56" s="1"/>
  <c r="Q83" i="54"/>
  <c r="O256" i="44"/>
  <c r="Q329" i="54"/>
  <c r="U329" i="54"/>
  <c r="T329" i="54"/>
  <c r="P329" i="54"/>
  <c r="W329" i="54" s="1"/>
  <c r="AL329" i="56" s="1"/>
  <c r="R329" i="54"/>
  <c r="T274" i="46"/>
  <c r="O274" i="46"/>
  <c r="U206" i="51"/>
  <c r="O206" i="51"/>
  <c r="W206" i="51" s="1"/>
  <c r="V206" i="56" s="1"/>
  <c r="S259" i="45"/>
  <c r="U259" i="45"/>
  <c r="T259" i="45"/>
  <c r="P259" i="45"/>
  <c r="W259" i="45" s="1"/>
  <c r="AF259" i="56" s="1"/>
  <c r="Q259" i="45"/>
  <c r="R259" i="45"/>
  <c r="T75" i="49"/>
  <c r="P75" i="49"/>
  <c r="W75" i="49" s="1"/>
  <c r="R75" i="56" s="1"/>
  <c r="S314" i="48"/>
  <c r="Q240" i="45"/>
  <c r="W240" i="45" s="1"/>
  <c r="AF240" i="56" s="1"/>
  <c r="S240" i="45"/>
  <c r="S94" i="54"/>
  <c r="W94" i="54" s="1"/>
  <c r="AL94" i="56" s="1"/>
  <c r="R94" i="54"/>
  <c r="P94" i="54"/>
  <c r="Q94" i="54"/>
  <c r="U94" i="54"/>
  <c r="T94" i="54"/>
  <c r="Q90" i="49"/>
  <c r="O90" i="49"/>
  <c r="S274" i="45"/>
  <c r="R261" i="49"/>
  <c r="S162" i="48"/>
  <c r="T136" i="39"/>
  <c r="R136" i="39"/>
  <c r="P136" i="39"/>
  <c r="S136" i="39"/>
  <c r="O136" i="39"/>
  <c r="U136" i="39"/>
  <c r="Q136" i="39"/>
  <c r="Q143" i="42"/>
  <c r="U242" i="48"/>
  <c r="P258" i="47"/>
  <c r="O258" i="47"/>
  <c r="T258" i="47"/>
  <c r="Q258" i="47"/>
  <c r="R258" i="47"/>
  <c r="S258" i="47"/>
  <c r="W165" i="32"/>
  <c r="H165" i="56" s="1"/>
  <c r="W145" i="45"/>
  <c r="AF145" i="56" s="1"/>
  <c r="W255" i="32"/>
  <c r="H255" i="56" s="1"/>
  <c r="U258" i="47"/>
  <c r="P311" i="52"/>
  <c r="Q193" i="48"/>
  <c r="R253" i="39"/>
  <c r="O253" i="39"/>
  <c r="Q253" i="39"/>
  <c r="S253" i="39"/>
  <c r="T253" i="39"/>
  <c r="P253" i="39"/>
  <c r="U253" i="39"/>
  <c r="R165" i="50"/>
  <c r="Q258" i="43"/>
  <c r="S162" i="45"/>
  <c r="R119" i="43"/>
  <c r="S119" i="43"/>
  <c r="U119" i="43"/>
  <c r="W119" i="43" s="1"/>
  <c r="AB119" i="56" s="1"/>
  <c r="T119" i="43"/>
  <c r="P119" i="43"/>
  <c r="Q119" i="43"/>
  <c r="W364" i="54"/>
  <c r="O367" i="54"/>
  <c r="U82" i="47"/>
  <c r="T82" i="47"/>
  <c r="R82" i="47"/>
  <c r="S82" i="47"/>
  <c r="P82" i="47"/>
  <c r="Q82" i="47"/>
  <c r="O82" i="47"/>
  <c r="W82" i="47" s="1"/>
  <c r="AJ82" i="56" s="1"/>
  <c r="R225" i="47"/>
  <c r="U225" i="47"/>
  <c r="S225" i="47"/>
  <c r="P225" i="47"/>
  <c r="Q225" i="47"/>
  <c r="T225" i="47"/>
  <c r="O225" i="47"/>
  <c r="U225" i="46"/>
  <c r="T225" i="46"/>
  <c r="R225" i="46"/>
  <c r="O225" i="46"/>
  <c r="S225" i="46"/>
  <c r="P195" i="37"/>
  <c r="U195" i="37"/>
  <c r="R195" i="37"/>
  <c r="T195" i="37"/>
  <c r="S195" i="37"/>
  <c r="Q195" i="37"/>
  <c r="O195" i="37"/>
  <c r="T195" i="44"/>
  <c r="R195" i="44"/>
  <c r="U195" i="44"/>
  <c r="P195" i="44"/>
  <c r="S195" i="44"/>
  <c r="Q195" i="44"/>
  <c r="O195" i="44"/>
  <c r="R132" i="47"/>
  <c r="U132" i="47"/>
  <c r="T132" i="47"/>
  <c r="Q132" i="47"/>
  <c r="P132" i="47"/>
  <c r="S132" i="47"/>
  <c r="O132" i="47"/>
  <c r="W132" i="47" s="1"/>
  <c r="R132" i="42"/>
  <c r="S132" i="42"/>
  <c r="P132" i="42"/>
  <c r="Q132" i="42"/>
  <c r="O132" i="42"/>
  <c r="U132" i="42"/>
  <c r="T132" i="42"/>
  <c r="R132" i="36"/>
  <c r="U132" i="36"/>
  <c r="P132" i="36"/>
  <c r="T132" i="36"/>
  <c r="Q132" i="36"/>
  <c r="S132" i="36"/>
  <c r="O132" i="36"/>
  <c r="R132" i="49"/>
  <c r="U132" i="49"/>
  <c r="P132" i="49"/>
  <c r="O132" i="49"/>
  <c r="Q132" i="49"/>
  <c r="T132" i="49"/>
  <c r="S132" i="49"/>
  <c r="T239" i="48"/>
  <c r="Q239" i="48"/>
  <c r="P239" i="48"/>
  <c r="R239" i="48"/>
  <c r="S239" i="48"/>
  <c r="O239" i="48"/>
  <c r="U239" i="48"/>
  <c r="Q239" i="54"/>
  <c r="U239" i="54"/>
  <c r="T239" i="54"/>
  <c r="R239" i="54"/>
  <c r="S239" i="54"/>
  <c r="O239" i="54"/>
  <c r="P239" i="54"/>
  <c r="R239" i="44"/>
  <c r="S239" i="44"/>
  <c r="P239" i="44"/>
  <c r="U239" i="44"/>
  <c r="Q239" i="44"/>
  <c r="T239" i="44"/>
  <c r="O239" i="44"/>
  <c r="R239" i="37"/>
  <c r="S239" i="37"/>
  <c r="T239" i="37"/>
  <c r="U239" i="37"/>
  <c r="O239" i="37"/>
  <c r="P239" i="37"/>
  <c r="Q239" i="37"/>
  <c r="R140" i="38"/>
  <c r="W140" i="38" s="1"/>
  <c r="Z140" i="56" s="1"/>
  <c r="P75" i="45"/>
  <c r="W75" i="45" s="1"/>
  <c r="AF75" i="56" s="1"/>
  <c r="P321" i="43"/>
  <c r="U321" i="43"/>
  <c r="T321" i="43"/>
  <c r="R321" i="43"/>
  <c r="S321" i="43"/>
  <c r="Q321" i="43"/>
  <c r="O321" i="43"/>
  <c r="S242" i="38"/>
  <c r="R242" i="38"/>
  <c r="T242" i="38"/>
  <c r="Q242" i="38"/>
  <c r="P197" i="46"/>
  <c r="W197" i="46" s="1"/>
  <c r="AH197" i="56" s="1"/>
  <c r="Q199" i="50"/>
  <c r="T199" i="50"/>
  <c r="R199" i="50"/>
  <c r="U199" i="50"/>
  <c r="S199" i="50"/>
  <c r="U164" i="45"/>
  <c r="R162" i="44"/>
  <c r="O162" i="44"/>
  <c r="S162" i="44"/>
  <c r="Q162" i="44"/>
  <c r="P162" i="44"/>
  <c r="O118" i="49"/>
  <c r="R118" i="49"/>
  <c r="Q118" i="49"/>
  <c r="S118" i="49"/>
  <c r="P118" i="49"/>
  <c r="U118" i="49"/>
  <c r="T118" i="49"/>
  <c r="S118" i="36"/>
  <c r="Q118" i="36"/>
  <c r="P118" i="36"/>
  <c r="U118" i="36"/>
  <c r="T118" i="36"/>
  <c r="P102" i="54"/>
  <c r="W102" i="54" s="1"/>
  <c r="AL102" i="56" s="1"/>
  <c r="S102" i="54"/>
  <c r="U102" i="54"/>
  <c r="T102" i="54"/>
  <c r="Q102" i="54"/>
  <c r="T81" i="48"/>
  <c r="R81" i="48"/>
  <c r="Q81" i="48"/>
  <c r="U81" i="48"/>
  <c r="P81" i="48"/>
  <c r="W81" i="48" s="1"/>
  <c r="P81" i="56" s="1"/>
  <c r="Q81" i="39"/>
  <c r="P81" i="39"/>
  <c r="T81" i="39"/>
  <c r="O81" i="39"/>
  <c r="W81" i="39" s="1"/>
  <c r="AN81" i="56" s="1"/>
  <c r="S81" i="39"/>
  <c r="R81" i="39"/>
  <c r="U81" i="39"/>
  <c r="S141" i="43"/>
  <c r="T75" i="46"/>
  <c r="Q311" i="37"/>
  <c r="U311" i="37"/>
  <c r="P311" i="37"/>
  <c r="T311" i="37"/>
  <c r="S311" i="37"/>
  <c r="U118" i="50"/>
  <c r="Q118" i="50"/>
  <c r="Q93" i="45"/>
  <c r="T93" i="45"/>
  <c r="U93" i="45"/>
  <c r="R93" i="45"/>
  <c r="S93" i="45"/>
  <c r="R144" i="44"/>
  <c r="P144" i="44"/>
  <c r="W144" i="44" s="1"/>
  <c r="AD144" i="56" s="1"/>
  <c r="T144" i="44"/>
  <c r="S144" i="44"/>
  <c r="S157" i="48"/>
  <c r="U157" i="48"/>
  <c r="Q157" i="48"/>
  <c r="P157" i="48"/>
  <c r="W157" i="48" s="1"/>
  <c r="P157" i="56" s="1"/>
  <c r="T157" i="48"/>
  <c r="R157" i="48"/>
  <c r="T136" i="36"/>
  <c r="P136" i="36"/>
  <c r="Q136" i="36"/>
  <c r="U136" i="36"/>
  <c r="W136" i="36" s="1"/>
  <c r="J136" i="56" s="1"/>
  <c r="R136" i="36"/>
  <c r="S136" i="36"/>
  <c r="P150" i="52"/>
  <c r="W150" i="52" s="1"/>
  <c r="X150" i="56" s="1"/>
  <c r="Q150" i="52"/>
  <c r="P254" i="46"/>
  <c r="U254" i="46"/>
  <c r="S255" i="50"/>
  <c r="T255" i="50"/>
  <c r="U255" i="50"/>
  <c r="R255" i="50"/>
  <c r="R75" i="44"/>
  <c r="Q75" i="44"/>
  <c r="T75" i="44"/>
  <c r="U75" i="44"/>
  <c r="P75" i="44"/>
  <c r="P314" i="47"/>
  <c r="W314" i="47" s="1"/>
  <c r="AJ314" i="56" s="1"/>
  <c r="T311" i="42"/>
  <c r="R311" i="42"/>
  <c r="S311" i="42"/>
  <c r="U311" i="42"/>
  <c r="P311" i="42"/>
  <c r="Q311" i="42"/>
  <c r="O311" i="42"/>
  <c r="W311" i="42" s="1"/>
  <c r="L311" i="56" s="1"/>
  <c r="S247" i="43"/>
  <c r="P240" i="48"/>
  <c r="P225" i="54"/>
  <c r="S226" i="42"/>
  <c r="T225" i="36"/>
  <c r="T208" i="47"/>
  <c r="U208" i="47"/>
  <c r="S208" i="47"/>
  <c r="R208" i="47"/>
  <c r="P208" i="47"/>
  <c r="Q208" i="47"/>
  <c r="O208" i="47"/>
  <c r="W208" i="47" s="1"/>
  <c r="AJ208" i="56" s="1"/>
  <c r="S208" i="46"/>
  <c r="T208" i="46"/>
  <c r="Q208" i="46"/>
  <c r="U208" i="46"/>
  <c r="P208" i="46"/>
  <c r="R208" i="46"/>
  <c r="O208" i="46"/>
  <c r="S208" i="52"/>
  <c r="P208" i="52"/>
  <c r="R208" i="52"/>
  <c r="Q208" i="52"/>
  <c r="U208" i="52"/>
  <c r="T208" i="52"/>
  <c r="O208" i="52"/>
  <c r="R208" i="43"/>
  <c r="Q208" i="43"/>
  <c r="W208" i="43" s="1"/>
  <c r="AB208" i="56" s="1"/>
  <c r="Q328" i="47"/>
  <c r="S328" i="47"/>
  <c r="P328" i="47"/>
  <c r="U328" i="47"/>
  <c r="Q213" i="37"/>
  <c r="S198" i="37"/>
  <c r="U196" i="43"/>
  <c r="T197" i="52"/>
  <c r="U195" i="50"/>
  <c r="Q193" i="42"/>
  <c r="U193" i="42"/>
  <c r="P193" i="42"/>
  <c r="T193" i="42"/>
  <c r="R193" i="42"/>
  <c r="O193" i="42"/>
  <c r="S193" i="42"/>
  <c r="S193" i="54"/>
  <c r="U193" i="54"/>
  <c r="R193" i="54"/>
  <c r="O193" i="54"/>
  <c r="W193" i="54" s="1"/>
  <c r="AL193" i="56" s="1"/>
  <c r="T193" i="54"/>
  <c r="P193" i="54"/>
  <c r="Q193" i="54"/>
  <c r="P193" i="36"/>
  <c r="O193" i="36"/>
  <c r="U166" i="37"/>
  <c r="T168" i="43"/>
  <c r="R168" i="43"/>
  <c r="U168" i="43"/>
  <c r="Q168" i="43"/>
  <c r="P168" i="43"/>
  <c r="S168" i="43"/>
  <c r="O168" i="43"/>
  <c r="T168" i="45"/>
  <c r="P168" i="45"/>
  <c r="W168" i="45" s="1"/>
  <c r="AF168" i="56" s="1"/>
  <c r="S168" i="45"/>
  <c r="Q168" i="45"/>
  <c r="U168" i="45"/>
  <c r="R168" i="45"/>
  <c r="R168" i="49"/>
  <c r="Q168" i="49"/>
  <c r="U168" i="49"/>
  <c r="T168" i="49"/>
  <c r="S168" i="49"/>
  <c r="O168" i="49"/>
  <c r="P168" i="49"/>
  <c r="T147" i="46"/>
  <c r="T152" i="52"/>
  <c r="P152" i="52"/>
  <c r="Q152" i="52"/>
  <c r="S152" i="52"/>
  <c r="R152" i="52"/>
  <c r="R152" i="39"/>
  <c r="T152" i="39"/>
  <c r="Q152" i="39"/>
  <c r="P152" i="39"/>
  <c r="S152" i="39"/>
  <c r="U152" i="39"/>
  <c r="O152" i="39"/>
  <c r="S147" i="51"/>
  <c r="R134" i="51"/>
  <c r="R116" i="46"/>
  <c r="U82" i="52"/>
  <c r="S82" i="52"/>
  <c r="U78" i="36"/>
  <c r="R78" i="36"/>
  <c r="T78" i="36"/>
  <c r="P78" i="36"/>
  <c r="S78" i="36"/>
  <c r="Q78" i="36"/>
  <c r="O78" i="36"/>
  <c r="P78" i="39"/>
  <c r="Q78" i="39"/>
  <c r="U78" i="39"/>
  <c r="R78" i="39"/>
  <c r="T78" i="39"/>
  <c r="S78" i="39"/>
  <c r="O78" i="39"/>
  <c r="Q92" i="45"/>
  <c r="W92" i="45" s="1"/>
  <c r="AF92" i="56" s="1"/>
  <c r="U89" i="37"/>
  <c r="Q155" i="51"/>
  <c r="P155" i="51"/>
  <c r="W155" i="51" s="1"/>
  <c r="S155" i="51"/>
  <c r="R155" i="51"/>
  <c r="U155" i="51"/>
  <c r="S157" i="47"/>
  <c r="S253" i="54"/>
  <c r="U253" i="54"/>
  <c r="Q253" i="54"/>
  <c r="R253" i="54"/>
  <c r="P256" i="39"/>
  <c r="U256" i="39"/>
  <c r="R256" i="39"/>
  <c r="S256" i="39"/>
  <c r="T256" i="39"/>
  <c r="O256" i="39"/>
  <c r="Q256" i="39"/>
  <c r="P256" i="45"/>
  <c r="W256" i="45" s="1"/>
  <c r="AF256" i="56" s="1"/>
  <c r="Q256" i="45"/>
  <c r="R256" i="45"/>
  <c r="U256" i="45"/>
  <c r="T256" i="45"/>
  <c r="S256" i="45"/>
  <c r="Q75" i="39"/>
  <c r="R75" i="39"/>
  <c r="T75" i="39"/>
  <c r="P75" i="39"/>
  <c r="U75" i="39"/>
  <c r="O75" i="39"/>
  <c r="S75" i="39"/>
  <c r="T75" i="36"/>
  <c r="U75" i="36"/>
  <c r="R75" i="36"/>
  <c r="P75" i="36"/>
  <c r="S75" i="36"/>
  <c r="O75" i="36"/>
  <c r="R274" i="44"/>
  <c r="T274" i="44"/>
  <c r="S274" i="44"/>
  <c r="Q274" i="44"/>
  <c r="P274" i="44"/>
  <c r="U274" i="44"/>
  <c r="O274" i="44"/>
  <c r="W274" i="44" s="1"/>
  <c r="AD274" i="56" s="1"/>
  <c r="T328" i="52"/>
  <c r="P317" i="46"/>
  <c r="W317" i="46" s="1"/>
  <c r="AH317" i="56" s="1"/>
  <c r="S317" i="46"/>
  <c r="T317" i="46"/>
  <c r="R317" i="46"/>
  <c r="U317" i="46"/>
  <c r="Q317" i="46"/>
  <c r="S317" i="36"/>
  <c r="T317" i="36"/>
  <c r="R317" i="36"/>
  <c r="Q317" i="36"/>
  <c r="P317" i="36"/>
  <c r="U317" i="36"/>
  <c r="O317" i="36"/>
  <c r="W317" i="36" s="1"/>
  <c r="J317" i="56" s="1"/>
  <c r="R194" i="39"/>
  <c r="S194" i="39"/>
  <c r="U194" i="39"/>
  <c r="T194" i="39"/>
  <c r="P194" i="39"/>
  <c r="O194" i="39"/>
  <c r="Q194" i="39"/>
  <c r="P194" i="45"/>
  <c r="R194" i="45"/>
  <c r="T194" i="45"/>
  <c r="O194" i="45"/>
  <c r="Q194" i="45"/>
  <c r="U194" i="45"/>
  <c r="S194" i="45"/>
  <c r="R136" i="44"/>
  <c r="W136" i="44" s="1"/>
  <c r="AD136" i="56" s="1"/>
  <c r="T81" i="44"/>
  <c r="O81" i="44"/>
  <c r="Q144" i="43"/>
  <c r="U144" i="43"/>
  <c r="S144" i="43"/>
  <c r="P144" i="43"/>
  <c r="W144" i="43" s="1"/>
  <c r="AB144" i="56" s="1"/>
  <c r="T144" i="43"/>
  <c r="R144" i="43"/>
  <c r="T211" i="37"/>
  <c r="P211" i="37"/>
  <c r="R211" i="37"/>
  <c r="Q211" i="37"/>
  <c r="U211" i="37"/>
  <c r="O211" i="37"/>
  <c r="S211" i="37"/>
  <c r="Q211" i="47"/>
  <c r="U211" i="47"/>
  <c r="T211" i="47"/>
  <c r="S211" i="47"/>
  <c r="R211" i="47"/>
  <c r="P211" i="47"/>
  <c r="O211" i="47"/>
  <c r="Q211" i="52"/>
  <c r="P211" i="52"/>
  <c r="T211" i="52"/>
  <c r="U211" i="52"/>
  <c r="R211" i="52"/>
  <c r="O211" i="52"/>
  <c r="S211" i="52"/>
  <c r="U209" i="42"/>
  <c r="Q209" i="42"/>
  <c r="S209" i="42"/>
  <c r="R209" i="42"/>
  <c r="T209" i="42"/>
  <c r="P209" i="42"/>
  <c r="W209" i="42" s="1"/>
  <c r="L209" i="56" s="1"/>
  <c r="P198" i="46"/>
  <c r="W198" i="46" s="1"/>
  <c r="AH198" i="56" s="1"/>
  <c r="S198" i="46"/>
  <c r="R198" i="46"/>
  <c r="T198" i="46"/>
  <c r="Q198" i="46"/>
  <c r="U198" i="46"/>
  <c r="Q149" i="36"/>
  <c r="U112" i="52"/>
  <c r="R328" i="46"/>
  <c r="W328" i="46" s="1"/>
  <c r="AH328" i="56" s="1"/>
  <c r="S252" i="43"/>
  <c r="R252" i="43"/>
  <c r="Q311" i="46"/>
  <c r="S311" i="46"/>
  <c r="P318" i="42"/>
  <c r="W318" i="42" s="1"/>
  <c r="L318" i="56" s="1"/>
  <c r="U318" i="42"/>
  <c r="O314" i="50"/>
  <c r="W314" i="50" s="1"/>
  <c r="T314" i="56" s="1"/>
  <c r="Q314" i="50"/>
  <c r="P314" i="50"/>
  <c r="T314" i="50"/>
  <c r="S314" i="50"/>
  <c r="R314" i="50"/>
  <c r="S314" i="39"/>
  <c r="O314" i="39"/>
  <c r="P314" i="39"/>
  <c r="R314" i="39"/>
  <c r="T314" i="39"/>
  <c r="Q314" i="39"/>
  <c r="U314" i="39"/>
  <c r="T262" i="48"/>
  <c r="U262" i="48"/>
  <c r="S262" i="48"/>
  <c r="R262" i="48"/>
  <c r="P262" i="48"/>
  <c r="W262" i="48" s="1"/>
  <c r="P262" i="56" s="1"/>
  <c r="O262" i="45"/>
  <c r="R262" i="45"/>
  <c r="S262" i="45"/>
  <c r="P262" i="45"/>
  <c r="U262" i="45"/>
  <c r="Q262" i="45"/>
  <c r="T262" i="45"/>
  <c r="O262" i="54"/>
  <c r="Q262" i="54"/>
  <c r="S262" i="54"/>
  <c r="U262" i="54"/>
  <c r="P262" i="54"/>
  <c r="R262" i="54"/>
  <c r="T262" i="54"/>
  <c r="T260" i="45"/>
  <c r="Q260" i="45"/>
  <c r="T240" i="36"/>
  <c r="Q240" i="36"/>
  <c r="P240" i="36"/>
  <c r="S240" i="36"/>
  <c r="U240" i="36"/>
  <c r="R240" i="36"/>
  <c r="O240" i="36"/>
  <c r="W240" i="36" s="1"/>
  <c r="J240" i="56" s="1"/>
  <c r="Q228" i="52"/>
  <c r="U228" i="52"/>
  <c r="T209" i="54"/>
  <c r="P209" i="54"/>
  <c r="Q209" i="54"/>
  <c r="R209" i="54"/>
  <c r="S209" i="54"/>
  <c r="U209" i="54"/>
  <c r="O209" i="54"/>
  <c r="U193" i="43"/>
  <c r="Q193" i="43"/>
  <c r="W193" i="43" s="1"/>
  <c r="AB193" i="56" s="1"/>
  <c r="P198" i="49"/>
  <c r="U198" i="49"/>
  <c r="Q198" i="49"/>
  <c r="O198" i="49"/>
  <c r="R198" i="49"/>
  <c r="T198" i="49"/>
  <c r="S198" i="49"/>
  <c r="S198" i="39"/>
  <c r="T198" i="39"/>
  <c r="P198" i="39"/>
  <c r="Q198" i="39"/>
  <c r="R198" i="39"/>
  <c r="O198" i="39"/>
  <c r="W198" i="39" s="1"/>
  <c r="AN198" i="56" s="1"/>
  <c r="U198" i="39"/>
  <c r="U198" i="43"/>
  <c r="S198" i="43"/>
  <c r="R198" i="43"/>
  <c r="T198" i="43"/>
  <c r="Q198" i="43"/>
  <c r="P198" i="43"/>
  <c r="O198" i="43"/>
  <c r="W198" i="43" s="1"/>
  <c r="AB198" i="56" s="1"/>
  <c r="T198" i="51"/>
  <c r="S198" i="51"/>
  <c r="R198" i="51"/>
  <c r="Q198" i="51"/>
  <c r="U198" i="51"/>
  <c r="O198" i="51"/>
  <c r="P198" i="51"/>
  <c r="U161" i="42"/>
  <c r="W161" i="42" s="1"/>
  <c r="L161" i="56" s="1"/>
  <c r="U161" i="44"/>
  <c r="Q161" i="44"/>
  <c r="S161" i="44"/>
  <c r="R161" i="44"/>
  <c r="T161" i="44"/>
  <c r="P161" i="44"/>
  <c r="O161" i="44"/>
  <c r="S161" i="54"/>
  <c r="Q161" i="54"/>
  <c r="P161" i="54"/>
  <c r="T161" i="54"/>
  <c r="R161" i="54"/>
  <c r="O161" i="54"/>
  <c r="U161" i="54"/>
  <c r="S161" i="49"/>
  <c r="Q161" i="49"/>
  <c r="P161" i="49"/>
  <c r="R161" i="49"/>
  <c r="T161" i="49"/>
  <c r="O161" i="49"/>
  <c r="W161" i="49" s="1"/>
  <c r="R161" i="56" s="1"/>
  <c r="U161" i="49"/>
  <c r="U149" i="37"/>
  <c r="S149" i="37"/>
  <c r="T149" i="39"/>
  <c r="U149" i="39"/>
  <c r="S149" i="39"/>
  <c r="Q149" i="39"/>
  <c r="R149" i="39"/>
  <c r="O149" i="39"/>
  <c r="P149" i="39"/>
  <c r="Q148" i="49"/>
  <c r="W148" i="49" s="1"/>
  <c r="R148" i="56" s="1"/>
  <c r="R148" i="49"/>
  <c r="U134" i="45"/>
  <c r="R134" i="45"/>
  <c r="Q134" i="45"/>
  <c r="P134" i="45"/>
  <c r="W134" i="45" s="1"/>
  <c r="AF134" i="56" s="1"/>
  <c r="T134" i="45"/>
  <c r="S134" i="45"/>
  <c r="S134" i="46"/>
  <c r="Q134" i="46"/>
  <c r="T134" i="46"/>
  <c r="O134" i="46"/>
  <c r="U134" i="46"/>
  <c r="P134" i="46"/>
  <c r="R134" i="46"/>
  <c r="Q97" i="52"/>
  <c r="P97" i="50"/>
  <c r="S97" i="50"/>
  <c r="T97" i="50"/>
  <c r="U97" i="50"/>
  <c r="Q97" i="50"/>
  <c r="R97" i="50"/>
  <c r="O97" i="50"/>
  <c r="S97" i="51"/>
  <c r="Q97" i="51"/>
  <c r="P97" i="51"/>
  <c r="W97" i="51" s="1"/>
  <c r="V97" i="56" s="1"/>
  <c r="U97" i="51"/>
  <c r="R97" i="51"/>
  <c r="Q252" i="37"/>
  <c r="U85" i="47"/>
  <c r="R85" i="47"/>
  <c r="R84" i="37"/>
  <c r="Q84" i="37"/>
  <c r="U84" i="37"/>
  <c r="P84" i="37"/>
  <c r="S84" i="37"/>
  <c r="T84" i="37"/>
  <c r="P84" i="36"/>
  <c r="T84" i="36"/>
  <c r="R84" i="36"/>
  <c r="O84" i="36"/>
  <c r="Q84" i="36"/>
  <c r="S84" i="36"/>
  <c r="U84" i="36"/>
  <c r="S89" i="45"/>
  <c r="P82" i="49"/>
  <c r="R205" i="47"/>
  <c r="P205" i="47"/>
  <c r="W205" i="47" s="1"/>
  <c r="AJ205" i="56" s="1"/>
  <c r="P256" i="51"/>
  <c r="W256" i="51" s="1"/>
  <c r="V256" i="56" s="1"/>
  <c r="T263" i="47"/>
  <c r="U263" i="47"/>
  <c r="S212" i="39"/>
  <c r="R212" i="39"/>
  <c r="T212" i="39"/>
  <c r="Q212" i="39"/>
  <c r="U212" i="39"/>
  <c r="P212" i="39"/>
  <c r="O212" i="39"/>
  <c r="S212" i="36"/>
  <c r="Q212" i="36"/>
  <c r="U212" i="36"/>
  <c r="P212" i="36"/>
  <c r="R212" i="36"/>
  <c r="T212" i="36"/>
  <c r="P192" i="38"/>
  <c r="W192" i="38" s="1"/>
  <c r="Z192" i="56" s="1"/>
  <c r="O168" i="44"/>
  <c r="R116" i="47"/>
  <c r="T116" i="47"/>
  <c r="Q116" i="47"/>
  <c r="S116" i="47"/>
  <c r="P116" i="47"/>
  <c r="T83" i="54"/>
  <c r="O84" i="37"/>
  <c r="R274" i="46"/>
  <c r="U315" i="38"/>
  <c r="T315" i="38"/>
  <c r="R315" i="38"/>
  <c r="S315" i="38"/>
  <c r="P315" i="38"/>
  <c r="Q315" i="38"/>
  <c r="Q274" i="43"/>
  <c r="P255" i="50"/>
  <c r="S140" i="48"/>
  <c r="R311" i="47"/>
  <c r="S261" i="49"/>
  <c r="P189" i="42"/>
  <c r="S189" i="42"/>
  <c r="U189" i="42"/>
  <c r="T189" i="42"/>
  <c r="R189" i="42"/>
  <c r="Q189" i="42"/>
  <c r="O189" i="42"/>
  <c r="Q189" i="37"/>
  <c r="U189" i="37"/>
  <c r="S189" i="37"/>
  <c r="T189" i="37"/>
  <c r="R189" i="37"/>
  <c r="P189" i="37"/>
  <c r="O189" i="37"/>
  <c r="W189" i="37" s="1"/>
  <c r="N189" i="56" s="1"/>
  <c r="T112" i="36"/>
  <c r="S81" i="48"/>
  <c r="T100" i="36"/>
  <c r="P100" i="36"/>
  <c r="Q100" i="36"/>
  <c r="U100" i="36"/>
  <c r="S100" i="36"/>
  <c r="O100" i="36"/>
  <c r="W100" i="36" s="1"/>
  <c r="J100" i="56" s="1"/>
  <c r="R100" i="36"/>
  <c r="Q100" i="54"/>
  <c r="R100" i="54"/>
  <c r="T100" i="54"/>
  <c r="W100" i="54" s="1"/>
  <c r="AL100" i="56" s="1"/>
  <c r="U100" i="54"/>
  <c r="P100" i="54"/>
  <c r="S100" i="54"/>
  <c r="T155" i="38"/>
  <c r="U155" i="38"/>
  <c r="Q155" i="38"/>
  <c r="R155" i="38"/>
  <c r="S155" i="38"/>
  <c r="P155" i="38"/>
  <c r="O155" i="38"/>
  <c r="Q155" i="37"/>
  <c r="U155" i="37"/>
  <c r="S155" i="37"/>
  <c r="T155" i="37"/>
  <c r="P155" i="37"/>
  <c r="R155" i="37"/>
  <c r="O155" i="37"/>
  <c r="O155" i="43"/>
  <c r="P155" i="43"/>
  <c r="T155" i="43"/>
  <c r="Q155" i="43"/>
  <c r="U155" i="43"/>
  <c r="S155" i="43"/>
  <c r="R155" i="43"/>
  <c r="T141" i="45"/>
  <c r="Q329" i="52"/>
  <c r="S144" i="49"/>
  <c r="P144" i="49"/>
  <c r="O144" i="49"/>
  <c r="Q144" i="49"/>
  <c r="U144" i="49"/>
  <c r="O118" i="36"/>
  <c r="Q225" i="46"/>
  <c r="Q213" i="38"/>
  <c r="P213" i="38"/>
  <c r="O213" i="38"/>
  <c r="S213" i="38"/>
  <c r="R213" i="38"/>
  <c r="U213" i="38"/>
  <c r="Q165" i="37"/>
  <c r="U165" i="37"/>
  <c r="P165" i="37"/>
  <c r="S165" i="37"/>
  <c r="T165" i="37"/>
  <c r="R165" i="37"/>
  <c r="O165" i="37"/>
  <c r="T89" i="44"/>
  <c r="P89" i="44"/>
  <c r="R89" i="44"/>
  <c r="O89" i="44"/>
  <c r="U89" i="44"/>
  <c r="S89" i="44"/>
  <c r="Q89" i="44"/>
  <c r="P89" i="39"/>
  <c r="U89" i="39"/>
  <c r="S89" i="39"/>
  <c r="R89" i="39"/>
  <c r="Q89" i="39"/>
  <c r="T89" i="39"/>
  <c r="O89" i="39"/>
  <c r="Q252" i="47"/>
  <c r="P252" i="47"/>
  <c r="O252" i="47"/>
  <c r="U252" i="47"/>
  <c r="R252" i="47"/>
  <c r="S252" i="47"/>
  <c r="P143" i="45"/>
  <c r="W143" i="45" s="1"/>
  <c r="AF143" i="56" s="1"/>
  <c r="Q144" i="44"/>
  <c r="P253" i="38"/>
  <c r="T253" i="38"/>
  <c r="Q253" i="38"/>
  <c r="U253" i="38"/>
  <c r="S253" i="38"/>
  <c r="R253" i="38"/>
  <c r="O253" i="38"/>
  <c r="R311" i="52"/>
  <c r="R260" i="44"/>
  <c r="S260" i="44"/>
  <c r="O260" i="44"/>
  <c r="U260" i="44"/>
  <c r="Q260" i="44"/>
  <c r="T260" i="44"/>
  <c r="Q166" i="50"/>
  <c r="R166" i="50"/>
  <c r="P166" i="50"/>
  <c r="T166" i="50"/>
  <c r="S166" i="50"/>
  <c r="U166" i="50"/>
  <c r="O166" i="50"/>
  <c r="W166" i="50" s="1"/>
  <c r="T166" i="56" s="1"/>
  <c r="P85" i="37"/>
  <c r="U85" i="37"/>
  <c r="Q85" i="37"/>
  <c r="S85" i="37"/>
  <c r="T85" i="37"/>
  <c r="R85" i="37"/>
  <c r="O85" i="37"/>
  <c r="O212" i="36"/>
  <c r="T152" i="43"/>
  <c r="U274" i="47"/>
  <c r="S148" i="37"/>
  <c r="R148" i="37"/>
  <c r="P148" i="37"/>
  <c r="Q148" i="37"/>
  <c r="T148" i="37"/>
  <c r="O148" i="37"/>
  <c r="U148" i="37"/>
  <c r="S83" i="49"/>
  <c r="Q83" i="49"/>
  <c r="R83" i="49"/>
  <c r="U83" i="49"/>
  <c r="W83" i="49" s="1"/>
  <c r="R83" i="56" s="1"/>
  <c r="P83" i="49"/>
  <c r="S258" i="44"/>
  <c r="S156" i="48"/>
  <c r="R156" i="48"/>
  <c r="Q156" i="48"/>
  <c r="P156" i="48"/>
  <c r="T156" i="48"/>
  <c r="U156" i="48"/>
  <c r="O156" i="48"/>
  <c r="S156" i="44"/>
  <c r="U156" i="44"/>
  <c r="Q156" i="44"/>
  <c r="R156" i="44"/>
  <c r="T156" i="44"/>
  <c r="P156" i="44"/>
  <c r="O156" i="44"/>
  <c r="W156" i="44" s="1"/>
  <c r="AD156" i="56" s="1"/>
  <c r="R83" i="42"/>
  <c r="S83" i="42"/>
  <c r="P83" i="42"/>
  <c r="W83" i="42" s="1"/>
  <c r="L83" i="56" s="1"/>
  <c r="T83" i="42"/>
  <c r="U83" i="42"/>
  <c r="Q83" i="42"/>
  <c r="O150" i="46"/>
  <c r="S150" i="46"/>
  <c r="Q150" i="46"/>
  <c r="U150" i="46"/>
  <c r="R150" i="46"/>
  <c r="P150" i="46"/>
  <c r="T150" i="46"/>
  <c r="T150" i="54"/>
  <c r="U150" i="54"/>
  <c r="P150" i="54"/>
  <c r="W150" i="54" s="1"/>
  <c r="AL150" i="56" s="1"/>
  <c r="Q150" i="54"/>
  <c r="S150" i="54"/>
  <c r="R150" i="54"/>
  <c r="R119" i="45"/>
  <c r="U119" i="45"/>
  <c r="P119" i="45"/>
  <c r="S119" i="45"/>
  <c r="Q119" i="45"/>
  <c r="O119" i="45"/>
  <c r="T119" i="45"/>
  <c r="R119" i="48"/>
  <c r="S119" i="48"/>
  <c r="U119" i="48"/>
  <c r="Q119" i="48"/>
  <c r="T119" i="48"/>
  <c r="P119" i="48"/>
  <c r="O119" i="48"/>
  <c r="Q82" i="37"/>
  <c r="R82" i="37"/>
  <c r="U82" i="37"/>
  <c r="P82" i="37"/>
  <c r="T82" i="37"/>
  <c r="S82" i="37"/>
  <c r="O82" i="37"/>
  <c r="W82" i="37" s="1"/>
  <c r="N82" i="56" s="1"/>
  <c r="U82" i="39"/>
  <c r="S82" i="39"/>
  <c r="R82" i="39"/>
  <c r="T82" i="39"/>
  <c r="P82" i="39"/>
  <c r="Q82" i="39"/>
  <c r="O82" i="39"/>
  <c r="O225" i="51"/>
  <c r="W225" i="51" s="1"/>
  <c r="V225" i="56" s="1"/>
  <c r="T225" i="51"/>
  <c r="Q225" i="51"/>
  <c r="P225" i="51"/>
  <c r="U225" i="51"/>
  <c r="S225" i="51"/>
  <c r="R195" i="42"/>
  <c r="T195" i="42"/>
  <c r="Q195" i="42"/>
  <c r="W195" i="42" s="1"/>
  <c r="L195" i="56" s="1"/>
  <c r="S195" i="42"/>
  <c r="U195" i="42"/>
  <c r="P195" i="42"/>
  <c r="R132" i="48"/>
  <c r="U132" i="48"/>
  <c r="Q132" i="48"/>
  <c r="S132" i="48"/>
  <c r="T132" i="48"/>
  <c r="P132" i="48"/>
  <c r="O132" i="48"/>
  <c r="Q132" i="39"/>
  <c r="T132" i="39"/>
  <c r="R132" i="39"/>
  <c r="S132" i="39"/>
  <c r="U132" i="39"/>
  <c r="P132" i="39"/>
  <c r="O132" i="39"/>
  <c r="P132" i="45"/>
  <c r="U132" i="45"/>
  <c r="S132" i="45"/>
  <c r="Q132" i="45"/>
  <c r="T132" i="45"/>
  <c r="R132" i="45"/>
  <c r="O132" i="45"/>
  <c r="W132" i="45" s="1"/>
  <c r="R132" i="37"/>
  <c r="S132" i="37"/>
  <c r="U132" i="37"/>
  <c r="Q132" i="37"/>
  <c r="P132" i="37"/>
  <c r="O132" i="37"/>
  <c r="T132" i="37"/>
  <c r="P239" i="49"/>
  <c r="R239" i="49"/>
  <c r="Q239" i="49"/>
  <c r="O239" i="49"/>
  <c r="S239" i="49"/>
  <c r="U239" i="49"/>
  <c r="T239" i="49"/>
  <c r="Q239" i="52"/>
  <c r="O239" i="52"/>
  <c r="U239" i="52"/>
  <c r="R239" i="52"/>
  <c r="T239" i="52"/>
  <c r="S239" i="52"/>
  <c r="P239" i="52"/>
  <c r="U239" i="50"/>
  <c r="Q239" i="50"/>
  <c r="P239" i="50"/>
  <c r="R239" i="50"/>
  <c r="T239" i="50"/>
  <c r="S239" i="50"/>
  <c r="O239" i="50"/>
  <c r="W239" i="50" s="1"/>
  <c r="R239" i="36"/>
  <c r="O239" i="36"/>
  <c r="P239" i="36"/>
  <c r="S239" i="36"/>
  <c r="T239" i="36"/>
  <c r="Q239" i="36"/>
  <c r="U239" i="36"/>
  <c r="T140" i="38"/>
  <c r="R75" i="45"/>
  <c r="U228" i="50"/>
  <c r="Q228" i="50"/>
  <c r="P228" i="50"/>
  <c r="W228" i="50" s="1"/>
  <c r="T228" i="56" s="1"/>
  <c r="S228" i="50"/>
  <c r="Q274" i="48"/>
  <c r="U228" i="46"/>
  <c r="R211" i="51"/>
  <c r="S211" i="51"/>
  <c r="U211" i="51"/>
  <c r="Q211" i="51"/>
  <c r="W211" i="51" s="1"/>
  <c r="V211" i="56" s="1"/>
  <c r="T211" i="51"/>
  <c r="S197" i="46"/>
  <c r="S191" i="45"/>
  <c r="Q191" i="45"/>
  <c r="U191" i="45"/>
  <c r="T191" i="45"/>
  <c r="P191" i="45"/>
  <c r="W191" i="45" s="1"/>
  <c r="AF191" i="56" s="1"/>
  <c r="P199" i="38"/>
  <c r="W199" i="38" s="1"/>
  <c r="Z199" i="56" s="1"/>
  <c r="S164" i="45"/>
  <c r="S164" i="43"/>
  <c r="P164" i="43"/>
  <c r="W164" i="43" s="1"/>
  <c r="AB164" i="56" s="1"/>
  <c r="U164" i="43"/>
  <c r="T164" i="43"/>
  <c r="R164" i="43"/>
  <c r="S162" i="37"/>
  <c r="Q162" i="37"/>
  <c r="R162" i="37"/>
  <c r="P162" i="37"/>
  <c r="U162" i="37"/>
  <c r="O162" i="37"/>
  <c r="T162" i="37"/>
  <c r="P134" i="37"/>
  <c r="W134" i="37" s="1"/>
  <c r="N134" i="56" s="1"/>
  <c r="P118" i="52"/>
  <c r="S118" i="52"/>
  <c r="T118" i="52"/>
  <c r="R118" i="52"/>
  <c r="U118" i="52"/>
  <c r="Q118" i="52"/>
  <c r="O118" i="52"/>
  <c r="W118" i="52" s="1"/>
  <c r="X118" i="56" s="1"/>
  <c r="S118" i="48"/>
  <c r="T118" i="48"/>
  <c r="R118" i="48"/>
  <c r="Q118" i="48"/>
  <c r="W118" i="48" s="1"/>
  <c r="P118" i="56" s="1"/>
  <c r="U118" i="48"/>
  <c r="R118" i="46"/>
  <c r="U118" i="46"/>
  <c r="S118" i="46"/>
  <c r="Q118" i="46"/>
  <c r="T118" i="46"/>
  <c r="P118" i="46"/>
  <c r="O118" i="46"/>
  <c r="W118" i="46" s="1"/>
  <c r="AH118" i="56" s="1"/>
  <c r="U81" i="38"/>
  <c r="R81" i="38"/>
  <c r="S81" i="38"/>
  <c r="T81" i="38"/>
  <c r="P81" i="38"/>
  <c r="W81" i="38" s="1"/>
  <c r="Z81" i="56" s="1"/>
  <c r="Q81" i="38"/>
  <c r="O81" i="42"/>
  <c r="U81" i="42"/>
  <c r="P81" i="42"/>
  <c r="Q81" i="42"/>
  <c r="R81" i="42"/>
  <c r="S81" i="42"/>
  <c r="T81" i="42"/>
  <c r="O81" i="49"/>
  <c r="R81" i="49"/>
  <c r="U81" i="49"/>
  <c r="P81" i="49"/>
  <c r="S81" i="49"/>
  <c r="Q81" i="49"/>
  <c r="T81" i="49"/>
  <c r="T81" i="54"/>
  <c r="P81" i="54"/>
  <c r="Q81" i="54"/>
  <c r="U81" i="54"/>
  <c r="S81" i="54"/>
  <c r="R81" i="54"/>
  <c r="O81" i="54"/>
  <c r="U95" i="46"/>
  <c r="T95" i="46"/>
  <c r="Q95" i="46"/>
  <c r="R95" i="46"/>
  <c r="O82" i="49"/>
  <c r="W82" i="49" s="1"/>
  <c r="R82" i="56" s="1"/>
  <c r="Q83" i="37"/>
  <c r="R141" i="43"/>
  <c r="W141" i="43" s="1"/>
  <c r="AB141" i="56" s="1"/>
  <c r="U75" i="46"/>
  <c r="S118" i="50"/>
  <c r="R150" i="52"/>
  <c r="R274" i="45"/>
  <c r="U274" i="45"/>
  <c r="P274" i="45"/>
  <c r="W274" i="45" s="1"/>
  <c r="AF274" i="56" s="1"/>
  <c r="Q274" i="45"/>
  <c r="Q314" i="47"/>
  <c r="T321" i="52"/>
  <c r="U315" i="42"/>
  <c r="S263" i="54"/>
  <c r="S261" i="48"/>
  <c r="Q245" i="49"/>
  <c r="P247" i="43"/>
  <c r="W247" i="43" s="1"/>
  <c r="AB247" i="56" s="1"/>
  <c r="T240" i="48"/>
  <c r="Q226" i="51"/>
  <c r="W226" i="51" s="1"/>
  <c r="V226" i="56" s="1"/>
  <c r="Q225" i="54"/>
  <c r="P226" i="42"/>
  <c r="W226" i="42" s="1"/>
  <c r="L226" i="56" s="1"/>
  <c r="U225" i="36"/>
  <c r="U208" i="39"/>
  <c r="R208" i="39"/>
  <c r="Q208" i="39"/>
  <c r="T208" i="39"/>
  <c r="P208" i="39"/>
  <c r="S208" i="39"/>
  <c r="O208" i="39"/>
  <c r="W208" i="39" s="1"/>
  <c r="AN208" i="56" s="1"/>
  <c r="P208" i="48"/>
  <c r="Q208" i="48"/>
  <c r="U208" i="48"/>
  <c r="R208" i="48"/>
  <c r="T208" i="48"/>
  <c r="S208" i="48"/>
  <c r="O208" i="48"/>
  <c r="Q212" i="46"/>
  <c r="W212" i="46" s="1"/>
  <c r="AH212" i="56" s="1"/>
  <c r="U208" i="43"/>
  <c r="U213" i="37"/>
  <c r="T198" i="37"/>
  <c r="R189" i="54"/>
  <c r="W189" i="54" s="1"/>
  <c r="AL189" i="56" s="1"/>
  <c r="T194" i="46"/>
  <c r="R196" i="43"/>
  <c r="P197" i="52"/>
  <c r="P195" i="50"/>
  <c r="Q193" i="46"/>
  <c r="P193" i="46"/>
  <c r="R193" i="46"/>
  <c r="S193" i="46"/>
  <c r="T193" i="46"/>
  <c r="O193" i="46"/>
  <c r="U193" i="46"/>
  <c r="S193" i="48"/>
  <c r="R193" i="48"/>
  <c r="T193" i="48"/>
  <c r="O193" i="48"/>
  <c r="P193" i="48"/>
  <c r="O193" i="38"/>
  <c r="U193" i="38"/>
  <c r="P193" i="38"/>
  <c r="Q193" i="38"/>
  <c r="T193" i="38"/>
  <c r="R193" i="38"/>
  <c r="S193" i="38"/>
  <c r="S166" i="44"/>
  <c r="W166" i="44" s="1"/>
  <c r="AD166" i="56" s="1"/>
  <c r="U167" i="52"/>
  <c r="R162" i="50"/>
  <c r="W162" i="50" s="1"/>
  <c r="T162" i="56" s="1"/>
  <c r="T166" i="37"/>
  <c r="T168" i="54"/>
  <c r="Q168" i="54"/>
  <c r="P168" i="54"/>
  <c r="O168" i="54"/>
  <c r="S168" i="54"/>
  <c r="U147" i="46"/>
  <c r="P152" i="54"/>
  <c r="S152" i="54"/>
  <c r="Q152" i="54"/>
  <c r="T152" i="54"/>
  <c r="R152" i="54"/>
  <c r="U152" i="54"/>
  <c r="O152" i="54"/>
  <c r="W152" i="54" s="1"/>
  <c r="AL152" i="56" s="1"/>
  <c r="R152" i="45"/>
  <c r="Q152" i="45"/>
  <c r="S152" i="45"/>
  <c r="P152" i="45"/>
  <c r="W152" i="45" s="1"/>
  <c r="AF152" i="56" s="1"/>
  <c r="T152" i="45"/>
  <c r="U152" i="50"/>
  <c r="S152" i="50"/>
  <c r="P152" i="50"/>
  <c r="Q152" i="50"/>
  <c r="T152" i="50"/>
  <c r="R152" i="50"/>
  <c r="O152" i="50"/>
  <c r="W152" i="50" s="1"/>
  <c r="T152" i="56" s="1"/>
  <c r="P147" i="51"/>
  <c r="S134" i="51"/>
  <c r="S116" i="43"/>
  <c r="W116" i="43" s="1"/>
  <c r="AB116" i="56" s="1"/>
  <c r="S118" i="42"/>
  <c r="Q116" i="46"/>
  <c r="S329" i="48"/>
  <c r="R329" i="48"/>
  <c r="Q329" i="48"/>
  <c r="P329" i="48"/>
  <c r="W329" i="48" s="1"/>
  <c r="P329" i="56" s="1"/>
  <c r="T329" i="48"/>
  <c r="S92" i="54"/>
  <c r="R82" i="52"/>
  <c r="T78" i="51"/>
  <c r="Q78" i="51"/>
  <c r="P78" i="51"/>
  <c r="U78" i="51"/>
  <c r="R78" i="51"/>
  <c r="O78" i="51"/>
  <c r="S78" i="51"/>
  <c r="R78" i="46"/>
  <c r="P78" i="46"/>
  <c r="S78" i="46"/>
  <c r="T78" i="46"/>
  <c r="Q78" i="46"/>
  <c r="U78" i="46"/>
  <c r="O78" i="46"/>
  <c r="U78" i="45"/>
  <c r="S78" i="45"/>
  <c r="T78" i="45"/>
  <c r="O78" i="45"/>
  <c r="P78" i="45"/>
  <c r="Q78" i="45"/>
  <c r="R78" i="45"/>
  <c r="R92" i="45"/>
  <c r="U95" i="43"/>
  <c r="T89" i="37"/>
  <c r="T274" i="49"/>
  <c r="U274" i="49"/>
  <c r="P274" i="49"/>
  <c r="R274" i="49"/>
  <c r="W274" i="49" s="1"/>
  <c r="R274" i="56" s="1"/>
  <c r="Q274" i="49"/>
  <c r="T143" i="42"/>
  <c r="R143" i="42"/>
  <c r="U143" i="42"/>
  <c r="P143" i="42"/>
  <c r="W143" i="42" s="1"/>
  <c r="L143" i="56" s="1"/>
  <c r="T256" i="54"/>
  <c r="R256" i="54"/>
  <c r="O256" i="54"/>
  <c r="S256" i="54"/>
  <c r="Q256" i="54"/>
  <c r="P75" i="51"/>
  <c r="Q75" i="51"/>
  <c r="R75" i="51"/>
  <c r="S75" i="51"/>
  <c r="U75" i="51"/>
  <c r="T75" i="51"/>
  <c r="O75" i="51"/>
  <c r="Q274" i="39"/>
  <c r="R274" i="39"/>
  <c r="T274" i="39"/>
  <c r="P274" i="39"/>
  <c r="U274" i="39"/>
  <c r="S274" i="39"/>
  <c r="O274" i="39"/>
  <c r="W274" i="39" s="1"/>
  <c r="AN274" i="56" s="1"/>
  <c r="Q274" i="42"/>
  <c r="R274" i="42"/>
  <c r="T274" i="42"/>
  <c r="S274" i="42"/>
  <c r="U274" i="42"/>
  <c r="O274" i="42"/>
  <c r="P274" i="42"/>
  <c r="P253" i="43"/>
  <c r="W253" i="43" s="1"/>
  <c r="AB253" i="56" s="1"/>
  <c r="T253" i="43"/>
  <c r="Q253" i="43"/>
  <c r="U253" i="43"/>
  <c r="S139" i="43"/>
  <c r="Q139" i="43"/>
  <c r="P139" i="43"/>
  <c r="W139" i="43" s="1"/>
  <c r="AB139" i="56" s="1"/>
  <c r="T139" i="43"/>
  <c r="R139" i="43"/>
  <c r="U317" i="39"/>
  <c r="Q317" i="39"/>
  <c r="T317" i="39"/>
  <c r="S317" i="39"/>
  <c r="R317" i="39"/>
  <c r="P317" i="39"/>
  <c r="O317" i="39"/>
  <c r="U243" i="49"/>
  <c r="T240" i="42"/>
  <c r="R194" i="52"/>
  <c r="T194" i="52"/>
  <c r="Q194" i="52"/>
  <c r="P194" i="52"/>
  <c r="U194" i="52"/>
  <c r="S194" i="52"/>
  <c r="O194" i="52"/>
  <c r="W194" i="52" s="1"/>
  <c r="X194" i="56" s="1"/>
  <c r="P194" i="49"/>
  <c r="U194" i="49"/>
  <c r="S194" i="49"/>
  <c r="T194" i="49"/>
  <c r="W194" i="49" s="1"/>
  <c r="R194" i="56" s="1"/>
  <c r="R194" i="49"/>
  <c r="Q194" i="49"/>
  <c r="W194" i="32"/>
  <c r="H194" i="56" s="1"/>
  <c r="O152" i="43"/>
  <c r="W152" i="43" s="1"/>
  <c r="AB152" i="56" s="1"/>
  <c r="S136" i="44"/>
  <c r="T90" i="45"/>
  <c r="S90" i="45"/>
  <c r="R90" i="45"/>
  <c r="Q90" i="45"/>
  <c r="W90" i="45" s="1"/>
  <c r="AF90" i="56" s="1"/>
  <c r="U90" i="45"/>
  <c r="S100" i="49"/>
  <c r="W100" i="49" s="1"/>
  <c r="R100" i="56" s="1"/>
  <c r="P138" i="43"/>
  <c r="W138" i="43" s="1"/>
  <c r="AB138" i="56" s="1"/>
  <c r="R138" i="43"/>
  <c r="U138" i="43"/>
  <c r="T138" i="43"/>
  <c r="S138" i="43"/>
  <c r="U262" i="49"/>
  <c r="S262" i="49"/>
  <c r="P262" i="49"/>
  <c r="W262" i="49" s="1"/>
  <c r="R262" i="56" s="1"/>
  <c r="Q262" i="49"/>
  <c r="T262" i="49"/>
  <c r="R262" i="49"/>
  <c r="U211" i="43"/>
  <c r="P211" i="43"/>
  <c r="T211" i="43"/>
  <c r="R211" i="43"/>
  <c r="S211" i="43"/>
  <c r="Q211" i="43"/>
  <c r="O211" i="43"/>
  <c r="W211" i="32"/>
  <c r="H211" i="56" s="1"/>
  <c r="R149" i="36"/>
  <c r="P112" i="52"/>
  <c r="W112" i="52" s="1"/>
  <c r="X112" i="56" s="1"/>
  <c r="S117" i="47"/>
  <c r="R117" i="47"/>
  <c r="U117" i="47"/>
  <c r="P117" i="47"/>
  <c r="W117" i="47" s="1"/>
  <c r="AJ117" i="56" s="1"/>
  <c r="Q117" i="47"/>
  <c r="T117" i="47"/>
  <c r="S328" i="46"/>
  <c r="P311" i="46"/>
  <c r="W311" i="46" s="1"/>
  <c r="AH311" i="56" s="1"/>
  <c r="Q318" i="42"/>
  <c r="S314" i="54"/>
  <c r="T314" i="54"/>
  <c r="R314" i="54"/>
  <c r="U314" i="54"/>
  <c r="Q314" i="54"/>
  <c r="P314" i="54"/>
  <c r="W314" i="54" s="1"/>
  <c r="AL314" i="56" s="1"/>
  <c r="O240" i="43"/>
  <c r="S240" i="43"/>
  <c r="R240" i="43"/>
  <c r="P240" i="43"/>
  <c r="U240" i="43"/>
  <c r="Q240" i="43"/>
  <c r="T240" i="43"/>
  <c r="U209" i="50"/>
  <c r="S209" i="50"/>
  <c r="R209" i="50"/>
  <c r="P209" i="50"/>
  <c r="Q209" i="50"/>
  <c r="O209" i="50"/>
  <c r="T209" i="50"/>
  <c r="P209" i="39"/>
  <c r="T209" i="39"/>
  <c r="U209" i="39"/>
  <c r="S209" i="39"/>
  <c r="R209" i="39"/>
  <c r="O209" i="39"/>
  <c r="Q209" i="39"/>
  <c r="S193" i="43"/>
  <c r="U198" i="45"/>
  <c r="Q198" i="45"/>
  <c r="S198" i="45"/>
  <c r="P198" i="45"/>
  <c r="R198" i="45"/>
  <c r="O198" i="45"/>
  <c r="T198" i="45"/>
  <c r="O198" i="47"/>
  <c r="P198" i="47"/>
  <c r="R198" i="47"/>
  <c r="U198" i="47"/>
  <c r="S198" i="47"/>
  <c r="Q198" i="47"/>
  <c r="T198" i="47"/>
  <c r="P161" i="42"/>
  <c r="O161" i="37"/>
  <c r="R161" i="37"/>
  <c r="Q161" i="37"/>
  <c r="S161" i="37"/>
  <c r="P161" i="37"/>
  <c r="U161" i="37"/>
  <c r="T161" i="47"/>
  <c r="U161" i="47"/>
  <c r="S161" i="47"/>
  <c r="P161" i="47"/>
  <c r="R161" i="47"/>
  <c r="Q161" i="47"/>
  <c r="O161" i="47"/>
  <c r="P161" i="39"/>
  <c r="S161" i="39"/>
  <c r="O161" i="39"/>
  <c r="T161" i="39"/>
  <c r="U161" i="39"/>
  <c r="Q161" i="39"/>
  <c r="R161" i="39"/>
  <c r="T149" i="42"/>
  <c r="Q149" i="42"/>
  <c r="U149" i="42"/>
  <c r="O149" i="42"/>
  <c r="P149" i="42"/>
  <c r="T148" i="49"/>
  <c r="S134" i="43"/>
  <c r="U134" i="43"/>
  <c r="R134" i="43"/>
  <c r="T134" i="43"/>
  <c r="Q134" i="43"/>
  <c r="P134" i="43"/>
  <c r="O134" i="43"/>
  <c r="R134" i="44"/>
  <c r="P134" i="44"/>
  <c r="S134" i="44"/>
  <c r="Q134" i="44"/>
  <c r="T134" i="44"/>
  <c r="U134" i="44"/>
  <c r="O134" i="44"/>
  <c r="U97" i="52"/>
  <c r="R97" i="37"/>
  <c r="S97" i="37"/>
  <c r="P97" i="37"/>
  <c r="T97" i="37"/>
  <c r="Q97" i="37"/>
  <c r="O97" i="37"/>
  <c r="U97" i="37"/>
  <c r="P97" i="43"/>
  <c r="R97" i="43"/>
  <c r="Q97" i="43"/>
  <c r="U97" i="43"/>
  <c r="S97" i="43"/>
  <c r="O97" i="43"/>
  <c r="W97" i="43" s="1"/>
  <c r="AB97" i="56" s="1"/>
  <c r="T97" i="43"/>
  <c r="Q85" i="47"/>
  <c r="Q84" i="46"/>
  <c r="P84" i="46"/>
  <c r="T84" i="46"/>
  <c r="U84" i="46"/>
  <c r="R84" i="46"/>
  <c r="S84" i="46"/>
  <c r="O84" i="46"/>
  <c r="Q205" i="47"/>
  <c r="U256" i="51"/>
  <c r="T228" i="38"/>
  <c r="Q228" i="38"/>
  <c r="W228" i="38" s="1"/>
  <c r="Z228" i="56" s="1"/>
  <c r="U228" i="38"/>
  <c r="S228" i="38"/>
  <c r="U212" i="47"/>
  <c r="P212" i="47"/>
  <c r="R212" i="47"/>
  <c r="O212" i="47"/>
  <c r="T212" i="47"/>
  <c r="S212" i="47"/>
  <c r="Q212" i="47"/>
  <c r="U192" i="38"/>
  <c r="R197" i="51"/>
  <c r="P197" i="51"/>
  <c r="W197" i="51" s="1"/>
  <c r="V197" i="56" s="1"/>
  <c r="U197" i="51"/>
  <c r="S197" i="51"/>
  <c r="T197" i="51"/>
  <c r="Q197" i="51"/>
  <c r="O152" i="52"/>
  <c r="U83" i="54"/>
  <c r="W144" i="51"/>
  <c r="V144" i="56" s="1"/>
  <c r="R259" i="38"/>
  <c r="T259" i="38"/>
  <c r="S259" i="38"/>
  <c r="Q259" i="38"/>
  <c r="W259" i="38" s="1"/>
  <c r="Z259" i="56" s="1"/>
  <c r="U259" i="38"/>
  <c r="W139" i="42"/>
  <c r="L139" i="56" s="1"/>
  <c r="P253" i="46"/>
  <c r="W253" i="46" s="1"/>
  <c r="AH253" i="56" s="1"/>
  <c r="R253" i="46"/>
  <c r="Q253" i="46"/>
  <c r="S253" i="46"/>
  <c r="U253" i="46"/>
  <c r="Q274" i="46"/>
  <c r="R314" i="48"/>
  <c r="W314" i="48" s="1"/>
  <c r="P314" i="56" s="1"/>
  <c r="R240" i="45"/>
  <c r="Q147" i="52"/>
  <c r="R147" i="52"/>
  <c r="S147" i="52"/>
  <c r="P147" i="52"/>
  <c r="W147" i="52" s="1"/>
  <c r="X147" i="56" s="1"/>
  <c r="T147" i="52"/>
  <c r="S112" i="51"/>
  <c r="U112" i="51"/>
  <c r="R112" i="51"/>
  <c r="T112" i="51"/>
  <c r="P112" i="51"/>
  <c r="W112" i="51" s="1"/>
  <c r="V112" i="56" s="1"/>
  <c r="Q112" i="51"/>
  <c r="P274" i="43"/>
  <c r="W274" i="43" s="1"/>
  <c r="AB274" i="56" s="1"/>
  <c r="Q255" i="50"/>
  <c r="R140" i="48"/>
  <c r="P242" i="38"/>
  <c r="Q245" i="51"/>
  <c r="P245" i="51"/>
  <c r="T245" i="51"/>
  <c r="S245" i="51"/>
  <c r="U245" i="51"/>
  <c r="O245" i="51"/>
  <c r="W245" i="51" s="1"/>
  <c r="V245" i="56" s="1"/>
  <c r="R245" i="51"/>
  <c r="S245" i="45"/>
  <c r="R245" i="45"/>
  <c r="P245" i="45"/>
  <c r="T245" i="45"/>
  <c r="U245" i="45"/>
  <c r="O245" i="45"/>
  <c r="Q245" i="45"/>
  <c r="T228" i="50"/>
  <c r="U227" i="39"/>
  <c r="S227" i="39"/>
  <c r="Q227" i="39"/>
  <c r="P227" i="39"/>
  <c r="R227" i="39"/>
  <c r="T227" i="39"/>
  <c r="O227" i="39"/>
  <c r="W227" i="39" s="1"/>
  <c r="AN227" i="56" s="1"/>
  <c r="R227" i="52"/>
  <c r="Q227" i="52"/>
  <c r="T227" i="52"/>
  <c r="O227" i="52"/>
  <c r="W227" i="52" s="1"/>
  <c r="X227" i="56" s="1"/>
  <c r="U227" i="52"/>
  <c r="P227" i="52"/>
  <c r="P199" i="50"/>
  <c r="W199" i="50" s="1"/>
  <c r="T199" i="56" s="1"/>
  <c r="P95" i="46"/>
  <c r="W95" i="46" s="1"/>
  <c r="AH95" i="56" s="1"/>
  <c r="P253" i="54"/>
  <c r="O206" i="48"/>
  <c r="R206" i="48"/>
  <c r="U206" i="48"/>
  <c r="T206" i="48"/>
  <c r="S206" i="48"/>
  <c r="Q206" i="48"/>
  <c r="P206" i="48"/>
  <c r="S204" i="42"/>
  <c r="Q204" i="42"/>
  <c r="U204" i="42"/>
  <c r="P204" i="42"/>
  <c r="R204" i="42"/>
  <c r="O204" i="42"/>
  <c r="T204" i="42"/>
  <c r="O204" i="44"/>
  <c r="W204" i="44" s="1"/>
  <c r="R204" i="44"/>
  <c r="U204" i="44"/>
  <c r="Q204" i="44"/>
  <c r="S204" i="44"/>
  <c r="T204" i="44"/>
  <c r="P204" i="44"/>
  <c r="Q204" i="38"/>
  <c r="R204" i="38"/>
  <c r="S204" i="38"/>
  <c r="T204" i="38"/>
  <c r="U204" i="38"/>
  <c r="O204" i="38"/>
  <c r="W204" i="38" s="1"/>
  <c r="P204" i="38"/>
  <c r="Q204" i="47"/>
  <c r="R204" i="47"/>
  <c r="U204" i="47"/>
  <c r="T204" i="47"/>
  <c r="O204" i="47"/>
  <c r="S204" i="47"/>
  <c r="P204" i="47"/>
  <c r="P141" i="45"/>
  <c r="R311" i="37"/>
  <c r="Q228" i="39"/>
  <c r="U228" i="39"/>
  <c r="R228" i="39"/>
  <c r="T228" i="39"/>
  <c r="S228" i="39"/>
  <c r="O228" i="39"/>
  <c r="P228" i="39"/>
  <c r="S228" i="51"/>
  <c r="Q228" i="51"/>
  <c r="R228" i="51"/>
  <c r="P228" i="51"/>
  <c r="U228" i="51"/>
  <c r="T228" i="51"/>
  <c r="O228" i="51"/>
  <c r="R228" i="44"/>
  <c r="O228" i="44"/>
  <c r="S228" i="44"/>
  <c r="T228" i="44"/>
  <c r="U228" i="44"/>
  <c r="P228" i="44"/>
  <c r="Q228" i="44"/>
  <c r="P164" i="37"/>
  <c r="S164" i="37"/>
  <c r="U164" i="37"/>
  <c r="R164" i="37"/>
  <c r="T164" i="37"/>
  <c r="O164" i="37"/>
  <c r="Q164" i="37"/>
  <c r="R205" i="44"/>
  <c r="Q205" i="44"/>
  <c r="O205" i="44"/>
  <c r="T205" i="44"/>
  <c r="S205" i="44"/>
  <c r="U205" i="44"/>
  <c r="P225" i="46"/>
  <c r="T213" i="38"/>
  <c r="R149" i="42"/>
  <c r="T252" i="47"/>
  <c r="T144" i="49"/>
  <c r="P256" i="44"/>
  <c r="P256" i="54"/>
  <c r="U144" i="44"/>
  <c r="P260" i="44"/>
  <c r="R205" i="43"/>
  <c r="T205" i="43"/>
  <c r="S205" i="43"/>
  <c r="P205" i="43"/>
  <c r="Q205" i="43"/>
  <c r="O205" i="43"/>
  <c r="U205" i="43"/>
  <c r="R191" i="52"/>
  <c r="P191" i="52"/>
  <c r="O191" i="52"/>
  <c r="Q191" i="52"/>
  <c r="T191" i="52"/>
  <c r="U191" i="52"/>
  <c r="U162" i="44"/>
  <c r="T161" i="37"/>
  <c r="U152" i="45"/>
  <c r="Q191" i="44"/>
  <c r="R328" i="36"/>
  <c r="U116" i="47"/>
  <c r="T97" i="51"/>
  <c r="S227" i="52"/>
  <c r="O134" i="54"/>
  <c r="W252" i="32"/>
  <c r="H252" i="56" s="1"/>
  <c r="U260" i="39"/>
  <c r="P260" i="39"/>
  <c r="T260" i="39"/>
  <c r="R260" i="39"/>
  <c r="S260" i="39"/>
  <c r="O260" i="39"/>
  <c r="Q260" i="39"/>
  <c r="S212" i="45"/>
  <c r="U315" i="36"/>
  <c r="S315" i="36"/>
  <c r="Q315" i="36"/>
  <c r="R315" i="36"/>
  <c r="T315" i="36"/>
  <c r="P315" i="36"/>
  <c r="T315" i="39"/>
  <c r="R315" i="39"/>
  <c r="S315" i="39"/>
  <c r="P315" i="39"/>
  <c r="Q315" i="39"/>
  <c r="O315" i="39"/>
  <c r="W315" i="39" s="1"/>
  <c r="AN315" i="56" s="1"/>
  <c r="U315" i="39"/>
  <c r="P245" i="39"/>
  <c r="Q245" i="39"/>
  <c r="R245" i="39"/>
  <c r="T245" i="39"/>
  <c r="U245" i="39"/>
  <c r="S245" i="39"/>
  <c r="O245" i="39"/>
  <c r="W245" i="39" s="1"/>
  <c r="AN245" i="56" s="1"/>
  <c r="U227" i="43"/>
  <c r="P227" i="43"/>
  <c r="S227" i="43"/>
  <c r="O227" i="43"/>
  <c r="W227" i="43" s="1"/>
  <c r="AB227" i="56" s="1"/>
  <c r="Q227" i="43"/>
  <c r="R227" i="43"/>
  <c r="T227" i="43"/>
  <c r="O227" i="54"/>
  <c r="W227" i="54" s="1"/>
  <c r="AL227" i="56" s="1"/>
  <c r="T227" i="54"/>
  <c r="R227" i="54"/>
  <c r="U227" i="54"/>
  <c r="Q227" i="54"/>
  <c r="S227" i="54"/>
  <c r="P227" i="54"/>
  <c r="T189" i="44"/>
  <c r="O189" i="44"/>
  <c r="W189" i="44" s="1"/>
  <c r="AD189" i="56" s="1"/>
  <c r="Q189" i="44"/>
  <c r="R189" i="44"/>
  <c r="P189" i="44"/>
  <c r="U189" i="44"/>
  <c r="S189" i="44"/>
  <c r="P157" i="46"/>
  <c r="S157" i="46"/>
  <c r="U157" i="46"/>
  <c r="Q157" i="46"/>
  <c r="Q136" i="47"/>
  <c r="O136" i="47"/>
  <c r="R136" i="47"/>
  <c r="U136" i="47"/>
  <c r="P136" i="47"/>
  <c r="S136" i="47"/>
  <c r="T136" i="47"/>
  <c r="P100" i="44"/>
  <c r="U100" i="44"/>
  <c r="Q100" i="44"/>
  <c r="S100" i="44"/>
  <c r="T100" i="44"/>
  <c r="O100" i="44"/>
  <c r="R100" i="44"/>
  <c r="T100" i="39"/>
  <c r="R100" i="39"/>
  <c r="P100" i="39"/>
  <c r="O100" i="39"/>
  <c r="U100" i="39"/>
  <c r="Q100" i="39"/>
  <c r="S100" i="39"/>
  <c r="S100" i="38"/>
  <c r="Q100" i="38"/>
  <c r="T100" i="38"/>
  <c r="P100" i="38"/>
  <c r="R100" i="38"/>
  <c r="U100" i="38"/>
  <c r="O100" i="38"/>
  <c r="P206" i="37"/>
  <c r="Q206" i="37"/>
  <c r="U206" i="37"/>
  <c r="T206" i="37"/>
  <c r="R206" i="37"/>
  <c r="S206" i="37"/>
  <c r="R204" i="51"/>
  <c r="U204" i="51"/>
  <c r="S204" i="51"/>
  <c r="T204" i="51"/>
  <c r="Q204" i="51"/>
  <c r="P204" i="51"/>
  <c r="O204" i="51"/>
  <c r="P204" i="46"/>
  <c r="Q204" i="46"/>
  <c r="R204" i="46"/>
  <c r="U204" i="46"/>
  <c r="T204" i="46"/>
  <c r="S204" i="46"/>
  <c r="O204" i="46"/>
  <c r="U204" i="49"/>
  <c r="Q204" i="49"/>
  <c r="R204" i="49"/>
  <c r="T204" i="49"/>
  <c r="P204" i="49"/>
  <c r="S204" i="49"/>
  <c r="O204" i="49"/>
  <c r="W204" i="49" s="1"/>
  <c r="U204" i="36"/>
  <c r="S204" i="36"/>
  <c r="P204" i="36"/>
  <c r="R204" i="36"/>
  <c r="O155" i="52"/>
  <c r="T155" i="52"/>
  <c r="Q155" i="52"/>
  <c r="R155" i="52"/>
  <c r="S155" i="52"/>
  <c r="P155" i="52"/>
  <c r="U155" i="52"/>
  <c r="T155" i="47"/>
  <c r="U155" i="47"/>
  <c r="Q155" i="47"/>
  <c r="R155" i="47"/>
  <c r="S155" i="47"/>
  <c r="P155" i="47"/>
  <c r="O155" i="47"/>
  <c r="U155" i="50"/>
  <c r="Q155" i="50"/>
  <c r="R155" i="50"/>
  <c r="O155" i="50"/>
  <c r="P155" i="50"/>
  <c r="S155" i="50"/>
  <c r="T155" i="50"/>
  <c r="P263" i="38"/>
  <c r="O263" i="38"/>
  <c r="S263" i="38"/>
  <c r="R263" i="38"/>
  <c r="U263" i="38"/>
  <c r="Q263" i="38"/>
  <c r="T263" i="38"/>
  <c r="T263" i="39"/>
  <c r="S263" i="39"/>
  <c r="P263" i="39"/>
  <c r="Q263" i="39"/>
  <c r="R263" i="39"/>
  <c r="U263" i="39"/>
  <c r="O263" i="39"/>
  <c r="S263" i="36"/>
  <c r="O263" i="36"/>
  <c r="T263" i="36"/>
  <c r="Q263" i="36"/>
  <c r="U263" i="36"/>
  <c r="P263" i="36"/>
  <c r="R263" i="36"/>
  <c r="Q228" i="48"/>
  <c r="U228" i="48"/>
  <c r="P228" i="48"/>
  <c r="W228" i="48" s="1"/>
  <c r="P228" i="56" s="1"/>
  <c r="T228" i="48"/>
  <c r="R228" i="48"/>
  <c r="S228" i="48"/>
  <c r="P228" i="37"/>
  <c r="S228" i="37"/>
  <c r="P191" i="46"/>
  <c r="R191" i="46"/>
  <c r="P164" i="52"/>
  <c r="O164" i="52"/>
  <c r="T116" i="45"/>
  <c r="T94" i="42"/>
  <c r="O94" i="42"/>
  <c r="R206" i="42"/>
  <c r="W206" i="42" s="1"/>
  <c r="L206" i="56" s="1"/>
  <c r="O206" i="46"/>
  <c r="P157" i="38"/>
  <c r="U157" i="38"/>
  <c r="R318" i="48"/>
  <c r="P318" i="48"/>
  <c r="W318" i="48" s="1"/>
  <c r="P318" i="56" s="1"/>
  <c r="U318" i="48"/>
  <c r="Q318" i="48"/>
  <c r="S318" i="48"/>
  <c r="T318" i="48"/>
  <c r="R196" i="51"/>
  <c r="S196" i="51"/>
  <c r="U196" i="51"/>
  <c r="P196" i="51"/>
  <c r="W196" i="51" s="1"/>
  <c r="V196" i="56" s="1"/>
  <c r="T196" i="51"/>
  <c r="Q196" i="51"/>
  <c r="Q165" i="38"/>
  <c r="O165" i="38"/>
  <c r="R226" i="52"/>
  <c r="U192" i="47"/>
  <c r="O192" i="47"/>
  <c r="U199" i="43"/>
  <c r="R166" i="49"/>
  <c r="W166" i="49" s="1"/>
  <c r="R166" i="56" s="1"/>
  <c r="R165" i="36"/>
  <c r="S165" i="36"/>
  <c r="Q165" i="36"/>
  <c r="T165" i="36"/>
  <c r="U165" i="36"/>
  <c r="P165" i="36"/>
  <c r="O165" i="36"/>
  <c r="S165" i="39"/>
  <c r="U165" i="39"/>
  <c r="R165" i="39"/>
  <c r="P165" i="39"/>
  <c r="T165" i="39"/>
  <c r="Q165" i="39"/>
  <c r="O165" i="39"/>
  <c r="W165" i="39" s="1"/>
  <c r="AN165" i="56" s="1"/>
  <c r="Q145" i="45"/>
  <c r="T145" i="45"/>
  <c r="R255" i="42"/>
  <c r="T255" i="42"/>
  <c r="S255" i="42"/>
  <c r="P255" i="42"/>
  <c r="W255" i="42" s="1"/>
  <c r="L255" i="56" s="1"/>
  <c r="P85" i="44"/>
  <c r="W85" i="44" s="1"/>
  <c r="AD85" i="56" s="1"/>
  <c r="Q85" i="44"/>
  <c r="R83" i="48"/>
  <c r="Q89" i="42"/>
  <c r="P89" i="42"/>
  <c r="U89" i="42"/>
  <c r="R89" i="42"/>
  <c r="S89" i="42"/>
  <c r="T89" i="42"/>
  <c r="O89" i="42"/>
  <c r="W89" i="42" s="1"/>
  <c r="L89" i="56" s="1"/>
  <c r="P89" i="36"/>
  <c r="U89" i="36"/>
  <c r="R89" i="36"/>
  <c r="Q89" i="36"/>
  <c r="S89" i="36"/>
  <c r="T89" i="36"/>
  <c r="O89" i="36"/>
  <c r="S89" i="54"/>
  <c r="U89" i="54"/>
  <c r="Q89" i="54"/>
  <c r="P89" i="54"/>
  <c r="T89" i="54"/>
  <c r="R89" i="54"/>
  <c r="O89" i="54"/>
  <c r="S100" i="43"/>
  <c r="Q100" i="43"/>
  <c r="S93" i="36"/>
  <c r="O93" i="36"/>
  <c r="U255" i="46"/>
  <c r="P255" i="46"/>
  <c r="Q255" i="46"/>
  <c r="T255" i="46"/>
  <c r="R255" i="46"/>
  <c r="Q329" i="47"/>
  <c r="R329" i="47"/>
  <c r="S329" i="47"/>
  <c r="T329" i="47"/>
  <c r="U329" i="47"/>
  <c r="P329" i="47"/>
  <c r="O329" i="47"/>
  <c r="O140" i="50"/>
  <c r="U259" i="51"/>
  <c r="R259" i="51"/>
  <c r="T259" i="51"/>
  <c r="S259" i="51"/>
  <c r="P259" i="51"/>
  <c r="W259" i="51" s="1"/>
  <c r="V259" i="56" s="1"/>
  <c r="O255" i="46"/>
  <c r="O157" i="46"/>
  <c r="U76" i="38"/>
  <c r="T76" i="38"/>
  <c r="R76" i="38"/>
  <c r="Q76" i="38"/>
  <c r="S76" i="38"/>
  <c r="P318" i="54"/>
  <c r="O318" i="54"/>
  <c r="Q261" i="37"/>
  <c r="T261" i="37"/>
  <c r="R261" i="37"/>
  <c r="S261" i="37"/>
  <c r="P261" i="37"/>
  <c r="W261" i="37" s="1"/>
  <c r="N261" i="56" s="1"/>
  <c r="U261" i="37"/>
  <c r="P245" i="48"/>
  <c r="W245" i="48" s="1"/>
  <c r="P245" i="56" s="1"/>
  <c r="S205" i="36"/>
  <c r="P205" i="36"/>
  <c r="R205" i="36"/>
  <c r="T205" i="36"/>
  <c r="O205" i="36"/>
  <c r="U205" i="36"/>
  <c r="Q205" i="36"/>
  <c r="P228" i="47"/>
  <c r="W228" i="47" s="1"/>
  <c r="AJ228" i="56" s="1"/>
  <c r="R213" i="50"/>
  <c r="O213" i="50"/>
  <c r="U147" i="43"/>
  <c r="P147" i="43"/>
  <c r="T147" i="43"/>
  <c r="S147" i="43"/>
  <c r="Q147" i="43"/>
  <c r="O147" i="43"/>
  <c r="W147" i="43" s="1"/>
  <c r="AB147" i="56" s="1"/>
  <c r="R147" i="43"/>
  <c r="P252" i="42"/>
  <c r="O252" i="42"/>
  <c r="U95" i="45"/>
  <c r="O95" i="45"/>
  <c r="W95" i="45" s="1"/>
  <c r="AF95" i="56" s="1"/>
  <c r="W253" i="32"/>
  <c r="H253" i="56" s="1"/>
  <c r="P166" i="45"/>
  <c r="O166" i="45"/>
  <c r="W166" i="45" s="1"/>
  <c r="AF166" i="56" s="1"/>
  <c r="Q258" i="51"/>
  <c r="R258" i="51"/>
  <c r="T258" i="51"/>
  <c r="O258" i="51"/>
  <c r="W258" i="51" s="1"/>
  <c r="V258" i="56" s="1"/>
  <c r="U258" i="51"/>
  <c r="S258" i="51"/>
  <c r="P258" i="51"/>
  <c r="S206" i="46"/>
  <c r="S117" i="50"/>
  <c r="R117" i="50"/>
  <c r="T117" i="50"/>
  <c r="U117" i="50"/>
  <c r="Q117" i="50"/>
  <c r="P117" i="50"/>
  <c r="O117" i="50"/>
  <c r="S93" i="51"/>
  <c r="R93" i="51"/>
  <c r="T93" i="51"/>
  <c r="U93" i="51"/>
  <c r="P93" i="51"/>
  <c r="Q93" i="51"/>
  <c r="O93" i="51"/>
  <c r="R143" i="51"/>
  <c r="S143" i="51"/>
  <c r="O143" i="51"/>
  <c r="P143" i="51"/>
  <c r="T143" i="51"/>
  <c r="Q143" i="51"/>
  <c r="Q259" i="51"/>
  <c r="R157" i="46"/>
  <c r="P76" i="38"/>
  <c r="W76" i="38" s="1"/>
  <c r="Z76" i="56" s="1"/>
  <c r="U261" i="51"/>
  <c r="S261" i="51"/>
  <c r="O261" i="51"/>
  <c r="W261" i="51" s="1"/>
  <c r="V261" i="56" s="1"/>
  <c r="R261" i="51"/>
  <c r="P261" i="51"/>
  <c r="T261" i="51"/>
  <c r="Q261" i="51"/>
  <c r="U245" i="38"/>
  <c r="Q245" i="38"/>
  <c r="S245" i="38"/>
  <c r="R245" i="38"/>
  <c r="P245" i="38"/>
  <c r="T245" i="38"/>
  <c r="O245" i="38"/>
  <c r="U245" i="44"/>
  <c r="Q245" i="44"/>
  <c r="R245" i="44"/>
  <c r="P245" i="44"/>
  <c r="S245" i="44"/>
  <c r="T245" i="44"/>
  <c r="O245" i="44"/>
  <c r="U245" i="43"/>
  <c r="Q245" i="43"/>
  <c r="R245" i="43"/>
  <c r="O245" i="43"/>
  <c r="P245" i="43"/>
  <c r="S245" i="43"/>
  <c r="T245" i="43"/>
  <c r="U227" i="46"/>
  <c r="R227" i="46"/>
  <c r="S227" i="46"/>
  <c r="T227" i="46"/>
  <c r="Q227" i="46"/>
  <c r="O227" i="46"/>
  <c r="P227" i="46"/>
  <c r="P189" i="38"/>
  <c r="T189" i="38"/>
  <c r="U189" i="38"/>
  <c r="Q189" i="38"/>
  <c r="R189" i="38"/>
  <c r="S189" i="38"/>
  <c r="O189" i="38"/>
  <c r="U189" i="39"/>
  <c r="R189" i="39"/>
  <c r="P189" i="39"/>
  <c r="T189" i="39"/>
  <c r="Q189" i="39"/>
  <c r="O189" i="39"/>
  <c r="S189" i="39"/>
  <c r="Q157" i="39"/>
  <c r="U157" i="39"/>
  <c r="P157" i="39"/>
  <c r="O157" i="39"/>
  <c r="T157" i="39"/>
  <c r="S157" i="39"/>
  <c r="R157" i="39"/>
  <c r="T100" i="47"/>
  <c r="U100" i="47"/>
  <c r="Q100" i="47"/>
  <c r="O100" i="47"/>
  <c r="S100" i="47"/>
  <c r="R100" i="47"/>
  <c r="P100" i="47"/>
  <c r="R100" i="51"/>
  <c r="T100" i="51"/>
  <c r="U100" i="51"/>
  <c r="P100" i="51"/>
  <c r="Q100" i="51"/>
  <c r="S100" i="51"/>
  <c r="O100" i="51"/>
  <c r="O206" i="38"/>
  <c r="W206" i="38" s="1"/>
  <c r="Z206" i="56" s="1"/>
  <c r="U206" i="38"/>
  <c r="R206" i="38"/>
  <c r="P206" i="38"/>
  <c r="Q206" i="38"/>
  <c r="S206" i="38"/>
  <c r="T206" i="38"/>
  <c r="Q204" i="45"/>
  <c r="U204" i="45"/>
  <c r="S204" i="45"/>
  <c r="O204" i="45"/>
  <c r="P204" i="45"/>
  <c r="R204" i="45"/>
  <c r="Q204" i="54"/>
  <c r="S204" i="54"/>
  <c r="T204" i="54"/>
  <c r="P204" i="54"/>
  <c r="U204" i="54"/>
  <c r="R204" i="54"/>
  <c r="O204" i="54"/>
  <c r="P204" i="48"/>
  <c r="T204" i="48"/>
  <c r="U204" i="48"/>
  <c r="Q204" i="48"/>
  <c r="R204" i="48"/>
  <c r="S204" i="48"/>
  <c r="O204" i="48"/>
  <c r="Q155" i="46"/>
  <c r="P155" i="46"/>
  <c r="S155" i="46"/>
  <c r="T155" i="46"/>
  <c r="U155" i="46"/>
  <c r="R155" i="46"/>
  <c r="O155" i="46"/>
  <c r="Q155" i="49"/>
  <c r="R155" i="49"/>
  <c r="O155" i="49"/>
  <c r="W155" i="49" s="1"/>
  <c r="S155" i="49"/>
  <c r="P155" i="49"/>
  <c r="U155" i="49"/>
  <c r="T155" i="49"/>
  <c r="R155" i="54"/>
  <c r="P155" i="54"/>
  <c r="Q155" i="54"/>
  <c r="T155" i="54"/>
  <c r="S155" i="54"/>
  <c r="O155" i="54"/>
  <c r="U155" i="54"/>
  <c r="U155" i="42"/>
  <c r="T155" i="42"/>
  <c r="P155" i="42"/>
  <c r="Q155" i="42"/>
  <c r="R155" i="42"/>
  <c r="S155" i="42"/>
  <c r="O155" i="42"/>
  <c r="S263" i="49"/>
  <c r="R263" i="49"/>
  <c r="Q263" i="49"/>
  <c r="P263" i="49"/>
  <c r="U263" i="49"/>
  <c r="O263" i="49"/>
  <c r="W263" i="49" s="1"/>
  <c r="R263" i="56" s="1"/>
  <c r="T263" i="49"/>
  <c r="R228" i="37"/>
  <c r="U228" i="37"/>
  <c r="Q191" i="46"/>
  <c r="W191" i="46" s="1"/>
  <c r="AH191" i="56" s="1"/>
  <c r="U164" i="52"/>
  <c r="Q164" i="52"/>
  <c r="S116" i="45"/>
  <c r="P116" i="45"/>
  <c r="W116" i="45" s="1"/>
  <c r="AF116" i="56" s="1"/>
  <c r="R94" i="42"/>
  <c r="S94" i="42"/>
  <c r="S206" i="42"/>
  <c r="U206" i="42"/>
  <c r="R157" i="38"/>
  <c r="O157" i="38"/>
  <c r="W157" i="38" s="1"/>
  <c r="Z157" i="56" s="1"/>
  <c r="U109" i="44"/>
  <c r="T109" i="44"/>
  <c r="Q109" i="44"/>
  <c r="S109" i="44"/>
  <c r="P109" i="44"/>
  <c r="W109" i="44" s="1"/>
  <c r="R109" i="44"/>
  <c r="T226" i="50"/>
  <c r="Q226" i="50"/>
  <c r="P226" i="50"/>
  <c r="W226" i="50" s="1"/>
  <c r="T226" i="56" s="1"/>
  <c r="U226" i="50"/>
  <c r="R226" i="50"/>
  <c r="S226" i="50"/>
  <c r="P165" i="38"/>
  <c r="S165" i="38"/>
  <c r="Q226" i="52"/>
  <c r="W226" i="52" s="1"/>
  <c r="X226" i="56" s="1"/>
  <c r="S226" i="52"/>
  <c r="T192" i="47"/>
  <c r="R192" i="47"/>
  <c r="R199" i="43"/>
  <c r="W199" i="43" s="1"/>
  <c r="AB199" i="56" s="1"/>
  <c r="S199" i="43"/>
  <c r="U166" i="49"/>
  <c r="T165" i="46"/>
  <c r="P165" i="46"/>
  <c r="Q165" i="46"/>
  <c r="O165" i="46"/>
  <c r="W165" i="46" s="1"/>
  <c r="AH165" i="56" s="1"/>
  <c r="S165" i="46"/>
  <c r="U165" i="46"/>
  <c r="R165" i="46"/>
  <c r="U165" i="51"/>
  <c r="P165" i="51"/>
  <c r="R165" i="51"/>
  <c r="Q165" i="51"/>
  <c r="S165" i="51"/>
  <c r="T165" i="51"/>
  <c r="O165" i="51"/>
  <c r="T165" i="52"/>
  <c r="U165" i="52"/>
  <c r="R165" i="52"/>
  <c r="P165" i="52"/>
  <c r="S165" i="52"/>
  <c r="O165" i="52"/>
  <c r="W165" i="52" s="1"/>
  <c r="X165" i="56" s="1"/>
  <c r="Q165" i="52"/>
  <c r="U145" i="45"/>
  <c r="T85" i="44"/>
  <c r="Q83" i="48"/>
  <c r="P83" i="48"/>
  <c r="W83" i="48" s="1"/>
  <c r="P83" i="56" s="1"/>
  <c r="S89" i="50"/>
  <c r="R89" i="50"/>
  <c r="Q89" i="50"/>
  <c r="O89" i="50"/>
  <c r="T89" i="50"/>
  <c r="U89" i="50"/>
  <c r="P89" i="52"/>
  <c r="T89" i="52"/>
  <c r="Q89" i="52"/>
  <c r="U89" i="52"/>
  <c r="S89" i="52"/>
  <c r="R89" i="52"/>
  <c r="O89" i="52"/>
  <c r="Q89" i="46"/>
  <c r="U89" i="46"/>
  <c r="T89" i="46"/>
  <c r="O89" i="46"/>
  <c r="S89" i="46"/>
  <c r="R100" i="43"/>
  <c r="O100" i="43"/>
  <c r="T93" i="36"/>
  <c r="R93" i="36"/>
  <c r="U255" i="39"/>
  <c r="O255" i="39"/>
  <c r="P255" i="39"/>
  <c r="Q255" i="39"/>
  <c r="R255" i="39"/>
  <c r="S255" i="39"/>
  <c r="T255" i="39"/>
  <c r="S140" i="50"/>
  <c r="T140" i="50"/>
  <c r="U140" i="50"/>
  <c r="P140" i="50"/>
  <c r="R140" i="50"/>
  <c r="T138" i="37"/>
  <c r="Q138" i="37"/>
  <c r="P138" i="37"/>
  <c r="W138" i="37" s="1"/>
  <c r="N138" i="56" s="1"/>
  <c r="R138" i="37"/>
  <c r="U138" i="37"/>
  <c r="O138" i="51"/>
  <c r="Q143" i="49"/>
  <c r="R143" i="49"/>
  <c r="T143" i="49"/>
  <c r="S143" i="49"/>
  <c r="U143" i="49"/>
  <c r="P205" i="54"/>
  <c r="W205" i="54" s="1"/>
  <c r="AL205" i="56" s="1"/>
  <c r="U205" i="54"/>
  <c r="R205" i="54"/>
  <c r="Q205" i="54"/>
  <c r="T205" i="54"/>
  <c r="S205" i="54"/>
  <c r="R318" i="54"/>
  <c r="S318" i="54"/>
  <c r="O315" i="36"/>
  <c r="W315" i="36" s="1"/>
  <c r="J315" i="56" s="1"/>
  <c r="U243" i="45"/>
  <c r="T243" i="45"/>
  <c r="S243" i="45"/>
  <c r="R243" i="45"/>
  <c r="Q243" i="45"/>
  <c r="P243" i="45"/>
  <c r="U245" i="48"/>
  <c r="S245" i="48"/>
  <c r="T205" i="42"/>
  <c r="P205" i="42"/>
  <c r="R205" i="42"/>
  <c r="U205" i="42"/>
  <c r="O205" i="42"/>
  <c r="S205" i="42"/>
  <c r="Q205" i="42"/>
  <c r="W205" i="32"/>
  <c r="H205" i="56" s="1"/>
  <c r="T228" i="47"/>
  <c r="Q228" i="47"/>
  <c r="S230" i="38"/>
  <c r="U230" i="38"/>
  <c r="T230" i="38"/>
  <c r="R230" i="38"/>
  <c r="Q230" i="38"/>
  <c r="P230" i="38"/>
  <c r="W230" i="38" s="1"/>
  <c r="Z230" i="56" s="1"/>
  <c r="T213" i="50"/>
  <c r="Q213" i="50"/>
  <c r="P167" i="36"/>
  <c r="U167" i="36"/>
  <c r="Q167" i="36"/>
  <c r="S167" i="36"/>
  <c r="T167" i="36"/>
  <c r="R167" i="36"/>
  <c r="S147" i="49"/>
  <c r="T147" i="49"/>
  <c r="P147" i="49"/>
  <c r="U147" i="49"/>
  <c r="Q147" i="49"/>
  <c r="O147" i="49"/>
  <c r="R147" i="49"/>
  <c r="Q328" i="43"/>
  <c r="R328" i="43"/>
  <c r="U328" i="43"/>
  <c r="S328" i="43"/>
  <c r="P328" i="43"/>
  <c r="W328" i="43" s="1"/>
  <c r="AB328" i="56" s="1"/>
  <c r="O206" i="37"/>
  <c r="R117" i="46"/>
  <c r="S117" i="46"/>
  <c r="Q117" i="46"/>
  <c r="U117" i="46"/>
  <c r="P117" i="46"/>
  <c r="W117" i="46" s="1"/>
  <c r="AH117" i="56" s="1"/>
  <c r="T117" i="46"/>
  <c r="U252" i="42"/>
  <c r="R252" i="42"/>
  <c r="R166" i="45"/>
  <c r="T166" i="45"/>
  <c r="S230" i="42"/>
  <c r="P230" i="42"/>
  <c r="U230" i="42"/>
  <c r="R230" i="42"/>
  <c r="T230" i="42"/>
  <c r="O230" i="42"/>
  <c r="W230" i="42" s="1"/>
  <c r="L230" i="56" s="1"/>
  <c r="Q230" i="42"/>
  <c r="Q200" i="38"/>
  <c r="T200" i="38"/>
  <c r="O200" i="38"/>
  <c r="W200" i="38" s="1"/>
  <c r="Z200" i="56" s="1"/>
  <c r="S200" i="38"/>
  <c r="R200" i="38"/>
  <c r="P200" i="38"/>
  <c r="T144" i="48"/>
  <c r="P144" i="48"/>
  <c r="Q144" i="48"/>
  <c r="U144" i="48"/>
  <c r="O144" i="48"/>
  <c r="R144" i="48"/>
  <c r="S144" i="48"/>
  <c r="U143" i="51"/>
  <c r="P89" i="46"/>
  <c r="Q255" i="42"/>
  <c r="Q204" i="36"/>
  <c r="S138" i="37"/>
  <c r="T157" i="46"/>
  <c r="R166" i="42"/>
  <c r="U166" i="42"/>
  <c r="O166" i="42"/>
  <c r="P166" i="42"/>
  <c r="T166" i="42"/>
  <c r="S166" i="42"/>
  <c r="Q166" i="42"/>
  <c r="S243" i="39"/>
  <c r="U243" i="39"/>
  <c r="Q243" i="39"/>
  <c r="T243" i="39"/>
  <c r="R243" i="39"/>
  <c r="O243" i="39"/>
  <c r="W243" i="39" s="1"/>
  <c r="AN243" i="56" s="1"/>
  <c r="P243" i="39"/>
  <c r="R245" i="42"/>
  <c r="S245" i="42"/>
  <c r="Q245" i="42"/>
  <c r="T245" i="42"/>
  <c r="U245" i="42"/>
  <c r="O245" i="42"/>
  <c r="P245" i="42"/>
  <c r="U227" i="49"/>
  <c r="Q227" i="49"/>
  <c r="S227" i="49"/>
  <c r="T227" i="49"/>
  <c r="R227" i="49"/>
  <c r="O227" i="49"/>
  <c r="P227" i="49"/>
  <c r="S189" i="48"/>
  <c r="P189" i="48"/>
  <c r="U189" i="48"/>
  <c r="Q189" i="48"/>
  <c r="T189" i="48"/>
  <c r="O189" i="48"/>
  <c r="R189" i="48"/>
  <c r="R136" i="54"/>
  <c r="P136" i="54"/>
  <c r="W136" i="54" s="1"/>
  <c r="AL136" i="56" s="1"/>
  <c r="S136" i="54"/>
  <c r="T136" i="54"/>
  <c r="U136" i="54"/>
  <c r="Q136" i="54"/>
  <c r="Q100" i="45"/>
  <c r="S100" i="45"/>
  <c r="U100" i="45"/>
  <c r="T100" i="45"/>
  <c r="R100" i="45"/>
  <c r="P100" i="45"/>
  <c r="O100" i="45"/>
  <c r="Q100" i="42"/>
  <c r="P100" i="42"/>
  <c r="S100" i="42"/>
  <c r="R100" i="42"/>
  <c r="U100" i="42"/>
  <c r="T100" i="42"/>
  <c r="O100" i="42"/>
  <c r="S100" i="52"/>
  <c r="O100" i="52"/>
  <c r="W100" i="52" s="1"/>
  <c r="X100" i="56" s="1"/>
  <c r="T100" i="52"/>
  <c r="Q100" i="52"/>
  <c r="P100" i="52"/>
  <c r="U100" i="52"/>
  <c r="R100" i="52"/>
  <c r="T206" i="46"/>
  <c r="Q206" i="46"/>
  <c r="P206" i="46"/>
  <c r="R206" i="46"/>
  <c r="P206" i="39"/>
  <c r="O206" i="39"/>
  <c r="R206" i="39"/>
  <c r="U206" i="39"/>
  <c r="T206" i="39"/>
  <c r="S206" i="39"/>
  <c r="Q206" i="39"/>
  <c r="T204" i="50"/>
  <c r="S204" i="50"/>
  <c r="Q204" i="50"/>
  <c r="U204" i="50"/>
  <c r="P204" i="50"/>
  <c r="O204" i="50"/>
  <c r="R204" i="50"/>
  <c r="S204" i="43"/>
  <c r="Q204" i="43"/>
  <c r="P204" i="43"/>
  <c r="T204" i="43"/>
  <c r="R204" i="43"/>
  <c r="O204" i="43"/>
  <c r="U204" i="43"/>
  <c r="P204" i="39"/>
  <c r="Q204" i="39"/>
  <c r="R204" i="39"/>
  <c r="S204" i="39"/>
  <c r="T204" i="39"/>
  <c r="U204" i="39"/>
  <c r="O204" i="39"/>
  <c r="P204" i="37"/>
  <c r="S204" i="37"/>
  <c r="T204" i="37"/>
  <c r="R204" i="37"/>
  <c r="U204" i="37"/>
  <c r="Q204" i="37"/>
  <c r="O204" i="37"/>
  <c r="W204" i="37" s="1"/>
  <c r="Q155" i="39"/>
  <c r="R155" i="39"/>
  <c r="S155" i="39"/>
  <c r="O155" i="39"/>
  <c r="W155" i="39" s="1"/>
  <c r="T155" i="39"/>
  <c r="P155" i="39"/>
  <c r="U155" i="39"/>
  <c r="S155" i="48"/>
  <c r="Q155" i="48"/>
  <c r="R155" i="48"/>
  <c r="T155" i="48"/>
  <c r="P155" i="48"/>
  <c r="O155" i="48"/>
  <c r="U155" i="48"/>
  <c r="P155" i="45"/>
  <c r="U155" i="45"/>
  <c r="T155" i="45"/>
  <c r="R155" i="45"/>
  <c r="Q155" i="45"/>
  <c r="S155" i="45"/>
  <c r="O155" i="45"/>
  <c r="R155" i="36"/>
  <c r="P155" i="36"/>
  <c r="Q155" i="36"/>
  <c r="T155" i="36"/>
  <c r="U155" i="36"/>
  <c r="S155" i="36"/>
  <c r="O155" i="36"/>
  <c r="W155" i="36" s="1"/>
  <c r="S228" i="43"/>
  <c r="U228" i="43"/>
  <c r="Q228" i="43"/>
  <c r="O228" i="43"/>
  <c r="R228" i="43"/>
  <c r="T228" i="43"/>
  <c r="O228" i="54"/>
  <c r="Q228" i="54"/>
  <c r="U228" i="54"/>
  <c r="T228" i="54"/>
  <c r="S228" i="54"/>
  <c r="P228" i="54"/>
  <c r="R228" i="54"/>
  <c r="Q228" i="37"/>
  <c r="S191" i="46"/>
  <c r="U116" i="45"/>
  <c r="T206" i="42"/>
  <c r="S109" i="46"/>
  <c r="P109" i="46"/>
  <c r="R109" i="46"/>
  <c r="T109" i="46"/>
  <c r="U109" i="46"/>
  <c r="Q109" i="46"/>
  <c r="Q147" i="42"/>
  <c r="P147" i="42"/>
  <c r="U147" i="42"/>
  <c r="W147" i="42" s="1"/>
  <c r="L147" i="56" s="1"/>
  <c r="S147" i="42"/>
  <c r="R147" i="42"/>
  <c r="T147" i="42"/>
  <c r="T226" i="52"/>
  <c r="T199" i="43"/>
  <c r="T166" i="49"/>
  <c r="P145" i="45"/>
  <c r="R85" i="44"/>
  <c r="T83" i="48"/>
  <c r="Q89" i="43"/>
  <c r="O89" i="43"/>
  <c r="S89" i="43"/>
  <c r="U89" i="43"/>
  <c r="R89" i="43"/>
  <c r="T89" i="43"/>
  <c r="P89" i="43"/>
  <c r="T89" i="49"/>
  <c r="U89" i="49"/>
  <c r="Q89" i="49"/>
  <c r="R89" i="49"/>
  <c r="S89" i="49"/>
  <c r="P89" i="49"/>
  <c r="O89" i="49"/>
  <c r="O204" i="36"/>
  <c r="W204" i="36" s="1"/>
  <c r="P255" i="47"/>
  <c r="S255" i="47"/>
  <c r="R255" i="47"/>
  <c r="U255" i="47"/>
  <c r="T255" i="47"/>
  <c r="Q255" i="47"/>
  <c r="O255" i="47"/>
  <c r="P255" i="52"/>
  <c r="S255" i="52"/>
  <c r="U255" i="52"/>
  <c r="Q255" i="52"/>
  <c r="O255" i="52"/>
  <c r="W255" i="52" s="1"/>
  <c r="X255" i="56" s="1"/>
  <c r="R255" i="52"/>
  <c r="T255" i="52"/>
  <c r="S329" i="50"/>
  <c r="R329" i="50"/>
  <c r="Q329" i="50"/>
  <c r="P329" i="50"/>
  <c r="T329" i="50"/>
  <c r="O329" i="50"/>
  <c r="W329" i="50" s="1"/>
  <c r="T329" i="56" s="1"/>
  <c r="Q138" i="51"/>
  <c r="P138" i="51"/>
  <c r="R138" i="51"/>
  <c r="S138" i="51"/>
  <c r="T138" i="51"/>
  <c r="R259" i="43"/>
  <c r="S259" i="43"/>
  <c r="P259" i="43"/>
  <c r="W259" i="43" s="1"/>
  <c r="AB259" i="56" s="1"/>
  <c r="U259" i="43"/>
  <c r="Q259" i="43"/>
  <c r="T259" i="43"/>
  <c r="U254" i="54"/>
  <c r="T254" i="54"/>
  <c r="R254" i="54"/>
  <c r="Q254" i="54"/>
  <c r="S254" i="54"/>
  <c r="T245" i="48"/>
  <c r="P247" i="42"/>
  <c r="W247" i="42" s="1"/>
  <c r="L247" i="56" s="1"/>
  <c r="Q247" i="42"/>
  <c r="U247" i="42"/>
  <c r="R247" i="42"/>
  <c r="T247" i="42"/>
  <c r="S247" i="42"/>
  <c r="T205" i="39"/>
  <c r="P205" i="39"/>
  <c r="Q205" i="39"/>
  <c r="R205" i="39"/>
  <c r="S205" i="39"/>
  <c r="U205" i="39"/>
  <c r="O205" i="39"/>
  <c r="R228" i="47"/>
  <c r="P147" i="39"/>
  <c r="U147" i="39"/>
  <c r="S147" i="39"/>
  <c r="T147" i="39"/>
  <c r="Q147" i="39"/>
  <c r="R147" i="39"/>
  <c r="O147" i="39"/>
  <c r="S252" i="44"/>
  <c r="T252" i="44"/>
  <c r="P252" i="44"/>
  <c r="W252" i="44" s="1"/>
  <c r="AD252" i="56" s="1"/>
  <c r="U252" i="44"/>
  <c r="Q252" i="44"/>
  <c r="R252" i="44"/>
  <c r="U242" i="52"/>
  <c r="S242" i="52"/>
  <c r="O242" i="52"/>
  <c r="P242" i="52"/>
  <c r="R242" i="52"/>
  <c r="Q242" i="52"/>
  <c r="W93" i="32"/>
  <c r="H93" i="56" s="1"/>
  <c r="U255" i="42"/>
  <c r="T204" i="36"/>
  <c r="U329" i="50"/>
  <c r="S255" i="46"/>
  <c r="P143" i="49"/>
  <c r="P254" i="54"/>
  <c r="W254" i="54" s="1"/>
  <c r="AL254" i="56" s="1"/>
  <c r="P228" i="43"/>
  <c r="T328" i="43"/>
  <c r="S85" i="51"/>
  <c r="R85" i="51"/>
  <c r="O85" i="51"/>
  <c r="T85" i="51"/>
  <c r="P85" i="51"/>
  <c r="Q85" i="51"/>
  <c r="U85" i="51"/>
  <c r="W243" i="32"/>
  <c r="H243" i="56" s="1"/>
  <c r="W226" i="49"/>
  <c r="R226" i="56" s="1"/>
  <c r="T318" i="37"/>
  <c r="R318" i="37"/>
  <c r="S318" i="37"/>
  <c r="Q318" i="37"/>
  <c r="P318" i="37"/>
  <c r="U318" i="37"/>
  <c r="O318" i="37"/>
  <c r="W318" i="37" s="1"/>
  <c r="N318" i="56" s="1"/>
  <c r="R90" i="42"/>
  <c r="P90" i="42"/>
  <c r="Q90" i="42"/>
  <c r="U90" i="42"/>
  <c r="O90" i="42"/>
  <c r="T90" i="42"/>
  <c r="S90" i="42"/>
  <c r="W148" i="51"/>
  <c r="V148" i="56" s="1"/>
  <c r="O197" i="50"/>
  <c r="R197" i="50"/>
  <c r="S197" i="50"/>
  <c r="T197" i="50"/>
  <c r="Q197" i="50"/>
  <c r="U197" i="50"/>
  <c r="P197" i="50"/>
  <c r="P242" i="39"/>
  <c r="Q242" i="39"/>
  <c r="S242" i="39"/>
  <c r="R242" i="39"/>
  <c r="U242" i="39"/>
  <c r="T242" i="39"/>
  <c r="O242" i="39"/>
  <c r="W242" i="39" s="1"/>
  <c r="AN242" i="56" s="1"/>
  <c r="U230" i="36"/>
  <c r="R230" i="36"/>
  <c r="O230" i="36"/>
  <c r="T230" i="36"/>
  <c r="Q230" i="36"/>
  <c r="S230" i="36"/>
  <c r="W213" i="32"/>
  <c r="H213" i="56" s="1"/>
  <c r="W196" i="32"/>
  <c r="H196" i="56" s="1"/>
  <c r="T164" i="47"/>
  <c r="P164" i="47"/>
  <c r="O164" i="47"/>
  <c r="W164" i="47" s="1"/>
  <c r="AJ164" i="56" s="1"/>
  <c r="R164" i="47"/>
  <c r="U164" i="47"/>
  <c r="S164" i="47"/>
  <c r="Q259" i="37"/>
  <c r="P259" i="37"/>
  <c r="R259" i="37"/>
  <c r="T259" i="37"/>
  <c r="U259" i="37"/>
  <c r="O259" i="37"/>
  <c r="S94" i="39"/>
  <c r="Q94" i="39"/>
  <c r="U94" i="39"/>
  <c r="R94" i="39"/>
  <c r="T94" i="39"/>
  <c r="O94" i="39"/>
  <c r="P94" i="39"/>
  <c r="U144" i="37"/>
  <c r="S144" i="37"/>
  <c r="P144" i="37"/>
  <c r="Q144" i="37"/>
  <c r="T144" i="37"/>
  <c r="R144" i="37"/>
  <c r="O144" i="37"/>
  <c r="T192" i="43"/>
  <c r="R192" i="43"/>
  <c r="O192" i="43"/>
  <c r="P192" i="43"/>
  <c r="Q192" i="43"/>
  <c r="U192" i="43"/>
  <c r="Q254" i="37"/>
  <c r="P254" i="37"/>
  <c r="R254" i="37"/>
  <c r="U254" i="37"/>
  <c r="T254" i="37"/>
  <c r="O254" i="37"/>
  <c r="W166" i="32"/>
  <c r="H166" i="56" s="1"/>
  <c r="P230" i="36"/>
  <c r="Q164" i="47"/>
  <c r="U167" i="39"/>
  <c r="R167" i="39"/>
  <c r="T167" i="39"/>
  <c r="O167" i="39"/>
  <c r="Q167" i="39"/>
  <c r="P167" i="39"/>
  <c r="S167" i="39"/>
  <c r="R112" i="38"/>
  <c r="Q112" i="38"/>
  <c r="O112" i="38"/>
  <c r="S112" i="38"/>
  <c r="T112" i="38"/>
  <c r="U112" i="38"/>
  <c r="S259" i="37"/>
  <c r="Q85" i="38"/>
  <c r="R85" i="38"/>
  <c r="T85" i="38"/>
  <c r="S85" i="38"/>
  <c r="P85" i="38"/>
  <c r="U85" i="38"/>
  <c r="O85" i="38"/>
  <c r="Q258" i="50"/>
  <c r="T258" i="50"/>
  <c r="S258" i="50"/>
  <c r="U258" i="50"/>
  <c r="R258" i="50"/>
  <c r="O258" i="50"/>
  <c r="U83" i="45"/>
  <c r="S83" i="45"/>
  <c r="Q83" i="45"/>
  <c r="R83" i="45"/>
  <c r="P83" i="45"/>
  <c r="O83" i="45"/>
  <c r="T83" i="45"/>
  <c r="U83" i="47"/>
  <c r="S83" i="47"/>
  <c r="P83" i="47"/>
  <c r="R83" i="47"/>
  <c r="Q83" i="47"/>
  <c r="O83" i="47"/>
  <c r="W83" i="47" s="1"/>
  <c r="AJ83" i="56" s="1"/>
  <c r="U243" i="48"/>
  <c r="P243" i="48"/>
  <c r="W243" i="48" s="1"/>
  <c r="P243" i="56" s="1"/>
  <c r="Q243" i="48"/>
  <c r="T243" i="48"/>
  <c r="R243" i="48"/>
  <c r="U143" i="37"/>
  <c r="P143" i="37"/>
  <c r="U167" i="46"/>
  <c r="Q167" i="46"/>
  <c r="U148" i="47"/>
  <c r="O148" i="47"/>
  <c r="T112" i="45"/>
  <c r="R93" i="48"/>
  <c r="S93" i="48"/>
  <c r="Q93" i="48"/>
  <c r="P93" i="48"/>
  <c r="T93" i="48"/>
  <c r="O93" i="48"/>
  <c r="U93" i="48"/>
  <c r="Q143" i="39"/>
  <c r="O143" i="39"/>
  <c r="S144" i="38"/>
  <c r="U144" i="38"/>
  <c r="Q144" i="38"/>
  <c r="W144" i="38" s="1"/>
  <c r="Z144" i="56" s="1"/>
  <c r="P144" i="38"/>
  <c r="R144" i="38"/>
  <c r="T144" i="38"/>
  <c r="P117" i="39"/>
  <c r="S117" i="39"/>
  <c r="R117" i="39"/>
  <c r="T117" i="39"/>
  <c r="U117" i="39"/>
  <c r="Q117" i="39"/>
  <c r="O117" i="39"/>
  <c r="S117" i="36"/>
  <c r="T117" i="36"/>
  <c r="U117" i="36"/>
  <c r="Q117" i="36"/>
  <c r="R117" i="36"/>
  <c r="R260" i="47"/>
  <c r="P260" i="47"/>
  <c r="W260" i="47" s="1"/>
  <c r="AJ260" i="56" s="1"/>
  <c r="S260" i="47"/>
  <c r="U260" i="47"/>
  <c r="Q260" i="47"/>
  <c r="S260" i="38"/>
  <c r="R260" i="38"/>
  <c r="T260" i="38"/>
  <c r="U260" i="38"/>
  <c r="S213" i="47"/>
  <c r="P199" i="51"/>
  <c r="T199" i="51"/>
  <c r="R199" i="51"/>
  <c r="W199" i="51" s="1"/>
  <c r="V199" i="56" s="1"/>
  <c r="Q199" i="51"/>
  <c r="T199" i="36"/>
  <c r="S199" i="36"/>
  <c r="U199" i="36"/>
  <c r="P199" i="36"/>
  <c r="W199" i="36" s="1"/>
  <c r="J199" i="56" s="1"/>
  <c r="R199" i="36"/>
  <c r="U166" i="51"/>
  <c r="R167" i="42"/>
  <c r="T167" i="42"/>
  <c r="U167" i="42"/>
  <c r="Q167" i="42"/>
  <c r="S167" i="42"/>
  <c r="O117" i="42"/>
  <c r="P252" i="52"/>
  <c r="T252" i="52"/>
  <c r="R252" i="52"/>
  <c r="U252" i="52"/>
  <c r="S252" i="52"/>
  <c r="Q252" i="52"/>
  <c r="O252" i="52"/>
  <c r="W252" i="52" s="1"/>
  <c r="X252" i="56" s="1"/>
  <c r="R264" i="50"/>
  <c r="P260" i="51"/>
  <c r="W260" i="51" s="1"/>
  <c r="V260" i="56" s="1"/>
  <c r="U260" i="54"/>
  <c r="P260" i="54"/>
  <c r="Q260" i="54"/>
  <c r="S260" i="54"/>
  <c r="R260" i="54"/>
  <c r="O260" i="54"/>
  <c r="P261" i="45"/>
  <c r="W261" i="45" s="1"/>
  <c r="AF261" i="56" s="1"/>
  <c r="S261" i="45"/>
  <c r="U243" i="54"/>
  <c r="O243" i="54"/>
  <c r="U226" i="49"/>
  <c r="Q226" i="49"/>
  <c r="U226" i="46"/>
  <c r="O226" i="46"/>
  <c r="T197" i="43"/>
  <c r="P197" i="43"/>
  <c r="W167" i="32"/>
  <c r="H167" i="56" s="1"/>
  <c r="P145" i="42"/>
  <c r="O145" i="42"/>
  <c r="U145" i="50"/>
  <c r="T145" i="50"/>
  <c r="W116" i="32"/>
  <c r="H116" i="56" s="1"/>
  <c r="W92" i="46"/>
  <c r="AH92" i="56" s="1"/>
  <c r="Q148" i="46"/>
  <c r="P148" i="46"/>
  <c r="O148" i="46"/>
  <c r="U148" i="46"/>
  <c r="T148" i="46"/>
  <c r="R148" i="46"/>
  <c r="P260" i="38"/>
  <c r="W260" i="38" s="1"/>
  <c r="Z260" i="56" s="1"/>
  <c r="S226" i="36"/>
  <c r="R112" i="48"/>
  <c r="Q112" i="48"/>
  <c r="U112" i="48"/>
  <c r="P112" i="48"/>
  <c r="T112" i="48"/>
  <c r="S112" i="48"/>
  <c r="O112" i="48"/>
  <c r="W112" i="48" s="1"/>
  <c r="P112" i="56" s="1"/>
  <c r="S243" i="48"/>
  <c r="U166" i="46"/>
  <c r="T116" i="42"/>
  <c r="T139" i="50"/>
  <c r="S139" i="50"/>
  <c r="O139" i="50"/>
  <c r="U139" i="50"/>
  <c r="R139" i="50"/>
  <c r="P139" i="50"/>
  <c r="P117" i="36"/>
  <c r="W102" i="32"/>
  <c r="H102" i="56" s="1"/>
  <c r="P141" i="42"/>
  <c r="W141" i="42" s="1"/>
  <c r="L141" i="56" s="1"/>
  <c r="S258" i="36"/>
  <c r="T258" i="36"/>
  <c r="Q258" i="36"/>
  <c r="U258" i="36"/>
  <c r="P258" i="36"/>
  <c r="R258" i="36"/>
  <c r="O258" i="36"/>
  <c r="S83" i="39"/>
  <c r="Q83" i="39"/>
  <c r="T83" i="39"/>
  <c r="R83" i="39"/>
  <c r="U83" i="39"/>
  <c r="P83" i="39"/>
  <c r="T260" i="43"/>
  <c r="S260" i="43"/>
  <c r="Q260" i="43"/>
  <c r="P260" i="43"/>
  <c r="R260" i="43"/>
  <c r="U261" i="42"/>
  <c r="R261" i="42"/>
  <c r="S261" i="42"/>
  <c r="Q261" i="42"/>
  <c r="P199" i="42"/>
  <c r="S199" i="42"/>
  <c r="T199" i="42"/>
  <c r="R199" i="42"/>
  <c r="U199" i="42"/>
  <c r="R143" i="37"/>
  <c r="W143" i="37" s="1"/>
  <c r="N143" i="56" s="1"/>
  <c r="T167" i="46"/>
  <c r="Q148" i="47"/>
  <c r="P148" i="47"/>
  <c r="O116" i="42"/>
  <c r="S112" i="45"/>
  <c r="U112" i="45"/>
  <c r="Q98" i="49"/>
  <c r="P98" i="49"/>
  <c r="W98" i="49" s="1"/>
  <c r="R98" i="56" s="1"/>
  <c r="R98" i="49"/>
  <c r="T98" i="49"/>
  <c r="T144" i="52"/>
  <c r="P144" i="52"/>
  <c r="W144" i="52" s="1"/>
  <c r="X144" i="56" s="1"/>
  <c r="Q144" i="52"/>
  <c r="U144" i="52"/>
  <c r="P230" i="50"/>
  <c r="R230" i="50"/>
  <c r="U230" i="50"/>
  <c r="T230" i="50"/>
  <c r="S230" i="50"/>
  <c r="U143" i="39"/>
  <c r="P143" i="39"/>
  <c r="R144" i="36"/>
  <c r="U144" i="36"/>
  <c r="S144" i="36"/>
  <c r="P144" i="36"/>
  <c r="T144" i="36"/>
  <c r="O144" i="36"/>
  <c r="O117" i="37"/>
  <c r="R117" i="37"/>
  <c r="Q117" i="37"/>
  <c r="T117" i="37"/>
  <c r="P117" i="37"/>
  <c r="U117" i="37"/>
  <c r="O226" i="36"/>
  <c r="Q213" i="47"/>
  <c r="W213" i="47" s="1"/>
  <c r="AJ213" i="56" s="1"/>
  <c r="Q197" i="47"/>
  <c r="T197" i="47"/>
  <c r="P197" i="47"/>
  <c r="W197" i="47" s="1"/>
  <c r="AJ197" i="56" s="1"/>
  <c r="R197" i="47"/>
  <c r="S197" i="47"/>
  <c r="R199" i="45"/>
  <c r="Q199" i="45"/>
  <c r="T199" i="45"/>
  <c r="P199" i="45"/>
  <c r="W199" i="45" s="1"/>
  <c r="AF199" i="56" s="1"/>
  <c r="U199" i="45"/>
  <c r="O166" i="46"/>
  <c r="O167" i="43"/>
  <c r="Q166" i="51"/>
  <c r="W166" i="51" s="1"/>
  <c r="V166" i="56" s="1"/>
  <c r="S166" i="51"/>
  <c r="S145" i="44"/>
  <c r="U145" i="44"/>
  <c r="T145" i="44"/>
  <c r="R145" i="44"/>
  <c r="Q145" i="44"/>
  <c r="U116" i="48"/>
  <c r="Q116" i="48"/>
  <c r="P116" i="48"/>
  <c r="T116" i="48"/>
  <c r="R116" i="48"/>
  <c r="U112" i="44"/>
  <c r="Q112" i="44"/>
  <c r="S112" i="44"/>
  <c r="R112" i="44"/>
  <c r="T112" i="44"/>
  <c r="U252" i="39"/>
  <c r="T252" i="39"/>
  <c r="S252" i="39"/>
  <c r="Q252" i="39"/>
  <c r="P252" i="39"/>
  <c r="R252" i="39"/>
  <c r="O252" i="39"/>
  <c r="P98" i="47"/>
  <c r="Q98" i="47"/>
  <c r="S98" i="47"/>
  <c r="R98" i="47"/>
  <c r="U98" i="47"/>
  <c r="T92" i="47"/>
  <c r="S92" i="47"/>
  <c r="P92" i="47"/>
  <c r="W92" i="47" s="1"/>
  <c r="AJ92" i="56" s="1"/>
  <c r="U92" i="47"/>
  <c r="R92" i="47"/>
  <c r="Q92" i="47"/>
  <c r="Q264" i="50"/>
  <c r="W264" i="50" s="1"/>
  <c r="T264" i="56" s="1"/>
  <c r="U260" i="51"/>
  <c r="R260" i="51"/>
  <c r="W260" i="32"/>
  <c r="H260" i="56" s="1"/>
  <c r="R261" i="45"/>
  <c r="Q243" i="54"/>
  <c r="R243" i="54"/>
  <c r="W242" i="32"/>
  <c r="H242" i="56" s="1"/>
  <c r="P328" i="39"/>
  <c r="T328" i="39"/>
  <c r="R328" i="39"/>
  <c r="S328" i="39"/>
  <c r="U328" i="39"/>
  <c r="Q328" i="39"/>
  <c r="O328" i="39"/>
  <c r="T226" i="49"/>
  <c r="T226" i="46"/>
  <c r="S226" i="46"/>
  <c r="O213" i="45"/>
  <c r="T213" i="45"/>
  <c r="Q213" i="45"/>
  <c r="U213" i="45"/>
  <c r="S213" i="45"/>
  <c r="R213" i="45"/>
  <c r="P213" i="45"/>
  <c r="U197" i="43"/>
  <c r="O197" i="43"/>
  <c r="Q167" i="47"/>
  <c r="T167" i="47"/>
  <c r="R167" i="47"/>
  <c r="S167" i="47"/>
  <c r="U167" i="47"/>
  <c r="O167" i="47"/>
  <c r="R145" i="50"/>
  <c r="W145" i="50" s="1"/>
  <c r="T145" i="56" s="1"/>
  <c r="W98" i="32"/>
  <c r="H98" i="56" s="1"/>
  <c r="T138" i="45"/>
  <c r="R138" i="45"/>
  <c r="S138" i="45"/>
  <c r="Q138" i="45"/>
  <c r="P138" i="45"/>
  <c r="U138" i="45"/>
  <c r="O138" i="45"/>
  <c r="W138" i="32"/>
  <c r="H138" i="56" s="1"/>
  <c r="P261" i="42"/>
  <c r="W261" i="42" s="1"/>
  <c r="L261" i="56" s="1"/>
  <c r="Q247" i="36"/>
  <c r="T247" i="36"/>
  <c r="S247" i="36"/>
  <c r="U247" i="36"/>
  <c r="P247" i="36"/>
  <c r="R247" i="36"/>
  <c r="O247" i="36"/>
  <c r="T247" i="54"/>
  <c r="Q247" i="54"/>
  <c r="S247" i="54"/>
  <c r="U247" i="54"/>
  <c r="P247" i="54"/>
  <c r="Q199" i="42"/>
  <c r="Q199" i="36"/>
  <c r="P167" i="42"/>
  <c r="W167" i="42" s="1"/>
  <c r="L167" i="56" s="1"/>
  <c r="P164" i="39"/>
  <c r="U164" i="39"/>
  <c r="Q164" i="39"/>
  <c r="T164" i="39"/>
  <c r="S164" i="39"/>
  <c r="R164" i="39"/>
  <c r="O164" i="39"/>
  <c r="P112" i="44"/>
  <c r="Q74" i="52"/>
  <c r="R74" i="52"/>
  <c r="U74" i="52"/>
  <c r="T74" i="52"/>
  <c r="P74" i="52"/>
  <c r="O74" i="52"/>
  <c r="S74" i="52"/>
  <c r="T74" i="36"/>
  <c r="S74" i="36"/>
  <c r="P74" i="36"/>
  <c r="U74" i="36"/>
  <c r="Q74" i="36"/>
  <c r="O74" i="36"/>
  <c r="R74" i="36"/>
  <c r="T74" i="47"/>
  <c r="O74" i="47"/>
  <c r="W74" i="47" s="1"/>
  <c r="Q74" i="47"/>
  <c r="P74" i="47"/>
  <c r="S74" i="47"/>
  <c r="U74" i="47"/>
  <c r="R74" i="47"/>
  <c r="U260" i="43"/>
  <c r="S199" i="51"/>
  <c r="R247" i="54"/>
  <c r="O117" i="36"/>
  <c r="W94" i="32"/>
  <c r="H94" i="56" s="1"/>
  <c r="H251" i="56"/>
  <c r="T83" i="47"/>
  <c r="Q144" i="36"/>
  <c r="S143" i="37"/>
  <c r="P167" i="46"/>
  <c r="W167" i="46" s="1"/>
  <c r="AH167" i="56" s="1"/>
  <c r="P116" i="42"/>
  <c r="U116" i="42"/>
  <c r="R116" i="42"/>
  <c r="Q116" i="42"/>
  <c r="U117" i="54"/>
  <c r="R117" i="54"/>
  <c r="Q117" i="54"/>
  <c r="S117" i="54"/>
  <c r="P117" i="54"/>
  <c r="W117" i="54" s="1"/>
  <c r="AL117" i="56" s="1"/>
  <c r="R112" i="45"/>
  <c r="W112" i="45" s="1"/>
  <c r="AF112" i="56" s="1"/>
  <c r="T93" i="49"/>
  <c r="Q93" i="49"/>
  <c r="P93" i="49"/>
  <c r="S93" i="49"/>
  <c r="R93" i="49"/>
  <c r="W93" i="49" s="1"/>
  <c r="R93" i="56" s="1"/>
  <c r="U93" i="49"/>
  <c r="U93" i="39"/>
  <c r="S93" i="39"/>
  <c r="T93" i="39"/>
  <c r="P93" i="39"/>
  <c r="Q93" i="39"/>
  <c r="R93" i="39"/>
  <c r="O93" i="39"/>
  <c r="W93" i="39" s="1"/>
  <c r="AN93" i="56" s="1"/>
  <c r="S144" i="39"/>
  <c r="U144" i="39"/>
  <c r="Q144" i="39"/>
  <c r="T144" i="39"/>
  <c r="R144" i="39"/>
  <c r="P144" i="39"/>
  <c r="O144" i="39"/>
  <c r="S117" i="42"/>
  <c r="Q117" i="42"/>
  <c r="R117" i="42"/>
  <c r="P117" i="42"/>
  <c r="U117" i="42"/>
  <c r="R247" i="49"/>
  <c r="U247" i="49"/>
  <c r="Q247" i="49"/>
  <c r="T247" i="49"/>
  <c r="P247" i="49"/>
  <c r="R226" i="36"/>
  <c r="Q226" i="36"/>
  <c r="T226" i="36"/>
  <c r="U226" i="36"/>
  <c r="S213" i="49"/>
  <c r="T213" i="49"/>
  <c r="R213" i="49"/>
  <c r="P213" i="49"/>
  <c r="W213" i="49" s="1"/>
  <c r="R213" i="56" s="1"/>
  <c r="U213" i="49"/>
  <c r="O197" i="48"/>
  <c r="R197" i="48"/>
  <c r="Q197" i="48"/>
  <c r="T197" i="48"/>
  <c r="U197" i="48"/>
  <c r="S197" i="48"/>
  <c r="T197" i="39"/>
  <c r="P197" i="39"/>
  <c r="S197" i="39"/>
  <c r="Q197" i="39"/>
  <c r="R197" i="39"/>
  <c r="O197" i="39"/>
  <c r="U197" i="39"/>
  <c r="S166" i="46"/>
  <c r="R166" i="46"/>
  <c r="P166" i="46"/>
  <c r="T166" i="46"/>
  <c r="U167" i="43"/>
  <c r="S167" i="43"/>
  <c r="R167" i="43"/>
  <c r="Q167" i="43"/>
  <c r="P167" i="43"/>
  <c r="R166" i="51"/>
  <c r="T145" i="51"/>
  <c r="P145" i="51"/>
  <c r="Q145" i="51"/>
  <c r="W145" i="51" s="1"/>
  <c r="V145" i="56" s="1"/>
  <c r="R145" i="51"/>
  <c r="U145" i="51"/>
  <c r="R252" i="46"/>
  <c r="S252" i="46"/>
  <c r="P252" i="46"/>
  <c r="W252" i="46" s="1"/>
  <c r="AH252" i="56" s="1"/>
  <c r="T252" i="46"/>
  <c r="U252" i="46"/>
  <c r="Q252" i="46"/>
  <c r="Q141" i="42"/>
  <c r="T141" i="42"/>
  <c r="R141" i="42"/>
  <c r="S141" i="42"/>
  <c r="U141" i="42"/>
  <c r="S264" i="50"/>
  <c r="S260" i="51"/>
  <c r="Q261" i="45"/>
  <c r="S74" i="37"/>
  <c r="P74" i="37"/>
  <c r="W74" i="37" s="1"/>
  <c r="T74" i="37"/>
  <c r="U74" i="37"/>
  <c r="R74" i="37"/>
  <c r="U328" i="50"/>
  <c r="S328" i="50"/>
  <c r="T328" i="50"/>
  <c r="R328" i="50"/>
  <c r="Q328" i="50"/>
  <c r="P328" i="50"/>
  <c r="O328" i="50"/>
  <c r="W328" i="50" s="1"/>
  <c r="T328" i="56" s="1"/>
  <c r="R226" i="49"/>
  <c r="S213" i="39"/>
  <c r="Q213" i="39"/>
  <c r="U213" i="39"/>
  <c r="P213" i="39"/>
  <c r="T213" i="39"/>
  <c r="O213" i="39"/>
  <c r="R213" i="39"/>
  <c r="W196" i="49"/>
  <c r="R196" i="56" s="1"/>
  <c r="U196" i="39"/>
  <c r="S196" i="39"/>
  <c r="P196" i="39"/>
  <c r="R196" i="39"/>
  <c r="T196" i="39"/>
  <c r="Q196" i="39"/>
  <c r="O196" i="39"/>
  <c r="W196" i="39" s="1"/>
  <c r="AN196" i="56" s="1"/>
  <c r="S145" i="50"/>
  <c r="S117" i="37"/>
  <c r="T102" i="37"/>
  <c r="R102" i="37"/>
  <c r="P102" i="37"/>
  <c r="Q102" i="37"/>
  <c r="U102" i="37"/>
  <c r="S102" i="37"/>
  <c r="O102" i="37"/>
  <c r="P140" i="45"/>
  <c r="T140" i="45"/>
  <c r="R140" i="45"/>
  <c r="S140" i="45"/>
  <c r="O140" i="45"/>
  <c r="W140" i="45" s="1"/>
  <c r="AF140" i="56" s="1"/>
  <c r="Q140" i="45"/>
  <c r="U140" i="45"/>
  <c r="T148" i="39"/>
  <c r="U148" i="39"/>
  <c r="S148" i="39"/>
  <c r="R148" i="39"/>
  <c r="P148" i="39"/>
  <c r="Q148" i="39"/>
  <c r="O148" i="39"/>
  <c r="T261" i="42"/>
  <c r="Q74" i="37"/>
  <c r="T200" i="39"/>
  <c r="R200" i="39"/>
  <c r="U200" i="39"/>
  <c r="Q200" i="39"/>
  <c r="P200" i="39"/>
  <c r="O200" i="39"/>
  <c r="S200" i="39"/>
  <c r="P145" i="44"/>
  <c r="W145" i="44" s="1"/>
  <c r="AD145" i="56" s="1"/>
  <c r="T117" i="54"/>
  <c r="S98" i="49"/>
  <c r="S144" i="52"/>
  <c r="U90" i="48"/>
  <c r="T90" i="48"/>
  <c r="O90" i="48"/>
  <c r="Q90" i="48"/>
  <c r="P90" i="48"/>
  <c r="R90" i="48"/>
  <c r="S247" i="49"/>
  <c r="W247" i="49" s="1"/>
  <c r="R247" i="56" s="1"/>
  <c r="U197" i="47"/>
  <c r="U199" i="51"/>
  <c r="S145" i="51"/>
  <c r="T98" i="47"/>
  <c r="O247" i="54"/>
  <c r="P258" i="50"/>
  <c r="T260" i="54"/>
  <c r="T140" i="39"/>
  <c r="O140" i="39"/>
  <c r="U140" i="39"/>
  <c r="R140" i="39"/>
  <c r="S140" i="39"/>
  <c r="P140" i="39"/>
  <c r="Q140" i="39"/>
  <c r="O83" i="39"/>
  <c r="W83" i="39" s="1"/>
  <c r="AN83" i="56" s="1"/>
  <c r="Q116" i="39"/>
  <c r="P116" i="39"/>
  <c r="S116" i="39"/>
  <c r="U116" i="39"/>
  <c r="T116" i="39"/>
  <c r="O116" i="39"/>
  <c r="R116" i="39"/>
  <c r="P112" i="54"/>
  <c r="O112" i="54"/>
  <c r="Q112" i="46"/>
  <c r="U98" i="45"/>
  <c r="P95" i="50"/>
  <c r="W95" i="50" s="1"/>
  <c r="T95" i="56" s="1"/>
  <c r="Q95" i="50"/>
  <c r="T95" i="50"/>
  <c r="R95" i="50"/>
  <c r="U95" i="50"/>
  <c r="S95" i="50"/>
  <c r="S92" i="46"/>
  <c r="R92" i="46"/>
  <c r="R92" i="36"/>
  <c r="T92" i="36"/>
  <c r="Q192" i="52"/>
  <c r="T192" i="52"/>
  <c r="R192" i="52"/>
  <c r="S192" i="52"/>
  <c r="U192" i="52"/>
  <c r="T191" i="36"/>
  <c r="O191" i="36"/>
  <c r="P116" i="49"/>
  <c r="R116" i="49"/>
  <c r="R247" i="39"/>
  <c r="S247" i="39"/>
  <c r="P247" i="39"/>
  <c r="T247" i="39"/>
  <c r="U247" i="39"/>
  <c r="Q247" i="39"/>
  <c r="O247" i="39"/>
  <c r="U226" i="37"/>
  <c r="Q226" i="37"/>
  <c r="P226" i="37"/>
  <c r="T226" i="37"/>
  <c r="S226" i="37"/>
  <c r="R90" i="38"/>
  <c r="P90" i="38"/>
  <c r="W90" i="38" s="1"/>
  <c r="Z90" i="56" s="1"/>
  <c r="S90" i="46"/>
  <c r="Q141" i="51"/>
  <c r="U141" i="51"/>
  <c r="P141" i="51"/>
  <c r="W141" i="51" s="1"/>
  <c r="V141" i="56" s="1"/>
  <c r="R141" i="51"/>
  <c r="T141" i="51"/>
  <c r="Q138" i="49"/>
  <c r="P138" i="49"/>
  <c r="T140" i="36"/>
  <c r="Q74" i="50"/>
  <c r="T74" i="50"/>
  <c r="P74" i="50"/>
  <c r="U74" i="50"/>
  <c r="R74" i="50"/>
  <c r="O74" i="50"/>
  <c r="S74" i="50"/>
  <c r="U74" i="38"/>
  <c r="Q74" i="38"/>
  <c r="P74" i="38"/>
  <c r="T74" i="38"/>
  <c r="R74" i="38"/>
  <c r="T74" i="45"/>
  <c r="Q74" i="45"/>
  <c r="R74" i="45"/>
  <c r="S74" i="45"/>
  <c r="P74" i="45"/>
  <c r="O74" i="45"/>
  <c r="U74" i="45"/>
  <c r="T74" i="43"/>
  <c r="U74" i="43"/>
  <c r="Q74" i="43"/>
  <c r="R74" i="43"/>
  <c r="S74" i="43"/>
  <c r="O74" i="43"/>
  <c r="W74" i="43" s="1"/>
  <c r="P74" i="43"/>
  <c r="T140" i="54"/>
  <c r="U140" i="54"/>
  <c r="P140" i="54"/>
  <c r="W140" i="54" s="1"/>
  <c r="AL140" i="56" s="1"/>
  <c r="S140" i="54"/>
  <c r="R140" i="54"/>
  <c r="U90" i="39"/>
  <c r="S90" i="39"/>
  <c r="P90" i="39"/>
  <c r="W90" i="39" s="1"/>
  <c r="AN90" i="56" s="1"/>
  <c r="Q90" i="39"/>
  <c r="T90" i="39"/>
  <c r="R90" i="39"/>
  <c r="Q192" i="39"/>
  <c r="R192" i="39"/>
  <c r="U192" i="39"/>
  <c r="P192" i="39"/>
  <c r="T192" i="39"/>
  <c r="O192" i="39"/>
  <c r="T85" i="43"/>
  <c r="O85" i="43"/>
  <c r="U148" i="51"/>
  <c r="Q112" i="42"/>
  <c r="P112" i="42"/>
  <c r="W112" i="42" s="1"/>
  <c r="L112" i="56" s="1"/>
  <c r="U112" i="42"/>
  <c r="T112" i="42"/>
  <c r="S112" i="42"/>
  <c r="R94" i="44"/>
  <c r="Q94" i="44"/>
  <c r="W94" i="44" s="1"/>
  <c r="AD94" i="56" s="1"/>
  <c r="S85" i="52"/>
  <c r="U92" i="42"/>
  <c r="Q92" i="42"/>
  <c r="W92" i="42" s="1"/>
  <c r="L92" i="56" s="1"/>
  <c r="O95" i="39"/>
  <c r="Q95" i="39"/>
  <c r="R95" i="39"/>
  <c r="P95" i="39"/>
  <c r="T95" i="39"/>
  <c r="U95" i="39"/>
  <c r="S95" i="39"/>
  <c r="R94" i="52"/>
  <c r="P94" i="52"/>
  <c r="U94" i="52"/>
  <c r="O94" i="52"/>
  <c r="W94" i="52" s="1"/>
  <c r="X94" i="56" s="1"/>
  <c r="S94" i="52"/>
  <c r="T94" i="52"/>
  <c r="U90" i="51"/>
  <c r="O90" i="51"/>
  <c r="W90" i="51" s="1"/>
  <c r="V90" i="56" s="1"/>
  <c r="W141" i="32"/>
  <c r="H141" i="56" s="1"/>
  <c r="AP45" i="56"/>
  <c r="P94" i="38"/>
  <c r="W94" i="38" s="1"/>
  <c r="Z94" i="56" s="1"/>
  <c r="T251" i="43"/>
  <c r="P251" i="43"/>
  <c r="S251" i="43"/>
  <c r="Q251" i="43"/>
  <c r="O251" i="43"/>
  <c r="U251" i="43"/>
  <c r="R251" i="43"/>
  <c r="Q251" i="39"/>
  <c r="P251" i="39"/>
  <c r="S251" i="39"/>
  <c r="O251" i="39"/>
  <c r="U251" i="39"/>
  <c r="R251" i="39"/>
  <c r="T251" i="39"/>
  <c r="P251" i="36"/>
  <c r="Q251" i="36"/>
  <c r="R251" i="36"/>
  <c r="U251" i="36"/>
  <c r="S251" i="36"/>
  <c r="T251" i="36"/>
  <c r="O251" i="36"/>
  <c r="Q140" i="54"/>
  <c r="R112" i="42"/>
  <c r="AP31" i="56"/>
  <c r="S74" i="38"/>
  <c r="AP359" i="56"/>
  <c r="S112" i="54"/>
  <c r="U112" i="54"/>
  <c r="P112" i="46"/>
  <c r="W112" i="46" s="1"/>
  <c r="AH112" i="56" s="1"/>
  <c r="S112" i="46"/>
  <c r="Q98" i="45"/>
  <c r="U92" i="46"/>
  <c r="R102" i="43"/>
  <c r="U102" i="43"/>
  <c r="P102" i="43"/>
  <c r="Q102" i="43"/>
  <c r="T102" i="43"/>
  <c r="Q92" i="36"/>
  <c r="W92" i="36" s="1"/>
  <c r="J92" i="56" s="1"/>
  <c r="P138" i="50"/>
  <c r="R138" i="50"/>
  <c r="U138" i="50"/>
  <c r="W138" i="50" s="1"/>
  <c r="T138" i="56" s="1"/>
  <c r="T138" i="50"/>
  <c r="S138" i="50"/>
  <c r="Q138" i="50"/>
  <c r="U138" i="39"/>
  <c r="T138" i="39"/>
  <c r="P138" i="39"/>
  <c r="Q138" i="39"/>
  <c r="R138" i="39"/>
  <c r="O138" i="39"/>
  <c r="S138" i="39"/>
  <c r="U191" i="36"/>
  <c r="P191" i="36"/>
  <c r="Q116" i="49"/>
  <c r="O116" i="49"/>
  <c r="W116" i="49" s="1"/>
  <c r="R116" i="56" s="1"/>
  <c r="Q318" i="39"/>
  <c r="S318" i="39"/>
  <c r="U318" i="39"/>
  <c r="O318" i="39"/>
  <c r="R318" i="39"/>
  <c r="T318" i="39"/>
  <c r="P318" i="39"/>
  <c r="U90" i="38"/>
  <c r="T94" i="50"/>
  <c r="U94" i="50"/>
  <c r="W94" i="50" s="1"/>
  <c r="T94" i="56" s="1"/>
  <c r="S94" i="50"/>
  <c r="P94" i="50"/>
  <c r="Q90" i="46"/>
  <c r="U90" i="46"/>
  <c r="W90" i="46" s="1"/>
  <c r="AH90" i="56" s="1"/>
  <c r="S138" i="49"/>
  <c r="O138" i="49"/>
  <c r="W138" i="49" s="1"/>
  <c r="R138" i="56" s="1"/>
  <c r="R140" i="36"/>
  <c r="P140" i="36"/>
  <c r="R74" i="54"/>
  <c r="Q74" i="54"/>
  <c r="S74" i="54"/>
  <c r="T74" i="54"/>
  <c r="O74" i="54"/>
  <c r="P74" i="54"/>
  <c r="Q74" i="49"/>
  <c r="T74" i="49"/>
  <c r="R74" i="49"/>
  <c r="S74" i="49"/>
  <c r="O74" i="49"/>
  <c r="U74" i="49"/>
  <c r="P74" i="49"/>
  <c r="P74" i="39"/>
  <c r="T74" i="39"/>
  <c r="Q74" i="39"/>
  <c r="R74" i="39"/>
  <c r="U74" i="39"/>
  <c r="O74" i="39"/>
  <c r="S74" i="39"/>
  <c r="W74" i="32"/>
  <c r="O226" i="37"/>
  <c r="W226" i="37" s="1"/>
  <c r="N226" i="56" s="1"/>
  <c r="S85" i="43"/>
  <c r="R85" i="43"/>
  <c r="P148" i="51"/>
  <c r="T94" i="44"/>
  <c r="Q85" i="52"/>
  <c r="W85" i="52" s="1"/>
  <c r="X85" i="56" s="1"/>
  <c r="U85" i="52"/>
  <c r="S92" i="42"/>
  <c r="S95" i="49"/>
  <c r="P95" i="49"/>
  <c r="Q95" i="49"/>
  <c r="O95" i="49"/>
  <c r="R95" i="49"/>
  <c r="U95" i="49"/>
  <c r="Q90" i="51"/>
  <c r="R90" i="51"/>
  <c r="T102" i="44"/>
  <c r="U102" i="44"/>
  <c r="O102" i="44"/>
  <c r="W102" i="44" s="1"/>
  <c r="AD102" i="56" s="1"/>
  <c r="S102" i="44"/>
  <c r="Q102" i="44"/>
  <c r="P102" i="44"/>
  <c r="R94" i="50"/>
  <c r="P192" i="52"/>
  <c r="W192" i="52" s="1"/>
  <c r="X192" i="56" s="1"/>
  <c r="S192" i="39"/>
  <c r="U112" i="46"/>
  <c r="P98" i="45"/>
  <c r="W98" i="45" s="1"/>
  <c r="AF98" i="56" s="1"/>
  <c r="Q98" i="39"/>
  <c r="R98" i="39"/>
  <c r="P98" i="39"/>
  <c r="S98" i="39"/>
  <c r="T98" i="39"/>
  <c r="U98" i="39"/>
  <c r="O98" i="39"/>
  <c r="R94" i="38"/>
  <c r="T94" i="38"/>
  <c r="Q94" i="38"/>
  <c r="U94" i="38"/>
  <c r="T92" i="46"/>
  <c r="U92" i="36"/>
  <c r="T138" i="42"/>
  <c r="O138" i="42"/>
  <c r="S138" i="42"/>
  <c r="Q138" i="42"/>
  <c r="U138" i="42"/>
  <c r="P138" i="42"/>
  <c r="R138" i="42"/>
  <c r="S138" i="52"/>
  <c r="U138" i="52"/>
  <c r="T138" i="52"/>
  <c r="P138" i="52"/>
  <c r="W138" i="52" s="1"/>
  <c r="X138" i="56" s="1"/>
  <c r="R138" i="52"/>
  <c r="Q138" i="52"/>
  <c r="Q261" i="39"/>
  <c r="S261" i="39"/>
  <c r="U261" i="39"/>
  <c r="T261" i="39"/>
  <c r="R261" i="39"/>
  <c r="P261" i="39"/>
  <c r="W261" i="39" s="1"/>
  <c r="AN261" i="56" s="1"/>
  <c r="Q226" i="39"/>
  <c r="S226" i="39"/>
  <c r="P226" i="39"/>
  <c r="T226" i="39"/>
  <c r="R226" i="39"/>
  <c r="U226" i="39"/>
  <c r="O226" i="39"/>
  <c r="T90" i="38"/>
  <c r="T90" i="46"/>
  <c r="Q140" i="36"/>
  <c r="W140" i="36" s="1"/>
  <c r="J140" i="56" s="1"/>
  <c r="Q74" i="51"/>
  <c r="P74" i="51"/>
  <c r="S74" i="51"/>
  <c r="R74" i="51"/>
  <c r="U74" i="51"/>
  <c r="T74" i="51"/>
  <c r="O74" i="51"/>
  <c r="Q74" i="46"/>
  <c r="U74" i="46"/>
  <c r="O74" i="46"/>
  <c r="S74" i="46"/>
  <c r="T74" i="46"/>
  <c r="P74" i="46"/>
  <c r="R74" i="46"/>
  <c r="U74" i="48"/>
  <c r="P74" i="48"/>
  <c r="Q74" i="48"/>
  <c r="S74" i="48"/>
  <c r="O74" i="48"/>
  <c r="R74" i="48"/>
  <c r="T74" i="48"/>
  <c r="U74" i="42"/>
  <c r="S74" i="42"/>
  <c r="P74" i="42"/>
  <c r="R74" i="42"/>
  <c r="O74" i="42"/>
  <c r="Q74" i="42"/>
  <c r="T74" i="42"/>
  <c r="Q95" i="37"/>
  <c r="T95" i="37"/>
  <c r="U95" i="37"/>
  <c r="S95" i="37"/>
  <c r="P95" i="37"/>
  <c r="W95" i="37" s="1"/>
  <c r="N95" i="56" s="1"/>
  <c r="R95" i="37"/>
  <c r="R230" i="39"/>
  <c r="Q230" i="39"/>
  <c r="U230" i="39"/>
  <c r="P230" i="39"/>
  <c r="S230" i="39"/>
  <c r="T230" i="39"/>
  <c r="O230" i="39"/>
  <c r="S145" i="39"/>
  <c r="T145" i="39"/>
  <c r="R145" i="39"/>
  <c r="Q145" i="39"/>
  <c r="U145" i="39"/>
  <c r="P145" i="39"/>
  <c r="O145" i="39"/>
  <c r="W145" i="39" s="1"/>
  <c r="AN145" i="56" s="1"/>
  <c r="Q148" i="51"/>
  <c r="S94" i="44"/>
  <c r="P85" i="52"/>
  <c r="R92" i="42"/>
  <c r="W95" i="32"/>
  <c r="H95" i="56" s="1"/>
  <c r="R102" i="44"/>
  <c r="R139" i="39"/>
  <c r="T139" i="39"/>
  <c r="S139" i="39"/>
  <c r="P139" i="39"/>
  <c r="U139" i="39"/>
  <c r="Q139" i="39"/>
  <c r="O139" i="39"/>
  <c r="Q94" i="50"/>
  <c r="S102" i="43"/>
  <c r="S141" i="51"/>
  <c r="U264" i="45"/>
  <c r="T264" i="45"/>
  <c r="S264" i="45"/>
  <c r="P264" i="45"/>
  <c r="Q264" i="45"/>
  <c r="O264" i="45"/>
  <c r="R264" i="45"/>
  <c r="R264" i="46"/>
  <c r="U264" i="46"/>
  <c r="S264" i="46"/>
  <c r="O264" i="46"/>
  <c r="T264" i="46"/>
  <c r="Q264" i="46"/>
  <c r="P264" i="46"/>
  <c r="Q264" i="47"/>
  <c r="R264" i="47"/>
  <c r="T264" i="47"/>
  <c r="S264" i="47"/>
  <c r="U264" i="47"/>
  <c r="O264" i="47"/>
  <c r="W264" i="47" s="1"/>
  <c r="AJ264" i="56" s="1"/>
  <c r="P264" i="47"/>
  <c r="S264" i="44"/>
  <c r="T264" i="44"/>
  <c r="Q264" i="44"/>
  <c r="U264" i="44"/>
  <c r="R264" i="44"/>
  <c r="O264" i="44"/>
  <c r="P264" i="44"/>
  <c r="O74" i="38"/>
  <c r="Q94" i="52"/>
  <c r="U74" i="54"/>
  <c r="AP28" i="56"/>
  <c r="O76" i="36"/>
  <c r="O254" i="49"/>
  <c r="S166" i="38"/>
  <c r="R102" i="39"/>
  <c r="S102" i="39"/>
  <c r="P102" i="39"/>
  <c r="T102" i="39"/>
  <c r="Q102" i="39"/>
  <c r="U102" i="39"/>
  <c r="O102" i="39"/>
  <c r="O102" i="51"/>
  <c r="T264" i="42"/>
  <c r="S251" i="50"/>
  <c r="T251" i="50"/>
  <c r="U251" i="50"/>
  <c r="R251" i="50"/>
  <c r="P251" i="50"/>
  <c r="O251" i="50"/>
  <c r="Q251" i="50"/>
  <c r="T251" i="52"/>
  <c r="S251" i="52"/>
  <c r="P251" i="52"/>
  <c r="Q251" i="52"/>
  <c r="O251" i="52"/>
  <c r="R251" i="52"/>
  <c r="U251" i="52"/>
  <c r="P251" i="38"/>
  <c r="Q251" i="38"/>
  <c r="R251" i="38"/>
  <c r="U251" i="38"/>
  <c r="S251" i="38"/>
  <c r="T251" i="38"/>
  <c r="O251" i="38"/>
  <c r="T264" i="49"/>
  <c r="U264" i="49"/>
  <c r="P264" i="49"/>
  <c r="W264" i="49" s="1"/>
  <c r="R264" i="56" s="1"/>
  <c r="S264" i="49"/>
  <c r="P264" i="51"/>
  <c r="U264" i="51"/>
  <c r="Q264" i="51"/>
  <c r="R264" i="51"/>
  <c r="S264" i="51"/>
  <c r="T264" i="51"/>
  <c r="O264" i="51"/>
  <c r="Q264" i="54"/>
  <c r="P264" i="54"/>
  <c r="T264" i="54"/>
  <c r="U264" i="54"/>
  <c r="S264" i="54"/>
  <c r="R264" i="54"/>
  <c r="O264" i="54"/>
  <c r="W264" i="54" s="1"/>
  <c r="AL264" i="56" s="1"/>
  <c r="O254" i="39"/>
  <c r="S254" i="39"/>
  <c r="T254" i="39"/>
  <c r="R254" i="39"/>
  <c r="P254" i="39"/>
  <c r="U254" i="39"/>
  <c r="S102" i="50"/>
  <c r="T102" i="50"/>
  <c r="R85" i="49"/>
  <c r="U85" i="49"/>
  <c r="AP21" i="56"/>
  <c r="T76" i="39"/>
  <c r="U76" i="39"/>
  <c r="S76" i="39"/>
  <c r="Q76" i="39"/>
  <c r="R76" i="39"/>
  <c r="O76" i="39"/>
  <c r="P76" i="39"/>
  <c r="Q76" i="47"/>
  <c r="U76" i="47"/>
  <c r="T76" i="47"/>
  <c r="R76" i="47"/>
  <c r="P76" i="47"/>
  <c r="S76" i="47"/>
  <c r="O76" i="47"/>
  <c r="S92" i="43"/>
  <c r="Q92" i="43"/>
  <c r="O92" i="43"/>
  <c r="U92" i="43"/>
  <c r="P92" i="43"/>
  <c r="R92" i="43"/>
  <c r="Q264" i="49"/>
  <c r="AP358" i="56"/>
  <c r="AP39" i="56"/>
  <c r="U76" i="36"/>
  <c r="R141" i="49"/>
  <c r="U141" i="49"/>
  <c r="P141" i="49"/>
  <c r="W141" i="49" s="1"/>
  <c r="R141" i="56" s="1"/>
  <c r="T141" i="49"/>
  <c r="Q141" i="49"/>
  <c r="P254" i="49"/>
  <c r="R254" i="49"/>
  <c r="S254" i="49"/>
  <c r="U254" i="49"/>
  <c r="Q254" i="49"/>
  <c r="P166" i="38"/>
  <c r="W166" i="38" s="1"/>
  <c r="Z166" i="56" s="1"/>
  <c r="R166" i="38"/>
  <c r="U112" i="39"/>
  <c r="R112" i="39"/>
  <c r="P112" i="39"/>
  <c r="Q112" i="39"/>
  <c r="S112" i="39"/>
  <c r="O112" i="39"/>
  <c r="T112" i="39"/>
  <c r="P102" i="52"/>
  <c r="S102" i="52"/>
  <c r="U102" i="52"/>
  <c r="R102" i="52"/>
  <c r="Q102" i="52"/>
  <c r="S264" i="42"/>
  <c r="Q264" i="42"/>
  <c r="P166" i="39"/>
  <c r="U166" i="39"/>
  <c r="T166" i="39"/>
  <c r="S166" i="39"/>
  <c r="R166" i="39"/>
  <c r="Q166" i="39"/>
  <c r="U251" i="49"/>
  <c r="S251" i="49"/>
  <c r="T251" i="49"/>
  <c r="Q251" i="49"/>
  <c r="P251" i="49"/>
  <c r="R251" i="49"/>
  <c r="O251" i="49"/>
  <c r="S251" i="42"/>
  <c r="P251" i="42"/>
  <c r="U251" i="42"/>
  <c r="R251" i="42"/>
  <c r="Q251" i="42"/>
  <c r="T251" i="42"/>
  <c r="O251" i="42"/>
  <c r="P251" i="47"/>
  <c r="S251" i="47"/>
  <c r="O251" i="47"/>
  <c r="W251" i="47" s="1"/>
  <c r="R251" i="47"/>
  <c r="T251" i="47"/>
  <c r="U251" i="47"/>
  <c r="Q251" i="47"/>
  <c r="U264" i="38"/>
  <c r="T264" i="38"/>
  <c r="R264" i="38"/>
  <c r="P264" i="38"/>
  <c r="S264" i="38"/>
  <c r="Q264" i="38"/>
  <c r="O264" i="38"/>
  <c r="R264" i="48"/>
  <c r="P264" i="48"/>
  <c r="Q264" i="48"/>
  <c r="O264" i="48"/>
  <c r="T264" i="48"/>
  <c r="S264" i="48"/>
  <c r="U264" i="48"/>
  <c r="P264" i="37"/>
  <c r="Q264" i="37"/>
  <c r="S264" i="37"/>
  <c r="T264" i="37"/>
  <c r="R264" i="37"/>
  <c r="O264" i="37"/>
  <c r="W264" i="37" s="1"/>
  <c r="N264" i="56" s="1"/>
  <c r="U264" i="37"/>
  <c r="R102" i="50"/>
  <c r="Q102" i="50"/>
  <c r="P85" i="49"/>
  <c r="W85" i="49" s="1"/>
  <c r="R85" i="56" s="1"/>
  <c r="Q85" i="49"/>
  <c r="S141" i="49"/>
  <c r="T92" i="43"/>
  <c r="R264" i="49"/>
  <c r="U141" i="39"/>
  <c r="O141" i="39"/>
  <c r="P141" i="39"/>
  <c r="Q141" i="39"/>
  <c r="T141" i="39"/>
  <c r="R141" i="39"/>
  <c r="U139" i="46"/>
  <c r="S139" i="46"/>
  <c r="T139" i="46"/>
  <c r="Q139" i="46"/>
  <c r="P139" i="46"/>
  <c r="W139" i="46" s="1"/>
  <c r="AH139" i="56" s="1"/>
  <c r="T166" i="38"/>
  <c r="P102" i="51"/>
  <c r="Q102" i="51"/>
  <c r="T102" i="51"/>
  <c r="R102" i="51"/>
  <c r="U102" i="51"/>
  <c r="Q76" i="48"/>
  <c r="P76" i="48"/>
  <c r="W76" i="48" s="1"/>
  <c r="P76" i="56" s="1"/>
  <c r="R76" i="48"/>
  <c r="T76" i="48"/>
  <c r="U76" i="48"/>
  <c r="S76" i="48"/>
  <c r="P264" i="42"/>
  <c r="W264" i="42" s="1"/>
  <c r="L264" i="56" s="1"/>
  <c r="R85" i="39"/>
  <c r="O85" i="39"/>
  <c r="P85" i="39"/>
  <c r="Q85" i="39"/>
  <c r="T85" i="39"/>
  <c r="S85" i="39"/>
  <c r="R251" i="51"/>
  <c r="U251" i="51"/>
  <c r="S251" i="51"/>
  <c r="T251" i="51"/>
  <c r="Q251" i="51"/>
  <c r="P251" i="51"/>
  <c r="O251" i="51"/>
  <c r="W251" i="51" s="1"/>
  <c r="S251" i="46"/>
  <c r="P251" i="46"/>
  <c r="Q251" i="46"/>
  <c r="T251" i="46"/>
  <c r="O251" i="46"/>
  <c r="R251" i="46"/>
  <c r="U251" i="46"/>
  <c r="P251" i="48"/>
  <c r="Q251" i="48"/>
  <c r="R251" i="48"/>
  <c r="T251" i="48"/>
  <c r="U251" i="48"/>
  <c r="O251" i="48"/>
  <c r="S251" i="48"/>
  <c r="P251" i="45"/>
  <c r="Q251" i="45"/>
  <c r="R251" i="45"/>
  <c r="U251" i="45"/>
  <c r="T251" i="45"/>
  <c r="S251" i="45"/>
  <c r="O251" i="45"/>
  <c r="R264" i="36"/>
  <c r="Q264" i="36"/>
  <c r="S264" i="36"/>
  <c r="U264" i="36"/>
  <c r="T264" i="36"/>
  <c r="O264" i="36"/>
  <c r="P264" i="36"/>
  <c r="R264" i="39"/>
  <c r="P264" i="39"/>
  <c r="S264" i="39"/>
  <c r="Q264" i="39"/>
  <c r="T264" i="39"/>
  <c r="U264" i="39"/>
  <c r="O264" i="39"/>
  <c r="T264" i="52"/>
  <c r="S264" i="52"/>
  <c r="U264" i="52"/>
  <c r="P264" i="52"/>
  <c r="R264" i="52"/>
  <c r="O264" i="52"/>
  <c r="Q264" i="52"/>
  <c r="O264" i="43"/>
  <c r="P264" i="43"/>
  <c r="U264" i="43"/>
  <c r="Q264" i="43"/>
  <c r="R264" i="43"/>
  <c r="T264" i="43"/>
  <c r="T191" i="39"/>
  <c r="P191" i="39"/>
  <c r="R191" i="39"/>
  <c r="S191" i="39"/>
  <c r="Q191" i="39"/>
  <c r="U191" i="39"/>
  <c r="O191" i="39"/>
  <c r="P102" i="50"/>
  <c r="W102" i="50" s="1"/>
  <c r="T102" i="56" s="1"/>
  <c r="T85" i="49"/>
  <c r="AP42" i="56"/>
  <c r="AP365" i="56"/>
  <c r="AP32" i="56"/>
  <c r="AP38" i="56"/>
  <c r="AP68" i="56"/>
  <c r="T102" i="52"/>
  <c r="AP29" i="56"/>
  <c r="AP35" i="56"/>
  <c r="AP356" i="56"/>
  <c r="AP30" i="56"/>
  <c r="AP26" i="56"/>
  <c r="P76" i="46"/>
  <c r="Q76" i="46"/>
  <c r="T76" i="46"/>
  <c r="O76" i="46"/>
  <c r="W76" i="46" s="1"/>
  <c r="AH76" i="56" s="1"/>
  <c r="U76" i="46"/>
  <c r="R76" i="46"/>
  <c r="S76" i="46"/>
  <c r="Q76" i="45"/>
  <c r="S76" i="45"/>
  <c r="U76" i="45"/>
  <c r="R76" i="45"/>
  <c r="T76" i="45"/>
  <c r="P76" i="45"/>
  <c r="O76" i="45"/>
  <c r="O76" i="54"/>
  <c r="S90" i="36"/>
  <c r="U90" i="36"/>
  <c r="U76" i="54"/>
  <c r="AP366" i="56"/>
  <c r="AP37" i="56"/>
  <c r="AP40" i="56"/>
  <c r="Q76" i="44"/>
  <c r="R76" i="44"/>
  <c r="T76" i="44"/>
  <c r="O76" i="44"/>
  <c r="U76" i="44"/>
  <c r="S76" i="44"/>
  <c r="P76" i="44"/>
  <c r="R76" i="50"/>
  <c r="T76" i="50"/>
  <c r="Q76" i="50"/>
  <c r="P76" i="50"/>
  <c r="S76" i="50"/>
  <c r="U76" i="50"/>
  <c r="O76" i="50"/>
  <c r="W76" i="50" s="1"/>
  <c r="T76" i="56" s="1"/>
  <c r="S199" i="39"/>
  <c r="U199" i="39"/>
  <c r="Q199" i="39"/>
  <c r="R199" i="39"/>
  <c r="W199" i="39" s="1"/>
  <c r="AN199" i="56" s="1"/>
  <c r="T199" i="39"/>
  <c r="P199" i="39"/>
  <c r="T90" i="36"/>
  <c r="O90" i="36"/>
  <c r="AP46" i="56"/>
  <c r="AP22" i="56"/>
  <c r="S76" i="54"/>
  <c r="Q76" i="54"/>
  <c r="P76" i="54"/>
  <c r="T76" i="54"/>
  <c r="U76" i="52"/>
  <c r="Q76" i="52"/>
  <c r="R76" i="52"/>
  <c r="S76" i="52"/>
  <c r="P76" i="52"/>
  <c r="O76" i="52"/>
  <c r="AP23" i="56"/>
  <c r="AP357" i="56"/>
  <c r="AP44" i="56"/>
  <c r="AP27" i="56"/>
  <c r="S259" i="39"/>
  <c r="P259" i="39"/>
  <c r="W259" i="39" s="1"/>
  <c r="AN259" i="56" s="1"/>
  <c r="Q259" i="39"/>
  <c r="U259" i="39"/>
  <c r="AP48" i="56"/>
  <c r="AP25" i="56"/>
  <c r="T259" i="39"/>
  <c r="P92" i="39"/>
  <c r="S92" i="39"/>
  <c r="U92" i="39"/>
  <c r="T92" i="39"/>
  <c r="R92" i="39"/>
  <c r="Q92" i="39"/>
  <c r="O92" i="39"/>
  <c r="AP34" i="56"/>
  <c r="AP24" i="56"/>
  <c r="AP47" i="56"/>
  <c r="AP43" i="56"/>
  <c r="X170" i="36" l="1"/>
  <c r="X170" i="49"/>
  <c r="X170" i="52"/>
  <c r="X170" i="48"/>
  <c r="X170" i="42"/>
  <c r="AP172" i="56"/>
  <c r="X170" i="37"/>
  <c r="T174" i="56"/>
  <c r="AP174" i="56" s="1"/>
  <c r="X170" i="50"/>
  <c r="X170" i="39"/>
  <c r="X170" i="51"/>
  <c r="AD251" i="56"/>
  <c r="V239" i="56"/>
  <c r="X236" i="51"/>
  <c r="X231" i="46"/>
  <c r="AH233" i="56"/>
  <c r="N74" i="56"/>
  <c r="AB109" i="56"/>
  <c r="N251" i="56"/>
  <c r="AD109" i="56"/>
  <c r="V155" i="56"/>
  <c r="V251" i="56"/>
  <c r="AJ251" i="56"/>
  <c r="AJ74" i="56"/>
  <c r="W260" i="54"/>
  <c r="AL260" i="56" s="1"/>
  <c r="J204" i="56"/>
  <c r="J155" i="56"/>
  <c r="R155" i="56"/>
  <c r="W256" i="54"/>
  <c r="AL256" i="56" s="1"/>
  <c r="AF132" i="56"/>
  <c r="X363" i="54"/>
  <c r="AL364" i="56"/>
  <c r="AL367" i="56" s="1"/>
  <c r="W367" i="54"/>
  <c r="W253" i="39"/>
  <c r="AN253" i="56" s="1"/>
  <c r="W212" i="45"/>
  <c r="AF212" i="56" s="1"/>
  <c r="D367" i="44"/>
  <c r="E13" i="44"/>
  <c r="U65" i="35" s="1"/>
  <c r="W257" i="51"/>
  <c r="V257" i="56" s="1"/>
  <c r="W96" i="49"/>
  <c r="R96" i="56" s="1"/>
  <c r="W115" i="37"/>
  <c r="N115" i="56" s="1"/>
  <c r="W140" i="51"/>
  <c r="V140" i="56" s="1"/>
  <c r="W279" i="38"/>
  <c r="Z279" i="56" s="1"/>
  <c r="W277" i="43"/>
  <c r="AB277" i="56" s="1"/>
  <c r="W278" i="51"/>
  <c r="V278" i="56" s="1"/>
  <c r="X363" i="39"/>
  <c r="W367" i="39"/>
  <c r="AN364" i="56"/>
  <c r="W271" i="49"/>
  <c r="R271" i="56" s="1"/>
  <c r="W76" i="54"/>
  <c r="AL76" i="56" s="1"/>
  <c r="W191" i="39"/>
  <c r="AN191" i="56" s="1"/>
  <c r="W264" i="43"/>
  <c r="AB264" i="56" s="1"/>
  <c r="W264" i="39"/>
  <c r="AN264" i="56" s="1"/>
  <c r="W264" i="36"/>
  <c r="J264" i="56" s="1"/>
  <c r="W264" i="48"/>
  <c r="P264" i="56" s="1"/>
  <c r="W264" i="38"/>
  <c r="Z264" i="56" s="1"/>
  <c r="W102" i="52"/>
  <c r="X102" i="56" s="1"/>
  <c r="W92" i="43"/>
  <c r="AB92" i="56" s="1"/>
  <c r="W251" i="50"/>
  <c r="W102" i="39"/>
  <c r="AN102" i="56" s="1"/>
  <c r="W254" i="49"/>
  <c r="R254" i="56" s="1"/>
  <c r="W264" i="44"/>
  <c r="AD264" i="56" s="1"/>
  <c r="W264" i="46"/>
  <c r="AH264" i="56" s="1"/>
  <c r="W74" i="48"/>
  <c r="W74" i="51"/>
  <c r="H74" i="56"/>
  <c r="W74" i="54"/>
  <c r="W251" i="36"/>
  <c r="W251" i="43"/>
  <c r="W102" i="37"/>
  <c r="N102" i="56" s="1"/>
  <c r="W213" i="39"/>
  <c r="AN213" i="56" s="1"/>
  <c r="W197" i="48"/>
  <c r="P197" i="56" s="1"/>
  <c r="W144" i="39"/>
  <c r="AN144" i="56" s="1"/>
  <c r="W167" i="47"/>
  <c r="AJ167" i="56" s="1"/>
  <c r="W252" i="39"/>
  <c r="AN252" i="56" s="1"/>
  <c r="W167" i="43"/>
  <c r="AB167" i="56" s="1"/>
  <c r="W144" i="36"/>
  <c r="J144" i="56" s="1"/>
  <c r="W230" i="50"/>
  <c r="T230" i="56" s="1"/>
  <c r="W199" i="42"/>
  <c r="L199" i="56" s="1"/>
  <c r="W258" i="36"/>
  <c r="J258" i="56" s="1"/>
  <c r="W148" i="46"/>
  <c r="AH148" i="56" s="1"/>
  <c r="W148" i="47"/>
  <c r="AJ148" i="56" s="1"/>
  <c r="W258" i="50"/>
  <c r="T258" i="56" s="1"/>
  <c r="W112" i="38"/>
  <c r="Z112" i="56" s="1"/>
  <c r="W144" i="37"/>
  <c r="N144" i="56" s="1"/>
  <c r="W255" i="47"/>
  <c r="AJ255" i="56" s="1"/>
  <c r="W89" i="49"/>
  <c r="R89" i="56" s="1"/>
  <c r="W89" i="43"/>
  <c r="AB89" i="56" s="1"/>
  <c r="W228" i="54"/>
  <c r="AL228" i="56" s="1"/>
  <c r="W206" i="39"/>
  <c r="AN206" i="56" s="1"/>
  <c r="W100" i="45"/>
  <c r="AF100" i="56" s="1"/>
  <c r="W245" i="42"/>
  <c r="L245" i="56" s="1"/>
  <c r="W206" i="37"/>
  <c r="N206" i="56" s="1"/>
  <c r="W167" i="36"/>
  <c r="J167" i="56" s="1"/>
  <c r="W204" i="54"/>
  <c r="W100" i="51"/>
  <c r="V100" i="56" s="1"/>
  <c r="W189" i="38"/>
  <c r="Z189" i="56" s="1"/>
  <c r="W227" i="46"/>
  <c r="AH227" i="56" s="1"/>
  <c r="W245" i="38"/>
  <c r="Z245" i="56" s="1"/>
  <c r="W140" i="50"/>
  <c r="T140" i="56" s="1"/>
  <c r="W89" i="36"/>
  <c r="J89" i="56" s="1"/>
  <c r="W263" i="39"/>
  <c r="AN263" i="56" s="1"/>
  <c r="W263" i="38"/>
  <c r="Z263" i="56" s="1"/>
  <c r="W100" i="39"/>
  <c r="AN100" i="56" s="1"/>
  <c r="W136" i="47"/>
  <c r="AJ136" i="56" s="1"/>
  <c r="W134" i="54"/>
  <c r="AL134" i="56" s="1"/>
  <c r="W228" i="44"/>
  <c r="AD228" i="56" s="1"/>
  <c r="W245" i="45"/>
  <c r="AF245" i="56" s="1"/>
  <c r="W212" i="47"/>
  <c r="AJ212" i="56" s="1"/>
  <c r="W134" i="43"/>
  <c r="AB134" i="56" s="1"/>
  <c r="W161" i="47"/>
  <c r="AJ161" i="56" s="1"/>
  <c r="W161" i="37"/>
  <c r="N161" i="56" s="1"/>
  <c r="W198" i="47"/>
  <c r="AJ198" i="56" s="1"/>
  <c r="W317" i="39"/>
  <c r="AN317" i="56" s="1"/>
  <c r="W168" i="54"/>
  <c r="AL168" i="56" s="1"/>
  <c r="W193" i="48"/>
  <c r="P193" i="56" s="1"/>
  <c r="W197" i="52"/>
  <c r="X197" i="56" s="1"/>
  <c r="W208" i="48"/>
  <c r="P208" i="56" s="1"/>
  <c r="W81" i="54"/>
  <c r="AL81" i="56" s="1"/>
  <c r="W81" i="42"/>
  <c r="L81" i="56" s="1"/>
  <c r="W162" i="37"/>
  <c r="N162" i="56" s="1"/>
  <c r="W239" i="49"/>
  <c r="W82" i="39"/>
  <c r="AN82" i="56" s="1"/>
  <c r="W150" i="46"/>
  <c r="AH150" i="56" s="1"/>
  <c r="W85" i="37"/>
  <c r="N85" i="56" s="1"/>
  <c r="W89" i="44"/>
  <c r="AD89" i="56" s="1"/>
  <c r="W165" i="37"/>
  <c r="N165" i="56" s="1"/>
  <c r="W155" i="43"/>
  <c r="W155" i="38"/>
  <c r="W315" i="38"/>
  <c r="Z315" i="56" s="1"/>
  <c r="W161" i="44"/>
  <c r="AD161" i="56" s="1"/>
  <c r="W198" i="49"/>
  <c r="R198" i="56" s="1"/>
  <c r="W314" i="39"/>
  <c r="AN314" i="56" s="1"/>
  <c r="W211" i="47"/>
  <c r="AJ211" i="56" s="1"/>
  <c r="W211" i="37"/>
  <c r="N211" i="56" s="1"/>
  <c r="W81" i="44"/>
  <c r="AD81" i="56" s="1"/>
  <c r="W194" i="45"/>
  <c r="AF194" i="56" s="1"/>
  <c r="W78" i="36"/>
  <c r="J78" i="56" s="1"/>
  <c r="W152" i="39"/>
  <c r="AN152" i="56" s="1"/>
  <c r="W193" i="42"/>
  <c r="L193" i="56" s="1"/>
  <c r="W208" i="46"/>
  <c r="AH208" i="56" s="1"/>
  <c r="W118" i="49"/>
  <c r="R118" i="56" s="1"/>
  <c r="W162" i="44"/>
  <c r="AD162" i="56" s="1"/>
  <c r="W239" i="37"/>
  <c r="W239" i="48"/>
  <c r="W195" i="37"/>
  <c r="N195" i="56" s="1"/>
  <c r="W225" i="46"/>
  <c r="AH225" i="56" s="1"/>
  <c r="W225" i="47"/>
  <c r="AJ225" i="56" s="1"/>
  <c r="W136" i="39"/>
  <c r="AN136" i="56" s="1"/>
  <c r="W90" i="49"/>
  <c r="R90" i="56" s="1"/>
  <c r="W84" i="43"/>
  <c r="AB84" i="56" s="1"/>
  <c r="W97" i="54"/>
  <c r="AL97" i="56" s="1"/>
  <c r="W97" i="44"/>
  <c r="AD97" i="56" s="1"/>
  <c r="W149" i="48"/>
  <c r="P149" i="56" s="1"/>
  <c r="W240" i="39"/>
  <c r="AN240" i="56" s="1"/>
  <c r="W256" i="49"/>
  <c r="R256" i="56" s="1"/>
  <c r="W195" i="50"/>
  <c r="T195" i="56" s="1"/>
  <c r="W225" i="54"/>
  <c r="AL225" i="56" s="1"/>
  <c r="W311" i="52"/>
  <c r="X311" i="56" s="1"/>
  <c r="W85" i="47"/>
  <c r="AJ85" i="56" s="1"/>
  <c r="W200" i="51"/>
  <c r="V200" i="56" s="1"/>
  <c r="W239" i="46"/>
  <c r="W132" i="51"/>
  <c r="W132" i="44"/>
  <c r="W132" i="43"/>
  <c r="W225" i="38"/>
  <c r="Z225" i="56" s="1"/>
  <c r="W150" i="36"/>
  <c r="J150" i="56" s="1"/>
  <c r="W150" i="37"/>
  <c r="N150" i="56" s="1"/>
  <c r="W84" i="39"/>
  <c r="AN84" i="56" s="1"/>
  <c r="W134" i="36"/>
  <c r="J134" i="56" s="1"/>
  <c r="W262" i="39"/>
  <c r="AN262" i="56" s="1"/>
  <c r="W78" i="44"/>
  <c r="AD78" i="56" s="1"/>
  <c r="W193" i="45"/>
  <c r="AF193" i="56" s="1"/>
  <c r="W109" i="38"/>
  <c r="W84" i="38"/>
  <c r="Z84" i="56" s="1"/>
  <c r="W118" i="45"/>
  <c r="AF118" i="56" s="1"/>
  <c r="W118" i="39"/>
  <c r="AN118" i="56" s="1"/>
  <c r="W196" i="36"/>
  <c r="J196" i="56" s="1"/>
  <c r="W225" i="44"/>
  <c r="AD225" i="56" s="1"/>
  <c r="W225" i="39"/>
  <c r="AN225" i="56" s="1"/>
  <c r="W119" i="36"/>
  <c r="J119" i="56" s="1"/>
  <c r="W150" i="48"/>
  <c r="P150" i="56" s="1"/>
  <c r="W191" i="54"/>
  <c r="AL191" i="56" s="1"/>
  <c r="W86" i="46"/>
  <c r="AH86" i="56" s="1"/>
  <c r="W110" i="36"/>
  <c r="J110" i="56" s="1"/>
  <c r="W110" i="39"/>
  <c r="AN110" i="56" s="1"/>
  <c r="W267" i="38"/>
  <c r="Z267" i="56" s="1"/>
  <c r="W88" i="43"/>
  <c r="AB88" i="56" s="1"/>
  <c r="W99" i="49"/>
  <c r="R99" i="56" s="1"/>
  <c r="W133" i="39"/>
  <c r="AN133" i="56" s="1"/>
  <c r="W133" i="46"/>
  <c r="AH133" i="56" s="1"/>
  <c r="W151" i="39"/>
  <c r="AN151" i="56" s="1"/>
  <c r="W151" i="37"/>
  <c r="N151" i="56" s="1"/>
  <c r="W209" i="52"/>
  <c r="X209" i="56" s="1"/>
  <c r="W229" i="45"/>
  <c r="AF229" i="56" s="1"/>
  <c r="W224" i="48"/>
  <c r="P224" i="56" s="1"/>
  <c r="W243" i="37"/>
  <c r="N243" i="56" s="1"/>
  <c r="W96" i="37"/>
  <c r="N96" i="56" s="1"/>
  <c r="W142" i="44"/>
  <c r="AD142" i="56" s="1"/>
  <c r="W327" i="42"/>
  <c r="W267" i="37"/>
  <c r="N267" i="56" s="1"/>
  <c r="W135" i="43"/>
  <c r="AB135" i="56" s="1"/>
  <c r="W135" i="38"/>
  <c r="Z135" i="56" s="1"/>
  <c r="W240" i="37"/>
  <c r="N240" i="56" s="1"/>
  <c r="W233" i="38"/>
  <c r="W146" i="50"/>
  <c r="T146" i="56" s="1"/>
  <c r="W163" i="54"/>
  <c r="AL163" i="56" s="1"/>
  <c r="W246" i="50"/>
  <c r="T246" i="56" s="1"/>
  <c r="W145" i="47"/>
  <c r="AJ145" i="56" s="1"/>
  <c r="W149" i="44"/>
  <c r="AD149" i="56" s="1"/>
  <c r="W315" i="50"/>
  <c r="T315" i="56" s="1"/>
  <c r="W256" i="42"/>
  <c r="L256" i="56" s="1"/>
  <c r="W311" i="50"/>
  <c r="T311" i="56" s="1"/>
  <c r="W224" i="42"/>
  <c r="L224" i="56" s="1"/>
  <c r="W82" i="54"/>
  <c r="AL82" i="56" s="1"/>
  <c r="W82" i="46"/>
  <c r="AH82" i="56" s="1"/>
  <c r="W267" i="49"/>
  <c r="R267" i="56" s="1"/>
  <c r="W133" i="50"/>
  <c r="T133" i="56" s="1"/>
  <c r="W133" i="37"/>
  <c r="N133" i="56" s="1"/>
  <c r="W151" i="48"/>
  <c r="P151" i="56" s="1"/>
  <c r="W151" i="49"/>
  <c r="R151" i="56" s="1"/>
  <c r="W166" i="36"/>
  <c r="J166" i="56" s="1"/>
  <c r="W252" i="48"/>
  <c r="P252" i="56" s="1"/>
  <c r="W199" i="37"/>
  <c r="N199" i="56" s="1"/>
  <c r="W229" i="51"/>
  <c r="V229" i="56" s="1"/>
  <c r="W235" i="45"/>
  <c r="AF235" i="56" s="1"/>
  <c r="W244" i="44"/>
  <c r="AD244" i="56" s="1"/>
  <c r="W142" i="39"/>
  <c r="AN142" i="56" s="1"/>
  <c r="W327" i="51"/>
  <c r="W328" i="54"/>
  <c r="AL328" i="56" s="1"/>
  <c r="W135" i="36"/>
  <c r="J135" i="56" s="1"/>
  <c r="W87" i="39"/>
  <c r="AN87" i="56" s="1"/>
  <c r="W87" i="43"/>
  <c r="AB87" i="56" s="1"/>
  <c r="W233" i="54"/>
  <c r="W74" i="44"/>
  <c r="W93" i="37"/>
  <c r="N93" i="56" s="1"/>
  <c r="W229" i="39"/>
  <c r="AN229" i="56" s="1"/>
  <c r="W246" i="48"/>
  <c r="P246" i="56" s="1"/>
  <c r="W320" i="44"/>
  <c r="AD320" i="56" s="1"/>
  <c r="W98" i="46"/>
  <c r="AH98" i="56" s="1"/>
  <c r="W200" i="54"/>
  <c r="AL200" i="56" s="1"/>
  <c r="W224" i="45"/>
  <c r="AF224" i="56" s="1"/>
  <c r="W102" i="36"/>
  <c r="J102" i="56" s="1"/>
  <c r="W230" i="54"/>
  <c r="AL230" i="56" s="1"/>
  <c r="W140" i="43"/>
  <c r="AB140" i="56" s="1"/>
  <c r="W156" i="42"/>
  <c r="L156" i="56" s="1"/>
  <c r="W156" i="38"/>
  <c r="Z156" i="56" s="1"/>
  <c r="W86" i="42"/>
  <c r="L86" i="56" s="1"/>
  <c r="W91" i="48"/>
  <c r="P91" i="56" s="1"/>
  <c r="W152" i="48"/>
  <c r="P152" i="56" s="1"/>
  <c r="W96" i="38"/>
  <c r="Z96" i="56" s="1"/>
  <c r="W96" i="43"/>
  <c r="AB96" i="56" s="1"/>
  <c r="W230" i="51"/>
  <c r="V230" i="56" s="1"/>
  <c r="W244" i="37"/>
  <c r="N244" i="56" s="1"/>
  <c r="W111" i="44"/>
  <c r="AD111" i="56" s="1"/>
  <c r="W327" i="52"/>
  <c r="W80" i="47"/>
  <c r="AJ80" i="56" s="1"/>
  <c r="W119" i="46"/>
  <c r="AH119" i="56" s="1"/>
  <c r="W113" i="36"/>
  <c r="J113" i="56" s="1"/>
  <c r="W119" i="52"/>
  <c r="X119" i="56" s="1"/>
  <c r="W152" i="42"/>
  <c r="L152" i="56" s="1"/>
  <c r="W87" i="51"/>
  <c r="V87" i="56" s="1"/>
  <c r="W209" i="45"/>
  <c r="AF209" i="56" s="1"/>
  <c r="W256" i="50"/>
  <c r="T256" i="56" s="1"/>
  <c r="W81" i="51"/>
  <c r="V81" i="56" s="1"/>
  <c r="W99" i="43"/>
  <c r="AB99" i="56" s="1"/>
  <c r="W135" i="51"/>
  <c r="V135" i="56" s="1"/>
  <c r="W246" i="38"/>
  <c r="Z246" i="56" s="1"/>
  <c r="W246" i="47"/>
  <c r="AJ246" i="56" s="1"/>
  <c r="W320" i="37"/>
  <c r="N320" i="56" s="1"/>
  <c r="W195" i="48"/>
  <c r="P195" i="56" s="1"/>
  <c r="W267" i="50"/>
  <c r="T267" i="56" s="1"/>
  <c r="W259" i="36"/>
  <c r="J259" i="56" s="1"/>
  <c r="W109" i="47"/>
  <c r="W235" i="54"/>
  <c r="AL235" i="56" s="1"/>
  <c r="W118" i="51"/>
  <c r="V118" i="56" s="1"/>
  <c r="W327" i="46"/>
  <c r="W95" i="47"/>
  <c r="AJ95" i="56" s="1"/>
  <c r="W241" i="51"/>
  <c r="V241" i="56" s="1"/>
  <c r="W319" i="37"/>
  <c r="N319" i="56" s="1"/>
  <c r="W110" i="45"/>
  <c r="AF110" i="56" s="1"/>
  <c r="W101" i="51"/>
  <c r="V101" i="56" s="1"/>
  <c r="W169" i="49"/>
  <c r="R169" i="56" s="1"/>
  <c r="W201" i="49"/>
  <c r="R201" i="56" s="1"/>
  <c r="W319" i="51"/>
  <c r="V319" i="56" s="1"/>
  <c r="W139" i="49"/>
  <c r="R139" i="56" s="1"/>
  <c r="W119" i="38"/>
  <c r="Z119" i="56" s="1"/>
  <c r="W275" i="50"/>
  <c r="T275" i="56" s="1"/>
  <c r="W276" i="51"/>
  <c r="V276" i="56" s="1"/>
  <c r="W135" i="37"/>
  <c r="N135" i="56" s="1"/>
  <c r="W161" i="51"/>
  <c r="V161" i="56" s="1"/>
  <c r="W206" i="44"/>
  <c r="AD206" i="56" s="1"/>
  <c r="W213" i="46"/>
  <c r="AH213" i="56" s="1"/>
  <c r="W188" i="38"/>
  <c r="Z188" i="56" s="1"/>
  <c r="W160" i="44"/>
  <c r="AD160" i="56" s="1"/>
  <c r="W109" i="49"/>
  <c r="W255" i="49"/>
  <c r="R255" i="56" s="1"/>
  <c r="W144" i="45"/>
  <c r="AF144" i="56" s="1"/>
  <c r="W88" i="39"/>
  <c r="AN88" i="56" s="1"/>
  <c r="W151" i="38"/>
  <c r="Z151" i="56" s="1"/>
  <c r="W84" i="52"/>
  <c r="X84" i="56" s="1"/>
  <c r="W86" i="36"/>
  <c r="J86" i="56" s="1"/>
  <c r="W204" i="52"/>
  <c r="W233" i="44"/>
  <c r="W233" i="47"/>
  <c r="W198" i="54"/>
  <c r="AL198" i="56" s="1"/>
  <c r="W201" i="39"/>
  <c r="AN201" i="56" s="1"/>
  <c r="W196" i="37"/>
  <c r="N196" i="56" s="1"/>
  <c r="W213" i="36"/>
  <c r="J213" i="56" s="1"/>
  <c r="W276" i="36"/>
  <c r="J276" i="56" s="1"/>
  <c r="W101" i="42"/>
  <c r="L101" i="56" s="1"/>
  <c r="W99" i="46"/>
  <c r="AH99" i="56" s="1"/>
  <c r="W243" i="50"/>
  <c r="T243" i="56" s="1"/>
  <c r="W205" i="46"/>
  <c r="AH205" i="56" s="1"/>
  <c r="W255" i="45"/>
  <c r="AF255" i="56" s="1"/>
  <c r="W93" i="47"/>
  <c r="AJ93" i="56" s="1"/>
  <c r="W211" i="46"/>
  <c r="AH211" i="56" s="1"/>
  <c r="W97" i="48"/>
  <c r="P97" i="56" s="1"/>
  <c r="W165" i="45"/>
  <c r="AF165" i="56" s="1"/>
  <c r="W241" i="44"/>
  <c r="AD241" i="56" s="1"/>
  <c r="W316" i="45"/>
  <c r="AF316" i="56" s="1"/>
  <c r="W136" i="38"/>
  <c r="Z136" i="56" s="1"/>
  <c r="W210" i="39"/>
  <c r="AN210" i="56" s="1"/>
  <c r="W206" i="43"/>
  <c r="AB206" i="56" s="1"/>
  <c r="W101" i="44"/>
  <c r="AD101" i="56" s="1"/>
  <c r="W311" i="51"/>
  <c r="V311" i="56" s="1"/>
  <c r="W160" i="51"/>
  <c r="V160" i="56" s="1"/>
  <c r="W191" i="42"/>
  <c r="L191" i="56" s="1"/>
  <c r="W205" i="51"/>
  <c r="V205" i="56" s="1"/>
  <c r="W189" i="36"/>
  <c r="J189" i="56" s="1"/>
  <c r="W257" i="45"/>
  <c r="AF257" i="56" s="1"/>
  <c r="W87" i="48"/>
  <c r="P87" i="56" s="1"/>
  <c r="W92" i="38"/>
  <c r="Z92" i="56" s="1"/>
  <c r="X231" i="32"/>
  <c r="H233" i="56"/>
  <c r="W114" i="50"/>
  <c r="T114" i="56" s="1"/>
  <c r="W114" i="49"/>
  <c r="R114" i="56" s="1"/>
  <c r="W114" i="44"/>
  <c r="AD114" i="56" s="1"/>
  <c r="W207" i="43"/>
  <c r="AB207" i="56" s="1"/>
  <c r="W312" i="37"/>
  <c r="N312" i="56" s="1"/>
  <c r="W96" i="45"/>
  <c r="AF96" i="56" s="1"/>
  <c r="W191" i="43"/>
  <c r="AB191" i="56" s="1"/>
  <c r="W319" i="43"/>
  <c r="AB319" i="56" s="1"/>
  <c r="W246" i="37"/>
  <c r="N246" i="56" s="1"/>
  <c r="W275" i="38"/>
  <c r="Z275" i="56" s="1"/>
  <c r="W316" i="52"/>
  <c r="X316" i="56" s="1"/>
  <c r="W110" i="42"/>
  <c r="L110" i="56" s="1"/>
  <c r="W94" i="51"/>
  <c r="V94" i="56" s="1"/>
  <c r="W227" i="44"/>
  <c r="AD227" i="56" s="1"/>
  <c r="W262" i="42"/>
  <c r="L262" i="56" s="1"/>
  <c r="W142" i="47"/>
  <c r="AJ142" i="56" s="1"/>
  <c r="W94" i="47"/>
  <c r="AJ94" i="56" s="1"/>
  <c r="W145" i="54"/>
  <c r="AL145" i="56" s="1"/>
  <c r="W228" i="49"/>
  <c r="R228" i="56" s="1"/>
  <c r="W262" i="51"/>
  <c r="V262" i="56" s="1"/>
  <c r="W78" i="42"/>
  <c r="L78" i="56" s="1"/>
  <c r="W190" i="36"/>
  <c r="J190" i="56" s="1"/>
  <c r="W262" i="36"/>
  <c r="J262" i="56" s="1"/>
  <c r="W316" i="44"/>
  <c r="AD316" i="56" s="1"/>
  <c r="W316" i="37"/>
  <c r="N316" i="56" s="1"/>
  <c r="W197" i="44"/>
  <c r="AD197" i="56" s="1"/>
  <c r="W210" i="49"/>
  <c r="R210" i="56" s="1"/>
  <c r="W210" i="37"/>
  <c r="N210" i="56" s="1"/>
  <c r="W260" i="49"/>
  <c r="R260" i="56" s="1"/>
  <c r="W156" i="52"/>
  <c r="X156" i="56" s="1"/>
  <c r="W101" i="43"/>
  <c r="AB101" i="56" s="1"/>
  <c r="W188" i="46"/>
  <c r="AH188" i="56" s="1"/>
  <c r="W205" i="50"/>
  <c r="T205" i="56" s="1"/>
  <c r="W319" i="46"/>
  <c r="AH319" i="56" s="1"/>
  <c r="W188" i="54"/>
  <c r="AL188" i="56" s="1"/>
  <c r="W247" i="46"/>
  <c r="AH247" i="56" s="1"/>
  <c r="W312" i="39"/>
  <c r="AN312" i="56" s="1"/>
  <c r="W275" i="44"/>
  <c r="AD275" i="56" s="1"/>
  <c r="W207" i="45"/>
  <c r="AF207" i="56" s="1"/>
  <c r="W95" i="38"/>
  <c r="Z95" i="56" s="1"/>
  <c r="W98" i="50"/>
  <c r="T98" i="56" s="1"/>
  <c r="W150" i="42"/>
  <c r="L150" i="56" s="1"/>
  <c r="W276" i="42"/>
  <c r="L276" i="56" s="1"/>
  <c r="W244" i="48"/>
  <c r="P244" i="56" s="1"/>
  <c r="W312" i="42"/>
  <c r="L312" i="56" s="1"/>
  <c r="W315" i="44"/>
  <c r="AD315" i="56" s="1"/>
  <c r="W169" i="43"/>
  <c r="AB169" i="56" s="1"/>
  <c r="W207" i="52"/>
  <c r="X207" i="56" s="1"/>
  <c r="W210" i="50"/>
  <c r="T210" i="56" s="1"/>
  <c r="W319" i="50"/>
  <c r="T319" i="56" s="1"/>
  <c r="W119" i="54"/>
  <c r="AL119" i="56" s="1"/>
  <c r="W277" i="39"/>
  <c r="AN277" i="56" s="1"/>
  <c r="W281" i="50"/>
  <c r="T281" i="56" s="1"/>
  <c r="W271" i="46"/>
  <c r="AH271" i="56" s="1"/>
  <c r="W269" i="52"/>
  <c r="X269" i="56" s="1"/>
  <c r="W268" i="39"/>
  <c r="AN268" i="56" s="1"/>
  <c r="W288" i="38"/>
  <c r="Z288" i="56" s="1"/>
  <c r="W283" i="46"/>
  <c r="AH283" i="56" s="1"/>
  <c r="W287" i="45"/>
  <c r="AF287" i="56" s="1"/>
  <c r="W287" i="48"/>
  <c r="P287" i="56" s="1"/>
  <c r="W284" i="38"/>
  <c r="Z284" i="56" s="1"/>
  <c r="W268" i="46"/>
  <c r="AH268" i="56" s="1"/>
  <c r="W285" i="36"/>
  <c r="J285" i="56" s="1"/>
  <c r="W268" i="48"/>
  <c r="P268" i="56" s="1"/>
  <c r="W281" i="38"/>
  <c r="Z281" i="56" s="1"/>
  <c r="W287" i="49"/>
  <c r="R287" i="56" s="1"/>
  <c r="W269" i="47"/>
  <c r="AJ269" i="56" s="1"/>
  <c r="W281" i="47"/>
  <c r="AJ281" i="56" s="1"/>
  <c r="W289" i="44"/>
  <c r="AD289" i="56" s="1"/>
  <c r="W271" i="38"/>
  <c r="Z271" i="56" s="1"/>
  <c r="X120" i="32"/>
  <c r="W163" i="49"/>
  <c r="R163" i="56" s="1"/>
  <c r="W139" i="51"/>
  <c r="V139" i="56" s="1"/>
  <c r="W156" i="45"/>
  <c r="AF156" i="56" s="1"/>
  <c r="W92" i="48"/>
  <c r="P92" i="56" s="1"/>
  <c r="W142" i="46"/>
  <c r="AH142" i="56" s="1"/>
  <c r="W152" i="49"/>
  <c r="R152" i="56" s="1"/>
  <c r="W86" i="44"/>
  <c r="AD86" i="56" s="1"/>
  <c r="W110" i="37"/>
  <c r="N110" i="56" s="1"/>
  <c r="W95" i="44"/>
  <c r="AD95" i="56" s="1"/>
  <c r="V364" i="56"/>
  <c r="V367" i="56" s="1"/>
  <c r="X363" i="51"/>
  <c r="W367" i="51"/>
  <c r="W190" i="54"/>
  <c r="AL190" i="56" s="1"/>
  <c r="W167" i="51"/>
  <c r="V167" i="56" s="1"/>
  <c r="W189" i="50"/>
  <c r="T189" i="56" s="1"/>
  <c r="W199" i="48"/>
  <c r="P199" i="56" s="1"/>
  <c r="W188" i="36"/>
  <c r="J188" i="56" s="1"/>
  <c r="W188" i="49"/>
  <c r="R188" i="56" s="1"/>
  <c r="W277" i="54"/>
  <c r="AL277" i="56" s="1"/>
  <c r="W289" i="45"/>
  <c r="AF289" i="56" s="1"/>
  <c r="W288" i="48"/>
  <c r="P288" i="56" s="1"/>
  <c r="W281" i="37"/>
  <c r="N281" i="56" s="1"/>
  <c r="W283" i="48"/>
  <c r="P283" i="56" s="1"/>
  <c r="W284" i="47"/>
  <c r="AJ284" i="56" s="1"/>
  <c r="W268" i="43"/>
  <c r="AB268" i="56" s="1"/>
  <c r="W282" i="51"/>
  <c r="V282" i="56" s="1"/>
  <c r="W281" i="54"/>
  <c r="AL281" i="56" s="1"/>
  <c r="W271" i="43"/>
  <c r="AB271" i="56" s="1"/>
  <c r="W259" i="48"/>
  <c r="P259" i="56" s="1"/>
  <c r="W257" i="44"/>
  <c r="AD257" i="56" s="1"/>
  <c r="W268" i="47"/>
  <c r="AJ268" i="56" s="1"/>
  <c r="W267" i="51"/>
  <c r="V267" i="56" s="1"/>
  <c r="W146" i="49"/>
  <c r="R146" i="56" s="1"/>
  <c r="W320" i="50"/>
  <c r="T320" i="56" s="1"/>
  <c r="W157" i="51"/>
  <c r="V157" i="56" s="1"/>
  <c r="W80" i="44"/>
  <c r="AD80" i="56" s="1"/>
  <c r="W257" i="38"/>
  <c r="Z257" i="56" s="1"/>
  <c r="W80" i="37"/>
  <c r="N80" i="56" s="1"/>
  <c r="W196" i="38"/>
  <c r="Z196" i="56" s="1"/>
  <c r="W244" i="38"/>
  <c r="Z244" i="56" s="1"/>
  <c r="W149" i="38"/>
  <c r="Z149" i="56" s="1"/>
  <c r="W88" i="42"/>
  <c r="L88" i="56" s="1"/>
  <c r="W190" i="45"/>
  <c r="AF190" i="56" s="1"/>
  <c r="W241" i="47"/>
  <c r="AJ241" i="56" s="1"/>
  <c r="W223" i="46"/>
  <c r="AH223" i="56" s="1"/>
  <c r="W223" i="48"/>
  <c r="P223" i="56" s="1"/>
  <c r="W235" i="38"/>
  <c r="Z235" i="56" s="1"/>
  <c r="W167" i="38"/>
  <c r="Z167" i="56" s="1"/>
  <c r="W317" i="43"/>
  <c r="AB317" i="56" s="1"/>
  <c r="W278" i="50"/>
  <c r="T278" i="56" s="1"/>
  <c r="W277" i="46"/>
  <c r="AH277" i="56" s="1"/>
  <c r="W271" i="50"/>
  <c r="T271" i="56" s="1"/>
  <c r="W269" i="37"/>
  <c r="N269" i="56" s="1"/>
  <c r="W277" i="44"/>
  <c r="AD277" i="56" s="1"/>
  <c r="W280" i="52"/>
  <c r="X280" i="56" s="1"/>
  <c r="W279" i="39"/>
  <c r="AN279" i="56" s="1"/>
  <c r="W286" i="51"/>
  <c r="V286" i="56" s="1"/>
  <c r="W286" i="36"/>
  <c r="J286" i="56" s="1"/>
  <c r="W287" i="42"/>
  <c r="L287" i="56" s="1"/>
  <c r="W288" i="37"/>
  <c r="N288" i="56" s="1"/>
  <c r="W287" i="50"/>
  <c r="T287" i="56" s="1"/>
  <c r="W268" i="54"/>
  <c r="AL268" i="56" s="1"/>
  <c r="W286" i="47"/>
  <c r="AJ286" i="56" s="1"/>
  <c r="W279" i="37"/>
  <c r="N279" i="56" s="1"/>
  <c r="W268" i="52"/>
  <c r="X268" i="56" s="1"/>
  <c r="W285" i="45"/>
  <c r="AF285" i="56" s="1"/>
  <c r="W278" i="37"/>
  <c r="N278" i="56" s="1"/>
  <c r="W289" i="46"/>
  <c r="AH289" i="56" s="1"/>
  <c r="W140" i="49"/>
  <c r="R140" i="56" s="1"/>
  <c r="W132" i="54"/>
  <c r="D367" i="38"/>
  <c r="E13" i="38"/>
  <c r="U63" i="35" s="1"/>
  <c r="W212" i="52"/>
  <c r="X212" i="56" s="1"/>
  <c r="W199" i="47"/>
  <c r="AJ199" i="56" s="1"/>
  <c r="AB74" i="56"/>
  <c r="W191" i="36"/>
  <c r="J191" i="56" s="1"/>
  <c r="W98" i="47"/>
  <c r="AJ98" i="56" s="1"/>
  <c r="W116" i="42"/>
  <c r="L116" i="56" s="1"/>
  <c r="W243" i="54"/>
  <c r="AL243" i="56" s="1"/>
  <c r="W230" i="36"/>
  <c r="J230" i="56" s="1"/>
  <c r="W197" i="50"/>
  <c r="T197" i="56" s="1"/>
  <c r="AN155" i="56"/>
  <c r="W192" i="47"/>
  <c r="AJ192" i="56" s="1"/>
  <c r="Z204" i="56"/>
  <c r="W116" i="47"/>
  <c r="AJ116" i="56" s="1"/>
  <c r="W274" i="46"/>
  <c r="AH274" i="56" s="1"/>
  <c r="W118" i="42"/>
  <c r="L118" i="56" s="1"/>
  <c r="X236" i="43"/>
  <c r="AB239" i="56"/>
  <c r="AN327" i="56"/>
  <c r="J233" i="56"/>
  <c r="W312" i="48"/>
  <c r="P312" i="56" s="1"/>
  <c r="W96" i="52"/>
  <c r="X96" i="56" s="1"/>
  <c r="AL327" i="56"/>
  <c r="W135" i="42"/>
  <c r="L135" i="56" s="1"/>
  <c r="W207" i="51"/>
  <c r="V207" i="56" s="1"/>
  <c r="W206" i="45"/>
  <c r="AF206" i="56" s="1"/>
  <c r="W112" i="47"/>
  <c r="AJ112" i="56" s="1"/>
  <c r="W109" i="50"/>
  <c r="W109" i="36"/>
  <c r="W276" i="52"/>
  <c r="X276" i="56" s="1"/>
  <c r="W321" i="42"/>
  <c r="L321" i="56" s="1"/>
  <c r="W195" i="36"/>
  <c r="J195" i="56" s="1"/>
  <c r="W201" i="43"/>
  <c r="AB201" i="56" s="1"/>
  <c r="W109" i="37"/>
  <c r="AF239" i="56"/>
  <c r="X236" i="45"/>
  <c r="W278" i="54"/>
  <c r="AL278" i="56" s="1"/>
  <c r="W144" i="42"/>
  <c r="L144" i="56" s="1"/>
  <c r="W169" i="37"/>
  <c r="N169" i="56" s="1"/>
  <c r="W109" i="39"/>
  <c r="W271" i="36"/>
  <c r="J271" i="56" s="1"/>
  <c r="W76" i="52"/>
  <c r="X76" i="56" s="1"/>
  <c r="W90" i="36"/>
  <c r="J90" i="56" s="1"/>
  <c r="W76" i="44"/>
  <c r="AD76" i="56" s="1"/>
  <c r="W76" i="45"/>
  <c r="AF76" i="56" s="1"/>
  <c r="W251" i="49"/>
  <c r="W166" i="39"/>
  <c r="AN166" i="56" s="1"/>
  <c r="W251" i="38"/>
  <c r="W76" i="36"/>
  <c r="J76" i="56" s="1"/>
  <c r="W264" i="45"/>
  <c r="AF264" i="56" s="1"/>
  <c r="W74" i="42"/>
  <c r="W74" i="46"/>
  <c r="W95" i="49"/>
  <c r="R95" i="56" s="1"/>
  <c r="W318" i="39"/>
  <c r="AN318" i="56" s="1"/>
  <c r="W95" i="39"/>
  <c r="AN95" i="56" s="1"/>
  <c r="W192" i="39"/>
  <c r="AN192" i="56" s="1"/>
  <c r="W116" i="39"/>
  <c r="AN116" i="56" s="1"/>
  <c r="W140" i="39"/>
  <c r="AN140" i="56" s="1"/>
  <c r="W90" i="48"/>
  <c r="P90" i="56" s="1"/>
  <c r="W200" i="39"/>
  <c r="AN200" i="56" s="1"/>
  <c r="W148" i="39"/>
  <c r="AN148" i="56" s="1"/>
  <c r="W197" i="39"/>
  <c r="AN197" i="56" s="1"/>
  <c r="W74" i="52"/>
  <c r="W112" i="44"/>
  <c r="AD112" i="56" s="1"/>
  <c r="W247" i="36"/>
  <c r="J247" i="56" s="1"/>
  <c r="W166" i="46"/>
  <c r="AH166" i="56" s="1"/>
  <c r="W226" i="36"/>
  <c r="J226" i="56" s="1"/>
  <c r="W139" i="50"/>
  <c r="T139" i="56" s="1"/>
  <c r="W117" i="39"/>
  <c r="AN117" i="56" s="1"/>
  <c r="W93" i="48"/>
  <c r="P93" i="56" s="1"/>
  <c r="W192" i="43"/>
  <c r="AB192" i="56" s="1"/>
  <c r="W94" i="39"/>
  <c r="AN94" i="56" s="1"/>
  <c r="W259" i="37"/>
  <c r="N259" i="56" s="1"/>
  <c r="W85" i="51"/>
  <c r="V85" i="56" s="1"/>
  <c r="W143" i="49"/>
  <c r="R143" i="56" s="1"/>
  <c r="W242" i="52"/>
  <c r="X242" i="56" s="1"/>
  <c r="W147" i="39"/>
  <c r="AN147" i="56" s="1"/>
  <c r="W205" i="39"/>
  <c r="AN205" i="56" s="1"/>
  <c r="W204" i="50"/>
  <c r="W100" i="42"/>
  <c r="L100" i="56" s="1"/>
  <c r="W227" i="49"/>
  <c r="R227" i="56" s="1"/>
  <c r="W147" i="49"/>
  <c r="R147" i="56" s="1"/>
  <c r="W243" i="45"/>
  <c r="AF243" i="56" s="1"/>
  <c r="W89" i="46"/>
  <c r="AH89" i="56" s="1"/>
  <c r="W89" i="52"/>
  <c r="X89" i="56" s="1"/>
  <c r="W165" i="51"/>
  <c r="V165" i="56" s="1"/>
  <c r="W155" i="42"/>
  <c r="W155" i="54"/>
  <c r="W204" i="48"/>
  <c r="W204" i="45"/>
  <c r="W157" i="39"/>
  <c r="AN157" i="56" s="1"/>
  <c r="W245" i="43"/>
  <c r="AB245" i="56" s="1"/>
  <c r="W245" i="44"/>
  <c r="AD245" i="56" s="1"/>
  <c r="W213" i="50"/>
  <c r="T213" i="56" s="1"/>
  <c r="W157" i="46"/>
  <c r="AH157" i="56" s="1"/>
  <c r="W329" i="47"/>
  <c r="AJ329" i="56" s="1"/>
  <c r="W93" i="36"/>
  <c r="J93" i="56" s="1"/>
  <c r="W89" i="54"/>
  <c r="AL89" i="56" s="1"/>
  <c r="W164" i="52"/>
  <c r="X164" i="56" s="1"/>
  <c r="W155" i="50"/>
  <c r="W155" i="47"/>
  <c r="W204" i="51"/>
  <c r="W100" i="44"/>
  <c r="AD100" i="56" s="1"/>
  <c r="W260" i="39"/>
  <c r="AN260" i="56" s="1"/>
  <c r="W191" i="52"/>
  <c r="X191" i="56" s="1"/>
  <c r="W205" i="43"/>
  <c r="AB205" i="56" s="1"/>
  <c r="W205" i="44"/>
  <c r="AD205" i="56" s="1"/>
  <c r="W164" i="37"/>
  <c r="N164" i="56" s="1"/>
  <c r="W204" i="47"/>
  <c r="W204" i="42"/>
  <c r="W206" i="48"/>
  <c r="P206" i="56" s="1"/>
  <c r="W242" i="38"/>
  <c r="Z242" i="56" s="1"/>
  <c r="W152" i="52"/>
  <c r="X152" i="56" s="1"/>
  <c r="W134" i="44"/>
  <c r="AD134" i="56" s="1"/>
  <c r="W149" i="42"/>
  <c r="L149" i="56" s="1"/>
  <c r="W161" i="39"/>
  <c r="AN161" i="56" s="1"/>
  <c r="W209" i="50"/>
  <c r="T209" i="56" s="1"/>
  <c r="W240" i="43"/>
  <c r="AB240" i="56" s="1"/>
  <c r="W274" i="42"/>
  <c r="L274" i="56" s="1"/>
  <c r="W78" i="45"/>
  <c r="AF78" i="56" s="1"/>
  <c r="W78" i="46"/>
  <c r="AH78" i="56" s="1"/>
  <c r="W78" i="51"/>
  <c r="V78" i="56" s="1"/>
  <c r="W193" i="46"/>
  <c r="AH193" i="56" s="1"/>
  <c r="W81" i="49"/>
  <c r="R81" i="56" s="1"/>
  <c r="W239" i="36"/>
  <c r="W132" i="37"/>
  <c r="W132" i="48"/>
  <c r="W148" i="37"/>
  <c r="N148" i="56" s="1"/>
  <c r="W212" i="36"/>
  <c r="J212" i="56" s="1"/>
  <c r="W260" i="44"/>
  <c r="AD260" i="56" s="1"/>
  <c r="W253" i="38"/>
  <c r="Z253" i="56" s="1"/>
  <c r="W155" i="37"/>
  <c r="W255" i="50"/>
  <c r="T255" i="56" s="1"/>
  <c r="W84" i="37"/>
  <c r="N84" i="56" s="1"/>
  <c r="W168" i="44"/>
  <c r="AD168" i="56" s="1"/>
  <c r="W212" i="39"/>
  <c r="AN212" i="56" s="1"/>
  <c r="W134" i="46"/>
  <c r="AH134" i="56" s="1"/>
  <c r="W198" i="51"/>
  <c r="V198" i="56" s="1"/>
  <c r="W262" i="45"/>
  <c r="AF262" i="56" s="1"/>
  <c r="W194" i="39"/>
  <c r="AN194" i="56" s="1"/>
  <c r="W75" i="39"/>
  <c r="AN75" i="56" s="1"/>
  <c r="W78" i="39"/>
  <c r="AN78" i="56" s="1"/>
  <c r="W208" i="52"/>
  <c r="X208" i="56" s="1"/>
  <c r="W321" i="43"/>
  <c r="AB321" i="56" s="1"/>
  <c r="W239" i="44"/>
  <c r="W239" i="54"/>
  <c r="W132" i="49"/>
  <c r="W132" i="36"/>
  <c r="W195" i="44"/>
  <c r="AD195" i="56" s="1"/>
  <c r="W256" i="44"/>
  <c r="AD256" i="56" s="1"/>
  <c r="W367" i="32"/>
  <c r="X363" i="32"/>
  <c r="H364" i="56"/>
  <c r="H367" i="56" s="1"/>
  <c r="W84" i="51"/>
  <c r="V84" i="56" s="1"/>
  <c r="W97" i="39"/>
  <c r="AN97" i="56" s="1"/>
  <c r="W209" i="44"/>
  <c r="AD209" i="56" s="1"/>
  <c r="W211" i="39"/>
  <c r="AN211" i="56" s="1"/>
  <c r="W162" i="45"/>
  <c r="AF162" i="56" s="1"/>
  <c r="W274" i="47"/>
  <c r="AJ274" i="56" s="1"/>
  <c r="W78" i="37"/>
  <c r="N78" i="56" s="1"/>
  <c r="W193" i="49"/>
  <c r="R193" i="56" s="1"/>
  <c r="W196" i="43"/>
  <c r="AB196" i="56" s="1"/>
  <c r="W208" i="38"/>
  <c r="Z208" i="56" s="1"/>
  <c r="W93" i="45"/>
  <c r="AF93" i="56" s="1"/>
  <c r="W321" i="48"/>
  <c r="P321" i="56" s="1"/>
  <c r="W254" i="46"/>
  <c r="AH254" i="56" s="1"/>
  <c r="W239" i="38"/>
  <c r="W195" i="54"/>
  <c r="AL195" i="56" s="1"/>
  <c r="W119" i="51"/>
  <c r="V119" i="56" s="1"/>
  <c r="W119" i="39"/>
  <c r="AN119" i="56" s="1"/>
  <c r="W156" i="39"/>
  <c r="AN156" i="56" s="1"/>
  <c r="W261" i="46"/>
  <c r="AH261" i="56" s="1"/>
  <c r="W91" i="43"/>
  <c r="AB91" i="56" s="1"/>
  <c r="W198" i="44"/>
  <c r="AD198" i="56" s="1"/>
  <c r="W198" i="52"/>
  <c r="X198" i="56" s="1"/>
  <c r="W321" i="44"/>
  <c r="AD321" i="56" s="1"/>
  <c r="W76" i="42"/>
  <c r="L76" i="56" s="1"/>
  <c r="W81" i="46"/>
  <c r="AH81" i="56" s="1"/>
  <c r="W162" i="39"/>
  <c r="AN162" i="56" s="1"/>
  <c r="W225" i="48"/>
  <c r="P225" i="56" s="1"/>
  <c r="W150" i="49"/>
  <c r="R150" i="56" s="1"/>
  <c r="W156" i="54"/>
  <c r="AL156" i="56" s="1"/>
  <c r="W146" i="37"/>
  <c r="N146" i="56" s="1"/>
  <c r="W199" i="46"/>
  <c r="AH199" i="56" s="1"/>
  <c r="W263" i="52"/>
  <c r="X263" i="56" s="1"/>
  <c r="W193" i="51"/>
  <c r="V193" i="56" s="1"/>
  <c r="W267" i="47"/>
  <c r="AJ267" i="56" s="1"/>
  <c r="W88" i="44"/>
  <c r="AD88" i="56" s="1"/>
  <c r="W88" i="45"/>
  <c r="AF88" i="56" s="1"/>
  <c r="W115" i="38"/>
  <c r="Z115" i="56" s="1"/>
  <c r="W86" i="54"/>
  <c r="AL86" i="56" s="1"/>
  <c r="W148" i="36"/>
  <c r="J148" i="56" s="1"/>
  <c r="W212" i="44"/>
  <c r="AD212" i="56" s="1"/>
  <c r="W96" i="44"/>
  <c r="AD96" i="56" s="1"/>
  <c r="W312" i="51"/>
  <c r="V312" i="56" s="1"/>
  <c r="W327" i="38"/>
  <c r="W87" i="44"/>
  <c r="AD87" i="56" s="1"/>
  <c r="W146" i="54"/>
  <c r="AL146" i="56" s="1"/>
  <c r="W263" i="50"/>
  <c r="T263" i="56" s="1"/>
  <c r="W212" i="49"/>
  <c r="R212" i="56" s="1"/>
  <c r="W149" i="52"/>
  <c r="X149" i="56" s="1"/>
  <c r="W143" i="47"/>
  <c r="AJ143" i="56" s="1"/>
  <c r="W110" i="51"/>
  <c r="V110" i="56" s="1"/>
  <c r="W312" i="36"/>
  <c r="J312" i="56" s="1"/>
  <c r="W141" i="54"/>
  <c r="AL141" i="56" s="1"/>
  <c r="W318" i="51"/>
  <c r="V318" i="56" s="1"/>
  <c r="W195" i="39"/>
  <c r="AN195" i="56" s="1"/>
  <c r="W82" i="45"/>
  <c r="AF82" i="56" s="1"/>
  <c r="W86" i="49"/>
  <c r="R86" i="56" s="1"/>
  <c r="W110" i="48"/>
  <c r="P110" i="56" s="1"/>
  <c r="W267" i="36"/>
  <c r="J267" i="56" s="1"/>
  <c r="W88" i="37"/>
  <c r="N88" i="56" s="1"/>
  <c r="W91" i="38"/>
  <c r="Z91" i="56" s="1"/>
  <c r="W91" i="37"/>
  <c r="N91" i="56" s="1"/>
  <c r="W99" i="50"/>
  <c r="T99" i="56" s="1"/>
  <c r="W99" i="38"/>
  <c r="Z99" i="56" s="1"/>
  <c r="W115" i="43"/>
  <c r="AB115" i="56" s="1"/>
  <c r="W151" i="44"/>
  <c r="AD151" i="56" s="1"/>
  <c r="W321" i="51"/>
  <c r="V321" i="56" s="1"/>
  <c r="W80" i="49"/>
  <c r="R80" i="56" s="1"/>
  <c r="W84" i="44"/>
  <c r="AD84" i="56" s="1"/>
  <c r="W96" i="42"/>
  <c r="L96" i="56" s="1"/>
  <c r="W244" i="50"/>
  <c r="T244" i="56" s="1"/>
  <c r="W230" i="49"/>
  <c r="R230" i="56" s="1"/>
  <c r="W233" i="48"/>
  <c r="W246" i="46"/>
  <c r="AH246" i="56" s="1"/>
  <c r="W226" i="43"/>
  <c r="AB226" i="56" s="1"/>
  <c r="W97" i="46"/>
  <c r="AH97" i="56" s="1"/>
  <c r="W194" i="48"/>
  <c r="P194" i="56" s="1"/>
  <c r="W196" i="45"/>
  <c r="AF196" i="56" s="1"/>
  <c r="W321" i="45"/>
  <c r="AF321" i="56" s="1"/>
  <c r="W150" i="38"/>
  <c r="Z150" i="56" s="1"/>
  <c r="W150" i="39"/>
  <c r="AN150" i="56" s="1"/>
  <c r="W115" i="52"/>
  <c r="X115" i="56" s="1"/>
  <c r="W224" i="52"/>
  <c r="X224" i="56" s="1"/>
  <c r="W321" i="49"/>
  <c r="R321" i="56" s="1"/>
  <c r="W253" i="52"/>
  <c r="X253" i="56" s="1"/>
  <c r="W86" i="39"/>
  <c r="AN86" i="56" s="1"/>
  <c r="W110" i="47"/>
  <c r="AJ110" i="56" s="1"/>
  <c r="W267" i="42"/>
  <c r="L267" i="56" s="1"/>
  <c r="W88" i="49"/>
  <c r="R88" i="56" s="1"/>
  <c r="W91" i="39"/>
  <c r="AN91" i="56" s="1"/>
  <c r="W115" i="50"/>
  <c r="T115" i="56" s="1"/>
  <c r="W133" i="43"/>
  <c r="AB133" i="56" s="1"/>
  <c r="W151" i="36"/>
  <c r="J151" i="56" s="1"/>
  <c r="W199" i="44"/>
  <c r="AD199" i="56" s="1"/>
  <c r="W224" i="37"/>
  <c r="N224" i="56" s="1"/>
  <c r="W244" i="49"/>
  <c r="R244" i="56" s="1"/>
  <c r="W320" i="46"/>
  <c r="AH320" i="56" s="1"/>
  <c r="W329" i="46"/>
  <c r="AH329" i="56" s="1"/>
  <c r="W157" i="36"/>
  <c r="J157" i="56" s="1"/>
  <c r="W133" i="38"/>
  <c r="Z133" i="56" s="1"/>
  <c r="W150" i="44"/>
  <c r="AD150" i="56" s="1"/>
  <c r="W244" i="39"/>
  <c r="AN244" i="56" s="1"/>
  <c r="W244" i="42"/>
  <c r="L244" i="56" s="1"/>
  <c r="W142" i="54"/>
  <c r="AL142" i="56" s="1"/>
  <c r="W327" i="49"/>
  <c r="W327" i="48"/>
  <c r="W80" i="48"/>
  <c r="P80" i="56" s="1"/>
  <c r="W113" i="39"/>
  <c r="AN113" i="56" s="1"/>
  <c r="W113" i="48"/>
  <c r="P113" i="56" s="1"/>
  <c r="W135" i="39"/>
  <c r="AN135" i="56" s="1"/>
  <c r="W118" i="37"/>
  <c r="N118" i="56" s="1"/>
  <c r="W117" i="44"/>
  <c r="AD117" i="56" s="1"/>
  <c r="W152" i="37"/>
  <c r="N152" i="56" s="1"/>
  <c r="W192" i="46"/>
  <c r="AH192" i="56" s="1"/>
  <c r="W233" i="42"/>
  <c r="W233" i="51"/>
  <c r="W141" i="37"/>
  <c r="N141" i="56" s="1"/>
  <c r="W146" i="51"/>
  <c r="V146" i="56" s="1"/>
  <c r="W146" i="38"/>
  <c r="Z146" i="56" s="1"/>
  <c r="W320" i="54"/>
  <c r="AL320" i="56" s="1"/>
  <c r="W139" i="36"/>
  <c r="J139" i="56" s="1"/>
  <c r="W267" i="44"/>
  <c r="AD267" i="56" s="1"/>
  <c r="X202" i="32"/>
  <c r="W85" i="45"/>
  <c r="AF85" i="56" s="1"/>
  <c r="W314" i="36"/>
  <c r="J314" i="56" s="1"/>
  <c r="W110" i="38"/>
  <c r="Z110" i="56" s="1"/>
  <c r="W267" i="39"/>
  <c r="AN267" i="56" s="1"/>
  <c r="W99" i="52"/>
  <c r="X99" i="56" s="1"/>
  <c r="X363" i="48"/>
  <c r="P364" i="56"/>
  <c r="P367" i="56" s="1"/>
  <c r="W367" i="48"/>
  <c r="W328" i="49"/>
  <c r="R328" i="56" s="1"/>
  <c r="W235" i="48"/>
  <c r="P235" i="56" s="1"/>
  <c r="W96" i="47"/>
  <c r="AJ96" i="56" s="1"/>
  <c r="W142" i="50"/>
  <c r="T142" i="56" s="1"/>
  <c r="W136" i="48"/>
  <c r="P136" i="56" s="1"/>
  <c r="W200" i="37"/>
  <c r="N200" i="56" s="1"/>
  <c r="W114" i="43"/>
  <c r="AB114" i="56" s="1"/>
  <c r="W114" i="48"/>
  <c r="P114" i="56" s="1"/>
  <c r="W169" i="48"/>
  <c r="P169" i="56" s="1"/>
  <c r="W201" i="51"/>
  <c r="V201" i="56" s="1"/>
  <c r="W319" i="42"/>
  <c r="L319" i="56" s="1"/>
  <c r="W114" i="36"/>
  <c r="J114" i="56" s="1"/>
  <c r="W167" i="44"/>
  <c r="AD167" i="56" s="1"/>
  <c r="W190" i="46"/>
  <c r="AH190" i="56" s="1"/>
  <c r="W190" i="43"/>
  <c r="AB190" i="56" s="1"/>
  <c r="W190" i="51"/>
  <c r="V190" i="56" s="1"/>
  <c r="W262" i="38"/>
  <c r="Z262" i="56" s="1"/>
  <c r="W252" i="54"/>
  <c r="AL252" i="56" s="1"/>
  <c r="W241" i="45"/>
  <c r="AF241" i="56" s="1"/>
  <c r="W241" i="52"/>
  <c r="X241" i="56" s="1"/>
  <c r="W223" i="50"/>
  <c r="T223" i="56" s="1"/>
  <c r="W101" i="47"/>
  <c r="AJ101" i="56" s="1"/>
  <c r="W188" i="50"/>
  <c r="T188" i="56" s="1"/>
  <c r="W160" i="50"/>
  <c r="T160" i="56" s="1"/>
  <c r="W329" i="39"/>
  <c r="AN329" i="56" s="1"/>
  <c r="W255" i="48"/>
  <c r="P255" i="56" s="1"/>
  <c r="W157" i="45"/>
  <c r="AF157" i="56" s="1"/>
  <c r="W167" i="54"/>
  <c r="AL167" i="56" s="1"/>
  <c r="W81" i="50"/>
  <c r="T81" i="56" s="1"/>
  <c r="W168" i="38"/>
  <c r="Z168" i="56" s="1"/>
  <c r="W209" i="36"/>
  <c r="J209" i="56" s="1"/>
  <c r="W314" i="42"/>
  <c r="L314" i="56" s="1"/>
  <c r="W317" i="44"/>
  <c r="AD317" i="56" s="1"/>
  <c r="W156" i="49"/>
  <c r="R156" i="56" s="1"/>
  <c r="W328" i="42"/>
  <c r="L328" i="56" s="1"/>
  <c r="W311" i="44"/>
  <c r="AD311" i="56" s="1"/>
  <c r="D367" i="45"/>
  <c r="E13" i="45"/>
  <c r="U66" i="35" s="1"/>
  <c r="W80" i="39"/>
  <c r="AN80" i="56" s="1"/>
  <c r="W113" i="52"/>
  <c r="X113" i="56" s="1"/>
  <c r="W318" i="36"/>
  <c r="J318" i="56" s="1"/>
  <c r="W233" i="37"/>
  <c r="W259" i="54"/>
  <c r="AL259" i="56" s="1"/>
  <c r="W114" i="37"/>
  <c r="N114" i="56" s="1"/>
  <c r="W114" i="51"/>
  <c r="V114" i="56" s="1"/>
  <c r="W196" i="46"/>
  <c r="AH196" i="56" s="1"/>
  <c r="W257" i="42"/>
  <c r="L257" i="56" s="1"/>
  <c r="W207" i="39"/>
  <c r="AN207" i="56" s="1"/>
  <c r="W207" i="48"/>
  <c r="P207" i="56" s="1"/>
  <c r="W133" i="49"/>
  <c r="R133" i="56" s="1"/>
  <c r="W261" i="47"/>
  <c r="AJ261" i="56" s="1"/>
  <c r="W319" i="38"/>
  <c r="Z319" i="56" s="1"/>
  <c r="W329" i="49"/>
  <c r="R329" i="56" s="1"/>
  <c r="W119" i="47"/>
  <c r="AJ119" i="56" s="1"/>
  <c r="W98" i="52"/>
  <c r="X98" i="56" s="1"/>
  <c r="W118" i="43"/>
  <c r="AB118" i="56" s="1"/>
  <c r="W190" i="49"/>
  <c r="R190" i="56" s="1"/>
  <c r="W190" i="38"/>
  <c r="Z190" i="56" s="1"/>
  <c r="W210" i="47"/>
  <c r="AJ210" i="56" s="1"/>
  <c r="W313" i="45"/>
  <c r="AF313" i="56" s="1"/>
  <c r="W141" i="44"/>
  <c r="AD141" i="56" s="1"/>
  <c r="W200" i="50"/>
  <c r="T200" i="56" s="1"/>
  <c r="W246" i="43"/>
  <c r="AB246" i="56" s="1"/>
  <c r="W191" i="37"/>
  <c r="N191" i="56" s="1"/>
  <c r="W89" i="38"/>
  <c r="Z89" i="56" s="1"/>
  <c r="W210" i="44"/>
  <c r="AD210" i="56" s="1"/>
  <c r="W152" i="44"/>
  <c r="AD152" i="56" s="1"/>
  <c r="W210" i="36"/>
  <c r="J210" i="56" s="1"/>
  <c r="W223" i="39"/>
  <c r="AN223" i="56" s="1"/>
  <c r="W102" i="46"/>
  <c r="AH102" i="56" s="1"/>
  <c r="W316" i="51"/>
  <c r="V316" i="56" s="1"/>
  <c r="W101" i="54"/>
  <c r="AL101" i="56" s="1"/>
  <c r="W188" i="48"/>
  <c r="P188" i="56" s="1"/>
  <c r="W160" i="49"/>
  <c r="R160" i="56" s="1"/>
  <c r="W213" i="42"/>
  <c r="L213" i="56" s="1"/>
  <c r="W274" i="37"/>
  <c r="N274" i="56" s="1"/>
  <c r="W242" i="43"/>
  <c r="AB242" i="56" s="1"/>
  <c r="W115" i="44"/>
  <c r="AD115" i="56" s="1"/>
  <c r="W115" i="51"/>
  <c r="V115" i="56" s="1"/>
  <c r="W247" i="44"/>
  <c r="AD247" i="56" s="1"/>
  <c r="W205" i="38"/>
  <c r="Z205" i="56" s="1"/>
  <c r="W244" i="47"/>
  <c r="AJ244" i="56" s="1"/>
  <c r="W111" i="49"/>
  <c r="R111" i="56" s="1"/>
  <c r="W254" i="44"/>
  <c r="AD254" i="56" s="1"/>
  <c r="W84" i="50"/>
  <c r="T84" i="56" s="1"/>
  <c r="W114" i="39"/>
  <c r="AN114" i="56" s="1"/>
  <c r="W243" i="47"/>
  <c r="AJ243" i="56" s="1"/>
  <c r="W258" i="52"/>
  <c r="X258" i="56" s="1"/>
  <c r="W169" i="51"/>
  <c r="V169" i="56" s="1"/>
  <c r="W227" i="51"/>
  <c r="V227" i="56" s="1"/>
  <c r="W319" i="48"/>
  <c r="P319" i="56" s="1"/>
  <c r="W321" i="54"/>
  <c r="AL321" i="56" s="1"/>
  <c r="W113" i="45"/>
  <c r="AF113" i="56" s="1"/>
  <c r="W169" i="54"/>
  <c r="AL169" i="56" s="1"/>
  <c r="W190" i="48"/>
  <c r="P190" i="56" s="1"/>
  <c r="W227" i="48"/>
  <c r="P227" i="56" s="1"/>
  <c r="W313" i="38"/>
  <c r="Z313" i="56" s="1"/>
  <c r="W254" i="36"/>
  <c r="J254" i="56" s="1"/>
  <c r="W212" i="54"/>
  <c r="AL212" i="56" s="1"/>
  <c r="W244" i="54"/>
  <c r="AL244" i="56" s="1"/>
  <c r="W164" i="48"/>
  <c r="P164" i="56" s="1"/>
  <c r="W209" i="47"/>
  <c r="AJ209" i="56" s="1"/>
  <c r="W190" i="44"/>
  <c r="AD190" i="56" s="1"/>
  <c r="W240" i="52"/>
  <c r="X240" i="56" s="1"/>
  <c r="R364" i="56"/>
  <c r="R367" i="56" s="1"/>
  <c r="X363" i="49"/>
  <c r="W367" i="49"/>
  <c r="W147" i="45"/>
  <c r="AF147" i="56" s="1"/>
  <c r="W165" i="42"/>
  <c r="L165" i="56" s="1"/>
  <c r="W312" i="38"/>
  <c r="Z312" i="56" s="1"/>
  <c r="W93" i="52"/>
  <c r="X93" i="56" s="1"/>
  <c r="W160" i="47"/>
  <c r="AJ160" i="56" s="1"/>
  <c r="W276" i="39"/>
  <c r="AN276" i="56" s="1"/>
  <c r="W276" i="50"/>
  <c r="T276" i="56" s="1"/>
  <c r="W91" i="44"/>
  <c r="AD91" i="56" s="1"/>
  <c r="W194" i="50"/>
  <c r="T194" i="56" s="1"/>
  <c r="W147" i="44"/>
  <c r="AD147" i="56" s="1"/>
  <c r="W225" i="52"/>
  <c r="X225" i="56" s="1"/>
  <c r="W254" i="43"/>
  <c r="AB254" i="56" s="1"/>
  <c r="W329" i="43"/>
  <c r="AB329" i="56" s="1"/>
  <c r="W197" i="49"/>
  <c r="R197" i="56" s="1"/>
  <c r="W286" i="39"/>
  <c r="AN286" i="56" s="1"/>
  <c r="W278" i="39"/>
  <c r="AN278" i="56" s="1"/>
  <c r="W283" i="49"/>
  <c r="R283" i="56" s="1"/>
  <c r="W283" i="42"/>
  <c r="L283" i="56" s="1"/>
  <c r="W281" i="51"/>
  <c r="V281" i="56" s="1"/>
  <c r="W272" i="42"/>
  <c r="L272" i="56" s="1"/>
  <c r="W281" i="43"/>
  <c r="AB281" i="56" s="1"/>
  <c r="W271" i="44"/>
  <c r="AD271" i="56" s="1"/>
  <c r="W288" i="45"/>
  <c r="AF288" i="56" s="1"/>
  <c r="W278" i="43"/>
  <c r="AB278" i="56" s="1"/>
  <c r="W289" i="50"/>
  <c r="T289" i="56" s="1"/>
  <c r="W280" i="45"/>
  <c r="AF280" i="56" s="1"/>
  <c r="W269" i="43"/>
  <c r="AB269" i="56" s="1"/>
  <c r="W278" i="46"/>
  <c r="AH278" i="56" s="1"/>
  <c r="W283" i="50"/>
  <c r="T283" i="56" s="1"/>
  <c r="W286" i="48"/>
  <c r="P286" i="56" s="1"/>
  <c r="W239" i="39"/>
  <c r="W132" i="46"/>
  <c r="W259" i="47"/>
  <c r="AJ259" i="56" s="1"/>
  <c r="W241" i="49"/>
  <c r="R241" i="56" s="1"/>
  <c r="W315" i="45"/>
  <c r="AF315" i="56" s="1"/>
  <c r="W286" i="38"/>
  <c r="Z286" i="56" s="1"/>
  <c r="W269" i="39"/>
  <c r="AN269" i="56" s="1"/>
  <c r="W94" i="45"/>
  <c r="AF94" i="56" s="1"/>
  <c r="W81" i="37"/>
  <c r="N81" i="56" s="1"/>
  <c r="W135" i="52"/>
  <c r="X135" i="56" s="1"/>
  <c r="W135" i="44"/>
  <c r="AD135" i="56" s="1"/>
  <c r="W247" i="51"/>
  <c r="V247" i="56" s="1"/>
  <c r="W114" i="42"/>
  <c r="L114" i="56" s="1"/>
  <c r="W201" i="38"/>
  <c r="Z201" i="56" s="1"/>
  <c r="W319" i="44"/>
  <c r="AD319" i="56" s="1"/>
  <c r="W110" i="44"/>
  <c r="AD110" i="56" s="1"/>
  <c r="W244" i="52"/>
  <c r="X244" i="56" s="1"/>
  <c r="W146" i="46"/>
  <c r="AH146" i="56" s="1"/>
  <c r="W163" i="38"/>
  <c r="Z163" i="56" s="1"/>
  <c r="W190" i="47"/>
  <c r="AJ190" i="56" s="1"/>
  <c r="W91" i="49"/>
  <c r="R91" i="56" s="1"/>
  <c r="W199" i="49"/>
  <c r="R199" i="56" s="1"/>
  <c r="W75" i="43"/>
  <c r="AB75" i="56" s="1"/>
  <c r="W318" i="38"/>
  <c r="Z318" i="56" s="1"/>
  <c r="W317" i="45"/>
  <c r="AF317" i="56" s="1"/>
  <c r="W188" i="44"/>
  <c r="AD188" i="56" s="1"/>
  <c r="W244" i="43"/>
  <c r="AB244" i="56" s="1"/>
  <c r="W288" i="36"/>
  <c r="J288" i="56" s="1"/>
  <c r="W271" i="39"/>
  <c r="AN271" i="56" s="1"/>
  <c r="W271" i="54"/>
  <c r="AL271" i="56" s="1"/>
  <c r="W281" i="49"/>
  <c r="R281" i="56" s="1"/>
  <c r="W278" i="52"/>
  <c r="X278" i="56" s="1"/>
  <c r="W278" i="47"/>
  <c r="AJ278" i="56" s="1"/>
  <c r="W280" i="46"/>
  <c r="AH280" i="56" s="1"/>
  <c r="W280" i="42"/>
  <c r="L280" i="56" s="1"/>
  <c r="W285" i="42"/>
  <c r="L285" i="56" s="1"/>
  <c r="W271" i="48"/>
  <c r="P271" i="56" s="1"/>
  <c r="W272" i="48"/>
  <c r="P272" i="56" s="1"/>
  <c r="W280" i="44"/>
  <c r="AD280" i="56" s="1"/>
  <c r="W284" i="43"/>
  <c r="AB284" i="56" s="1"/>
  <c r="W239" i="47"/>
  <c r="W205" i="49"/>
  <c r="R205" i="56" s="1"/>
  <c r="W191" i="49"/>
  <c r="R191" i="56" s="1"/>
  <c r="W145" i="38"/>
  <c r="Z145" i="56" s="1"/>
  <c r="AP145" i="56" s="1"/>
  <c r="W241" i="36"/>
  <c r="J241" i="56" s="1"/>
  <c r="W116" i="36"/>
  <c r="J116" i="56" s="1"/>
  <c r="W253" i="50"/>
  <c r="T253" i="56" s="1"/>
  <c r="W243" i="46"/>
  <c r="AH243" i="56" s="1"/>
  <c r="W280" i="49"/>
  <c r="R280" i="56" s="1"/>
  <c r="W271" i="37"/>
  <c r="N271" i="56" s="1"/>
  <c r="W140" i="46"/>
  <c r="AH140" i="56" s="1"/>
  <c r="W146" i="52"/>
  <c r="X146" i="56" s="1"/>
  <c r="W146" i="47"/>
  <c r="AJ146" i="56" s="1"/>
  <c r="W229" i="48"/>
  <c r="P229" i="56" s="1"/>
  <c r="W229" i="49"/>
  <c r="R229" i="56" s="1"/>
  <c r="W320" i="43"/>
  <c r="AB320" i="56" s="1"/>
  <c r="W138" i="48"/>
  <c r="P138" i="56" s="1"/>
  <c r="W257" i="54"/>
  <c r="AL257" i="56" s="1"/>
  <c r="W205" i="48"/>
  <c r="P205" i="56" s="1"/>
  <c r="W169" i="39"/>
  <c r="AN169" i="56" s="1"/>
  <c r="W162" i="52"/>
  <c r="X162" i="56" s="1"/>
  <c r="W212" i="37"/>
  <c r="N212" i="56" s="1"/>
  <c r="W275" i="49"/>
  <c r="R275" i="56" s="1"/>
  <c r="W275" i="42"/>
  <c r="L275" i="56" s="1"/>
  <c r="W242" i="49"/>
  <c r="R242" i="56" s="1"/>
  <c r="W313" i="37"/>
  <c r="N313" i="56" s="1"/>
  <c r="W321" i="38"/>
  <c r="Z321" i="56" s="1"/>
  <c r="W194" i="38"/>
  <c r="Z194" i="56" s="1"/>
  <c r="W209" i="38"/>
  <c r="Z209" i="56" s="1"/>
  <c r="W263" i="45"/>
  <c r="AF263" i="56" s="1"/>
  <c r="W194" i="47"/>
  <c r="AJ194" i="56" s="1"/>
  <c r="W223" i="49"/>
  <c r="R223" i="56" s="1"/>
  <c r="W319" i="54"/>
  <c r="AL319" i="56" s="1"/>
  <c r="W262" i="44"/>
  <c r="AD262" i="56" s="1"/>
  <c r="W143" i="38"/>
  <c r="Z143" i="56" s="1"/>
  <c r="W112" i="43"/>
  <c r="AB112" i="56" s="1"/>
  <c r="W160" i="54"/>
  <c r="AL160" i="56" s="1"/>
  <c r="W160" i="39"/>
  <c r="AN160" i="56" s="1"/>
  <c r="W109" i="42"/>
  <c r="W283" i="43"/>
  <c r="AB283" i="56" s="1"/>
  <c r="W268" i="45"/>
  <c r="AF268" i="56" s="1"/>
  <c r="W284" i="44"/>
  <c r="AD284" i="56" s="1"/>
  <c r="W290" i="36"/>
  <c r="J290" i="56" s="1"/>
  <c r="W284" i="39"/>
  <c r="AN284" i="56" s="1"/>
  <c r="W285" i="46"/>
  <c r="AH285" i="56" s="1"/>
  <c r="W288" i="44"/>
  <c r="AD288" i="56" s="1"/>
  <c r="W288" i="47"/>
  <c r="AJ288" i="56" s="1"/>
  <c r="W289" i="54"/>
  <c r="AL289" i="56" s="1"/>
  <c r="W289" i="36"/>
  <c r="J289" i="56" s="1"/>
  <c r="W289" i="48"/>
  <c r="P289" i="56" s="1"/>
  <c r="W286" i="44"/>
  <c r="AD286" i="56" s="1"/>
  <c r="W277" i="45"/>
  <c r="AF277" i="56" s="1"/>
  <c r="W283" i="47"/>
  <c r="AJ283" i="56" s="1"/>
  <c r="W268" i="50"/>
  <c r="T268" i="56" s="1"/>
  <c r="W287" i="52"/>
  <c r="X287" i="56" s="1"/>
  <c r="W283" i="36"/>
  <c r="J283" i="56" s="1"/>
  <c r="W289" i="38"/>
  <c r="Z289" i="56" s="1"/>
  <c r="W132" i="38"/>
  <c r="W95" i="54"/>
  <c r="AL95" i="56" s="1"/>
  <c r="W86" i="50"/>
  <c r="T86" i="56" s="1"/>
  <c r="W142" i="36"/>
  <c r="J142" i="56" s="1"/>
  <c r="W243" i="43"/>
  <c r="AB243" i="56" s="1"/>
  <c r="W102" i="51"/>
  <c r="V102" i="56" s="1"/>
  <c r="W117" i="37"/>
  <c r="N117" i="56" s="1"/>
  <c r="W226" i="46"/>
  <c r="AH226" i="56" s="1"/>
  <c r="W228" i="43"/>
  <c r="AB228" i="56" s="1"/>
  <c r="N204" i="56"/>
  <c r="W143" i="51"/>
  <c r="V143" i="56" s="1"/>
  <c r="X202" i="49"/>
  <c r="R204" i="56"/>
  <c r="AD204" i="56"/>
  <c r="X202" i="44"/>
  <c r="T239" i="56"/>
  <c r="X236" i="50"/>
  <c r="W239" i="52"/>
  <c r="W252" i="47"/>
  <c r="AJ252" i="56" s="1"/>
  <c r="AJ132" i="56"/>
  <c r="X132" i="56"/>
  <c r="W209" i="37"/>
  <c r="N209" i="56" s="1"/>
  <c r="W135" i="47"/>
  <c r="AJ135" i="56" s="1"/>
  <c r="W229" i="54"/>
  <c r="AL229" i="56" s="1"/>
  <c r="X363" i="42"/>
  <c r="L364" i="56"/>
  <c r="L367" i="56" s="1"/>
  <c r="W367" i="42"/>
  <c r="T132" i="56"/>
  <c r="X120" i="50"/>
  <c r="W253" i="44"/>
  <c r="AD253" i="56" s="1"/>
  <c r="W86" i="43"/>
  <c r="AB86" i="56" s="1"/>
  <c r="W138" i="54"/>
  <c r="AL138" i="56" s="1"/>
  <c r="W93" i="46"/>
  <c r="AH93" i="56" s="1"/>
  <c r="AF233" i="56"/>
  <c r="X231" i="45"/>
  <c r="W146" i="36"/>
  <c r="J146" i="56" s="1"/>
  <c r="W256" i="38"/>
  <c r="Z256" i="56" s="1"/>
  <c r="J364" i="56"/>
  <c r="J367" i="56" s="1"/>
  <c r="X363" i="36"/>
  <c r="W367" i="36"/>
  <c r="W317" i="49"/>
  <c r="R317" i="56" s="1"/>
  <c r="W207" i="37"/>
  <c r="N207" i="56" s="1"/>
  <c r="W166" i="43"/>
  <c r="AB166" i="56" s="1"/>
  <c r="W254" i="52"/>
  <c r="X254" i="56" s="1"/>
  <c r="W283" i="52"/>
  <c r="X283" i="56" s="1"/>
  <c r="N364" i="56"/>
  <c r="N367" i="56" s="1"/>
  <c r="X363" i="37"/>
  <c r="W367" i="37"/>
  <c r="W155" i="44"/>
  <c r="X363" i="43"/>
  <c r="AB364" i="56"/>
  <c r="AB367" i="56" s="1"/>
  <c r="W367" i="43"/>
  <c r="W284" i="45"/>
  <c r="AF284" i="56" s="1"/>
  <c r="W282" i="38"/>
  <c r="Z282" i="56" s="1"/>
  <c r="W277" i="47"/>
  <c r="AJ277" i="56" s="1"/>
  <c r="W194" i="54"/>
  <c r="AL194" i="56" s="1"/>
  <c r="W87" i="46"/>
  <c r="AH87" i="56" s="1"/>
  <c r="W290" i="45"/>
  <c r="AF290" i="56" s="1"/>
  <c r="W283" i="39"/>
  <c r="AN283" i="56" s="1"/>
  <c r="W285" i="49"/>
  <c r="R285" i="56" s="1"/>
  <c r="W290" i="43"/>
  <c r="AB290" i="56" s="1"/>
  <c r="W280" i="36"/>
  <c r="J280" i="56" s="1"/>
  <c r="W277" i="48"/>
  <c r="P277" i="56" s="1"/>
  <c r="W92" i="39"/>
  <c r="AN92" i="56" s="1"/>
  <c r="W264" i="52"/>
  <c r="X264" i="56" s="1"/>
  <c r="W251" i="45"/>
  <c r="W251" i="48"/>
  <c r="W251" i="46"/>
  <c r="W85" i="39"/>
  <c r="AN85" i="56" s="1"/>
  <c r="W141" i="39"/>
  <c r="AN141" i="56" s="1"/>
  <c r="W251" i="42"/>
  <c r="W112" i="39"/>
  <c r="AN112" i="56" s="1"/>
  <c r="W76" i="47"/>
  <c r="AJ76" i="56" s="1"/>
  <c r="W76" i="39"/>
  <c r="AN76" i="56" s="1"/>
  <c r="W254" i="39"/>
  <c r="AN254" i="56" s="1"/>
  <c r="W264" i="51"/>
  <c r="V264" i="56" s="1"/>
  <c r="W251" i="52"/>
  <c r="W74" i="38"/>
  <c r="W139" i="39"/>
  <c r="AN139" i="56" s="1"/>
  <c r="W230" i="39"/>
  <c r="AN230" i="56" s="1"/>
  <c r="W226" i="39"/>
  <c r="AN226" i="56" s="1"/>
  <c r="W138" i="42"/>
  <c r="L138" i="56" s="1"/>
  <c r="W98" i="39"/>
  <c r="AN98" i="56" s="1"/>
  <c r="W74" i="39"/>
  <c r="W74" i="49"/>
  <c r="W138" i="39"/>
  <c r="AN138" i="56" s="1"/>
  <c r="W102" i="43"/>
  <c r="AB102" i="56" s="1"/>
  <c r="W251" i="39"/>
  <c r="W85" i="43"/>
  <c r="AB85" i="56" s="1"/>
  <c r="W74" i="45"/>
  <c r="W74" i="50"/>
  <c r="W247" i="39"/>
  <c r="AN247" i="56" s="1"/>
  <c r="W112" i="54"/>
  <c r="AL112" i="56" s="1"/>
  <c r="W247" i="54"/>
  <c r="AL247" i="56" s="1"/>
  <c r="W117" i="36"/>
  <c r="J117" i="56" s="1"/>
  <c r="W74" i="36"/>
  <c r="W164" i="39"/>
  <c r="AN164" i="56" s="1"/>
  <c r="W138" i="45"/>
  <c r="AF138" i="56" s="1"/>
  <c r="W197" i="43"/>
  <c r="AB197" i="56" s="1"/>
  <c r="W213" i="45"/>
  <c r="AF213" i="56" s="1"/>
  <c r="W328" i="39"/>
  <c r="AN328" i="56" s="1"/>
  <c r="W116" i="48"/>
  <c r="P116" i="56" s="1"/>
  <c r="W260" i="43"/>
  <c r="AB260" i="56" s="1"/>
  <c r="W145" i="42"/>
  <c r="L145" i="56" s="1"/>
  <c r="W117" i="42"/>
  <c r="L117" i="56" s="1"/>
  <c r="W143" i="39"/>
  <c r="AN143" i="56" s="1"/>
  <c r="W83" i="45"/>
  <c r="AF83" i="56" s="1"/>
  <c r="W85" i="38"/>
  <c r="Z85" i="56" s="1"/>
  <c r="W167" i="39"/>
  <c r="AN167" i="56" s="1"/>
  <c r="W254" i="37"/>
  <c r="N254" i="56" s="1"/>
  <c r="W90" i="42"/>
  <c r="L90" i="56" s="1"/>
  <c r="W155" i="45"/>
  <c r="W155" i="48"/>
  <c r="W204" i="39"/>
  <c r="W204" i="43"/>
  <c r="W189" i="48"/>
  <c r="P189" i="56" s="1"/>
  <c r="W166" i="42"/>
  <c r="L166" i="56" s="1"/>
  <c r="W144" i="48"/>
  <c r="P144" i="56" s="1"/>
  <c r="W205" i="42"/>
  <c r="L205" i="56" s="1"/>
  <c r="W138" i="51"/>
  <c r="V138" i="56" s="1"/>
  <c r="W255" i="39"/>
  <c r="AN255" i="56" s="1"/>
  <c r="W100" i="43"/>
  <c r="AB100" i="56" s="1"/>
  <c r="W89" i="50"/>
  <c r="T89" i="56" s="1"/>
  <c r="W155" i="46"/>
  <c r="W100" i="47"/>
  <c r="AJ100" i="56" s="1"/>
  <c r="W189" i="39"/>
  <c r="AN189" i="56" s="1"/>
  <c r="W93" i="51"/>
  <c r="V93" i="56" s="1"/>
  <c r="W117" i="50"/>
  <c r="T117" i="56" s="1"/>
  <c r="W252" i="42"/>
  <c r="L252" i="56" s="1"/>
  <c r="W205" i="36"/>
  <c r="J205" i="56" s="1"/>
  <c r="W318" i="54"/>
  <c r="AL318" i="56" s="1"/>
  <c r="W255" i="46"/>
  <c r="AH255" i="56" s="1"/>
  <c r="W165" i="36"/>
  <c r="J165" i="56" s="1"/>
  <c r="W165" i="38"/>
  <c r="Z165" i="56" s="1"/>
  <c r="W206" i="46"/>
  <c r="AH206" i="56" s="1"/>
  <c r="W94" i="42"/>
  <c r="L94" i="56" s="1"/>
  <c r="W228" i="37"/>
  <c r="N228" i="56" s="1"/>
  <c r="W263" i="36"/>
  <c r="J263" i="56" s="1"/>
  <c r="W155" i="52"/>
  <c r="W204" i="46"/>
  <c r="W100" i="38"/>
  <c r="Z100" i="56" s="1"/>
  <c r="W228" i="51"/>
  <c r="V228" i="56" s="1"/>
  <c r="W228" i="39"/>
  <c r="AN228" i="56" s="1"/>
  <c r="W253" i="54"/>
  <c r="AL253" i="56" s="1"/>
  <c r="W84" i="46"/>
  <c r="AH84" i="56" s="1"/>
  <c r="W97" i="37"/>
  <c r="N97" i="56" s="1"/>
  <c r="W198" i="45"/>
  <c r="AF198" i="56" s="1"/>
  <c r="W209" i="39"/>
  <c r="AN209" i="56" s="1"/>
  <c r="W211" i="43"/>
  <c r="AB211" i="56" s="1"/>
  <c r="W75" i="51"/>
  <c r="V75" i="56" s="1"/>
  <c r="W147" i="51"/>
  <c r="V147" i="56" s="1"/>
  <c r="W193" i="38"/>
  <c r="Z193" i="56" s="1"/>
  <c r="W132" i="39"/>
  <c r="W119" i="48"/>
  <c r="P119" i="56" s="1"/>
  <c r="W119" i="45"/>
  <c r="AF119" i="56" s="1"/>
  <c r="W156" i="48"/>
  <c r="P156" i="56" s="1"/>
  <c r="W89" i="39"/>
  <c r="AN89" i="56" s="1"/>
  <c r="W213" i="38"/>
  <c r="Z213" i="56" s="1"/>
  <c r="W118" i="36"/>
  <c r="J118" i="56" s="1"/>
  <c r="W144" i="49"/>
  <c r="R144" i="56" s="1"/>
  <c r="W189" i="42"/>
  <c r="L189" i="56" s="1"/>
  <c r="W84" i="36"/>
  <c r="J84" i="56" s="1"/>
  <c r="W97" i="50"/>
  <c r="T97" i="56" s="1"/>
  <c r="W149" i="39"/>
  <c r="AN149" i="56" s="1"/>
  <c r="W161" i="54"/>
  <c r="AL161" i="56" s="1"/>
  <c r="W209" i="54"/>
  <c r="AL209" i="56" s="1"/>
  <c r="W262" i="54"/>
  <c r="AL262" i="56" s="1"/>
  <c r="W211" i="52"/>
  <c r="X211" i="56" s="1"/>
  <c r="W75" i="36"/>
  <c r="J75" i="56" s="1"/>
  <c r="W256" i="39"/>
  <c r="AN256" i="56" s="1"/>
  <c r="W168" i="49"/>
  <c r="R168" i="56" s="1"/>
  <c r="W168" i="43"/>
  <c r="AB168" i="56" s="1"/>
  <c r="W193" i="36"/>
  <c r="J193" i="56" s="1"/>
  <c r="W311" i="37"/>
  <c r="N311" i="56" s="1"/>
  <c r="W132" i="42"/>
  <c r="W258" i="47"/>
  <c r="AJ258" i="56" s="1"/>
  <c r="W211" i="38"/>
  <c r="Z211" i="56" s="1"/>
  <c r="W194" i="37"/>
  <c r="N194" i="56" s="1"/>
  <c r="W317" i="52"/>
  <c r="X317" i="56" s="1"/>
  <c r="W75" i="54"/>
  <c r="AL75" i="56" s="1"/>
  <c r="W168" i="39"/>
  <c r="AN168" i="56" s="1"/>
  <c r="W328" i="47"/>
  <c r="AJ328" i="56" s="1"/>
  <c r="W225" i="36"/>
  <c r="J225" i="56" s="1"/>
  <c r="W227" i="38"/>
  <c r="Z227" i="56" s="1"/>
  <c r="W240" i="51"/>
  <c r="V240" i="56" s="1"/>
  <c r="W311" i="39"/>
  <c r="AN311" i="56" s="1"/>
  <c r="W75" i="44"/>
  <c r="AD75" i="56" s="1"/>
  <c r="W263" i="47"/>
  <c r="AJ263" i="56" s="1"/>
  <c r="W148" i="45"/>
  <c r="AF148" i="56" s="1"/>
  <c r="W311" i="43"/>
  <c r="AB311" i="56" s="1"/>
  <c r="W82" i="38"/>
  <c r="Z82" i="56" s="1"/>
  <c r="W147" i="47"/>
  <c r="AJ147" i="56" s="1"/>
  <c r="W230" i="43"/>
  <c r="AB230" i="56" s="1"/>
  <c r="W99" i="47"/>
  <c r="AJ99" i="56" s="1"/>
  <c r="W117" i="51"/>
  <c r="V117" i="56" s="1"/>
  <c r="W149" i="47"/>
  <c r="AJ149" i="56" s="1"/>
  <c r="W193" i="39"/>
  <c r="AN193" i="56" s="1"/>
  <c r="W88" i="48"/>
  <c r="P88" i="56" s="1"/>
  <c r="W91" i="51"/>
  <c r="V91" i="56" s="1"/>
  <c r="W321" i="46"/>
  <c r="AH321" i="56" s="1"/>
  <c r="W75" i="50"/>
  <c r="T75" i="56" s="1"/>
  <c r="W76" i="43"/>
  <c r="AB76" i="56" s="1"/>
  <c r="W152" i="46"/>
  <c r="AH152" i="56" s="1"/>
  <c r="W148" i="54"/>
  <c r="AL148" i="56" s="1"/>
  <c r="W329" i="45"/>
  <c r="AF329" i="56" s="1"/>
  <c r="W251" i="54"/>
  <c r="W110" i="43"/>
  <c r="AB110" i="56" s="1"/>
  <c r="W267" i="46"/>
  <c r="AH267" i="56" s="1"/>
  <c r="W99" i="48"/>
  <c r="P99" i="56" s="1"/>
  <c r="W115" i="49"/>
  <c r="R115" i="56" s="1"/>
  <c r="W151" i="52"/>
  <c r="X151" i="56" s="1"/>
  <c r="W78" i="43"/>
  <c r="AB78" i="56" s="1"/>
  <c r="W235" i="51"/>
  <c r="V235" i="56" s="1"/>
  <c r="W235" i="44"/>
  <c r="AD235" i="56" s="1"/>
  <c r="W111" i="43"/>
  <c r="AB111" i="56" s="1"/>
  <c r="W111" i="52"/>
  <c r="X111" i="56" s="1"/>
  <c r="W142" i="43"/>
  <c r="AB142" i="56" s="1"/>
  <c r="W143" i="44"/>
  <c r="AD143" i="56" s="1"/>
  <c r="W113" i="43"/>
  <c r="AB113" i="56" s="1"/>
  <c r="W87" i="38"/>
  <c r="Z87" i="56" s="1"/>
  <c r="W87" i="37"/>
  <c r="N87" i="56" s="1"/>
  <c r="W233" i="43"/>
  <c r="W147" i="38"/>
  <c r="Z147" i="56" s="1"/>
  <c r="W109" i="46"/>
  <c r="W263" i="42"/>
  <c r="L263" i="56" s="1"/>
  <c r="W212" i="48"/>
  <c r="P212" i="56" s="1"/>
  <c r="W212" i="43"/>
  <c r="AB212" i="56" s="1"/>
  <c r="W149" i="49"/>
  <c r="R149" i="56" s="1"/>
  <c r="W168" i="48"/>
  <c r="P168" i="56" s="1"/>
  <c r="H109" i="56"/>
  <c r="X103" i="32"/>
  <c r="W93" i="50"/>
  <c r="T93" i="56" s="1"/>
  <c r="W168" i="52"/>
  <c r="X168" i="56" s="1"/>
  <c r="W116" i="50"/>
  <c r="T116" i="56" s="1"/>
  <c r="W244" i="51"/>
  <c r="V244" i="56" s="1"/>
  <c r="W133" i="54"/>
  <c r="AL133" i="56" s="1"/>
  <c r="W200" i="44"/>
  <c r="AD200" i="56" s="1"/>
  <c r="W139" i="52"/>
  <c r="X139" i="56" s="1"/>
  <c r="W110" i="49"/>
  <c r="R110" i="56" s="1"/>
  <c r="W88" i="52"/>
  <c r="X88" i="56" s="1"/>
  <c r="W233" i="39"/>
  <c r="W150" i="51"/>
  <c r="V150" i="56" s="1"/>
  <c r="W260" i="36"/>
  <c r="J260" i="56" s="1"/>
  <c r="W133" i="48"/>
  <c r="P133" i="56" s="1"/>
  <c r="W224" i="46"/>
  <c r="AH224" i="56" s="1"/>
  <c r="W224" i="51"/>
  <c r="V224" i="56" s="1"/>
  <c r="W261" i="36"/>
  <c r="J261" i="56" s="1"/>
  <c r="W317" i="48"/>
  <c r="P317" i="56" s="1"/>
  <c r="W254" i="38"/>
  <c r="Z254" i="56" s="1"/>
  <c r="W235" i="36"/>
  <c r="J235" i="56" s="1"/>
  <c r="W96" i="36"/>
  <c r="J96" i="56" s="1"/>
  <c r="W142" i="52"/>
  <c r="X142" i="56" s="1"/>
  <c r="W327" i="36"/>
  <c r="W327" i="50"/>
  <c r="W161" i="45"/>
  <c r="AF161" i="56" s="1"/>
  <c r="W78" i="38"/>
  <c r="Z78" i="56" s="1"/>
  <c r="W233" i="49"/>
  <c r="W229" i="52"/>
  <c r="X229" i="56" s="1"/>
  <c r="W320" i="39"/>
  <c r="AN320" i="56" s="1"/>
  <c r="W320" i="38"/>
  <c r="Z320" i="56" s="1"/>
  <c r="W97" i="36"/>
  <c r="J97" i="56" s="1"/>
  <c r="W254" i="48"/>
  <c r="P254" i="56" s="1"/>
  <c r="W196" i="50"/>
  <c r="T196" i="56" s="1"/>
  <c r="W211" i="45"/>
  <c r="AF211" i="56" s="1"/>
  <c r="W141" i="52"/>
  <c r="X141" i="56" s="1"/>
  <c r="W311" i="54"/>
  <c r="AL311" i="56" s="1"/>
  <c r="W206" i="50"/>
  <c r="T206" i="56" s="1"/>
  <c r="W191" i="47"/>
  <c r="AJ191" i="56" s="1"/>
  <c r="W321" i="39"/>
  <c r="AN321" i="56" s="1"/>
  <c r="W99" i="37"/>
  <c r="N99" i="56" s="1"/>
  <c r="W99" i="42"/>
  <c r="L99" i="56" s="1"/>
  <c r="W115" i="47"/>
  <c r="AJ115" i="56" s="1"/>
  <c r="AJ364" i="56"/>
  <c r="AJ367" i="56" s="1"/>
  <c r="X363" i="47"/>
  <c r="W367" i="47"/>
  <c r="W229" i="50"/>
  <c r="T229" i="56" s="1"/>
  <c r="W258" i="46"/>
  <c r="AH258" i="56" s="1"/>
  <c r="W329" i="42"/>
  <c r="L329" i="56" s="1"/>
  <c r="W145" i="52"/>
  <c r="X145" i="56" s="1"/>
  <c r="W162" i="38"/>
  <c r="Z162" i="56" s="1"/>
  <c r="W189" i="51"/>
  <c r="V189" i="56" s="1"/>
  <c r="W254" i="51"/>
  <c r="V254" i="56" s="1"/>
  <c r="W235" i="47"/>
  <c r="AJ235" i="56" s="1"/>
  <c r="W96" i="50"/>
  <c r="T96" i="56" s="1"/>
  <c r="W312" i="44"/>
  <c r="AD312" i="56" s="1"/>
  <c r="W312" i="52"/>
  <c r="X312" i="56" s="1"/>
  <c r="W327" i="43"/>
  <c r="W84" i="45"/>
  <c r="AF84" i="56" s="1"/>
  <c r="W92" i="52"/>
  <c r="X92" i="56" s="1"/>
  <c r="W98" i="44"/>
  <c r="AD98" i="56" s="1"/>
  <c r="W87" i="45"/>
  <c r="AF87" i="56" s="1"/>
  <c r="W95" i="51"/>
  <c r="V95" i="56" s="1"/>
  <c r="W139" i="47"/>
  <c r="AJ139" i="56" s="1"/>
  <c r="W156" i="46"/>
  <c r="AH156" i="56" s="1"/>
  <c r="W233" i="52"/>
  <c r="W102" i="38"/>
  <c r="Z102" i="56" s="1"/>
  <c r="W163" i="47"/>
  <c r="AJ163" i="56" s="1"/>
  <c r="W229" i="44"/>
  <c r="AD229" i="56" s="1"/>
  <c r="W246" i="39"/>
  <c r="AN246" i="56" s="1"/>
  <c r="W320" i="45"/>
  <c r="AF320" i="56" s="1"/>
  <c r="W110" i="50"/>
  <c r="T110" i="56" s="1"/>
  <c r="W99" i="39"/>
  <c r="AN99" i="56" s="1"/>
  <c r="W143" i="43"/>
  <c r="AB143" i="56" s="1"/>
  <c r="W136" i="49"/>
  <c r="R136" i="56" s="1"/>
  <c r="W196" i="54"/>
  <c r="AL196" i="56" s="1"/>
  <c r="W227" i="47"/>
  <c r="AJ227" i="56" s="1"/>
  <c r="W235" i="43"/>
  <c r="AB235" i="56" s="1"/>
  <c r="W96" i="48"/>
  <c r="P96" i="56" s="1"/>
  <c r="W96" i="54"/>
  <c r="AL96" i="56" s="1"/>
  <c r="W166" i="47"/>
  <c r="AJ166" i="56" s="1"/>
  <c r="W240" i="46"/>
  <c r="AH240" i="56" s="1"/>
  <c r="W327" i="45"/>
  <c r="W327" i="47"/>
  <c r="W85" i="48"/>
  <c r="P85" i="56" s="1"/>
  <c r="W86" i="51"/>
  <c r="V86" i="56" s="1"/>
  <c r="W261" i="52"/>
  <c r="X261" i="56" s="1"/>
  <c r="W119" i="42"/>
  <c r="L119" i="56" s="1"/>
  <c r="X363" i="46"/>
  <c r="AH364" i="56"/>
  <c r="AH367" i="56" s="1"/>
  <c r="W367" i="46"/>
  <c r="W257" i="49"/>
  <c r="R257" i="56" s="1"/>
  <c r="W207" i="47"/>
  <c r="AJ207" i="56" s="1"/>
  <c r="W207" i="46"/>
  <c r="AH207" i="56" s="1"/>
  <c r="W201" i="37"/>
  <c r="N201" i="56" s="1"/>
  <c r="W319" i="39"/>
  <c r="AN319" i="56" s="1"/>
  <c r="W114" i="46"/>
  <c r="AH114" i="56" s="1"/>
  <c r="W312" i="47"/>
  <c r="AJ312" i="56" s="1"/>
  <c r="W275" i="51"/>
  <c r="V275" i="56" s="1"/>
  <c r="W160" i="43"/>
  <c r="AB160" i="56" s="1"/>
  <c r="W90" i="50"/>
  <c r="T90" i="56" s="1"/>
  <c r="AP90" i="56" s="1"/>
  <c r="W313" i="50"/>
  <c r="T313" i="56" s="1"/>
  <c r="W313" i="43"/>
  <c r="AB313" i="56" s="1"/>
  <c r="W192" i="51"/>
  <c r="V192" i="56" s="1"/>
  <c r="W163" i="50"/>
  <c r="T163" i="56" s="1"/>
  <c r="W210" i="54"/>
  <c r="AL210" i="56" s="1"/>
  <c r="W210" i="51"/>
  <c r="V210" i="56" s="1"/>
  <c r="W101" i="39"/>
  <c r="AN101" i="56" s="1"/>
  <c r="W188" i="51"/>
  <c r="V188" i="56" s="1"/>
  <c r="W75" i="47"/>
  <c r="AJ75" i="56" s="1"/>
  <c r="W78" i="52"/>
  <c r="X78" i="56" s="1"/>
  <c r="W168" i="51"/>
  <c r="V168" i="56" s="1"/>
  <c r="W88" i="46"/>
  <c r="AH88" i="56" s="1"/>
  <c r="W133" i="45"/>
  <c r="AF133" i="56" s="1"/>
  <c r="W133" i="47"/>
  <c r="AJ133" i="56" s="1"/>
  <c r="W151" i="54"/>
  <c r="AL151" i="56" s="1"/>
  <c r="W101" i="52"/>
  <c r="X101" i="56" s="1"/>
  <c r="W116" i="37"/>
  <c r="N116" i="56" s="1"/>
  <c r="W314" i="37"/>
  <c r="N314" i="56" s="1"/>
  <c r="W205" i="37"/>
  <c r="N205" i="56" s="1"/>
  <c r="W80" i="52"/>
  <c r="X80" i="56" s="1"/>
  <c r="W75" i="52"/>
  <c r="X75" i="56" s="1"/>
  <c r="W97" i="38"/>
  <c r="Z97" i="56" s="1"/>
  <c r="W233" i="50"/>
  <c r="W85" i="46"/>
  <c r="AH85" i="56" s="1"/>
  <c r="W257" i="39"/>
  <c r="AN257" i="56" s="1"/>
  <c r="W327" i="44"/>
  <c r="W329" i="51"/>
  <c r="V329" i="56" s="1"/>
  <c r="W206" i="36"/>
  <c r="J206" i="56" s="1"/>
  <c r="W169" i="38"/>
  <c r="Z169" i="56" s="1"/>
  <c r="W162" i="51"/>
  <c r="V162" i="56" s="1"/>
  <c r="W206" i="52"/>
  <c r="X206" i="56" s="1"/>
  <c r="W275" i="36"/>
  <c r="J275" i="56" s="1"/>
  <c r="W275" i="47"/>
  <c r="AJ275" i="56" s="1"/>
  <c r="W275" i="48"/>
  <c r="P275" i="56" s="1"/>
  <c r="W193" i="44"/>
  <c r="AD193" i="56" s="1"/>
  <c r="W197" i="42"/>
  <c r="L197" i="56" s="1"/>
  <c r="W276" i="37"/>
  <c r="N276" i="56" s="1"/>
  <c r="W84" i="48"/>
  <c r="P84" i="56" s="1"/>
  <c r="W163" i="37"/>
  <c r="N163" i="56" s="1"/>
  <c r="W190" i="52"/>
  <c r="X190" i="56" s="1"/>
  <c r="W313" i="39"/>
  <c r="AN313" i="56" s="1"/>
  <c r="W276" i="47"/>
  <c r="AJ276" i="56" s="1"/>
  <c r="W75" i="42"/>
  <c r="L75" i="56" s="1"/>
  <c r="W241" i="46"/>
  <c r="AH241" i="56" s="1"/>
  <c r="W135" i="45"/>
  <c r="AF135" i="56" s="1"/>
  <c r="W316" i="42"/>
  <c r="L316" i="56" s="1"/>
  <c r="W210" i="42"/>
  <c r="L210" i="56" s="1"/>
  <c r="W210" i="46"/>
  <c r="AH210" i="56" s="1"/>
  <c r="W230" i="37"/>
  <c r="N230" i="56" s="1"/>
  <c r="W223" i="42"/>
  <c r="L223" i="56" s="1"/>
  <c r="W317" i="50"/>
  <c r="T317" i="56" s="1"/>
  <c r="W257" i="36"/>
  <c r="J257" i="56" s="1"/>
  <c r="W98" i="36"/>
  <c r="J98" i="56" s="1"/>
  <c r="W101" i="49"/>
  <c r="R101" i="56" s="1"/>
  <c r="W188" i="39"/>
  <c r="AN188" i="56" s="1"/>
  <c r="W188" i="45"/>
  <c r="AF188" i="56" s="1"/>
  <c r="D367" i="52"/>
  <c r="E13" i="52"/>
  <c r="U62" i="35" s="1"/>
  <c r="W160" i="52"/>
  <c r="X160" i="56" s="1"/>
  <c r="W207" i="50"/>
  <c r="T207" i="56" s="1"/>
  <c r="W109" i="48"/>
  <c r="W98" i="38"/>
  <c r="Z98" i="56" s="1"/>
  <c r="W272" i="39"/>
  <c r="AN272" i="56" s="1"/>
  <c r="W274" i="52"/>
  <c r="X274" i="56" s="1"/>
  <c r="W109" i="45"/>
  <c r="W200" i="36"/>
  <c r="J200" i="56" s="1"/>
  <c r="W109" i="54"/>
  <c r="W134" i="49"/>
  <c r="R134" i="56" s="1"/>
  <c r="W199" i="52"/>
  <c r="X199" i="56" s="1"/>
  <c r="W224" i="39"/>
  <c r="AN224" i="56" s="1"/>
  <c r="W161" i="48"/>
  <c r="P161" i="56" s="1"/>
  <c r="W314" i="45"/>
  <c r="AF314" i="56" s="1"/>
  <c r="W111" i="42"/>
  <c r="L111" i="56" s="1"/>
  <c r="W87" i="42"/>
  <c r="L87" i="56" s="1"/>
  <c r="W87" i="52"/>
  <c r="X87" i="56" s="1"/>
  <c r="W119" i="37"/>
  <c r="N119" i="56" s="1"/>
  <c r="W257" i="52"/>
  <c r="X257" i="56" s="1"/>
  <c r="W207" i="49"/>
  <c r="R207" i="56" s="1"/>
  <c r="W201" i="42"/>
  <c r="L201" i="56" s="1"/>
  <c r="W201" i="36"/>
  <c r="J201" i="56" s="1"/>
  <c r="W312" i="50"/>
  <c r="T312" i="56" s="1"/>
  <c r="W76" i="37"/>
  <c r="N76" i="56" s="1"/>
  <c r="W262" i="46"/>
  <c r="AH262" i="56" s="1"/>
  <c r="W78" i="47"/>
  <c r="AJ78" i="56" s="1"/>
  <c r="W190" i="39"/>
  <c r="AN190" i="56" s="1"/>
  <c r="W197" i="54"/>
  <c r="AL197" i="56" s="1"/>
  <c r="W213" i="51"/>
  <c r="V213" i="56" s="1"/>
  <c r="W223" i="51"/>
  <c r="V223" i="56" s="1"/>
  <c r="W313" i="49"/>
  <c r="R313" i="56" s="1"/>
  <c r="W192" i="42"/>
  <c r="L192" i="56" s="1"/>
  <c r="W208" i="49"/>
  <c r="R208" i="56" s="1"/>
  <c r="W241" i="39"/>
  <c r="AN241" i="56" s="1"/>
  <c r="W80" i="36"/>
  <c r="J80" i="56" s="1"/>
  <c r="W201" i="50"/>
  <c r="T201" i="56" s="1"/>
  <c r="W198" i="42"/>
  <c r="L198" i="56" s="1"/>
  <c r="W225" i="43"/>
  <c r="AB225" i="56" s="1"/>
  <c r="W316" i="49"/>
  <c r="R316" i="56" s="1"/>
  <c r="W316" i="39"/>
  <c r="AN316" i="56" s="1"/>
  <c r="W210" i="43"/>
  <c r="AB210" i="56" s="1"/>
  <c r="W223" i="43"/>
  <c r="AB223" i="56" s="1"/>
  <c r="W223" i="44"/>
  <c r="AD223" i="56" s="1"/>
  <c r="W109" i="52"/>
  <c r="W165" i="47"/>
  <c r="AJ165" i="56" s="1"/>
  <c r="W316" i="54"/>
  <c r="AL316" i="56" s="1"/>
  <c r="W111" i="46"/>
  <c r="AH111" i="56" s="1"/>
  <c r="W101" i="50"/>
  <c r="T101" i="56" s="1"/>
  <c r="W188" i="43"/>
  <c r="AB188" i="56" s="1"/>
  <c r="W312" i="46"/>
  <c r="AH312" i="56" s="1"/>
  <c r="W109" i="51"/>
  <c r="W160" i="36"/>
  <c r="J160" i="56" s="1"/>
  <c r="W259" i="44"/>
  <c r="AD259" i="56" s="1"/>
  <c r="W211" i="50"/>
  <c r="T211" i="56" s="1"/>
  <c r="W312" i="49"/>
  <c r="R312" i="56" s="1"/>
  <c r="W144" i="54"/>
  <c r="AL144" i="56" s="1"/>
  <c r="W207" i="42"/>
  <c r="L207" i="56" s="1"/>
  <c r="W207" i="36"/>
  <c r="J207" i="56" s="1"/>
  <c r="W83" i="43"/>
  <c r="AB83" i="56" s="1"/>
  <c r="W146" i="44"/>
  <c r="AD146" i="56" s="1"/>
  <c r="W276" i="46"/>
  <c r="AH276" i="56" s="1"/>
  <c r="W245" i="46"/>
  <c r="AH245" i="56" s="1"/>
  <c r="W320" i="51"/>
  <c r="V320" i="56" s="1"/>
  <c r="W210" i="52"/>
  <c r="X210" i="56" s="1"/>
  <c r="W200" i="45"/>
  <c r="AF200" i="56" s="1"/>
  <c r="W156" i="43"/>
  <c r="AB156" i="56" s="1"/>
  <c r="W247" i="50"/>
  <c r="T247" i="56" s="1"/>
  <c r="W230" i="48"/>
  <c r="P230" i="56" s="1"/>
  <c r="W199" i="54"/>
  <c r="AL199" i="56" s="1"/>
  <c r="W286" i="43"/>
  <c r="AB286" i="56" s="1"/>
  <c r="W268" i="42"/>
  <c r="L268" i="56" s="1"/>
  <c r="W269" i="49"/>
  <c r="R269" i="56" s="1"/>
  <c r="W281" i="44"/>
  <c r="AD281" i="56" s="1"/>
  <c r="W282" i="52"/>
  <c r="X282" i="56" s="1"/>
  <c r="W287" i="37"/>
  <c r="N287" i="56" s="1"/>
  <c r="W279" i="51"/>
  <c r="V279" i="56" s="1"/>
  <c r="W282" i="42"/>
  <c r="L282" i="56" s="1"/>
  <c r="W287" i="51"/>
  <c r="V287" i="56" s="1"/>
  <c r="W272" i="43"/>
  <c r="AB272" i="56" s="1"/>
  <c r="W278" i="49"/>
  <c r="R278" i="56" s="1"/>
  <c r="W281" i="42"/>
  <c r="L281" i="56" s="1"/>
  <c r="W280" i="54"/>
  <c r="AL280" i="56" s="1"/>
  <c r="W269" i="54"/>
  <c r="AL269" i="56" s="1"/>
  <c r="W278" i="45"/>
  <c r="AF278" i="56" s="1"/>
  <c r="W279" i="49"/>
  <c r="R279" i="56" s="1"/>
  <c r="W327" i="37"/>
  <c r="W98" i="42"/>
  <c r="L98" i="56" s="1"/>
  <c r="W163" i="46"/>
  <c r="AH163" i="56" s="1"/>
  <c r="W241" i="37"/>
  <c r="N241" i="56" s="1"/>
  <c r="W257" i="46"/>
  <c r="AH257" i="56" s="1"/>
  <c r="W229" i="43"/>
  <c r="AB229" i="56" s="1"/>
  <c r="W287" i="39"/>
  <c r="AN287" i="56" s="1"/>
  <c r="W290" i="39"/>
  <c r="AN290" i="56" s="1"/>
  <c r="W240" i="54"/>
  <c r="AL240" i="56" s="1"/>
  <c r="W148" i="43"/>
  <c r="AB148" i="56" s="1"/>
  <c r="W242" i="42"/>
  <c r="L242" i="56" s="1"/>
  <c r="W317" i="51"/>
  <c r="V317" i="56" s="1"/>
  <c r="W114" i="38"/>
  <c r="Z114" i="56" s="1"/>
  <c r="W315" i="43"/>
  <c r="AB315" i="56" s="1"/>
  <c r="D367" i="50"/>
  <c r="E13" i="50"/>
  <c r="U60" i="35" s="1"/>
  <c r="W148" i="52"/>
  <c r="X148" i="56" s="1"/>
  <c r="W201" i="44"/>
  <c r="AD201" i="56" s="1"/>
  <c r="W259" i="42"/>
  <c r="L259" i="56" s="1"/>
  <c r="W209" i="43"/>
  <c r="AB209" i="56" s="1"/>
  <c r="W211" i="48"/>
  <c r="P211" i="56" s="1"/>
  <c r="W207" i="38"/>
  <c r="Z207" i="56" s="1"/>
  <c r="W316" i="46"/>
  <c r="AH316" i="56" s="1"/>
  <c r="W169" i="45"/>
  <c r="AF169" i="56" s="1"/>
  <c r="W313" i="47"/>
  <c r="AJ313" i="56" s="1"/>
  <c r="W195" i="46"/>
  <c r="AH195" i="56" s="1"/>
  <c r="W277" i="49"/>
  <c r="R277" i="56" s="1"/>
  <c r="W254" i="45"/>
  <c r="AF254" i="56" s="1"/>
  <c r="W268" i="51"/>
  <c r="V268" i="56" s="1"/>
  <c r="W269" i="50"/>
  <c r="T269" i="56" s="1"/>
  <c r="W282" i="45"/>
  <c r="AF282" i="56" s="1"/>
  <c r="W284" i="37"/>
  <c r="N284" i="56" s="1"/>
  <c r="W279" i="36"/>
  <c r="J279" i="56" s="1"/>
  <c r="W279" i="50"/>
  <c r="T279" i="56" s="1"/>
  <c r="W283" i="51"/>
  <c r="V283" i="56" s="1"/>
  <c r="W284" i="52"/>
  <c r="X284" i="56" s="1"/>
  <c r="W278" i="48"/>
  <c r="P278" i="56" s="1"/>
  <c r="W283" i="54"/>
  <c r="AL283" i="56" s="1"/>
  <c r="W290" i="51"/>
  <c r="V290" i="56" s="1"/>
  <c r="W288" i="43"/>
  <c r="AB288" i="56" s="1"/>
  <c r="W281" i="52"/>
  <c r="X281" i="56" s="1"/>
  <c r="W280" i="50"/>
  <c r="T280" i="56" s="1"/>
  <c r="W86" i="38"/>
  <c r="Z86" i="56" s="1"/>
  <c r="W225" i="45"/>
  <c r="AF225" i="56" s="1"/>
  <c r="W166" i="48"/>
  <c r="P166" i="56" s="1"/>
  <c r="W205" i="45"/>
  <c r="AF205" i="56" s="1"/>
  <c r="W146" i="48"/>
  <c r="P146" i="56" s="1"/>
  <c r="W246" i="42"/>
  <c r="L246" i="56" s="1"/>
  <c r="W246" i="51"/>
  <c r="V246" i="56" s="1"/>
  <c r="W149" i="46"/>
  <c r="AH149" i="56" s="1"/>
  <c r="W116" i="38"/>
  <c r="Z116" i="56" s="1"/>
  <c r="W169" i="46"/>
  <c r="AH169" i="56" s="1"/>
  <c r="W275" i="54"/>
  <c r="AL275" i="56" s="1"/>
  <c r="W190" i="42"/>
  <c r="L190" i="56" s="1"/>
  <c r="W313" i="48"/>
  <c r="P313" i="56" s="1"/>
  <c r="W168" i="47"/>
  <c r="AJ168" i="56" s="1"/>
  <c r="W276" i="43"/>
  <c r="AB276" i="56" s="1"/>
  <c r="W242" i="45"/>
  <c r="AF242" i="56" s="1"/>
  <c r="AP242" i="56" s="1"/>
  <c r="W314" i="46"/>
  <c r="AH314" i="56" s="1"/>
  <c r="W101" i="38"/>
  <c r="Z101" i="56" s="1"/>
  <c r="W101" i="36"/>
  <c r="J101" i="56" s="1"/>
  <c r="W276" i="45"/>
  <c r="AF276" i="56" s="1"/>
  <c r="W160" i="42"/>
  <c r="L160" i="56" s="1"/>
  <c r="W140" i="47"/>
  <c r="AJ140" i="56" s="1"/>
  <c r="W315" i="49"/>
  <c r="R315" i="56" s="1"/>
  <c r="W285" i="51"/>
  <c r="V285" i="56" s="1"/>
  <c r="W287" i="43"/>
  <c r="AB287" i="56" s="1"/>
  <c r="W278" i="38"/>
  <c r="Z278" i="56" s="1"/>
  <c r="W287" i="38"/>
  <c r="Z287" i="56" s="1"/>
  <c r="W272" i="51"/>
  <c r="V272" i="56" s="1"/>
  <c r="W289" i="43"/>
  <c r="AB289" i="56" s="1"/>
  <c r="W269" i="46"/>
  <c r="AH269" i="56" s="1"/>
  <c r="W272" i="45"/>
  <c r="AF272" i="56" s="1"/>
  <c r="W282" i="49"/>
  <c r="R282" i="56" s="1"/>
  <c r="W285" i="38"/>
  <c r="Z285" i="56" s="1"/>
  <c r="W289" i="52"/>
  <c r="X289" i="56" s="1"/>
  <c r="W289" i="51"/>
  <c r="V289" i="56" s="1"/>
  <c r="W286" i="54"/>
  <c r="AL286" i="56" s="1"/>
  <c r="W278" i="36"/>
  <c r="J278" i="56" s="1"/>
  <c r="W277" i="42"/>
  <c r="L277" i="56" s="1"/>
  <c r="W279" i="46"/>
  <c r="AH279" i="56" s="1"/>
  <c r="W239" i="42"/>
  <c r="W97" i="49"/>
  <c r="R97" i="56" s="1"/>
  <c r="W224" i="43"/>
  <c r="AB224" i="56" s="1"/>
  <c r="W80" i="38"/>
  <c r="Z80" i="56" s="1"/>
  <c r="W100" i="50"/>
  <c r="T100" i="56" s="1"/>
  <c r="W229" i="37"/>
  <c r="N229" i="56" s="1"/>
  <c r="W243" i="38"/>
  <c r="Z243" i="56" s="1"/>
  <c r="W277" i="52"/>
  <c r="X277" i="56" s="1"/>
  <c r="AP282" i="56" l="1"/>
  <c r="AP199" i="56"/>
  <c r="AP115" i="56"/>
  <c r="AP111" i="56"/>
  <c r="AP280" i="56"/>
  <c r="AP285" i="56"/>
  <c r="AP139" i="56"/>
  <c r="AP261" i="56"/>
  <c r="AP198" i="56"/>
  <c r="AP241" i="56"/>
  <c r="AP227" i="56"/>
  <c r="AP163" i="56"/>
  <c r="AP275" i="56"/>
  <c r="AP315" i="56"/>
  <c r="AP319" i="56"/>
  <c r="AP96" i="56"/>
  <c r="AP321" i="56"/>
  <c r="AP258" i="56"/>
  <c r="AP149" i="56"/>
  <c r="AP83" i="56"/>
  <c r="AP230" i="56"/>
  <c r="AP112" i="56"/>
  <c r="AP92" i="56"/>
  <c r="AP146" i="56"/>
  <c r="AP274" i="56"/>
  <c r="AP93" i="56"/>
  <c r="AP165" i="56"/>
  <c r="AP196" i="56"/>
  <c r="AP235" i="56"/>
  <c r="AP289" i="56"/>
  <c r="AP284" i="56"/>
  <c r="AP150" i="56"/>
  <c r="AP134" i="56"/>
  <c r="AP281" i="56"/>
  <c r="AP240" i="56"/>
  <c r="AP208" i="56"/>
  <c r="AP81" i="56"/>
  <c r="AP245" i="56"/>
  <c r="AP243" i="56"/>
  <c r="AP288" i="56"/>
  <c r="AP259" i="56"/>
  <c r="AL109" i="56"/>
  <c r="X103" i="54"/>
  <c r="J327" i="56"/>
  <c r="X323" i="36"/>
  <c r="X231" i="39"/>
  <c r="AN233" i="56"/>
  <c r="AB233" i="56"/>
  <c r="X231" i="43"/>
  <c r="AL251" i="56"/>
  <c r="AF155" i="56"/>
  <c r="X153" i="45"/>
  <c r="T74" i="56"/>
  <c r="AN74" i="56"/>
  <c r="D367" i="43"/>
  <c r="E13" i="43"/>
  <c r="U64" i="35" s="1"/>
  <c r="E13" i="37"/>
  <c r="U57" i="35" s="1"/>
  <c r="D367" i="37"/>
  <c r="AP276" i="56"/>
  <c r="P233" i="56"/>
  <c r="X231" i="48"/>
  <c r="AP119" i="56"/>
  <c r="AP148" i="56"/>
  <c r="AP268" i="56"/>
  <c r="AL233" i="56"/>
  <c r="X231" i="54"/>
  <c r="AP133" i="56"/>
  <c r="X103" i="51"/>
  <c r="V109" i="56"/>
  <c r="AP188" i="56"/>
  <c r="X323" i="45"/>
  <c r="AF327" i="56"/>
  <c r="AP99" i="56"/>
  <c r="X233" i="56"/>
  <c r="X231" i="52"/>
  <c r="AP193" i="56"/>
  <c r="AP311" i="56"/>
  <c r="X120" i="42"/>
  <c r="L132" i="56"/>
  <c r="AP209" i="56"/>
  <c r="AB204" i="56"/>
  <c r="X202" i="43"/>
  <c r="AP143" i="56"/>
  <c r="AF74" i="56"/>
  <c r="AP98" i="56"/>
  <c r="AP254" i="56"/>
  <c r="L251" i="56"/>
  <c r="P251" i="56"/>
  <c r="AP283" i="56"/>
  <c r="D367" i="36"/>
  <c r="E13" i="36"/>
  <c r="U55" i="35" s="1"/>
  <c r="X120" i="47"/>
  <c r="AP160" i="56"/>
  <c r="AP269" i="56"/>
  <c r="AP114" i="56"/>
  <c r="AP80" i="56"/>
  <c r="AP135" i="56"/>
  <c r="P327" i="56"/>
  <c r="X323" i="48"/>
  <c r="AP244" i="56"/>
  <c r="AP91" i="56"/>
  <c r="AP86" i="56"/>
  <c r="Z327" i="56"/>
  <c r="X323" i="38"/>
  <c r="AP211" i="56"/>
  <c r="X236" i="54"/>
  <c r="AL239" i="56"/>
  <c r="AP194" i="56"/>
  <c r="AP212" i="56"/>
  <c r="N155" i="56"/>
  <c r="X153" i="37"/>
  <c r="J239" i="56"/>
  <c r="X236" i="36"/>
  <c r="AP157" i="56"/>
  <c r="L155" i="56"/>
  <c r="X153" i="42"/>
  <c r="AP205" i="56"/>
  <c r="AP117" i="56"/>
  <c r="AP200" i="56"/>
  <c r="AP192" i="56"/>
  <c r="AH74" i="56"/>
  <c r="Z251" i="56"/>
  <c r="AP279" i="56"/>
  <c r="D367" i="51"/>
  <c r="E13" i="51"/>
  <c r="U61" i="35" s="1"/>
  <c r="X103" i="49"/>
  <c r="R109" i="56"/>
  <c r="AJ109" i="56"/>
  <c r="X103" i="47"/>
  <c r="AP229" i="56"/>
  <c r="Z233" i="56"/>
  <c r="X231" i="38"/>
  <c r="AH239" i="56"/>
  <c r="X236" i="46"/>
  <c r="X153" i="43"/>
  <c r="AB155" i="56"/>
  <c r="X236" i="49"/>
  <c r="R239" i="56"/>
  <c r="AP317" i="56"/>
  <c r="AP206" i="56"/>
  <c r="AB251" i="56"/>
  <c r="T251" i="56"/>
  <c r="AP264" i="56"/>
  <c r="AP253" i="56"/>
  <c r="X153" i="36"/>
  <c r="L239" i="56"/>
  <c r="X236" i="42"/>
  <c r="AF109" i="56"/>
  <c r="X103" i="45"/>
  <c r="AP257" i="56"/>
  <c r="R132" i="56"/>
  <c r="X120" i="49"/>
  <c r="X120" i="37"/>
  <c r="N132" i="56"/>
  <c r="AP260" i="56"/>
  <c r="AP277" i="56"/>
  <c r="X204" i="56"/>
  <c r="X202" i="52"/>
  <c r="X323" i="46"/>
  <c r="AH327" i="56"/>
  <c r="AP110" i="56"/>
  <c r="AP84" i="56"/>
  <c r="V132" i="56"/>
  <c r="X120" i="51"/>
  <c r="AP100" i="56"/>
  <c r="P74" i="56"/>
  <c r="X202" i="36"/>
  <c r="X153" i="51"/>
  <c r="AP224" i="56"/>
  <c r="P109" i="56"/>
  <c r="X103" i="48"/>
  <c r="D367" i="46"/>
  <c r="E13" i="46"/>
  <c r="U67" i="35" s="1"/>
  <c r="AP290" i="56"/>
  <c r="X109" i="56"/>
  <c r="X103" i="52"/>
  <c r="X231" i="50"/>
  <c r="T233" i="56"/>
  <c r="AB327" i="56"/>
  <c r="X323" i="43"/>
  <c r="AP168" i="56"/>
  <c r="X153" i="46"/>
  <c r="AH155" i="56"/>
  <c r="AN204" i="56"/>
  <c r="X202" i="39"/>
  <c r="AP167" i="56"/>
  <c r="AP164" i="56"/>
  <c r="AP138" i="56"/>
  <c r="Z74" i="56"/>
  <c r="AP141" i="56"/>
  <c r="AF251" i="56"/>
  <c r="X236" i="52"/>
  <c r="X239" i="56"/>
  <c r="X202" i="37"/>
  <c r="X120" i="38"/>
  <c r="Z132" i="56"/>
  <c r="L109" i="56"/>
  <c r="X103" i="42"/>
  <c r="X236" i="47"/>
  <c r="AJ239" i="56"/>
  <c r="AP271" i="56"/>
  <c r="X120" i="46"/>
  <c r="AH132" i="56"/>
  <c r="AP278" i="56"/>
  <c r="N233" i="56"/>
  <c r="X231" i="37"/>
  <c r="X231" i="51"/>
  <c r="V233" i="56"/>
  <c r="R327" i="56"/>
  <c r="X323" i="49"/>
  <c r="AP195" i="56"/>
  <c r="X236" i="44"/>
  <c r="AD239" i="56"/>
  <c r="AP78" i="56"/>
  <c r="X202" i="42"/>
  <c r="L204" i="56"/>
  <c r="V204" i="56"/>
  <c r="X202" i="51"/>
  <c r="X202" i="45"/>
  <c r="AF204" i="56"/>
  <c r="T204" i="56"/>
  <c r="X202" i="50"/>
  <c r="AP147" i="56"/>
  <c r="AP94" i="56"/>
  <c r="X74" i="56"/>
  <c r="AP95" i="56"/>
  <c r="L74" i="56"/>
  <c r="AP166" i="56"/>
  <c r="AN109" i="56"/>
  <c r="X103" i="39"/>
  <c r="X103" i="36"/>
  <c r="J109" i="56"/>
  <c r="X323" i="39"/>
  <c r="AP210" i="56"/>
  <c r="AJ233" i="56"/>
  <c r="X231" i="47"/>
  <c r="AP87" i="56"/>
  <c r="X323" i="51"/>
  <c r="V327" i="56"/>
  <c r="L327" i="56"/>
  <c r="X323" i="42"/>
  <c r="AP151" i="56"/>
  <c r="AP118" i="56"/>
  <c r="AP262" i="56"/>
  <c r="X120" i="43"/>
  <c r="AB132" i="56"/>
  <c r="AP136" i="56"/>
  <c r="X236" i="48"/>
  <c r="P239" i="56"/>
  <c r="AP152" i="56"/>
  <c r="AP82" i="56"/>
  <c r="AP263" i="56"/>
  <c r="AL204" i="56"/>
  <c r="X202" i="54"/>
  <c r="AP252" i="56"/>
  <c r="AP213" i="56"/>
  <c r="J251" i="56"/>
  <c r="AN367" i="56"/>
  <c r="AP364" i="56"/>
  <c r="AP367" i="56" s="1"/>
  <c r="E13" i="54"/>
  <c r="U69" i="35" s="1"/>
  <c r="D367" i="54"/>
  <c r="X120" i="45"/>
  <c r="X153" i="49"/>
  <c r="X323" i="47"/>
  <c r="AJ327" i="56"/>
  <c r="AP246" i="56"/>
  <c r="X231" i="49"/>
  <c r="R233" i="56"/>
  <c r="AP189" i="56"/>
  <c r="AH251" i="56"/>
  <c r="AP207" i="56"/>
  <c r="X236" i="38"/>
  <c r="Z239" i="56"/>
  <c r="AP75" i="56"/>
  <c r="AP161" i="56"/>
  <c r="T155" i="56"/>
  <c r="X153" i="50"/>
  <c r="AL155" i="56"/>
  <c r="X153" i="54"/>
  <c r="AP116" i="56"/>
  <c r="AP88" i="56"/>
  <c r="AP314" i="56"/>
  <c r="X153" i="38"/>
  <c r="Z155" i="56"/>
  <c r="AP144" i="56"/>
  <c r="AP102" i="56"/>
  <c r="AP316" i="56"/>
  <c r="D367" i="47"/>
  <c r="E13" i="47"/>
  <c r="U68" i="35" s="1"/>
  <c r="AP320" i="56"/>
  <c r="X103" i="46"/>
  <c r="AH109" i="56"/>
  <c r="AP256" i="56"/>
  <c r="AH204" i="56"/>
  <c r="X202" i="46"/>
  <c r="AP328" i="56"/>
  <c r="AP76" i="56"/>
  <c r="AP287" i="56"/>
  <c r="X323" i="37"/>
  <c r="N327" i="56"/>
  <c r="AP190" i="56"/>
  <c r="AP272" i="56"/>
  <c r="AP313" i="56"/>
  <c r="AD327" i="56"/>
  <c r="X323" i="44"/>
  <c r="AP101" i="56"/>
  <c r="T327" i="56"/>
  <c r="X323" i="50"/>
  <c r="AP89" i="56"/>
  <c r="AN132" i="56"/>
  <c r="X120" i="39"/>
  <c r="AP228" i="56"/>
  <c r="X153" i="52"/>
  <c r="X155" i="56"/>
  <c r="AP255" i="56"/>
  <c r="X153" i="48"/>
  <c r="P155" i="56"/>
  <c r="J74" i="56"/>
  <c r="AP247" i="56"/>
  <c r="AN251" i="56"/>
  <c r="R74" i="56"/>
  <c r="AP226" i="56"/>
  <c r="X251" i="56"/>
  <c r="AP85" i="56"/>
  <c r="AD155" i="56"/>
  <c r="X153" i="44"/>
  <c r="D367" i="42"/>
  <c r="E13" i="42"/>
  <c r="U56" i="35" s="1"/>
  <c r="X120" i="52"/>
  <c r="AP169" i="56"/>
  <c r="AN239" i="56"/>
  <c r="X236" i="39"/>
  <c r="AP286" i="56"/>
  <c r="E13" i="49"/>
  <c r="U59" i="35" s="1"/>
  <c r="D367" i="49"/>
  <c r="AP223" i="56"/>
  <c r="AP329" i="56"/>
  <c r="D367" i="48"/>
  <c r="E13" i="48"/>
  <c r="U58" i="35" s="1"/>
  <c r="AP267" i="56"/>
  <c r="X231" i="42"/>
  <c r="L233" i="56"/>
  <c r="AP113" i="56"/>
  <c r="AP162" i="56"/>
  <c r="AP156" i="56"/>
  <c r="AP97" i="56"/>
  <c r="D367" i="32"/>
  <c r="E13" i="32"/>
  <c r="U54" i="35" s="1"/>
  <c r="X120" i="36"/>
  <c r="J132" i="56"/>
  <c r="X120" i="48"/>
  <c r="P132" i="56"/>
  <c r="AJ204" i="56"/>
  <c r="X202" i="47"/>
  <c r="AJ155" i="56"/>
  <c r="X153" i="47"/>
  <c r="X202" i="48"/>
  <c r="P204" i="56"/>
  <c r="AP197" i="56"/>
  <c r="AP140" i="56"/>
  <c r="AP318" i="56"/>
  <c r="R251" i="56"/>
  <c r="X103" i="37"/>
  <c r="N109" i="56"/>
  <c r="T109" i="56"/>
  <c r="X103" i="50"/>
  <c r="X323" i="54"/>
  <c r="X231" i="36"/>
  <c r="X202" i="38"/>
  <c r="X153" i="39"/>
  <c r="AL132" i="56"/>
  <c r="X120" i="54"/>
  <c r="AP312" i="56"/>
  <c r="AP201" i="56"/>
  <c r="X231" i="44"/>
  <c r="AD233" i="56"/>
  <c r="X327" i="56"/>
  <c r="X323" i="52"/>
  <c r="AD74" i="56"/>
  <c r="AP142" i="56"/>
  <c r="AP225" i="56"/>
  <c r="Z109" i="56"/>
  <c r="X103" i="38"/>
  <c r="X120" i="44"/>
  <c r="AD132" i="56"/>
  <c r="X236" i="37"/>
  <c r="N239" i="56"/>
  <c r="AL74" i="56"/>
  <c r="V74" i="56"/>
  <c r="AP191" i="56"/>
  <c r="E13" i="39"/>
  <c r="U70" i="35" s="1"/>
  <c r="D367" i="39"/>
  <c r="X103" i="44"/>
  <c r="X103" i="43"/>
  <c r="AP155" i="56" l="1"/>
  <c r="AP327" i="56"/>
  <c r="AP239" i="56"/>
  <c r="AP132" i="56"/>
  <c r="AP109" i="56"/>
  <c r="AP74" i="56"/>
  <c r="AP233" i="56"/>
  <c r="AP251" i="56"/>
  <c r="U73" i="35"/>
  <c r="U72" i="35"/>
  <c r="U53" i="35"/>
  <c r="E13" i="56"/>
  <c r="AP204" i="56"/>
  <c r="Y178" i="45" l="1"/>
  <c r="Y178" i="38"/>
  <c r="Y178" i="43"/>
  <c r="Y178" i="47"/>
  <c r="Y178" i="46"/>
  <c r="Y178" i="54"/>
  <c r="Y355" i="43"/>
  <c r="Z355" i="43"/>
  <c r="Y348" i="45"/>
  <c r="Z348" i="45" s="1"/>
  <c r="Y355" i="45"/>
  <c r="Z355" i="45"/>
  <c r="Y349" i="43"/>
  <c r="Z349" i="43" s="1"/>
  <c r="Y352" i="45"/>
  <c r="Z352" i="45" s="1"/>
  <c r="Y352" i="47"/>
  <c r="Z352" i="47" s="1"/>
  <c r="Y351" i="43"/>
  <c r="Z351" i="43" s="1"/>
  <c r="Y351" i="38"/>
  <c r="Z351" i="38" s="1"/>
  <c r="Y351" i="45"/>
  <c r="Z351" i="45" s="1"/>
  <c r="Y349" i="46"/>
  <c r="Z349" i="46" s="1"/>
  <c r="Y355" i="46"/>
  <c r="Z355" i="46"/>
  <c r="Y355" i="38"/>
  <c r="Z355" i="38" s="1"/>
  <c r="Y348" i="46"/>
  <c r="Z348" i="46" s="1"/>
  <c r="Y348" i="43"/>
  <c r="Z348" i="43" s="1"/>
  <c r="Y349" i="54"/>
  <c r="Z349" i="54" s="1"/>
  <c r="Y349" i="45"/>
  <c r="Z349" i="45" s="1"/>
  <c r="Y355" i="47"/>
  <c r="Z355" i="47"/>
  <c r="Y352" i="43"/>
  <c r="Z352" i="43" s="1"/>
  <c r="Y351" i="47"/>
  <c r="Z351" i="47" s="1"/>
  <c r="Y351" i="54"/>
  <c r="Z351" i="54" s="1"/>
  <c r="Y351" i="46"/>
  <c r="Z351" i="46" s="1"/>
  <c r="Y349" i="47"/>
  <c r="Z349" i="47" s="1"/>
  <c r="Y348" i="47"/>
  <c r="Z348" i="47" s="1"/>
  <c r="Y352" i="46"/>
  <c r="Z352" i="46" s="1"/>
  <c r="Y352" i="54"/>
  <c r="Z352" i="54" s="1"/>
  <c r="Y352" i="38"/>
  <c r="Z352" i="38" s="1"/>
  <c r="Y355" i="54"/>
  <c r="Z355" i="54"/>
  <c r="Y348" i="54"/>
  <c r="Z348" i="54" s="1"/>
  <c r="Y349" i="38"/>
  <c r="Z349" i="38" s="1"/>
  <c r="Y348" i="38"/>
  <c r="Z348" i="38" s="1"/>
  <c r="O20" i="32" l="1"/>
  <c r="W20" i="32" s="1"/>
  <c r="G20" i="51"/>
  <c r="O20" i="51" s="1"/>
  <c r="W20" i="51" s="1"/>
  <c r="V20" i="56" s="1"/>
  <c r="V69" i="56" s="1"/>
  <c r="G20" i="52"/>
  <c r="O20" i="52" s="1"/>
  <c r="O69" i="52" s="1"/>
  <c r="G20" i="47"/>
  <c r="O20" i="47" s="1"/>
  <c r="O69" i="47" s="1"/>
  <c r="G20" i="38"/>
  <c r="O20" i="38" s="1"/>
  <c r="O69" i="38" s="1"/>
  <c r="G20" i="44"/>
  <c r="O20" i="44" s="1"/>
  <c r="G20" i="45"/>
  <c r="O20" i="45"/>
  <c r="G20" i="37"/>
  <c r="O20" i="37" s="1"/>
  <c r="W20" i="37" s="1"/>
  <c r="G20" i="54"/>
  <c r="O20" i="54" s="1"/>
  <c r="G20" i="36"/>
  <c r="O20" i="36"/>
  <c r="O69" i="36" s="1"/>
  <c r="G20" i="49"/>
  <c r="O20" i="49" s="1"/>
  <c r="O69" i="49" s="1"/>
  <c r="G20" i="48"/>
  <c r="O20" i="48" s="1"/>
  <c r="G20" i="43"/>
  <c r="O20" i="43" s="1"/>
  <c r="G20" i="42"/>
  <c r="O20" i="42" s="1"/>
  <c r="G20" i="39"/>
  <c r="O20" i="39" s="1"/>
  <c r="G20" i="46"/>
  <c r="O20" i="46" s="1"/>
  <c r="O69" i="46" s="1"/>
  <c r="G20" i="50"/>
  <c r="O20" i="50" s="1"/>
  <c r="O69" i="50" s="1"/>
  <c r="O69" i="39" l="1"/>
  <c r="W20" i="39"/>
  <c r="W20" i="50"/>
  <c r="T20" i="56" s="1"/>
  <c r="T69" i="56" s="1"/>
  <c r="O69" i="54"/>
  <c r="W20" i="54"/>
  <c r="W69" i="54" s="1"/>
  <c r="E7" i="54" s="1"/>
  <c r="T69" i="35" s="1"/>
  <c r="W20" i="36"/>
  <c r="W69" i="36" s="1"/>
  <c r="W20" i="38"/>
  <c r="X18" i="38" s="1"/>
  <c r="W20" i="43"/>
  <c r="O69" i="43"/>
  <c r="N20" i="56"/>
  <c r="N69" i="56" s="1"/>
  <c r="X18" i="37"/>
  <c r="W69" i="37"/>
  <c r="AN20" i="56"/>
  <c r="W69" i="39"/>
  <c r="X18" i="39"/>
  <c r="W20" i="45"/>
  <c r="O69" i="45"/>
  <c r="O69" i="44"/>
  <c r="W20" i="44"/>
  <c r="W69" i="50"/>
  <c r="O69" i="48"/>
  <c r="W20" i="48"/>
  <c r="O69" i="37"/>
  <c r="W20" i="47"/>
  <c r="O69" i="32"/>
  <c r="J20" i="56"/>
  <c r="J69" i="56" s="1"/>
  <c r="O69" i="42"/>
  <c r="W20" i="42"/>
  <c r="W20" i="49"/>
  <c r="W20" i="46"/>
  <c r="W20" i="52"/>
  <c r="W69" i="51"/>
  <c r="X18" i="51"/>
  <c r="X18" i="32"/>
  <c r="W69" i="32"/>
  <c r="H20" i="56"/>
  <c r="H69" i="56" s="1"/>
  <c r="O69" i="51"/>
  <c r="X18" i="54" l="1"/>
  <c r="X18" i="50"/>
  <c r="W69" i="38"/>
  <c r="D69" i="38" s="1"/>
  <c r="D69" i="54"/>
  <c r="AL20" i="56"/>
  <c r="AL69" i="56" s="1"/>
  <c r="Z20" i="56"/>
  <c r="Z69" i="56" s="1"/>
  <c r="X18" i="36"/>
  <c r="X18" i="48"/>
  <c r="P20" i="56"/>
  <c r="P69" i="56" s="1"/>
  <c r="W69" i="48"/>
  <c r="X18" i="45"/>
  <c r="W69" i="45"/>
  <c r="AF20" i="56"/>
  <c r="AF69" i="56" s="1"/>
  <c r="E7" i="37"/>
  <c r="T57" i="35" s="1"/>
  <c r="D69" i="37"/>
  <c r="X18" i="49"/>
  <c r="R20" i="56"/>
  <c r="R69" i="56" s="1"/>
  <c r="W69" i="49"/>
  <c r="AD20" i="56"/>
  <c r="AD69" i="56" s="1"/>
  <c r="X18" i="44"/>
  <c r="W69" i="44"/>
  <c r="X18" i="46"/>
  <c r="AH20" i="56"/>
  <c r="AH69" i="56" s="1"/>
  <c r="W69" i="46"/>
  <c r="E7" i="51"/>
  <c r="T61" i="35" s="1"/>
  <c r="D69" i="51"/>
  <c r="X18" i="42"/>
  <c r="W69" i="42"/>
  <c r="L20" i="56"/>
  <c r="L69" i="56" s="1"/>
  <c r="E7" i="36"/>
  <c r="T55" i="35" s="1"/>
  <c r="D69" i="36"/>
  <c r="AJ20" i="56"/>
  <c r="AJ69" i="56" s="1"/>
  <c r="W69" i="47"/>
  <c r="X18" i="47"/>
  <c r="E7" i="50"/>
  <c r="T60" i="35" s="1"/>
  <c r="D69" i="50"/>
  <c r="E7" i="39"/>
  <c r="T70" i="35" s="1"/>
  <c r="D69" i="39"/>
  <c r="D69" i="32"/>
  <c r="E7" i="32"/>
  <c r="T54" i="35" s="1"/>
  <c r="W69" i="52"/>
  <c r="X18" i="52"/>
  <c r="X20" i="56"/>
  <c r="X69" i="56" s="1"/>
  <c r="AN69" i="56"/>
  <c r="W69" i="43"/>
  <c r="AB20" i="56"/>
  <c r="AB69" i="56" s="1"/>
  <c r="X18" i="43"/>
  <c r="E7" i="38" l="1"/>
  <c r="T63" i="35" s="1"/>
  <c r="AP20" i="56"/>
  <c r="AP69" i="56" s="1"/>
  <c r="E7" i="56" s="1"/>
  <c r="D69" i="47"/>
  <c r="E7" i="47"/>
  <c r="T68" i="35" s="1"/>
  <c r="D69" i="43"/>
  <c r="E7" i="43"/>
  <c r="T64" i="35" s="1"/>
  <c r="D69" i="46"/>
  <c r="E7" i="46"/>
  <c r="T67" i="35" s="1"/>
  <c r="D69" i="49"/>
  <c r="E7" i="49"/>
  <c r="T59" i="35" s="1"/>
  <c r="D69" i="44"/>
  <c r="E7" i="44"/>
  <c r="T65" i="35" s="1"/>
  <c r="D69" i="48"/>
  <c r="E7" i="48"/>
  <c r="T58" i="35" s="1"/>
  <c r="E7" i="52"/>
  <c r="T62" i="35" s="1"/>
  <c r="D69" i="52"/>
  <c r="D69" i="42"/>
  <c r="E7" i="42"/>
  <c r="T56" i="35" s="1"/>
  <c r="D69" i="45"/>
  <c r="E7" i="45"/>
  <c r="T66" i="35" s="1"/>
  <c r="T72" i="35" l="1"/>
  <c r="T73" i="35"/>
  <c r="T53" i="35"/>
  <c r="S306" i="32"/>
  <c r="U306" i="32"/>
  <c r="P306" i="32"/>
  <c r="Q306" i="32"/>
  <c r="R306" i="32"/>
  <c r="W306" i="32" s="1"/>
  <c r="H306" i="56" s="1"/>
  <c r="T306" i="32"/>
  <c r="S305" i="32"/>
  <c r="R305" i="32"/>
  <c r="P305" i="32"/>
  <c r="T305" i="32"/>
  <c r="Q305" i="32"/>
  <c r="U305" i="32"/>
  <c r="U304" i="32"/>
  <c r="S304" i="32"/>
  <c r="T304" i="32"/>
  <c r="Q304" i="32"/>
  <c r="P304" i="32"/>
  <c r="W304" i="32" s="1"/>
  <c r="H304" i="56" s="1"/>
  <c r="R304" i="32"/>
  <c r="R304" i="49"/>
  <c r="R306" i="48"/>
  <c r="Q306" i="48"/>
  <c r="U306" i="48"/>
  <c r="U306" i="51"/>
  <c r="P306" i="51"/>
  <c r="P306" i="54"/>
  <c r="U306" i="54"/>
  <c r="S306" i="54"/>
  <c r="P302" i="38"/>
  <c r="P305" i="36"/>
  <c r="U305" i="36"/>
  <c r="T307" i="32"/>
  <c r="U307" i="32"/>
  <c r="Q307" i="32"/>
  <c r="R307" i="32"/>
  <c r="S307" i="32"/>
  <c r="P307" i="32"/>
  <c r="W307" i="32" s="1"/>
  <c r="H307" i="56" s="1"/>
  <c r="S301" i="36"/>
  <c r="T303" i="37"/>
  <c r="U301" i="32"/>
  <c r="R301" i="32"/>
  <c r="Q301" i="32"/>
  <c r="P301" i="32"/>
  <c r="T301" i="32"/>
  <c r="S301" i="32"/>
  <c r="P302" i="32"/>
  <c r="W302" i="32" s="1"/>
  <c r="H302" i="56" s="1"/>
  <c r="U302" i="32"/>
  <c r="S302" i="32"/>
  <c r="Q302" i="32"/>
  <c r="R302" i="32"/>
  <c r="T302" i="32"/>
  <c r="P302" i="47"/>
  <c r="T301" i="44"/>
  <c r="Q303" i="32"/>
  <c r="W303" i="32" s="1"/>
  <c r="H303" i="56" s="1"/>
  <c r="T303" i="32"/>
  <c r="P303" i="32"/>
  <c r="R303" i="32"/>
  <c r="U303" i="32"/>
  <c r="S303" i="32"/>
  <c r="Q304" i="51"/>
  <c r="S305" i="47"/>
  <c r="P301" i="49"/>
  <c r="S301" i="52"/>
  <c r="P301" i="52"/>
  <c r="T306" i="49"/>
  <c r="Q304" i="38"/>
  <c r="O306" i="32"/>
  <c r="G306" i="48"/>
  <c r="P306" i="48" s="1"/>
  <c r="O306" i="48"/>
  <c r="G306" i="54"/>
  <c r="T306" i="54" s="1"/>
  <c r="O306" i="54"/>
  <c r="G305" i="45"/>
  <c r="G305" i="47"/>
  <c r="R302" i="43"/>
  <c r="R305" i="50"/>
  <c r="Q304" i="45"/>
  <c r="Q303" i="49"/>
  <c r="R306" i="42"/>
  <c r="P303" i="43"/>
  <c r="S304" i="52"/>
  <c r="Q306" i="38"/>
  <c r="G306" i="43"/>
  <c r="G302" i="38"/>
  <c r="T302" i="38" s="1"/>
  <c r="O302" i="38"/>
  <c r="G305" i="36"/>
  <c r="O305" i="36"/>
  <c r="O301" i="32"/>
  <c r="W301" i="32"/>
  <c r="H301" i="56" s="1"/>
  <c r="G302" i="47"/>
  <c r="O302" i="47"/>
  <c r="G301" i="52"/>
  <c r="O301" i="52"/>
  <c r="G306" i="49"/>
  <c r="O306" i="49"/>
  <c r="G305" i="44"/>
  <c r="G304" i="38"/>
  <c r="P304" i="38" s="1"/>
  <c r="O304" i="38"/>
  <c r="T303" i="51"/>
  <c r="P306" i="50"/>
  <c r="P305" i="48"/>
  <c r="S303" i="54"/>
  <c r="U307" i="36"/>
  <c r="S305" i="51"/>
  <c r="R305" i="51"/>
  <c r="R301" i="47"/>
  <c r="G306" i="51"/>
  <c r="O306" i="51"/>
  <c r="G302" i="48"/>
  <c r="G304" i="45"/>
  <c r="O304" i="45"/>
  <c r="G305" i="51"/>
  <c r="U302" i="49"/>
  <c r="R302" i="45"/>
  <c r="U302" i="45"/>
  <c r="U306" i="47"/>
  <c r="T303" i="38"/>
  <c r="U303" i="38"/>
  <c r="P303" i="38"/>
  <c r="R305" i="38"/>
  <c r="P302" i="51"/>
  <c r="U307" i="44"/>
  <c r="Q305" i="52"/>
  <c r="T305" i="52"/>
  <c r="S305" i="49"/>
  <c r="U303" i="36"/>
  <c r="Q303" i="36"/>
  <c r="S302" i="37"/>
  <c r="T303" i="48"/>
  <c r="U303" i="48"/>
  <c r="T303" i="42"/>
  <c r="P303" i="42"/>
  <c r="Q303" i="42"/>
  <c r="T301" i="37"/>
  <c r="R303" i="39"/>
  <c r="U302" i="44"/>
  <c r="T307" i="47"/>
  <c r="Q302" i="36"/>
  <c r="Q301" i="38"/>
  <c r="T301" i="43"/>
  <c r="Q301" i="43"/>
  <c r="U301" i="43"/>
  <c r="P307" i="39"/>
  <c r="R307" i="54"/>
  <c r="S307" i="54"/>
  <c r="Q307" i="54"/>
  <c r="U307" i="51"/>
  <c r="R307" i="51"/>
  <c r="S307" i="51"/>
  <c r="T307" i="50"/>
  <c r="U307" i="50"/>
  <c r="Q307" i="50"/>
  <c r="S306" i="44"/>
  <c r="P306" i="52"/>
  <c r="T305" i="43"/>
  <c r="P305" i="42"/>
  <c r="U306" i="39"/>
  <c r="U304" i="39"/>
  <c r="R305" i="39"/>
  <c r="G302" i="50"/>
  <c r="G306" i="37"/>
  <c r="O306" i="37"/>
  <c r="O302" i="32"/>
  <c r="G306" i="38"/>
  <c r="O306" i="38"/>
  <c r="G304" i="37"/>
  <c r="G303" i="38"/>
  <c r="Q303" i="38" s="1"/>
  <c r="O303" i="38"/>
  <c r="G302" i="51"/>
  <c r="G307" i="38"/>
  <c r="G301" i="43"/>
  <c r="S301" i="43" s="1"/>
  <c r="O301" i="43"/>
  <c r="G307" i="50"/>
  <c r="P307" i="50" s="1"/>
  <c r="O307" i="50"/>
  <c r="G301" i="36"/>
  <c r="O301" i="36"/>
  <c r="G305" i="50"/>
  <c r="G304" i="52"/>
  <c r="G305" i="48"/>
  <c r="G301" i="47"/>
  <c r="G305" i="49"/>
  <c r="R305" i="49" s="1"/>
  <c r="G302" i="37"/>
  <c r="U300" i="32"/>
  <c r="G307" i="54"/>
  <c r="T307" i="54" s="1"/>
  <c r="O307" i="54"/>
  <c r="G307" i="51"/>
  <c r="P307" i="51" s="1"/>
  <c r="O307" i="51"/>
  <c r="G306" i="44"/>
  <c r="O304" i="32"/>
  <c r="G301" i="45"/>
  <c r="U300" i="36"/>
  <c r="G303" i="45"/>
  <c r="O303" i="45"/>
  <c r="R300" i="38"/>
  <c r="G307" i="36"/>
  <c r="O307" i="36"/>
  <c r="G302" i="45"/>
  <c r="O302" i="45"/>
  <c r="G303" i="42"/>
  <c r="R303" i="42" s="1"/>
  <c r="O303" i="42"/>
  <c r="Q300" i="32"/>
  <c r="R300" i="32"/>
  <c r="G307" i="44"/>
  <c r="G307" i="49"/>
  <c r="G306" i="50"/>
  <c r="R306" i="50" s="1"/>
  <c r="O306" i="50"/>
  <c r="G304" i="49"/>
  <c r="O304" i="49"/>
  <c r="G303" i="48"/>
  <c r="G306" i="42"/>
  <c r="O305" i="32"/>
  <c r="G306" i="47"/>
  <c r="T306" i="47" s="1"/>
  <c r="O306" i="47"/>
  <c r="G303" i="52"/>
  <c r="G303" i="37"/>
  <c r="O303" i="37"/>
  <c r="P300" i="36"/>
  <c r="G302" i="49"/>
  <c r="G303" i="51"/>
  <c r="O303" i="51"/>
  <c r="G303" i="54"/>
  <c r="G303" i="36"/>
  <c r="O303" i="36"/>
  <c r="G306" i="52"/>
  <c r="O307" i="32"/>
  <c r="S300" i="36"/>
  <c r="G302" i="44"/>
  <c r="P302" i="44" s="1"/>
  <c r="O302" i="44"/>
  <c r="Q300" i="43"/>
  <c r="G303" i="49"/>
  <c r="P300" i="54"/>
  <c r="G302" i="43"/>
  <c r="O302" i="43"/>
  <c r="G302" i="54"/>
  <c r="T302" i="54" s="1"/>
  <c r="G306" i="36"/>
  <c r="G305" i="38"/>
  <c r="P305" i="38" s="1"/>
  <c r="O305" i="38"/>
  <c r="R300" i="51"/>
  <c r="G301" i="44"/>
  <c r="O301" i="44"/>
  <c r="G304" i="44"/>
  <c r="P300" i="32"/>
  <c r="T300" i="32"/>
  <c r="G304" i="54"/>
  <c r="R304" i="54" s="1"/>
  <c r="G305" i="54"/>
  <c r="G302" i="36"/>
  <c r="S300" i="50"/>
  <c r="O301" i="46"/>
  <c r="G301" i="38"/>
  <c r="R300" i="44"/>
  <c r="G305" i="42"/>
  <c r="R305" i="42" s="1"/>
  <c r="O305" i="42"/>
  <c r="G305" i="52"/>
  <c r="U305" i="52" s="1"/>
  <c r="O305" i="52"/>
  <c r="G301" i="49"/>
  <c r="O301" i="49"/>
  <c r="G307" i="45"/>
  <c r="P300" i="43"/>
  <c r="G307" i="43"/>
  <c r="G303" i="47"/>
  <c r="O303" i="47"/>
  <c r="Q300" i="48"/>
  <c r="S300" i="42"/>
  <c r="G307" i="37"/>
  <c r="S300" i="32"/>
  <c r="G302" i="52"/>
  <c r="G307" i="47"/>
  <c r="O307" i="47"/>
  <c r="G306" i="45"/>
  <c r="S300" i="38"/>
  <c r="G303" i="43"/>
  <c r="O303" i="43"/>
  <c r="G306" i="46"/>
  <c r="Q306" i="46" s="1"/>
  <c r="G306" i="39"/>
  <c r="O306" i="39"/>
  <c r="G303" i="39"/>
  <c r="G302" i="42"/>
  <c r="G307" i="52"/>
  <c r="G304" i="43"/>
  <c r="O304" i="43"/>
  <c r="O303" i="32"/>
  <c r="G301" i="50"/>
  <c r="O301" i="50" s="1"/>
  <c r="P300" i="51"/>
  <c r="G304" i="42"/>
  <c r="O304" i="42" s="1"/>
  <c r="G304" i="51"/>
  <c r="O304" i="51"/>
  <c r="G304" i="36"/>
  <c r="G303" i="44"/>
  <c r="O303" i="44"/>
  <c r="S300" i="51"/>
  <c r="G301" i="42"/>
  <c r="O301" i="42"/>
  <c r="G301" i="51"/>
  <c r="O301" i="51"/>
  <c r="G301" i="48"/>
  <c r="G303" i="50"/>
  <c r="O303" i="50" s="1"/>
  <c r="G303" i="46"/>
  <c r="O303" i="46"/>
  <c r="O300" i="47"/>
  <c r="G301" i="37"/>
  <c r="O301" i="37"/>
  <c r="U300" i="38"/>
  <c r="T300" i="54"/>
  <c r="G307" i="48"/>
  <c r="T307" i="48" s="1"/>
  <c r="O307" i="48"/>
  <c r="G305" i="39"/>
  <c r="O305" i="39"/>
  <c r="G300" i="36"/>
  <c r="O300" i="36"/>
  <c r="U300" i="47"/>
  <c r="R300" i="37"/>
  <c r="G300" i="52"/>
  <c r="G304" i="47"/>
  <c r="G301" i="54"/>
  <c r="G305" i="43"/>
  <c r="O305" i="43"/>
  <c r="P300" i="39"/>
  <c r="G300" i="44"/>
  <c r="U300" i="44" s="1"/>
  <c r="P300" i="44"/>
  <c r="G305" i="46"/>
  <c r="G305" i="37"/>
  <c r="G302" i="46"/>
  <c r="G302" i="39"/>
  <c r="S302" i="39" s="1"/>
  <c r="O302" i="39"/>
  <c r="G301" i="46"/>
  <c r="G301" i="39"/>
  <c r="T301" i="39" s="1"/>
  <c r="G300" i="50"/>
  <c r="O300" i="50" s="1"/>
  <c r="O300" i="51"/>
  <c r="G300" i="54"/>
  <c r="O300" i="54"/>
  <c r="G300" i="38"/>
  <c r="P300" i="38" s="1"/>
  <c r="O300" i="38"/>
  <c r="G300" i="37"/>
  <c r="O300" i="37"/>
  <c r="G300" i="43"/>
  <c r="O300" i="43"/>
  <c r="G300" i="49"/>
  <c r="G300" i="42"/>
  <c r="R300" i="42" s="1"/>
  <c r="O300" i="42"/>
  <c r="G307" i="42"/>
  <c r="O307" i="42"/>
  <c r="G300" i="51"/>
  <c r="Q300" i="51" s="1"/>
  <c r="T300" i="51"/>
  <c r="G304" i="50"/>
  <c r="G304" i="48"/>
  <c r="O304" i="48"/>
  <c r="G300" i="47"/>
  <c r="T300" i="47" s="1"/>
  <c r="G300" i="45"/>
  <c r="S300" i="45" s="1"/>
  <c r="G304" i="46"/>
  <c r="G304" i="39"/>
  <c r="O304" i="39"/>
  <c r="O300" i="32"/>
  <c r="G307" i="46"/>
  <c r="G307" i="39"/>
  <c r="U307" i="39" s="1"/>
  <c r="O307" i="39"/>
  <c r="G300" i="48"/>
  <c r="U300" i="48" s="1"/>
  <c r="G300" i="46"/>
  <c r="U300" i="46" s="1"/>
  <c r="G300" i="39"/>
  <c r="O300" i="39"/>
  <c r="W305" i="32" l="1"/>
  <c r="H305" i="56" s="1"/>
  <c r="T304" i="46"/>
  <c r="P304" i="46"/>
  <c r="R304" i="46"/>
  <c r="Q304" i="46"/>
  <c r="S304" i="46"/>
  <c r="O304" i="46"/>
  <c r="U304" i="46"/>
  <c r="U304" i="50"/>
  <c r="R304" i="50"/>
  <c r="T304" i="50"/>
  <c r="Q304" i="50"/>
  <c r="S304" i="50"/>
  <c r="P304" i="50"/>
  <c r="O300" i="45"/>
  <c r="S300" i="49"/>
  <c r="Q300" i="49"/>
  <c r="U302" i="46"/>
  <c r="R302" i="46"/>
  <c r="Q302" i="46"/>
  <c r="T302" i="46"/>
  <c r="O302" i="46"/>
  <c r="W302" i="46" s="1"/>
  <c r="AH302" i="56" s="1"/>
  <c r="P302" i="46"/>
  <c r="S302" i="46"/>
  <c r="S301" i="54"/>
  <c r="T301" i="54"/>
  <c r="P301" i="54"/>
  <c r="Q301" i="54"/>
  <c r="Q304" i="47"/>
  <c r="T304" i="47"/>
  <c r="R304" i="47"/>
  <c r="S304" i="47"/>
  <c r="P304" i="47"/>
  <c r="U304" i="47"/>
  <c r="Q300" i="52"/>
  <c r="P300" i="52"/>
  <c r="S300" i="52"/>
  <c r="U301" i="48"/>
  <c r="Q301" i="48"/>
  <c r="P301" i="48"/>
  <c r="T301" i="48"/>
  <c r="R304" i="36"/>
  <c r="T304" i="36"/>
  <c r="U304" i="36"/>
  <c r="P304" i="36"/>
  <c r="Q304" i="36"/>
  <c r="S304" i="36"/>
  <c r="U307" i="52"/>
  <c r="S307" i="52"/>
  <c r="R307" i="52"/>
  <c r="P307" i="52"/>
  <c r="T307" i="52"/>
  <c r="Q307" i="52"/>
  <c r="P302" i="42"/>
  <c r="U302" i="42"/>
  <c r="R302" i="42"/>
  <c r="S302" i="42"/>
  <c r="Q302" i="42"/>
  <c r="T306" i="45"/>
  <c r="S306" i="45"/>
  <c r="R306" i="45"/>
  <c r="Q306" i="45"/>
  <c r="P306" i="45"/>
  <c r="O306" i="45"/>
  <c r="R300" i="52"/>
  <c r="T302" i="52"/>
  <c r="U302" i="52"/>
  <c r="P302" i="52"/>
  <c r="R302" i="52"/>
  <c r="Q302" i="52"/>
  <c r="S302" i="52"/>
  <c r="R307" i="37"/>
  <c r="Q307" i="37"/>
  <c r="P307" i="37"/>
  <c r="T307" i="37"/>
  <c r="U307" i="37"/>
  <c r="O307" i="37"/>
  <c r="R305" i="54"/>
  <c r="P305" i="54"/>
  <c r="Q305" i="54"/>
  <c r="T305" i="54"/>
  <c r="S305" i="54"/>
  <c r="O305" i="54"/>
  <c r="U304" i="44"/>
  <c r="T304" i="44"/>
  <c r="P304" i="44"/>
  <c r="S304" i="44"/>
  <c r="Q304" i="44"/>
  <c r="R304" i="44"/>
  <c r="O304" i="44"/>
  <c r="P306" i="36"/>
  <c r="T306" i="36"/>
  <c r="Q306" i="36"/>
  <c r="U306" i="36"/>
  <c r="O306" i="36"/>
  <c r="T300" i="50"/>
  <c r="U300" i="50"/>
  <c r="T300" i="49"/>
  <c r="U301" i="45"/>
  <c r="Q301" i="45"/>
  <c r="T301" i="45"/>
  <c r="P301" i="45"/>
  <c r="O301" i="45"/>
  <c r="W301" i="45" s="1"/>
  <c r="AF301" i="56" s="1"/>
  <c r="S301" i="45"/>
  <c r="T307" i="38"/>
  <c r="Q307" i="38"/>
  <c r="R307" i="38"/>
  <c r="P307" i="38"/>
  <c r="S307" i="38"/>
  <c r="O307" i="38"/>
  <c r="S304" i="37"/>
  <c r="R304" i="37"/>
  <c r="P304" i="37"/>
  <c r="Q304" i="37"/>
  <c r="O304" i="37"/>
  <c r="U304" i="37"/>
  <c r="U302" i="50"/>
  <c r="S302" i="50"/>
  <c r="Q302" i="50"/>
  <c r="T302" i="50"/>
  <c r="P302" i="50"/>
  <c r="O302" i="50"/>
  <c r="R301" i="54"/>
  <c r="U305" i="54"/>
  <c r="S301" i="50"/>
  <c r="P301" i="39"/>
  <c r="S307" i="37"/>
  <c r="T300" i="39"/>
  <c r="S300" i="39"/>
  <c r="U300" i="39"/>
  <c r="O300" i="48"/>
  <c r="W300" i="32"/>
  <c r="R300" i="47"/>
  <c r="S304" i="48"/>
  <c r="R304" i="48"/>
  <c r="T304" i="48"/>
  <c r="U304" i="48"/>
  <c r="P304" i="48"/>
  <c r="W304" i="48" s="1"/>
  <c r="P304" i="56" s="1"/>
  <c r="Q304" i="48"/>
  <c r="S300" i="43"/>
  <c r="T300" i="43"/>
  <c r="T300" i="37"/>
  <c r="Q300" i="37"/>
  <c r="W300" i="37" s="1"/>
  <c r="S300" i="37"/>
  <c r="U300" i="37"/>
  <c r="O301" i="39"/>
  <c r="Q305" i="46"/>
  <c r="S305" i="46"/>
  <c r="P305" i="46"/>
  <c r="U305" i="46"/>
  <c r="T305" i="46"/>
  <c r="O305" i="46"/>
  <c r="W305" i="46" s="1"/>
  <c r="AH305" i="56" s="1"/>
  <c r="P300" i="37"/>
  <c r="Q305" i="43"/>
  <c r="P305" i="43"/>
  <c r="W305" i="43" s="1"/>
  <c r="AB305" i="56" s="1"/>
  <c r="U305" i="43"/>
  <c r="S305" i="43"/>
  <c r="R301" i="37"/>
  <c r="U301" i="37"/>
  <c r="Q301" i="37"/>
  <c r="P301" i="37"/>
  <c r="W301" i="37" s="1"/>
  <c r="N301" i="56" s="1"/>
  <c r="S301" i="37"/>
  <c r="Q300" i="45"/>
  <c r="U303" i="44"/>
  <c r="S303" i="44"/>
  <c r="Q303" i="44"/>
  <c r="T303" i="44"/>
  <c r="R303" i="44"/>
  <c r="W303" i="44" s="1"/>
  <c r="AD303" i="56" s="1"/>
  <c r="P303" i="44"/>
  <c r="U304" i="43"/>
  <c r="S304" i="43"/>
  <c r="P304" i="43"/>
  <c r="W304" i="43" s="1"/>
  <c r="AB304" i="56" s="1"/>
  <c r="Q304" i="43"/>
  <c r="T304" i="43"/>
  <c r="R304" i="43"/>
  <c r="S303" i="39"/>
  <c r="P303" i="39"/>
  <c r="U303" i="39"/>
  <c r="Q303" i="39"/>
  <c r="O303" i="39"/>
  <c r="W303" i="39" s="1"/>
  <c r="AN303" i="56" s="1"/>
  <c r="R306" i="39"/>
  <c r="T306" i="39"/>
  <c r="Q306" i="39"/>
  <c r="P306" i="39"/>
  <c r="W306" i="39" s="1"/>
  <c r="AN306" i="56" s="1"/>
  <c r="Q300" i="42"/>
  <c r="T300" i="44"/>
  <c r="U300" i="51"/>
  <c r="T300" i="42"/>
  <c r="U302" i="51"/>
  <c r="T302" i="51"/>
  <c r="R302" i="51"/>
  <c r="O302" i="51"/>
  <c r="W302" i="51" s="1"/>
  <c r="V302" i="56" s="1"/>
  <c r="S302" i="51"/>
  <c r="Q302" i="51"/>
  <c r="S306" i="39"/>
  <c r="R305" i="43"/>
  <c r="T303" i="39"/>
  <c r="R301" i="48"/>
  <c r="T304" i="37"/>
  <c r="R301" i="45"/>
  <c r="S305" i="45"/>
  <c r="O305" i="45"/>
  <c r="R305" i="45"/>
  <c r="Q305" i="45"/>
  <c r="P305" i="45"/>
  <c r="T305" i="45"/>
  <c r="U307" i="38"/>
  <c r="U305" i="45"/>
  <c r="R307" i="46"/>
  <c r="T307" i="46"/>
  <c r="P307" i="46"/>
  <c r="S307" i="46"/>
  <c r="O307" i="46"/>
  <c r="Q307" i="46"/>
  <c r="Q305" i="37"/>
  <c r="U305" i="37"/>
  <c r="T305" i="37"/>
  <c r="S305" i="37"/>
  <c r="P305" i="37"/>
  <c r="T300" i="45"/>
  <c r="Q300" i="46"/>
  <c r="R300" i="46"/>
  <c r="S300" i="46"/>
  <c r="P300" i="46"/>
  <c r="T300" i="46"/>
  <c r="P300" i="48"/>
  <c r="T300" i="48"/>
  <c r="R300" i="48"/>
  <c r="U300" i="45"/>
  <c r="P300" i="47"/>
  <c r="W300" i="47" s="1"/>
  <c r="S300" i="47"/>
  <c r="Q300" i="50"/>
  <c r="R300" i="50"/>
  <c r="Q301" i="39"/>
  <c r="S301" i="39"/>
  <c r="U301" i="39"/>
  <c r="R301" i="39"/>
  <c r="S303" i="50"/>
  <c r="Q303" i="50"/>
  <c r="P303" i="50"/>
  <c r="W303" i="50" s="1"/>
  <c r="T303" i="56" s="1"/>
  <c r="T303" i="50"/>
  <c r="R303" i="50"/>
  <c r="S304" i="42"/>
  <c r="P304" i="42"/>
  <c r="W304" i="42" s="1"/>
  <c r="L304" i="56" s="1"/>
  <c r="T304" i="42"/>
  <c r="R304" i="42"/>
  <c r="U304" i="42"/>
  <c r="U300" i="49"/>
  <c r="T301" i="50"/>
  <c r="U301" i="50"/>
  <c r="R301" i="50"/>
  <c r="P301" i="50"/>
  <c r="W301" i="50" s="1"/>
  <c r="T301" i="56" s="1"/>
  <c r="Q301" i="50"/>
  <c r="S306" i="46"/>
  <c r="P306" i="46"/>
  <c r="R306" i="46"/>
  <c r="U306" i="46"/>
  <c r="T306" i="46"/>
  <c r="O306" i="46"/>
  <c r="R300" i="45"/>
  <c r="P307" i="45"/>
  <c r="U307" i="45"/>
  <c r="T307" i="45"/>
  <c r="S307" i="45"/>
  <c r="O307" i="45"/>
  <c r="R307" i="45"/>
  <c r="S300" i="48"/>
  <c r="S302" i="36"/>
  <c r="R302" i="36"/>
  <c r="U302" i="36"/>
  <c r="P302" i="36"/>
  <c r="O302" i="36"/>
  <c r="T300" i="52"/>
  <c r="U302" i="54"/>
  <c r="P302" i="54"/>
  <c r="S302" i="54"/>
  <c r="R302" i="54"/>
  <c r="Q302" i="54"/>
  <c r="O302" i="54"/>
  <c r="R300" i="39"/>
  <c r="U300" i="52"/>
  <c r="P300" i="50"/>
  <c r="W300" i="50" s="1"/>
  <c r="Q307" i="45"/>
  <c r="S306" i="36"/>
  <c r="S301" i="48"/>
  <c r="U303" i="50"/>
  <c r="U306" i="45"/>
  <c r="T302" i="42"/>
  <c r="U307" i="46"/>
  <c r="Q307" i="39"/>
  <c r="W307" i="39" s="1"/>
  <c r="AN307" i="56" s="1"/>
  <c r="T307" i="39"/>
  <c r="R307" i="39"/>
  <c r="S307" i="39"/>
  <c r="P304" i="39"/>
  <c r="W304" i="39" s="1"/>
  <c r="AN304" i="56" s="1"/>
  <c r="T304" i="39"/>
  <c r="S304" i="39"/>
  <c r="Q304" i="39"/>
  <c r="R304" i="39"/>
  <c r="P300" i="45"/>
  <c r="O304" i="50"/>
  <c r="W304" i="50" s="1"/>
  <c r="T304" i="56" s="1"/>
  <c r="T307" i="42"/>
  <c r="R307" i="42"/>
  <c r="S307" i="42"/>
  <c r="U307" i="42"/>
  <c r="Q307" i="42"/>
  <c r="P307" i="42"/>
  <c r="W307" i="42" s="1"/>
  <c r="L307" i="56" s="1"/>
  <c r="O300" i="46"/>
  <c r="O300" i="49"/>
  <c r="Q300" i="38"/>
  <c r="T300" i="38"/>
  <c r="S300" i="54"/>
  <c r="Q300" i="54"/>
  <c r="R300" i="54"/>
  <c r="U300" i="54"/>
  <c r="T301" i="46"/>
  <c r="R301" i="46"/>
  <c r="S301" i="46"/>
  <c r="P301" i="46"/>
  <c r="W301" i="46" s="1"/>
  <c r="AH301" i="56" s="1"/>
  <c r="U301" i="46"/>
  <c r="Q301" i="46"/>
  <c r="R302" i="39"/>
  <c r="U302" i="39"/>
  <c r="Q302" i="39"/>
  <c r="T302" i="39"/>
  <c r="P302" i="39"/>
  <c r="W302" i="39" s="1"/>
  <c r="AN302" i="56" s="1"/>
  <c r="O305" i="37"/>
  <c r="R300" i="49"/>
  <c r="P300" i="42"/>
  <c r="O301" i="54"/>
  <c r="W301" i="54" s="1"/>
  <c r="AL301" i="56" s="1"/>
  <c r="O304" i="47"/>
  <c r="O300" i="52"/>
  <c r="R300" i="36"/>
  <c r="T300" i="36"/>
  <c r="O300" i="44"/>
  <c r="S305" i="39"/>
  <c r="Q305" i="39"/>
  <c r="U305" i="39"/>
  <c r="T305" i="39"/>
  <c r="Q307" i="48"/>
  <c r="U307" i="48"/>
  <c r="R307" i="48"/>
  <c r="S307" i="48"/>
  <c r="P307" i="48"/>
  <c r="W307" i="48" s="1"/>
  <c r="P307" i="56" s="1"/>
  <c r="P303" i="46"/>
  <c r="W303" i="46" s="1"/>
  <c r="AH303" i="56" s="1"/>
  <c r="T303" i="46"/>
  <c r="U303" i="46"/>
  <c r="S303" i="46"/>
  <c r="R303" i="46"/>
  <c r="Q303" i="46"/>
  <c r="O301" i="48"/>
  <c r="W301" i="48" s="1"/>
  <c r="P301" i="56" s="1"/>
  <c r="Q300" i="44"/>
  <c r="P301" i="51"/>
  <c r="T301" i="51"/>
  <c r="R301" i="51"/>
  <c r="Q301" i="51"/>
  <c r="U301" i="51"/>
  <c r="S301" i="51"/>
  <c r="R301" i="42"/>
  <c r="U301" i="42"/>
  <c r="Q301" i="42"/>
  <c r="T301" i="42"/>
  <c r="S301" i="42"/>
  <c r="O304" i="36"/>
  <c r="U304" i="51"/>
  <c r="T304" i="51"/>
  <c r="S304" i="51"/>
  <c r="P304" i="51"/>
  <c r="W304" i="51" s="1"/>
  <c r="V304" i="56" s="1"/>
  <c r="R304" i="51"/>
  <c r="O307" i="52"/>
  <c r="O302" i="42"/>
  <c r="W302" i="42" s="1"/>
  <c r="L302" i="56" s="1"/>
  <c r="Q300" i="39"/>
  <c r="U300" i="43"/>
  <c r="R307" i="47"/>
  <c r="U307" i="47"/>
  <c r="P307" i="47"/>
  <c r="W307" i="47" s="1"/>
  <c r="AJ307" i="56" s="1"/>
  <c r="S307" i="47"/>
  <c r="R300" i="43"/>
  <c r="W300" i="43" s="1"/>
  <c r="O302" i="52"/>
  <c r="W302" i="52" s="1"/>
  <c r="X302" i="56" s="1"/>
  <c r="Q300" i="36"/>
  <c r="U307" i="43"/>
  <c r="S307" i="43"/>
  <c r="P307" i="43"/>
  <c r="Q307" i="43"/>
  <c r="R307" i="43"/>
  <c r="T307" i="43"/>
  <c r="O307" i="43"/>
  <c r="U300" i="42"/>
  <c r="Q300" i="47"/>
  <c r="U301" i="38"/>
  <c r="S301" i="38"/>
  <c r="P301" i="38"/>
  <c r="T301" i="38"/>
  <c r="O301" i="38"/>
  <c r="R301" i="38"/>
  <c r="S304" i="54"/>
  <c r="Q304" i="54"/>
  <c r="T304" i="54"/>
  <c r="U304" i="54"/>
  <c r="P304" i="54"/>
  <c r="O304" i="54"/>
  <c r="U303" i="49"/>
  <c r="T303" i="49"/>
  <c r="S303" i="49"/>
  <c r="P303" i="49"/>
  <c r="R303" i="49"/>
  <c r="O303" i="49"/>
  <c r="P300" i="49"/>
  <c r="S300" i="44"/>
  <c r="T306" i="52"/>
  <c r="S306" i="52"/>
  <c r="Q306" i="52"/>
  <c r="R306" i="52"/>
  <c r="O306" i="52"/>
  <c r="T303" i="54"/>
  <c r="Q303" i="54"/>
  <c r="P303" i="54"/>
  <c r="R303" i="54"/>
  <c r="U303" i="54"/>
  <c r="O303" i="54"/>
  <c r="Q303" i="52"/>
  <c r="R303" i="52"/>
  <c r="P303" i="52"/>
  <c r="S303" i="52"/>
  <c r="T303" i="52"/>
  <c r="U303" i="52"/>
  <c r="O303" i="52"/>
  <c r="Q306" i="44"/>
  <c r="U306" i="44"/>
  <c r="T306" i="44"/>
  <c r="O306" i="44"/>
  <c r="R306" i="44"/>
  <c r="P306" i="44"/>
  <c r="P305" i="39"/>
  <c r="W305" i="39" s="1"/>
  <c r="AN305" i="56" s="1"/>
  <c r="U301" i="54"/>
  <c r="U306" i="52"/>
  <c r="T302" i="36"/>
  <c r="Q307" i="47"/>
  <c r="P301" i="42"/>
  <c r="W301" i="42" s="1"/>
  <c r="L301" i="56" s="1"/>
  <c r="R306" i="36"/>
  <c r="R305" i="37"/>
  <c r="S306" i="43"/>
  <c r="R306" i="43"/>
  <c r="Q306" i="43"/>
  <c r="P306" i="43"/>
  <c r="T306" i="43"/>
  <c r="O306" i="43"/>
  <c r="U306" i="43"/>
  <c r="R302" i="50"/>
  <c r="Q304" i="42"/>
  <c r="R305" i="46"/>
  <c r="Q303" i="43"/>
  <c r="W303" i="43" s="1"/>
  <c r="AB303" i="56" s="1"/>
  <c r="S303" i="43"/>
  <c r="U303" i="43"/>
  <c r="R303" i="43"/>
  <c r="P303" i="47"/>
  <c r="W303" i="47" s="1"/>
  <c r="AJ303" i="56" s="1"/>
  <c r="S303" i="47"/>
  <c r="U303" i="47"/>
  <c r="R303" i="47"/>
  <c r="Q303" i="47"/>
  <c r="U301" i="49"/>
  <c r="R301" i="49"/>
  <c r="W301" i="49" s="1"/>
  <c r="R301" i="56" s="1"/>
  <c r="T301" i="49"/>
  <c r="S301" i="49"/>
  <c r="Q301" i="49"/>
  <c r="Q301" i="44"/>
  <c r="R301" i="44"/>
  <c r="U301" i="44"/>
  <c r="S301" i="44"/>
  <c r="P301" i="44"/>
  <c r="S302" i="43"/>
  <c r="Q302" i="43"/>
  <c r="T302" i="43"/>
  <c r="P302" i="43"/>
  <c r="W302" i="43" s="1"/>
  <c r="AB302" i="56" s="1"/>
  <c r="U302" i="43"/>
  <c r="T303" i="36"/>
  <c r="R303" i="36"/>
  <c r="P303" i="36"/>
  <c r="W303" i="36" s="1"/>
  <c r="J303" i="56" s="1"/>
  <c r="P302" i="49"/>
  <c r="S302" i="49"/>
  <c r="Q302" i="49"/>
  <c r="T302" i="49"/>
  <c r="R302" i="49"/>
  <c r="O302" i="49"/>
  <c r="T306" i="42"/>
  <c r="U306" i="42"/>
  <c r="Q306" i="42"/>
  <c r="P306" i="42"/>
  <c r="S306" i="42"/>
  <c r="O306" i="42"/>
  <c r="W306" i="42" s="1"/>
  <c r="L306" i="56" s="1"/>
  <c r="P303" i="48"/>
  <c r="S303" i="48"/>
  <c r="R303" i="48"/>
  <c r="O303" i="48"/>
  <c r="Q307" i="44"/>
  <c r="R307" i="44"/>
  <c r="S307" i="44"/>
  <c r="O307" i="44"/>
  <c r="R302" i="37"/>
  <c r="Q302" i="37"/>
  <c r="T302" i="37"/>
  <c r="O302" i="37"/>
  <c r="U301" i="47"/>
  <c r="Q301" i="47"/>
  <c r="S301" i="47"/>
  <c r="P301" i="47"/>
  <c r="O301" i="47"/>
  <c r="Q304" i="52"/>
  <c r="P304" i="52"/>
  <c r="U304" i="52"/>
  <c r="T304" i="52"/>
  <c r="O304" i="52"/>
  <c r="U302" i="37"/>
  <c r="P307" i="44"/>
  <c r="R304" i="52"/>
  <c r="T303" i="43"/>
  <c r="S305" i="52"/>
  <c r="R305" i="52"/>
  <c r="P305" i="52"/>
  <c r="W305" i="52" s="1"/>
  <c r="X305" i="56" s="1"/>
  <c r="S305" i="42"/>
  <c r="Q305" i="42"/>
  <c r="W305" i="42" s="1"/>
  <c r="L305" i="56" s="1"/>
  <c r="T305" i="42"/>
  <c r="S305" i="38"/>
  <c r="W305" i="38" s="1"/>
  <c r="Z305" i="56" s="1"/>
  <c r="Q305" i="38"/>
  <c r="T305" i="38"/>
  <c r="T302" i="44"/>
  <c r="R302" i="44"/>
  <c r="S302" i="44"/>
  <c r="T307" i="49"/>
  <c r="Q307" i="49"/>
  <c r="P307" i="49"/>
  <c r="S307" i="49"/>
  <c r="U307" i="49"/>
  <c r="R307" i="49"/>
  <c r="O307" i="49"/>
  <c r="U305" i="49"/>
  <c r="Q305" i="49"/>
  <c r="T305" i="49"/>
  <c r="O305" i="49"/>
  <c r="W305" i="49" s="1"/>
  <c r="R305" i="56" s="1"/>
  <c r="T305" i="48"/>
  <c r="R305" i="48"/>
  <c r="S305" i="48"/>
  <c r="Q305" i="48"/>
  <c r="O305" i="48"/>
  <c r="S305" i="50"/>
  <c r="Q305" i="50"/>
  <c r="P305" i="50"/>
  <c r="U305" i="50"/>
  <c r="T305" i="50"/>
  <c r="O305" i="50"/>
  <c r="W307" i="50"/>
  <c r="T307" i="56" s="1"/>
  <c r="U305" i="42"/>
  <c r="Q302" i="44"/>
  <c r="Q303" i="48"/>
  <c r="P302" i="37"/>
  <c r="S303" i="36"/>
  <c r="P305" i="49"/>
  <c r="T307" i="44"/>
  <c r="U305" i="38"/>
  <c r="T301" i="47"/>
  <c r="U305" i="48"/>
  <c r="Q305" i="44"/>
  <c r="R305" i="44"/>
  <c r="P305" i="44"/>
  <c r="U305" i="44"/>
  <c r="T305" i="44"/>
  <c r="O305" i="44"/>
  <c r="T303" i="47"/>
  <c r="S305" i="44"/>
  <c r="S303" i="51"/>
  <c r="R303" i="51"/>
  <c r="P303" i="51"/>
  <c r="W303" i="51" s="1"/>
  <c r="V303" i="56" s="1"/>
  <c r="S304" i="49"/>
  <c r="Q304" i="49"/>
  <c r="T304" i="49"/>
  <c r="U304" i="49"/>
  <c r="S302" i="45"/>
  <c r="T302" i="45"/>
  <c r="P302" i="45"/>
  <c r="P307" i="36"/>
  <c r="W307" i="36" s="1"/>
  <c r="J307" i="56" s="1"/>
  <c r="R307" i="36"/>
  <c r="Q307" i="36"/>
  <c r="T303" i="45"/>
  <c r="Q303" i="45"/>
  <c r="S303" i="45"/>
  <c r="U303" i="45"/>
  <c r="W303" i="45" s="1"/>
  <c r="AF303" i="56" s="1"/>
  <c r="P303" i="45"/>
  <c r="R301" i="36"/>
  <c r="U301" i="36"/>
  <c r="Q301" i="36"/>
  <c r="W301" i="36" s="1"/>
  <c r="J301" i="56" s="1"/>
  <c r="P301" i="36"/>
  <c r="T301" i="36"/>
  <c r="R306" i="38"/>
  <c r="S306" i="38"/>
  <c r="P306" i="38"/>
  <c r="W306" i="38" s="1"/>
  <c r="Z306" i="56" s="1"/>
  <c r="R307" i="50"/>
  <c r="T307" i="51"/>
  <c r="P307" i="54"/>
  <c r="W307" i="54" s="1"/>
  <c r="AL307" i="56" s="1"/>
  <c r="P301" i="43"/>
  <c r="R301" i="43"/>
  <c r="W301" i="43" s="1"/>
  <c r="AB301" i="56" s="1"/>
  <c r="S303" i="42"/>
  <c r="R303" i="38"/>
  <c r="W303" i="38" s="1"/>
  <c r="Z303" i="56" s="1"/>
  <c r="S303" i="38"/>
  <c r="T305" i="51"/>
  <c r="U305" i="51"/>
  <c r="P305" i="51"/>
  <c r="O305" i="51"/>
  <c r="U302" i="48"/>
  <c r="P302" i="48"/>
  <c r="Q302" i="48"/>
  <c r="T302" i="48"/>
  <c r="O302" i="48"/>
  <c r="S302" i="48"/>
  <c r="Q305" i="51"/>
  <c r="S307" i="36"/>
  <c r="U303" i="51"/>
  <c r="W302" i="38"/>
  <c r="Z302" i="56" s="1"/>
  <c r="T306" i="38"/>
  <c r="T305" i="47"/>
  <c r="O305" i="47"/>
  <c r="U305" i="47"/>
  <c r="P305" i="47"/>
  <c r="R305" i="47"/>
  <c r="R302" i="48"/>
  <c r="R303" i="37"/>
  <c r="U303" i="37"/>
  <c r="Q303" i="37"/>
  <c r="S303" i="37"/>
  <c r="W303" i="37" s="1"/>
  <c r="N303" i="56" s="1"/>
  <c r="P303" i="37"/>
  <c r="S306" i="47"/>
  <c r="R306" i="47"/>
  <c r="Q306" i="47"/>
  <c r="W306" i="47" s="1"/>
  <c r="AJ306" i="56" s="1"/>
  <c r="Q306" i="50"/>
  <c r="U306" i="50"/>
  <c r="S306" i="50"/>
  <c r="W306" i="50" s="1"/>
  <c r="T306" i="56" s="1"/>
  <c r="Q306" i="37"/>
  <c r="P306" i="37"/>
  <c r="W306" i="37" s="1"/>
  <c r="N306" i="56" s="1"/>
  <c r="T306" i="37"/>
  <c r="S306" i="37"/>
  <c r="U306" i="37"/>
  <c r="S307" i="50"/>
  <c r="Q307" i="51"/>
  <c r="W307" i="51" s="1"/>
  <c r="V307" i="56" s="1"/>
  <c r="U307" i="54"/>
  <c r="U303" i="42"/>
  <c r="W303" i="42" s="1"/>
  <c r="L303" i="56" s="1"/>
  <c r="P306" i="47"/>
  <c r="Q302" i="45"/>
  <c r="W302" i="45" s="1"/>
  <c r="AF302" i="56" s="1"/>
  <c r="T307" i="36"/>
  <c r="T306" i="50"/>
  <c r="Q303" i="51"/>
  <c r="U306" i="38"/>
  <c r="R306" i="37"/>
  <c r="R303" i="45"/>
  <c r="Q305" i="47"/>
  <c r="P304" i="49"/>
  <c r="W304" i="49" s="1"/>
  <c r="R304" i="56" s="1"/>
  <c r="P304" i="45"/>
  <c r="U304" i="45"/>
  <c r="R304" i="45"/>
  <c r="W304" i="45" s="1"/>
  <c r="AF304" i="56" s="1"/>
  <c r="R306" i="49"/>
  <c r="Q306" i="49"/>
  <c r="P306" i="49"/>
  <c r="W306" i="49" s="1"/>
  <c r="R306" i="56" s="1"/>
  <c r="R301" i="52"/>
  <c r="U301" i="52"/>
  <c r="T301" i="52"/>
  <c r="R302" i="47"/>
  <c r="W302" i="47" s="1"/>
  <c r="AJ302" i="56" s="1"/>
  <c r="T302" i="47"/>
  <c r="U302" i="47"/>
  <c r="T304" i="45"/>
  <c r="U306" i="49"/>
  <c r="S302" i="47"/>
  <c r="S306" i="51"/>
  <c r="W306" i="51" s="1"/>
  <c r="V306" i="56" s="1"/>
  <c r="Q306" i="51"/>
  <c r="R306" i="51"/>
  <c r="U304" i="38"/>
  <c r="R304" i="38"/>
  <c r="W304" i="38" s="1"/>
  <c r="Z304" i="56" s="1"/>
  <c r="S304" i="38"/>
  <c r="Q305" i="36"/>
  <c r="W305" i="36" s="1"/>
  <c r="J305" i="56" s="1"/>
  <c r="R305" i="36"/>
  <c r="T305" i="36"/>
  <c r="U302" i="38"/>
  <c r="S302" i="38"/>
  <c r="Q302" i="38"/>
  <c r="S304" i="45"/>
  <c r="T304" i="38"/>
  <c r="S306" i="49"/>
  <c r="Q301" i="52"/>
  <c r="W301" i="52" s="1"/>
  <c r="X301" i="56" s="1"/>
  <c r="Q302" i="47"/>
  <c r="S305" i="36"/>
  <c r="R302" i="38"/>
  <c r="T306" i="51"/>
  <c r="Q306" i="54"/>
  <c r="W306" i="54" s="1"/>
  <c r="AL306" i="56" s="1"/>
  <c r="R306" i="54"/>
  <c r="S306" i="48"/>
  <c r="W306" i="48" s="1"/>
  <c r="P306" i="56" s="1"/>
  <c r="T306" i="48"/>
  <c r="T300" i="56" l="1"/>
  <c r="AB300" i="56"/>
  <c r="N300" i="56"/>
  <c r="AJ300" i="56"/>
  <c r="W304" i="37"/>
  <c r="N304" i="56" s="1"/>
  <c r="W307" i="37"/>
  <c r="N307" i="56" s="1"/>
  <c r="W300" i="38"/>
  <c r="W305" i="47"/>
  <c r="AJ305" i="56" s="1"/>
  <c r="W305" i="50"/>
  <c r="T305" i="56" s="1"/>
  <c r="W304" i="52"/>
  <c r="X304" i="56" s="1"/>
  <c r="W306" i="43"/>
  <c r="AB306" i="56" s="1"/>
  <c r="W306" i="44"/>
  <c r="AD306" i="56" s="1"/>
  <c r="W303" i="54"/>
  <c r="AL303" i="56" s="1"/>
  <c r="AP303" i="56" s="1"/>
  <c r="W301" i="38"/>
  <c r="Z301" i="56" s="1"/>
  <c r="W307" i="43"/>
  <c r="AB307" i="56" s="1"/>
  <c r="W300" i="36"/>
  <c r="W304" i="36"/>
  <c r="J304" i="56" s="1"/>
  <c r="W300" i="54"/>
  <c r="W300" i="49"/>
  <c r="W302" i="36"/>
  <c r="J302" i="56" s="1"/>
  <c r="W305" i="45"/>
  <c r="AF305" i="56" s="1"/>
  <c r="W301" i="44"/>
  <c r="AD301" i="56" s="1"/>
  <c r="W302" i="50"/>
  <c r="T302" i="56" s="1"/>
  <c r="W307" i="38"/>
  <c r="Z307" i="56" s="1"/>
  <c r="W306" i="36"/>
  <c r="J306" i="56" s="1"/>
  <c r="W306" i="45"/>
  <c r="AF306" i="56" s="1"/>
  <c r="W307" i="44"/>
  <c r="AD307" i="56" s="1"/>
  <c r="W303" i="48"/>
  <c r="P303" i="56" s="1"/>
  <c r="W302" i="48"/>
  <c r="P302" i="56" s="1"/>
  <c r="W307" i="49"/>
  <c r="R307" i="56" s="1"/>
  <c r="W301" i="47"/>
  <c r="AJ301" i="56" s="1"/>
  <c r="W303" i="52"/>
  <c r="X303" i="56" s="1"/>
  <c r="W302" i="44"/>
  <c r="AD302" i="56" s="1"/>
  <c r="W304" i="54"/>
  <c r="AL304" i="56" s="1"/>
  <c r="W300" i="52"/>
  <c r="W300" i="46"/>
  <c r="W302" i="54"/>
  <c r="AL302" i="56" s="1"/>
  <c r="W307" i="45"/>
  <c r="AF307" i="56" s="1"/>
  <c r="W307" i="46"/>
  <c r="AH307" i="56" s="1"/>
  <c r="W301" i="39"/>
  <c r="AN301" i="56" s="1"/>
  <c r="W300" i="42"/>
  <c r="X291" i="32"/>
  <c r="H300" i="56"/>
  <c r="W305" i="54"/>
  <c r="AL305" i="56" s="1"/>
  <c r="W305" i="51"/>
  <c r="V305" i="56" s="1"/>
  <c r="W305" i="44"/>
  <c r="AD305" i="56" s="1"/>
  <c r="W305" i="48"/>
  <c r="P305" i="56" s="1"/>
  <c r="W302" i="37"/>
  <c r="N302" i="56" s="1"/>
  <c r="W302" i="49"/>
  <c r="R302" i="56" s="1"/>
  <c r="W306" i="52"/>
  <c r="X306" i="56" s="1"/>
  <c r="W303" i="49"/>
  <c r="R303" i="56" s="1"/>
  <c r="W307" i="52"/>
  <c r="X307" i="56" s="1"/>
  <c r="W300" i="44"/>
  <c r="W304" i="47"/>
  <c r="AJ304" i="56" s="1"/>
  <c r="W305" i="37"/>
  <c r="N305" i="56" s="1"/>
  <c r="W306" i="46"/>
  <c r="AH306" i="56" s="1"/>
  <c r="W300" i="51"/>
  <c r="W300" i="48"/>
  <c r="W304" i="44"/>
  <c r="AD304" i="56" s="1"/>
  <c r="W300" i="45"/>
  <c r="W304" i="46"/>
  <c r="AH304" i="56" s="1"/>
  <c r="W301" i="51"/>
  <c r="V301" i="56" s="1"/>
  <c r="W300" i="39"/>
  <c r="AP306" i="56" l="1"/>
  <c r="AP305" i="56"/>
  <c r="AP302" i="56"/>
  <c r="AP307" i="56"/>
  <c r="AP304" i="56"/>
  <c r="X291" i="42"/>
  <c r="L300" i="56"/>
  <c r="AF300" i="56"/>
  <c r="V300" i="56"/>
  <c r="X291" i="51"/>
  <c r="AD300" i="56"/>
  <c r="AP301" i="56"/>
  <c r="AN300" i="56"/>
  <c r="X291" i="39"/>
  <c r="X291" i="50"/>
  <c r="P300" i="56"/>
  <c r="X291" i="48"/>
  <c r="X300" i="56"/>
  <c r="X291" i="52"/>
  <c r="R300" i="56"/>
  <c r="X291" i="49"/>
  <c r="X291" i="36"/>
  <c r="J300" i="56"/>
  <c r="AH300" i="56"/>
  <c r="AL300" i="56"/>
  <c r="Z300" i="56"/>
  <c r="X291" i="37"/>
  <c r="AP300" i="56" l="1"/>
  <c r="P355" i="56" l="1"/>
  <c r="X352" i="56"/>
  <c r="AB352" i="56"/>
  <c r="AB355" i="56"/>
  <c r="W351" i="46"/>
  <c r="AH351" i="56" s="1"/>
  <c r="W355" i="49"/>
  <c r="R355" i="56" s="1"/>
  <c r="J351" i="56"/>
  <c r="W352" i="48"/>
  <c r="P352" i="56" s="1"/>
  <c r="Z352" i="56"/>
  <c r="G355" i="37"/>
  <c r="O355" i="37"/>
  <c r="W355" i="37" s="1"/>
  <c r="N355" i="56" s="1"/>
  <c r="G355" i="48"/>
  <c r="O355" i="48"/>
  <c r="W355" i="48" s="1"/>
  <c r="G355" i="54"/>
  <c r="O355" i="54"/>
  <c r="W355" i="54" s="1"/>
  <c r="AL355" i="56" s="1"/>
  <c r="W351" i="37"/>
  <c r="N351" i="56" s="1"/>
  <c r="G352" i="52"/>
  <c r="O352" i="52"/>
  <c r="W352" i="52" s="1"/>
  <c r="G352" i="51"/>
  <c r="O352" i="51"/>
  <c r="W352" i="51" s="1"/>
  <c r="V352" i="56" s="1"/>
  <c r="G352" i="43"/>
  <c r="O352" i="43"/>
  <c r="W352" i="43" s="1"/>
  <c r="G352" i="50"/>
  <c r="O352" i="50"/>
  <c r="W352" i="50" s="1"/>
  <c r="T352" i="56" s="1"/>
  <c r="G349" i="42"/>
  <c r="O349" i="42"/>
  <c r="W349" i="42" s="1"/>
  <c r="L349" i="56" s="1"/>
  <c r="G352" i="42"/>
  <c r="O352" i="42"/>
  <c r="W352" i="42" s="1"/>
  <c r="L352" i="56" s="1"/>
  <c r="G349" i="52"/>
  <c r="O349" i="52" s="1"/>
  <c r="W349" i="52" s="1"/>
  <c r="X349" i="56" s="1"/>
  <c r="G355" i="42"/>
  <c r="O355" i="42"/>
  <c r="W355" i="42" s="1"/>
  <c r="L355" i="56" s="1"/>
  <c r="G355" i="49"/>
  <c r="O355" i="49"/>
  <c r="G355" i="47"/>
  <c r="O355" i="47"/>
  <c r="W355" i="47" s="1"/>
  <c r="AJ355" i="56" s="1"/>
  <c r="O352" i="32"/>
  <c r="W352" i="32" s="1"/>
  <c r="H352" i="56" s="1"/>
  <c r="G352" i="48"/>
  <c r="O352" i="48" s="1"/>
  <c r="G352" i="44"/>
  <c r="O352" i="44" s="1"/>
  <c r="W352" i="44" s="1"/>
  <c r="AD352" i="56" s="1"/>
  <c r="G352" i="47"/>
  <c r="O352" i="47" s="1"/>
  <c r="W352" i="47" s="1"/>
  <c r="AJ352" i="56" s="1"/>
  <c r="G352" i="49"/>
  <c r="O352" i="49" s="1"/>
  <c r="W352" i="49" s="1"/>
  <c r="R352" i="56" s="1"/>
  <c r="G349" i="45"/>
  <c r="O349" i="45" s="1"/>
  <c r="W349" i="45" s="1"/>
  <c r="AF349" i="56" s="1"/>
  <c r="G352" i="38"/>
  <c r="O352" i="38"/>
  <c r="W352" i="38" s="1"/>
  <c r="G355" i="52"/>
  <c r="O355" i="52" s="1"/>
  <c r="W355" i="52"/>
  <c r="X355" i="56" s="1"/>
  <c r="G351" i="52"/>
  <c r="O351" i="52"/>
  <c r="W351" i="52" s="1"/>
  <c r="X351" i="56" s="1"/>
  <c r="G349" i="48"/>
  <c r="O349" i="48"/>
  <c r="W349" i="48" s="1"/>
  <c r="P349" i="56"/>
  <c r="G351" i="44"/>
  <c r="O351" i="44" s="1"/>
  <c r="W351" i="44" s="1"/>
  <c r="AD351" i="56" s="1"/>
  <c r="G352" i="54"/>
  <c r="O352" i="54" s="1"/>
  <c r="W352" i="54" s="1"/>
  <c r="AL352" i="56" s="1"/>
  <c r="G355" i="45"/>
  <c r="O355" i="45" s="1"/>
  <c r="W355" i="45" s="1"/>
  <c r="AF355" i="56" s="1"/>
  <c r="G349" i="47"/>
  <c r="O349" i="47" s="1"/>
  <c r="W349" i="47" s="1"/>
  <c r="AJ349" i="56" s="1"/>
  <c r="W349" i="44"/>
  <c r="AD349" i="56" s="1"/>
  <c r="G355" i="44"/>
  <c r="O355" i="44"/>
  <c r="W355" i="44" s="1"/>
  <c r="AD355" i="56" s="1"/>
  <c r="G355" i="51"/>
  <c r="O355" i="51"/>
  <c r="W355" i="51" s="1"/>
  <c r="V355" i="56" s="1"/>
  <c r="G351" i="38"/>
  <c r="O351" i="38"/>
  <c r="W351" i="38" s="1"/>
  <c r="Z351" i="56" s="1"/>
  <c r="G351" i="49"/>
  <c r="O351" i="49"/>
  <c r="W351" i="49" s="1"/>
  <c r="R351" i="56" s="1"/>
  <c r="G355" i="43"/>
  <c r="O355" i="43"/>
  <c r="W355" i="43" s="1"/>
  <c r="G349" i="37"/>
  <c r="O349" i="37"/>
  <c r="W349" i="37" s="1"/>
  <c r="N349" i="56" s="1"/>
  <c r="G351" i="47"/>
  <c r="O351" i="47" s="1"/>
  <c r="W351" i="47" s="1"/>
  <c r="AJ351" i="56" s="1"/>
  <c r="G349" i="44"/>
  <c r="O349" i="44"/>
  <c r="G355" i="39"/>
  <c r="O355" i="39"/>
  <c r="W355" i="39" s="1"/>
  <c r="AN355" i="56" s="1"/>
  <c r="G351" i="37"/>
  <c r="O351" i="37"/>
  <c r="G351" i="48"/>
  <c r="O351" i="48"/>
  <c r="W351" i="48" s="1"/>
  <c r="P351" i="56" s="1"/>
  <c r="G349" i="38"/>
  <c r="O349" i="38"/>
  <c r="W349" i="38" s="1"/>
  <c r="Z349" i="56"/>
  <c r="G351" i="54"/>
  <c r="O351" i="54"/>
  <c r="W351" i="54" s="1"/>
  <c r="AL351" i="56" s="1"/>
  <c r="O349" i="32"/>
  <c r="W349" i="32"/>
  <c r="H349" i="56" s="1"/>
  <c r="G352" i="45"/>
  <c r="O352" i="45"/>
  <c r="W352" i="45" s="1"/>
  <c r="AF352" i="56" s="1"/>
  <c r="AN351" i="56"/>
  <c r="O355" i="32"/>
  <c r="W355" i="32"/>
  <c r="H355" i="56" s="1"/>
  <c r="G351" i="36"/>
  <c r="O351" i="36"/>
  <c r="W351" i="36" s="1"/>
  <c r="G349" i="43"/>
  <c r="O349" i="43"/>
  <c r="W349" i="43" s="1"/>
  <c r="AB349" i="56"/>
  <c r="G355" i="38"/>
  <c r="O355" i="38"/>
  <c r="W355" i="38" s="1"/>
  <c r="Z355" i="56" s="1"/>
  <c r="G349" i="51"/>
  <c r="O349" i="51"/>
  <c r="W349" i="51" s="1"/>
  <c r="V349" i="56" s="1"/>
  <c r="G351" i="39"/>
  <c r="O351" i="39"/>
  <c r="W351" i="39" s="1"/>
  <c r="G352" i="39"/>
  <c r="O352" i="39"/>
  <c r="W352" i="39" s="1"/>
  <c r="AN352" i="56" s="1"/>
  <c r="G348" i="45"/>
  <c r="O348" i="45"/>
  <c r="G351" i="50"/>
  <c r="O351" i="50"/>
  <c r="W351" i="50" s="1"/>
  <c r="T351" i="56" s="1"/>
  <c r="G355" i="36"/>
  <c r="O355" i="36"/>
  <c r="W355" i="36" s="1"/>
  <c r="J355" i="56" s="1"/>
  <c r="G352" i="36"/>
  <c r="O352" i="36"/>
  <c r="W352" i="36" s="1"/>
  <c r="J352" i="56"/>
  <c r="G349" i="50"/>
  <c r="O349" i="50"/>
  <c r="W349" i="50" s="1"/>
  <c r="T349" i="56" s="1"/>
  <c r="G351" i="43"/>
  <c r="O351" i="43" s="1"/>
  <c r="W351" i="43"/>
  <c r="AB351" i="56" s="1"/>
  <c r="G351" i="42"/>
  <c r="O351" i="42"/>
  <c r="W351" i="42" s="1"/>
  <c r="L351" i="56" s="1"/>
  <c r="G355" i="46"/>
  <c r="O355" i="46" s="1"/>
  <c r="W355" i="46" s="1"/>
  <c r="AH355" i="56" s="1"/>
  <c r="G355" i="50"/>
  <c r="O355" i="50" s="1"/>
  <c r="W355" i="50" s="1"/>
  <c r="T355" i="56" s="1"/>
  <c r="O351" i="32"/>
  <c r="W351" i="32" s="1"/>
  <c r="H351" i="56" s="1"/>
  <c r="G352" i="46"/>
  <c r="O352" i="46" s="1"/>
  <c r="W352" i="46" s="1"/>
  <c r="AH352" i="56" s="1"/>
  <c r="G352" i="37"/>
  <c r="O352" i="37"/>
  <c r="W352" i="37" s="1"/>
  <c r="N352" i="56" s="1"/>
  <c r="G349" i="54"/>
  <c r="O349" i="54" s="1"/>
  <c r="W349" i="54"/>
  <c r="AL349" i="56" s="1"/>
  <c r="G348" i="38"/>
  <c r="O348" i="38" s="1"/>
  <c r="W348" i="38"/>
  <c r="G348" i="43"/>
  <c r="O348" i="43"/>
  <c r="G348" i="51"/>
  <c r="O348" i="51"/>
  <c r="G348" i="37"/>
  <c r="O348" i="37"/>
  <c r="G351" i="51"/>
  <c r="O351" i="51"/>
  <c r="W351" i="51" s="1"/>
  <c r="V351" i="56"/>
  <c r="G349" i="36"/>
  <c r="O349" i="36"/>
  <c r="W349" i="36" s="1"/>
  <c r="J349" i="56" s="1"/>
  <c r="G351" i="46"/>
  <c r="O351" i="46" s="1"/>
  <c r="G351" i="45"/>
  <c r="O351" i="45" s="1"/>
  <c r="W351" i="45" s="1"/>
  <c r="AF351" i="56" s="1"/>
  <c r="G349" i="49"/>
  <c r="O349" i="49"/>
  <c r="W349" i="49" s="1"/>
  <c r="R349" i="56"/>
  <c r="G349" i="46"/>
  <c r="O349" i="46" s="1"/>
  <c r="W349" i="46" s="1"/>
  <c r="AH349" i="56" s="1"/>
  <c r="G349" i="39"/>
  <c r="O349" i="39" s="1"/>
  <c r="W349" i="39"/>
  <c r="AN349" i="56" s="1"/>
  <c r="W348" i="42"/>
  <c r="G348" i="36"/>
  <c r="O348" i="36" s="1"/>
  <c r="W348" i="36"/>
  <c r="G348" i="39"/>
  <c r="O348" i="39" s="1"/>
  <c r="W348" i="39"/>
  <c r="G348" i="42"/>
  <c r="O348" i="42" s="1"/>
  <c r="G348" i="44"/>
  <c r="O348" i="44" s="1"/>
  <c r="W348" i="44"/>
  <c r="G348" i="47"/>
  <c r="O348" i="47" s="1"/>
  <c r="G348" i="49"/>
  <c r="O348" i="49" s="1"/>
  <c r="W348" i="49" s="1"/>
  <c r="O348" i="46"/>
  <c r="G348" i="50"/>
  <c r="O348" i="50"/>
  <c r="W348" i="50" s="1"/>
  <c r="T348" i="56" s="1"/>
  <c r="G348" i="54"/>
  <c r="O348" i="54"/>
  <c r="G348" i="52"/>
  <c r="O348" i="52"/>
  <c r="W348" i="52" s="1"/>
  <c r="G348" i="48"/>
  <c r="O348" i="48"/>
  <c r="W348" i="48" s="1"/>
  <c r="G348" i="46"/>
  <c r="O348" i="32"/>
  <c r="W348" i="32" s="1"/>
  <c r="AP352" i="56" l="1"/>
  <c r="AP349" i="56"/>
  <c r="R348" i="56"/>
  <c r="W348" i="46"/>
  <c r="AP355" i="56"/>
  <c r="P348" i="56"/>
  <c r="W348" i="54"/>
  <c r="W348" i="47"/>
  <c r="W348" i="37"/>
  <c r="L348" i="56"/>
  <c r="X348" i="56"/>
  <c r="AN348" i="56"/>
  <c r="W348" i="51"/>
  <c r="Z348" i="56"/>
  <c r="AP351" i="56"/>
  <c r="H348" i="56"/>
  <c r="W348" i="43"/>
  <c r="J348" i="56"/>
  <c r="AD348" i="56"/>
  <c r="W348" i="45"/>
  <c r="AB348" i="56" l="1"/>
  <c r="AL348" i="56"/>
  <c r="V348" i="56"/>
  <c r="N348" i="56"/>
  <c r="AJ348" i="56"/>
  <c r="AH348" i="56"/>
  <c r="AF348" i="56"/>
  <c r="AP348" i="56" l="1"/>
  <c r="G79" i="44" l="1"/>
  <c r="Y79" i="47"/>
  <c r="Z79" i="47" s="1"/>
  <c r="G79" i="47" s="1"/>
  <c r="Y79" i="38" l="1"/>
  <c r="Z79" i="38" s="1"/>
  <c r="G79" i="38" s="1"/>
  <c r="O79" i="38" s="1"/>
  <c r="T79" i="44"/>
  <c r="O79" i="44"/>
  <c r="Q79" i="44"/>
  <c r="S79" i="44"/>
  <c r="R79" i="44"/>
  <c r="P79" i="44"/>
  <c r="U79" i="44"/>
  <c r="U79" i="47"/>
  <c r="O79" i="47"/>
  <c r="S79" i="47"/>
  <c r="T79" i="47"/>
  <c r="Q79" i="47"/>
  <c r="P79" i="47"/>
  <c r="R79" i="47"/>
  <c r="G310" i="44"/>
  <c r="P79" i="38" l="1"/>
  <c r="Y310" i="38"/>
  <c r="Z310" i="38" s="1"/>
  <c r="G310" i="38" s="1"/>
  <c r="Q310" i="38" s="1"/>
  <c r="S79" i="38"/>
  <c r="Q79" i="38"/>
  <c r="U79" i="38"/>
  <c r="T79" i="38"/>
  <c r="R79" i="38"/>
  <c r="Y310" i="47"/>
  <c r="Z310" i="47" s="1"/>
  <c r="G310" i="47" s="1"/>
  <c r="O310" i="47" s="1"/>
  <c r="O310" i="44"/>
  <c r="Q310" i="44"/>
  <c r="S310" i="44"/>
  <c r="P310" i="44"/>
  <c r="R310" i="44"/>
  <c r="U310" i="44"/>
  <c r="T310" i="44"/>
  <c r="W79" i="44"/>
  <c r="AD79" i="56" s="1"/>
  <c r="W79" i="47"/>
  <c r="AJ79" i="56" s="1"/>
  <c r="R310" i="38" l="1"/>
  <c r="P310" i="38"/>
  <c r="S310" i="38"/>
  <c r="O310" i="38"/>
  <c r="U310" i="38"/>
  <c r="T310" i="38"/>
  <c r="T310" i="47"/>
  <c r="S310" i="47"/>
  <c r="W79" i="38"/>
  <c r="Z79" i="56" s="1"/>
  <c r="U310" i="47"/>
  <c r="P310" i="47"/>
  <c r="R310" i="47"/>
  <c r="Q310" i="47"/>
  <c r="W310" i="44"/>
  <c r="G270" i="44"/>
  <c r="G353" i="44"/>
  <c r="O353" i="44" s="1"/>
  <c r="G354" i="44"/>
  <c r="O354" i="44" s="1"/>
  <c r="W354" i="44" s="1"/>
  <c r="AD354" i="56" s="1"/>
  <c r="W310" i="38" l="1"/>
  <c r="Z310" i="56" s="1"/>
  <c r="Y270" i="47"/>
  <c r="Z270" i="47" s="1"/>
  <c r="G270" i="47" s="1"/>
  <c r="T270" i="47" s="1"/>
  <c r="T341" i="47" s="1"/>
  <c r="T369" i="47" s="1"/>
  <c r="W310" i="47"/>
  <c r="X291" i="47" s="1"/>
  <c r="Y354" i="47"/>
  <c r="Z354" i="47" s="1"/>
  <c r="AA354" i="47" s="1"/>
  <c r="G354" i="47" s="1"/>
  <c r="O354" i="47" s="1"/>
  <c r="W354" i="47" s="1"/>
  <c r="AJ354" i="56" s="1"/>
  <c r="Y354" i="38"/>
  <c r="Z354" i="38" s="1"/>
  <c r="AA354" i="38" s="1"/>
  <c r="G354" i="38" s="1"/>
  <c r="O354" i="38" s="1"/>
  <c r="W354" i="38" s="1"/>
  <c r="Z354" i="56" s="1"/>
  <c r="Y353" i="47"/>
  <c r="Z353" i="47" s="1"/>
  <c r="G353" i="47" s="1"/>
  <c r="O353" i="47" s="1"/>
  <c r="W353" i="47" s="1"/>
  <c r="Y353" i="38"/>
  <c r="Z353" i="38" s="1"/>
  <c r="G353" i="38" s="1"/>
  <c r="O353" i="38" s="1"/>
  <c r="Y270" i="38"/>
  <c r="Z270" i="38" s="1"/>
  <c r="G270" i="38" s="1"/>
  <c r="S270" i="38" s="1"/>
  <c r="S341" i="38" s="1"/>
  <c r="S369" i="38" s="1"/>
  <c r="W353" i="44"/>
  <c r="O361" i="44"/>
  <c r="O270" i="44"/>
  <c r="T270" i="44"/>
  <c r="T341" i="44" s="1"/>
  <c r="T369" i="44" s="1"/>
  <c r="P270" i="44"/>
  <c r="P341" i="44" s="1"/>
  <c r="P369" i="44" s="1"/>
  <c r="Q270" i="44"/>
  <c r="Q341" i="44" s="1"/>
  <c r="Q369" i="44" s="1"/>
  <c r="U270" i="44"/>
  <c r="U341" i="44" s="1"/>
  <c r="U369" i="44" s="1"/>
  <c r="R270" i="44"/>
  <c r="R341" i="44" s="1"/>
  <c r="R369" i="44" s="1"/>
  <c r="S270" i="44"/>
  <c r="S341" i="44" s="1"/>
  <c r="S369" i="44" s="1"/>
  <c r="AD310" i="56"/>
  <c r="X291" i="44"/>
  <c r="X291" i="38"/>
  <c r="S270" i="47" l="1"/>
  <c r="S341" i="47" s="1"/>
  <c r="S369" i="47" s="1"/>
  <c r="O270" i="47"/>
  <c r="U270" i="47"/>
  <c r="U341" i="47" s="1"/>
  <c r="U369" i="47" s="1"/>
  <c r="P270" i="47"/>
  <c r="P341" i="47" s="1"/>
  <c r="P369" i="47" s="1"/>
  <c r="R270" i="47"/>
  <c r="R341" i="47" s="1"/>
  <c r="R369" i="47" s="1"/>
  <c r="Q270" i="47"/>
  <c r="Q341" i="47" s="1"/>
  <c r="Q369" i="47" s="1"/>
  <c r="O361" i="38"/>
  <c r="AJ310" i="56"/>
  <c r="O361" i="47"/>
  <c r="W353" i="38"/>
  <c r="Z353" i="56" s="1"/>
  <c r="Z361" i="56" s="1"/>
  <c r="P270" i="38"/>
  <c r="P341" i="38" s="1"/>
  <c r="P369" i="38" s="1"/>
  <c r="U270" i="38"/>
  <c r="U341" i="38" s="1"/>
  <c r="U369" i="38" s="1"/>
  <c r="R270" i="38"/>
  <c r="R341" i="38" s="1"/>
  <c r="R369" i="38" s="1"/>
  <c r="Q270" i="38"/>
  <c r="Q341" i="38" s="1"/>
  <c r="Q369" i="38" s="1"/>
  <c r="T270" i="38"/>
  <c r="T341" i="38" s="1"/>
  <c r="T369" i="38" s="1"/>
  <c r="O270" i="38"/>
  <c r="O341" i="38" s="1"/>
  <c r="AJ353" i="56"/>
  <c r="AJ361" i="56" s="1"/>
  <c r="X343" i="47"/>
  <c r="W361" i="47"/>
  <c r="W270" i="44"/>
  <c r="O341" i="44"/>
  <c r="O341" i="47"/>
  <c r="AD353" i="56"/>
  <c r="AD361" i="56" s="1"/>
  <c r="X343" i="44"/>
  <c r="W361" i="44"/>
  <c r="O369" i="44"/>
  <c r="W270" i="47" l="1"/>
  <c r="AJ270" i="56" s="1"/>
  <c r="O369" i="47"/>
  <c r="W361" i="38"/>
  <c r="E11" i="38" s="1"/>
  <c r="S63" i="35" s="1"/>
  <c r="O369" i="38"/>
  <c r="W270" i="38"/>
  <c r="Z270" i="56" s="1"/>
  <c r="X343" i="38"/>
  <c r="D361" i="47"/>
  <c r="E11" i="47"/>
  <c r="S68" i="35" s="1"/>
  <c r="E11" i="44"/>
  <c r="S65" i="35" s="1"/>
  <c r="D361" i="44"/>
  <c r="AD270" i="56"/>
  <c r="X248" i="44"/>
  <c r="X248" i="47"/>
  <c r="Y354" i="54"/>
  <c r="Z354" i="54" s="1"/>
  <c r="AA354" i="54" s="1"/>
  <c r="G354" i="54" s="1"/>
  <c r="O354" i="54" s="1"/>
  <c r="W354" i="54" s="1"/>
  <c r="AL354" i="56" s="1"/>
  <c r="Y310" i="54"/>
  <c r="Z310" i="54" s="1"/>
  <c r="G310" i="54" s="1"/>
  <c r="Y270" i="54"/>
  <c r="Z270" i="54" s="1"/>
  <c r="G270" i="54" s="1"/>
  <c r="Y354" i="43"/>
  <c r="Z354" i="43" s="1"/>
  <c r="AA354" i="43" s="1"/>
  <c r="G354" i="43" s="1"/>
  <c r="O354" i="43" s="1"/>
  <c r="W354" i="43" s="1"/>
  <c r="AB354" i="56" s="1"/>
  <c r="Y310" i="43"/>
  <c r="Z310" i="43" s="1"/>
  <c r="G310" i="43" s="1"/>
  <c r="Y270" i="43"/>
  <c r="Z270" i="43" s="1"/>
  <c r="G270" i="43" s="1"/>
  <c r="D361" i="38" l="1"/>
  <c r="Y354" i="45"/>
  <c r="Z354" i="45" s="1"/>
  <c r="AA354" i="45" s="1"/>
  <c r="G354" i="45" s="1"/>
  <c r="O354" i="45" s="1"/>
  <c r="W354" i="45" s="1"/>
  <c r="AF354" i="56" s="1"/>
  <c r="Y79" i="45"/>
  <c r="Z79" i="45" s="1"/>
  <c r="G79" i="45" s="1"/>
  <c r="U79" i="45" s="1"/>
  <c r="Y270" i="45"/>
  <c r="Z270" i="45" s="1"/>
  <c r="G270" i="45" s="1"/>
  <c r="U270" i="45" s="1"/>
  <c r="X248" i="38"/>
  <c r="Y310" i="46"/>
  <c r="Z310" i="46" s="1"/>
  <c r="G310" i="46" s="1"/>
  <c r="G310" i="32" s="1"/>
  <c r="Y354" i="46"/>
  <c r="Z354" i="46" s="1"/>
  <c r="AA354" i="46" s="1"/>
  <c r="G354" i="46" s="1"/>
  <c r="O354" i="46" s="1"/>
  <c r="W354" i="46" s="1"/>
  <c r="AH354" i="56" s="1"/>
  <c r="Y270" i="46"/>
  <c r="Z270" i="46" s="1"/>
  <c r="G270" i="46" s="1"/>
  <c r="P310" i="54"/>
  <c r="T310" i="54"/>
  <c r="R310" i="54"/>
  <c r="U310" i="54"/>
  <c r="O310" i="54"/>
  <c r="S310" i="54"/>
  <c r="Q310" i="54"/>
  <c r="O270" i="43"/>
  <c r="S270" i="43"/>
  <c r="P270" i="43"/>
  <c r="T270" i="43"/>
  <c r="U270" i="43"/>
  <c r="R270" i="43"/>
  <c r="Q270" i="43"/>
  <c r="R310" i="43"/>
  <c r="O310" i="43"/>
  <c r="T310" i="43"/>
  <c r="U310" i="43"/>
  <c r="P310" i="43"/>
  <c r="S310" i="43"/>
  <c r="Q310" i="43"/>
  <c r="R270" i="54"/>
  <c r="S270" i="54"/>
  <c r="U270" i="54"/>
  <c r="T270" i="54"/>
  <c r="P270" i="54"/>
  <c r="Q270" i="54"/>
  <c r="O270" i="54"/>
  <c r="R65" i="35"/>
  <c r="L65" i="35"/>
  <c r="L68" i="35"/>
  <c r="R68" i="35"/>
  <c r="R63" i="35"/>
  <c r="L63" i="35"/>
  <c r="Y79" i="46"/>
  <c r="Z79" i="46" s="1"/>
  <c r="G79" i="46" s="1"/>
  <c r="Y79" i="54"/>
  <c r="Z79" i="54" s="1"/>
  <c r="G79" i="54" s="1"/>
  <c r="Y310" i="45"/>
  <c r="Z310" i="45" s="1"/>
  <c r="G310" i="45" s="1"/>
  <c r="Y353" i="54"/>
  <c r="Z353" i="54" s="1"/>
  <c r="G353" i="54" s="1"/>
  <c r="O353" i="54" s="1"/>
  <c r="G73" i="44"/>
  <c r="S79" i="45" l="1"/>
  <c r="T79" i="45"/>
  <c r="O79" i="45"/>
  <c r="R270" i="45"/>
  <c r="R79" i="45"/>
  <c r="S270" i="45"/>
  <c r="O270" i="45"/>
  <c r="T270" i="45"/>
  <c r="Q270" i="45"/>
  <c r="P79" i="45"/>
  <c r="P270" i="45"/>
  <c r="Q79" i="45"/>
  <c r="S341" i="54"/>
  <c r="S369" i="54" s="1"/>
  <c r="U310" i="46"/>
  <c r="T310" i="46"/>
  <c r="P310" i="46"/>
  <c r="R310" i="46"/>
  <c r="Q310" i="46"/>
  <c r="S310" i="46"/>
  <c r="G354" i="32"/>
  <c r="G354" i="42" s="1"/>
  <c r="O354" i="42" s="1"/>
  <c r="W354" i="42" s="1"/>
  <c r="L354" i="56" s="1"/>
  <c r="O310" i="46"/>
  <c r="Q341" i="54"/>
  <c r="Q369" i="54" s="1"/>
  <c r="T341" i="54"/>
  <c r="T369" i="54" s="1"/>
  <c r="Y353" i="45"/>
  <c r="Z353" i="45" s="1"/>
  <c r="G353" i="45" s="1"/>
  <c r="O353" i="45" s="1"/>
  <c r="O361" i="45" s="1"/>
  <c r="P341" i="54"/>
  <c r="P369" i="54" s="1"/>
  <c r="R341" i="54"/>
  <c r="R369" i="54" s="1"/>
  <c r="U341" i="43"/>
  <c r="U369" i="43" s="1"/>
  <c r="Y73" i="38"/>
  <c r="Z73" i="38" s="1"/>
  <c r="Z74" i="38" s="1"/>
  <c r="G73" i="38" s="1"/>
  <c r="O73" i="38" s="1"/>
  <c r="P310" i="45"/>
  <c r="T310" i="45"/>
  <c r="O310" i="45"/>
  <c r="Q310" i="45"/>
  <c r="S310" i="45"/>
  <c r="U310" i="45"/>
  <c r="U341" i="45" s="1"/>
  <c r="U369" i="45" s="1"/>
  <c r="R310" i="45"/>
  <c r="P79" i="46"/>
  <c r="T79" i="46"/>
  <c r="Q79" i="46"/>
  <c r="U79" i="46"/>
  <c r="R79" i="46"/>
  <c r="S79" i="46"/>
  <c r="G79" i="32"/>
  <c r="O79" i="46"/>
  <c r="W270" i="43"/>
  <c r="O341" i="43"/>
  <c r="Y73" i="54"/>
  <c r="Z73" i="54" s="1"/>
  <c r="Z74" i="54" s="1"/>
  <c r="G73" i="54" s="1"/>
  <c r="P73" i="54" s="1"/>
  <c r="Y353" i="46"/>
  <c r="Z353" i="46" s="1"/>
  <c r="G353" i="46" s="1"/>
  <c r="Y353" i="43"/>
  <c r="Z353" i="43" s="1"/>
  <c r="G353" i="43" s="1"/>
  <c r="O353" i="43" s="1"/>
  <c r="Y79" i="43"/>
  <c r="Z79" i="43" s="1"/>
  <c r="G79" i="43" s="1"/>
  <c r="W270" i="54"/>
  <c r="O341" i="54"/>
  <c r="U341" i="54"/>
  <c r="U369" i="54" s="1"/>
  <c r="W310" i="43"/>
  <c r="G310" i="48"/>
  <c r="G310" i="52"/>
  <c r="U310" i="32"/>
  <c r="R310" i="32"/>
  <c r="G310" i="50"/>
  <c r="G310" i="36"/>
  <c r="Q310" i="32"/>
  <c r="G310" i="42"/>
  <c r="O310" i="32"/>
  <c r="S310" i="32"/>
  <c r="G310" i="37"/>
  <c r="G310" i="51"/>
  <c r="G310" i="49"/>
  <c r="G310" i="39"/>
  <c r="P310" i="32"/>
  <c r="T310" i="32"/>
  <c r="T341" i="43"/>
  <c r="T369" i="43" s="1"/>
  <c r="O341" i="45"/>
  <c r="Y73" i="43"/>
  <c r="Z73" i="43" s="1"/>
  <c r="Z74" i="43" s="1"/>
  <c r="G73" i="43" s="1"/>
  <c r="P73" i="43" s="1"/>
  <c r="Y73" i="47"/>
  <c r="Z73" i="47" s="1"/>
  <c r="Z74" i="47" s="1"/>
  <c r="G73" i="47" s="1"/>
  <c r="Q73" i="47" s="1"/>
  <c r="W353" i="54"/>
  <c r="O361" i="54"/>
  <c r="Q341" i="43"/>
  <c r="Q369" i="43" s="1"/>
  <c r="P341" i="43"/>
  <c r="P369" i="43" s="1"/>
  <c r="U270" i="46"/>
  <c r="R270" i="46"/>
  <c r="T270" i="46"/>
  <c r="G270" i="32"/>
  <c r="P270" i="46"/>
  <c r="S270" i="46"/>
  <c r="O270" i="46"/>
  <c r="Q270" i="46"/>
  <c r="U79" i="54"/>
  <c r="O79" i="54"/>
  <c r="S79" i="54"/>
  <c r="Q79" i="54"/>
  <c r="T79" i="54"/>
  <c r="P79" i="54"/>
  <c r="R79" i="54"/>
  <c r="R341" i="43"/>
  <c r="R369" i="43" s="1"/>
  <c r="S341" i="43"/>
  <c r="S369" i="43" s="1"/>
  <c r="W310" i="54"/>
  <c r="Y73" i="46"/>
  <c r="Z73" i="46" s="1"/>
  <c r="Z74" i="46" s="1"/>
  <c r="G73" i="46" s="1"/>
  <c r="Y73" i="45"/>
  <c r="Z73" i="45" s="1"/>
  <c r="Z74" i="45" s="1"/>
  <c r="G73" i="45" s="1"/>
  <c r="T73" i="44"/>
  <c r="R73" i="44"/>
  <c r="P73" i="44"/>
  <c r="O73" i="44"/>
  <c r="S73" i="44"/>
  <c r="U73" i="44"/>
  <c r="Q73" i="44"/>
  <c r="T341" i="45" l="1"/>
  <c r="T369" i="45" s="1"/>
  <c r="S341" i="45"/>
  <c r="S369" i="45" s="1"/>
  <c r="Q341" i="45"/>
  <c r="Q369" i="45" s="1"/>
  <c r="R341" i="45"/>
  <c r="R369" i="45" s="1"/>
  <c r="W79" i="45"/>
  <c r="AF79" i="56" s="1"/>
  <c r="W270" i="45"/>
  <c r="P341" i="45"/>
  <c r="P369" i="45" s="1"/>
  <c r="O73" i="54"/>
  <c r="T73" i="54"/>
  <c r="S73" i="54"/>
  <c r="U73" i="54"/>
  <c r="T341" i="46"/>
  <c r="T369" i="46" s="1"/>
  <c r="Q73" i="54"/>
  <c r="Q341" i="46"/>
  <c r="Q369" i="46" s="1"/>
  <c r="R73" i="54"/>
  <c r="W353" i="45"/>
  <c r="AF353" i="56" s="1"/>
  <c r="AF361" i="56" s="1"/>
  <c r="U341" i="46"/>
  <c r="U369" i="46" s="1"/>
  <c r="G354" i="39"/>
  <c r="O354" i="39" s="1"/>
  <c r="W354" i="39" s="1"/>
  <c r="AN354" i="56" s="1"/>
  <c r="G354" i="50"/>
  <c r="O354" i="50" s="1"/>
  <c r="W354" i="50" s="1"/>
  <c r="T354" i="56" s="1"/>
  <c r="G354" i="48"/>
  <c r="O354" i="48" s="1"/>
  <c r="W354" i="48" s="1"/>
  <c r="P354" i="56" s="1"/>
  <c r="G354" i="49"/>
  <c r="O354" i="49" s="1"/>
  <c r="W354" i="49" s="1"/>
  <c r="R354" i="56" s="1"/>
  <c r="R73" i="43"/>
  <c r="G354" i="51"/>
  <c r="O354" i="51" s="1"/>
  <c r="W354" i="51" s="1"/>
  <c r="V354" i="56" s="1"/>
  <c r="P341" i="46"/>
  <c r="P369" i="46" s="1"/>
  <c r="G354" i="36"/>
  <c r="O354" i="36" s="1"/>
  <c r="W354" i="36" s="1"/>
  <c r="J354" i="56" s="1"/>
  <c r="G354" i="52"/>
  <c r="O354" i="52" s="1"/>
  <c r="W354" i="52" s="1"/>
  <c r="X354" i="56" s="1"/>
  <c r="G354" i="37"/>
  <c r="O354" i="37" s="1"/>
  <c r="W354" i="37" s="1"/>
  <c r="N354" i="56" s="1"/>
  <c r="O354" i="32"/>
  <c r="W354" i="32" s="1"/>
  <c r="H354" i="56" s="1"/>
  <c r="R341" i="46"/>
  <c r="R369" i="46" s="1"/>
  <c r="W310" i="46"/>
  <c r="X291" i="46" s="1"/>
  <c r="S341" i="46"/>
  <c r="S369" i="46" s="1"/>
  <c r="S73" i="38"/>
  <c r="U73" i="38"/>
  <c r="T73" i="38"/>
  <c r="S73" i="43"/>
  <c r="U73" i="47"/>
  <c r="R73" i="47"/>
  <c r="T73" i="43"/>
  <c r="O369" i="45"/>
  <c r="R73" i="38"/>
  <c r="Q73" i="38"/>
  <c r="T73" i="47"/>
  <c r="P73" i="47"/>
  <c r="P73" i="38"/>
  <c r="O73" i="47"/>
  <c r="S73" i="47"/>
  <c r="U73" i="43"/>
  <c r="Q73" i="43"/>
  <c r="X291" i="54"/>
  <c r="AL310" i="56"/>
  <c r="W79" i="54"/>
  <c r="AL79" i="56" s="1"/>
  <c r="T310" i="37"/>
  <c r="U310" i="37"/>
  <c r="P310" i="37"/>
  <c r="R310" i="37"/>
  <c r="S310" i="37"/>
  <c r="Q310" i="37"/>
  <c r="O310" i="37"/>
  <c r="O369" i="54"/>
  <c r="G353" i="32"/>
  <c r="O353" i="46"/>
  <c r="W79" i="46"/>
  <c r="AH79" i="56" s="1"/>
  <c r="W310" i="45"/>
  <c r="O361" i="43"/>
  <c r="O369" i="43" s="1"/>
  <c r="W353" i="43"/>
  <c r="P310" i="39"/>
  <c r="Q310" i="39"/>
  <c r="T310" i="39"/>
  <c r="S310" i="39"/>
  <c r="R310" i="39"/>
  <c r="U310" i="39"/>
  <c r="O310" i="39"/>
  <c r="U310" i="36"/>
  <c r="P310" i="36"/>
  <c r="R310" i="36"/>
  <c r="T310" i="36"/>
  <c r="Q310" i="36"/>
  <c r="O310" i="36"/>
  <c r="S310" i="36"/>
  <c r="U310" i="52"/>
  <c r="P310" i="52"/>
  <c r="S310" i="52"/>
  <c r="O310" i="52"/>
  <c r="Q310" i="52"/>
  <c r="R310" i="52"/>
  <c r="T310" i="52"/>
  <c r="AL270" i="56"/>
  <c r="X248" i="54"/>
  <c r="X248" i="43"/>
  <c r="AB270" i="56"/>
  <c r="G79" i="42"/>
  <c r="G79" i="48"/>
  <c r="G79" i="49"/>
  <c r="G79" i="50"/>
  <c r="G79" i="52"/>
  <c r="G79" i="39"/>
  <c r="G79" i="36"/>
  <c r="P79" i="32"/>
  <c r="S79" i="32"/>
  <c r="O79" i="32"/>
  <c r="Q79" i="32"/>
  <c r="G79" i="37"/>
  <c r="G79" i="51"/>
  <c r="T79" i="32"/>
  <c r="R79" i="32"/>
  <c r="U79" i="32"/>
  <c r="W270" i="46"/>
  <c r="O341" i="46"/>
  <c r="AL353" i="56"/>
  <c r="AL361" i="56" s="1"/>
  <c r="W361" i="54"/>
  <c r="X343" i="54"/>
  <c r="AF270" i="56"/>
  <c r="X248" i="45"/>
  <c r="R310" i="51"/>
  <c r="T310" i="51"/>
  <c r="U310" i="51"/>
  <c r="Q310" i="51"/>
  <c r="O310" i="51"/>
  <c r="S310" i="51"/>
  <c r="P310" i="51"/>
  <c r="S310" i="42"/>
  <c r="U310" i="42"/>
  <c r="O310" i="42"/>
  <c r="P310" i="42"/>
  <c r="Q310" i="42"/>
  <c r="R310" i="42"/>
  <c r="T310" i="42"/>
  <c r="O73" i="43"/>
  <c r="G270" i="42"/>
  <c r="G270" i="36"/>
  <c r="G270" i="49"/>
  <c r="G270" i="50"/>
  <c r="T270" i="32"/>
  <c r="T341" i="32" s="1"/>
  <c r="T369" i="32" s="1"/>
  <c r="S270" i="32"/>
  <c r="S341" i="32" s="1"/>
  <c r="S369" i="32" s="1"/>
  <c r="G270" i="52"/>
  <c r="P270" i="32"/>
  <c r="P341" i="32" s="1"/>
  <c r="P369" i="32" s="1"/>
  <c r="O270" i="32"/>
  <c r="U270" i="32"/>
  <c r="U341" i="32" s="1"/>
  <c r="U369" i="32" s="1"/>
  <c r="Q270" i="32"/>
  <c r="Q341" i="32" s="1"/>
  <c r="Q369" i="32" s="1"/>
  <c r="G270" i="37"/>
  <c r="G270" i="48"/>
  <c r="G270" i="39"/>
  <c r="G270" i="51"/>
  <c r="R270" i="32"/>
  <c r="R341" i="32" s="1"/>
  <c r="R369" i="32" s="1"/>
  <c r="Q310" i="49"/>
  <c r="S310" i="49"/>
  <c r="O310" i="49"/>
  <c r="R310" i="49"/>
  <c r="P310" i="49"/>
  <c r="T310" i="49"/>
  <c r="U310" i="49"/>
  <c r="W310" i="32"/>
  <c r="H310" i="56" s="1"/>
  <c r="Q310" i="50"/>
  <c r="R310" i="50"/>
  <c r="P310" i="50"/>
  <c r="U310" i="50"/>
  <c r="T310" i="50"/>
  <c r="S310" i="50"/>
  <c r="O310" i="50"/>
  <c r="T310" i="48"/>
  <c r="U310" i="48"/>
  <c r="S310" i="48"/>
  <c r="P310" i="48"/>
  <c r="O310" i="48"/>
  <c r="R310" i="48"/>
  <c r="Q310" i="48"/>
  <c r="AB310" i="56"/>
  <c r="X291" i="43"/>
  <c r="T79" i="43"/>
  <c r="O79" i="43"/>
  <c r="R79" i="43"/>
  <c r="P79" i="43"/>
  <c r="S79" i="43"/>
  <c r="U79" i="43"/>
  <c r="Q79" i="43"/>
  <c r="W73" i="44"/>
  <c r="U73" i="45"/>
  <c r="Q73" i="45"/>
  <c r="T73" i="45"/>
  <c r="R73" i="45"/>
  <c r="P73" i="45"/>
  <c r="O73" i="45"/>
  <c r="S73" i="45"/>
  <c r="T73" i="46"/>
  <c r="Q73" i="46"/>
  <c r="P73" i="46"/>
  <c r="R73" i="46"/>
  <c r="O73" i="46"/>
  <c r="G73" i="32"/>
  <c r="S73" i="46"/>
  <c r="U73" i="46"/>
  <c r="W73" i="54" l="1"/>
  <c r="AH310" i="56"/>
  <c r="X343" i="45"/>
  <c r="W361" i="45"/>
  <c r="E11" i="45" s="1"/>
  <c r="S66" i="35" s="1"/>
  <c r="AP354" i="56"/>
  <c r="W73" i="38"/>
  <c r="X71" i="38" s="1"/>
  <c r="X369" i="38" s="1"/>
  <c r="W73" i="43"/>
  <c r="AB73" i="56" s="1"/>
  <c r="W73" i="47"/>
  <c r="AJ73" i="56" s="1"/>
  <c r="AJ341" i="56" s="1"/>
  <c r="AJ369" i="56" s="1"/>
  <c r="W310" i="50"/>
  <c r="T310" i="56" s="1"/>
  <c r="W310" i="51"/>
  <c r="V310" i="56" s="1"/>
  <c r="W310" i="36"/>
  <c r="J310" i="56" s="1"/>
  <c r="W310" i="37"/>
  <c r="N310" i="56" s="1"/>
  <c r="W79" i="43"/>
  <c r="AB79" i="56" s="1"/>
  <c r="T270" i="39"/>
  <c r="T341" i="39" s="1"/>
  <c r="T369" i="39" s="1"/>
  <c r="O270" i="39"/>
  <c r="R270" i="39"/>
  <c r="R341" i="39" s="1"/>
  <c r="R369" i="39" s="1"/>
  <c r="P270" i="39"/>
  <c r="P341" i="39" s="1"/>
  <c r="P369" i="39" s="1"/>
  <c r="Q270" i="39"/>
  <c r="Q341" i="39" s="1"/>
  <c r="Q369" i="39" s="1"/>
  <c r="S270" i="39"/>
  <c r="S341" i="39" s="1"/>
  <c r="S369" i="39" s="1"/>
  <c r="U270" i="39"/>
  <c r="U341" i="39" s="1"/>
  <c r="U369" i="39" s="1"/>
  <c r="Q270" i="36"/>
  <c r="Q341" i="36" s="1"/>
  <c r="Q369" i="36" s="1"/>
  <c r="P270" i="36"/>
  <c r="P341" i="36" s="1"/>
  <c r="P369" i="36" s="1"/>
  <c r="S270" i="36"/>
  <c r="S341" i="36" s="1"/>
  <c r="S369" i="36" s="1"/>
  <c r="R270" i="36"/>
  <c r="R341" i="36" s="1"/>
  <c r="R369" i="36" s="1"/>
  <c r="T270" i="36"/>
  <c r="T341" i="36" s="1"/>
  <c r="T369" i="36" s="1"/>
  <c r="U270" i="36"/>
  <c r="U341" i="36" s="1"/>
  <c r="U369" i="36" s="1"/>
  <c r="O270" i="36"/>
  <c r="P79" i="36"/>
  <c r="Q79" i="36"/>
  <c r="U79" i="36"/>
  <c r="R79" i="36"/>
  <c r="S79" i="36"/>
  <c r="O79" i="36"/>
  <c r="T79" i="36"/>
  <c r="O79" i="49"/>
  <c r="S79" i="49"/>
  <c r="U79" i="49"/>
  <c r="T79" i="49"/>
  <c r="R79" i="49"/>
  <c r="Q79" i="49"/>
  <c r="P79" i="49"/>
  <c r="W353" i="46"/>
  <c r="O361" i="46"/>
  <c r="O369" i="46" s="1"/>
  <c r="O270" i="48"/>
  <c r="U270" i="48"/>
  <c r="U341" i="48" s="1"/>
  <c r="U369" i="48" s="1"/>
  <c r="Q270" i="48"/>
  <c r="Q341" i="48" s="1"/>
  <c r="Q369" i="48" s="1"/>
  <c r="P270" i="48"/>
  <c r="P341" i="48" s="1"/>
  <c r="P369" i="48" s="1"/>
  <c r="R270" i="48"/>
  <c r="R341" i="48" s="1"/>
  <c r="R369" i="48" s="1"/>
  <c r="S270" i="48"/>
  <c r="S341" i="48" s="1"/>
  <c r="S369" i="48" s="1"/>
  <c r="T270" i="48"/>
  <c r="T341" i="48" s="1"/>
  <c r="T369" i="48" s="1"/>
  <c r="W270" i="32"/>
  <c r="O341" i="32"/>
  <c r="Q270" i="42"/>
  <c r="Q341" i="42" s="1"/>
  <c r="Q369" i="42" s="1"/>
  <c r="P270" i="42"/>
  <c r="P341" i="42" s="1"/>
  <c r="P369" i="42" s="1"/>
  <c r="U270" i="42"/>
  <c r="U341" i="42" s="1"/>
  <c r="U369" i="42" s="1"/>
  <c r="O270" i="42"/>
  <c r="T270" i="42"/>
  <c r="T341" i="42" s="1"/>
  <c r="T369" i="42" s="1"/>
  <c r="R270" i="42"/>
  <c r="R341" i="42" s="1"/>
  <c r="R369" i="42" s="1"/>
  <c r="S270" i="42"/>
  <c r="S341" i="42" s="1"/>
  <c r="S369" i="42" s="1"/>
  <c r="W79" i="32"/>
  <c r="H79" i="56" s="1"/>
  <c r="P79" i="39"/>
  <c r="S79" i="39"/>
  <c r="R79" i="39"/>
  <c r="U79" i="39"/>
  <c r="Q79" i="39"/>
  <c r="O79" i="39"/>
  <c r="T79" i="39"/>
  <c r="Q79" i="48"/>
  <c r="T79" i="48"/>
  <c r="O79" i="48"/>
  <c r="S79" i="48"/>
  <c r="P79" i="48"/>
  <c r="R79" i="48"/>
  <c r="U79" i="48"/>
  <c r="W310" i="39"/>
  <c r="AN310" i="56" s="1"/>
  <c r="AF310" i="56"/>
  <c r="X291" i="45"/>
  <c r="G353" i="36"/>
  <c r="O353" i="36" s="1"/>
  <c r="G353" i="49"/>
  <c r="O353" i="49" s="1"/>
  <c r="G353" i="52"/>
  <c r="O353" i="52" s="1"/>
  <c r="G353" i="39"/>
  <c r="O353" i="39" s="1"/>
  <c r="G353" i="37"/>
  <c r="O353" i="37" s="1"/>
  <c r="G353" i="50"/>
  <c r="O353" i="50" s="1"/>
  <c r="O353" i="32"/>
  <c r="G353" i="42"/>
  <c r="O353" i="42" s="1"/>
  <c r="G353" i="51"/>
  <c r="O353" i="51" s="1"/>
  <c r="G353" i="48"/>
  <c r="O353" i="48" s="1"/>
  <c r="W310" i="49"/>
  <c r="R310" i="56" s="1"/>
  <c r="P270" i="51"/>
  <c r="P341" i="51" s="1"/>
  <c r="P369" i="51" s="1"/>
  <c r="S270" i="51"/>
  <c r="S341" i="51" s="1"/>
  <c r="S369" i="51" s="1"/>
  <c r="U270" i="51"/>
  <c r="U341" i="51" s="1"/>
  <c r="U369" i="51" s="1"/>
  <c r="O270" i="51"/>
  <c r="Q270" i="51"/>
  <c r="Q341" i="51" s="1"/>
  <c r="Q369" i="51" s="1"/>
  <c r="R270" i="51"/>
  <c r="R341" i="51" s="1"/>
  <c r="R369" i="51" s="1"/>
  <c r="T270" i="51"/>
  <c r="T341" i="51" s="1"/>
  <c r="T369" i="51" s="1"/>
  <c r="Q270" i="52"/>
  <c r="Q341" i="52" s="1"/>
  <c r="Q369" i="52" s="1"/>
  <c r="R270" i="52"/>
  <c r="R341" i="52" s="1"/>
  <c r="R369" i="52" s="1"/>
  <c r="S270" i="52"/>
  <c r="S341" i="52" s="1"/>
  <c r="S369" i="52" s="1"/>
  <c r="U270" i="52"/>
  <c r="U341" i="52" s="1"/>
  <c r="U369" i="52" s="1"/>
  <c r="T270" i="52"/>
  <c r="T341" i="52" s="1"/>
  <c r="T369" i="52" s="1"/>
  <c r="O270" i="52"/>
  <c r="P270" i="52"/>
  <c r="P341" i="52" s="1"/>
  <c r="P369" i="52" s="1"/>
  <c r="O270" i="49"/>
  <c r="U270" i="49"/>
  <c r="U341" i="49" s="1"/>
  <c r="U369" i="49" s="1"/>
  <c r="P270" i="49"/>
  <c r="P341" i="49" s="1"/>
  <c r="P369" i="49" s="1"/>
  <c r="R270" i="49"/>
  <c r="R341" i="49" s="1"/>
  <c r="R369" i="49" s="1"/>
  <c r="T270" i="49"/>
  <c r="T341" i="49" s="1"/>
  <c r="T369" i="49" s="1"/>
  <c r="Q270" i="49"/>
  <c r="Q341" i="49" s="1"/>
  <c r="Q369" i="49" s="1"/>
  <c r="S270" i="49"/>
  <c r="S341" i="49" s="1"/>
  <c r="S369" i="49" s="1"/>
  <c r="D361" i="54"/>
  <c r="E11" i="54"/>
  <c r="S69" i="35" s="1"/>
  <c r="O79" i="37"/>
  <c r="P79" i="37"/>
  <c r="U79" i="37"/>
  <c r="R79" i="37"/>
  <c r="T79" i="37"/>
  <c r="S79" i="37"/>
  <c r="Q79" i="37"/>
  <c r="S79" i="50"/>
  <c r="Q79" i="50"/>
  <c r="T79" i="50"/>
  <c r="P79" i="50"/>
  <c r="U79" i="50"/>
  <c r="O79" i="50"/>
  <c r="R79" i="50"/>
  <c r="W361" i="43"/>
  <c r="X343" i="43"/>
  <c r="AB353" i="56"/>
  <c r="AB361" i="56" s="1"/>
  <c r="W310" i="48"/>
  <c r="P310" i="56" s="1"/>
  <c r="R270" i="37"/>
  <c r="R341" i="37" s="1"/>
  <c r="R369" i="37" s="1"/>
  <c r="S270" i="37"/>
  <c r="S341" i="37" s="1"/>
  <c r="S369" i="37" s="1"/>
  <c r="P270" i="37"/>
  <c r="P341" i="37" s="1"/>
  <c r="P369" i="37" s="1"/>
  <c r="Q270" i="37"/>
  <c r="Q341" i="37" s="1"/>
  <c r="Q369" i="37" s="1"/>
  <c r="T270" i="37"/>
  <c r="T341" i="37" s="1"/>
  <c r="T369" i="37" s="1"/>
  <c r="O270" i="37"/>
  <c r="U270" i="37"/>
  <c r="U341" i="37" s="1"/>
  <c r="U369" i="37" s="1"/>
  <c r="T270" i="50"/>
  <c r="T341" i="50" s="1"/>
  <c r="T369" i="50" s="1"/>
  <c r="R270" i="50"/>
  <c r="R341" i="50" s="1"/>
  <c r="R369" i="50" s="1"/>
  <c r="P270" i="50"/>
  <c r="P341" i="50" s="1"/>
  <c r="P369" i="50" s="1"/>
  <c r="S270" i="50"/>
  <c r="S341" i="50" s="1"/>
  <c r="S369" i="50" s="1"/>
  <c r="O270" i="50"/>
  <c r="U270" i="50"/>
  <c r="U341" i="50" s="1"/>
  <c r="U369" i="50" s="1"/>
  <c r="Q270" i="50"/>
  <c r="Q341" i="50" s="1"/>
  <c r="Q369" i="50" s="1"/>
  <c r="W310" i="42"/>
  <c r="L310" i="56" s="1"/>
  <c r="AH270" i="56"/>
  <c r="X248" i="46"/>
  <c r="T79" i="51"/>
  <c r="S79" i="51"/>
  <c r="R79" i="51"/>
  <c r="P79" i="51"/>
  <c r="O79" i="51"/>
  <c r="Q79" i="51"/>
  <c r="U79" i="51"/>
  <c r="U79" i="52"/>
  <c r="Q79" i="52"/>
  <c r="P79" i="52"/>
  <c r="T79" i="52"/>
  <c r="R79" i="52"/>
  <c r="S79" i="52"/>
  <c r="O79" i="52"/>
  <c r="T79" i="42"/>
  <c r="Q79" i="42"/>
  <c r="P79" i="42"/>
  <c r="S79" i="42"/>
  <c r="U79" i="42"/>
  <c r="R79" i="42"/>
  <c r="O79" i="42"/>
  <c r="W310" i="52"/>
  <c r="X310" i="56" s="1"/>
  <c r="AD73" i="56"/>
  <c r="AD341" i="56" s="1"/>
  <c r="AD369" i="56" s="1"/>
  <c r="X71" i="44"/>
  <c r="X369" i="44" s="1"/>
  <c r="W341" i="44"/>
  <c r="G73" i="42"/>
  <c r="G73" i="37"/>
  <c r="O73" i="32"/>
  <c r="Q73" i="32"/>
  <c r="G73" i="39"/>
  <c r="U73" i="32"/>
  <c r="G73" i="36"/>
  <c r="G73" i="51"/>
  <c r="P73" i="32"/>
  <c r="G73" i="52"/>
  <c r="G73" i="50"/>
  <c r="R73" i="32"/>
  <c r="T73" i="32"/>
  <c r="G73" i="49"/>
  <c r="G73" i="48"/>
  <c r="S73" i="32"/>
  <c r="Z73" i="56"/>
  <c r="Z341" i="56" s="1"/>
  <c r="Z369" i="56" s="1"/>
  <c r="W73" i="45"/>
  <c r="W73" i="46"/>
  <c r="AL73" i="56"/>
  <c r="AL341" i="56" s="1"/>
  <c r="AL369" i="56" s="1"/>
  <c r="X71" i="54"/>
  <c r="X369" i="54" s="1"/>
  <c r="W341" i="54"/>
  <c r="D361" i="45" l="1"/>
  <c r="W341" i="38"/>
  <c r="E9" i="38" s="1"/>
  <c r="Q63" i="35" s="1"/>
  <c r="AB341" i="56"/>
  <c r="AB369" i="56" s="1"/>
  <c r="X71" i="43"/>
  <c r="W341" i="43"/>
  <c r="W369" i="43" s="1"/>
  <c r="D369" i="43" s="1"/>
  <c r="E5" i="43" s="1"/>
  <c r="W341" i="47"/>
  <c r="X71" i="47"/>
  <c r="X369" i="47" s="1"/>
  <c r="W79" i="42"/>
  <c r="L79" i="56" s="1"/>
  <c r="W79" i="51"/>
  <c r="V79" i="56" s="1"/>
  <c r="AP310" i="56"/>
  <c r="E11" i="43"/>
  <c r="S64" i="35" s="1"/>
  <c r="D361" i="43"/>
  <c r="W353" i="51"/>
  <c r="O361" i="51"/>
  <c r="W353" i="37"/>
  <c r="O361" i="37"/>
  <c r="W353" i="36"/>
  <c r="O361" i="36"/>
  <c r="W79" i="48"/>
  <c r="P79" i="56" s="1"/>
  <c r="W79" i="39"/>
  <c r="AN79" i="56" s="1"/>
  <c r="X248" i="32"/>
  <c r="H270" i="56"/>
  <c r="W79" i="49"/>
  <c r="R79" i="56" s="1"/>
  <c r="W270" i="36"/>
  <c r="O341" i="36"/>
  <c r="W270" i="39"/>
  <c r="O341" i="39"/>
  <c r="X369" i="43"/>
  <c r="R66" i="35"/>
  <c r="L66" i="35"/>
  <c r="W270" i="50"/>
  <c r="O341" i="50"/>
  <c r="O341" i="52"/>
  <c r="W270" i="52"/>
  <c r="W353" i="42"/>
  <c r="O361" i="42"/>
  <c r="W353" i="39"/>
  <c r="O361" i="39"/>
  <c r="X343" i="46"/>
  <c r="W361" i="46"/>
  <c r="AH353" i="56"/>
  <c r="AH361" i="56" s="1"/>
  <c r="W270" i="37"/>
  <c r="O341" i="37"/>
  <c r="L69" i="35"/>
  <c r="R69" i="35"/>
  <c r="W270" i="49"/>
  <c r="O341" i="49"/>
  <c r="O361" i="48"/>
  <c r="W353" i="48"/>
  <c r="W353" i="50"/>
  <c r="O361" i="50"/>
  <c r="W353" i="49"/>
  <c r="O361" i="49"/>
  <c r="O341" i="42"/>
  <c r="W270" i="42"/>
  <c r="O341" i="48"/>
  <c r="O369" i="48" s="1"/>
  <c r="W270" i="48"/>
  <c r="W79" i="52"/>
  <c r="X79" i="56" s="1"/>
  <c r="W79" i="50"/>
  <c r="T79" i="56" s="1"/>
  <c r="W79" i="37"/>
  <c r="N79" i="56" s="1"/>
  <c r="W270" i="51"/>
  <c r="O341" i="51"/>
  <c r="W353" i="32"/>
  <c r="O361" i="32"/>
  <c r="O369" i="32" s="1"/>
  <c r="W353" i="52"/>
  <c r="O361" i="52"/>
  <c r="W79" i="36"/>
  <c r="J79" i="56" s="1"/>
  <c r="P73" i="48"/>
  <c r="T73" i="48"/>
  <c r="O73" i="48"/>
  <c r="S73" i="48"/>
  <c r="U73" i="48"/>
  <c r="Q73" i="48"/>
  <c r="R73" i="48"/>
  <c r="O73" i="50"/>
  <c r="T73" i="50"/>
  <c r="Q73" i="50"/>
  <c r="U73" i="50"/>
  <c r="R73" i="50"/>
  <c r="P73" i="50"/>
  <c r="S73" i="50"/>
  <c r="O73" i="36"/>
  <c r="P73" i="36"/>
  <c r="T73" i="36"/>
  <c r="U73" i="36"/>
  <c r="R73" i="36"/>
  <c r="Q73" i="36"/>
  <c r="S73" i="36"/>
  <c r="W73" i="32"/>
  <c r="D341" i="44"/>
  <c r="E9" i="44"/>
  <c r="Q65" i="35" s="1"/>
  <c r="W369" i="44"/>
  <c r="D369" i="44" s="1"/>
  <c r="E5" i="44" s="1"/>
  <c r="E9" i="54"/>
  <c r="Q69" i="35" s="1"/>
  <c r="D341" i="54"/>
  <c r="W369" i="54"/>
  <c r="D369" i="54" s="1"/>
  <c r="E5" i="54" s="1"/>
  <c r="O73" i="49"/>
  <c r="T73" i="49"/>
  <c r="Q73" i="49"/>
  <c r="U73" i="49"/>
  <c r="P73" i="49"/>
  <c r="R73" i="49"/>
  <c r="S73" i="49"/>
  <c r="P73" i="52"/>
  <c r="U73" i="52"/>
  <c r="Q73" i="52"/>
  <c r="S73" i="52"/>
  <c r="T73" i="52"/>
  <c r="O73" i="52"/>
  <c r="R73" i="52"/>
  <c r="O73" i="37"/>
  <c r="Q73" i="37"/>
  <c r="T73" i="37"/>
  <c r="P73" i="37"/>
  <c r="U73" i="37"/>
  <c r="R73" i="37"/>
  <c r="S73" i="37"/>
  <c r="D341" i="38"/>
  <c r="W369" i="38"/>
  <c r="D369" i="38" s="1"/>
  <c r="E5" i="38" s="1"/>
  <c r="O73" i="51"/>
  <c r="S73" i="51"/>
  <c r="P73" i="51"/>
  <c r="T73" i="51"/>
  <c r="R73" i="51"/>
  <c r="U73" i="51"/>
  <c r="Q73" i="51"/>
  <c r="AH73" i="56"/>
  <c r="AH341" i="56" s="1"/>
  <c r="X71" i="46"/>
  <c r="X369" i="46" s="1"/>
  <c r="W341" i="46"/>
  <c r="D341" i="47"/>
  <c r="E9" i="47"/>
  <c r="Q68" i="35" s="1"/>
  <c r="W369" i="47"/>
  <c r="D369" i="47" s="1"/>
  <c r="E5" i="47" s="1"/>
  <c r="X71" i="45"/>
  <c r="X369" i="45" s="1"/>
  <c r="AF73" i="56"/>
  <c r="AF341" i="56" s="1"/>
  <c r="AF369" i="56" s="1"/>
  <c r="W341" i="45"/>
  <c r="R73" i="39"/>
  <c r="U73" i="39"/>
  <c r="Q73" i="39"/>
  <c r="O73" i="39"/>
  <c r="T73" i="39"/>
  <c r="P73" i="39"/>
  <c r="S73" i="39"/>
  <c r="S73" i="42"/>
  <c r="U73" i="42"/>
  <c r="Q73" i="42"/>
  <c r="P73" i="42"/>
  <c r="R73" i="42"/>
  <c r="T73" i="42"/>
  <c r="O73" i="42"/>
  <c r="D341" i="43" l="1"/>
  <c r="E9" i="43"/>
  <c r="Q64" i="35" s="1"/>
  <c r="O369" i="37"/>
  <c r="AH369" i="56"/>
  <c r="O369" i="42"/>
  <c r="O369" i="49"/>
  <c r="W361" i="52"/>
  <c r="X353" i="56"/>
  <c r="X361" i="56" s="1"/>
  <c r="X343" i="52"/>
  <c r="V270" i="56"/>
  <c r="X248" i="51"/>
  <c r="P270" i="56"/>
  <c r="X248" i="48"/>
  <c r="X343" i="50"/>
  <c r="T353" i="56"/>
  <c r="T361" i="56" s="1"/>
  <c r="W361" i="50"/>
  <c r="X248" i="39"/>
  <c r="AN270" i="56"/>
  <c r="W361" i="48"/>
  <c r="P353" i="56"/>
  <c r="P361" i="56" s="1"/>
  <c r="X343" i="48"/>
  <c r="X343" i="39"/>
  <c r="W361" i="39"/>
  <c r="AN353" i="56"/>
  <c r="O369" i="52"/>
  <c r="O369" i="36"/>
  <c r="J353" i="56"/>
  <c r="J361" i="56" s="1"/>
  <c r="W361" i="36"/>
  <c r="X343" i="36"/>
  <c r="W361" i="51"/>
  <c r="X343" i="51"/>
  <c r="V353" i="56"/>
  <c r="V361" i="56" s="1"/>
  <c r="X248" i="49"/>
  <c r="R270" i="56"/>
  <c r="X248" i="37"/>
  <c r="N270" i="56"/>
  <c r="X248" i="52"/>
  <c r="X270" i="56"/>
  <c r="H353" i="56"/>
  <c r="H361" i="56" s="1"/>
  <c r="W361" i="32"/>
  <c r="X343" i="32"/>
  <c r="X343" i="49"/>
  <c r="W361" i="49"/>
  <c r="R353" i="56"/>
  <c r="R361" i="56" s="1"/>
  <c r="D361" i="46"/>
  <c r="E11" i="46"/>
  <c r="S67" i="35" s="1"/>
  <c r="O369" i="50"/>
  <c r="X248" i="36"/>
  <c r="J270" i="56"/>
  <c r="AP79" i="56"/>
  <c r="O369" i="51"/>
  <c r="L270" i="56"/>
  <c r="X248" i="42"/>
  <c r="X343" i="42"/>
  <c r="L353" i="56"/>
  <c r="L361" i="56" s="1"/>
  <c r="W361" i="42"/>
  <c r="X248" i="50"/>
  <c r="T270" i="56"/>
  <c r="O369" i="39"/>
  <c r="W361" i="37"/>
  <c r="N353" i="56"/>
  <c r="N361" i="56" s="1"/>
  <c r="X343" i="37"/>
  <c r="L64" i="35"/>
  <c r="R64" i="35"/>
  <c r="W73" i="36"/>
  <c r="J73" i="56" s="1"/>
  <c r="J341" i="56" s="1"/>
  <c r="W73" i="39"/>
  <c r="AN73" i="56" s="1"/>
  <c r="P63" i="35"/>
  <c r="N63" i="35" s="1"/>
  <c r="O63" i="35" s="1"/>
  <c r="K63" i="35"/>
  <c r="M63" i="35" s="1"/>
  <c r="W73" i="48"/>
  <c r="W73" i="51"/>
  <c r="W73" i="37"/>
  <c r="P69" i="35"/>
  <c r="N69" i="35" s="1"/>
  <c r="O69" i="35" s="1"/>
  <c r="K69" i="35"/>
  <c r="M69" i="35" s="1"/>
  <c r="H73" i="56"/>
  <c r="H341" i="56" s="1"/>
  <c r="X71" i="32"/>
  <c r="W341" i="32"/>
  <c r="X71" i="36"/>
  <c r="E9" i="46"/>
  <c r="Q67" i="35" s="1"/>
  <c r="D341" i="46"/>
  <c r="W369" i="46"/>
  <c r="D369" i="46" s="1"/>
  <c r="E5" i="46" s="1"/>
  <c r="E9" i="45"/>
  <c r="Q66" i="35" s="1"/>
  <c r="D341" i="45"/>
  <c r="W369" i="45"/>
  <c r="D369" i="45" s="1"/>
  <c r="E5" i="45" s="1"/>
  <c r="K68" i="35"/>
  <c r="M68" i="35" s="1"/>
  <c r="P68" i="35"/>
  <c r="N68" i="35" s="1"/>
  <c r="O68" i="35" s="1"/>
  <c r="W73" i="42"/>
  <c r="K64" i="35"/>
  <c r="M64" i="35" s="1"/>
  <c r="P64" i="35"/>
  <c r="N64" i="35" s="1"/>
  <c r="O64" i="35" s="1"/>
  <c r="W73" i="52"/>
  <c r="W73" i="49"/>
  <c r="K65" i="35"/>
  <c r="M65" i="35" s="1"/>
  <c r="P65" i="35"/>
  <c r="N65" i="35" s="1"/>
  <c r="O65" i="35" s="1"/>
  <c r="W73" i="50"/>
  <c r="J369" i="56" l="1"/>
  <c r="H369" i="56"/>
  <c r="X369" i="36"/>
  <c r="W341" i="36"/>
  <c r="W369" i="36" s="1"/>
  <c r="D369" i="36" s="1"/>
  <c r="E5" i="36" s="1"/>
  <c r="X369" i="32"/>
  <c r="R67" i="35"/>
  <c r="L67" i="35"/>
  <c r="E11" i="51"/>
  <c r="S61" i="35" s="1"/>
  <c r="D361" i="51"/>
  <c r="X71" i="39"/>
  <c r="X369" i="39" s="1"/>
  <c r="AP270" i="56"/>
  <c r="D361" i="37"/>
  <c r="E11" i="37"/>
  <c r="S57" i="35" s="1"/>
  <c r="E11" i="42"/>
  <c r="S56" i="35" s="1"/>
  <c r="D361" i="42"/>
  <c r="D361" i="32"/>
  <c r="E11" i="32"/>
  <c r="S54" i="35" s="1"/>
  <c r="E11" i="36"/>
  <c r="S55" i="35" s="1"/>
  <c r="D361" i="36"/>
  <c r="AN361" i="56"/>
  <c r="AP353" i="56"/>
  <c r="AP361" i="56" s="1"/>
  <c r="E11" i="56" s="1"/>
  <c r="E11" i="50"/>
  <c r="S60" i="35" s="1"/>
  <c r="D361" i="50"/>
  <c r="D361" i="49"/>
  <c r="E11" i="49"/>
  <c r="S59" i="35" s="1"/>
  <c r="E11" i="39"/>
  <c r="S70" i="35" s="1"/>
  <c r="D361" i="39"/>
  <c r="D361" i="48"/>
  <c r="E11" i="48"/>
  <c r="S58" i="35" s="1"/>
  <c r="E11" i="52"/>
  <c r="S62" i="35" s="1"/>
  <c r="D361" i="52"/>
  <c r="W341" i="39"/>
  <c r="W369" i="39" s="1"/>
  <c r="D369" i="39" s="1"/>
  <c r="E5" i="39" s="1"/>
  <c r="V73" i="56"/>
  <c r="V341" i="56" s="1"/>
  <c r="V369" i="56" s="1"/>
  <c r="X71" i="51"/>
  <c r="X369" i="51" s="1"/>
  <c r="W341" i="51"/>
  <c r="AN341" i="56"/>
  <c r="X71" i="48"/>
  <c r="X369" i="48" s="1"/>
  <c r="P73" i="56"/>
  <c r="P341" i="56" s="1"/>
  <c r="P369" i="56" s="1"/>
  <c r="W341" i="48"/>
  <c r="X71" i="50"/>
  <c r="X369" i="50" s="1"/>
  <c r="T73" i="56"/>
  <c r="T341" i="56" s="1"/>
  <c r="T369" i="56" s="1"/>
  <c r="W341" i="50"/>
  <c r="X71" i="52"/>
  <c r="X369" i="52" s="1"/>
  <c r="X73" i="56"/>
  <c r="X341" i="56" s="1"/>
  <c r="X369" i="56" s="1"/>
  <c r="W341" i="52"/>
  <c r="P66" i="35"/>
  <c r="N66" i="35" s="1"/>
  <c r="O66" i="35" s="1"/>
  <c r="K66" i="35"/>
  <c r="M66" i="35" s="1"/>
  <c r="E9" i="32"/>
  <c r="Q54" i="35" s="1"/>
  <c r="D341" i="32"/>
  <c r="W369" i="32"/>
  <c r="D369" i="32" s="1"/>
  <c r="E5" i="32" s="1"/>
  <c r="R73" i="56"/>
  <c r="R341" i="56" s="1"/>
  <c r="R369" i="56" s="1"/>
  <c r="X71" i="49"/>
  <c r="X369" i="49" s="1"/>
  <c r="W341" i="49"/>
  <c r="L73" i="56"/>
  <c r="L341" i="56" s="1"/>
  <c r="L369" i="56" s="1"/>
  <c r="X71" i="42"/>
  <c r="X369" i="42" s="1"/>
  <c r="W341" i="42"/>
  <c r="K67" i="35"/>
  <c r="P67" i="35"/>
  <c r="X71" i="37"/>
  <c r="X369" i="37" s="1"/>
  <c r="N73" i="56"/>
  <c r="N341" i="56" s="1"/>
  <c r="N369" i="56" s="1"/>
  <c r="W341" i="37"/>
  <c r="E9" i="39" l="1"/>
  <c r="Q70" i="35" s="1"/>
  <c r="D341" i="39"/>
  <c r="AN369" i="56"/>
  <c r="E9" i="36"/>
  <c r="Q55" i="35" s="1"/>
  <c r="P55" i="35" s="1"/>
  <c r="D341" i="36"/>
  <c r="N67" i="35"/>
  <c r="O67" i="35" s="1"/>
  <c r="M67" i="35"/>
  <c r="R58" i="35"/>
  <c r="L58" i="35"/>
  <c r="L59" i="35"/>
  <c r="R59" i="35"/>
  <c r="R54" i="35"/>
  <c r="L54" i="35"/>
  <c r="L57" i="35"/>
  <c r="R57" i="35"/>
  <c r="R61" i="35"/>
  <c r="L61" i="35"/>
  <c r="R62" i="35"/>
  <c r="L62" i="35"/>
  <c r="L70" i="35"/>
  <c r="R70" i="35"/>
  <c r="R60" i="35"/>
  <c r="L60" i="35"/>
  <c r="R55" i="35"/>
  <c r="L55" i="35"/>
  <c r="L56" i="35"/>
  <c r="L72" i="35" s="1"/>
  <c r="R56" i="35"/>
  <c r="R72" i="35" s="1"/>
  <c r="S72" i="35" s="1"/>
  <c r="E9" i="37"/>
  <c r="Q57" i="35" s="1"/>
  <c r="D341" i="37"/>
  <c r="W369" i="37"/>
  <c r="D369" i="37" s="1"/>
  <c r="E5" i="37" s="1"/>
  <c r="P70" i="35"/>
  <c r="K70" i="35"/>
  <c r="M70" i="35" s="1"/>
  <c r="E9" i="48"/>
  <c r="Q58" i="35" s="1"/>
  <c r="D341" i="48"/>
  <c r="W369" i="48"/>
  <c r="D369" i="48" s="1"/>
  <c r="E5" i="48" s="1"/>
  <c r="AP73" i="56"/>
  <c r="AP341" i="56" s="1"/>
  <c r="D341" i="42"/>
  <c r="E9" i="42"/>
  <c r="Q56" i="35" s="1"/>
  <c r="W369" i="42"/>
  <c r="D369" i="42" s="1"/>
  <c r="E5" i="42" s="1"/>
  <c r="P54" i="35"/>
  <c r="K54" i="35"/>
  <c r="D341" i="50"/>
  <c r="E9" i="50"/>
  <c r="Q60" i="35" s="1"/>
  <c r="W369" i="50"/>
  <c r="D369" i="50" s="1"/>
  <c r="E5" i="50" s="1"/>
  <c r="D341" i="51"/>
  <c r="E9" i="51"/>
  <c r="Q61" i="35" s="1"/>
  <c r="W369" i="51"/>
  <c r="D369" i="51" s="1"/>
  <c r="E5" i="51" s="1"/>
  <c r="D341" i="49"/>
  <c r="E9" i="49"/>
  <c r="Q59" i="35" s="1"/>
  <c r="W369" i="49"/>
  <c r="D369" i="49" s="1"/>
  <c r="E5" i="49" s="1"/>
  <c r="E9" i="52"/>
  <c r="Q62" i="35" s="1"/>
  <c r="D341" i="52"/>
  <c r="W369" i="52"/>
  <c r="D369" i="52" s="1"/>
  <c r="E5" i="52" s="1"/>
  <c r="K55" i="35" l="1"/>
  <c r="M55" i="35" s="1"/>
  <c r="N55" i="35"/>
  <c r="N70" i="35"/>
  <c r="L73" i="35"/>
  <c r="L53" i="35"/>
  <c r="R53" i="35"/>
  <c r="S53" i="35" s="1"/>
  <c r="R73" i="35"/>
  <c r="S73" i="35" s="1"/>
  <c r="K59" i="35"/>
  <c r="M59" i="35" s="1"/>
  <c r="P59" i="35"/>
  <c r="N59" i="35" s="1"/>
  <c r="P61" i="35"/>
  <c r="N61" i="35" s="1"/>
  <c r="K61" i="35"/>
  <c r="M61" i="35" s="1"/>
  <c r="P56" i="35"/>
  <c r="K56" i="35"/>
  <c r="N54" i="35"/>
  <c r="P60" i="35"/>
  <c r="N60" i="35" s="1"/>
  <c r="K60" i="35"/>
  <c r="M60" i="35" s="1"/>
  <c r="P62" i="35"/>
  <c r="N62" i="35" s="1"/>
  <c r="K62" i="35"/>
  <c r="M62" i="35" s="1"/>
  <c r="M54" i="35"/>
  <c r="K58" i="35"/>
  <c r="M58" i="35" s="1"/>
  <c r="P58" i="35"/>
  <c r="N58" i="35" s="1"/>
  <c r="E9" i="56"/>
  <c r="E5" i="56" s="1"/>
  <c r="AP369" i="56"/>
  <c r="P57" i="35"/>
  <c r="N57" i="35" s="1"/>
  <c r="K57" i="35"/>
  <c r="M57" i="35" s="1"/>
  <c r="P73" i="35" l="1"/>
  <c r="Q73" i="35" s="1"/>
  <c r="M73" i="35"/>
  <c r="K73" i="35"/>
  <c r="P53" i="35"/>
  <c r="Q53" i="35" s="1"/>
  <c r="K53" i="35"/>
  <c r="K72" i="35"/>
  <c r="M56" i="35"/>
  <c r="M72" i="35" s="1"/>
  <c r="O54" i="35"/>
  <c r="N73" i="35"/>
  <c r="O73" i="35" s="1"/>
  <c r="P72" i="35"/>
  <c r="Q72" i="35" s="1"/>
  <c r="N56" i="35"/>
  <c r="N72" i="35" s="1"/>
  <c r="O72" i="35" s="1"/>
  <c r="N53" i="35" l="1"/>
  <c r="O53" i="35" s="1"/>
  <c r="M53" i="35"/>
  <c r="AQ369" i="56" l="1"/>
</calcChain>
</file>

<file path=xl/sharedStrings.xml><?xml version="1.0" encoding="utf-8"?>
<sst xmlns="http://schemas.openxmlformats.org/spreadsheetml/2006/main" count="2478" uniqueCount="409">
  <si>
    <t>Суточная ставка работы станции ГТИ</t>
  </si>
  <si>
    <t>ОТБОР КЕРНА</t>
  </si>
  <si>
    <t>Прочее</t>
  </si>
  <si>
    <t>м</t>
  </si>
  <si>
    <t>Кондуктор</t>
  </si>
  <si>
    <t>СТАТЬЯ ЗАТРАТ</t>
  </si>
  <si>
    <t>Обсадные трубы 324х9,5</t>
  </si>
  <si>
    <t>Обсадные трубы 245х7,9</t>
  </si>
  <si>
    <t>Обсадные трубы 178х9,2</t>
  </si>
  <si>
    <t>Обсадные трубы 127х9,2</t>
  </si>
  <si>
    <t>ПХЦЗ 178/127 с комплектом оснастки под хвостовик 127мм</t>
  </si>
  <si>
    <t>сут</t>
  </si>
  <si>
    <t>операция</t>
  </si>
  <si>
    <t>шт</t>
  </si>
  <si>
    <t xml:space="preserve">ПОДРОБНАЯ СМЕТНАЯ СТОИМОСТЬ СКВАЖИНЫ </t>
  </si>
  <si>
    <t>Перед забуркой</t>
  </si>
  <si>
    <t xml:space="preserve">Направление </t>
  </si>
  <si>
    <t>Хвостовик</t>
  </si>
  <si>
    <t xml:space="preserve"> Тип скважины:</t>
  </si>
  <si>
    <t>КОЛИЧЕСТВО</t>
  </si>
  <si>
    <t>СТОИМОСТЬ</t>
  </si>
  <si>
    <t>ВСЕГО</t>
  </si>
  <si>
    <t xml:space="preserve"> КОД</t>
  </si>
  <si>
    <t>добавочный код</t>
  </si>
  <si>
    <t>ОПИСАНИЕ</t>
  </si>
  <si>
    <t>Подрядчик</t>
  </si>
  <si>
    <t>Единица измерения</t>
  </si>
  <si>
    <t>Руб. / Ед.изм.</t>
  </si>
  <si>
    <t xml:space="preserve">Количество </t>
  </si>
  <si>
    <t>Стоимость (руб)</t>
  </si>
  <si>
    <t>СУПЕРВАЙЗИНГ:</t>
  </si>
  <si>
    <t>ПОДРЯДЧИК ПО ГИС:</t>
  </si>
  <si>
    <t>СТАНЦИЯ  ГТИ:</t>
  </si>
  <si>
    <t xml:space="preserve"> ПОДРЯДЧИК ПО ЦЕМЕНТИРОВАНИЮ:</t>
  </si>
  <si>
    <t>ПОДРЯДЧИК ПО БУРОВЫМ РАСТВОРАМ:</t>
  </si>
  <si>
    <t>ПОДРЯДЧИК ПО ДОЛОТАМ:</t>
  </si>
  <si>
    <t>МАТЕРИАЛЫ ПРЕДОСТАВЛЯЕМЫЕ ЗАКАЗЧИКОМ:</t>
  </si>
  <si>
    <t>393,7 мм долото для бурения под направление (долото+сервис)</t>
  </si>
  <si>
    <t>295,3 мм долото для бурения под кондуктор (долото+сервис)</t>
  </si>
  <si>
    <t>220,7 мм долото для бурения эксплуатационную колонну (долото+сервис)</t>
  </si>
  <si>
    <t>Обсадные трубы 426х11</t>
  </si>
  <si>
    <t xml:space="preserve"> ДРУГИЕ УСЛУГИ:</t>
  </si>
  <si>
    <t>Передвижка</t>
  </si>
  <si>
    <t>ГИС под направление 324 мм (ИК (если несертифицированная телесистема), АКЦ, ЦМ)</t>
  </si>
  <si>
    <t>ГИС под кондуктор 245 мм (ИК (если несертифицированная телесистема), АКЦ, ЦМ)</t>
  </si>
  <si>
    <t>ГИС под эксплуатационную колонну 178 мм (Стандартный комплекс, ИК (если несертифицированная телесистема))</t>
  </si>
  <si>
    <t>Время бурения секции, сут:</t>
  </si>
  <si>
    <t>Диаметр долота, мм:</t>
  </si>
  <si>
    <t>Диаметр колонны, мм:</t>
  </si>
  <si>
    <t>Примечание:</t>
  </si>
  <si>
    <t>Исходные данные</t>
  </si>
  <si>
    <t>Отбор неизолированного керна</t>
  </si>
  <si>
    <t>Отбор изолированного керна</t>
  </si>
  <si>
    <t>Обсадные трубы 168х8,9</t>
  </si>
  <si>
    <t>ДРУГИЕ РАСХОДЫ</t>
  </si>
  <si>
    <t>ГИС под хвостовик 114 мм (Стандартный комплекс, ИК (если несертифицированная телесистема))</t>
  </si>
  <si>
    <t>ТРУБА ОБСАДНАЯ 102Х6.5 Д ОТТМ</t>
  </si>
  <si>
    <t>ФИЛЬТР ФБ-102</t>
  </si>
  <si>
    <t>ФИЛЬТР ФБ-114-01</t>
  </si>
  <si>
    <t>ФИЛЬТР ФС 168.12Х25Х8000</t>
  </si>
  <si>
    <t>ФИЛЬТР ФС 114.30Х20Х6400 БЕЗ ЗАГЛУШЕК</t>
  </si>
  <si>
    <t xml:space="preserve">Фонтанная арматура </t>
  </si>
  <si>
    <t xml:space="preserve">Колонная головка </t>
  </si>
  <si>
    <t>нецементируемые хвостовики 114 мм.</t>
  </si>
  <si>
    <t>хвостовик 127 мм. С прямым цементированием</t>
  </si>
  <si>
    <t>хвостовик 102, 114 мм. С прямым цементированием</t>
  </si>
  <si>
    <t>Хвостовик 114, 102 с ступенчатым цементированием</t>
  </si>
  <si>
    <t xml:space="preserve">Технологическое дежурство отряда </t>
  </si>
  <si>
    <t>550 мм долото для бурения под направление (долото+сервис)</t>
  </si>
  <si>
    <t>ГИС под технич. колонну (Стандартный комплекс, ИК (если несертифицированная телесистема), РК, АКЦ, ЦМ, МЛМ)</t>
  </si>
  <si>
    <t xml:space="preserve"> </t>
  </si>
  <si>
    <t>Операционная ставка в режиме работы</t>
  </si>
  <si>
    <t>Операционная ставка в режиме ожидания</t>
  </si>
  <si>
    <t>Гамма -каротаж и сопротивление в режиме записи</t>
  </si>
  <si>
    <t>Гамма -каротаж и сопротивление в режиме реаьного времени</t>
  </si>
  <si>
    <t>Гамма -каротаж в режиме записи</t>
  </si>
  <si>
    <t>Гамма -каротаж в режиме реаьного времени</t>
  </si>
  <si>
    <t>Интерпритация данных ГИС в открытом стволе</t>
  </si>
  <si>
    <t>Расширитель раздвижной</t>
  </si>
  <si>
    <t>скв.</t>
  </si>
  <si>
    <t>ПИР + гос.экспертиза</t>
  </si>
  <si>
    <t>Комплектация обсадных колонн</t>
  </si>
  <si>
    <t>Монтаж БУ</t>
  </si>
  <si>
    <t>Материалы для раствора глушения</t>
  </si>
  <si>
    <t>Труба ОТТМ-114х7,4-Д А</t>
  </si>
  <si>
    <t>Передвижка 18 м.</t>
  </si>
  <si>
    <t>Передвижка 25 м.</t>
  </si>
  <si>
    <t>Передвижка 75 м.</t>
  </si>
  <si>
    <t>Ставка работы по ННБ для секции скважин диаметром 393,7 мм.</t>
  </si>
  <si>
    <t>Резервная ставка по ННБ для секций скважин диаметром 393,7 мм.</t>
  </si>
  <si>
    <t>Ставка работы по ННБ для секции скважин диаметром 295,3  мм.</t>
  </si>
  <si>
    <t>Резервная ставка по ННБ для секций скважин диаметром 295,3  мм.</t>
  </si>
  <si>
    <t>Ставка работы по ННБ для секции скважин диаметром 220,7  мм.</t>
  </si>
  <si>
    <t>Резервная ставка по ННБ для секций скважин диаметром 220,7  мм.</t>
  </si>
  <si>
    <t>Ставка работы по ННБ для секции скважин диаметром 220,7  мм.+ГК</t>
  </si>
  <si>
    <t>Ставка работы по ННБ для секции скважин диаметром 155,6  мм.</t>
  </si>
  <si>
    <t>Резервная ставка по ННБ для секций скважин диаметром 155,6  мм.</t>
  </si>
  <si>
    <t>Фиксированная ставка ННС</t>
  </si>
  <si>
    <t>Фиксированная ставка ГС</t>
  </si>
  <si>
    <t>Резерв 10 % на ГО</t>
  </si>
  <si>
    <t>Направление - буфер</t>
  </si>
  <si>
    <t>Кондуктор - буфер</t>
  </si>
  <si>
    <t>Экспл. колонна - буфер</t>
  </si>
  <si>
    <t>Стоимость услуг инженерного сопровождения</t>
  </si>
  <si>
    <t>Стоимость услуг цементировочного флота</t>
  </si>
  <si>
    <t>Стоимость оснастки</t>
  </si>
  <si>
    <t>Установка цем моста в пилотном стволе</t>
  </si>
  <si>
    <t>ОБЩАЯ СТОИМОСТЬ БУРЕНИЯ СКВАЖИНЫ</t>
  </si>
  <si>
    <t>Услуги по гидроразрыву пластов</t>
  </si>
  <si>
    <t>Услуги колтюбинга и азотной установки</t>
  </si>
  <si>
    <t>Услуги бригад по капитальному ремонту скважин</t>
  </si>
  <si>
    <t>Услуги бригад по подземному ремонту скважин</t>
  </si>
  <si>
    <t>Прочие услуги по ремонту скважин</t>
  </si>
  <si>
    <t>Проппант</t>
  </si>
  <si>
    <t>Жидкий азот</t>
  </si>
  <si>
    <t>Технологическая жидкость глушения</t>
  </si>
  <si>
    <t>ОБЩАЯ СТОИМОСТЬ ВМР</t>
  </si>
  <si>
    <t>ОБЩАЯ СТОИМОСТЬ ОСВОЕНИЯ СКВАЖИНЫ</t>
  </si>
  <si>
    <t>ВСЕГО СТОИМОСТЬ СКВАЖИНЫ</t>
  </si>
  <si>
    <t>м3</t>
  </si>
  <si>
    <t>Время освоения, сут:</t>
  </si>
  <si>
    <t>В т.ч.время работы бригад КРС</t>
  </si>
  <si>
    <t>Всего ВМР</t>
  </si>
  <si>
    <t>Всего Бурение</t>
  </si>
  <si>
    <t>Всего Освоение</t>
  </si>
  <si>
    <t>Отход</t>
  </si>
  <si>
    <t>Гориз.уч. 1</t>
  </si>
  <si>
    <t>Гориз.уч. 2</t>
  </si>
  <si>
    <t>Наличие СВП:</t>
  </si>
  <si>
    <t>Наличие АИЭС:</t>
  </si>
  <si>
    <t>Наличие автономности:</t>
  </si>
  <si>
    <t>Супервайзинг</t>
  </si>
  <si>
    <t>Перфорация и прочие геофиз.работы.</t>
  </si>
  <si>
    <t>Проходка всего (м):</t>
  </si>
  <si>
    <t>Керн</t>
  </si>
  <si>
    <t xml:space="preserve">Допускные трубы для обсаднызх колонн </t>
  </si>
  <si>
    <t>ПЗР (в т.ч. ВМР и осв.)</t>
  </si>
  <si>
    <t>Прочие существенные условия:</t>
  </si>
  <si>
    <t>Перебур</t>
  </si>
  <si>
    <t>ВСЕГО СТ-ТЬ</t>
  </si>
  <si>
    <t>Глубина (по стволу), м:</t>
  </si>
  <si>
    <t>Отдельные стволы, керн, м:</t>
  </si>
  <si>
    <t>ВСЕГО БУРЕНИЕ</t>
  </si>
  <si>
    <t>ВСЕГО ОСВОЕНИЕ</t>
  </si>
  <si>
    <t>ВСЕГО ПРОХОДКА</t>
  </si>
  <si>
    <t>Техническая колонна</t>
  </si>
  <si>
    <t>Эксплуат-ая колонна</t>
  </si>
  <si>
    <t>ГЛУБИНА ПО ВЕРТ-ЛИ</t>
  </si>
  <si>
    <t xml:space="preserve"> - ПЗР к ГРП/МСГРП, сут.</t>
  </si>
  <si>
    <t xml:space="preserve"> - проведение ГРП/МСГРП, сут.</t>
  </si>
  <si>
    <t xml:space="preserve"> - проведение ГНКТ, сут.</t>
  </si>
  <si>
    <t xml:space="preserve"> - кол-во стадий МСГРП, шт.</t>
  </si>
  <si>
    <t>Передвижка 5 м.</t>
  </si>
  <si>
    <t>Передвижка 9 м.</t>
  </si>
  <si>
    <t xml:space="preserve">Оплата по резервной ставке </t>
  </si>
  <si>
    <t>Оплата по ставке дежурства</t>
  </si>
  <si>
    <t>_________  мм долото для бурения под хвостовик (долото+сервис)</t>
  </si>
  <si>
    <t>_________  мм долото для бурения (долото+сервис)</t>
  </si>
  <si>
    <t xml:space="preserve">Суточная ставка работы буровой бригады </t>
  </si>
  <si>
    <t xml:space="preserve">Направление - тампонажный раствор </t>
  </si>
  <si>
    <t xml:space="preserve">Кондуктор - тампонажный раствор </t>
  </si>
  <si>
    <t xml:space="preserve">Экспл. колонна - тампонажный раствор </t>
  </si>
  <si>
    <t>Описание работ/услуг</t>
  </si>
  <si>
    <t>Ст-ть инженерного сопровождения</t>
  </si>
  <si>
    <t>СЕРВИС ПО ПОДВЕСКЕ ХВОСТОВИКА</t>
  </si>
  <si>
    <t>1. ЭТАП ВМР</t>
  </si>
  <si>
    <t>2. ЭТАП БУРЕНИЯ:</t>
  </si>
  <si>
    <t>3. ЭТАП ОСВОЕНИЯ:</t>
  </si>
  <si>
    <t xml:space="preserve">Прочие </t>
  </si>
  <si>
    <t>Кол-во обсадных колонн (включая направл.):</t>
  </si>
  <si>
    <t>4. ОБОРУДОВАНИЕ УСТЬЯ СКВАЖИНЫ</t>
  </si>
  <si>
    <t>ОБЩАЯ СТОИМОСТЬ ОБОРУДОВАНИЯ</t>
  </si>
  <si>
    <t xml:space="preserve"> ОПИСАНИЕ РАБОТ И УСЛУГ</t>
  </si>
  <si>
    <t>Обор-ие устья</t>
  </si>
  <si>
    <t>Вид проекта</t>
  </si>
  <si>
    <t xml:space="preserve">Название проекта: </t>
  </si>
  <si>
    <t>Ф.И.О.</t>
  </si>
  <si>
    <t>должность</t>
  </si>
  <si>
    <t>Наименование показателя</t>
  </si>
  <si>
    <t>Ед. изм.</t>
  </si>
  <si>
    <t xml:space="preserve">Проект: </t>
  </si>
  <si>
    <t>Наименование организации:</t>
  </si>
  <si>
    <t>Начало поведения (мес/год)</t>
  </si>
  <si>
    <t>Конец проведения работ (мес/год)</t>
  </si>
  <si>
    <t>Буровой подрядчик</t>
  </si>
  <si>
    <t>Тип буровго станка</t>
  </si>
  <si>
    <t>ОТВЕТСТВЕННЫЕ СПЕЦИАЛИСТЫ ПО ПРОЕКТУ</t>
  </si>
  <si>
    <t>По технико-технологическим показателям</t>
  </si>
  <si>
    <t>По экономическим показателям</t>
  </si>
  <si>
    <t xml:space="preserve"> Месторождение/ куст:</t>
  </si>
  <si>
    <t xml:space="preserve"> Подрядчик по бурению:</t>
  </si>
  <si>
    <t>Тип буровой установки:</t>
  </si>
  <si>
    <t>ПОДРЯДЧИК ПО ТЕХНОЛОГИЧЕСКОМУ И ТЕЛЕМЕТРИЧЕСКОМУ СОПРОВОЖДЕНИЮ:</t>
  </si>
  <si>
    <t>ВСЕГО СТОИМОСТЬ</t>
  </si>
  <si>
    <t>Крепление колонн</t>
  </si>
  <si>
    <t>Пилот ГС</t>
  </si>
  <si>
    <t>Монт/демонт ПВО и ФА, доп.работы</t>
  </si>
  <si>
    <t>Всего</t>
  </si>
  <si>
    <t>Ср. значение на 1 скв.</t>
  </si>
  <si>
    <t>Итого</t>
  </si>
  <si>
    <t>Время бурения, сут.</t>
  </si>
  <si>
    <t>Время осовения, сут.</t>
  </si>
  <si>
    <t>тел.</t>
  </si>
  <si>
    <t>Тэхнико-экономические показатели строительства по проекту:</t>
  </si>
  <si>
    <t>Наличие ВСП</t>
  </si>
  <si>
    <t>Наличие АвИЭС</t>
  </si>
  <si>
    <t>Наличие автономности</t>
  </si>
  <si>
    <t>(наименование организации)</t>
  </si>
  <si>
    <t>(наименование типа БУ)</t>
  </si>
  <si>
    <t>(Да/ Нет)</t>
  </si>
  <si>
    <t>(Да/ Нет/ Частично на межсезонье)</t>
  </si>
  <si>
    <t>Экономические показатели строительства по проекту:</t>
  </si>
  <si>
    <t>Ст-ть освоения, тыс.руб.</t>
  </si>
  <si>
    <t>Ст-ть ВМР, тыс.руб.</t>
  </si>
  <si>
    <t>Ст-ть бурения, тыс.руб.</t>
  </si>
  <si>
    <t>(без НДС)</t>
  </si>
  <si>
    <t>Плата за буровые отходы, вывоз и утилизацию шлама</t>
  </si>
  <si>
    <t>Прочие</t>
  </si>
  <si>
    <t xml:space="preserve">ОПИСАНИЕ И ОСОБЕННОСТИ ПРОЕКТА </t>
  </si>
  <si>
    <t>Среднее по ННС</t>
  </si>
  <si>
    <t>Среднее по ГС</t>
  </si>
  <si>
    <t>Проходка по скважинам, м</t>
  </si>
  <si>
    <t>Всего скв.</t>
  </si>
  <si>
    <t>Кол-во скважин, законченных бурением</t>
  </si>
  <si>
    <t>Кол-во скважин, законченных освоением</t>
  </si>
  <si>
    <t>Бурение (без ВМР)</t>
  </si>
  <si>
    <t>Освоение</t>
  </si>
  <si>
    <t>Всего ст-ть работ, тыс.руб.</t>
  </si>
  <si>
    <t>Ст-ть обор-ия, тыс.руб.</t>
  </si>
  <si>
    <t>Среднее по ННС на 1 скв.</t>
  </si>
  <si>
    <t>Среднее по ГС на 1 скв.</t>
  </si>
  <si>
    <t>Всего с ВМР и обор.</t>
  </si>
  <si>
    <t>Кол-во скв.</t>
  </si>
  <si>
    <t>ИТОГО</t>
  </si>
  <si>
    <t>Вид скв.</t>
  </si>
  <si>
    <t>Ст-ть работ</t>
  </si>
  <si>
    <t xml:space="preserve">Кол-во </t>
  </si>
  <si>
    <t>(руб. без НДС)</t>
  </si>
  <si>
    <t>(мес/год)</t>
  </si>
  <si>
    <t xml:space="preserve">Бурение </t>
  </si>
  <si>
    <t>При заполнени стоимости в поле "статья затрат" нужно указывать по аналогичной ст-ти какого из подрядчиков взята цена для расчета.</t>
  </si>
  <si>
    <t xml:space="preserve">Создана библиотека видов работ, ед. измерения и стоимости за ед. изм. </t>
  </si>
  <si>
    <t>в листе "первая скважина", данные из которого тиражируются во все остальные листы с типами скважин.</t>
  </si>
  <si>
    <t>Примечания по заполнению:</t>
  </si>
  <si>
    <t>Основные места для заполнения выделены желтым или белым цветом</t>
  </si>
  <si>
    <t>Автоматические расчеты и места заполняемые из других, первоначальных источников выделены серым цветом</t>
  </si>
  <si>
    <t xml:space="preserve"> или зеленым </t>
  </si>
  <si>
    <t xml:space="preserve">или </t>
  </si>
  <si>
    <t xml:space="preserve">В случае изменения кол-ва строк, необходимо производить замену во всех листах типовых форм скважин и в листе "ТЭП". </t>
  </si>
  <si>
    <t>Справочник выплывающих значений</t>
  </si>
  <si>
    <t xml:space="preserve">Тип скважины </t>
  </si>
  <si>
    <t>Кол-во колонн</t>
  </si>
  <si>
    <t>Наличие пилотного ствола (ликвидированного по геологич.причинам)</t>
  </si>
  <si>
    <t>Кол-во пил.стволов</t>
  </si>
  <si>
    <t>Многозабойность</t>
  </si>
  <si>
    <t>Кол-во продуктивных стволов</t>
  </si>
  <si>
    <t>Проведение ГРП</t>
  </si>
  <si>
    <t>количество стадий ГРП</t>
  </si>
  <si>
    <t>Назначение скважины</t>
  </si>
  <si>
    <t>да</t>
  </si>
  <si>
    <t>ННС</t>
  </si>
  <si>
    <t>пилот</t>
  </si>
  <si>
    <t>многозабойная</t>
  </si>
  <si>
    <t>ГРП</t>
  </si>
  <si>
    <t>Добывающая</t>
  </si>
  <si>
    <t>нет</t>
  </si>
  <si>
    <t>ГС</t>
  </si>
  <si>
    <t>МГРП</t>
  </si>
  <si>
    <t>Нагнетательная</t>
  </si>
  <si>
    <t>Водозаборная</t>
  </si>
  <si>
    <t>Газовая</t>
  </si>
  <si>
    <t>№ п/п</t>
  </si>
  <si>
    <t>Тип скважины</t>
  </si>
  <si>
    <t>&lt;800</t>
  </si>
  <si>
    <t>800-1300</t>
  </si>
  <si>
    <t>1300-1800</t>
  </si>
  <si>
    <t>1800-2200</t>
  </si>
  <si>
    <t>&gt;2200</t>
  </si>
  <si>
    <t>Пилотный ствол</t>
  </si>
  <si>
    <t>без пилота</t>
  </si>
  <si>
    <t>ЮРА</t>
  </si>
  <si>
    <t>Палеозой</t>
  </si>
  <si>
    <t>Бажен</t>
  </si>
  <si>
    <t>(М)ГРП</t>
  </si>
  <si>
    <t>кол-во стадий ГРП</t>
  </si>
  <si>
    <t>1 (Первая)</t>
  </si>
  <si>
    <t>17 (Последняя)</t>
  </si>
  <si>
    <t>Примечание</t>
  </si>
  <si>
    <t>2Пилота</t>
  </si>
  <si>
    <t>3Пилота</t>
  </si>
  <si>
    <t>ВЗ</t>
  </si>
  <si>
    <t>2гор.уч.</t>
  </si>
  <si>
    <t>3гор.уч.</t>
  </si>
  <si>
    <t>Ст-ть работ текущего года, тыс.руб.</t>
  </si>
  <si>
    <t>Текущий год</t>
  </si>
  <si>
    <t>1ст</t>
  </si>
  <si>
    <t>2ст</t>
  </si>
  <si>
    <t>3ст</t>
  </si>
  <si>
    <t>4ст</t>
  </si>
  <si>
    <t>5ст</t>
  </si>
  <si>
    <t>6ст</t>
  </si>
  <si>
    <t>7ст</t>
  </si>
  <si>
    <t>8ст</t>
  </si>
  <si>
    <t>9ст</t>
  </si>
  <si>
    <t>10ст</t>
  </si>
  <si>
    <t>11ст</t>
  </si>
  <si>
    <t>12ст</t>
  </si>
  <si>
    <t>13ст</t>
  </si>
  <si>
    <t>14ст</t>
  </si>
  <si>
    <t>15ст</t>
  </si>
  <si>
    <t>16ст</t>
  </si>
  <si>
    <t>17ст</t>
  </si>
  <si>
    <t>18ст</t>
  </si>
  <si>
    <t>19ст</t>
  </si>
  <si>
    <t>20ст</t>
  </si>
  <si>
    <t>2к</t>
  </si>
  <si>
    <t>3к</t>
  </si>
  <si>
    <t>4к</t>
  </si>
  <si>
    <t>5к</t>
  </si>
  <si>
    <t>ед.изм</t>
  </si>
  <si>
    <t>пог.м.</t>
  </si>
  <si>
    <t>комплекс</t>
  </si>
  <si>
    <t>бр.ч.</t>
  </si>
  <si>
    <t>к-т</t>
  </si>
  <si>
    <t>скв</t>
  </si>
  <si>
    <t>тн</t>
  </si>
  <si>
    <t>м4</t>
  </si>
  <si>
    <t>да/нет</t>
  </si>
  <si>
    <t>Отход от вертикали</t>
  </si>
  <si>
    <t>Частично на межсезонье</t>
  </si>
  <si>
    <t>Мобилизация БУ (переезд)</t>
  </si>
  <si>
    <t xml:space="preserve"> - монтаж БУ</t>
  </si>
  <si>
    <t xml:space="preserve"> - мобилизация БУ (переезд)</t>
  </si>
  <si>
    <t xml:space="preserve"> - мобилизация БХ и БИ (перевозка)</t>
  </si>
  <si>
    <t xml:space="preserve"> - мобилизация АвИЭС (переезд)</t>
  </si>
  <si>
    <t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t>
  </si>
  <si>
    <t xml:space="preserve"> - монтаж АвИЭС</t>
  </si>
  <si>
    <t xml:space="preserve"> - бурение водяного колодца</t>
  </si>
  <si>
    <t xml:space="preserve"> - ПНР</t>
  </si>
  <si>
    <t>Передвижка нестандартная</t>
  </si>
  <si>
    <t xml:space="preserve">Работы, свзянные с передвижкой БУ между скважинами на кустовой площадке </t>
  </si>
  <si>
    <t>Демонтаж БУ</t>
  </si>
  <si>
    <t xml:space="preserve"> - демонтаж БУ</t>
  </si>
  <si>
    <t xml:space="preserve"> - демонтаж АвИЭС</t>
  </si>
  <si>
    <t xml:space="preserve"> - демонтаж БДЕ, ПВО</t>
  </si>
  <si>
    <t xml:space="preserve"> - монтаж БДЕ, ПВО</t>
  </si>
  <si>
    <t xml:space="preserve"> - ликвидация водяного колодца</t>
  </si>
  <si>
    <t>Работы связанные со сборкой (монтажем) и подключением БУ, бурового и вспомогательного оборудования</t>
  </si>
  <si>
    <t>Работы связанные с демонтажем БУ, бурового и вспомогательного оборудования</t>
  </si>
  <si>
    <t>Демобилизация БУ</t>
  </si>
  <si>
    <t xml:space="preserve"> - демобилизация БУ</t>
  </si>
  <si>
    <t xml:space="preserve"> - демобилизация БХ и БИ</t>
  </si>
  <si>
    <t xml:space="preserve"> - демобилизация АвИЭС</t>
  </si>
  <si>
    <t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t>
  </si>
  <si>
    <t>Прочие ВМР</t>
  </si>
  <si>
    <t>Стоимость работ буровой бригады, а так же стоимость услуг АвИЭС</t>
  </si>
  <si>
    <t>Стоимость услуг по долотному сопровождению (долото + сервис) включая стоимость мобилизации и демобилизации</t>
  </si>
  <si>
    <t>Пологая</t>
  </si>
  <si>
    <t>Суточная ставка АвИЭС</t>
  </si>
  <si>
    <t>Ставка дежурства АвИЭС</t>
  </si>
  <si>
    <t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t>
  </si>
  <si>
    <t>Стоимость инженерного сопровождения бурового раствора, в том числе материалы для приготовления и само приготовление</t>
  </si>
  <si>
    <t>Стоимость материалов, используемых при бурении на давальческой освнове, в том числе обсадная труба, оснастка, фильтра, цемент, ГСМ и прочие</t>
  </si>
  <si>
    <t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t>
  </si>
  <si>
    <t>Стоимость геолого-технических и геолого-геохимических исследований</t>
  </si>
  <si>
    <t>Стоимость геофизических исследований и работ в скважине</t>
  </si>
  <si>
    <t>Стоимость услуг по отбору керна без учета затрат на исследование</t>
  </si>
  <si>
    <t>Стоимость услуг технико-технологического контроля за строительством скважин во время бурения</t>
  </si>
  <si>
    <t>Прочие работы/ услуги, отсутствующие в перечне выше.</t>
  </si>
  <si>
    <t>Стоимость нецементируемых хвостовиков</t>
  </si>
  <si>
    <t>Центратор</t>
  </si>
  <si>
    <t>Пакр (разбухающий, гидравлический и пр)</t>
  </si>
  <si>
    <t>Циркуляционный клапан</t>
  </si>
  <si>
    <t>Подвеска хвостовика</t>
  </si>
  <si>
    <t>Стингер</t>
  </si>
  <si>
    <t>Инженерное сопровождение</t>
  </si>
  <si>
    <t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t>
  </si>
  <si>
    <t>Цемент</t>
  </si>
  <si>
    <t>Дизельное топливо</t>
  </si>
  <si>
    <t>Прочие расходы на строительство скважин</t>
  </si>
  <si>
    <t xml:space="preserve">Услуги НТЦ </t>
  </si>
  <si>
    <t>Консультационные услуги</t>
  </si>
  <si>
    <t>Услуги УМТС (___% от ТМЦ, включая опрессовку труб)</t>
  </si>
  <si>
    <t>плпта за утилизацию (переработку) бурового шлама</t>
  </si>
  <si>
    <t>Плата за вывоз бурового шлама</t>
  </si>
  <si>
    <t>Экологические платежи</t>
  </si>
  <si>
    <t>Капитализация затрат УСС</t>
  </si>
  <si>
    <t>Стоимость работ/ услуг при освоении скважин</t>
  </si>
  <si>
    <t>Стоимость оборудования скважины</t>
  </si>
  <si>
    <t>6к</t>
  </si>
  <si>
    <t>7к</t>
  </si>
  <si>
    <t>Разведочная</t>
  </si>
  <si>
    <t>Пьезометрическая</t>
  </si>
  <si>
    <t>Оценочная</t>
  </si>
  <si>
    <t>фп</t>
  </si>
  <si>
    <t>Прочие (АУР)</t>
  </si>
  <si>
    <t>Прочие (плиты, ТЗР)</t>
  </si>
  <si>
    <t>Ст-ть раствора и сеток для вибросит</t>
  </si>
  <si>
    <t>Супервайзер по бурению</t>
  </si>
  <si>
    <t xml:space="preserve">Мобилизация и демобилизация на объект работ </t>
  </si>
  <si>
    <t>ООО "Буровая компания "Евразия"</t>
  </si>
  <si>
    <t>ООО "Газпром нефть Новый Порт"</t>
  </si>
  <si>
    <t>Пильник Сергей Васильевич</t>
  </si>
  <si>
    <t>Начальник отдела инжиниринга</t>
  </si>
  <si>
    <t>Полубояринова Эвелина Вячеславовна</t>
  </si>
  <si>
    <t>Начальник отдела экономического анализа</t>
  </si>
  <si>
    <t>ZJ-50</t>
  </si>
  <si>
    <t xml:space="preserve">3 куст Новопортовского месторождения </t>
  </si>
  <si>
    <t xml:space="preserve">Бурение скважин в 2014 - 2017 гг.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</si>
</sst>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2">
    <numFmt numFmtId="6" formatCode="#,##0&quot;р.&quot;;[Red]\-#,##0&quot;р.&quot;"/>
    <numFmt numFmtId="7" formatCode="#,##0.00&quot;р.&quot;;\-#,##0.00&quot;р.&quot;"/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"/>
    <numFmt numFmtId="167" formatCode="#,##0.0"/>
    <numFmt numFmtId="168" formatCode="[$$-409]#,##0"/>
    <numFmt numFmtId="169" formatCode="#,##0.00&quot;р.&quot;"/>
    <numFmt numFmtId="170" formatCode="#,##0&quot;р.&quot;"/>
    <numFmt numFmtId="171" formatCode="mm\/yyyy"/>
    <numFmt numFmtId="172" formatCode="#,##0.00;[Red]\-#,##0.00;#"/>
    <numFmt numFmtId="173" formatCode="###,###"/>
    <numFmt numFmtId="174" formatCode="[$$-409]#,##0_ ;[Red]\-[$$-409]#,##0\ "/>
    <numFmt numFmtId="175" formatCode="d\.mmm"/>
    <numFmt numFmtId="176" formatCode="d\.m\.yy"/>
    <numFmt numFmtId="177" formatCode="d\.mmm\.yy"/>
    <numFmt numFmtId="178" formatCode="#,##0_ ;[Red]\-#,##0\ "/>
    <numFmt numFmtId="179" formatCode="#\ ##0.0_ ;[Red]\-#\ ##0.0\ "/>
    <numFmt numFmtId="180" formatCode="#,##0.000_ ;[Red]\-#,##0.000\ "/>
    <numFmt numFmtId="181" formatCode="#,##0.0;[Red]\-#,##0.0"/>
    <numFmt numFmtId="182" formatCode="_-* #,##0_?_._-;\-* #,##0_?_._-;_-* &quot;-&quot;_?_._-;_-@_-"/>
    <numFmt numFmtId="183" formatCode="#,##0.0000_ ;[Red]\-#,##0.0000\ "/>
    <numFmt numFmtId="184" formatCode="&quot;$&quot;#,##0;[Red]\-&quot;$&quot;#,##0"/>
    <numFmt numFmtId="185" formatCode="#"/>
    <numFmt numFmtId="186" formatCode="_-* #,##0.00_-;\-* #,##0.00_-;_-* &quot;-&quot;??_-;_-@_-"/>
    <numFmt numFmtId="187" formatCode="_-* #,##0_-;\-* #,##0_-;_-* &quot;-&quot;_-;_-@_-"/>
    <numFmt numFmtId="188" formatCode="#,##0.0_);\(#,##0.0\)"/>
    <numFmt numFmtId="189" formatCode="#,##0;\(#,##0\)"/>
    <numFmt numFmtId="190" formatCode="General_)"/>
    <numFmt numFmtId="191" formatCode="0_)"/>
    <numFmt numFmtId="192" formatCode="@\ *."/>
    <numFmt numFmtId="193" formatCode="0.00000000000"/>
    <numFmt numFmtId="194" formatCode="0.0%"/>
    <numFmt numFmtId="195" formatCode="000000"/>
    <numFmt numFmtId="196" formatCode="_-* #,##0\ &quot;d.&quot;_-;\-* #,##0\ &quot;d.&quot;_-;_-* &quot;-&quot;\ &quot;d.&quot;_-;_-@_-"/>
    <numFmt numFmtId="197" formatCode="_-* #,##0&quot;đ.&quot;_-;\-* #,##0&quot;đ.&quot;_-;_-* &quot;-&quot;&quot;đ.&quot;_-;_-@_-"/>
    <numFmt numFmtId="198" formatCode="_-* #,##0&quot;d.&quot;_-;\-* #,##0&quot;d.&quot;_-;_-* &quot;-&quot;&quot;d.&quot;_-;_-@_-"/>
    <numFmt numFmtId="199" formatCode="_-* #,##0\ &quot;đ.&quot;_-;\-* #,##0\ &quot;đ.&quot;_-;_-* &quot;-&quot;\ &quot;đ.&quot;_-;_-@_-"/>
    <numFmt numFmtId="200" formatCode="_-* #,##0.00\ &quot;d.&quot;_-;\-* #,##0.00\ &quot;d.&quot;_-;_-* &quot;-&quot;??\ &quot;d.&quot;_-;_-@_-"/>
    <numFmt numFmtId="201" formatCode="_-* #,##0.00_đ_._-;\-* #,##0.00_đ_._-;_-* &quot;-&quot;??_đ_._-;_-@_-"/>
    <numFmt numFmtId="202" formatCode="0.000_)"/>
    <numFmt numFmtId="203" formatCode="_-* #,##0.00\ &quot;đ.&quot;_-;\-* #,##0.00\ &quot;đ.&quot;_-;_-* &quot;-&quot;??\ &quot;đ.&quot;_-;_-@_-"/>
    <numFmt numFmtId="204" formatCode="_-* #,##0\ _d_._-;\-* #,##0\ _d_._-;_-* &quot;-&quot;\ _d_._-;_-@_-"/>
    <numFmt numFmtId="205" formatCode="_-* #,##0.00&quot;d.&quot;_-;\-* #,##0.00&quot;d.&quot;_-;_-* &quot;-&quot;??&quot;d.&quot;_-;_-@_-"/>
    <numFmt numFmtId="206" formatCode="_-* #,##0.00&quot;đ.&quot;_-;\-* #,##0.00&quot;đ.&quot;_-;_-* &quot;-&quot;??&quot;đ.&quot;_-;_-@_-"/>
    <numFmt numFmtId="207" formatCode="_-* ###0_-;\(###0\);_-* &quot;–&quot;_-;_-@_-"/>
    <numFmt numFmtId="208" formatCode="_-* #,##0_-;\(#,##0\);_-* &quot;–&quot;_-;_-@_-"/>
    <numFmt numFmtId="209" formatCode="_-* ##,##0_-;\(##,##0\);_-* &quot;-&quot;_-;_-@_-"/>
    <numFmt numFmtId="210" formatCode="_-* #,###_-;\(#,###\);_-* &quot;–&quot;_-;_-@_-"/>
    <numFmt numFmtId="211" formatCode="_-\ #,##0.000_-;\(#,##0.000\);_-* &quot;–&quot;_-;_-@_-"/>
    <numFmt numFmtId="212" formatCode="_-#,###_-;\(#,###\);_-\ &quot;–&quot;_-;_-@_-"/>
    <numFmt numFmtId="213" formatCode="#,##0_);[Red]\(#,##0\);&quot;-&quot;_);[Blue]&quot;Error-&quot;@"/>
    <numFmt numFmtId="214" formatCode="#,##0.0_);[Red]\(#,##0.0\);&quot;-&quot;_);[Blue]&quot;Error-&quot;@"/>
    <numFmt numFmtId="215" formatCode="#,##0.00_);[Red]\(#,##0.00\);&quot;-&quot;_);[Blue]&quot;Error-&quot;@"/>
    <numFmt numFmtId="216" formatCode="&quot;£&quot;* #,##0,_);[Red]&quot;£&quot;* \(#,##0,\);&quot;£&quot;* &quot;-&quot;_);[Blue]&quot;Error-&quot;@"/>
    <numFmt numFmtId="217" formatCode="&quot;£&quot;* #,##0.0,_);[Red]&quot;£&quot;* \(#,##0.0,\);&quot;£&quot;* &quot;-&quot;_);[Blue]&quot;Error-&quot;@"/>
    <numFmt numFmtId="218" formatCode="&quot;£&quot;* #,##0.00,_);[Red]&quot;£&quot;* \(#,##0.00,\);&quot;£&quot;* &quot;-&quot;_);[Blue]&quot;Error-&quot;@"/>
    <numFmt numFmtId="219" formatCode="_(* #,##0.0000_);_(* \(#,##0.0000\);_(* &quot;-&quot;?_);_(@_)"/>
    <numFmt numFmtId="220" formatCode="dd\ mmm\ yyyy_)"/>
    <numFmt numFmtId="221" formatCode="dd/mm/yy_)"/>
    <numFmt numFmtId="222" formatCode="0%_);[Red]\-0%_);0%_);[Blue]&quot;Error-&quot;@"/>
    <numFmt numFmtId="223" formatCode="0.0%_);[Red]\-0.0%_);0.0%_);[Blue]&quot;Error-&quot;@"/>
    <numFmt numFmtId="224" formatCode="0.00%_);[Red]\-0.00%_);0.00%_);[Blue]&quot;Error-&quot;@"/>
    <numFmt numFmtId="225" formatCode="_(* #,##0.00000000_);_(* \(#,##0.00000000\);_(* &quot;-&quot;?_);_(@_)"/>
    <numFmt numFmtId="226" formatCode="0000"/>
    <numFmt numFmtId="227" formatCode="_(* #,##0_);_(* \(#,##0\);_(* &quot;-&quot;_);_(@_)"/>
    <numFmt numFmtId="228" formatCode="_(* #,##0_);_(* \(#,##0\);_(* &quot;-&quot;??_);_(@_)"/>
    <numFmt numFmtId="229" formatCode="&quot;$&quot;#,##0.00_);[Red]\(&quot;$&quot;#,##0.00\)"/>
    <numFmt numFmtId="230" formatCode="#,##0.000\);[Red]\(#,##0.000\)"/>
    <numFmt numFmtId="231" formatCode="#,##0.0_);[Red]\(#,##0.0\)"/>
    <numFmt numFmtId="232" formatCode="#,##0.000_);[Red]\(#,##0.000\)"/>
    <numFmt numFmtId="233" formatCode="_(* #,##0.00_);_(* \(#,##0.00\);_(* &quot;-&quot;??_);_(@_)"/>
    <numFmt numFmtId="234" formatCode="_-* #,##0.00\ _D_i_n_._-;\-* #,##0.00\ _D_i_n_._-;_-* &quot;-&quot;??\ _D_i_n_._-;_-@_-"/>
    <numFmt numFmtId="235" formatCode="_ * #,##0.00_)\ _D_i_n_._ ;_ * \(#,##0.00\)\ _D_i_n_._ ;_ * &quot;-&quot;??_)\ _D_i_n_._ ;_ @_ "/>
    <numFmt numFmtId="236" formatCode="_-* #,##0.00\ _D_M_-;\-* #,##0.00\ _D_M_-;_-* &quot;-&quot;??\ _D_M_-;_-@_-"/>
    <numFmt numFmtId="237" formatCode="&quot;$&quot;#,##0_);\(&quot;$&quot;#,##0\)"/>
    <numFmt numFmtId="238" formatCode="&quot;$&quot;\ #,##0;[Red]&quot;$&quot;\ \-#,##0"/>
    <numFmt numFmtId="239" formatCode="_-* #,##0.00\ _l_e_i_-;\-* #,##0.00\ _l_e_i_-;_-* &quot;-&quot;??\ _l_e_i_-;_-@_-"/>
    <numFmt numFmtId="240" formatCode="#,##0.0_);\(#,##0.0\);&quot;--&quot;_)"/>
    <numFmt numFmtId="241" formatCode="#,##0.00_);\(#,##0.00\);&quot;--&quot;_)"/>
    <numFmt numFmtId="242" formatCode="* \(#,##0\);* #,##0_);&quot;-&quot;??_);@"/>
    <numFmt numFmtId="243" formatCode="&quot;$&quot;#,##0.0_);[Red]\(&quot;$&quot;#,##0.0\)"/>
    <numFmt numFmtId="244" formatCode="&quot;$&quot;#,##0.000_);[Red]\(&quot;$&quot;#,##0.000\)"/>
    <numFmt numFmtId="245" formatCode="\$#,##0\ ;\(\$#,##0\)"/>
    <numFmt numFmtId="246" formatCode="&quot;$&quot;#,##0.00_);\(&quot;$&quot;#,##0.00\)"/>
    <numFmt numFmtId="247" formatCode="&quot;£&quot;* #,##0_);[Red]&quot;£&quot;* \(#,##0\);&quot;£&quot;* &quot;-&quot;_);[Blue]&quot;Error-&quot;@"/>
    <numFmt numFmtId="248" formatCode="&quot;£&quot;* #,##0.0_);[Red]&quot;£&quot;* \(#,##0.0\);&quot;£&quot;* &quot;-&quot;_);[Blue]&quot;Error-&quot;@"/>
    <numFmt numFmtId="249" formatCode="&quot;£&quot;* #,##0.00_);[Red]&quot;£&quot;* \(#,##0.00\);&quot;£&quot;* &quot;-&quot;_);[Blue]&quot;Error-&quot;@"/>
    <numFmt numFmtId="250" formatCode="0.0;[Red]0.0"/>
    <numFmt numFmtId="251" formatCode="000"/>
    <numFmt numFmtId="252" formatCode="dd\.mm\.yyyy&quot;г.&quot;"/>
    <numFmt numFmtId="253" formatCode="mmm\ d\,\ yyyy\ "/>
    <numFmt numFmtId="254" formatCode="* #,##0_);* \(#,##0\);&quot;-&quot;??_);@"/>
    <numFmt numFmtId="255" formatCode="_-* #,##0\ _D_M_-;\-* #,##0\ _D_M_-;_-* &quot;-&quot;\ _D_M_-;_-@_-"/>
    <numFmt numFmtId="256" formatCode="0.00_)"/>
    <numFmt numFmtId="257" formatCode="_-* #,##0.00[$€-1]_-;\-* #,##0.00[$€-1]_-;_-* &quot;-&quot;??[$€-1]_-"/>
    <numFmt numFmtId="258" formatCode="_([$€]* #,##0.00_);_([$€]* \(#,##0.00\);_([$€]* &quot;-&quot;??_);_(@_)"/>
    <numFmt numFmtId="259" formatCode="#,##0.00;\(#,##0.00\);&quot;-&quot;"/>
    <numFmt numFmtId="260" formatCode="#,##0.000_);\(#,##0.000\)"/>
    <numFmt numFmtId="261" formatCode="&quot;$&quot;#,##0"/>
    <numFmt numFmtId="262" formatCode=";;;@*."/>
    <numFmt numFmtId="263" formatCode="_-* #,##0\ _P_t_s_-;\-* #,##0\ _P_t_s_-;_-* &quot;-&quot;\ _P_t_s_-;_-@_-"/>
    <numFmt numFmtId="264" formatCode="_-* #,##0.00\ _P_t_s_-;\-* #,##0.00\ _P_t_s_-;_-* &quot;-&quot;??\ _P_t_s_-;_-@_-"/>
    <numFmt numFmtId="265" formatCode="_-* #,##0\ &quot;Pts&quot;_-;\-* #,##0\ &quot;Pts&quot;_-;_-* &quot;-&quot;\ &quot;Pts&quot;_-;_-@_-"/>
    <numFmt numFmtId="266" formatCode="_-* #,##0.00\ &quot;Pts&quot;_-;\-* #,##0.00\ &quot;Pts&quot;_-;_-* &quot;-&quot;??\ &quot;Pts&quot;_-;_-@_-"/>
    <numFmt numFmtId="267" formatCode="#,##0.0\x_);\(#,##0.0\x\);#,##0.0\x_);@_)"/>
    <numFmt numFmtId="268" formatCode="0.0_ &quot;  &quot;"/>
    <numFmt numFmtId="269" formatCode="#,##0_);\-#,##0_);\-_)"/>
    <numFmt numFmtId="270" formatCode="#,##0.00_);\-#,##0.00_);\-_)"/>
    <numFmt numFmtId="271" formatCode="_(* #,##0_);\(* #,##0\)"/>
    <numFmt numFmtId="272" formatCode="_-* #,##0.00\ _d_._-;\-* #,##0.00\ _d_._-;_-* &quot;-&quot;??\ _d_._-;_-@_-"/>
    <numFmt numFmtId="273" formatCode="_-* #,##0\ _đ_._-;\-* #,##0\ _đ_._-;_-* &quot;-&quot;\ _đ_._-;_-@_-"/>
    <numFmt numFmtId="274" formatCode="_-* #,##0_d_._-;\-* #,##0_d_._-;_-* &quot;-&quot;_d_._-;_-@_-"/>
    <numFmt numFmtId="275" formatCode="_-* #,##0_đ_._-;\-* #,##0_đ_._-;_-* &quot;-&quot;_đ_._-;_-@_-"/>
    <numFmt numFmtId="276" formatCode="_-* #,##0.00_d_._-;\-* #,##0.00_d_._-;_-* &quot;-&quot;??_d_._-;_-@_-"/>
    <numFmt numFmtId="277" formatCode="_-* #,##0.00\ _đ_._-;\-* #,##0.00\ _đ_._-;_-* &quot;-&quot;??\ _đ_._-;_-@_-"/>
    <numFmt numFmtId="278" formatCode="0.00000%"/>
    <numFmt numFmtId="279" formatCode="0.0000000%"/>
    <numFmt numFmtId="280" formatCode="_-* #,##0.00_?_._-;\-* #,##0.00_?_._-;_-* &quot;-&quot;??_?_._-;_-@_-"/>
    <numFmt numFmtId="281" formatCode="0%_);\(0%\)"/>
    <numFmt numFmtId="282" formatCode="#,##0.0\%_);\(#,##0.0\%\);#,##0.0\%_);@_)"/>
    <numFmt numFmtId="283" formatCode="#,##0.0%_);\(#,##0.0%\);&quot;--&quot;\%_)"/>
    <numFmt numFmtId="284" formatCode="#,##0.00%_);\(#,##0.00%\);&quot;--&quot;\%_)"/>
    <numFmt numFmtId="285" formatCode="0.000%"/>
    <numFmt numFmtId="286" formatCode="#,##0______;;&quot;------------      &quot;"/>
    <numFmt numFmtId="287" formatCode="#,##0.0;\(#,##0.0\);\-"/>
    <numFmt numFmtId="288" formatCode="#,##0.0,;\(#,##0.0,\);\-"/>
    <numFmt numFmtId="289" formatCode="#,##0.0_);\-#,##0.0_);\-_)"/>
    <numFmt numFmtId="290" formatCode="#,##0.00;[Red]#,##0.00"/>
    <numFmt numFmtId="291" formatCode="#0.00"/>
    <numFmt numFmtId="292" formatCode="0.00%;\(0.00\)%;\-"/>
    <numFmt numFmtId="293" formatCode="d/mm/yy"/>
    <numFmt numFmtId="294" formatCode="&quot;ЦS&quot;\ &quot;#&quot;\,&quot;#&quot;&quot;#&quot;0.00;[Red]\-&quot;ЦS&quot;\ &quot;#&quot;\,&quot;#&quot;&quot;#&quot;0.00"/>
    <numFmt numFmtId="295" formatCode="#,##0.0\ ;\(#,##0.0\)"/>
    <numFmt numFmtId="296" formatCode="_-* #,##0\ &quot;DM&quot;_-;\-* #,##0\ &quot;DM&quot;_-;_-* &quot;-&quot;\ &quot;DM&quot;_-;_-@_-"/>
    <numFmt numFmtId="297" formatCode="_-* #,##0.00\ &quot;DM&quot;_-;\-* #,##0.00\ &quot;DM&quot;_-;_-* &quot;-&quot;??\ &quot;DM&quot;_-;_-@_-"/>
    <numFmt numFmtId="298" formatCode="_-&quot;Ј&quot;* #,##0_-;\-&quot;Ј&quot;* #,##0_-;_-&quot;Ј&quot;* &quot;-&quot;_-;_-@_-"/>
    <numFmt numFmtId="299" formatCode="_-&quot;Ј&quot;* #,##0.00_-;\-&quot;Ј&quot;* #,##0.00_-;_-&quot;Ј&quot;* &quot;-&quot;??_-;_-@_-"/>
    <numFmt numFmtId="300" formatCode="yyyy"/>
    <numFmt numFmtId="301" formatCode="yyyy\ &quot;год&quot;"/>
    <numFmt numFmtId="302" formatCode="#,##0.000_ ;\-#,##0.000\ "/>
    <numFmt numFmtId="303" formatCode="#,##0.00_ ;[Red]\-#,##0.00\ "/>
    <numFmt numFmtId="304" formatCode="mmmm\ yy"/>
    <numFmt numFmtId="305" formatCode="#,##0\ &quot;р.&quot;;\-#,##0\ &quot;р.&quot;"/>
    <numFmt numFmtId="306" formatCode="\$\ #,##0.0;[Red]\-\$\ #,##0.0"/>
    <numFmt numFmtId="307" formatCode="_ * #,##0.00_)\ _$_ ;_ * \(#,##0.00\)\ _$_ ;_ * &quot;-&quot;??_)\ _$_ ;_ @_ "/>
    <numFmt numFmtId="308" formatCode="0.000"/>
    <numFmt numFmtId="309" formatCode="_ * #,##0.00_)\ &quot;$&quot;_ ;_ * \(#,##0.00\)\ &quot;$&quot;_ ;_ * &quot;-&quot;??_)\ &quot;$&quot;_ ;_ @_ "/>
    <numFmt numFmtId="310" formatCode="0.000000000"/>
    <numFmt numFmtId="311" formatCode="#,##0_р_.;[Red]\(#,##0\)_р_."/>
    <numFmt numFmtId="312" formatCode="#,###,;[Red]\-#,##0,"/>
    <numFmt numFmtId="313" formatCode="&quot;Ј&quot;#,##0;\-&quot;Ј&quot;#,##0"/>
    <numFmt numFmtId="314" formatCode="0.0000000000"/>
    <numFmt numFmtId="315" formatCode="#,##0;[Red]\-#,##0"/>
    <numFmt numFmtId="316" formatCode="#,##0.0,"/>
    <numFmt numFmtId="317" formatCode="_ * #,##0_ ;_ * \(#,##0\)\ ;_ * &quot;-&quot;_ ;_ @_ "/>
    <numFmt numFmtId="318" formatCode="_-* #,##0.00\ _р_._-;\-* #,##0.00\ _р_._-;_-* &quot;-&quot;??\ _р_._-;_-@_-"/>
    <numFmt numFmtId="319" formatCode="#,##0.00_ ;\-#,##0.00\ "/>
  </numFmts>
  <fonts count="349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Book Antiqua"/>
      <family val="1"/>
    </font>
    <font>
      <b/>
      <sz val="10"/>
      <name val="Book Antiqua"/>
      <family val="1"/>
    </font>
    <font>
      <sz val="9"/>
      <name val="Book Antiqua"/>
      <family val="1"/>
    </font>
    <font>
      <b/>
      <sz val="16"/>
      <name val="Book Antiqua"/>
      <family val="1"/>
    </font>
    <font>
      <b/>
      <sz val="9"/>
      <name val="Book Antiqua"/>
      <family val="1"/>
    </font>
    <font>
      <b/>
      <sz val="9"/>
      <color indexed="10"/>
      <name val="Book Antiqua"/>
      <family val="1"/>
    </font>
    <font>
      <sz val="9"/>
      <color indexed="12"/>
      <name val="Book Antiqua"/>
      <family val="1"/>
    </font>
    <font>
      <sz val="10"/>
      <name val="Arial"/>
      <family val="2"/>
    </font>
    <font>
      <sz val="10"/>
      <name val="Arial"/>
      <family val="2"/>
    </font>
    <font>
      <b/>
      <u/>
      <sz val="9"/>
      <name val="Book Antiqua"/>
      <family val="1"/>
    </font>
    <font>
      <b/>
      <u/>
      <sz val="10"/>
      <name val="Book Antiqua"/>
      <family val="1"/>
    </font>
    <font>
      <b/>
      <sz val="10"/>
      <name val="Arial"/>
      <family val="2"/>
    </font>
    <font>
      <b/>
      <sz val="9"/>
      <color indexed="12"/>
      <name val="Book Antiqua"/>
      <family val="1"/>
    </font>
    <font>
      <sz val="10"/>
      <name val="Arial Cyr"/>
      <charset val="204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color indexed="53"/>
      <name val="Arial"/>
      <family val="2"/>
    </font>
    <font>
      <i/>
      <sz val="12"/>
      <name val="Arial"/>
      <family val="2"/>
    </font>
    <font>
      <sz val="10"/>
      <name val="Helvetica"/>
    </font>
    <font>
      <sz val="10"/>
      <name val="Helvetica"/>
    </font>
    <font>
      <sz val="10"/>
      <name val="Times New Roman CYR"/>
      <family val="1"/>
      <charset val="204"/>
    </font>
    <font>
      <sz val="8"/>
      <name val="Times New Roman Cyr"/>
      <charset val="204"/>
    </font>
    <font>
      <sz val="10"/>
      <name val="TimesET"/>
      <charset val="204"/>
    </font>
    <font>
      <sz val="12"/>
      <name val="Book Antiqua"/>
      <family val="1"/>
    </font>
    <font>
      <b/>
      <sz val="12"/>
      <name val="Book Antiqua"/>
      <family val="1"/>
    </font>
    <font>
      <b/>
      <u/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Geneva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FuturisCTT"/>
      <family val="2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9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color indexed="25"/>
      <name val="Times New Roman Cyr"/>
      <family val="1"/>
      <charset val="204"/>
    </font>
    <font>
      <sz val="10"/>
      <color indexed="12"/>
      <name val="Times New Roman Cyr"/>
      <family val="1"/>
      <charset val="204"/>
    </font>
    <font>
      <sz val="10"/>
      <color indexed="72"/>
      <name val="Courier"/>
      <family val="1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38"/>
    </font>
    <font>
      <sz val="10"/>
      <name val="Helv"/>
    </font>
    <font>
      <sz val="10"/>
      <name val="Helv"/>
      <charset val="204"/>
    </font>
    <font>
      <sz val="8.25"/>
      <name val="Arial Cyr"/>
      <charset val="204"/>
    </font>
    <font>
      <b/>
      <sz val="9.75"/>
      <name val="Arial Cyr"/>
      <family val="2"/>
      <charset val="204"/>
    </font>
    <font>
      <sz val="10"/>
      <name val="Helv"/>
      <family val="2"/>
    </font>
    <font>
      <sz val="8"/>
      <name val="Trebuchet MS"/>
      <family val="2"/>
    </font>
    <font>
      <sz val="10"/>
      <name val="Courier"/>
      <family val="1"/>
      <charset val="204"/>
    </font>
    <font>
      <sz val="10"/>
      <name val="Courier New"/>
      <family val="3"/>
      <charset val="204"/>
    </font>
    <font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38"/>
    </font>
    <font>
      <sz val="10"/>
      <name val="Garamond"/>
      <family val="1"/>
      <charset val="204"/>
    </font>
    <font>
      <sz val="10"/>
      <name val="Helv"/>
      <family val="2"/>
      <charset val="204"/>
    </font>
    <font>
      <sz val="14"/>
      <name val="Futuris"/>
      <charset val="204"/>
    </font>
    <font>
      <sz val="14"/>
      <name val="Futuris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"/>
      <color indexed="8"/>
      <name val="Courier"/>
      <family val="1"/>
      <charset val="204"/>
    </font>
    <font>
      <sz val="10"/>
      <name val="Courier"/>
      <family val="3"/>
    </font>
    <font>
      <b/>
      <sz val="10"/>
      <color indexed="20"/>
      <name val="Arial Cyr"/>
      <family val="2"/>
      <charset val="204"/>
    </font>
    <font>
      <b/>
      <sz val="1"/>
      <color indexed="8"/>
      <name val="Courier"/>
      <family val="1"/>
      <charset val="204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Times New Roman"/>
      <family val="2"/>
      <charset val="204"/>
    </font>
    <font>
      <sz val="10"/>
      <color indexed="9"/>
      <name val="Arial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sz val="8"/>
      <name val="Helv"/>
      <charset val="204"/>
    </font>
    <font>
      <sz val="12"/>
      <color indexed="12"/>
      <name val="Times New Roman Cy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0"/>
      <name val="NTHarmonica"/>
      <charset val="204"/>
    </font>
    <font>
      <sz val="9"/>
      <name val="Times New Roman"/>
      <family val="1"/>
    </font>
    <font>
      <sz val="11"/>
      <color indexed="20"/>
      <name val="Calibri"/>
      <family val="2"/>
      <charset val="204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  <family val="1"/>
      <charset val="204"/>
    </font>
    <font>
      <b/>
      <sz val="8"/>
      <color indexed="8"/>
      <name val="Arial"/>
      <family val="2"/>
    </font>
    <font>
      <sz val="8"/>
      <name val="Times New Roman"/>
      <family val="1"/>
    </font>
    <font>
      <sz val="14"/>
      <color indexed="57"/>
      <name val="Arial"/>
      <family val="2"/>
    </font>
    <font>
      <sz val="12"/>
      <color indexed="61"/>
      <name val="Arial"/>
      <family val="2"/>
    </font>
    <font>
      <sz val="6.5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b/>
      <sz val="8"/>
      <color indexed="61"/>
      <name val="Arial"/>
      <family val="2"/>
    </font>
    <font>
      <sz val="12"/>
      <color indexed="50"/>
      <name val="Arial"/>
      <family val="2"/>
    </font>
    <font>
      <sz val="7.5"/>
      <name val="Arial"/>
      <family val="2"/>
    </font>
    <font>
      <sz val="9"/>
      <name val="Arial Cyr"/>
      <family val="2"/>
      <charset val="204"/>
    </font>
    <font>
      <sz val="10"/>
      <name val="Times New Roman Cyr"/>
      <charset val="20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0"/>
      <color indexed="18"/>
      <name val="Times New Roman"/>
      <family val="1"/>
      <charset val="204"/>
    </font>
    <font>
      <sz val="6"/>
      <color indexed="10"/>
      <name val="Trebuchet MS"/>
      <family val="2"/>
    </font>
    <font>
      <b/>
      <sz val="11"/>
      <color indexed="9"/>
      <name val="Calibri"/>
      <family val="2"/>
      <charset val="204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1"/>
      <name val="Tms Rmn"/>
    </font>
    <font>
      <sz val="10"/>
      <name val="NTTimes/Cyrillic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CHelvPlain"/>
    </font>
    <font>
      <sz val="8"/>
      <color indexed="8"/>
      <name val="Times New Roman"/>
      <family val="2"/>
    </font>
    <font>
      <sz val="10"/>
      <color indexed="24"/>
      <name val="Arial"/>
      <family val="2"/>
      <charset val="204"/>
    </font>
    <font>
      <b/>
      <sz val="14"/>
      <color indexed="8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8"/>
      <name val="Helv"/>
    </font>
    <font>
      <sz val="12"/>
      <name val="Helv"/>
    </font>
    <font>
      <b/>
      <sz val="12"/>
      <name val="Arial MT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Arial CYR"/>
      <family val="2"/>
      <charset val="204"/>
    </font>
    <font>
      <sz val="12"/>
      <name val="Tms Rmn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2"/>
      <name val="Times New Roman"/>
      <family val="1"/>
    </font>
    <font>
      <i/>
      <sz val="1"/>
      <color indexed="8"/>
      <name val="Courier"/>
      <family val="1"/>
      <charset val="204"/>
    </font>
    <font>
      <sz val="8"/>
      <name val="Arial"/>
      <family val="2"/>
      <charset val="204"/>
    </font>
    <font>
      <sz val="8"/>
      <color indexed="57"/>
      <name val="Arial"/>
      <family val="2"/>
    </font>
    <font>
      <sz val="11"/>
      <color rgb="FF006100"/>
      <name val="Calibri"/>
      <family val="2"/>
      <scheme val="minor"/>
    </font>
    <font>
      <b/>
      <sz val="2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sz val="12"/>
      <color indexed="9"/>
      <name val="Arial Cyr"/>
      <family val="2"/>
      <charset val="204"/>
    </font>
    <font>
      <b/>
      <sz val="8"/>
      <name val="Arial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"/>
      <color indexed="12"/>
      <name val="Trebuchet MS"/>
      <family val="2"/>
    </font>
    <font>
      <u/>
      <sz val="10"/>
      <color indexed="12"/>
      <name val="Arial"/>
      <family val="2"/>
      <charset val="238"/>
    </font>
    <font>
      <u/>
      <sz val="11"/>
      <color theme="10"/>
      <name val="Calibri"/>
      <family val="2"/>
      <charset val="204"/>
      <scheme val="minor"/>
    </font>
    <font>
      <sz val="6"/>
      <color indexed="72"/>
      <name val="Courier"/>
      <family val="1"/>
      <charset val="204"/>
    </font>
    <font>
      <sz val="11"/>
      <color indexed="62"/>
      <name val="Calibri"/>
      <family val="2"/>
    </font>
    <font>
      <sz val="11"/>
      <color indexed="62"/>
      <name val="Calibri"/>
      <family val="2"/>
      <charset val="204"/>
    </font>
    <font>
      <b/>
      <sz val="12"/>
      <name val="Geneva"/>
      <charset val="204"/>
    </font>
    <font>
      <b/>
      <sz val="12"/>
      <name val="Genev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z val="8"/>
      <color indexed="60"/>
      <name val="Trebuchet MS"/>
      <family val="2"/>
    </font>
    <font>
      <sz val="11"/>
      <color indexed="52"/>
      <name val="Calibri"/>
      <family val="2"/>
      <charset val="204"/>
    </font>
    <font>
      <sz val="8"/>
      <name val="Palatino"/>
      <family val="1"/>
    </font>
    <font>
      <sz val="11"/>
      <color indexed="60"/>
      <name val="Calibri"/>
      <family val="2"/>
      <charset val="204"/>
    </font>
    <font>
      <sz val="12"/>
      <name val="Arial"/>
      <family val="2"/>
      <charset val="204"/>
    </font>
    <font>
      <b/>
      <sz val="8"/>
      <color indexed="23"/>
      <name val="Verdana"/>
      <family val="2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name val="Times New Roman"/>
      <family val="1"/>
      <charset val="238"/>
    </font>
    <font>
      <sz val="10"/>
      <name val="Arial,bold"/>
    </font>
    <font>
      <sz val="12"/>
      <name val="YuTimes"/>
    </font>
    <font>
      <sz val="12"/>
      <color indexed="8"/>
      <name val="Times New Roman"/>
      <family val="2"/>
    </font>
    <font>
      <sz val="12"/>
      <name val="Times New Roman"/>
      <family val="1"/>
      <charset val="204"/>
    </font>
    <font>
      <sz val="8"/>
      <color theme="1"/>
      <name val="Arial"/>
      <family val="2"/>
    </font>
    <font>
      <sz val="8"/>
      <name val="Helvetica"/>
      <family val="2"/>
    </font>
    <font>
      <sz val="10"/>
      <name val="Arial CE"/>
      <charset val="238"/>
    </font>
    <font>
      <sz val="10"/>
      <name val="Arial Cyr"/>
    </font>
    <font>
      <b/>
      <sz val="8"/>
      <name val="Arial"/>
      <family val="2"/>
    </font>
    <font>
      <sz val="10"/>
      <color indexed="8"/>
      <name val="Helv"/>
    </font>
    <font>
      <sz val="12"/>
      <name val="№ЩЕБГј"/>
      <charset val="129"/>
    </font>
    <font>
      <sz val="12"/>
      <name val="TimesET"/>
      <charset val="204"/>
    </font>
    <font>
      <i/>
      <sz val="10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  <charset val="204"/>
    </font>
    <font>
      <u/>
      <sz val="10"/>
      <name val="Arial"/>
      <family val="2"/>
      <charset val="204"/>
    </font>
    <font>
      <i/>
      <sz val="12"/>
      <name val="Tms Rmn"/>
      <charset val="204"/>
    </font>
    <font>
      <sz val="8"/>
      <name val="Arial Cyr"/>
      <family val="2"/>
      <charset val="204"/>
    </font>
    <font>
      <sz val="16"/>
      <color indexed="9"/>
      <name val="Tahoma"/>
      <family val="2"/>
    </font>
    <font>
      <b/>
      <sz val="10"/>
      <color indexed="8"/>
      <name val="Helv"/>
    </font>
    <font>
      <b/>
      <sz val="12"/>
      <color indexed="8"/>
      <name val="Helv"/>
    </font>
    <font>
      <sz val="8"/>
      <name val="Univers 45 Light"/>
      <family val="2"/>
    </font>
    <font>
      <i/>
      <sz val="8"/>
      <name val="Univers 45 Light"/>
      <family val="2"/>
    </font>
    <font>
      <sz val="8"/>
      <color indexed="14"/>
      <name val="Helvetica"/>
      <family val="2"/>
    </font>
    <font>
      <b/>
      <sz val="8"/>
      <color indexed="18"/>
      <name val="Arial"/>
      <family val="2"/>
    </font>
    <font>
      <sz val="12"/>
      <color indexed="8"/>
      <name val="Arial Cyr"/>
      <family val="2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38"/>
    </font>
    <font>
      <sz val="19"/>
      <color indexed="48"/>
      <name val="Arial"/>
      <family val="2"/>
      <charset val="204"/>
    </font>
    <font>
      <sz val="19"/>
      <color indexed="48"/>
      <name val="Arial"/>
      <family val="2"/>
      <charset val="238"/>
    </font>
    <font>
      <sz val="10"/>
      <color indexed="10"/>
      <name val="Arial"/>
      <family val="2"/>
    </font>
    <font>
      <b/>
      <sz val="8"/>
      <color indexed="16"/>
      <name val="Arial"/>
      <family val="2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sz val="9"/>
      <color indexed="20"/>
      <name val="Arial"/>
      <family val="2"/>
    </font>
    <font>
      <sz val="9"/>
      <name val="Arial"/>
      <family val="2"/>
    </font>
    <font>
      <b/>
      <sz val="9"/>
      <color indexed="20"/>
      <name val="Arial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16"/>
      <name val="Arial"/>
      <family val="2"/>
    </font>
    <font>
      <sz val="9"/>
      <color rgb="FF000000"/>
      <name val="Arial"/>
      <family val="2"/>
      <charset val="204"/>
    </font>
    <font>
      <sz val="10"/>
      <color indexed="0"/>
      <name val="Helv"/>
      <charset val="204"/>
    </font>
    <font>
      <sz val="8"/>
      <color rgb="FF000000"/>
      <name val="Arial"/>
      <family val="2"/>
      <charset val="204"/>
    </font>
    <font>
      <sz val="11"/>
      <name val="Arial"/>
      <family val="2"/>
      <charset val="204"/>
    </font>
    <font>
      <sz val="12"/>
      <name val="Arial Cyr"/>
      <family val="2"/>
      <charset val="204"/>
    </font>
    <font>
      <b/>
      <sz val="12"/>
      <color indexed="18"/>
      <name val="Arial"/>
      <family val="2"/>
    </font>
    <font>
      <sz val="9"/>
      <color indexed="8"/>
      <name val="Arial Cyr"/>
      <family val="2"/>
      <charset val="204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0"/>
      <color indexed="10"/>
      <name val="Arial"/>
      <family val="2"/>
    </font>
    <font>
      <sz val="8"/>
      <color indexed="8"/>
      <name val="Arial"/>
      <family val="2"/>
      <charset val="204"/>
    </font>
    <font>
      <sz val="7"/>
      <name val="Arial Cyr"/>
      <family val="2"/>
      <charset val="204"/>
    </font>
    <font>
      <sz val="24"/>
      <color indexed="13"/>
      <name val="Helv"/>
    </font>
    <font>
      <b/>
      <sz val="16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204"/>
    </font>
    <font>
      <sz val="8"/>
      <color indexed="9"/>
      <name val="Arial"/>
      <family val="2"/>
    </font>
    <font>
      <b/>
      <sz val="9"/>
      <name val="Arial Cyr"/>
      <family val="2"/>
      <charset val="204"/>
    </font>
    <font>
      <sz val="11"/>
      <color indexed="62"/>
      <name val="Times New Roman"/>
      <family val="2"/>
      <charset val="204"/>
    </font>
    <font>
      <sz val="10"/>
      <color indexed="62"/>
      <name val="Arial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Times New Roman"/>
      <family val="2"/>
      <charset val="204"/>
    </font>
    <font>
      <b/>
      <sz val="10"/>
      <color indexed="63"/>
      <name val="Arial"/>
      <family val="2"/>
      <charset val="204"/>
    </font>
    <font>
      <b/>
      <sz val="11"/>
      <color indexed="52"/>
      <name val="Times New Roman"/>
      <family val="2"/>
      <charset val="204"/>
    </font>
    <font>
      <b/>
      <sz val="10"/>
      <color indexed="52"/>
      <name val="Arial"/>
      <family val="2"/>
      <charset val="204"/>
    </font>
    <font>
      <u/>
      <sz val="8"/>
      <color indexed="12"/>
      <name val="Arial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sz val="12"/>
      <color indexed="24"/>
      <name val="Modern Cyrillic"/>
      <charset val="204"/>
    </font>
    <font>
      <b/>
      <sz val="11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i/>
      <sz val="11"/>
      <name val="Times New Roman Cyr"/>
      <family val="1"/>
      <charset val="204"/>
    </font>
    <font>
      <b/>
      <sz val="15"/>
      <color indexed="56"/>
      <name val="Times New Roman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Times New Roman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Times New Roman"/>
      <family val="2"/>
      <charset val="204"/>
    </font>
    <font>
      <b/>
      <sz val="11"/>
      <color indexed="56"/>
      <name val="Arial"/>
      <family val="2"/>
      <charset val="204"/>
    </font>
    <font>
      <b/>
      <i/>
      <sz val="14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µёїт"/>
      <charset val="129"/>
    </font>
    <font>
      <b/>
      <sz val="11"/>
      <color indexed="8"/>
      <name val="Times New Roman"/>
      <family val="2"/>
      <charset val="204"/>
    </font>
    <font>
      <b/>
      <sz val="10"/>
      <color indexed="8"/>
      <name val="Arial"/>
      <family val="2"/>
      <charset val="204"/>
    </font>
    <font>
      <b/>
      <i/>
      <sz val="14"/>
      <color indexed="10"/>
      <name val="Arial Cyr"/>
      <family val="2"/>
      <charset val="204"/>
    </font>
    <font>
      <sz val="9"/>
      <name val="Times New Roman"/>
      <family val="1"/>
      <charset val="204"/>
    </font>
    <font>
      <b/>
      <sz val="11"/>
      <color indexed="9"/>
      <name val="Times New Roman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9"/>
      <name val="Arial Cyr"/>
      <family val="2"/>
      <charset val="204"/>
    </font>
    <font>
      <sz val="11"/>
      <color indexed="60"/>
      <name val="Times New Roman"/>
      <family val="2"/>
      <charset val="204"/>
    </font>
    <font>
      <sz val="10"/>
      <color indexed="60"/>
      <name val="Arial"/>
      <family val="2"/>
      <charset val="204"/>
    </font>
    <font>
      <sz val="12"/>
      <name val="Arial Cyr"/>
      <charset val="204"/>
    </font>
    <font>
      <sz val="8"/>
      <color theme="1"/>
      <name val="Arial CYR"/>
      <family val="2"/>
      <charset val="204"/>
    </font>
    <font>
      <sz val="11"/>
      <color theme="1"/>
      <name val="Trebuchet MS"/>
      <family val="2"/>
      <charset val="204"/>
    </font>
    <font>
      <sz val="10"/>
      <color theme="1"/>
      <name val="Calibri"/>
      <family val="2"/>
      <charset val="204"/>
    </font>
    <font>
      <sz val="8"/>
      <name val="MS Sans Serif"/>
      <family val="2"/>
      <charset val="204"/>
    </font>
    <font>
      <sz val="11"/>
      <color indexed="20"/>
      <name val="Times New Roman"/>
      <family val="2"/>
      <charset val="204"/>
    </font>
    <font>
      <sz val="10"/>
      <color indexed="20"/>
      <name val="Arial"/>
      <family val="2"/>
      <charset val="204"/>
    </font>
    <font>
      <sz val="10"/>
      <color rgb="FF9C0006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color indexed="12"/>
      <name val="Times New Roman Cyr"/>
      <family val="1"/>
      <charset val="204"/>
    </font>
    <font>
      <i/>
      <sz val="11"/>
      <color indexed="23"/>
      <name val="Times New Roman"/>
      <family val="2"/>
      <charset val="204"/>
    </font>
    <font>
      <i/>
      <sz val="10"/>
      <color indexed="23"/>
      <name val="Arial"/>
      <family val="2"/>
      <charset val="204"/>
    </font>
    <font>
      <b/>
      <i/>
      <sz val="10"/>
      <name val="Arial Cyr"/>
      <charset val="204"/>
    </font>
    <font>
      <sz val="12"/>
      <name val="NTTimes/Cyrillic"/>
      <charset val="204"/>
    </font>
    <font>
      <b/>
      <i/>
      <sz val="14"/>
      <color indexed="57"/>
      <name val="Arial Cyr"/>
      <family val="2"/>
      <charset val="204"/>
    </font>
    <font>
      <sz val="10"/>
      <name val="Tahoma"/>
      <family val="2"/>
    </font>
    <font>
      <sz val="11"/>
      <color indexed="52"/>
      <name val="Times New Roman"/>
      <family val="2"/>
      <charset val="204"/>
    </font>
    <font>
      <sz val="10"/>
      <color indexed="52"/>
      <name val="Arial"/>
      <family val="2"/>
      <charset val="204"/>
    </font>
    <font>
      <sz val="10"/>
      <color indexed="0"/>
      <name val="Helv"/>
    </font>
    <font>
      <sz val="12"/>
      <name val="Modern"/>
      <family val="3"/>
      <charset val="255"/>
    </font>
    <font>
      <sz val="11"/>
      <color indexed="10"/>
      <name val="Times New Roman"/>
      <family val="2"/>
      <charset val="204"/>
    </font>
    <font>
      <sz val="10"/>
      <color indexed="10"/>
      <name val="Arial"/>
      <family val="2"/>
      <charset val="204"/>
    </font>
    <font>
      <sz val="10"/>
      <name val="Arial Narrow"/>
      <family val="2"/>
    </font>
    <font>
      <b/>
      <sz val="10"/>
      <name val="Arial Narrow"/>
      <family val="2"/>
    </font>
    <font>
      <sz val="10"/>
      <name val="Tahoma"/>
      <family val="2"/>
      <charset val="204"/>
    </font>
    <font>
      <sz val="9"/>
      <name val="Arial Cyr"/>
      <charset val="204"/>
    </font>
    <font>
      <sz val="10"/>
      <name val="Arial Narrow"/>
      <family val="2"/>
      <charset val="204"/>
    </font>
    <font>
      <i/>
      <sz val="10"/>
      <name val="Times New Roman"/>
      <family val="1"/>
    </font>
    <font>
      <sz val="11"/>
      <color indexed="17"/>
      <name val="Calibri"/>
      <family val="2"/>
      <charset val="204"/>
    </font>
    <font>
      <sz val="11"/>
      <color indexed="17"/>
      <name val="Times New Roman"/>
      <family val="2"/>
      <charset val="204"/>
    </font>
    <font>
      <sz val="10"/>
      <color indexed="17"/>
      <name val="Arial"/>
      <family val="2"/>
      <charset val="204"/>
    </font>
    <font>
      <sz val="12"/>
      <name val="宋体"/>
      <charset val="134"/>
    </font>
    <font>
      <u/>
      <sz val="10"/>
      <color theme="10"/>
      <name val="Arial"/>
      <family val="2"/>
      <charset val="204"/>
    </font>
    <font>
      <b/>
      <sz val="11"/>
      <name val="Arial"/>
      <family val="2"/>
      <charset val="204"/>
    </font>
    <font>
      <b/>
      <sz val="14"/>
      <name val="Arial Cyr"/>
      <charset val="204"/>
    </font>
    <font>
      <b/>
      <sz val="14"/>
      <name val="Arial"/>
      <family val="2"/>
      <charset val="204"/>
    </font>
    <font>
      <b/>
      <sz val="10"/>
      <color rgb="FFFF0000"/>
      <name val="Book Antiqua"/>
      <family val="1"/>
      <charset val="204"/>
    </font>
    <font>
      <b/>
      <sz val="10"/>
      <name val="Book Antiqua"/>
      <family val="1"/>
      <charset val="204"/>
    </font>
    <font>
      <sz val="10"/>
      <color rgb="FFFF0000"/>
      <name val="Arial"/>
      <family val="2"/>
      <charset val="204"/>
    </font>
    <font>
      <b/>
      <sz val="9"/>
      <color rgb="FFFF0000"/>
      <name val="Book Antiqua"/>
      <family val="1"/>
      <charset val="204"/>
    </font>
  </fonts>
  <fills count="1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mediumGray">
        <fgColor indexed="22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4AB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lightGray">
        <fgColor indexed="10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7"/>
        <bgColor indexed="9"/>
      </patternFill>
    </fill>
    <fill>
      <patternFill patternType="solid">
        <fgColor indexed="13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>
        <fgColor indexed="8"/>
        <bgColor indexed="26"/>
      </patternFill>
    </fill>
    <fill>
      <patternFill patternType="solid">
        <fgColor indexed="43"/>
        <bgColor indexed="8"/>
      </patternFill>
    </fill>
    <fill>
      <patternFill patternType="solid">
        <fgColor rgb="FFFFFF99"/>
        <bgColor rgb="FF000000"/>
      </patternFill>
    </fill>
    <fill>
      <patternFill patternType="solid">
        <fgColor indexed="47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0000"/>
        <bgColor indexed="64"/>
      </patternFill>
    </fill>
  </fills>
  <borders count="16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hair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hair">
        <color auto="1"/>
      </bottom>
      <diagonal/>
    </border>
    <border>
      <left/>
      <right/>
      <top style="thick">
        <color indexed="53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indexed="9"/>
      </right>
      <top/>
      <bottom style="hair">
        <color auto="1"/>
      </bottom>
      <diagonal/>
    </border>
    <border>
      <left style="thick">
        <color indexed="9"/>
      </left>
      <right style="thick">
        <color indexed="9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thick">
        <color indexed="9"/>
      </right>
      <top style="hair">
        <color auto="1"/>
      </top>
      <bottom style="double">
        <color auto="1"/>
      </bottom>
      <diagonal/>
    </border>
    <border>
      <left style="thick">
        <color indexed="9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ck">
        <color indexed="9"/>
      </left>
      <right/>
      <top/>
      <bottom style="hair">
        <color auto="1"/>
      </bottom>
      <diagonal/>
    </border>
    <border>
      <left style="thick">
        <color indexed="9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3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9"/>
      </right>
      <top style="double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double">
        <color auto="1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ck">
        <color indexed="9"/>
      </left>
      <right/>
      <top style="hair">
        <color auto="1"/>
      </top>
      <bottom style="hair">
        <color auto="1"/>
      </bottom>
      <diagonal/>
    </border>
    <border>
      <left style="thick">
        <color indexed="9"/>
      </left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/>
      <right style="thick">
        <color indexed="9"/>
      </right>
      <top style="medium">
        <color indexed="9"/>
      </top>
      <bottom style="thick">
        <color theme="0"/>
      </bottom>
      <diagonal/>
    </border>
    <border>
      <left/>
      <right style="thick">
        <color indexed="9"/>
      </right>
      <top style="thick">
        <color theme="0"/>
      </top>
      <bottom style="thick">
        <color theme="0"/>
      </bottom>
      <diagonal/>
    </border>
    <border>
      <left/>
      <right/>
      <top style="medium">
        <color indexed="9"/>
      </top>
      <bottom/>
      <diagonal/>
    </border>
  </borders>
  <cellStyleXfs count="40361">
    <xf numFmtId="0" fontId="0" fillId="0" borderId="0"/>
    <xf numFmtId="0" fontId="32" fillId="0" borderId="0"/>
    <xf numFmtId="0" fontId="33" fillId="0" borderId="0"/>
    <xf numFmtId="0" fontId="33" fillId="0" borderId="0"/>
    <xf numFmtId="4" fontId="34" fillId="0" borderId="0">
      <alignment vertical="center"/>
    </xf>
    <xf numFmtId="172" fontId="35" fillId="0" borderId="0">
      <alignment horizontal="right" vertical="top"/>
    </xf>
    <xf numFmtId="0" fontId="36" fillId="0" borderId="0"/>
    <xf numFmtId="165" fontId="2" fillId="0" borderId="0" applyFont="0" applyFill="0" applyBorder="0" applyAlignment="0" applyProtection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0" fillId="0" borderId="0"/>
    <xf numFmtId="0" fontId="16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32" fillId="0" borderId="0"/>
    <xf numFmtId="0" fontId="65" fillId="0" borderId="11"/>
    <xf numFmtId="0" fontId="66" fillId="0" borderId="0"/>
    <xf numFmtId="0" fontId="67" fillId="0" borderId="0"/>
    <xf numFmtId="3" fontId="68" fillId="0" borderId="0" applyFill="0" applyBorder="0" applyProtection="0"/>
    <xf numFmtId="173" fontId="67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67" fillId="0" borderId="0" applyFont="0" applyFill="0" applyBorder="0" applyAlignment="0" applyProtection="0"/>
    <xf numFmtId="175" fontId="67" fillId="0" borderId="0" applyFont="0" applyFill="0" applyBorder="0" applyAlignment="0" applyProtection="0"/>
    <xf numFmtId="176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9" fontId="70" fillId="6" borderId="5" applyFont="0" applyFill="0" applyBorder="0" applyAlignment="0" applyProtection="0"/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1" fontId="73" fillId="0" borderId="24" applyFont="0" applyFill="0" applyBorder="0" applyAlignment="0" applyProtection="0">
      <alignment wrapText="1"/>
    </xf>
    <xf numFmtId="182" fontId="16" fillId="0" borderId="0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183" fontId="75" fillId="4" borderId="0" applyFont="0" applyFill="0" applyBorder="0" applyAlignment="0" applyProtection="0">
      <alignment horizontal="right"/>
    </xf>
    <xf numFmtId="184" fontId="76" fillId="6" borderId="0" applyFont="0" applyFill="0" applyBorder="0" applyAlignment="0" applyProtection="0">
      <alignment horizontal="right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85" fontId="77" fillId="0" borderId="0">
      <protection locked="0"/>
    </xf>
    <xf numFmtId="185" fontId="77" fillId="0" borderId="0">
      <protection locked="0"/>
    </xf>
    <xf numFmtId="0" fontId="16" fillId="0" borderId="0"/>
    <xf numFmtId="178" fontId="70" fillId="6" borderId="5" applyFont="0" applyFill="0" applyBorder="0" applyAlignment="0" applyProtection="0"/>
    <xf numFmtId="186" fontId="68" fillId="0" borderId="0" applyFont="0" applyFill="0" applyBorder="0" applyAlignment="0" applyProtection="0"/>
    <xf numFmtId="187" fontId="68" fillId="0" borderId="0" applyFont="0" applyFill="0" applyBorder="0" applyAlignment="0" applyProtection="0"/>
    <xf numFmtId="0" fontId="67" fillId="0" borderId="0"/>
    <xf numFmtId="0" fontId="67" fillId="0" borderId="0" applyNumberFormat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16" fillId="0" borderId="0"/>
    <xf numFmtId="0" fontId="79" fillId="0" borderId="0"/>
    <xf numFmtId="0" fontId="67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66" fillId="0" borderId="0"/>
    <xf numFmtId="0" fontId="81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188" fontId="85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4" fontId="34" fillId="0" borderId="0">
      <alignment vertical="center"/>
    </xf>
    <xf numFmtId="4" fontId="71" fillId="0" borderId="0">
      <alignment vertical="center"/>
    </xf>
    <xf numFmtId="4" fontId="72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81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188" fontId="85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16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8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71" fillId="0" borderId="0"/>
    <xf numFmtId="0" fontId="71" fillId="0" borderId="0"/>
    <xf numFmtId="0" fontId="16" fillId="0" borderId="0"/>
    <xf numFmtId="0" fontId="16" fillId="0" borderId="0"/>
    <xf numFmtId="0" fontId="66" fillId="0" borderId="0"/>
    <xf numFmtId="0" fontId="67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81" fillId="0" borderId="0"/>
    <xf numFmtId="0" fontId="67" fillId="0" borderId="0"/>
    <xf numFmtId="0" fontId="16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89" fillId="0" borderId="0">
      <alignment vertical="top"/>
    </xf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66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81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8" fillId="0" borderId="0"/>
    <xf numFmtId="0" fontId="66" fillId="0" borderId="0"/>
    <xf numFmtId="0" fontId="80" fillId="0" borderId="0"/>
    <xf numFmtId="0" fontId="88" fillId="0" borderId="0"/>
    <xf numFmtId="0" fontId="88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 applyFill="0" applyBorder="0" applyProtection="0"/>
    <xf numFmtId="0" fontId="67" fillId="0" borderId="0" applyFill="0" applyBorder="0" applyProtection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92" fillId="0" borderId="0"/>
    <xf numFmtId="0" fontId="81" fillId="0" borderId="0"/>
    <xf numFmtId="0" fontId="92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16" fillId="0" borderId="0"/>
    <xf numFmtId="0" fontId="81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1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 applyFill="0" applyBorder="0" applyProtection="0"/>
    <xf numFmtId="0" fontId="67" fillId="0" borderId="0" applyFill="0" applyBorder="0" applyProtection="0"/>
    <xf numFmtId="0" fontId="81" fillId="0" borderId="0"/>
    <xf numFmtId="0" fontId="67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86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6" fillId="0" borderId="0">
      <alignment vertical="center"/>
    </xf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66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92" fillId="0" borderId="0"/>
    <xf numFmtId="0" fontId="80" fillId="0" borderId="0"/>
    <xf numFmtId="0" fontId="81" fillId="0" borderId="0"/>
    <xf numFmtId="0" fontId="86" fillId="0" borderId="0">
      <alignment vertical="center"/>
    </xf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6" fillId="0" borderId="0">
      <alignment vertical="center"/>
    </xf>
    <xf numFmtId="0" fontId="7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6" fillId="0" borderId="0">
      <alignment vertical="center"/>
    </xf>
    <xf numFmtId="4" fontId="34" fillId="0" borderId="0">
      <alignment vertical="center"/>
    </xf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4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92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95" fillId="0" borderId="0"/>
    <xf numFmtId="0" fontId="9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 applyFill="0" applyBorder="0" applyProtection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 applyFill="0" applyBorder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6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16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4" fontId="34" fillId="0" borderId="0">
      <alignment vertical="center"/>
    </xf>
    <xf numFmtId="0" fontId="97" fillId="0" borderId="0">
      <alignment horizontal="center"/>
      <protection locked="0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1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51">
      <protection locked="0"/>
    </xf>
    <xf numFmtId="190" fontId="98" fillId="0" borderId="0"/>
    <xf numFmtId="0" fontId="10" fillId="0" borderId="0"/>
    <xf numFmtId="0" fontId="99" fillId="0" borderId="0"/>
    <xf numFmtId="0" fontId="66" fillId="0" borderId="0"/>
    <xf numFmtId="0" fontId="100" fillId="0" borderId="0">
      <protection locked="0"/>
    </xf>
    <xf numFmtId="0" fontId="100" fillId="0" borderId="0">
      <protection locked="0"/>
    </xf>
    <xf numFmtId="0" fontId="67" fillId="0" borderId="0"/>
    <xf numFmtId="0" fontId="97" fillId="0" borderId="51">
      <protection locked="0"/>
    </xf>
    <xf numFmtId="191" fontId="101" fillId="0" borderId="0"/>
    <xf numFmtId="9" fontId="67" fillId="0" borderId="0"/>
    <xf numFmtId="192" fontId="68" fillId="0" borderId="0">
      <alignment horizontal="center"/>
    </xf>
    <xf numFmtId="193" fontId="66" fillId="0" borderId="0">
      <alignment horizontal="center"/>
    </xf>
    <xf numFmtId="166" fontId="101" fillId="0" borderId="0"/>
    <xf numFmtId="194" fontId="101" fillId="0" borderId="0"/>
    <xf numFmtId="2" fontId="101" fillId="0" borderId="0"/>
    <xf numFmtId="10" fontId="101" fillId="0" borderId="0"/>
    <xf numFmtId="0" fontId="67" fillId="0" borderId="0"/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02" fillId="53" borderId="0" applyNumberFormat="0" applyBorder="0" applyAlignment="0" applyProtection="0"/>
    <xf numFmtId="0" fontId="102" fillId="54" borderId="0" applyNumberFormat="0" applyBorder="0" applyAlignment="0" applyProtection="0"/>
    <xf numFmtId="0" fontId="102" fillId="49" borderId="0" applyNumberFormat="0" applyBorder="0" applyAlignment="0" applyProtection="0"/>
    <xf numFmtId="0" fontId="89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02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02" fillId="50" borderId="0" applyNumberFormat="0" applyBorder="0" applyAlignment="0" applyProtection="0"/>
    <xf numFmtId="0" fontId="89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02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02" fillId="51" borderId="0" applyNumberFormat="0" applyBorder="0" applyAlignment="0" applyProtection="0"/>
    <xf numFmtId="0" fontId="89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02" fillId="5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2" fillId="53" borderId="0" applyNumberFormat="0" applyBorder="0" applyAlignment="0" applyProtection="0"/>
    <xf numFmtId="0" fontId="89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02" fillId="5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2" fillId="54" borderId="0" applyNumberFormat="0" applyBorder="0" applyAlignment="0" applyProtection="0"/>
    <xf numFmtId="0" fontId="89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02" fillId="5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8" fillId="0" borderId="0"/>
    <xf numFmtId="0" fontId="34" fillId="0" borderId="0"/>
    <xf numFmtId="0" fontId="34" fillId="0" borderId="0"/>
    <xf numFmtId="0" fontId="98" fillId="0" borderId="0"/>
    <xf numFmtId="0" fontId="34" fillId="0" borderId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02" fillId="57" borderId="0" applyNumberFormat="0" applyBorder="0" applyAlignment="0" applyProtection="0"/>
    <xf numFmtId="0" fontId="102" fillId="52" borderId="0" applyNumberFormat="0" applyBorder="0" applyAlignment="0" applyProtection="0"/>
    <xf numFmtId="0" fontId="102" fillId="55" borderId="0" applyNumberFormat="0" applyBorder="0" applyAlignment="0" applyProtection="0"/>
    <xf numFmtId="0" fontId="102" fillId="5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02" fillId="56" borderId="0" applyNumberFormat="0" applyBorder="0" applyAlignment="0" applyProtection="0"/>
    <xf numFmtId="0" fontId="89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02" fillId="5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02" fillId="57" borderId="0" applyNumberFormat="0" applyBorder="0" applyAlignment="0" applyProtection="0"/>
    <xf numFmtId="0" fontId="89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02" fillId="5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2" fillId="58" borderId="0" applyNumberFormat="0" applyBorder="0" applyAlignment="0" applyProtection="0"/>
    <xf numFmtId="0" fontId="89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02" fillId="58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04" fillId="59" borderId="0" applyNumberFormat="0" applyBorder="0" applyAlignment="0" applyProtection="0"/>
    <xf numFmtId="0" fontId="104" fillId="56" borderId="0" applyNumberFormat="0" applyBorder="0" applyAlignment="0" applyProtection="0"/>
    <xf numFmtId="0" fontId="104" fillId="57" borderId="0" applyNumberFormat="0" applyBorder="0" applyAlignment="0" applyProtection="0"/>
    <xf numFmtId="0" fontId="104" fillId="60" borderId="0" applyNumberFormat="0" applyBorder="0" applyAlignment="0" applyProtection="0"/>
    <xf numFmtId="0" fontId="104" fillId="61" borderId="0" applyNumberFormat="0" applyBorder="0" applyAlignment="0" applyProtection="0"/>
    <xf numFmtId="0" fontId="104" fillId="62" borderId="0" applyNumberFormat="0" applyBorder="0" applyAlignment="0" applyProtection="0"/>
    <xf numFmtId="0" fontId="104" fillId="59" borderId="0" applyNumberFormat="0" applyBorder="0" applyAlignment="0" applyProtection="0"/>
    <xf numFmtId="0" fontId="105" fillId="59" borderId="0" applyNumberFormat="0" applyBorder="0" applyAlignment="0" applyProtection="0"/>
    <xf numFmtId="0" fontId="106" fillId="59" borderId="0" applyNumberFormat="0" applyBorder="0" applyAlignment="0" applyProtection="0"/>
    <xf numFmtId="0" fontId="61" fillId="27" borderId="0" applyNumberFormat="0" applyBorder="0" applyAlignment="0" applyProtection="0"/>
    <xf numFmtId="0" fontId="105" fillId="59" borderId="0" applyNumberFormat="0" applyBorder="0" applyAlignment="0" applyProtection="0"/>
    <xf numFmtId="0" fontId="104" fillId="56" borderId="0" applyNumberFormat="0" applyBorder="0" applyAlignment="0" applyProtection="0"/>
    <xf numFmtId="0" fontId="105" fillId="56" borderId="0" applyNumberFormat="0" applyBorder="0" applyAlignment="0" applyProtection="0"/>
    <xf numFmtId="0" fontId="106" fillId="56" borderId="0" applyNumberFormat="0" applyBorder="0" applyAlignment="0" applyProtection="0"/>
    <xf numFmtId="0" fontId="61" fillId="31" borderId="0" applyNumberFormat="0" applyBorder="0" applyAlignment="0" applyProtection="0"/>
    <xf numFmtId="0" fontId="105" fillId="56" borderId="0" applyNumberFormat="0" applyBorder="0" applyAlignment="0" applyProtection="0"/>
    <xf numFmtId="0" fontId="104" fillId="57" borderId="0" applyNumberFormat="0" applyBorder="0" applyAlignment="0" applyProtection="0"/>
    <xf numFmtId="0" fontId="105" fillId="57" borderId="0" applyNumberFormat="0" applyBorder="0" applyAlignment="0" applyProtection="0"/>
    <xf numFmtId="0" fontId="106" fillId="57" borderId="0" applyNumberFormat="0" applyBorder="0" applyAlignment="0" applyProtection="0"/>
    <xf numFmtId="0" fontId="61" fillId="35" borderId="0" applyNumberFormat="0" applyBorder="0" applyAlignment="0" applyProtection="0"/>
    <xf numFmtId="0" fontId="105" fillId="57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9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3" borderId="0" applyNumberFormat="0" applyBorder="0" applyAlignment="0" applyProtection="0"/>
    <xf numFmtId="0" fontId="105" fillId="61" borderId="0" applyNumberFormat="0" applyBorder="0" applyAlignment="0" applyProtection="0"/>
    <xf numFmtId="0" fontId="104" fillId="62" borderId="0" applyNumberFormat="0" applyBorder="0" applyAlignment="0" applyProtection="0"/>
    <xf numFmtId="0" fontId="105" fillId="62" borderId="0" applyNumberFormat="0" applyBorder="0" applyAlignment="0" applyProtection="0"/>
    <xf numFmtId="0" fontId="106" fillId="62" borderId="0" applyNumberFormat="0" applyBorder="0" applyAlignment="0" applyProtection="0"/>
    <xf numFmtId="0" fontId="61" fillId="47" borderId="0" applyNumberFormat="0" applyBorder="0" applyAlignment="0" applyProtection="0"/>
    <xf numFmtId="0" fontId="105" fillId="62" borderId="0" applyNumberFormat="0" applyBorder="0" applyAlignment="0" applyProtection="0"/>
    <xf numFmtId="195" fontId="107" fillId="0" borderId="0" applyFont="0" applyFill="0" applyBorder="0">
      <alignment horizontal="center"/>
    </xf>
    <xf numFmtId="37" fontId="108" fillId="0" borderId="0">
      <alignment horizontal="center"/>
    </xf>
    <xf numFmtId="0" fontId="109" fillId="0" borderId="0">
      <alignment horizontal="right"/>
    </xf>
    <xf numFmtId="190" fontId="110" fillId="0" borderId="22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5" borderId="0" applyNumberFormat="0" applyBorder="0" applyAlignment="0" applyProtection="0"/>
    <xf numFmtId="0" fontId="104" fillId="66" borderId="0" applyNumberFormat="0" applyBorder="0" applyAlignment="0" applyProtection="0"/>
    <xf numFmtId="0" fontId="112" fillId="67" borderId="0" applyNumberFormat="0" applyBorder="0" applyAlignment="0" applyProtection="0"/>
    <xf numFmtId="0" fontId="112" fillId="67" borderId="0" applyNumberFormat="0" applyBorder="0" applyAlignment="0" applyProtection="0"/>
    <xf numFmtId="0" fontId="111" fillId="68" borderId="0" applyNumberFormat="0" applyBorder="0" applyAlignment="0" applyProtection="0"/>
    <xf numFmtId="0" fontId="111" fillId="69" borderId="0" applyNumberFormat="0" applyBorder="0" applyAlignment="0" applyProtection="0"/>
    <xf numFmtId="0" fontId="112" fillId="70" borderId="0" applyNumberFormat="0" applyBorder="0" applyAlignment="0" applyProtection="0"/>
    <xf numFmtId="0" fontId="104" fillId="71" borderId="0" applyNumberFormat="0" applyBorder="0" applyAlignment="0" applyProtection="0"/>
    <xf numFmtId="0" fontId="112" fillId="72" borderId="0" applyNumberFormat="0" applyBorder="0" applyAlignment="0" applyProtection="0"/>
    <xf numFmtId="0" fontId="112" fillId="72" borderId="0" applyNumberFormat="0" applyBorder="0" applyAlignment="0" applyProtection="0"/>
    <xf numFmtId="0" fontId="111" fillId="73" borderId="0" applyNumberFormat="0" applyBorder="0" applyAlignment="0" applyProtection="0"/>
    <xf numFmtId="0" fontId="111" fillId="74" borderId="0" applyNumberFormat="0" applyBorder="0" applyAlignment="0" applyProtection="0"/>
    <xf numFmtId="0" fontId="112" fillId="75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2" fillId="76" borderId="0" applyNumberFormat="0" applyBorder="0" applyAlignment="0" applyProtection="0"/>
    <xf numFmtId="0" fontId="112" fillId="70" borderId="0" applyNumberFormat="0" applyBorder="0" applyAlignment="0" applyProtection="0"/>
    <xf numFmtId="0" fontId="112" fillId="70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1" fillId="74" borderId="0" applyNumberFormat="0" applyBorder="0" applyAlignment="0" applyProtection="0"/>
    <xf numFmtId="0" fontId="111" fillId="75" borderId="0" applyNumberFormat="0" applyBorder="0" applyAlignment="0" applyProtection="0"/>
    <xf numFmtId="0" fontId="112" fillId="75" borderId="0" applyNumberFormat="0" applyBorder="0" applyAlignment="0" applyProtection="0"/>
    <xf numFmtId="0" fontId="104" fillId="60" borderId="0" applyNumberFormat="0" applyBorder="0" applyAlignment="0" applyProtection="0"/>
    <xf numFmtId="0" fontId="112" fillId="77" borderId="0" applyNumberFormat="0" applyBorder="0" applyAlignment="0" applyProtection="0"/>
    <xf numFmtId="0" fontId="112" fillId="77" borderId="0" applyNumberFormat="0" applyBorder="0" applyAlignment="0" applyProtection="0"/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4" borderId="0" applyNumberFormat="0" applyBorder="0" applyAlignment="0" applyProtection="0"/>
    <xf numFmtId="0" fontId="104" fillId="61" borderId="0" applyNumberFormat="0" applyBorder="0" applyAlignment="0" applyProtection="0"/>
    <xf numFmtId="0" fontId="112" fillId="78" borderId="0" applyNumberFormat="0" applyBorder="0" applyAlignment="0" applyProtection="0"/>
    <xf numFmtId="0" fontId="112" fillId="78" borderId="0" applyNumberFormat="0" applyBorder="0" applyAlignment="0" applyProtection="0"/>
    <xf numFmtId="0" fontId="111" fillId="79" borderId="0" applyNumberFormat="0" applyBorder="0" applyAlignment="0" applyProtection="0"/>
    <xf numFmtId="0" fontId="111" fillId="69" borderId="0" applyNumberFormat="0" applyBorder="0" applyAlignment="0" applyProtection="0"/>
    <xf numFmtId="0" fontId="112" fillId="80" borderId="0" applyNumberFormat="0" applyBorder="0" applyAlignment="0" applyProtection="0"/>
    <xf numFmtId="0" fontId="104" fillId="81" borderId="0" applyNumberFormat="0" applyBorder="0" applyAlignment="0" applyProtection="0"/>
    <xf numFmtId="0" fontId="112" fillId="82" borderId="0" applyNumberFormat="0" applyBorder="0" applyAlignment="0" applyProtection="0"/>
    <xf numFmtId="0" fontId="112" fillId="8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196" fontId="16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14" fillId="0" borderId="0" applyFont="0" applyFill="0" applyBorder="0" applyAlignment="0" applyProtection="0"/>
    <xf numFmtId="206" fontId="114" fillId="0" borderId="0" applyFont="0" applyFill="0" applyBorder="0" applyAlignment="0" applyProtection="0"/>
    <xf numFmtId="205" fontId="114" fillId="0" borderId="0" applyFont="0" applyFill="0" applyBorder="0" applyAlignment="0" applyProtection="0"/>
    <xf numFmtId="206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0" fontId="19" fillId="0" borderId="83" applyNumberFormat="0" applyFill="0" applyAlignment="0" applyProtection="0"/>
    <xf numFmtId="0" fontId="68" fillId="0" borderId="0"/>
    <xf numFmtId="0" fontId="115" fillId="0" borderId="0"/>
    <xf numFmtId="0" fontId="116" fillId="50" borderId="0" applyNumberFormat="0" applyBorder="0" applyAlignment="0" applyProtection="0"/>
    <xf numFmtId="0" fontId="117" fillId="0" borderId="0" applyNumberFormat="0" applyFill="0" applyBorder="0" applyAlignment="0" applyProtection="0"/>
    <xf numFmtId="0" fontId="118" fillId="2" borderId="0" applyNumberFormat="0" applyFill="0" applyBorder="0" applyAlignment="0" applyProtection="0">
      <protection locked="0"/>
    </xf>
    <xf numFmtId="0" fontId="119" fillId="0" borderId="0" applyNumberFormat="0" applyFill="0" applyBorder="0" applyAlignment="0" applyProtection="0"/>
    <xf numFmtId="0" fontId="120" fillId="2" borderId="22" applyNumberFormat="0" applyFill="0" applyBorder="0" applyAlignment="0" applyProtection="0">
      <protection locked="0"/>
    </xf>
    <xf numFmtId="0" fontId="121" fillId="0" borderId="84" applyNumberFormat="0" applyFont="0" applyFill="0" applyAlignment="0" applyProtection="0"/>
    <xf numFmtId="0" fontId="121" fillId="0" borderId="85" applyNumberFormat="0" applyFont="0" applyFill="0" applyAlignment="0" applyProtection="0"/>
    <xf numFmtId="0" fontId="122" fillId="0" borderId="0"/>
    <xf numFmtId="0" fontId="123" fillId="0" borderId="0" applyFill="0" applyBorder="0">
      <alignment vertical="center"/>
    </xf>
    <xf numFmtId="207" fontId="124" fillId="0" borderId="0">
      <alignment horizontal="right"/>
    </xf>
    <xf numFmtId="208" fontId="124" fillId="0" borderId="0">
      <alignment horizontal="right" vertical="center"/>
    </xf>
    <xf numFmtId="0" fontId="19" fillId="0" borderId="0" applyFill="0" applyBorder="0"/>
    <xf numFmtId="207" fontId="124" fillId="0" borderId="0">
      <alignment horizontal="right" vertical="center"/>
    </xf>
    <xf numFmtId="49" fontId="125" fillId="0" borderId="0" applyFill="0" applyBorder="0">
      <alignment horizontal="right" vertical="center"/>
    </xf>
    <xf numFmtId="49" fontId="126" fillId="0" borderId="39" applyFill="0" applyBorder="0">
      <alignment horizontal="right" vertical="center"/>
    </xf>
    <xf numFmtId="209" fontId="19" fillId="0" borderId="0" applyFill="0" applyBorder="0">
      <alignment horizontal="right"/>
    </xf>
    <xf numFmtId="209" fontId="127" fillId="0" borderId="0" applyFill="0" applyBorder="0">
      <alignment horizontal="right"/>
    </xf>
    <xf numFmtId="0" fontId="128" fillId="0" borderId="0">
      <alignment horizontal="left"/>
    </xf>
    <xf numFmtId="210" fontId="129" fillId="5" borderId="0">
      <alignment horizontal="right" vertical="center"/>
    </xf>
    <xf numFmtId="211" fontId="129" fillId="5" borderId="0">
      <alignment horizontal="right"/>
    </xf>
    <xf numFmtId="212" fontId="129" fillId="0" borderId="0">
      <alignment horizontal="right" vertical="center"/>
    </xf>
    <xf numFmtId="213" fontId="130" fillId="0" borderId="0"/>
    <xf numFmtId="214" fontId="130" fillId="0" borderId="0"/>
    <xf numFmtId="215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86"/>
    <xf numFmtId="214" fontId="130" fillId="0" borderId="86"/>
    <xf numFmtId="215" fontId="130" fillId="0" borderId="86"/>
    <xf numFmtId="183" fontId="131" fillId="0" borderId="86"/>
    <xf numFmtId="183" fontId="131" fillId="0" borderId="0"/>
    <xf numFmtId="216" fontId="130" fillId="0" borderId="0"/>
    <xf numFmtId="217" fontId="130" fillId="0" borderId="0"/>
    <xf numFmtId="218" fontId="130" fillId="0" borderId="0"/>
    <xf numFmtId="216" fontId="130" fillId="0" borderId="86"/>
    <xf numFmtId="217" fontId="130" fillId="0" borderId="86"/>
    <xf numFmtId="218" fontId="130" fillId="0" borderId="86"/>
    <xf numFmtId="219" fontId="131" fillId="0" borderId="86"/>
    <xf numFmtId="219" fontId="131" fillId="0" borderId="0"/>
    <xf numFmtId="220" fontId="130" fillId="0" borderId="0">
      <alignment horizontal="right"/>
      <protection locked="0"/>
    </xf>
    <xf numFmtId="221" fontId="130" fillId="0" borderId="0">
      <alignment horizontal="right"/>
      <protection locked="0"/>
    </xf>
    <xf numFmtId="222" fontId="130" fillId="0" borderId="0"/>
    <xf numFmtId="223" fontId="130" fillId="0" borderId="0"/>
    <xf numFmtId="224" fontId="130" fillId="0" borderId="0"/>
    <xf numFmtId="222" fontId="130" fillId="0" borderId="86"/>
    <xf numFmtId="223" fontId="130" fillId="0" borderId="86"/>
    <xf numFmtId="224" fontId="130" fillId="0" borderId="86"/>
    <xf numFmtId="225" fontId="131" fillId="0" borderId="86"/>
    <xf numFmtId="225" fontId="131" fillId="0" borderId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3" fillId="83" borderId="87" applyNumberFormat="0" applyAlignment="0" applyProtection="0"/>
    <xf numFmtId="0" fontId="132" fillId="83" borderId="87" applyNumberFormat="0" applyAlignment="0" applyProtection="0"/>
    <xf numFmtId="0" fontId="133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0" fontId="132" fillId="83" borderId="87" applyNumberFormat="0" applyAlignment="0" applyProtection="0"/>
    <xf numFmtId="1" fontId="134" fillId="0" borderId="0"/>
    <xf numFmtId="38" fontId="135" fillId="0" borderId="0" applyNumberFormat="0" applyFill="0" applyBorder="0" applyAlignment="0" applyProtection="0"/>
    <xf numFmtId="0" fontId="136" fillId="84" borderId="88" applyNumberFormat="0" applyAlignment="0" applyProtection="0"/>
    <xf numFmtId="3" fontId="72" fillId="5" borderId="89" applyFill="0">
      <alignment vertical="center"/>
    </xf>
    <xf numFmtId="226" fontId="67" fillId="0" borderId="90" applyFont="0" applyFill="0" applyBorder="0" applyProtection="0">
      <alignment horizontal="center"/>
      <protection locked="0"/>
    </xf>
    <xf numFmtId="0" fontId="137" fillId="0" borderId="0" applyNumberFormat="0" applyFill="0" applyBorder="0" applyProtection="0">
      <alignment horizontal="right"/>
    </xf>
    <xf numFmtId="1" fontId="138" fillId="0" borderId="60">
      <alignment vertical="top"/>
    </xf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66" fillId="0" borderId="0" applyFont="0" applyFill="0" applyBorder="0" applyAlignment="0" applyProtection="0"/>
    <xf numFmtId="228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9" fontId="67" fillId="0" borderId="0" applyFont="0" applyFill="0" applyBorder="0" applyAlignment="0" applyProtection="0"/>
    <xf numFmtId="230" fontId="140" fillId="0" borderId="0" applyFont="0" applyFill="0" applyBorder="0" applyAlignment="0" applyProtection="0">
      <alignment horizontal="center"/>
    </xf>
    <xf numFmtId="231" fontId="88" fillId="0" borderId="0" applyFont="0" applyFill="0" applyBorder="0" applyAlignment="0" applyProtection="0"/>
    <xf numFmtId="40" fontId="141" fillId="0" borderId="0" applyFont="0" applyFill="0" applyBorder="0" applyAlignment="0" applyProtection="0">
      <alignment horizontal="center"/>
    </xf>
    <xf numFmtId="232" fontId="141" fillId="0" borderId="0" applyFont="0" applyFill="0" applyBorder="0" applyAlignment="0" applyProtection="0">
      <alignment horizontal="center"/>
    </xf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34" fontId="79" fillId="0" borderId="0" applyFont="0" applyFill="0" applyBorder="0" applyAlignment="0" applyProtection="0"/>
    <xf numFmtId="235" fontId="142" fillId="0" borderId="0" applyFont="0" applyFill="0" applyBorder="0" applyAlignment="0" applyProtection="0"/>
    <xf numFmtId="234" fontId="79" fillId="0" borderId="0" applyFont="0" applyFill="0" applyBorder="0" applyAlignment="0" applyProtection="0"/>
    <xf numFmtId="234" fontId="79" fillId="0" borderId="0" applyFont="0" applyFill="0" applyBorder="0" applyAlignment="0" applyProtection="0"/>
    <xf numFmtId="236" fontId="79" fillId="0" borderId="0" applyFont="0" applyFill="0" applyBorder="0" applyAlignment="0" applyProtection="0"/>
    <xf numFmtId="234" fontId="102" fillId="0" borderId="0" applyFont="0" applyFill="0" applyBorder="0" applyAlignment="0" applyProtection="0"/>
    <xf numFmtId="0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40" fillId="0" borderId="0" applyFont="0" applyFill="0" applyBorder="0" applyAlignment="0" applyProtection="0"/>
    <xf numFmtId="233" fontId="111" fillId="0" borderId="0" applyFont="0" applyFill="0" applyBorder="0" applyAlignment="0" applyProtection="0"/>
    <xf numFmtId="237" fontId="111" fillId="0" borderId="0" applyFont="0" applyFill="0" applyBorder="0" applyAlignment="0" applyProtection="0"/>
    <xf numFmtId="233" fontId="111" fillId="0" borderId="0" applyFont="0" applyFill="0" applyBorder="0" applyAlignment="0" applyProtection="0"/>
    <xf numFmtId="233" fontId="11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6" fillId="0" borderId="0" applyFont="0" applyFill="0" applyBorder="0" applyAlignment="0" applyProtection="0"/>
    <xf numFmtId="236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8" fontId="68" fillId="0" borderId="0" applyFont="0" applyFill="0" applyBorder="0" applyAlignment="0" applyProtection="0"/>
    <xf numFmtId="194" fontId="67" fillId="0" borderId="0" applyFont="0" applyFill="0" applyBorder="0" applyAlignment="0" applyProtection="0"/>
    <xf numFmtId="234" fontId="7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227" fontId="66" fillId="0" borderId="0" applyFont="0" applyFill="0" applyBorder="0" applyAlignment="0" applyProtection="0"/>
    <xf numFmtId="227" fontId="66" fillId="0" borderId="0" applyFont="0" applyFill="0" applyBorder="0" applyAlignment="0" applyProtection="0"/>
    <xf numFmtId="233" fontId="143" fillId="0" borderId="0" applyFont="0" applyFill="0" applyBorder="0" applyAlignment="0" applyProtection="0"/>
    <xf numFmtId="233" fontId="143" fillId="0" borderId="0" applyFont="0" applyFill="0" applyBorder="0" applyAlignment="0" applyProtection="0"/>
    <xf numFmtId="233" fontId="143" fillId="0" borderId="0" applyFont="0" applyFill="0" applyBorder="0" applyAlignment="0" applyProtection="0"/>
    <xf numFmtId="234" fontId="143" fillId="0" borderId="0" applyFont="0" applyFill="0" applyBorder="0" applyAlignment="0" applyProtection="0"/>
    <xf numFmtId="234" fontId="143" fillId="0" borderId="0" applyFont="0" applyFill="0" applyBorder="0" applyAlignment="0" applyProtection="0"/>
    <xf numFmtId="43" fontId="111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1" fillId="0" borderId="0" applyFont="0" applyFill="0" applyBorder="0" applyAlignment="0" applyProtection="0"/>
    <xf numFmtId="233" fontId="79" fillId="0" borderId="0" applyFont="0" applyFill="0" applyBorder="0" applyAlignment="0" applyProtection="0"/>
    <xf numFmtId="239" fontId="1" fillId="0" borderId="0" applyFont="0" applyFill="0" applyBorder="0" applyAlignment="0" applyProtection="0"/>
    <xf numFmtId="234" fontId="144" fillId="0" borderId="0" applyFont="0" applyFill="0" applyBorder="0" applyAlignment="0" applyProtection="0"/>
    <xf numFmtId="233" fontId="145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3" fontId="146" fillId="0" borderId="0" applyFont="0" applyFill="0" applyBorder="0" applyAlignment="0" applyProtection="0"/>
    <xf numFmtId="240" fontId="19" fillId="0" borderId="0" applyBorder="0"/>
    <xf numFmtId="241" fontId="19" fillId="0" borderId="0" applyBorder="0"/>
    <xf numFmtId="167" fontId="147" fillId="0" borderId="0"/>
    <xf numFmtId="242" fontId="148" fillId="0" borderId="0" applyFill="0" applyBorder="0" applyProtection="0"/>
    <xf numFmtId="242" fontId="148" fillId="0" borderId="86" applyFill="0" applyProtection="0"/>
    <xf numFmtId="242" fontId="148" fillId="0" borderId="91" applyFill="0" applyProtection="0"/>
    <xf numFmtId="42" fontId="66" fillId="0" borderId="0" applyFont="0" applyFill="0" applyBorder="0" applyAlignment="0" applyProtection="0"/>
    <xf numFmtId="42" fontId="6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66" fillId="0" borderId="0" applyFont="0" applyFill="0" applyBorder="0" applyAlignment="0" applyProtection="0"/>
    <xf numFmtId="229" fontId="67" fillId="0" borderId="0" applyFont="0" applyFill="0" applyBorder="0" applyAlignment="0" applyProtection="0"/>
    <xf numFmtId="243" fontId="68" fillId="0" borderId="0" applyFont="0" applyFill="0" applyBorder="0" applyAlignment="0" applyProtection="0"/>
    <xf numFmtId="229" fontId="88" fillId="0" borderId="0" applyFont="0" applyFill="0" applyBorder="0" applyAlignment="0" applyProtection="0"/>
    <xf numFmtId="244" fontId="88" fillId="0" borderId="0" applyFont="0" applyFill="0" applyBorder="0" applyAlignment="0" applyProtection="0"/>
    <xf numFmtId="236" fontId="16" fillId="0" borderId="0" applyFont="0" applyFill="0" applyBorder="0" applyAlignment="0" applyProtection="0"/>
    <xf numFmtId="44" fontId="66" fillId="0" borderId="0" applyFont="0" applyFill="0" applyBorder="0" applyAlignment="0" applyProtection="0"/>
    <xf numFmtId="37" fontId="89" fillId="0" borderId="92" applyFont="0" applyFill="0" applyBorder="0"/>
    <xf numFmtId="37" fontId="149" fillId="0" borderId="92" applyFont="0" applyFill="0" applyBorder="0">
      <protection locked="0"/>
    </xf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50" fillId="6" borderId="93" applyFill="0" applyBorder="0" applyProtection="0"/>
    <xf numFmtId="37" fontId="149" fillId="0" borderId="92" applyFill="0" applyBorder="0">
      <protection locked="0"/>
    </xf>
    <xf numFmtId="245" fontId="146" fillId="0" borderId="0" applyFont="0" applyFill="0" applyBorder="0" applyAlignment="0" applyProtection="0"/>
    <xf numFmtId="246" fontId="151" fillId="0" borderId="0" applyFill="0" applyBorder="0">
      <alignment horizontal="right"/>
    </xf>
    <xf numFmtId="0" fontId="152" fillId="0" borderId="0"/>
    <xf numFmtId="0" fontId="152" fillId="0" borderId="94"/>
    <xf numFmtId="213" fontId="130" fillId="4" borderId="95">
      <protection locked="0"/>
    </xf>
    <xf numFmtId="214" fontId="130" fillId="4" borderId="95">
      <protection locked="0"/>
    </xf>
    <xf numFmtId="215" fontId="130" fillId="4" borderId="95">
      <protection locked="0"/>
    </xf>
    <xf numFmtId="183" fontId="131" fillId="4" borderId="95">
      <protection locked="0"/>
    </xf>
    <xf numFmtId="247" fontId="130" fillId="4" borderId="95">
      <protection locked="0"/>
    </xf>
    <xf numFmtId="248" fontId="130" fillId="4" borderId="95">
      <protection locked="0"/>
    </xf>
    <xf numFmtId="249" fontId="130" fillId="4" borderId="95">
      <protection locked="0"/>
    </xf>
    <xf numFmtId="250" fontId="131" fillId="4" borderId="95">
      <protection locked="0"/>
    </xf>
    <xf numFmtId="220" fontId="130" fillId="85" borderId="95">
      <alignment horizontal="right"/>
      <protection locked="0"/>
    </xf>
    <xf numFmtId="221" fontId="130" fillId="85" borderId="95">
      <alignment horizontal="right"/>
      <protection locked="0"/>
    </xf>
    <xf numFmtId="0" fontId="153" fillId="86" borderId="0" applyNumberFormat="0" applyFont="0" applyBorder="0" applyAlignment="0" applyProtection="0">
      <alignment horizontal="centerContinuous"/>
      <protection locked="0"/>
    </xf>
    <xf numFmtId="229" fontId="67" fillId="0" borderId="0" applyNumberFormat="0" applyFill="0" applyBorder="0" applyAlignment="0"/>
    <xf numFmtId="0" fontId="130" fillId="87" borderId="95">
      <alignment horizontal="left"/>
      <protection locked="0"/>
    </xf>
    <xf numFmtId="49" fontId="130" fillId="5" borderId="95">
      <alignment horizontal="left" vertical="top" wrapText="1"/>
      <protection locked="0"/>
    </xf>
    <xf numFmtId="222" fontId="130" fillId="4" borderId="95">
      <protection locked="0"/>
    </xf>
    <xf numFmtId="223" fontId="130" fillId="4" borderId="95">
      <protection locked="0"/>
    </xf>
    <xf numFmtId="224" fontId="130" fillId="4" borderId="95">
      <protection locked="0"/>
    </xf>
    <xf numFmtId="225" fontId="131" fillId="4" borderId="95">
      <protection locked="0"/>
    </xf>
    <xf numFmtId="49" fontId="130" fillId="5" borderId="95">
      <alignment horizontal="left"/>
      <protection locked="0"/>
    </xf>
    <xf numFmtId="251" fontId="130" fillId="4" borderId="95">
      <alignment horizontal="left" indent="1"/>
      <protection locked="0"/>
    </xf>
    <xf numFmtId="0" fontId="146" fillId="0" borderId="0" applyFont="0" applyFill="0" applyBorder="0" applyAlignment="0" applyProtection="0"/>
    <xf numFmtId="14" fontId="67" fillId="0" borderId="0" applyAlignment="0"/>
    <xf numFmtId="15" fontId="72" fillId="0" borderId="96" applyFont="0" applyFill="0" applyBorder="0" applyAlignment="0">
      <alignment horizontal="centerContinuous"/>
    </xf>
    <xf numFmtId="15" fontId="72" fillId="0" borderId="96" applyFont="0" applyFill="0" applyBorder="0" applyAlignment="0">
      <alignment horizontal="centerContinuous"/>
    </xf>
    <xf numFmtId="252" fontId="72" fillId="0" borderId="96" applyFont="0" applyFill="0" applyBorder="0" applyAlignment="0">
      <alignment horizontal="centerContinuous"/>
    </xf>
    <xf numFmtId="252" fontId="72" fillId="0" borderId="96" applyFont="0" applyFill="0" applyBorder="0" applyAlignment="0">
      <alignment horizontal="centerContinuous"/>
    </xf>
    <xf numFmtId="14" fontId="154" fillId="0" borderId="97" applyFont="0">
      <alignment horizontal="right"/>
    </xf>
    <xf numFmtId="253" fontId="68" fillId="0" borderId="0"/>
    <xf numFmtId="0" fontId="155" fillId="6" borderId="98" applyFont="0" applyFill="0" applyBorder="0" applyProtection="0">
      <alignment horizontal="right" vertical="center"/>
    </xf>
    <xf numFmtId="254" fontId="148" fillId="0" borderId="0" applyFill="0" applyBorder="0" applyProtection="0"/>
    <xf numFmtId="254" fontId="148" fillId="0" borderId="86" applyFill="0" applyProtection="0"/>
    <xf numFmtId="254" fontId="148" fillId="0" borderId="91" applyFill="0" applyProtection="0"/>
    <xf numFmtId="255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0" fontId="156" fillId="5" borderId="99" applyFill="0">
      <alignment horizontal="center" vertical="center" wrapText="1"/>
    </xf>
    <xf numFmtId="0" fontId="154" fillId="6" borderId="0" applyNumberFormat="0" applyFont="0">
      <protection locked="0"/>
    </xf>
    <xf numFmtId="237" fontId="89" fillId="0" borderId="0" applyFont="0" applyFill="0" applyBorder="0" applyAlignment="0" applyProtection="0">
      <protection locked="0"/>
    </xf>
    <xf numFmtId="0" fontId="157" fillId="0" borderId="0" applyNumberFormat="0" applyFill="0" applyBorder="0" applyAlignment="0" applyProtection="0"/>
    <xf numFmtId="0" fontId="158" fillId="88" borderId="0" applyNumberFormat="0" applyBorder="0" applyAlignment="0" applyProtection="0"/>
    <xf numFmtId="0" fontId="158" fillId="89" borderId="0" applyNumberFormat="0" applyBorder="0" applyAlignment="0" applyProtection="0"/>
    <xf numFmtId="0" fontId="158" fillId="89" borderId="0" applyNumberFormat="0" applyBorder="0" applyAlignment="0" applyProtection="0"/>
    <xf numFmtId="256" fontId="153" fillId="90" borderId="0" applyNumberFormat="0" applyFont="0" applyBorder="0" applyAlignment="0" applyProtection="0"/>
    <xf numFmtId="0" fontId="16" fillId="0" borderId="0" applyFont="0" applyFill="0" applyBorder="0" applyAlignment="0" applyProtection="0"/>
    <xf numFmtId="257" fontId="67" fillId="0" borderId="0" applyFont="0" applyFill="0" applyBorder="0" applyAlignment="0" applyProtection="0"/>
    <xf numFmtId="258" fontId="1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259" fontId="67" fillId="0" borderId="0" applyFont="0" applyFill="0" applyBorder="0" applyAlignment="0" applyProtection="0"/>
    <xf numFmtId="2" fontId="146" fillId="0" borderId="0" applyFont="0" applyFill="0" applyBorder="0" applyAlignment="0" applyProtection="0"/>
    <xf numFmtId="260" fontId="151" fillId="0" borderId="0" applyFill="0" applyBorder="0">
      <alignment horizontal="right"/>
    </xf>
    <xf numFmtId="0" fontId="141" fillId="0" borderId="0"/>
    <xf numFmtId="167" fontId="19" fillId="0" borderId="0"/>
    <xf numFmtId="0" fontId="151" fillId="0" borderId="0"/>
    <xf numFmtId="231" fontId="162" fillId="2" borderId="93" applyFont="0" applyBorder="0" applyAlignment="0" applyProtection="0">
      <alignment vertical="top"/>
    </xf>
    <xf numFmtId="0" fontId="163" fillId="0" borderId="0">
      <alignment vertical="center"/>
    </xf>
    <xf numFmtId="1" fontId="66" fillId="0" borderId="0" applyNumberFormat="0" applyFont="0" applyBorder="0" applyAlignment="0">
      <alignment horizontal="centerContinuous"/>
    </xf>
    <xf numFmtId="0" fontId="164" fillId="17" borderId="0" applyNumberFormat="0" applyBorder="0" applyAlignment="0" applyProtection="0"/>
    <xf numFmtId="38" fontId="19" fillId="6" borderId="0" applyNumberFormat="0" applyBorder="0" applyAlignment="0" applyProtection="0"/>
    <xf numFmtId="1" fontId="156" fillId="0" borderId="0" applyNumberFormat="0" applyAlignment="0">
      <alignment vertical="top"/>
    </xf>
    <xf numFmtId="0" fontId="165" fillId="0" borderId="100" applyFill="0" applyProtection="0"/>
    <xf numFmtId="0" fontId="166" fillId="0" borderId="58" applyNumberFormat="0" applyAlignment="0" applyProtection="0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6" fillId="0" borderId="97">
      <alignment horizontal="left" vertical="center"/>
    </xf>
    <xf numFmtId="0" fontId="167" fillId="0" borderId="0"/>
    <xf numFmtId="14" fontId="14" fillId="91" borderId="100">
      <alignment horizontal="center" vertical="center" wrapText="1"/>
    </xf>
    <xf numFmtId="0" fontId="168" fillId="0" borderId="101" applyNumberFormat="0" applyFill="0" applyAlignment="0" applyProtection="0"/>
    <xf numFmtId="0" fontId="169" fillId="92" borderId="0">
      <alignment vertical="center"/>
    </xf>
    <xf numFmtId="0" fontId="170" fillId="6" borderId="0" applyFont="0"/>
    <xf numFmtId="0" fontId="171" fillId="0" borderId="102" applyNumberFormat="0" applyFill="0" applyAlignment="0" applyProtection="0"/>
    <xf numFmtId="0" fontId="172" fillId="0" borderId="103" applyNumberFormat="0" applyFill="0" applyAlignment="0" applyProtection="0"/>
    <xf numFmtId="0" fontId="172" fillId="0" borderId="0" applyNumberFormat="0" applyFill="0" applyBorder="0" applyAlignment="0" applyProtection="0"/>
    <xf numFmtId="3" fontId="155" fillId="0" borderId="0">
      <alignment vertical="top"/>
    </xf>
    <xf numFmtId="0" fontId="173" fillId="93" borderId="0"/>
    <xf numFmtId="0" fontId="174" fillId="94" borderId="0"/>
    <xf numFmtId="0" fontId="175" fillId="0" borderId="0"/>
    <xf numFmtId="0" fontId="176" fillId="0" borderId="0" applyNumberFormat="0" applyFill="0" applyBorder="0" applyAlignment="0" applyProtection="0"/>
    <xf numFmtId="188" fontId="177" fillId="0" borderId="0" applyFill="0" applyBorder="0" applyAlignment="0" applyProtection="0"/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/>
    <xf numFmtId="0" fontId="16" fillId="0" borderId="0"/>
    <xf numFmtId="185" fontId="180" fillId="0" borderId="0">
      <protection locked="0"/>
    </xf>
    <xf numFmtId="185" fontId="180" fillId="0" borderId="0">
      <protection locked="0"/>
    </xf>
    <xf numFmtId="0" fontId="114" fillId="0" borderId="0"/>
    <xf numFmtId="0" fontId="68" fillId="0" borderId="0"/>
    <xf numFmtId="185" fontId="77" fillId="0" borderId="0">
      <protection locked="0"/>
    </xf>
    <xf numFmtId="185" fontId="77" fillId="0" borderId="0">
      <protection locked="0"/>
    </xf>
    <xf numFmtId="0" fontId="66" fillId="0" borderId="95" applyNumberFormat="0">
      <alignment vertical="center" wrapText="1"/>
    </xf>
    <xf numFmtId="10" fontId="19" fillId="86" borderId="93" applyNumberFormat="0" applyBorder="0" applyAlignment="0" applyProtection="0"/>
    <xf numFmtId="10" fontId="19" fillId="86" borderId="93" applyNumberFormat="0" applyBorder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2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2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0" fontId="181" fillId="54" borderId="87" applyNumberFormat="0" applyAlignment="0" applyProtection="0"/>
    <xf numFmtId="261" fontId="162" fillId="86" borderId="0" applyNumberFormat="0" applyFont="0" applyBorder="0" applyAlignment="0" applyProtection="0">
      <alignment horizontal="center"/>
      <protection locked="0"/>
    </xf>
    <xf numFmtId="194" fontId="162" fillId="86" borderId="104" applyNumberFormat="0" applyFont="0" applyAlignment="0" applyProtection="0">
      <alignment horizontal="center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3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0" fontId="184" fillId="95" borderId="86" applyNumberFormat="0" applyFont="0" applyBorder="0" applyAlignment="0" applyProtection="0">
      <alignment horizontal="left"/>
      <protection locked="0"/>
    </xf>
    <xf numFmtId="38" fontId="185" fillId="0" borderId="0"/>
    <xf numFmtId="38" fontId="186" fillId="0" borderId="0"/>
    <xf numFmtId="38" fontId="187" fillId="0" borderId="0"/>
    <xf numFmtId="38" fontId="188" fillId="0" borderId="0"/>
    <xf numFmtId="0" fontId="189" fillId="0" borderId="0"/>
    <xf numFmtId="0" fontId="189" fillId="0" borderId="0"/>
    <xf numFmtId="0" fontId="188" fillId="0" borderId="0"/>
    <xf numFmtId="0" fontId="26" fillId="6" borderId="0">
      <alignment horizontal="center"/>
    </xf>
    <xf numFmtId="0" fontId="130" fillId="0" borderId="0"/>
    <xf numFmtId="0" fontId="190" fillId="0" borderId="0"/>
    <xf numFmtId="0" fontId="191" fillId="0" borderId="0">
      <alignment horizontal="center"/>
    </xf>
    <xf numFmtId="0" fontId="192" fillId="96" borderId="94"/>
    <xf numFmtId="262" fontId="88" fillId="0" borderId="0" applyFont="0" applyFill="0" applyBorder="0" applyAlignment="0" applyProtection="0"/>
    <xf numFmtId="38" fontId="193" fillId="0" borderId="0" applyNumberFormat="0" applyFill="0" applyBorder="0" applyAlignment="0" applyProtection="0"/>
    <xf numFmtId="0" fontId="194" fillId="0" borderId="105" applyNumberFormat="0" applyFill="0" applyAlignment="0" applyProtection="0"/>
    <xf numFmtId="263" fontId="67" fillId="0" borderId="0" applyFont="0" applyFill="0" applyBorder="0" applyAlignment="0" applyProtection="0"/>
    <xf numFmtId="264" fontId="67" fillId="0" borderId="0" applyFont="0" applyFill="0" applyBorder="0" applyAlignment="0" applyProtection="0"/>
    <xf numFmtId="227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0" fontId="19" fillId="97" borderId="0"/>
    <xf numFmtId="0" fontId="19" fillId="97" borderId="0"/>
    <xf numFmtId="2" fontId="19" fillId="56" borderId="0" applyNumberFormat="0" applyBorder="0" applyAlignment="0"/>
    <xf numFmtId="265" fontId="67" fillId="0" borderId="0" applyFont="0" applyFill="0" applyBorder="0" applyAlignment="0" applyProtection="0"/>
    <xf numFmtId="266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67" fontId="195" fillId="0" borderId="0" applyFont="0" applyFill="0" applyBorder="0" applyProtection="0">
      <alignment horizontal="right"/>
    </xf>
    <xf numFmtId="268" fontId="88" fillId="0" borderId="0" applyFill="0" applyBorder="0" applyProtection="0">
      <alignment horizontal="right"/>
    </xf>
    <xf numFmtId="0" fontId="151" fillId="0" borderId="0" applyFill="0" applyBorder="0">
      <alignment horizontal="right"/>
    </xf>
    <xf numFmtId="0" fontId="156" fillId="5" borderId="89" applyNumberFormat="0" applyFill="0">
      <alignment horizontal="center" vertical="center" wrapText="1"/>
    </xf>
    <xf numFmtId="0" fontId="196" fillId="98" borderId="0" applyNumberFormat="0" applyBorder="0" applyAlignment="0" applyProtection="0"/>
    <xf numFmtId="0" fontId="197" fillId="0" borderId="0" applyNumberFormat="0" applyFill="0" applyBorder="0" applyAlignment="0" applyProtection="0"/>
    <xf numFmtId="0" fontId="198" fillId="6" borderId="0">
      <alignment horizontal="left" indent="1"/>
    </xf>
    <xf numFmtId="0" fontId="80" fillId="0" borderId="0"/>
    <xf numFmtId="256" fontId="199" fillId="0" borderId="0"/>
    <xf numFmtId="251" fontId="10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269" fontId="19" fillId="0" borderId="0"/>
    <xf numFmtId="270" fontId="19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44" fillId="0" borderId="0"/>
    <xf numFmtId="0" fontId="200" fillId="0" borderId="0"/>
    <xf numFmtId="0" fontId="1" fillId="0" borderId="0"/>
    <xf numFmtId="0" fontId="66" fillId="0" borderId="0"/>
    <xf numFmtId="0" fontId="144" fillId="0" borderId="0"/>
    <xf numFmtId="0" fontId="10" fillId="0" borderId="0"/>
    <xf numFmtId="0" fontId="79" fillId="0" borderId="0"/>
    <xf numFmtId="0" fontId="10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44" fillId="0" borderId="0"/>
    <xf numFmtId="0" fontId="79" fillId="0" borderId="0"/>
    <xf numFmtId="0" fontId="144" fillId="0" borderId="0"/>
    <xf numFmtId="0" fontId="10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0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6" fillId="0" borderId="0"/>
    <xf numFmtId="0" fontId="79" fillId="0" borderId="0"/>
    <xf numFmtId="0" fontId="1" fillId="0" borderId="0"/>
    <xf numFmtId="0" fontId="1" fillId="0" borderId="0"/>
    <xf numFmtId="0" fontId="66" fillId="0" borderId="0"/>
    <xf numFmtId="0" fontId="10" fillId="0" borderId="0"/>
    <xf numFmtId="0" fontId="66" fillId="0" borderId="0"/>
    <xf numFmtId="0" fontId="143" fillId="0" borderId="0"/>
    <xf numFmtId="0" fontId="40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10" fillId="0" borderId="0"/>
    <xf numFmtId="0" fontId="143" fillId="0" borderId="0"/>
    <xf numFmtId="0" fontId="143" fillId="0" borderId="0"/>
    <xf numFmtId="0" fontId="143" fillId="0" borderId="0"/>
    <xf numFmtId="0" fontId="10" fillId="0" borderId="0"/>
    <xf numFmtId="0" fontId="203" fillId="0" borderId="0"/>
    <xf numFmtId="0" fontId="66" fillId="0" borderId="0"/>
    <xf numFmtId="0" fontId="66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0" fillId="0" borderId="0"/>
    <xf numFmtId="0" fontId="10" fillId="0" borderId="0"/>
    <xf numFmtId="0" fontId="111" fillId="0" borderId="0"/>
    <xf numFmtId="0" fontId="204" fillId="0" borderId="0"/>
    <xf numFmtId="0" fontId="204" fillId="0" borderId="0"/>
    <xf numFmtId="0" fontId="10" fillId="0" borderId="0"/>
    <xf numFmtId="0" fontId="66" fillId="0" borderId="0"/>
    <xf numFmtId="0" fontId="68" fillId="0" borderId="0"/>
    <xf numFmtId="0" fontId="40" fillId="0" borderId="0"/>
    <xf numFmtId="0" fontId="40" fillId="0" borderId="0"/>
    <xf numFmtId="0" fontId="79" fillId="0" borderId="0"/>
    <xf numFmtId="0" fontId="40" fillId="0" borderId="0"/>
    <xf numFmtId="0" fontId="40" fillId="0" borderId="0"/>
    <xf numFmtId="0" fontId="79" fillId="0" borderId="0"/>
    <xf numFmtId="0" fontId="79" fillId="0" borderId="0"/>
    <xf numFmtId="0" fontId="79" fillId="0" borderId="0"/>
    <xf numFmtId="0" fontId="6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05" fillId="0" borderId="0"/>
    <xf numFmtId="0" fontId="67" fillId="0" borderId="0"/>
    <xf numFmtId="0" fontId="67" fillId="0" borderId="0"/>
    <xf numFmtId="0" fontId="79" fillId="0" borderId="0"/>
    <xf numFmtId="0" fontId="79" fillId="0" borderId="0">
      <alignment vertical="top"/>
    </xf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6" fillId="0" borderId="0"/>
    <xf numFmtId="0" fontId="143" fillId="0" borderId="0"/>
    <xf numFmtId="0" fontId="206" fillId="0" borderId="0"/>
    <xf numFmtId="0" fontId="79" fillId="0" borderId="0"/>
    <xf numFmtId="0" fontId="67" fillId="0" borderId="0"/>
    <xf numFmtId="0" fontId="10" fillId="0" borderId="0"/>
    <xf numFmtId="0" fontId="143" fillId="0" borderId="0"/>
    <xf numFmtId="0" fontId="143" fillId="0" borderId="0"/>
    <xf numFmtId="0" fontId="109" fillId="0" borderId="0"/>
    <xf numFmtId="0" fontId="207" fillId="0" borderId="0" applyFill="0" applyBorder="0" applyAlignment="0" applyProtection="0"/>
    <xf numFmtId="0" fontId="208" fillId="0" borderId="0"/>
    <xf numFmtId="0" fontId="81" fillId="0" borderId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16" fillId="99" borderId="106" applyNumberFormat="0" applyFont="0" applyAlignment="0" applyProtection="0"/>
    <xf numFmtId="0" fontId="209" fillId="99" borderId="106" applyNumberFormat="0" applyFont="0" applyAlignment="0" applyProtection="0"/>
    <xf numFmtId="0" fontId="16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0" fontId="209" fillId="99" borderId="106" applyNumberFormat="0" applyFont="0" applyAlignment="0" applyProtection="0"/>
    <xf numFmtId="1" fontId="210" fillId="0" borderId="0" applyFont="0" applyFill="0" applyBorder="0" applyAlignment="0" applyProtection="0">
      <protection locked="0"/>
    </xf>
    <xf numFmtId="271" fontId="211" fillId="0" borderId="39"/>
    <xf numFmtId="204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9" fontId="212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74" fontId="114" fillId="0" borderId="0" applyFont="0" applyFill="0" applyBorder="0" applyAlignment="0" applyProtection="0"/>
    <xf numFmtId="275" fontId="114" fillId="0" borderId="0" applyFont="0" applyFill="0" applyBorder="0" applyAlignment="0" applyProtection="0"/>
    <xf numFmtId="274" fontId="114" fillId="0" borderId="0" applyFont="0" applyFill="0" applyBorder="0" applyAlignment="0" applyProtection="0"/>
    <xf numFmtId="275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27" fontId="67" fillId="0" borderId="0" applyFont="0" applyFill="0" applyBorder="0" applyAlignment="0" applyProtection="0"/>
    <xf numFmtId="227" fontId="67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74" fontId="16" fillId="0" borderId="0" applyFont="0" applyFill="0" applyBorder="0" applyAlignment="0" applyProtection="0"/>
    <xf numFmtId="275" fontId="16" fillId="0" borderId="0" applyFont="0" applyFill="0" applyBorder="0" applyAlignment="0" applyProtection="0"/>
    <xf numFmtId="274" fontId="16" fillId="0" borderId="0" applyFont="0" applyFill="0" applyBorder="0" applyAlignment="0" applyProtection="0"/>
    <xf numFmtId="275" fontId="16" fillId="0" borderId="0" applyFont="0" applyFill="0" applyBorder="0" applyAlignment="0" applyProtection="0"/>
    <xf numFmtId="27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7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6" fontId="114" fillId="0" borderId="0" applyFont="0" applyFill="0" applyBorder="0" applyAlignment="0" applyProtection="0"/>
    <xf numFmtId="201" fontId="114" fillId="0" borderId="0" applyFont="0" applyFill="0" applyBorder="0" applyAlignment="0" applyProtection="0"/>
    <xf numFmtId="276" fontId="114" fillId="0" borderId="0" applyFont="0" applyFill="0" applyBorder="0" applyAlignment="0" applyProtection="0"/>
    <xf numFmtId="201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2" fontId="131" fillId="0" borderId="0" applyFont="0" applyFill="0" applyBorder="0" applyAlignment="0" applyProtection="0"/>
    <xf numFmtId="201" fontId="16" fillId="0" borderId="0" applyFont="0" applyFill="0" applyBorder="0" applyAlignment="0" applyProtection="0"/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278" fontId="213" fillId="0" borderId="0" applyFont="0" applyFill="0" applyBorder="0" applyAlignment="0" applyProtection="0"/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279" fontId="213" fillId="0" borderId="0" applyFont="0" applyFill="0" applyBorder="0" applyAlignment="0" applyProtection="0"/>
    <xf numFmtId="0" fontId="67" fillId="0" borderId="0"/>
    <xf numFmtId="0" fontId="67" fillId="0" borderId="0" applyNumberFormat="0" applyFill="0" applyBorder="0" applyAlignment="0" applyProtection="0"/>
    <xf numFmtId="3" fontId="214" fillId="0" borderId="0">
      <alignment vertical="top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41" fontId="88" fillId="0" borderId="93">
      <alignment horizontal="right" vertical="center" wrapText="1"/>
    </xf>
    <xf numFmtId="182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0" fontId="215" fillId="0" borderId="0">
      <alignment horizontal="left"/>
    </xf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7" fillId="83" borderId="107" applyNumberFormat="0" applyAlignment="0" applyProtection="0"/>
    <xf numFmtId="0" fontId="216" fillId="83" borderId="107" applyNumberFormat="0" applyAlignment="0" applyProtection="0"/>
    <xf numFmtId="0" fontId="217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0" fontId="216" fillId="83" borderId="107" applyNumberFormat="0" applyAlignment="0" applyProtection="0"/>
    <xf numFmtId="40" fontId="218" fillId="2" borderId="0">
      <alignment horizontal="right"/>
    </xf>
    <xf numFmtId="0" fontId="219" fillId="2" borderId="0">
      <alignment horizontal="right"/>
    </xf>
    <xf numFmtId="0" fontId="220" fillId="2" borderId="22"/>
    <xf numFmtId="0" fontId="220" fillId="0" borderId="0" applyBorder="0">
      <alignment horizontal="centerContinuous"/>
    </xf>
    <xf numFmtId="0" fontId="221" fillId="0" borderId="0" applyBorder="0">
      <alignment horizontal="centerContinuous"/>
    </xf>
    <xf numFmtId="37" fontId="19" fillId="0" borderId="0" applyBorder="0">
      <protection locked="0"/>
    </xf>
    <xf numFmtId="0" fontId="222" fillId="0" borderId="0" applyFill="0" applyBorder="0" applyProtection="0">
      <alignment horizontal="left"/>
    </xf>
    <xf numFmtId="0" fontId="223" fillId="0" borderId="0" applyFill="0" applyBorder="0" applyProtection="0">
      <alignment horizontal="left"/>
    </xf>
    <xf numFmtId="281" fontId="79" fillId="0" borderId="0" applyFont="0" applyFill="0" applyBorder="0" applyAlignment="0" applyProtection="0"/>
    <xf numFmtId="9" fontId="148" fillId="0" borderId="0" applyFont="0" applyFill="0" applyBorder="0" applyAlignment="0" applyProtection="0"/>
    <xf numFmtId="10" fontId="148" fillId="0" borderId="0" applyFont="0" applyFill="0" applyBorder="0" applyAlignment="0" applyProtection="0"/>
    <xf numFmtId="194" fontId="224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140" fillId="0" borderId="0" applyFont="0" applyFill="0" applyBorder="0" applyAlignment="0" applyProtection="0">
      <alignment horizontal="center"/>
    </xf>
    <xf numFmtId="10" fontId="1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82" fontId="88" fillId="0" borderId="0" applyFont="0" applyFill="0" applyBorder="0" applyProtection="0">
      <alignment horizontal="right"/>
    </xf>
    <xf numFmtId="283" fontId="19" fillId="0" borderId="0" applyBorder="0">
      <alignment horizontal="right"/>
    </xf>
    <xf numFmtId="284" fontId="19" fillId="0" borderId="0" applyBorder="0"/>
    <xf numFmtId="0" fontId="102" fillId="100" borderId="0" applyNumberFormat="0" applyFont="0" applyBorder="0" applyAlignment="0" applyProtection="0"/>
    <xf numFmtId="0" fontId="102" fillId="101" borderId="0" applyNumberFormat="0" applyFont="0" applyBorder="0" applyAlignment="0" applyProtection="0"/>
    <xf numFmtId="0" fontId="102" fillId="102" borderId="0" applyNumberFormat="0" applyFont="0" applyBorder="0" applyAlignment="0" applyProtection="0"/>
    <xf numFmtId="0" fontId="102" fillId="103" borderId="0" applyNumberFormat="0" applyFont="0" applyBorder="0" applyAlignment="0" applyProtection="0"/>
    <xf numFmtId="285" fontId="151" fillId="0" borderId="0" applyFill="0" applyBorder="0">
      <alignment horizontal="right"/>
    </xf>
    <xf numFmtId="0" fontId="10" fillId="0" borderId="0">
      <protection locked="0"/>
    </xf>
    <xf numFmtId="0" fontId="25" fillId="0" borderId="0">
      <protection locked="0"/>
    </xf>
    <xf numFmtId="0" fontId="10" fillId="0" borderId="0">
      <protection locked="0"/>
    </xf>
    <xf numFmtId="0" fontId="14" fillId="0" borderId="0">
      <protection locked="0"/>
    </xf>
    <xf numFmtId="37" fontId="225" fillId="4" borderId="22"/>
    <xf numFmtId="37" fontId="225" fillId="4" borderId="22"/>
    <xf numFmtId="194" fontId="67" fillId="0" borderId="0" applyFont="0" applyFill="0" applyBorder="0" applyAlignment="0" applyProtection="0"/>
    <xf numFmtId="0" fontId="151" fillId="0" borderId="0" applyNumberFormat="0">
      <alignment horizontal="left"/>
    </xf>
    <xf numFmtId="0" fontId="210" fillId="6" borderId="93" applyNumberFormat="0" applyFont="0" applyAlignment="0" applyProtection="0"/>
    <xf numFmtId="261" fontId="162" fillId="6" borderId="0" applyNumberFormat="0" applyFont="0" applyBorder="0" applyAlignment="0" applyProtection="0">
      <alignment horizontal="center"/>
      <protection locked="0"/>
    </xf>
    <xf numFmtId="286" fontId="226" fillId="0" borderId="108" applyBorder="0">
      <alignment horizontal="right"/>
      <protection locked="0"/>
    </xf>
    <xf numFmtId="3" fontId="227" fillId="0" borderId="95" applyNumberFormat="0" applyAlignment="0">
      <alignment vertical="top"/>
    </xf>
    <xf numFmtId="0" fontId="228" fillId="92" borderId="0">
      <alignment horizontal="left" indent="1"/>
    </xf>
    <xf numFmtId="37" fontId="19" fillId="2" borderId="22" applyFill="0" applyBorder="0">
      <protection hidden="1"/>
    </xf>
    <xf numFmtId="37" fontId="19" fillId="2" borderId="22" applyFill="0" applyBorder="0">
      <protection hidden="1"/>
    </xf>
    <xf numFmtId="0" fontId="229" fillId="0" borderId="0"/>
    <xf numFmtId="0" fontId="230" fillId="0" borderId="0"/>
    <xf numFmtId="0" fontId="211" fillId="0" borderId="0"/>
    <xf numFmtId="287" fontId="231" fillId="104" borderId="106" applyFill="0" applyBorder="0" applyProtection="0">
      <alignment horizontal="right"/>
    </xf>
    <xf numFmtId="287" fontId="232" fillId="104" borderId="106" applyFill="0" applyBorder="0" applyProtection="0">
      <alignment horizontal="right"/>
    </xf>
    <xf numFmtId="288" fontId="231" fillId="104" borderId="106" applyFill="0" applyBorder="0" applyAlignment="0" applyProtection="0"/>
    <xf numFmtId="0" fontId="152" fillId="0" borderId="0"/>
    <xf numFmtId="37" fontId="233" fillId="0" borderId="0" applyNumberFormat="0" applyFill="0" applyBorder="0" applyAlignment="0" applyProtection="0"/>
    <xf numFmtId="0" fontId="210" fillId="0" borderId="0" applyNumberFormat="0" applyFill="0" applyBorder="0"/>
    <xf numFmtId="289" fontId="234" fillId="0" borderId="0"/>
    <xf numFmtId="0" fontId="235" fillId="0" borderId="0" applyNumberFormat="0" applyBorder="0" applyAlignment="0"/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2" fillId="4" borderId="107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36" fillId="98" borderId="109" applyNumberFormat="0" applyProtection="0">
      <alignment vertical="center"/>
    </xf>
    <xf numFmtId="4" fontId="22" fillId="4" borderId="107" applyNumberFormat="0" applyProtection="0">
      <alignment vertical="center"/>
    </xf>
    <xf numFmtId="4" fontId="22" fillId="4" borderId="107" applyNumberFormat="0" applyProtection="0">
      <alignment vertical="center"/>
    </xf>
    <xf numFmtId="4" fontId="22" fillId="4" borderId="107" applyNumberFormat="0" applyProtection="0">
      <alignment vertical="center"/>
    </xf>
    <xf numFmtId="4" fontId="22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8" fillId="4" borderId="107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7" fillId="4" borderId="109" applyNumberFormat="0" applyProtection="0">
      <alignment vertical="center"/>
    </xf>
    <xf numFmtId="4" fontId="238" fillId="4" borderId="107" applyNumberFormat="0" applyProtection="0">
      <alignment vertical="center"/>
    </xf>
    <xf numFmtId="4" fontId="238" fillId="4" borderId="107" applyNumberFormat="0" applyProtection="0">
      <alignment vertical="center"/>
    </xf>
    <xf numFmtId="4" fontId="238" fillId="4" borderId="107" applyNumberFormat="0" applyProtection="0">
      <alignment vertical="center"/>
    </xf>
    <xf numFmtId="4" fontId="238" fillId="4" borderId="107" applyNumberFormat="0" applyProtection="0">
      <alignment vertical="center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2" fillId="105" borderId="107" applyNumberFormat="0" applyProtection="0">
      <alignment horizontal="left" vertical="center" wrapText="1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36" fillId="4" borderId="109" applyNumberFormat="0" applyProtection="0">
      <alignment horizontal="left" vertical="center" indent="1"/>
    </xf>
    <xf numFmtId="4" fontId="22" fillId="105" borderId="107" applyNumberFormat="0" applyProtection="0">
      <alignment horizontal="left" vertical="center" wrapText="1" indent="1"/>
    </xf>
    <xf numFmtId="4" fontId="22" fillId="105" borderId="107" applyNumberFormat="0" applyProtection="0">
      <alignment horizontal="left" vertical="center" wrapText="1" indent="1"/>
    </xf>
    <xf numFmtId="4" fontId="22" fillId="105" borderId="107" applyNumberFormat="0" applyProtection="0">
      <alignment horizontal="left" vertical="center" wrapText="1" indent="1"/>
    </xf>
    <xf numFmtId="4" fontId="22" fillId="105" borderId="107" applyNumberFormat="0" applyProtection="0">
      <alignment horizontal="left" vertical="center" wrapText="1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4" fontId="22" fillId="4" borderId="107" applyNumberFormat="0" applyProtection="0">
      <alignment horizontal="left" vertical="center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0" fontId="236" fillId="4" borderId="109" applyNumberFormat="0" applyProtection="0">
      <alignment horizontal="left" vertical="top" indent="1"/>
    </xf>
    <xf numFmtId="4" fontId="22" fillId="4" borderId="107" applyNumberFormat="0" applyProtection="0">
      <alignment horizontal="left" vertical="center" indent="1"/>
    </xf>
    <xf numFmtId="4" fontId="22" fillId="4" borderId="107" applyNumberFormat="0" applyProtection="0">
      <alignment horizontal="left" vertical="center" indent="1"/>
    </xf>
    <xf numFmtId="4" fontId="22" fillId="4" borderId="107" applyNumberFormat="0" applyProtection="0">
      <alignment horizontal="left" vertical="center" indent="1"/>
    </xf>
    <xf numFmtId="4" fontId="22" fillId="4" borderId="107" applyNumberFormat="0" applyProtection="0">
      <alignment horizontal="left" vertical="center" indent="1"/>
    </xf>
    <xf numFmtId="4" fontId="236" fillId="8" borderId="0" applyNumberFormat="0" applyProtection="0">
      <alignment horizontal="left" vertical="center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50" borderId="109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97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56" borderId="109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106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71" borderId="109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107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58" borderId="109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108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62" borderId="109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109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81" borderId="109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110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76" borderId="109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111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2" borderId="109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113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57" borderId="109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2" fillId="114" borderId="107" applyNumberFormat="0" applyProtection="0">
      <alignment horizontal="right" vertical="center"/>
    </xf>
    <xf numFmtId="4" fontId="236" fillId="115" borderId="110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5" borderId="110" applyNumberFormat="0" applyProtection="0">
      <alignment horizontal="left" vertical="center" indent="1"/>
    </xf>
    <xf numFmtId="4" fontId="236" fillId="115" borderId="110" applyNumberFormat="0" applyProtection="0">
      <alignment horizontal="left" vertical="center" indent="1"/>
    </xf>
    <xf numFmtId="4" fontId="236" fillId="115" borderId="110" applyNumberFormat="0" applyProtection="0">
      <alignment horizontal="left" vertical="center" indent="1"/>
    </xf>
    <xf numFmtId="4" fontId="236" fillId="115" borderId="110" applyNumberFormat="0" applyProtection="0">
      <alignment horizontal="left" vertical="center" indent="1"/>
    </xf>
    <xf numFmtId="4" fontId="236" fillId="115" borderId="110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36" fillId="116" borderId="107" applyNumberFormat="0" applyProtection="0">
      <alignment horizontal="left" vertical="center" indent="1"/>
    </xf>
    <xf numFmtId="4" fontId="22" fillId="117" borderId="0" applyNumberFormat="0" applyProtection="0">
      <alignment horizontal="left" vertical="center" indent="1"/>
    </xf>
    <xf numFmtId="4" fontId="239" fillId="118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4" fontId="22" fillId="120" borderId="109" applyNumberFormat="0" applyProtection="0">
      <alignment horizontal="right" vertical="center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4" fontId="89" fillId="117" borderId="0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90" fillId="117" borderId="0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121" borderId="107" applyNumberFormat="0" applyProtection="0">
      <alignment horizontal="left" vertical="center" indent="1"/>
    </xf>
    <xf numFmtId="4" fontId="89" fillId="8" borderId="0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90" fillId="120" borderId="0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4" fontId="89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79" fillId="119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18" borderId="109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22" borderId="107" applyNumberFormat="0" applyProtection="0">
      <alignment horizontal="left" vertical="center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67" fillId="118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79" fillId="119" borderId="109" applyNumberFormat="0" applyProtection="0">
      <alignment horizontal="left" vertical="top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79" fillId="120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8" borderId="109" applyNumberFormat="0" applyProtection="0">
      <alignment horizontal="left" vertical="top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92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79" fillId="55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3" borderId="109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79" fillId="55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3" borderId="109" applyNumberFormat="0" applyProtection="0">
      <alignment horizontal="left" vertical="top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6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79" fillId="117" borderId="109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0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79" fillId="11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7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0" borderId="0" applyFill="0" applyBorder="0" applyProtection="0"/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79" fillId="123" borderId="93" applyNumberFormat="0">
      <protection locked="0"/>
    </xf>
    <xf numFmtId="0" fontId="210" fillId="119" borderId="111" applyBorder="0"/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9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7" applyNumberFormat="0" applyProtection="0">
      <alignment vertical="center"/>
    </xf>
    <xf numFmtId="4" fontId="22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9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7" applyNumberFormat="0" applyProtection="0">
      <alignment vertical="center"/>
    </xf>
    <xf numFmtId="4" fontId="238" fillId="86" borderId="107" applyNumberFormat="0" applyProtection="0">
      <alignment vertical="center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9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0" fontId="22" fillId="86" borderId="109" applyNumberFormat="0" applyProtection="0">
      <alignment horizontal="left" vertical="top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86" borderId="107" applyNumberFormat="0" applyProtection="0">
      <alignment horizontal="left" vertical="center" indent="1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4" fontId="22" fillId="121" borderId="107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290" fontId="22" fillId="121" borderId="107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4" fontId="22" fillId="117" borderId="109" applyNumberFormat="0" applyProtection="0">
      <alignment horizontal="right" vertical="center"/>
    </xf>
    <xf numFmtId="290" fontId="22" fillId="121" borderId="107" applyProtection="0">
      <alignment horizontal="right" vertical="center"/>
    </xf>
    <xf numFmtId="290" fontId="22" fillId="121" borderId="107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17" borderId="109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38" fillId="121" borderId="107" applyNumberFormat="0" applyProtection="0">
      <alignment horizontal="right" vertical="center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87" borderId="107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0" fontId="67" fillId="2" borderId="107" applyNumberFormat="0" applyProtection="0">
      <alignment horizontal="left" vertical="center" wrapText="1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4" fontId="22" fillId="120" borderId="109" applyNumberFormat="0" applyProtection="0">
      <alignment horizontal="left" vertical="center" indent="1"/>
    </xf>
    <xf numFmtId="0" fontId="67" fillId="2" borderId="107" applyNumberFormat="0" applyProtection="0">
      <alignment horizontal="left" vertical="center" wrapText="1" indent="1"/>
    </xf>
    <xf numFmtId="0" fontId="67" fillId="2" borderId="107" applyNumberFormat="0" applyProtection="0">
      <alignment horizontal="left" vertical="center" wrapText="1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67" fillId="87" borderId="107" applyNumberFormat="0" applyProtection="0">
      <alignment horizontal="left" vertical="center" wrapText="1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0" fontId="22" fillId="8" borderId="109" applyNumberFormat="0" applyProtection="0">
      <alignment horizontal="left" vertical="top" indent="1"/>
    </xf>
    <xf numFmtId="4" fontId="241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0" fontId="19" fillId="125" borderId="93"/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17" borderId="109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4" fontId="243" fillId="121" borderId="107" applyNumberFormat="0" applyProtection="0">
      <alignment horizontal="right" vertical="center"/>
    </xf>
    <xf numFmtId="0" fontId="67" fillId="99" borderId="0" applyNumberFormat="0" applyFont="0" applyBorder="0" applyAlignment="0" applyProtection="0"/>
    <xf numFmtId="0" fontId="67" fillId="123" borderId="0" applyNumberFormat="0" applyFont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0" borderId="0" applyNumberFormat="0" applyFont="0" applyBorder="0" applyAlignment="0" applyProtection="0"/>
    <xf numFmtId="38" fontId="244" fillId="0" borderId="112">
      <alignment horizontal="center"/>
    </xf>
    <xf numFmtId="0" fontId="245" fillId="126" borderId="0"/>
    <xf numFmtId="49" fontId="246" fillId="126" borderId="0"/>
    <xf numFmtId="49" fontId="247" fillId="126" borderId="113"/>
    <xf numFmtId="49" fontId="247" fillId="126" borderId="0"/>
    <xf numFmtId="0" fontId="248" fillId="2" borderId="113">
      <protection locked="0"/>
    </xf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49" fillId="86" borderId="93"/>
    <xf numFmtId="0" fontId="250" fillId="104" borderId="0"/>
    <xf numFmtId="0" fontId="250" fillId="114" borderId="0"/>
    <xf numFmtId="0" fontId="250" fillId="108" borderId="0"/>
    <xf numFmtId="0" fontId="148" fillId="127" borderId="0" applyNumberFormat="0" applyFont="0" applyBorder="0" applyAlignment="0" applyProtection="0"/>
    <xf numFmtId="0" fontId="251" fillId="0" borderId="0" applyNumberFormat="0" applyFill="0" applyBorder="0" applyAlignment="0" applyProtection="0"/>
    <xf numFmtId="0" fontId="151" fillId="0" borderId="39"/>
    <xf numFmtId="0" fontId="109" fillId="0" borderId="0" applyNumberFormat="0" applyFill="0" applyBorder="0" applyAlignment="0" applyProtection="0">
      <alignment horizontal="center"/>
    </xf>
    <xf numFmtId="0" fontId="252" fillId="0" borderId="0" applyNumberFormat="0">
      <alignment horizontal="left"/>
    </xf>
    <xf numFmtId="0" fontId="253" fillId="0" borderId="0">
      <alignment horizontal="right" vertical="center"/>
    </xf>
    <xf numFmtId="4" fontId="67" fillId="0" borderId="0">
      <alignment vertical="center"/>
    </xf>
    <xf numFmtId="0" fontId="67" fillId="0" borderId="0"/>
    <xf numFmtId="0" fontId="66" fillId="0" borderId="0"/>
    <xf numFmtId="0" fontId="80" fillId="0" borderId="0"/>
    <xf numFmtId="0" fontId="79" fillId="0" borderId="0"/>
    <xf numFmtId="0" fontId="79" fillId="0" borderId="0"/>
    <xf numFmtId="0" fontId="66" fillId="85" borderId="0"/>
    <xf numFmtId="0" fontId="254" fillId="0" borderId="0"/>
    <xf numFmtId="0" fontId="14" fillId="0" borderId="0" applyNumberFormat="0" applyFill="0" applyBorder="0">
      <alignment horizontal="center" wrapText="1"/>
    </xf>
    <xf numFmtId="0" fontId="14" fillId="0" borderId="0" applyNumberFormat="0" applyFill="0" applyBorder="0">
      <alignment horizontal="center" wrapText="1"/>
    </xf>
    <xf numFmtId="291" fontId="255" fillId="0" borderId="0">
      <alignment horizontal="right" vertical="center"/>
    </xf>
    <xf numFmtId="0" fontId="256" fillId="3" borderId="0"/>
    <xf numFmtId="0" fontId="257" fillId="110" borderId="0" applyFont="0" applyBorder="0" applyAlignment="0"/>
    <xf numFmtId="0" fontId="66" fillId="91" borderId="0"/>
    <xf numFmtId="0" fontId="66" fillId="85" borderId="0"/>
    <xf numFmtId="289" fontId="258" fillId="0" borderId="0"/>
    <xf numFmtId="167" fontId="166" fillId="0" borderId="0"/>
    <xf numFmtId="0" fontId="210" fillId="6" borderId="0" applyNumberFormat="0" applyFont="0" applyBorder="0" applyAlignment="0" applyProtection="0"/>
    <xf numFmtId="0" fontId="259" fillId="6" borderId="93">
      <protection locked="0"/>
    </xf>
    <xf numFmtId="0" fontId="98" fillId="0" borderId="0"/>
    <xf numFmtId="0" fontId="152" fillId="0" borderId="94"/>
    <xf numFmtId="0" fontId="26" fillId="0" borderId="0" applyFill="0" applyBorder="0" applyProtection="0">
      <alignment horizontal="center" vertical="center"/>
    </xf>
    <xf numFmtId="0" fontId="26" fillId="0" borderId="0" applyFill="0" applyBorder="0" applyProtection="0"/>
    <xf numFmtId="0" fontId="260" fillId="0" borderId="0" applyNumberFormat="0">
      <alignment horizontal="left"/>
    </xf>
    <xf numFmtId="0" fontId="261" fillId="0" borderId="0" applyNumberFormat="0">
      <alignment horizontal="left"/>
    </xf>
    <xf numFmtId="0" fontId="262" fillId="0" borderId="0" applyNumberFormat="0">
      <alignment horizontal="left"/>
    </xf>
    <xf numFmtId="0" fontId="118" fillId="2" borderId="86" applyNumberFormat="0" applyFont="0" applyFill="0" applyAlignment="0" applyProtection="0">
      <protection locked="0"/>
    </xf>
    <xf numFmtId="0" fontId="263" fillId="0" borderId="0" applyFill="0" applyBorder="0" applyProtection="0">
      <alignment horizontal="center" vertical="center"/>
    </xf>
    <xf numFmtId="0" fontId="118" fillId="2" borderId="114" applyNumberFormat="0" applyFont="0" applyFill="0" applyAlignment="0" applyProtection="0">
      <protection locked="0"/>
    </xf>
    <xf numFmtId="0" fontId="264" fillId="0" borderId="0" applyFill="0" applyBorder="0" applyProtection="0">
      <alignment vertical="top"/>
    </xf>
    <xf numFmtId="0" fontId="265" fillId="0" borderId="0" applyFill="0" applyBorder="0" applyProtection="0">
      <alignment vertical="center"/>
    </xf>
    <xf numFmtId="0" fontId="266" fillId="0" borderId="0" applyFill="0" applyBorder="0" applyProtection="0"/>
    <xf numFmtId="287" fontId="10" fillId="7" borderId="115" applyFont="0" applyFill="0" applyBorder="0">
      <alignment horizontal="right" vertical="top"/>
    </xf>
    <xf numFmtId="292" fontId="10" fillId="7" borderId="10" applyFont="0" applyFill="0" applyBorder="0">
      <alignment horizontal="right"/>
    </xf>
    <xf numFmtId="0" fontId="210" fillId="0" borderId="0" applyNumberFormat="0" applyFill="0" applyBorder="0" applyAlignment="0" applyProtection="0"/>
    <xf numFmtId="0" fontId="267" fillId="0" borderId="0" applyFill="0" applyBorder="0" applyProtection="0">
      <alignment horizontal="left" vertical="top"/>
    </xf>
    <xf numFmtId="18" fontId="268" fillId="2" borderId="0" applyFont="0" applyFill="0" applyBorder="0" applyAlignment="0" applyProtection="0">
      <protection locked="0"/>
    </xf>
    <xf numFmtId="0" fontId="269" fillId="0" borderId="0">
      <alignment horizontal="center"/>
    </xf>
    <xf numFmtId="293" fontId="269" fillId="0" borderId="0">
      <alignment horizontal="center"/>
    </xf>
    <xf numFmtId="0" fontId="270" fillId="128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167" fontId="271" fillId="0" borderId="0"/>
    <xf numFmtId="0" fontId="272" fillId="0" borderId="0" applyNumberFormat="0" applyFill="0" applyBorder="0" applyAlignment="0" applyProtection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158" fillId="0" borderId="116" applyNumberFormat="0" applyFill="0" applyAlignment="0" applyProtection="0"/>
    <xf numFmtId="0" fontId="273" fillId="0" borderId="116" applyNumberFormat="0" applyFill="0" applyAlignment="0" applyProtection="0"/>
    <xf numFmtId="0" fontId="158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0" fontId="273" fillId="0" borderId="116" applyNumberFormat="0" applyFill="0" applyAlignment="0" applyProtection="0"/>
    <xf numFmtId="289" fontId="138" fillId="0" borderId="117" applyAlignment="0">
      <alignment horizontal="right"/>
    </xf>
    <xf numFmtId="269" fontId="138" fillId="0" borderId="117" applyAlignment="0"/>
    <xf numFmtId="270" fontId="138" fillId="0" borderId="117" applyAlignment="0"/>
    <xf numFmtId="0" fontId="192" fillId="0" borderId="118"/>
    <xf numFmtId="0" fontId="192" fillId="0" borderId="94"/>
    <xf numFmtId="0" fontId="88" fillId="0" borderId="0" applyNumberFormat="0" applyFill="0" applyBorder="0" applyAlignment="0" applyProtection="0"/>
    <xf numFmtId="294" fontId="16" fillId="0" borderId="0">
      <alignment horizontal="left"/>
    </xf>
    <xf numFmtId="38" fontId="89" fillId="0" borderId="119" applyFill="0" applyBorder="0" applyAlignment="0" applyProtection="0">
      <protection locked="0"/>
    </xf>
    <xf numFmtId="295" fontId="68" fillId="0" borderId="0" applyNumberFormat="0"/>
    <xf numFmtId="0" fontId="98" fillId="0" borderId="0"/>
    <xf numFmtId="233" fontId="67" fillId="0" borderId="0" applyFont="0" applyFill="0" applyBorder="0" applyAlignment="0" applyProtection="0"/>
    <xf numFmtId="296" fontId="67" fillId="0" borderId="0" applyFont="0" applyFill="0" applyBorder="0" applyAlignment="0" applyProtection="0"/>
    <xf numFmtId="297" fontId="67" fillId="0" borderId="0" applyFont="0" applyFill="0" applyBorder="0" applyAlignment="0" applyProtection="0"/>
    <xf numFmtId="0" fontId="274" fillId="0" borderId="0" applyNumberFormat="0" applyFill="0" applyBorder="0" applyAlignment="0" applyProtection="0"/>
    <xf numFmtId="0" fontId="210" fillId="2" borderId="0" applyNumberFormat="0" applyFont="0" applyAlignment="0" applyProtection="0"/>
    <xf numFmtId="0" fontId="210" fillId="2" borderId="86" applyNumberFormat="0" applyFont="0" applyAlignment="0" applyProtection="0">
      <protection locked="0"/>
    </xf>
    <xf numFmtId="0" fontId="275" fillId="0" borderId="0" applyNumberFormat="0" applyFill="0" applyBorder="0" applyAlignment="0" applyProtection="0"/>
    <xf numFmtId="298" fontId="67" fillId="0" borderId="0" applyFont="0" applyFill="0" applyBorder="0" applyAlignment="0" applyProtection="0"/>
    <xf numFmtId="299" fontId="67" fillId="0" borderId="0" applyFont="0" applyFill="0" applyBorder="0" applyAlignment="0" applyProtection="0"/>
    <xf numFmtId="0" fontId="16" fillId="128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6" fillId="57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6" fillId="62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6" fillId="71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6" fillId="96" borderId="0" applyNumberFormat="0" applyFont="0" applyBorder="0" applyAlignment="0" applyProtection="0"/>
    <xf numFmtId="0" fontId="1" fillId="104" borderId="0" applyNumberFormat="0" applyFont="0" applyBorder="0" applyAlignment="0" applyProtection="0"/>
    <xf numFmtId="0" fontId="1" fillId="104" borderId="0" applyNumberFormat="0" applyFont="0" applyBorder="0" applyAlignment="0" applyProtection="0"/>
    <xf numFmtId="190" fontId="121" fillId="0" borderId="0" applyFont="0" applyFill="0" applyBorder="0" applyProtection="0">
      <alignment horizontal="right"/>
    </xf>
    <xf numFmtId="300" fontId="72" fillId="0" borderId="46" applyFont="0" applyFill="0" applyBorder="0" applyAlignment="0">
      <alignment horizontal="centerContinuous"/>
    </xf>
    <xf numFmtId="300" fontId="72" fillId="0" borderId="46" applyFont="0" applyFill="0" applyBorder="0" applyAlignment="0">
      <alignment horizontal="centerContinuous"/>
    </xf>
    <xf numFmtId="301" fontId="276" fillId="0" borderId="46" applyFont="0" applyFill="0" applyBorder="0" applyAlignment="0">
      <alignment horizontal="centerContinuous"/>
    </xf>
    <xf numFmtId="301" fontId="276" fillId="0" borderId="46" applyFont="0" applyFill="0" applyBorder="0" applyAlignment="0">
      <alignment horizontal="centerContinuous"/>
    </xf>
    <xf numFmtId="0" fontId="104" fillId="66" borderId="0" applyNumberFormat="0" applyBorder="0" applyAlignment="0" applyProtection="0"/>
    <xf numFmtId="0" fontId="105" fillId="66" borderId="0" applyNumberFormat="0" applyBorder="0" applyAlignment="0" applyProtection="0"/>
    <xf numFmtId="0" fontId="106" fillId="66" borderId="0" applyNumberFormat="0" applyBorder="0" applyAlignment="0" applyProtection="0"/>
    <xf numFmtId="0" fontId="61" fillId="24" borderId="0" applyNumberFormat="0" applyBorder="0" applyAlignment="0" applyProtection="0"/>
    <xf numFmtId="0" fontId="105" fillId="66" borderId="0" applyNumberFormat="0" applyBorder="0" applyAlignment="0" applyProtection="0"/>
    <xf numFmtId="0" fontId="104" fillId="71" borderId="0" applyNumberFormat="0" applyBorder="0" applyAlignment="0" applyProtection="0"/>
    <xf numFmtId="0" fontId="105" fillId="71" borderId="0" applyNumberFormat="0" applyBorder="0" applyAlignment="0" applyProtection="0"/>
    <xf numFmtId="0" fontId="106" fillId="71" borderId="0" applyNumberFormat="0" applyBorder="0" applyAlignment="0" applyProtection="0"/>
    <xf numFmtId="0" fontId="61" fillId="28" borderId="0" applyNumberFormat="0" applyBorder="0" applyAlignment="0" applyProtection="0"/>
    <xf numFmtId="0" fontId="105" fillId="71" borderId="0" applyNumberFormat="0" applyBorder="0" applyAlignment="0" applyProtection="0"/>
    <xf numFmtId="0" fontId="104" fillId="76" borderId="0" applyNumberFormat="0" applyBorder="0" applyAlignment="0" applyProtection="0"/>
    <xf numFmtId="0" fontId="105" fillId="76" borderId="0" applyNumberFormat="0" applyBorder="0" applyAlignment="0" applyProtection="0"/>
    <xf numFmtId="0" fontId="106" fillId="76" borderId="0" applyNumberFormat="0" applyBorder="0" applyAlignment="0" applyProtection="0"/>
    <xf numFmtId="0" fontId="61" fillId="32" borderId="0" applyNumberFormat="0" applyBorder="0" applyAlignment="0" applyProtection="0"/>
    <xf numFmtId="0" fontId="105" fillId="76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6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0" borderId="0" applyNumberFormat="0" applyBorder="0" applyAlignment="0" applyProtection="0"/>
    <xf numFmtId="0" fontId="105" fillId="61" borderId="0" applyNumberFormat="0" applyBorder="0" applyAlignment="0" applyProtection="0"/>
    <xf numFmtId="0" fontId="104" fillId="81" borderId="0" applyNumberFormat="0" applyBorder="0" applyAlignment="0" applyProtection="0"/>
    <xf numFmtId="0" fontId="105" fillId="81" borderId="0" applyNumberFormat="0" applyBorder="0" applyAlignment="0" applyProtection="0"/>
    <xf numFmtId="0" fontId="106" fillId="81" borderId="0" applyNumberFormat="0" applyBorder="0" applyAlignment="0" applyProtection="0"/>
    <xf numFmtId="0" fontId="61" fillId="44" borderId="0" applyNumberFormat="0" applyBorder="0" applyAlignment="0" applyProtection="0"/>
    <xf numFmtId="0" fontId="105" fillId="81" borderId="0" applyNumberFormat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278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53" fillId="20" borderId="76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182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277" fillId="54" borderId="87" applyNumberFormat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0" fontId="182" fillId="54" borderId="87" applyNumberFormat="0" applyFont="0" applyFill="0" applyBorder="0" applyAlignment="0" applyProtection="0"/>
    <xf numFmtId="3" fontId="279" fillId="0" borderId="0">
      <alignment horizontal="center" vertical="center" textRotation="90" wrapText="1"/>
    </xf>
    <xf numFmtId="302" fontId="66" fillId="0" borderId="93">
      <alignment vertical="top" wrapText="1"/>
    </xf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81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54" fillId="21" borderId="7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17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280" fillId="83" borderId="10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283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55" fillId="21" borderId="76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133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2" fillId="83" borderId="87" applyNumberFormat="0" applyAlignment="0" applyProtection="0"/>
    <xf numFmtId="0" fontId="284" fillId="0" borderId="0" applyNumberFormat="0" applyFill="0" applyBorder="0" applyAlignment="0" applyProtection="0">
      <alignment vertical="top"/>
      <protection locked="0"/>
    </xf>
    <xf numFmtId="303" fontId="285" fillId="0" borderId="93">
      <alignment vertical="top" wrapText="1"/>
    </xf>
    <xf numFmtId="4" fontId="286" fillId="0" borderId="93">
      <alignment horizontal="left" vertical="center"/>
    </xf>
    <xf numFmtId="4" fontId="286" fillId="0" borderId="93"/>
    <xf numFmtId="4" fontId="286" fillId="8" borderId="93"/>
    <xf numFmtId="4" fontId="286" fillId="130" borderId="93"/>
    <xf numFmtId="4" fontId="72" fillId="7" borderId="93"/>
    <xf numFmtId="228" fontId="16" fillId="0" borderId="93">
      <alignment vertical="top" wrapText="1"/>
    </xf>
    <xf numFmtId="0" fontId="16" fillId="0" borderId="0" applyNumberFormat="0" applyFont="0" applyFill="0" applyBorder="0" applyAlignment="0" applyProtection="0"/>
    <xf numFmtId="0" fontId="102" fillId="0" borderId="0" applyNumberFormat="0" applyFont="0" applyFill="0" applyBorder="0" applyAlignment="0" applyProtection="0"/>
    <xf numFmtId="0" fontId="287" fillId="0" borderId="0" applyFont="0" applyFill="0" applyBorder="0" applyAlignment="0" applyProtection="0"/>
    <xf numFmtId="304" fontId="16" fillId="0" borderId="0"/>
    <xf numFmtId="305" fontId="16" fillId="6" borderId="0" applyFont="0" applyFill="0" applyBorder="0" applyAlignment="0" applyProtection="0">
      <alignment horizontal="right"/>
    </xf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3" fontId="209" fillId="0" borderId="0">
      <alignment horizontal="right" vertical="top"/>
    </xf>
    <xf numFmtId="4" fontId="227" fillId="0" borderId="0">
      <alignment horizontal="right" vertical="top"/>
    </xf>
    <xf numFmtId="306" fontId="16" fillId="0" borderId="0" applyFont="0" applyFill="0" applyBorder="0" applyAlignment="0" applyProtection="0"/>
    <xf numFmtId="307" fontId="67" fillId="0" borderId="0" applyFont="0" applyFill="0" applyBorder="0" applyAlignment="0" applyProtection="0"/>
    <xf numFmtId="308" fontId="67" fillId="0" borderId="0" applyFont="0" applyFill="0" applyBorder="0" applyAlignment="0" applyProtection="0"/>
    <xf numFmtId="309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3" fontId="288" fillId="0" borderId="120" applyBorder="0">
      <alignment horizontal="left" vertical="center" wrapText="1"/>
    </xf>
    <xf numFmtId="3" fontId="288" fillId="0" borderId="120" applyBorder="0">
      <alignment horizontal="left" vertical="center" wrapText="1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" fontId="289" fillId="0" borderId="93" applyBorder="0">
      <alignment horizontal="left" vertical="center" wrapText="1" indent="3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310" fontId="16" fillId="0" borderId="93" applyNumberFormat="0" applyBorder="0" applyAlignment="0">
      <alignment horizontal="centerContinuous" vertical="center" wrapText="1"/>
    </xf>
    <xf numFmtId="178" fontId="290" fillId="0" borderId="94">
      <alignment horizontal="center" vertical="center" wrapText="1"/>
    </xf>
    <xf numFmtId="0" fontId="168" fillId="0" borderId="101" applyNumberFormat="0" applyFill="0" applyAlignment="0" applyProtection="0"/>
    <xf numFmtId="0" fontId="291" fillId="0" borderId="101" applyNumberFormat="0" applyFill="0" applyAlignment="0" applyProtection="0"/>
    <xf numFmtId="0" fontId="292" fillId="0" borderId="101" applyNumberFormat="0" applyFill="0" applyAlignment="0" applyProtection="0"/>
    <xf numFmtId="0" fontId="47" fillId="0" borderId="73" applyNumberFormat="0" applyFill="0" applyAlignment="0" applyProtection="0"/>
    <xf numFmtId="0" fontId="291" fillId="0" borderId="101" applyNumberFormat="0" applyFill="0" applyAlignment="0" applyProtection="0"/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0" fontId="171" fillId="0" borderId="102" applyNumberFormat="0" applyFill="0" applyAlignment="0" applyProtection="0"/>
    <xf numFmtId="0" fontId="293" fillId="0" borderId="102" applyNumberFormat="0" applyFill="0" applyAlignment="0" applyProtection="0"/>
    <xf numFmtId="0" fontId="294" fillId="0" borderId="102" applyNumberFormat="0" applyFill="0" applyAlignment="0" applyProtection="0"/>
    <xf numFmtId="0" fontId="48" fillId="0" borderId="74" applyNumberFormat="0" applyFill="0" applyAlignment="0" applyProtection="0"/>
    <xf numFmtId="0" fontId="293" fillId="0" borderId="102" applyNumberFormat="0" applyFill="0" applyAlignment="0" applyProtection="0"/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0" fontId="172" fillId="0" borderId="103" applyNumberFormat="0" applyFill="0" applyAlignment="0" applyProtection="0"/>
    <xf numFmtId="0" fontId="295" fillId="0" borderId="103" applyNumberFormat="0" applyFill="0" applyAlignment="0" applyProtection="0"/>
    <xf numFmtId="0" fontId="296" fillId="0" borderId="103" applyNumberFormat="0" applyFill="0" applyAlignment="0" applyProtection="0"/>
    <xf numFmtId="0" fontId="49" fillId="0" borderId="75" applyNumberFormat="0" applyFill="0" applyAlignment="0" applyProtection="0"/>
    <xf numFmtId="0" fontId="295" fillId="0" borderId="103" applyNumberFormat="0" applyFill="0" applyAlignment="0" applyProtection="0"/>
    <xf numFmtId="0" fontId="172" fillId="0" borderId="103" applyNumberFormat="0" applyFill="0" applyAlignment="0" applyProtection="0"/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0" fontId="172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178" fontId="290" fillId="0" borderId="94">
      <alignment horizontal="center" vertical="center" wrapText="1"/>
    </xf>
    <xf numFmtId="0" fontId="227" fillId="0" borderId="93">
      <alignment horizontal="center" vertical="top" wrapText="1"/>
    </xf>
    <xf numFmtId="0" fontId="174" fillId="0" borderId="0"/>
    <xf numFmtId="3" fontId="297" fillId="5" borderId="61">
      <alignment horizontal="left"/>
    </xf>
    <xf numFmtId="3" fontId="297" fillId="5" borderId="61">
      <alignment horizontal="left"/>
    </xf>
    <xf numFmtId="3" fontId="298" fillId="5" borderId="61">
      <alignment horizontal="left"/>
    </xf>
    <xf numFmtId="3" fontId="298" fillId="5" borderId="61">
      <alignment horizontal="left"/>
    </xf>
    <xf numFmtId="0" fontId="299" fillId="0" borderId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301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60" fillId="0" borderId="81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158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0" fontId="300" fillId="0" borderId="116" applyNumberFormat="0" applyFill="0" applyAlignment="0" applyProtection="0"/>
    <xf numFmtId="3" fontId="72" fillId="5" borderId="89" applyFill="0">
      <alignment vertical="center"/>
    </xf>
    <xf numFmtId="308" fontId="302" fillId="0" borderId="93"/>
    <xf numFmtId="0" fontId="72" fillId="0" borderId="89">
      <alignment wrapText="1"/>
    </xf>
    <xf numFmtId="0" fontId="287" fillId="0" borderId="91" applyNumberFormat="0" applyFont="0" applyFill="0" applyAlignment="0" applyProtection="0"/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303" fillId="0" borderId="93">
      <alignment horizontal="left" vertical="top" indent="1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88" fillId="0" borderId="93">
      <alignment horizontal="left" wrapText="1" indent="4"/>
    </xf>
    <xf numFmtId="0" fontId="136" fillId="84" borderId="88" applyNumberFormat="0" applyAlignment="0" applyProtection="0"/>
    <xf numFmtId="0" fontId="304" fillId="84" borderId="88" applyNumberFormat="0" applyAlignment="0" applyProtection="0"/>
    <xf numFmtId="0" fontId="305" fillId="84" borderId="88" applyNumberFormat="0" applyAlignment="0" applyProtection="0"/>
    <xf numFmtId="0" fontId="57" fillId="22" borderId="79" applyNumberFormat="0" applyAlignment="0" applyProtection="0"/>
    <xf numFmtId="0" fontId="304" fillId="84" borderId="88" applyNumberFormat="0" applyAlignment="0" applyProtection="0"/>
    <xf numFmtId="1" fontId="74" fillId="0" borderId="0" applyBorder="0"/>
    <xf numFmtId="311" fontId="16" fillId="0" borderId="0"/>
    <xf numFmtId="227" fontId="288" fillId="0" borderId="95" applyProtection="0"/>
    <xf numFmtId="0" fontId="272" fillId="0" borderId="0" applyNumberFormat="0" applyFill="0" applyBorder="0" applyAlignment="0" applyProtection="0"/>
    <xf numFmtId="7" fontId="306" fillId="0" borderId="0"/>
    <xf numFmtId="0" fontId="196" fillId="98" borderId="0" applyNumberFormat="0" applyBorder="0" applyAlignment="0" applyProtection="0"/>
    <xf numFmtId="0" fontId="307" fillId="98" borderId="0" applyNumberFormat="0" applyBorder="0" applyAlignment="0" applyProtection="0"/>
    <xf numFmtId="0" fontId="308" fillId="98" borderId="0" applyNumberFormat="0" applyBorder="0" applyAlignment="0" applyProtection="0"/>
    <xf numFmtId="0" fontId="52" fillId="19" borderId="0" applyNumberFormat="0" applyBorder="0" applyAlignment="0" applyProtection="0"/>
    <xf numFmtId="0" fontId="307" fillId="98" borderId="0" applyNumberFormat="0" applyBorder="0" applyAlignment="0" applyProtection="0"/>
    <xf numFmtId="49" fontId="279" fillId="0" borderId="93">
      <alignment horizontal="right" vertical="top" wrapText="1"/>
    </xf>
    <xf numFmtId="166" fontId="257" fillId="0" borderId="0">
      <alignment horizontal="right" vertical="top" wrapText="1"/>
    </xf>
    <xf numFmtId="0" fontId="309" fillId="0" borderId="0"/>
    <xf numFmtId="166" fontId="16" fillId="131" borderId="0" applyFont="0" applyFill="0" applyBorder="0" applyAlignment="0"/>
    <xf numFmtId="0" fontId="16" fillId="0" borderId="0"/>
    <xf numFmtId="0" fontId="16" fillId="0" borderId="0"/>
    <xf numFmtId="0" fontId="66" fillId="0" borderId="0"/>
    <xf numFmtId="0" fontId="67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 applyBorder="0"/>
    <xf numFmtId="0" fontId="200" fillId="0" borderId="0"/>
    <xf numFmtId="0" fontId="66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40" fillId="0" borderId="0"/>
    <xf numFmtId="0" fontId="310" fillId="0" borderId="0"/>
    <xf numFmtId="0" fontId="16" fillId="0" borderId="0"/>
    <xf numFmtId="0" fontId="310" fillId="0" borderId="0"/>
    <xf numFmtId="0" fontId="16" fillId="0" borderId="0"/>
    <xf numFmtId="0" fontId="310" fillId="0" borderId="0"/>
    <xf numFmtId="0" fontId="66" fillId="0" borderId="0"/>
    <xf numFmtId="0" fontId="1" fillId="0" borderId="0"/>
    <xf numFmtId="0" fontId="16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8" fillId="0" borderId="0"/>
    <xf numFmtId="0" fontId="16" fillId="0" borderId="0"/>
    <xf numFmtId="0" fontId="68" fillId="0" borderId="0"/>
    <xf numFmtId="0" fontId="68" fillId="0" borderId="0" applyNumberFormat="0">
      <protection locked="0"/>
    </xf>
    <xf numFmtId="0" fontId="16" fillId="0" borderId="0"/>
    <xf numFmtId="0" fontId="16" fillId="0" borderId="0"/>
    <xf numFmtId="0" fontId="1" fillId="0" borderId="0"/>
    <xf numFmtId="0" fontId="67" fillId="0" borderId="0"/>
    <xf numFmtId="0" fontId="311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67" fillId="0" borderId="0"/>
    <xf numFmtId="0" fontId="16" fillId="0" borderId="0"/>
    <xf numFmtId="0" fontId="20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310" fillId="0" borderId="0"/>
    <xf numFmtId="0" fontId="1" fillId="0" borderId="0"/>
    <xf numFmtId="0" fontId="67" fillId="0" borderId="0"/>
    <xf numFmtId="0" fontId="312" fillId="0" borderId="0"/>
    <xf numFmtId="0" fontId="1" fillId="0" borderId="0"/>
    <xf numFmtId="0" fontId="1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3" fillId="0" borderId="0"/>
    <xf numFmtId="0" fontId="1" fillId="0" borderId="0"/>
    <xf numFmtId="0" fontId="102" fillId="0" borderId="0"/>
    <xf numFmtId="0" fontId="22" fillId="0" borderId="0"/>
    <xf numFmtId="0" fontId="102" fillId="0" borderId="0"/>
    <xf numFmtId="0" fontId="67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" fillId="0" borderId="0"/>
    <xf numFmtId="0" fontId="40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0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66" fillId="0" borderId="95" applyNumberFormat="0">
      <alignment vertical="center" wrapText="1"/>
    </xf>
    <xf numFmtId="0" fontId="116" fillId="50" borderId="0" applyNumberFormat="0" applyBorder="0" applyAlignment="0" applyProtection="0"/>
    <xf numFmtId="0" fontId="314" fillId="50" borderId="0" applyNumberFormat="0" applyBorder="0" applyAlignment="0" applyProtection="0"/>
    <xf numFmtId="0" fontId="315" fillId="50" borderId="0" applyNumberFormat="0" applyBorder="0" applyAlignment="0" applyProtection="0"/>
    <xf numFmtId="0" fontId="51" fillId="18" borderId="0" applyNumberFormat="0" applyBorder="0" applyAlignment="0" applyProtection="0"/>
    <xf numFmtId="0" fontId="314" fillId="50" borderId="0" applyNumberFormat="0" applyBorder="0" applyAlignment="0" applyProtection="0"/>
    <xf numFmtId="0" fontId="316" fillId="18" borderId="0" applyNumberFormat="0" applyBorder="0" applyAlignment="0" applyProtection="0"/>
    <xf numFmtId="303" fontId="317" fillId="0" borderId="93">
      <alignment vertical="top"/>
    </xf>
    <xf numFmtId="0" fontId="156" fillId="5" borderId="99" applyFill="0">
      <alignment horizontal="center" vertical="center" wrapText="1"/>
    </xf>
    <xf numFmtId="0" fontId="318" fillId="0" borderId="0">
      <alignment horizontal="center" vertical="center" wrapText="1"/>
    </xf>
    <xf numFmtId="3" fontId="156" fillId="5" borderId="121" applyFill="0">
      <alignment wrapText="1"/>
    </xf>
    <xf numFmtId="0" fontId="1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" fillId="23" borderId="80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67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6" fillId="99" borderId="106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0" fontId="1" fillId="23" borderId="80" applyNumberFormat="0" applyFont="0" applyAlignment="0" applyProtection="0"/>
    <xf numFmtId="193" fontId="16" fillId="4" borderId="0" applyFont="0" applyFill="0" applyBorder="0" applyAlignment="0" applyProtection="0">
      <alignment horizontal="right"/>
    </xf>
    <xf numFmtId="49" fontId="72" fillId="0" borderId="119">
      <alignment horizontal="left" vertical="center"/>
    </xf>
    <xf numFmtId="0" fontId="321" fillId="0" borderId="122">
      <alignment horizontal="centerContinuous" vertical="center" wrapText="1"/>
    </xf>
    <xf numFmtId="9" fontId="209" fillId="0" borderId="0" applyFont="0" applyFill="0" applyBorder="0" applyProtection="0"/>
    <xf numFmtId="9" fontId="322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308" fontId="323" fillId="0" borderId="93"/>
    <xf numFmtId="6" fontId="324" fillId="0" borderId="0" applyFont="0" applyFill="0" applyBorder="0" applyAlignment="0" applyProtection="0"/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74" fillId="0" borderId="82" applyNumberFormat="0" applyFont="0" applyAlignment="0">
      <alignment horizontal="center" vertical="center"/>
    </xf>
    <xf numFmtId="0" fontId="194" fillId="0" borderId="105" applyNumberFormat="0" applyFill="0" applyAlignment="0" applyProtection="0"/>
    <xf numFmtId="0" fontId="325" fillId="0" borderId="105" applyNumberFormat="0" applyFill="0" applyAlignment="0" applyProtection="0"/>
    <xf numFmtId="0" fontId="326" fillId="0" borderId="105" applyNumberFormat="0" applyFill="0" applyAlignment="0" applyProtection="0"/>
    <xf numFmtId="0" fontId="56" fillId="0" borderId="78" applyNumberFormat="0" applyFill="0" applyAlignment="0" applyProtection="0"/>
    <xf numFmtId="0" fontId="325" fillId="0" borderId="105" applyNumberFormat="0" applyFill="0" applyAlignment="0" applyProtection="0"/>
    <xf numFmtId="0" fontId="156" fillId="5" borderId="89" applyNumberFormat="0" applyFill="0">
      <alignment horizontal="center" vertical="center" wrapText="1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4" fontId="34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327" fillId="0" borderId="0"/>
    <xf numFmtId="0" fontId="254" fillId="0" borderId="0"/>
    <xf numFmtId="3" fontId="227" fillId="0" borderId="0">
      <alignment horizontal="left" vertical="top"/>
    </xf>
    <xf numFmtId="49" fontId="66" fillId="0" borderId="93" applyNumberFormat="0" applyFill="0" applyAlignment="0" applyProtection="0"/>
    <xf numFmtId="49" fontId="72" fillId="0" borderId="93" applyNumberFormat="0" applyFill="0" applyAlignment="0" applyProtection="0"/>
    <xf numFmtId="0" fontId="67" fillId="0" borderId="119"/>
    <xf numFmtId="0" fontId="328" fillId="0" borderId="0"/>
    <xf numFmtId="0" fontId="274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68" fillId="0" borderId="0" applyProtection="0">
      <alignment horizontal="right" indent="1"/>
    </xf>
    <xf numFmtId="178" fontId="324" fillId="0" borderId="0" applyFont="0" applyFill="0" applyBorder="0" applyAlignment="0" applyProtection="0"/>
    <xf numFmtId="174" fontId="331" fillId="0" borderId="0" applyFont="0" applyFill="0" applyBorder="0" applyProtection="0">
      <alignment horizontal="right" vertical="top"/>
      <protection locked="0"/>
    </xf>
    <xf numFmtId="178" fontId="332" fillId="0" borderId="115" applyFont="0" applyFill="0" applyBorder="0" applyAlignment="0" applyProtection="0">
      <alignment horizontal="center" vertical="center" wrapText="1"/>
    </xf>
    <xf numFmtId="178" fontId="333" fillId="0" borderId="0" applyFont="0" applyFill="0" applyBorder="0" applyAlignment="0" applyProtection="0"/>
    <xf numFmtId="312" fontId="131" fillId="0" borderId="0"/>
    <xf numFmtId="313" fontId="16" fillId="6" borderId="93" applyFont="0" applyFill="0" applyBorder="0" applyAlignment="0" applyProtection="0"/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0" fontId="16" fillId="0" borderId="123" applyFont="0" applyFill="0" applyBorder="0" applyAlignment="0" applyProtection="0">
      <alignment horizontal="center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314" fontId="16" fillId="0" borderId="93" applyFont="0" applyFill="0" applyBorder="0" applyAlignment="0" applyProtection="0">
      <alignment wrapText="1"/>
    </xf>
    <xf numFmtId="181" fontId="73" fillId="0" borderId="119" applyFont="0" applyFill="0" applyBorder="0" applyAlignment="0" applyProtection="0">
      <alignment wrapText="1"/>
    </xf>
    <xf numFmtId="315" fontId="209" fillId="0" borderId="0" applyFont="0" applyFill="0" applyBorder="0" applyAlignment="0" applyProtection="0"/>
    <xf numFmtId="3" fontId="334" fillId="0" borderId="119" applyFont="0" applyBorder="0">
      <alignment horizontal="right"/>
      <protection locked="0"/>
    </xf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313" fontId="16" fillId="6" borderId="93" applyFont="0" applyFill="0" applyBorder="0" applyAlignment="0" applyProtection="0"/>
    <xf numFmtId="178" fontId="70" fillId="6" borderId="93" applyFont="0" applyFill="0" applyBorder="0" applyAlignment="0" applyProtection="0"/>
    <xf numFmtId="0" fontId="335" fillId="0" borderId="0" applyBorder="0" applyProtection="0">
      <alignment horizontal="left" indent="1"/>
    </xf>
    <xf numFmtId="0" fontId="335" fillId="0" borderId="0" applyBorder="0" applyProtection="0"/>
    <xf numFmtId="2" fontId="287" fillId="0" borderId="0" applyFont="0" applyFill="0" applyBorder="0" applyAlignment="0" applyProtection="0"/>
    <xf numFmtId="316" fontId="131" fillId="0" borderId="0">
      <alignment vertical="center"/>
    </xf>
    <xf numFmtId="317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233" fontId="6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18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235" fillId="0" borderId="93"/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43" fontId="336" fillId="0" borderId="93" applyFont="0" applyFill="0" applyBorder="0" applyAlignment="0" applyProtection="0">
      <alignment vertical="top"/>
    </xf>
    <xf numFmtId="0" fontId="337" fillId="51" borderId="0" applyNumberFormat="0" applyBorder="0" applyAlignment="0" applyProtection="0"/>
    <xf numFmtId="0" fontId="338" fillId="51" borderId="0" applyNumberFormat="0" applyBorder="0" applyAlignment="0" applyProtection="0"/>
    <xf numFmtId="0" fontId="339" fillId="51" borderId="0" applyNumberFormat="0" applyBorder="0" applyAlignment="0" applyProtection="0"/>
    <xf numFmtId="0" fontId="50" fillId="17" borderId="0" applyNumberFormat="0" applyBorder="0" applyAlignment="0" applyProtection="0"/>
    <xf numFmtId="0" fontId="338" fillId="51" borderId="0" applyNumberFormat="0" applyBorder="0" applyAlignment="0" applyProtection="0"/>
    <xf numFmtId="319" fontId="66" fillId="0" borderId="119">
      <alignment vertical="top" wrapText="1"/>
    </xf>
    <xf numFmtId="1" fontId="279" fillId="0" borderId="0" applyFont="0" applyAlignment="0">
      <alignment horizontal="center" wrapText="1"/>
    </xf>
    <xf numFmtId="1" fontId="97" fillId="0" borderId="0">
      <protection locked="0"/>
    </xf>
    <xf numFmtId="49" fontId="285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0" fontId="88" fillId="0" borderId="93">
      <alignment horizontal="center" vertical="center" wrapText="1"/>
    </xf>
    <xf numFmtId="49" fontId="227" fillId="0" borderId="93" applyNumberFormat="0" applyFill="0" applyAlignment="0" applyProtection="0"/>
    <xf numFmtId="0" fontId="340" fillId="0" borderId="0"/>
    <xf numFmtId="0" fontId="341" fillId="0" borderId="0" applyNumberFormat="0" applyFill="0" applyBorder="0" applyAlignment="0" applyProtection="0"/>
  </cellStyleXfs>
  <cellXfs count="56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Protection="1">
      <protection locked="0"/>
    </xf>
    <xf numFmtId="164" fontId="4" fillId="0" borderId="4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64" fontId="3" fillId="0" borderId="0" xfId="0" applyNumberFormat="1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/>
    <xf numFmtId="1" fontId="7" fillId="0" borderId="10" xfId="0" applyNumberFormat="1" applyFont="1" applyFill="1" applyBorder="1" applyAlignment="1" applyProtection="1">
      <alignment horizontal="center" vertical="center"/>
      <protection locked="0"/>
    </xf>
    <xf numFmtId="1" fontId="7" fillId="0" borderId="16" xfId="0" applyNumberFormat="1" applyFont="1" applyFill="1" applyBorder="1" applyAlignment="1" applyProtection="1">
      <alignment horizontal="center" vertical="center"/>
      <protection locked="0"/>
    </xf>
    <xf numFmtId="166" fontId="5" fillId="4" borderId="5" xfId="0" applyNumberFormat="1" applyFont="1" applyFill="1" applyBorder="1" applyAlignment="1" applyProtection="1">
      <alignment horizontal="center" vertical="center"/>
      <protection locked="0"/>
    </xf>
    <xf numFmtId="1" fontId="7" fillId="0" borderId="17" xfId="0" applyNumberFormat="1" applyFont="1" applyFill="1" applyBorder="1" applyAlignment="1" applyProtection="1">
      <alignment horizontal="center" vertical="center"/>
      <protection locked="0"/>
    </xf>
    <xf numFmtId="1" fontId="7" fillId="0" borderId="1" xfId="0" applyNumberFormat="1" applyFont="1" applyFill="1" applyBorder="1" applyAlignment="1" applyProtection="1">
      <alignment horizontal="center" vertical="center"/>
      <protection locked="0"/>
    </xf>
    <xf numFmtId="166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/>
    <xf numFmtId="0" fontId="3" fillId="10" borderId="2" xfId="0" applyFont="1" applyFill="1" applyBorder="1"/>
    <xf numFmtId="0" fontId="4" fillId="10" borderId="5" xfId="0" applyFont="1" applyFill="1" applyBorder="1"/>
    <xf numFmtId="170" fontId="5" fillId="10" borderId="5" xfId="0" applyNumberFormat="1" applyFont="1" applyFill="1" applyBorder="1" applyAlignment="1" applyProtection="1">
      <alignment horizontal="center" vertical="center"/>
      <protection locked="0"/>
    </xf>
    <xf numFmtId="167" fontId="3" fillId="10" borderId="5" xfId="0" applyNumberFormat="1" applyFont="1" applyFill="1" applyBorder="1" applyAlignment="1">
      <alignment horizontal="center"/>
    </xf>
    <xf numFmtId="0" fontId="3" fillId="10" borderId="0" xfId="0" applyFont="1" applyFill="1"/>
    <xf numFmtId="0" fontId="3" fillId="0" borderId="0" xfId="0" applyFont="1" applyBorder="1" applyAlignment="1"/>
    <xf numFmtId="0" fontId="3" fillId="10" borderId="5" xfId="0" applyFont="1" applyFill="1" applyBorder="1"/>
    <xf numFmtId="0" fontId="5" fillId="10" borderId="5" xfId="0" applyFont="1" applyFill="1" applyBorder="1" applyAlignment="1" applyProtection="1">
      <alignment horizontal="center" vertical="center"/>
      <protection locked="0"/>
    </xf>
    <xf numFmtId="170" fontId="5" fillId="10" borderId="5" xfId="7" applyNumberFormat="1" applyFont="1" applyFill="1" applyBorder="1" applyAlignment="1" applyProtection="1">
      <alignment horizontal="center" vertical="center"/>
      <protection locked="0"/>
    </xf>
    <xf numFmtId="166" fontId="5" fillId="10" borderId="5" xfId="0" applyNumberFormat="1" applyFont="1" applyFill="1" applyBorder="1" applyAlignment="1" applyProtection="1">
      <alignment horizontal="center" vertical="center"/>
      <protection locked="0"/>
    </xf>
    <xf numFmtId="167" fontId="5" fillId="10" borderId="5" xfId="7" applyNumberFormat="1" applyFont="1" applyFill="1" applyBorder="1" applyAlignment="1" applyProtection="1">
      <alignment horizontal="center" vertical="center"/>
      <protection locked="0"/>
    </xf>
    <xf numFmtId="167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5" fillId="4" borderId="21" xfId="0" applyNumberFormat="1" applyFont="1" applyFill="1" applyBorder="1" applyAlignment="1" applyProtection="1">
      <alignment horizontal="center" vertical="center"/>
      <protection locked="0"/>
    </xf>
    <xf numFmtId="1" fontId="5" fillId="4" borderId="5" xfId="0" applyNumberFormat="1" applyFont="1" applyFill="1" applyBorder="1" applyAlignment="1" applyProtection="1">
      <alignment horizontal="center" vertical="center"/>
      <protection locked="0"/>
    </xf>
    <xf numFmtId="0" fontId="5" fillId="10" borderId="5" xfId="1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>
      <alignment horizontal="center"/>
    </xf>
    <xf numFmtId="0" fontId="7" fillId="10" borderId="5" xfId="0" applyFont="1" applyFill="1" applyBorder="1" applyAlignment="1" applyProtection="1">
      <alignment horizontal="left" vertical="center" wrapText="1"/>
      <protection locked="0"/>
    </xf>
    <xf numFmtId="3" fontId="5" fillId="4" borderId="5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/>
    <xf numFmtId="3" fontId="5" fillId="10" borderId="5" xfId="7" applyNumberFormat="1" applyFont="1" applyFill="1" applyBorder="1" applyAlignment="1" applyProtection="1">
      <alignment horizontal="center" vertical="center"/>
      <protection locked="0"/>
    </xf>
    <xf numFmtId="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left" vertical="center" wrapText="1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1" fontId="5" fillId="10" borderId="27" xfId="0" applyNumberFormat="1" applyFont="1" applyFill="1" applyBorder="1" applyAlignment="1" applyProtection="1">
      <alignment horizontal="center" vertical="center"/>
      <protection locked="0"/>
    </xf>
    <xf numFmtId="1" fontId="5" fillId="10" borderId="27" xfId="7" applyNumberFormat="1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5" xfId="0" applyNumberFormat="1" applyFont="1" applyFill="1" applyBorder="1" applyAlignment="1" applyProtection="1">
      <alignment horizontal="left" vertical="center"/>
      <protection locked="0"/>
    </xf>
    <xf numFmtId="14" fontId="4" fillId="12" borderId="5" xfId="0" applyNumberFormat="1" applyFont="1" applyFill="1" applyBorder="1" applyAlignment="1" applyProtection="1">
      <alignment horizontal="center" vertical="center"/>
      <protection locked="0"/>
    </xf>
    <xf numFmtId="3" fontId="27" fillId="9" borderId="32" xfId="14" applyNumberFormat="1" applyFont="1" applyFill="1" applyBorder="1" applyAlignment="1" applyProtection="1">
      <alignment horizontal="center" vertical="center"/>
    </xf>
    <xf numFmtId="167" fontId="5" fillId="10" borderId="26" xfId="0" applyNumberFormat="1" applyFont="1" applyFill="1" applyBorder="1" applyAlignment="1" applyProtection="1">
      <alignment horizontal="center" vertical="center"/>
      <protection locked="0"/>
    </xf>
    <xf numFmtId="167" fontId="3" fillId="10" borderId="26" xfId="0" applyNumberFormat="1" applyFont="1" applyFill="1" applyBorder="1" applyAlignment="1">
      <alignment horizontal="center"/>
    </xf>
    <xf numFmtId="3" fontId="5" fillId="10" borderId="26" xfId="0" applyNumberFormat="1" applyFont="1" applyFill="1" applyBorder="1" applyAlignment="1" applyProtection="1">
      <alignment horizontal="center" vertical="center"/>
      <protection locked="0"/>
    </xf>
    <xf numFmtId="164" fontId="4" fillId="1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14" borderId="35" xfId="0" applyFont="1" applyFill="1" applyBorder="1" applyAlignment="1">
      <alignment horizontal="center"/>
    </xf>
    <xf numFmtId="0" fontId="19" fillId="0" borderId="38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14" applyNumberFormat="1" applyFont="1" applyFill="1" applyBorder="1" applyAlignment="1" applyProtection="1">
      <alignment horizontal="center" vertical="center" wrapText="1"/>
      <protection locked="0"/>
    </xf>
    <xf numFmtId="0" fontId="4" fillId="10" borderId="0" xfId="0" applyFont="1" applyFill="1" applyBorder="1" applyAlignment="1" applyProtection="1">
      <alignment horizontal="center" vertical="center" wrapText="1"/>
      <protection locked="0"/>
    </xf>
    <xf numFmtId="1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44" fillId="12" borderId="32" xfId="14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center" vertical="center"/>
      <protection locked="0"/>
    </xf>
    <xf numFmtId="170" fontId="5" fillId="10" borderId="25" xfId="10" applyNumberFormat="1" applyFont="1" applyFill="1" applyBorder="1" applyAlignment="1" applyProtection="1">
      <alignment horizontal="center" vertical="center"/>
      <protection locked="0"/>
    </xf>
    <xf numFmtId="3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170" fontId="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170" fontId="5" fillId="10" borderId="4" xfId="0" applyNumberFormat="1" applyFont="1" applyFill="1" applyBorder="1" applyAlignment="1" applyProtection="1">
      <alignment horizontal="center" vertical="center"/>
      <protection locked="0"/>
    </xf>
    <xf numFmtId="170" fontId="7" fillId="16" borderId="70" xfId="0" applyNumberFormat="1" applyFont="1" applyFill="1" applyBorder="1" applyAlignment="1" applyProtection="1">
      <alignment horizontal="center" vertical="center"/>
      <protection locked="0"/>
    </xf>
    <xf numFmtId="170" fontId="7" fillId="16" borderId="68" xfId="0" applyNumberFormat="1" applyFont="1" applyFill="1" applyBorder="1" applyAlignment="1" applyProtection="1">
      <alignment horizontal="center" vertical="center"/>
      <protection locked="0"/>
    </xf>
    <xf numFmtId="170" fontId="7" fillId="16" borderId="69" xfId="0" applyNumberFormat="1" applyFont="1" applyFill="1" applyBorder="1" applyAlignment="1" applyProtection="1">
      <alignment horizontal="center" vertical="center"/>
      <protection locked="0"/>
    </xf>
    <xf numFmtId="169" fontId="7" fillId="16" borderId="69" xfId="0" applyNumberFormat="1" applyFont="1" applyFill="1" applyBorder="1" applyAlignment="1" applyProtection="1">
      <alignment horizontal="center" vertical="center"/>
      <protection locked="0"/>
    </xf>
    <xf numFmtId="171" fontId="46" fillId="12" borderId="72" xfId="14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Border="1"/>
    <xf numFmtId="1" fontId="4" fillId="14" borderId="5" xfId="0" applyNumberFormat="1" applyFont="1" applyFill="1" applyBorder="1" applyAlignment="1" applyProtection="1">
      <alignment horizontal="center" vertical="center"/>
    </xf>
    <xf numFmtId="170" fontId="7" fillId="16" borderId="136" xfId="0" applyNumberFormat="1" applyFont="1" applyFill="1" applyBorder="1" applyAlignment="1" applyProtection="1">
      <alignment horizontal="center" vertical="center"/>
      <protection locked="0"/>
    </xf>
    <xf numFmtId="166" fontId="5" fillId="4" borderId="9" xfId="0" applyNumberFormat="1" applyFont="1" applyFill="1" applyBorder="1" applyAlignment="1" applyProtection="1">
      <alignment horizontal="center" vertical="center"/>
      <protection locked="0"/>
    </xf>
    <xf numFmtId="166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9" xfId="0" applyNumberFormat="1" applyFont="1" applyFill="1" applyBorder="1" applyAlignment="1" applyProtection="1">
      <alignment horizontal="center" vertical="center"/>
      <protection locked="0"/>
    </xf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3" fontId="5" fillId="4" borderId="9" xfId="0" applyNumberFormat="1" applyFont="1" applyFill="1" applyBorder="1" applyAlignment="1" applyProtection="1">
      <alignment horizontal="center" vertical="center"/>
      <protection locked="0"/>
    </xf>
    <xf numFmtId="3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61" xfId="0" applyNumberFormat="1" applyFont="1" applyFill="1" applyBorder="1" applyAlignment="1" applyProtection="1">
      <alignment horizontal="center" vertical="center"/>
      <protection locked="0"/>
    </xf>
    <xf numFmtId="1" fontId="5" fillId="4" borderId="120" xfId="0" applyNumberFormat="1" applyFont="1" applyFill="1" applyBorder="1" applyAlignment="1" applyProtection="1">
      <alignment horizontal="center" vertical="center"/>
      <protection locked="0"/>
    </xf>
    <xf numFmtId="1" fontId="5" fillId="13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1" fontId="18" fillId="12" borderId="72" xfId="14" applyNumberFormat="1" applyFont="1" applyFill="1" applyBorder="1" applyAlignment="1" applyProtection="1">
      <alignment horizontal="center" vertical="center"/>
      <protection locked="0"/>
    </xf>
    <xf numFmtId="0" fontId="16" fillId="0" borderId="0" xfId="14" applyProtection="1">
      <protection locked="0"/>
    </xf>
    <xf numFmtId="0" fontId="18" fillId="0" borderId="0" xfId="14" applyFont="1" applyFill="1" applyProtection="1">
      <protection locked="0"/>
    </xf>
    <xf numFmtId="0" fontId="343" fillId="0" borderId="0" xfId="14" applyFont="1" applyProtection="1">
      <protection locked="0"/>
    </xf>
    <xf numFmtId="0" fontId="17" fillId="0" borderId="0" xfId="14" applyFont="1" applyFill="1" applyProtection="1">
      <protection locked="0"/>
    </xf>
    <xf numFmtId="49" fontId="18" fillId="0" borderId="0" xfId="14" applyNumberFormat="1" applyFont="1" applyFill="1" applyBorder="1" applyAlignment="1" applyProtection="1">
      <alignment horizontal="left" vertical="center"/>
      <protection locked="0"/>
    </xf>
    <xf numFmtId="0" fontId="16" fillId="0" borderId="0" xfId="14" applyFill="1" applyProtection="1">
      <protection locked="0"/>
    </xf>
    <xf numFmtId="0" fontId="17" fillId="0" borderId="0" xfId="14" applyFont="1" applyProtection="1">
      <protection locked="0"/>
    </xf>
    <xf numFmtId="0" fontId="20" fillId="0" borderId="0" xfId="14" applyFont="1" applyFill="1" applyAlignment="1" applyProtection="1">
      <alignment horizontal="left" vertical="center" indent="1"/>
      <protection locked="0"/>
    </xf>
    <xf numFmtId="1" fontId="21" fillId="0" borderId="0" xfId="14" applyNumberFormat="1" applyFont="1" applyFill="1" applyBorder="1" applyAlignment="1" applyProtection="1">
      <alignment horizontal="left" vertical="center" indent="1"/>
      <protection locked="0"/>
    </xf>
    <xf numFmtId="0" fontId="22" fillId="0" borderId="0" xfId="14" applyFont="1" applyFill="1" applyBorder="1" applyAlignment="1" applyProtection="1">
      <alignment vertical="center"/>
      <protection locked="0"/>
    </xf>
    <xf numFmtId="1" fontId="22" fillId="0" borderId="0" xfId="14" applyNumberFormat="1" applyFont="1" applyFill="1" applyBorder="1" applyAlignment="1" applyProtection="1">
      <alignment horizontal="center" vertical="center"/>
      <protection locked="0"/>
    </xf>
    <xf numFmtId="0" fontId="22" fillId="0" borderId="0" xfId="14" applyFont="1" applyFill="1" applyProtection="1">
      <protection locked="0"/>
    </xf>
    <xf numFmtId="1" fontId="23" fillId="0" borderId="0" xfId="14" applyNumberFormat="1" applyFont="1" applyFill="1" applyBorder="1" applyAlignment="1" applyProtection="1">
      <alignment horizontal="center" vertical="center"/>
      <protection locked="0"/>
    </xf>
    <xf numFmtId="0" fontId="17" fillId="0" borderId="0" xfId="14" applyFont="1" applyFill="1" applyAlignment="1" applyProtection="1">
      <alignment vertical="center"/>
      <protection locked="0"/>
    </xf>
    <xf numFmtId="0" fontId="17" fillId="0" borderId="0" xfId="14" applyFont="1" applyBorder="1" applyProtection="1">
      <protection locked="0"/>
    </xf>
    <xf numFmtId="0" fontId="17" fillId="7" borderId="159" xfId="14" applyFont="1" applyFill="1" applyBorder="1" applyAlignment="1" applyProtection="1">
      <alignment horizontal="left" vertical="center" wrapText="1"/>
      <protection locked="0"/>
    </xf>
    <xf numFmtId="0" fontId="17" fillId="7" borderId="160" xfId="14" applyFont="1" applyFill="1" applyBorder="1" applyAlignment="1" applyProtection="1">
      <alignment horizontal="left" vertical="center" wrapText="1"/>
      <protection locked="0"/>
    </xf>
    <xf numFmtId="0" fontId="17" fillId="7" borderId="56" xfId="14" applyFont="1" applyFill="1" applyBorder="1" applyAlignment="1" applyProtection="1">
      <alignment horizontal="left" vertical="center" wrapText="1"/>
      <protection locked="0"/>
    </xf>
    <xf numFmtId="0" fontId="25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29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30" xfId="14" applyFont="1" applyFill="1" applyBorder="1" applyAlignment="1" applyProtection="1">
      <alignment horizontal="left" vertical="center" indent="2"/>
      <protection locked="0"/>
    </xf>
    <xf numFmtId="0" fontId="17" fillId="0" borderId="38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indent="1"/>
      <protection locked="0"/>
    </xf>
    <xf numFmtId="0" fontId="17" fillId="0" borderId="0" xfId="14" applyFont="1" applyFill="1" applyBorder="1" applyAlignment="1" applyProtection="1">
      <alignment horizontal="left" vertical="top" indent="1"/>
      <protection locked="0"/>
    </xf>
    <xf numFmtId="0" fontId="17" fillId="0" borderId="0" xfId="14" applyFont="1" applyFill="1" applyBorder="1" applyAlignment="1" applyProtection="1">
      <alignment vertical="center"/>
      <protection locked="0"/>
    </xf>
    <xf numFmtId="0" fontId="17" fillId="0" borderId="0" xfId="14" applyFont="1" applyAlignment="1" applyProtection="1">
      <alignment horizontal="center"/>
      <protection locked="0"/>
    </xf>
    <xf numFmtId="0" fontId="17" fillId="0" borderId="0" xfId="14" applyNumberFormat="1" applyFont="1" applyAlignment="1" applyProtection="1">
      <alignment horizontal="center"/>
      <protection locked="0"/>
    </xf>
    <xf numFmtId="0" fontId="16" fillId="0" borderId="0" xfId="15" applyFont="1" applyProtection="1">
      <protection locked="0"/>
    </xf>
    <xf numFmtId="0" fontId="17" fillId="7" borderId="33" xfId="14" applyFont="1" applyFill="1" applyBorder="1" applyAlignment="1" applyProtection="1">
      <alignment horizontal="left" vertical="center" wrapText="1"/>
      <protection locked="0"/>
    </xf>
    <xf numFmtId="0" fontId="10" fillId="0" borderId="0" xfId="14" applyFont="1" applyFill="1" applyBorder="1" applyAlignment="1" applyProtection="1">
      <alignment wrapText="1"/>
      <protection locked="0"/>
    </xf>
    <xf numFmtId="0" fontId="17" fillId="0" borderId="0" xfId="14" applyFont="1" applyFill="1" applyBorder="1" applyAlignment="1" applyProtection="1">
      <alignment horizontal="center"/>
      <protection locked="0"/>
    </xf>
    <xf numFmtId="1" fontId="17" fillId="0" borderId="0" xfId="14" applyNumberFormat="1" applyFont="1" applyFill="1" applyBorder="1" applyAlignment="1" applyProtection="1">
      <alignment horizontal="center"/>
      <protection locked="0"/>
    </xf>
    <xf numFmtId="0" fontId="29" fillId="0" borderId="0" xfId="14" applyFont="1" applyProtection="1">
      <protection locked="0"/>
    </xf>
    <xf numFmtId="0" fontId="30" fillId="0" borderId="0" xfId="14" applyFont="1" applyBorder="1" applyAlignment="1" applyProtection="1">
      <alignment horizontal="left"/>
      <protection locked="0"/>
    </xf>
    <xf numFmtId="0" fontId="30" fillId="0" borderId="34" xfId="14" applyFont="1" applyBorder="1" applyAlignment="1" applyProtection="1">
      <alignment horizontal="left"/>
      <protection locked="0"/>
    </xf>
    <xf numFmtId="4" fontId="30" fillId="0" borderId="0" xfId="14" applyNumberFormat="1" applyFont="1" applyBorder="1" applyAlignment="1" applyProtection="1">
      <alignment horizontal="left"/>
      <protection locked="0"/>
    </xf>
    <xf numFmtId="0" fontId="17" fillId="0" borderId="0" xfId="14" applyFont="1" applyFill="1" applyBorder="1" applyProtection="1">
      <protection locked="0"/>
    </xf>
    <xf numFmtId="0" fontId="39" fillId="0" borderId="0" xfId="14" applyFont="1" applyProtection="1">
      <protection locked="0"/>
    </xf>
    <xf numFmtId="0" fontId="16" fillId="16" borderId="71" xfId="14" applyFill="1" applyBorder="1" applyProtection="1">
      <protection locked="0"/>
    </xf>
    <xf numFmtId="0" fontId="16" fillId="12" borderId="5" xfId="14" applyFill="1" applyBorder="1" applyProtection="1">
      <protection locked="0"/>
    </xf>
    <xf numFmtId="0" fontId="16" fillId="14" borderId="5" xfId="14" applyFill="1" applyBorder="1" applyProtection="1">
      <protection locked="0"/>
    </xf>
    <xf numFmtId="0" fontId="3" fillId="5" borderId="5" xfId="0" applyFont="1" applyFill="1" applyBorder="1" applyAlignment="1" applyProtection="1">
      <protection locked="0"/>
    </xf>
    <xf numFmtId="0" fontId="16" fillId="0" borderId="0" xfId="14" applyAlignment="1" applyProtection="1">
      <alignment horizontal="center"/>
      <protection locked="0"/>
    </xf>
    <xf numFmtId="0" fontId="17" fillId="7" borderId="5" xfId="14" applyFont="1" applyFill="1" applyBorder="1" applyAlignment="1" applyProtection="1">
      <alignment horizontal="left" vertical="center" wrapText="1" indent="1"/>
      <protection locked="0"/>
    </xf>
    <xf numFmtId="0" fontId="16" fillId="132" borderId="0" xfId="14" applyFill="1" applyProtection="1">
      <protection locked="0"/>
    </xf>
    <xf numFmtId="171" fontId="18" fillId="12" borderId="72" xfId="14" applyNumberFormat="1" applyFont="1" applyFill="1" applyBorder="1" applyAlignment="1" applyProtection="1">
      <alignment horizontal="center" vertical="center"/>
    </xf>
    <xf numFmtId="0" fontId="17" fillId="0" borderId="0" xfId="14" applyFont="1" applyFill="1" applyProtection="1"/>
    <xf numFmtId="0" fontId="10" fillId="0" borderId="0" xfId="14" applyFont="1" applyFill="1" applyProtection="1"/>
    <xf numFmtId="0" fontId="17" fillId="0" borderId="0" xfId="14" applyFont="1" applyProtection="1"/>
    <xf numFmtId="1" fontId="17" fillId="0" borderId="0" xfId="14" applyNumberFormat="1" applyFont="1" applyFill="1" applyBorder="1" applyAlignment="1" applyProtection="1">
      <alignment horizontal="center" vertical="center"/>
    </xf>
    <xf numFmtId="0" fontId="25" fillId="0" borderId="28" xfId="14" applyFont="1" applyFill="1" applyBorder="1" applyAlignment="1" applyProtection="1">
      <alignment horizontal="left" vertical="center" indent="2"/>
    </xf>
    <xf numFmtId="0" fontId="26" fillId="8" borderId="31" xfId="14" applyFont="1" applyFill="1" applyBorder="1" applyAlignment="1" applyProtection="1">
      <alignment horizontal="center" vertical="center" wrapText="1"/>
    </xf>
    <xf numFmtId="0" fontId="14" fillId="14" borderId="40" xfId="14" applyFont="1" applyFill="1" applyBorder="1" applyAlignment="1" applyProtection="1">
      <alignment horizontal="left" vertical="center" wrapText="1"/>
    </xf>
    <xf numFmtId="0" fontId="14" fillId="14" borderId="32" xfId="14" applyFont="1" applyFill="1" applyBorder="1" applyAlignment="1" applyProtection="1">
      <alignment horizontal="center" vertical="center"/>
    </xf>
    <xf numFmtId="3" fontId="17" fillId="7" borderId="33" xfId="14" applyNumberFormat="1" applyFont="1" applyFill="1" applyBorder="1" applyAlignment="1" applyProtection="1">
      <alignment horizontal="center" vertical="center"/>
    </xf>
    <xf numFmtId="0" fontId="17" fillId="14" borderId="41" xfId="14" applyFont="1" applyFill="1" applyBorder="1" applyAlignment="1" applyProtection="1">
      <alignment horizontal="center" vertical="center"/>
    </xf>
    <xf numFmtId="3" fontId="17" fillId="14" borderId="41" xfId="14" applyNumberFormat="1" applyFont="1" applyFill="1" applyBorder="1" applyAlignment="1" applyProtection="1">
      <alignment horizontal="center" vertical="center"/>
    </xf>
    <xf numFmtId="3" fontId="17" fillId="14" borderId="42" xfId="14" applyNumberFormat="1" applyFont="1" applyFill="1" applyBorder="1" applyAlignment="1" applyProtection="1">
      <alignment horizontal="center" vertical="center"/>
    </xf>
    <xf numFmtId="0" fontId="17" fillId="14" borderId="43" xfId="14" applyFont="1" applyFill="1" applyBorder="1" applyAlignment="1" applyProtection="1">
      <alignment horizontal="center" vertical="center"/>
    </xf>
    <xf numFmtId="3" fontId="17" fillId="14" borderId="43" xfId="14" applyNumberFormat="1" applyFont="1" applyFill="1" applyBorder="1" applyAlignment="1" applyProtection="1">
      <alignment horizontal="center" vertical="center"/>
    </xf>
    <xf numFmtId="3" fontId="17" fillId="14" borderId="44" xfId="14" applyNumberFormat="1" applyFont="1" applyFill="1" applyBorder="1" applyAlignment="1" applyProtection="1">
      <alignment horizontal="center" vertical="center"/>
    </xf>
    <xf numFmtId="0" fontId="17" fillId="7" borderId="32" xfId="14" applyFont="1" applyFill="1" applyBorder="1" applyAlignment="1" applyProtection="1">
      <alignment horizontal="center" vertical="center"/>
    </xf>
    <xf numFmtId="0" fontId="341" fillId="7" borderId="33" xfId="40360" applyFill="1" applyBorder="1" applyAlignment="1" applyProtection="1">
      <alignment horizontal="center" vertical="center" wrapText="1"/>
    </xf>
    <xf numFmtId="0" fontId="17" fillId="7" borderId="33" xfId="14" applyFont="1" applyFill="1" applyBorder="1" applyAlignment="1" applyProtection="1">
      <alignment horizontal="left" vertical="center" wrapText="1"/>
    </xf>
    <xf numFmtId="3" fontId="17" fillId="7" borderId="32" xfId="14" applyNumberFormat="1" applyFont="1" applyFill="1" applyBorder="1" applyAlignment="1" applyProtection="1">
      <alignment horizontal="center" vertical="center"/>
    </xf>
    <xf numFmtId="3" fontId="10" fillId="7" borderId="33" xfId="14" applyNumberFormat="1" applyFont="1" applyFill="1" applyBorder="1" applyAlignment="1" applyProtection="1">
      <alignment horizontal="center" vertical="center"/>
    </xf>
    <xf numFmtId="3" fontId="17" fillId="14" borderId="133" xfId="14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2" fontId="3" fillId="0" borderId="0" xfId="0" applyNumberFormat="1" applyFont="1" applyAlignment="1" applyProtection="1">
      <alignment wrapText="1"/>
    </xf>
    <xf numFmtId="164" fontId="4" fillId="0" borderId="0" xfId="0" applyNumberFormat="1" applyFont="1" applyFill="1" applyBorder="1" applyAlignment="1" applyProtection="1">
      <alignment vertical="center"/>
    </xf>
    <xf numFmtId="164" fontId="4" fillId="0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2" borderId="5" xfId="0" applyNumberFormat="1" applyFont="1" applyFill="1" applyBorder="1" applyAlignment="1" applyProtection="1">
      <alignment horizontal="left" vertical="center"/>
    </xf>
    <xf numFmtId="49" fontId="4" fillId="14" borderId="5" xfId="0" applyNumberFormat="1" applyFont="1" applyFill="1" applyBorder="1" applyAlignment="1" applyProtection="1">
      <alignment horizontal="center" vertical="center"/>
    </xf>
    <xf numFmtId="0" fontId="42" fillId="11" borderId="5" xfId="0" applyFont="1" applyFill="1" applyBorder="1" applyAlignment="1" applyProtection="1">
      <alignment horizontal="center" vertical="center" wrapText="1"/>
    </xf>
    <xf numFmtId="3" fontId="42" fillId="14" borderId="5" xfId="0" applyNumberFormat="1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/>
    </xf>
    <xf numFmtId="0" fontId="43" fillId="14" borderId="5" xfId="0" applyNumberFormat="1" applyFont="1" applyFill="1" applyBorder="1" applyAlignment="1" applyProtection="1">
      <alignment horizontal="center" vertical="center"/>
    </xf>
    <xf numFmtId="3" fontId="4" fillId="14" borderId="5" xfId="0" applyNumberFormat="1" applyFont="1" applyFill="1" applyBorder="1" applyAlignment="1" applyProtection="1">
      <alignment horizontal="center"/>
    </xf>
    <xf numFmtId="0" fontId="4" fillId="0" borderId="5" xfId="0" applyFont="1" applyBorder="1" applyProtection="1"/>
    <xf numFmtId="0" fontId="3" fillId="0" borderId="0" xfId="0" applyFont="1" applyBorder="1" applyProtection="1"/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3" fillId="13" borderId="5" xfId="0" applyNumberFormat="1" applyFont="1" applyFill="1" applyBorder="1" applyAlignment="1" applyProtection="1">
      <alignment horizontal="center" vertical="center"/>
    </xf>
    <xf numFmtId="14" fontId="4" fillId="13" borderId="5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4" fillId="3" borderId="6" xfId="0" applyNumberFormat="1" applyFont="1" applyFill="1" applyBorder="1" applyAlignment="1" applyProtection="1">
      <alignment horizontal="center" vertical="center" wrapText="1"/>
    </xf>
    <xf numFmtId="1" fontId="4" fillId="3" borderId="7" xfId="0" applyNumberFormat="1" applyFont="1" applyFill="1" applyBorder="1" applyAlignment="1" applyProtection="1">
      <alignment horizontal="center" vertical="center" wrapText="1"/>
    </xf>
    <xf numFmtId="49" fontId="4" fillId="3" borderId="7" xfId="0" applyNumberFormat="1" applyFont="1" applyFill="1" applyBorder="1" applyAlignment="1" applyProtection="1">
      <alignment horizontal="center" vertical="center" wrapText="1"/>
    </xf>
    <xf numFmtId="168" fontId="4" fillId="3" borderId="7" xfId="0" applyNumberFormat="1" applyFont="1" applyFill="1" applyBorder="1" applyAlignment="1" applyProtection="1">
      <alignment horizontal="center" vertical="center" wrapText="1"/>
    </xf>
    <xf numFmtId="1" fontId="7" fillId="0" borderId="16" xfId="0" applyNumberFormat="1" applyFont="1" applyFill="1" applyBorder="1" applyAlignment="1" applyProtection="1">
      <alignment horizontal="center" vertical="center"/>
    </xf>
    <xf numFmtId="1" fontId="7" fillId="0" borderId="17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Protection="1"/>
    <xf numFmtId="0" fontId="5" fillId="10" borderId="5" xfId="0" applyFont="1" applyFill="1" applyBorder="1" applyAlignment="1" applyProtection="1">
      <alignment horizontal="center" vertical="center"/>
    </xf>
    <xf numFmtId="1" fontId="7" fillId="0" borderId="10" xfId="0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/>
    <xf numFmtId="0" fontId="4" fillId="5" borderId="5" xfId="0" applyFont="1" applyFill="1" applyBorder="1" applyAlignment="1" applyProtection="1">
      <alignment horizontal="center"/>
    </xf>
    <xf numFmtId="0" fontId="3" fillId="5" borderId="5" xfId="0" applyFont="1" applyFill="1" applyBorder="1" applyProtection="1"/>
    <xf numFmtId="3" fontId="3" fillId="5" borderId="5" xfId="0" applyNumberFormat="1" applyFont="1" applyFill="1" applyBorder="1" applyProtection="1"/>
    <xf numFmtId="0" fontId="10" fillId="14" borderId="21" xfId="0" applyFont="1" applyFill="1" applyBorder="1" applyAlignment="1" applyProtection="1">
      <alignment horizontal="left"/>
    </xf>
    <xf numFmtId="1" fontId="5" fillId="14" borderId="5" xfId="0" applyNumberFormat="1" applyFont="1" applyFill="1" applyBorder="1" applyAlignment="1" applyProtection="1">
      <alignment horizontal="center" vertical="center"/>
    </xf>
    <xf numFmtId="0" fontId="41" fillId="14" borderId="5" xfId="0" applyFont="1" applyFill="1" applyBorder="1" applyAlignment="1" applyProtection="1">
      <alignment horizontal="center" vertical="center"/>
    </xf>
    <xf numFmtId="3" fontId="41" fillId="14" borderId="5" xfId="0" applyNumberFormat="1" applyFont="1" applyFill="1" applyBorder="1" applyAlignment="1" applyProtection="1">
      <alignment horizontal="center" vertical="center"/>
    </xf>
    <xf numFmtId="1" fontId="9" fillId="0" borderId="10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" fontId="9" fillId="0" borderId="14" xfId="0" applyNumberFormat="1" applyFont="1" applyFill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2" xfId="0" applyFont="1" applyBorder="1" applyProtection="1"/>
    <xf numFmtId="0" fontId="4" fillId="5" borderId="5" xfId="0" applyFont="1" applyFill="1" applyBorder="1" applyProtection="1"/>
    <xf numFmtId="170" fontId="7" fillId="5" borderId="5" xfId="0" applyNumberFormat="1" applyFont="1" applyFill="1" applyBorder="1" applyAlignment="1" applyProtection="1">
      <alignment horizontal="center" vertical="center"/>
    </xf>
    <xf numFmtId="0" fontId="3" fillId="5" borderId="26" xfId="0" applyFont="1" applyFill="1" applyBorder="1" applyAlignment="1" applyProtection="1"/>
    <xf numFmtId="3" fontId="37" fillId="5" borderId="5" xfId="0" applyNumberFormat="1" applyFont="1" applyFill="1" applyBorder="1" applyAlignment="1" applyProtection="1">
      <alignment horizontal="center" vertical="center"/>
    </xf>
    <xf numFmtId="3" fontId="38" fillId="5" borderId="5" xfId="0" applyNumberFormat="1" applyFont="1" applyFill="1" applyBorder="1" applyAlignment="1" applyProtection="1">
      <alignment horizontal="center" vertical="center"/>
    </xf>
    <xf numFmtId="0" fontId="3" fillId="10" borderId="3" xfId="0" applyFont="1" applyFill="1" applyBorder="1" applyProtection="1"/>
    <xf numFmtId="0" fontId="3" fillId="10" borderId="2" xfId="0" applyFont="1" applyFill="1" applyBorder="1" applyProtection="1"/>
    <xf numFmtId="0" fontId="4" fillId="10" borderId="5" xfId="0" applyFont="1" applyFill="1" applyBorder="1" applyProtection="1"/>
    <xf numFmtId="170" fontId="5" fillId="10" borderId="5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Alignment="1" applyProtection="1">
      <alignment horizontal="center"/>
    </xf>
    <xf numFmtId="0" fontId="0" fillId="10" borderId="5" xfId="0" applyFill="1" applyBorder="1" applyAlignment="1" applyProtection="1"/>
    <xf numFmtId="3" fontId="0" fillId="10" borderId="5" xfId="0" applyNumberFormat="1" applyFill="1" applyBorder="1" applyAlignment="1" applyProtection="1"/>
    <xf numFmtId="0" fontId="3" fillId="10" borderId="0" xfId="0" applyFont="1" applyFill="1" applyProtection="1"/>
    <xf numFmtId="1" fontId="7" fillId="0" borderId="11" xfId="0" applyNumberFormat="1" applyFont="1" applyFill="1" applyBorder="1" applyAlignment="1" applyProtection="1">
      <alignment horizontal="center" vertical="center"/>
    </xf>
    <xf numFmtId="1" fontId="5" fillId="0" borderId="15" xfId="0" applyNumberFormat="1" applyFont="1" applyFill="1" applyBorder="1" applyAlignment="1" applyProtection="1">
      <alignment horizontal="center" vertical="center"/>
    </xf>
    <xf numFmtId="1" fontId="7" fillId="0" borderId="14" xfId="0" applyNumberFormat="1" applyFont="1" applyFill="1" applyBorder="1" applyAlignment="1" applyProtection="1">
      <alignment horizontal="center" vertical="center"/>
    </xf>
    <xf numFmtId="1" fontId="5" fillId="0" borderId="2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left" vertical="center" wrapText="1"/>
    </xf>
    <xf numFmtId="3" fontId="7" fillId="5" borderId="5" xfId="0" applyNumberFormat="1" applyFont="1" applyFill="1" applyBorder="1" applyAlignment="1" applyProtection="1">
      <alignment horizontal="left" vertical="center" wrapText="1"/>
    </xf>
    <xf numFmtId="1" fontId="9" fillId="0" borderId="24" xfId="0" applyNumberFormat="1" applyFont="1" applyFill="1" applyBorder="1" applyAlignment="1" applyProtection="1">
      <alignment horizontal="center" vertical="center"/>
    </xf>
    <xf numFmtId="1" fontId="9" fillId="0" borderId="119" xfId="0" applyNumberFormat="1" applyFont="1" applyFill="1" applyBorder="1" applyAlignment="1" applyProtection="1">
      <alignment horizontal="center" vertical="center"/>
    </xf>
    <xf numFmtId="1" fontId="9" fillId="0" borderId="12" xfId="0" applyNumberFormat="1" applyFont="1" applyFill="1" applyBorder="1" applyAlignment="1" applyProtection="1">
      <alignment horizontal="center" vertical="center"/>
    </xf>
    <xf numFmtId="1" fontId="9" fillId="0" borderId="19" xfId="0" applyNumberFormat="1" applyFont="1" applyFill="1" applyBorder="1" applyAlignment="1" applyProtection="1">
      <alignment horizontal="center" vertical="center"/>
    </xf>
    <xf numFmtId="0" fontId="3" fillId="5" borderId="5" xfId="0" applyFont="1" applyFill="1" applyBorder="1" applyAlignment="1" applyProtection="1">
      <alignment horizontal="center"/>
    </xf>
    <xf numFmtId="0" fontId="5" fillId="5" borderId="5" xfId="0" applyFont="1" applyFill="1" applyBorder="1" applyAlignment="1" applyProtection="1">
      <alignment horizontal="center" vertical="center"/>
    </xf>
    <xf numFmtId="3" fontId="5" fillId="5" borderId="5" xfId="0" applyNumberFormat="1" applyFont="1" applyFill="1" applyBorder="1" applyAlignment="1" applyProtection="1">
      <alignment horizontal="center" vertical="center"/>
    </xf>
    <xf numFmtId="1" fontId="9" fillId="0" borderId="15" xfId="0" applyNumberFormat="1" applyFont="1" applyFill="1" applyBorder="1" applyAlignment="1" applyProtection="1">
      <alignment horizontal="center" vertical="center"/>
    </xf>
    <xf numFmtId="1" fontId="9" fillId="0" borderId="17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Alignment="1" applyProtection="1">
      <alignment wrapText="1"/>
    </xf>
    <xf numFmtId="1" fontId="9" fillId="0" borderId="3" xfId="0" applyNumberFormat="1" applyFont="1" applyFill="1" applyBorder="1" applyAlignment="1" applyProtection="1">
      <alignment horizontal="center" vertical="center"/>
    </xf>
    <xf numFmtId="1" fontId="9" fillId="0" borderId="13" xfId="0" applyNumberFormat="1" applyFont="1" applyFill="1" applyBorder="1" applyAlignment="1" applyProtection="1">
      <alignment horizontal="center" vertical="center"/>
    </xf>
    <xf numFmtId="1" fontId="9" fillId="0" borderId="18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Protection="1"/>
    <xf numFmtId="1" fontId="9" fillId="0" borderId="0" xfId="0" applyNumberFormat="1" applyFont="1" applyFill="1" applyBorder="1" applyAlignment="1" applyProtection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</xf>
    <xf numFmtId="3" fontId="8" fillId="5" borderId="5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/>
    </xf>
    <xf numFmtId="0" fontId="3" fillId="5" borderId="0" xfId="0" applyFont="1" applyFill="1" applyProtection="1"/>
    <xf numFmtId="3" fontId="3" fillId="5" borderId="0" xfId="0" applyNumberFormat="1" applyFont="1" applyFill="1" applyProtection="1"/>
    <xf numFmtId="1" fontId="7" fillId="0" borderId="15" xfId="0" applyNumberFormat="1" applyFont="1" applyFill="1" applyBorder="1" applyAlignment="1" applyProtection="1">
      <alignment horizontal="center" vertical="center"/>
    </xf>
    <xf numFmtId="1" fontId="5" fillId="0" borderId="17" xfId="0" applyNumberFormat="1" applyFont="1" applyFill="1" applyBorder="1" applyAlignment="1" applyProtection="1">
      <alignment horizontal="center" vertical="center"/>
    </xf>
    <xf numFmtId="0" fontId="7" fillId="10" borderId="26" xfId="0" applyFont="1" applyFill="1" applyBorder="1" applyAlignment="1" applyProtection="1">
      <alignment horizontal="left" vertical="center" wrapText="1"/>
    </xf>
    <xf numFmtId="0" fontId="5" fillId="10" borderId="27" xfId="0" applyFont="1" applyFill="1" applyBorder="1" applyAlignment="1" applyProtection="1">
      <alignment horizontal="left" vertical="center"/>
    </xf>
    <xf numFmtId="0" fontId="5" fillId="10" borderId="27" xfId="0" applyFont="1" applyFill="1" applyBorder="1" applyAlignment="1" applyProtection="1">
      <alignment horizontal="center" vertical="center"/>
    </xf>
    <xf numFmtId="3" fontId="5" fillId="10" borderId="27" xfId="0" applyNumberFormat="1" applyFont="1" applyFill="1" applyBorder="1" applyAlignment="1" applyProtection="1">
      <alignment horizontal="center" vertical="center"/>
    </xf>
    <xf numFmtId="1" fontId="9" fillId="10" borderId="137" xfId="0" applyNumberFormat="1" applyFont="1" applyFill="1" applyBorder="1" applyAlignment="1" applyProtection="1">
      <alignment horizontal="center" vertical="center"/>
    </xf>
    <xf numFmtId="1" fontId="9" fillId="10" borderId="0" xfId="0" applyNumberFormat="1" applyFont="1" applyFill="1" applyBorder="1" applyAlignment="1" applyProtection="1">
      <alignment horizontal="center" vertical="center"/>
    </xf>
    <xf numFmtId="0" fontId="7" fillId="10" borderId="5" xfId="0" applyFont="1" applyFill="1" applyBorder="1" applyAlignment="1" applyProtection="1">
      <alignment horizontal="left" vertical="center" wrapText="1"/>
    </xf>
    <xf numFmtId="0" fontId="5" fillId="10" borderId="5" xfId="10" applyFont="1" applyFill="1" applyBorder="1" applyAlignment="1" applyProtection="1">
      <alignment horizontal="left" vertical="center"/>
    </xf>
    <xf numFmtId="0" fontId="5" fillId="10" borderId="5" xfId="10" applyFont="1" applyFill="1" applyBorder="1" applyAlignment="1" applyProtection="1">
      <alignment horizontal="center" vertical="center"/>
    </xf>
    <xf numFmtId="3" fontId="41" fillId="10" borderId="5" xfId="0" applyNumberFormat="1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4" fillId="0" borderId="2" xfId="0" applyFont="1" applyBorder="1" applyProtection="1"/>
    <xf numFmtId="0" fontId="4" fillId="0" borderId="0" xfId="0" applyFont="1" applyProtection="1"/>
    <xf numFmtId="3" fontId="3" fillId="0" borderId="0" xfId="0" applyNumberFormat="1" applyFont="1" applyProtection="1"/>
    <xf numFmtId="1" fontId="9" fillId="10" borderId="14" xfId="0" applyNumberFormat="1" applyFont="1" applyFill="1" applyBorder="1" applyAlignment="1" applyProtection="1">
      <alignment horizontal="center" vertical="center"/>
    </xf>
    <xf numFmtId="1" fontId="9" fillId="10" borderId="138" xfId="0" applyNumberFormat="1" applyFont="1" applyFill="1" applyBorder="1" applyAlignment="1" applyProtection="1">
      <alignment horizontal="center" vertical="center"/>
    </xf>
    <xf numFmtId="3" fontId="5" fillId="10" borderId="5" xfId="0" applyNumberFormat="1" applyFont="1" applyFill="1" applyBorder="1" applyAlignment="1" applyProtection="1">
      <alignment horizontal="center" vertical="center"/>
    </xf>
    <xf numFmtId="1" fontId="15" fillId="0" borderId="0" xfId="0" applyNumberFormat="1" applyFont="1" applyFill="1" applyBorder="1" applyAlignment="1" applyProtection="1">
      <alignment horizontal="center" vertical="center"/>
    </xf>
    <xf numFmtId="170" fontId="4" fillId="14" borderId="35" xfId="0" applyNumberFormat="1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3" fillId="5" borderId="26" xfId="0" applyFont="1" applyFill="1" applyBorder="1" applyProtection="1"/>
    <xf numFmtId="169" fontId="4" fillId="14" borderId="37" xfId="0" applyNumberFormat="1" applyFont="1" applyFill="1" applyBorder="1" applyAlignment="1" applyProtection="1">
      <alignment horizontal="center"/>
    </xf>
    <xf numFmtId="0" fontId="3" fillId="5" borderId="142" xfId="0" applyFont="1" applyFill="1" applyBorder="1" applyAlignment="1" applyProtection="1"/>
    <xf numFmtId="1" fontId="3" fillId="5" borderId="26" xfId="0" applyNumberFormat="1" applyFont="1" applyFill="1" applyBorder="1" applyAlignment="1" applyProtection="1"/>
    <xf numFmtId="3" fontId="4" fillId="5" borderId="5" xfId="0" applyNumberFormat="1" applyFont="1" applyFill="1" applyBorder="1" applyAlignment="1" applyProtection="1">
      <alignment horizontal="center"/>
    </xf>
    <xf numFmtId="3" fontId="4" fillId="5" borderId="26" xfId="0" applyNumberFormat="1" applyFont="1" applyFill="1" applyBorder="1" applyAlignment="1" applyProtection="1">
      <alignment horizontal="center"/>
    </xf>
    <xf numFmtId="0" fontId="4" fillId="14" borderId="37" xfId="0" applyFont="1" applyFill="1" applyBorder="1" applyAlignment="1" applyProtection="1">
      <alignment horizontal="center"/>
    </xf>
    <xf numFmtId="170" fontId="4" fillId="14" borderId="11" xfId="0" applyNumberFormat="1" applyFont="1" applyFill="1" applyBorder="1" applyAlignment="1" applyProtection="1">
      <alignment horizontal="center"/>
    </xf>
    <xf numFmtId="0" fontId="7" fillId="5" borderId="7" xfId="0" applyFont="1" applyFill="1" applyBorder="1" applyAlignment="1" applyProtection="1">
      <alignment horizontal="left" vertical="center" wrapText="1"/>
    </xf>
    <xf numFmtId="0" fontId="7" fillId="5" borderId="26" xfId="0" applyFont="1" applyFill="1" applyBorder="1" applyAlignment="1" applyProtection="1">
      <alignment horizontal="left" vertical="center" wrapText="1"/>
    </xf>
    <xf numFmtId="0" fontId="5" fillId="5" borderId="144" xfId="0" applyFont="1" applyFill="1" applyBorder="1" applyAlignment="1" applyProtection="1">
      <alignment horizontal="center" vertical="center"/>
    </xf>
    <xf numFmtId="169" fontId="5" fillId="5" borderId="5" xfId="7" applyNumberFormat="1" applyFont="1" applyFill="1" applyBorder="1" applyAlignment="1" applyProtection="1">
      <alignment horizontal="center" vertical="center"/>
    </xf>
    <xf numFmtId="166" fontId="5" fillId="5" borderId="5" xfId="0" applyNumberFormat="1" applyFont="1" applyFill="1" applyBorder="1" applyAlignment="1" applyProtection="1">
      <alignment horizontal="center" vertical="center"/>
    </xf>
    <xf numFmtId="167" fontId="5" fillId="5" borderId="5" xfId="7" applyNumberFormat="1" applyFont="1" applyFill="1" applyBorder="1" applyAlignment="1" applyProtection="1">
      <alignment horizontal="center" vertical="center"/>
    </xf>
    <xf numFmtId="167" fontId="5" fillId="5" borderId="5" xfId="0" applyNumberFormat="1" applyFont="1" applyFill="1" applyBorder="1" applyAlignment="1" applyProtection="1">
      <alignment horizontal="center" vertical="center"/>
    </xf>
    <xf numFmtId="167" fontId="5" fillId="5" borderId="26" xfId="0" applyNumberFormat="1" applyFont="1" applyFill="1" applyBorder="1" applyAlignment="1" applyProtection="1">
      <alignment horizontal="center" vertical="center"/>
    </xf>
    <xf numFmtId="0" fontId="5" fillId="5" borderId="7" xfId="0" applyFont="1" applyFill="1" applyBorder="1" applyAlignment="1" applyProtection="1">
      <alignment horizontal="center" vertical="center"/>
    </xf>
    <xf numFmtId="170" fontId="5" fillId="5" borderId="7" xfId="0" applyNumberFormat="1" applyFont="1" applyFill="1" applyBorder="1" applyAlignment="1" applyProtection="1">
      <alignment horizontal="center" vertical="center"/>
    </xf>
    <xf numFmtId="0" fontId="4" fillId="5" borderId="24" xfId="0" applyFont="1" applyFill="1" applyBorder="1" applyAlignment="1" applyProtection="1">
      <alignment horizontal="center"/>
    </xf>
    <xf numFmtId="0" fontId="5" fillId="5" borderId="24" xfId="0" applyFont="1" applyFill="1" applyBorder="1" applyAlignment="1" applyProtection="1">
      <alignment horizontal="center" vertical="center"/>
    </xf>
    <xf numFmtId="170" fontId="5" fillId="5" borderId="24" xfId="0" applyNumberFormat="1" applyFont="1" applyFill="1" applyBorder="1" applyAlignment="1" applyProtection="1">
      <alignment horizontal="center" vertical="center"/>
    </xf>
    <xf numFmtId="164" fontId="5" fillId="5" borderId="7" xfId="7" applyNumberFormat="1" applyFont="1" applyFill="1" applyBorder="1" applyAlignment="1" applyProtection="1">
      <alignment horizontal="left" vertical="center"/>
    </xf>
    <xf numFmtId="0" fontId="4" fillId="5" borderId="25" xfId="0" applyFont="1" applyFill="1" applyBorder="1" applyAlignment="1" applyProtection="1">
      <alignment horizontal="center"/>
    </xf>
    <xf numFmtId="0" fontId="5" fillId="5" borderId="142" xfId="0" applyFont="1" applyFill="1" applyBorder="1" applyAlignment="1" applyProtection="1">
      <alignment horizontal="center" vertical="center"/>
    </xf>
    <xf numFmtId="170" fontId="5" fillId="5" borderId="25" xfId="0" applyNumberFormat="1" applyFont="1" applyFill="1" applyBorder="1" applyAlignment="1" applyProtection="1">
      <alignment horizontal="center" vertical="center"/>
    </xf>
    <xf numFmtId="3" fontId="5" fillId="5" borderId="5" xfId="7" applyNumberFormat="1" applyFont="1" applyFill="1" applyBorder="1" applyAlignment="1" applyProtection="1">
      <alignment horizontal="center" vertical="center"/>
    </xf>
    <xf numFmtId="3" fontId="5" fillId="5" borderId="26" xfId="0" applyNumberFormat="1" applyFont="1" applyFill="1" applyBorder="1" applyAlignment="1" applyProtection="1">
      <alignment horizontal="center" vertical="center"/>
    </xf>
    <xf numFmtId="0" fontId="3" fillId="5" borderId="149" xfId="0" applyFont="1" applyFill="1" applyBorder="1" applyProtection="1"/>
    <xf numFmtId="166" fontId="5" fillId="5" borderId="26" xfId="0" applyNumberFormat="1" applyFont="1" applyFill="1" applyBorder="1" applyAlignment="1" applyProtection="1">
      <alignment horizontal="center" vertical="center"/>
    </xf>
    <xf numFmtId="1" fontId="5" fillId="6" borderId="5" xfId="7" applyNumberFormat="1" applyFont="1" applyFill="1" applyBorder="1" applyAlignment="1" applyProtection="1">
      <alignment horizontal="center" vertical="center"/>
    </xf>
    <xf numFmtId="3" fontId="5" fillId="6" borderId="5" xfId="7" applyNumberFormat="1" applyFont="1" applyFill="1" applyBorder="1" applyAlignment="1" applyProtection="1">
      <alignment horizontal="center" vertical="center"/>
    </xf>
    <xf numFmtId="1" fontId="5" fillId="6" borderId="5" xfId="0" applyNumberFormat="1" applyFont="1" applyFill="1" applyBorder="1" applyAlignment="1" applyProtection="1">
      <alignment horizontal="center" vertical="center"/>
    </xf>
    <xf numFmtId="1" fontId="5" fillId="6" borderId="26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3" fontId="5" fillId="6" borderId="5" xfId="0" applyNumberFormat="1" applyFont="1" applyFill="1" applyBorder="1" applyAlignment="1" applyProtection="1">
      <alignment horizontal="center" vertical="center"/>
    </xf>
    <xf numFmtId="3" fontId="5" fillId="6" borderId="26" xfId="0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 applyProtection="1">
      <alignment horizontal="center" vertical="center"/>
    </xf>
    <xf numFmtId="3" fontId="5" fillId="6" borderId="8" xfId="0" applyNumberFormat="1" applyFont="1" applyFill="1" applyBorder="1" applyAlignment="1" applyProtection="1">
      <alignment horizontal="center" vertical="center"/>
    </xf>
    <xf numFmtId="3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0" applyNumberFormat="1" applyFont="1" applyFill="1" applyBorder="1" applyAlignment="1" applyProtection="1">
      <alignment horizontal="center" vertical="center"/>
    </xf>
    <xf numFmtId="1" fontId="5" fillId="6" borderId="8" xfId="0" applyNumberFormat="1" applyFont="1" applyFill="1" applyBorder="1" applyAlignment="1" applyProtection="1">
      <alignment horizontal="center" vertical="center"/>
    </xf>
    <xf numFmtId="1" fontId="5" fillId="6" borderId="120" xfId="7" applyNumberFormat="1" applyFont="1" applyFill="1" applyBorder="1" applyAlignment="1" applyProtection="1">
      <alignment horizontal="center" vertical="center"/>
    </xf>
    <xf numFmtId="3" fontId="5" fillId="6" borderId="120" xfId="7" applyNumberFormat="1" applyFont="1" applyFill="1" applyBorder="1" applyAlignment="1" applyProtection="1">
      <alignment horizontal="center" vertical="center"/>
    </xf>
    <xf numFmtId="1" fontId="5" fillId="6" borderId="120" xfId="0" applyNumberFormat="1" applyFont="1" applyFill="1" applyBorder="1" applyAlignment="1" applyProtection="1">
      <alignment horizontal="center" vertical="center"/>
    </xf>
    <xf numFmtId="1" fontId="5" fillId="6" borderId="46" xfId="0" applyNumberFormat="1" applyFont="1" applyFill="1" applyBorder="1" applyAlignment="1" applyProtection="1">
      <alignment horizontal="center" vertical="center"/>
    </xf>
    <xf numFmtId="0" fontId="4" fillId="14" borderId="36" xfId="0" applyFont="1" applyFill="1" applyBorder="1" applyAlignment="1" applyProtection="1">
      <alignment horizontal="center"/>
    </xf>
    <xf numFmtId="164" fontId="4" fillId="3" borderId="8" xfId="0" applyNumberFormat="1" applyFont="1" applyFill="1" applyBorder="1" applyAlignment="1" applyProtection="1">
      <alignment horizontal="center" vertical="center" wrapText="1"/>
    </xf>
    <xf numFmtId="164" fontId="4" fillId="3" borderId="6" xfId="0" applyNumberFormat="1" applyFont="1" applyFill="1" applyBorder="1" applyAlignment="1" applyProtection="1">
      <alignment horizontal="center" vertical="center" wrapText="1"/>
    </xf>
    <xf numFmtId="164" fontId="4" fillId="3" borderId="7" xfId="0" applyNumberFormat="1" applyFont="1" applyFill="1" applyBorder="1" applyAlignment="1" applyProtection="1">
      <alignment horizontal="center" vertical="center" wrapText="1"/>
    </xf>
    <xf numFmtId="164" fontId="4" fillId="3" borderId="20" xfId="0" applyNumberFormat="1" applyFont="1" applyFill="1" applyBorder="1" applyAlignment="1" applyProtection="1">
      <alignment horizontal="center" vertical="center" wrapText="1"/>
    </xf>
    <xf numFmtId="164" fontId="4" fillId="3" borderId="9" xfId="0" applyNumberFormat="1" applyFont="1" applyFill="1" applyBorder="1" applyAlignment="1" applyProtection="1">
      <alignment horizontal="center" vertical="center" wrapText="1"/>
    </xf>
    <xf numFmtId="0" fontId="4" fillId="14" borderId="35" xfId="0" applyFont="1" applyFill="1" applyBorder="1" applyAlignment="1" applyProtection="1">
      <alignment horizontal="center" wrapText="1"/>
    </xf>
    <xf numFmtId="0" fontId="4" fillId="2" borderId="26" xfId="0" applyNumberFormat="1" applyFont="1" applyFill="1" applyBorder="1" applyAlignment="1" applyProtection="1">
      <alignment horizontal="left" vertical="center"/>
    </xf>
    <xf numFmtId="0" fontId="342" fillId="14" borderId="5" xfId="0" applyFont="1" applyFill="1" applyBorder="1" applyAlignment="1" applyProtection="1">
      <alignment horizontal="center" vertical="center"/>
    </xf>
    <xf numFmtId="0" fontId="4" fillId="14" borderId="5" xfId="0" applyNumberFormat="1" applyFont="1" applyFill="1" applyBorder="1" applyAlignment="1" applyProtection="1">
      <alignment horizontal="center" vertical="center"/>
    </xf>
    <xf numFmtId="3" fontId="4" fillId="14" borderId="21" xfId="0" applyNumberFormat="1" applyFont="1" applyFill="1" applyBorder="1" applyAlignment="1" applyProtection="1">
      <alignment horizontal="center"/>
    </xf>
    <xf numFmtId="0" fontId="4" fillId="11" borderId="21" xfId="0" applyFont="1" applyFill="1" applyBorder="1" applyAlignment="1" applyProtection="1">
      <alignment horizontal="center"/>
    </xf>
    <xf numFmtId="164" fontId="4" fillId="11" borderId="5" xfId="0" applyNumberFormat="1" applyFont="1" applyFill="1" applyBorder="1" applyAlignment="1" applyProtection="1">
      <alignment horizontal="center" vertical="center" wrapText="1"/>
    </xf>
    <xf numFmtId="49" fontId="342" fillId="14" borderId="5" xfId="0" applyNumberFormat="1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 applyProtection="1">
      <alignment horizontal="center" vertical="center" wrapText="1"/>
    </xf>
    <xf numFmtId="1" fontId="20" fillId="14" borderId="5" xfId="0" applyNumberFormat="1" applyFont="1" applyFill="1" applyBorder="1" applyAlignment="1" applyProtection="1">
      <alignment horizontal="center" vertical="center"/>
    </xf>
    <xf numFmtId="3" fontId="13" fillId="14" borderId="21" xfId="0" applyNumberFormat="1" applyFont="1" applyFill="1" applyBorder="1" applyAlignment="1" applyProtection="1">
      <alignment horizontal="center" vertical="center" wrapText="1"/>
    </xf>
    <xf numFmtId="0" fontId="20" fillId="12" borderId="5" xfId="0" applyFont="1" applyFill="1" applyBorder="1" applyAlignment="1">
      <alignment horizontal="center" vertical="center"/>
    </xf>
    <xf numFmtId="0" fontId="67" fillId="12" borderId="5" xfId="0" applyFont="1" applyFill="1" applyBorder="1" applyAlignment="1">
      <alignment vertical="center" wrapText="1"/>
    </xf>
    <xf numFmtId="0" fontId="67" fillId="12" borderId="8" xfId="0" applyFont="1" applyFill="1" applyBorder="1" applyAlignment="1">
      <alignment vertical="center" wrapText="1"/>
    </xf>
    <xf numFmtId="0" fontId="67" fillId="12" borderId="45" xfId="0" applyFont="1" applyFill="1" applyBorder="1" applyAlignment="1">
      <alignment vertical="center" wrapText="1"/>
    </xf>
    <xf numFmtId="0" fontId="67" fillId="12" borderId="46" xfId="0" applyFont="1" applyFill="1" applyBorder="1" applyAlignment="1">
      <alignment vertical="center" wrapText="1"/>
    </xf>
    <xf numFmtId="0" fontId="67" fillId="12" borderId="4" xfId="0" applyFont="1" applyFill="1" applyBorder="1" applyAlignment="1">
      <alignment vertical="center" wrapText="1"/>
    </xf>
    <xf numFmtId="170" fontId="7" fillId="16" borderId="65" xfId="0" applyNumberFormat="1" applyFont="1" applyFill="1" applyBorder="1" applyAlignment="1" applyProtection="1">
      <alignment horizontal="center" vertical="center"/>
      <protection locked="0"/>
    </xf>
    <xf numFmtId="170" fontId="7" fillId="16" borderId="66" xfId="0" applyNumberFormat="1" applyFont="1" applyFill="1" applyBorder="1" applyAlignment="1" applyProtection="1">
      <alignment horizontal="center" vertical="center"/>
      <protection locked="0"/>
    </xf>
    <xf numFmtId="1" fontId="5" fillId="0" borderId="10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  <protection locked="0"/>
    </xf>
    <xf numFmtId="170" fontId="7" fillId="16" borderId="67" xfId="0" applyNumberFormat="1" applyFont="1" applyFill="1" applyBorder="1" applyAlignment="1" applyProtection="1">
      <alignment horizontal="center" vertical="center"/>
      <protection locked="0"/>
    </xf>
    <xf numFmtId="0" fontId="67" fillId="10" borderId="5" xfId="0" applyFont="1" applyFill="1" applyBorder="1" applyAlignment="1"/>
    <xf numFmtId="1" fontId="5" fillId="0" borderId="24" xfId="0" applyNumberFormat="1" applyFont="1" applyFill="1" applyBorder="1" applyAlignment="1" applyProtection="1">
      <alignment horizontal="center" vertical="center"/>
      <protection locked="0"/>
    </xf>
    <xf numFmtId="1" fontId="5" fillId="0" borderId="119" xfId="0" applyNumberFormat="1" applyFont="1" applyFill="1" applyBorder="1" applyAlignment="1" applyProtection="1">
      <alignment horizontal="center" vertical="center"/>
      <protection locked="0"/>
    </xf>
    <xf numFmtId="1" fontId="5" fillId="0" borderId="12" xfId="0" applyNumberFormat="1" applyFont="1" applyFill="1" applyBorder="1" applyAlignment="1" applyProtection="1">
      <alignment horizontal="center" vertical="center"/>
    </xf>
    <xf numFmtId="1" fontId="5" fillId="0" borderId="19" xfId="0" applyNumberFormat="1" applyFont="1" applyFill="1" applyBorder="1" applyAlignment="1" applyProtection="1">
      <alignment horizontal="center" vertical="center"/>
    </xf>
    <xf numFmtId="1" fontId="5" fillId="0" borderId="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left" vertical="center"/>
    </xf>
    <xf numFmtId="1" fontId="5" fillId="0" borderId="13" xfId="0" applyNumberFormat="1" applyFont="1" applyFill="1" applyBorder="1" applyAlignment="1" applyProtection="1">
      <alignment horizontal="center" vertical="center"/>
    </xf>
    <xf numFmtId="1" fontId="5" fillId="0" borderId="18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</xf>
    <xf numFmtId="1" fontId="5" fillId="0" borderId="1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</xf>
    <xf numFmtId="0" fontId="7" fillId="5" borderId="144" xfId="0" applyFont="1" applyFill="1" applyBorder="1" applyAlignment="1" applyProtection="1">
      <alignment horizontal="center" vertical="center"/>
    </xf>
    <xf numFmtId="170" fontId="7" fillId="16" borderId="108" xfId="0" applyNumberFormat="1" applyFont="1" applyFill="1" applyBorder="1" applyAlignment="1" applyProtection="1">
      <alignment horizontal="center" vertical="center"/>
      <protection locked="0"/>
    </xf>
    <xf numFmtId="170" fontId="7" fillId="16" borderId="155" xfId="0" applyNumberFormat="1" applyFont="1" applyFill="1" applyBorder="1" applyAlignment="1" applyProtection="1">
      <alignment horizontal="center" vertical="center"/>
      <protection locked="0"/>
    </xf>
    <xf numFmtId="170" fontId="7" fillId="16" borderId="153" xfId="0" applyNumberFormat="1" applyFont="1" applyFill="1" applyBorder="1" applyAlignment="1" applyProtection="1">
      <alignment horizontal="center" vertical="center"/>
      <protection locked="0"/>
    </xf>
    <xf numFmtId="170" fontId="7" fillId="16" borderId="158" xfId="0" applyNumberFormat="1" applyFont="1" applyFill="1" applyBorder="1" applyAlignment="1" applyProtection="1">
      <alignment horizontal="center" vertical="center"/>
      <protection locked="0"/>
    </xf>
    <xf numFmtId="170" fontId="7" fillId="16" borderId="150" xfId="0" applyNumberFormat="1" applyFont="1" applyFill="1" applyBorder="1" applyAlignment="1" applyProtection="1">
      <alignment horizontal="center" vertical="center"/>
      <protection locked="0"/>
    </xf>
    <xf numFmtId="1" fontId="5" fillId="0" borderId="3" xfId="0" applyNumberFormat="1" applyFont="1" applyFill="1" applyBorder="1" applyAlignment="1" applyProtection="1">
      <alignment horizontal="center" vertical="center"/>
      <protection locked="0"/>
    </xf>
    <xf numFmtId="1" fontId="5" fillId="0" borderId="19" xfId="0" applyNumberFormat="1" applyFont="1" applyFill="1" applyBorder="1" applyAlignment="1" applyProtection="1">
      <alignment horizontal="center" vertical="center"/>
      <protection locked="0"/>
    </xf>
    <xf numFmtId="1" fontId="5" fillId="10" borderId="137" xfId="0" applyNumberFormat="1" applyFont="1" applyFill="1" applyBorder="1" applyAlignment="1" applyProtection="1">
      <alignment horizontal="center" vertical="center"/>
      <protection locked="0"/>
    </xf>
    <xf numFmtId="1" fontId="5" fillId="10" borderId="0" xfId="0" applyNumberFormat="1" applyFont="1" applyFill="1" applyBorder="1" applyAlignment="1" applyProtection="1">
      <alignment horizontal="center" vertical="center"/>
      <protection locked="0"/>
    </xf>
    <xf numFmtId="2" fontId="7" fillId="16" borderId="69" xfId="0" applyNumberFormat="1" applyFont="1" applyFill="1" applyBorder="1" applyAlignment="1" applyProtection="1">
      <alignment horizontal="center" vertical="center"/>
      <protection locked="0"/>
    </xf>
    <xf numFmtId="1" fontId="5" fillId="10" borderId="14" xfId="0" applyNumberFormat="1" applyFont="1" applyFill="1" applyBorder="1" applyAlignment="1" applyProtection="1">
      <alignment horizontal="center" vertical="center"/>
      <protection locked="0"/>
    </xf>
    <xf numFmtId="1" fontId="5" fillId="10" borderId="138" xfId="0" applyNumberFormat="1" applyFont="1" applyFill="1" applyBorder="1" applyAlignment="1" applyProtection="1">
      <alignment horizontal="center" vertical="center"/>
      <protection locked="0"/>
    </xf>
    <xf numFmtId="0" fontId="20" fillId="16" borderId="65" xfId="0" applyFont="1" applyFill="1" applyBorder="1" applyAlignment="1" applyProtection="1">
      <alignment horizontal="center" vertical="center"/>
      <protection locked="0"/>
    </xf>
    <xf numFmtId="0" fontId="20" fillId="10" borderId="143" xfId="0" applyFont="1" applyFill="1" applyBorder="1" applyAlignment="1" applyProtection="1">
      <alignment horizontal="center" vertical="center"/>
      <protection locked="0"/>
    </xf>
    <xf numFmtId="0" fontId="20" fillId="16" borderId="143" xfId="0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center" vertical="center"/>
      <protection locked="0"/>
    </xf>
    <xf numFmtId="0" fontId="20" fillId="10" borderId="27" xfId="0" applyFont="1" applyFill="1" applyBorder="1" applyAlignment="1" applyProtection="1">
      <alignment horizontal="center" vertical="center"/>
      <protection locked="0"/>
    </xf>
    <xf numFmtId="0" fontId="20" fillId="16" borderId="140" xfId="0" applyFont="1" applyFill="1" applyBorder="1" applyAlignment="1" applyProtection="1">
      <alignment horizontal="center" vertical="center"/>
      <protection locked="0"/>
    </xf>
    <xf numFmtId="0" fontId="20" fillId="16" borderId="67" xfId="0" applyFont="1" applyFill="1" applyBorder="1" applyAlignment="1" applyProtection="1">
      <alignment horizontal="center" vertical="center"/>
      <protection locked="0"/>
    </xf>
    <xf numFmtId="0" fontId="20" fillId="10" borderId="45" xfId="0" applyFont="1" applyFill="1" applyBorder="1" applyAlignment="1" applyProtection="1">
      <alignment horizontal="center" vertical="center"/>
      <protection locked="0"/>
    </xf>
    <xf numFmtId="0" fontId="20" fillId="16" borderId="135" xfId="0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3" fillId="5" borderId="5" xfId="0" applyFont="1" applyFill="1" applyBorder="1" applyProtection="1">
      <protection locked="0"/>
    </xf>
    <xf numFmtId="0" fontId="3" fillId="5" borderId="7" xfId="0" applyFont="1" applyFill="1" applyBorder="1" applyProtection="1">
      <protection locked="0"/>
    </xf>
    <xf numFmtId="0" fontId="20" fillId="16" borderId="65" xfId="0" applyFont="1" applyFill="1" applyBorder="1" applyAlignment="1" applyProtection="1">
      <alignment horizontal="left" vertical="center"/>
      <protection locked="0"/>
    </xf>
    <xf numFmtId="0" fontId="20" fillId="16" borderId="139" xfId="0" applyFont="1" applyFill="1" applyBorder="1" applyAlignment="1" applyProtection="1">
      <alignment horizontal="center" vertical="center"/>
      <protection locked="0"/>
    </xf>
    <xf numFmtId="1" fontId="4" fillId="13" borderId="5" xfId="0" applyNumberFormat="1" applyFont="1" applyFill="1" applyBorder="1" applyAlignment="1" applyProtection="1">
      <alignment horizontal="center"/>
      <protection locked="0"/>
    </xf>
    <xf numFmtId="0" fontId="20" fillId="16" borderId="66" xfId="0" applyFont="1" applyFill="1" applyBorder="1" applyAlignment="1" applyProtection="1">
      <alignment horizontal="left" vertical="center"/>
      <protection locked="0"/>
    </xf>
    <xf numFmtId="0" fontId="20" fillId="16" borderId="134" xfId="0" applyFont="1" applyFill="1" applyBorder="1" applyAlignment="1" applyProtection="1">
      <alignment horizontal="left" vertical="center"/>
      <protection locked="0"/>
    </xf>
    <xf numFmtId="0" fontId="20" fillId="16" borderId="145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left" vertical="center"/>
      <protection locked="0"/>
    </xf>
    <xf numFmtId="0" fontId="20" fillId="16" borderId="140" xfId="0" applyFont="1" applyFill="1" applyBorder="1" applyAlignment="1" applyProtection="1">
      <alignment horizontal="left" vertical="center"/>
      <protection locked="0"/>
    </xf>
    <xf numFmtId="0" fontId="20" fillId="16" borderId="143" xfId="0" applyFont="1" applyFill="1" applyBorder="1" applyAlignment="1" applyProtection="1">
      <alignment horizontal="left" vertical="center"/>
      <protection locked="0"/>
    </xf>
    <xf numFmtId="0" fontId="20" fillId="10" borderId="21" xfId="0" applyFont="1" applyFill="1" applyBorder="1" applyAlignment="1" applyProtection="1">
      <alignment horizontal="center" vertical="center"/>
      <protection locked="0"/>
    </xf>
    <xf numFmtId="0" fontId="20" fillId="16" borderId="67" xfId="0" applyFont="1" applyFill="1" applyBorder="1" applyAlignment="1" applyProtection="1">
      <alignment horizontal="left" vertical="center"/>
      <protection locked="0"/>
    </xf>
    <xf numFmtId="0" fontId="20" fillId="16" borderId="134" xfId="0" applyFont="1" applyFill="1" applyBorder="1" applyAlignment="1" applyProtection="1">
      <alignment horizontal="center" vertical="center"/>
      <protection locked="0"/>
    </xf>
    <xf numFmtId="0" fontId="20" fillId="16" borderId="145" xfId="0" applyFont="1" applyFill="1" applyBorder="1" applyAlignment="1" applyProtection="1">
      <alignment horizontal="center" vertical="center"/>
      <protection locked="0"/>
    </xf>
    <xf numFmtId="0" fontId="20" fillId="16" borderId="65" xfId="0" applyFont="1" applyFill="1" applyBorder="1" applyAlignment="1" applyProtection="1">
      <alignment horizontal="left" vertical="center" wrapText="1"/>
      <protection locked="0"/>
    </xf>
    <xf numFmtId="0" fontId="20" fillId="16" borderId="66" xfId="0" applyFont="1" applyFill="1" applyBorder="1" applyAlignment="1" applyProtection="1">
      <alignment horizontal="left" vertical="center" wrapText="1"/>
      <protection locked="0"/>
    </xf>
    <xf numFmtId="0" fontId="20" fillId="16" borderId="135" xfId="0" applyFont="1" applyFill="1" applyBorder="1" applyAlignment="1" applyProtection="1">
      <alignment horizontal="left" vertical="center" wrapText="1"/>
      <protection locked="0"/>
    </xf>
    <xf numFmtId="0" fontId="20" fillId="16" borderId="67" xfId="0" applyFont="1" applyFill="1" applyBorder="1" applyAlignment="1" applyProtection="1">
      <alignment horizontal="left" vertical="center" wrapText="1"/>
      <protection locked="0"/>
    </xf>
    <xf numFmtId="0" fontId="20" fillId="16" borderId="157" xfId="0" applyFont="1" applyFill="1" applyBorder="1" applyAlignment="1" applyProtection="1">
      <alignment horizontal="left" vertical="center" wrapText="1"/>
      <protection locked="0"/>
    </xf>
    <xf numFmtId="0" fontId="20" fillId="16" borderId="141" xfId="0" applyFont="1" applyFill="1" applyBorder="1" applyAlignment="1" applyProtection="1">
      <alignment horizontal="center" vertical="center"/>
      <protection locked="0"/>
    </xf>
    <xf numFmtId="0" fontId="20" fillId="16" borderId="140" xfId="0" applyFont="1" applyFill="1" applyBorder="1" applyAlignment="1" applyProtection="1">
      <alignment horizontal="left" vertical="center" wrapText="1"/>
      <protection locked="0"/>
    </xf>
    <xf numFmtId="0" fontId="20" fillId="16" borderId="156" xfId="0" applyFont="1" applyFill="1" applyBorder="1" applyAlignment="1" applyProtection="1">
      <alignment horizontal="left" vertical="center" wrapText="1"/>
      <protection locked="0"/>
    </xf>
    <xf numFmtId="0" fontId="20" fillId="16" borderId="145" xfId="0" applyFont="1" applyFill="1" applyBorder="1" applyAlignment="1" applyProtection="1">
      <alignment horizontal="left" vertical="center" wrapText="1"/>
      <protection locked="0"/>
    </xf>
    <xf numFmtId="0" fontId="20" fillId="10" borderId="4" xfId="0" applyFont="1" applyFill="1" applyBorder="1" applyAlignment="1" applyProtection="1">
      <alignment horizontal="center" vertical="center"/>
      <protection locked="0"/>
    </xf>
    <xf numFmtId="0" fontId="62" fillId="0" borderId="0" xfId="13" applyFont="1" applyFill="1" applyBorder="1" applyAlignment="1" applyProtection="1">
      <alignment vertical="center"/>
      <protection locked="0"/>
    </xf>
    <xf numFmtId="0" fontId="40" fillId="0" borderId="0" xfId="13" applyFill="1" applyProtection="1">
      <protection locked="0"/>
    </xf>
    <xf numFmtId="0" fontId="40" fillId="0" borderId="0" xfId="13" applyFill="1" applyBorder="1" applyProtection="1">
      <protection locked="0"/>
    </xf>
    <xf numFmtId="0" fontId="64" fillId="0" borderId="0" xfId="13" applyFont="1" applyFill="1" applyBorder="1" applyAlignment="1" applyProtection="1">
      <alignment horizontal="center" vertical="center" wrapText="1"/>
      <protection locked="0"/>
    </xf>
    <xf numFmtId="0" fontId="40" fillId="0" borderId="5" xfId="13" applyFill="1" applyBorder="1" applyProtection="1">
      <protection locked="0"/>
    </xf>
    <xf numFmtId="0" fontId="40" fillId="0" borderId="5" xfId="13" applyFill="1" applyBorder="1" applyAlignment="1" applyProtection="1">
      <alignment wrapText="1"/>
      <protection locked="0"/>
    </xf>
    <xf numFmtId="0" fontId="40" fillId="0" borderId="93" xfId="13" applyFill="1" applyBorder="1" applyProtection="1">
      <protection locked="0"/>
    </xf>
    <xf numFmtId="0" fontId="40" fillId="0" borderId="5" xfId="13" applyFill="1" applyBorder="1" applyProtection="1"/>
    <xf numFmtId="0" fontId="40" fillId="0" borderId="5" xfId="13" applyFill="1" applyBorder="1" applyAlignment="1" applyProtection="1">
      <alignment wrapText="1"/>
    </xf>
    <xf numFmtId="0" fontId="40" fillId="0" borderId="93" xfId="13" applyFill="1" applyBorder="1" applyProtection="1"/>
    <xf numFmtId="0" fontId="63" fillId="48" borderId="5" xfId="13" applyFont="1" applyFill="1" applyBorder="1" applyAlignment="1" applyProtection="1">
      <alignment horizontal="center" vertical="center" wrapText="1"/>
    </xf>
    <xf numFmtId="0" fontId="62" fillId="0" borderId="0" xfId="13" applyFont="1" applyFill="1" applyBorder="1" applyAlignment="1" applyProtection="1">
      <alignment vertical="center"/>
    </xf>
    <xf numFmtId="0" fontId="345" fillId="12" borderId="5" xfId="0" applyNumberFormat="1" applyFont="1" applyFill="1" applyBorder="1" applyAlignment="1" applyProtection="1">
      <alignment horizontal="center" vertical="center"/>
      <protection locked="0"/>
    </xf>
    <xf numFmtId="0" fontId="346" fillId="12" borderId="5" xfId="0" applyNumberFormat="1" applyFont="1" applyFill="1" applyBorder="1" applyAlignment="1" applyProtection="1">
      <alignment horizontal="center" vertical="center"/>
      <protection locked="0"/>
    </xf>
    <xf numFmtId="1" fontId="345" fillId="12" borderId="5" xfId="0" applyNumberFormat="1" applyFont="1" applyFill="1" applyBorder="1" applyAlignment="1" applyProtection="1">
      <alignment horizontal="center" vertical="center"/>
      <protection locked="0"/>
    </xf>
    <xf numFmtId="1" fontId="346" fillId="12" borderId="5" xfId="0" applyNumberFormat="1" applyFont="1" applyFill="1" applyBorder="1" applyAlignment="1" applyProtection="1">
      <alignment horizontal="center" vertical="center"/>
      <protection locked="0"/>
    </xf>
    <xf numFmtId="0" fontId="347" fillId="12" borderId="5" xfId="0" applyFont="1" applyFill="1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170" fontId="348" fillId="12" borderId="5" xfId="0" applyNumberFormat="1" applyFont="1" applyFill="1" applyBorder="1" applyAlignment="1" applyProtection="1">
      <alignment horizontal="center" vertical="center"/>
      <protection locked="0"/>
    </xf>
    <xf numFmtId="2" fontId="5" fillId="4" borderId="5" xfId="0" applyNumberFormat="1" applyFont="1" applyFill="1" applyBorder="1" applyAlignment="1" applyProtection="1">
      <alignment horizontal="center" vertical="center"/>
      <protection locked="0"/>
    </xf>
    <xf numFmtId="4" fontId="5" fillId="4" borderId="5" xfId="0" applyNumberFormat="1" applyFont="1" applyFill="1" applyBorder="1" applyAlignment="1" applyProtection="1">
      <alignment horizontal="center" vertical="center"/>
      <protection locked="0"/>
    </xf>
    <xf numFmtId="170" fontId="3" fillId="0" borderId="0" xfId="0" applyNumberFormat="1" applyFont="1"/>
    <xf numFmtId="1" fontId="3" fillId="0" borderId="0" xfId="0" applyNumberFormat="1" applyFont="1"/>
    <xf numFmtId="0" fontId="10" fillId="0" borderId="39" xfId="14" applyNumberFormat="1" applyFont="1" applyFill="1" applyBorder="1" applyAlignment="1" applyProtection="1">
      <alignment vertical="center" wrapText="1"/>
      <protection locked="0"/>
    </xf>
    <xf numFmtId="0" fontId="63" fillId="48" borderId="26" xfId="13" applyFont="1" applyFill="1" applyBorder="1" applyAlignment="1" applyProtection="1">
      <alignment horizontal="center" vertical="center" wrapText="1"/>
    </xf>
    <xf numFmtId="0" fontId="63" fillId="48" borderId="21" xfId="13" applyFont="1" applyFill="1" applyBorder="1" applyAlignment="1" applyProtection="1">
      <alignment horizontal="center" vertical="center" wrapText="1"/>
    </xf>
    <xf numFmtId="49" fontId="19" fillId="0" borderId="161" xfId="14" applyNumberFormat="1" applyFont="1" applyFill="1" applyBorder="1" applyAlignment="1" applyProtection="1">
      <alignment horizontal="center" vertical="center"/>
      <protection locked="0"/>
    </xf>
    <xf numFmtId="171" fontId="344" fillId="12" borderId="127" xfId="14" applyNumberFormat="1" applyFont="1" applyFill="1" applyBorder="1" applyAlignment="1" applyProtection="1">
      <alignment horizontal="center" vertical="center"/>
      <protection locked="0"/>
    </xf>
    <xf numFmtId="0" fontId="45" fillId="12" borderId="0" xfId="14" applyNumberFormat="1" applyFont="1" applyFill="1" applyBorder="1" applyAlignment="1" applyProtection="1">
      <alignment horizontal="center" vertical="center" wrapText="1"/>
      <protection locked="0"/>
    </xf>
    <xf numFmtId="0" fontId="24" fillId="8" borderId="47" xfId="14" applyFont="1" applyFill="1" applyBorder="1" applyAlignment="1" applyProtection="1">
      <alignment horizontal="left" vertical="center" indent="2"/>
    </xf>
    <xf numFmtId="0" fontId="24" fillId="8" borderId="48" xfId="14" applyFont="1" applyFill="1" applyBorder="1" applyAlignment="1" applyProtection="1">
      <alignment horizontal="left" vertical="center" indent="2"/>
    </xf>
    <xf numFmtId="0" fontId="24" fillId="8" borderId="49" xfId="14" applyFont="1" applyFill="1" applyBorder="1" applyAlignment="1" applyProtection="1">
      <alignment horizontal="left" vertical="center" indent="2"/>
    </xf>
    <xf numFmtId="1" fontId="46" fillId="12" borderId="127" xfId="14" applyNumberFormat="1" applyFont="1" applyFill="1" applyBorder="1" applyAlignment="1" applyProtection="1">
      <alignment horizontal="left" vertical="center"/>
      <protection locked="0"/>
    </xf>
    <xf numFmtId="0" fontId="10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45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0" xfId="14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4" applyFont="1" applyAlignment="1" applyProtection="1">
      <alignment horizontal="left" vertical="center"/>
    </xf>
    <xf numFmtId="171" fontId="344" fillId="12" borderId="126" xfId="14" applyNumberFormat="1" applyFont="1" applyFill="1" applyBorder="1" applyAlignment="1" applyProtection="1">
      <alignment horizontal="center" vertical="center"/>
      <protection locked="0"/>
    </xf>
    <xf numFmtId="1" fontId="46" fillId="12" borderId="126" xfId="14" applyNumberFormat="1" applyFont="1" applyFill="1" applyBorder="1" applyAlignment="1" applyProtection="1">
      <alignment horizontal="left" vertical="center"/>
      <protection locked="0"/>
    </xf>
    <xf numFmtId="0" fontId="19" fillId="0" borderId="51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1" xfId="14" applyFont="1" applyFill="1" applyBorder="1" applyAlignment="1" applyProtection="1">
      <alignment horizontal="center" vertical="center"/>
      <protection locked="0"/>
    </xf>
    <xf numFmtId="0" fontId="19" fillId="0" borderId="52" xfId="14" applyFont="1" applyFill="1" applyBorder="1" applyAlignment="1" applyProtection="1">
      <alignment horizontal="center" vertical="center"/>
      <protection locked="0"/>
    </xf>
    <xf numFmtId="0" fontId="31" fillId="7" borderId="0" xfId="14" applyFont="1" applyFill="1" applyAlignment="1" applyProtection="1">
      <alignment horizontal="left" vertical="top" wrapText="1"/>
      <protection locked="0"/>
    </xf>
    <xf numFmtId="0" fontId="14" fillId="8" borderId="53" xfId="14" applyFont="1" applyFill="1" applyBorder="1" applyAlignment="1" applyProtection="1">
      <alignment horizontal="center" vertical="center" wrapText="1"/>
    </xf>
    <xf numFmtId="0" fontId="23" fillId="8" borderId="39" xfId="14" applyFont="1" applyFill="1" applyBorder="1" applyAlignment="1" applyProtection="1">
      <alignment horizontal="center" vertical="center" wrapText="1"/>
    </xf>
    <xf numFmtId="0" fontId="23" fillId="8" borderId="53" xfId="14" applyFont="1" applyFill="1" applyBorder="1" applyAlignment="1" applyProtection="1">
      <alignment horizontal="center" vertical="center" wrapText="1"/>
    </xf>
    <xf numFmtId="0" fontId="23" fillId="8" borderId="54" xfId="14" applyFont="1" applyFill="1" applyBorder="1" applyAlignment="1" applyProtection="1">
      <alignment horizontal="center" vertical="center" wrapText="1"/>
    </xf>
    <xf numFmtId="0" fontId="28" fillId="0" borderId="55" xfId="14" applyFont="1" applyBorder="1" applyAlignment="1" applyProtection="1">
      <alignment horizontal="left"/>
    </xf>
    <xf numFmtId="0" fontId="23" fillId="8" borderId="40" xfId="14" applyFont="1" applyFill="1" applyBorder="1" applyAlignment="1" applyProtection="1">
      <alignment horizontal="center" vertical="center" wrapText="1"/>
    </xf>
    <xf numFmtId="0" fontId="23" fillId="8" borderId="31" xfId="14" applyFont="1" applyFill="1" applyBorder="1" applyAlignment="1" applyProtection="1">
      <alignment horizontal="center" vertical="center" wrapText="1"/>
    </xf>
    <xf numFmtId="0" fontId="23" fillId="8" borderId="57" xfId="14" applyFont="1" applyFill="1" applyBorder="1" applyAlignment="1" applyProtection="1">
      <alignment horizontal="center" vertical="center" wrapText="1"/>
    </xf>
    <xf numFmtId="0" fontId="14" fillId="8" borderId="0" xfId="14" applyFont="1" applyFill="1" applyBorder="1" applyAlignment="1" applyProtection="1">
      <alignment horizontal="left" vertical="center" wrapText="1"/>
    </xf>
    <xf numFmtId="0" fontId="23" fillId="8" borderId="0" xfId="14" applyFont="1" applyFill="1" applyBorder="1" applyAlignment="1" applyProtection="1">
      <alignment horizontal="left" vertical="center" wrapText="1"/>
    </xf>
    <xf numFmtId="0" fontId="23" fillId="8" borderId="56" xfId="14" applyFont="1" applyFill="1" applyBorder="1" applyAlignment="1" applyProtection="1">
      <alignment horizontal="left" vertical="center" wrapText="1"/>
    </xf>
    <xf numFmtId="0" fontId="23" fillId="8" borderId="39" xfId="14" applyFont="1" applyFill="1" applyBorder="1" applyAlignment="1" applyProtection="1">
      <alignment horizontal="left" vertical="center" wrapText="1"/>
    </xf>
    <xf numFmtId="0" fontId="23" fillId="8" borderId="40" xfId="14" applyFont="1" applyFill="1" applyBorder="1" applyAlignment="1" applyProtection="1">
      <alignment horizontal="left" vertical="center" wrapText="1"/>
    </xf>
    <xf numFmtId="0" fontId="14" fillId="8" borderId="56" xfId="14" applyFont="1" applyFill="1" applyBorder="1" applyAlignment="1" applyProtection="1">
      <alignment horizontal="left" vertical="center" wrapText="1"/>
    </xf>
    <xf numFmtId="0" fontId="17" fillId="14" borderId="128" xfId="14" applyFont="1" applyFill="1" applyBorder="1" applyAlignment="1" applyProtection="1">
      <alignment horizontal="left" vertical="center" wrapText="1"/>
    </xf>
    <xf numFmtId="0" fontId="17" fillId="14" borderId="129" xfId="14" applyFont="1" applyFill="1" applyBorder="1" applyAlignment="1" applyProtection="1">
      <alignment horizontal="left" vertical="center" wrapText="1"/>
    </xf>
    <xf numFmtId="0" fontId="17" fillId="14" borderId="125" xfId="14" applyFont="1" applyFill="1" applyBorder="1" applyAlignment="1" applyProtection="1">
      <alignment horizontal="left" vertical="center" wrapText="1"/>
    </xf>
    <xf numFmtId="0" fontId="17" fillId="14" borderId="130" xfId="14" applyFont="1" applyFill="1" applyBorder="1" applyAlignment="1" applyProtection="1">
      <alignment horizontal="left" vertical="center" wrapText="1"/>
    </xf>
    <xf numFmtId="0" fontId="17" fillId="14" borderId="131" xfId="14" applyFont="1" applyFill="1" applyBorder="1" applyAlignment="1" applyProtection="1">
      <alignment horizontal="left" vertical="center" wrapText="1"/>
    </xf>
    <xf numFmtId="0" fontId="17" fillId="14" borderId="124" xfId="14" applyFont="1" applyFill="1" applyBorder="1" applyAlignment="1" applyProtection="1">
      <alignment horizontal="left" vertical="center" wrapText="1"/>
    </xf>
    <xf numFmtId="0" fontId="14" fillId="14" borderId="132" xfId="14" applyFont="1" applyFill="1" applyBorder="1" applyAlignment="1" applyProtection="1">
      <alignment horizontal="left" vertical="center" wrapText="1"/>
    </xf>
    <xf numFmtId="0" fontId="14" fillId="14" borderId="33" xfId="14" applyFont="1" applyFill="1" applyBorder="1" applyAlignment="1" applyProtection="1">
      <alignment horizontal="left" vertical="center" wrapText="1"/>
    </xf>
    <xf numFmtId="164" fontId="6" fillId="0" borderId="15" xfId="0" applyNumberFormat="1" applyFont="1" applyFill="1" applyBorder="1" applyAlignment="1" applyProtection="1">
      <alignment horizontal="center" vertical="center"/>
    </xf>
    <xf numFmtId="164" fontId="6" fillId="0" borderId="58" xfId="0" applyNumberFormat="1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left" vertical="center" wrapText="1"/>
    </xf>
    <xf numFmtId="0" fontId="12" fillId="15" borderId="27" xfId="0" applyFont="1" applyFill="1" applyBorder="1" applyAlignment="1" applyProtection="1">
      <alignment horizontal="left" vertical="center" wrapText="1"/>
    </xf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15" borderId="59" xfId="0" applyFont="1" applyFill="1" applyBorder="1" applyAlignment="1" applyProtection="1">
      <alignment horizontal="center"/>
    </xf>
    <xf numFmtId="0" fontId="4" fillId="15" borderId="60" xfId="0" applyFont="1" applyFill="1" applyBorder="1" applyAlignment="1" applyProtection="1">
      <alignment horizontal="center"/>
    </xf>
    <xf numFmtId="0" fontId="4" fillId="5" borderId="26" xfId="0" applyFont="1" applyFill="1" applyBorder="1" applyAlignment="1" applyProtection="1"/>
    <xf numFmtId="0" fontId="4" fillId="5" borderId="21" xfId="0" applyFont="1" applyFill="1" applyBorder="1" applyAlignment="1" applyProtection="1"/>
    <xf numFmtId="3" fontId="4" fillId="13" borderId="26" xfId="0" applyNumberFormat="1" applyFont="1" applyFill="1" applyBorder="1" applyAlignment="1" applyProtection="1">
      <alignment horizontal="center" wrapText="1"/>
    </xf>
    <xf numFmtId="0" fontId="4" fillId="13" borderId="21" xfId="0" applyFont="1" applyFill="1" applyBorder="1" applyAlignment="1" applyProtection="1">
      <alignment horizontal="center" wrapText="1"/>
    </xf>
    <xf numFmtId="0" fontId="13" fillId="15" borderId="59" xfId="0" applyFont="1" applyFill="1" applyBorder="1" applyAlignment="1" applyProtection="1">
      <alignment horizontal="left"/>
    </xf>
    <xf numFmtId="0" fontId="13" fillId="15" borderId="60" xfId="0" applyFont="1" applyFill="1" applyBorder="1" applyAlignment="1" applyProtection="1">
      <alignment horizontal="left"/>
    </xf>
    <xf numFmtId="0" fontId="4" fillId="13" borderId="26" xfId="0" applyFont="1" applyFill="1" applyBorder="1" applyAlignment="1" applyProtection="1">
      <alignment horizontal="center" vertical="center" wrapText="1"/>
    </xf>
    <xf numFmtId="0" fontId="4" fillId="13" borderId="21" xfId="0" applyFont="1" applyFill="1" applyBorder="1" applyAlignment="1" applyProtection="1">
      <alignment horizontal="center" vertical="center" wrapText="1"/>
    </xf>
    <xf numFmtId="0" fontId="4" fillId="13" borderId="26" xfId="0" applyFont="1" applyFill="1" applyBorder="1" applyAlignment="1" applyProtection="1">
      <alignment horizontal="center" wrapText="1"/>
    </xf>
    <xf numFmtId="0" fontId="3" fillId="10" borderId="136" xfId="0" applyFont="1" applyFill="1" applyBorder="1" applyAlignment="1" applyProtection="1">
      <alignment horizontal="center" vertical="center" wrapText="1"/>
    </xf>
    <xf numFmtId="0" fontId="3" fillId="10" borderId="153" xfId="0" applyFont="1" applyFill="1" applyBorder="1" applyAlignment="1" applyProtection="1">
      <alignment horizontal="center" vertical="center" wrapText="1"/>
    </xf>
    <xf numFmtId="0" fontId="3" fillId="10" borderId="150" xfId="0" applyFont="1" applyFill="1" applyBorder="1" applyAlignment="1" applyProtection="1">
      <alignment horizontal="center" vertical="center" wrapText="1"/>
    </xf>
    <xf numFmtId="0" fontId="7" fillId="10" borderId="136" xfId="0" applyFont="1" applyFill="1" applyBorder="1" applyAlignment="1" applyProtection="1">
      <alignment horizontal="center" vertical="center" wrapText="1"/>
    </xf>
    <xf numFmtId="0" fontId="7" fillId="10" borderId="153" xfId="0" applyFont="1" applyFill="1" applyBorder="1" applyAlignment="1" applyProtection="1">
      <alignment horizontal="center" vertical="center" wrapText="1"/>
    </xf>
    <xf numFmtId="0" fontId="7" fillId="10" borderId="150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119" xfId="0" applyFont="1" applyFill="1" applyBorder="1" applyAlignment="1" applyProtection="1">
      <alignment horizontal="center" vertical="center" wrapText="1"/>
    </xf>
    <xf numFmtId="0" fontId="11" fillId="0" borderId="120" xfId="0" applyFont="1" applyFill="1" applyBorder="1" applyAlignment="1" applyProtection="1">
      <alignment horizontal="center" vertical="center" wrapText="1"/>
    </xf>
    <xf numFmtId="0" fontId="41" fillId="10" borderId="7" xfId="0" applyFont="1" applyFill="1" applyBorder="1" applyAlignment="1" applyProtection="1">
      <alignment horizontal="center" vertical="center"/>
    </xf>
    <xf numFmtId="0" fontId="41" fillId="10" borderId="119" xfId="0" applyFont="1" applyFill="1" applyBorder="1" applyAlignment="1" applyProtection="1">
      <alignment horizontal="center" vertical="center"/>
    </xf>
    <xf numFmtId="0" fontId="41" fillId="10" borderId="120" xfId="0" applyFont="1" applyFill="1" applyBorder="1" applyAlignment="1" applyProtection="1">
      <alignment horizontal="center" vertical="center"/>
    </xf>
    <xf numFmtId="0" fontId="41" fillId="10" borderId="7" xfId="0" applyFont="1" applyFill="1" applyBorder="1" applyAlignment="1" applyProtection="1">
      <alignment horizontal="center" vertical="center" wrapText="1"/>
    </xf>
    <xf numFmtId="0" fontId="41" fillId="10" borderId="119" xfId="0" applyFont="1" applyFill="1" applyBorder="1" applyAlignment="1" applyProtection="1">
      <alignment horizontal="center" vertical="center" wrapText="1"/>
    </xf>
    <xf numFmtId="0" fontId="41" fillId="10" borderId="120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/>
    <xf numFmtId="0" fontId="14" fillId="0" borderId="5" xfId="0" applyFont="1" applyBorder="1" applyAlignment="1" applyProtection="1"/>
    <xf numFmtId="0" fontId="12" fillId="15" borderId="146" xfId="0" applyFont="1" applyFill="1" applyBorder="1" applyAlignment="1" applyProtection="1">
      <alignment horizontal="left" vertical="center" wrapText="1"/>
    </xf>
    <xf numFmtId="0" fontId="12" fillId="15" borderId="147" xfId="0" applyFont="1" applyFill="1" applyBorder="1" applyAlignment="1" applyProtection="1">
      <alignment horizontal="left" vertical="center" wrapText="1"/>
    </xf>
    <xf numFmtId="0" fontId="12" fillId="15" borderId="148" xfId="0" applyFont="1" applyFill="1" applyBorder="1" applyAlignment="1" applyProtection="1">
      <alignment horizontal="left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 applyProtection="1">
      <alignment horizontal="left" vertical="center" wrapText="1"/>
    </xf>
    <xf numFmtId="0" fontId="12" fillId="15" borderId="151" xfId="0" applyFont="1" applyFill="1" applyBorder="1" applyAlignment="1" applyProtection="1">
      <alignment horizontal="left" vertical="center" wrapText="1"/>
    </xf>
    <xf numFmtId="0" fontId="12" fillId="15" borderId="149" xfId="0" applyFont="1" applyFill="1" applyBorder="1" applyAlignment="1" applyProtection="1">
      <alignment horizontal="left" vertical="center" wrapText="1"/>
    </xf>
    <xf numFmtId="0" fontId="12" fillId="15" borderId="152" xfId="0" applyFont="1" applyFill="1" applyBorder="1" applyAlignment="1" applyProtection="1">
      <alignment horizontal="left" vertical="center" wrapText="1"/>
    </xf>
    <xf numFmtId="164" fontId="4" fillId="15" borderId="59" xfId="0" applyNumberFormat="1" applyFont="1" applyFill="1" applyBorder="1" applyAlignment="1" applyProtection="1">
      <alignment horizontal="center" vertical="center"/>
    </xf>
    <xf numFmtId="164" fontId="4" fillId="15" borderId="60" xfId="0" applyNumberFormat="1" applyFont="1" applyFill="1" applyBorder="1" applyAlignment="1" applyProtection="1">
      <alignment horizontal="center" vertical="center"/>
    </xf>
    <xf numFmtId="164" fontId="4" fillId="15" borderId="62" xfId="0" applyNumberFormat="1" applyFont="1" applyFill="1" applyBorder="1" applyAlignment="1" applyProtection="1">
      <alignment horizontal="center" vertical="center"/>
    </xf>
    <xf numFmtId="0" fontId="20" fillId="10" borderId="136" xfId="0" applyFont="1" applyFill="1" applyBorder="1" applyAlignment="1" applyProtection="1">
      <alignment horizontal="center" vertical="center" wrapText="1"/>
      <protection locked="0"/>
    </xf>
    <xf numFmtId="0" fontId="20" fillId="10" borderId="153" xfId="0" applyFont="1" applyFill="1" applyBorder="1" applyAlignment="1" applyProtection="1">
      <alignment horizontal="center" vertical="center" wrapText="1"/>
      <protection locked="0"/>
    </xf>
    <xf numFmtId="0" fontId="20" fillId="10" borderId="150" xfId="0" applyFont="1" applyFill="1" applyBorder="1" applyAlignment="1" applyProtection="1">
      <alignment horizontal="center" vertical="center" wrapText="1"/>
      <protection locked="0"/>
    </xf>
    <xf numFmtId="0" fontId="4" fillId="15" borderId="62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12" fillId="15" borderId="63" xfId="0" applyFont="1" applyFill="1" applyBorder="1" applyAlignment="1" applyProtection="1">
      <alignment horizontal="left" vertical="center" wrapText="1"/>
    </xf>
    <xf numFmtId="0" fontId="13" fillId="11" borderId="5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 vertical="center" wrapText="1"/>
    </xf>
    <xf numFmtId="0" fontId="13" fillId="15" borderId="62" xfId="0" applyFont="1" applyFill="1" applyBorder="1" applyAlignment="1" applyProtection="1">
      <alignment horizontal="left"/>
    </xf>
    <xf numFmtId="0" fontId="4" fillId="5" borderId="142" xfId="0" applyFont="1" applyFill="1" applyBorder="1" applyAlignment="1" applyProtection="1"/>
    <xf numFmtId="0" fontId="14" fillId="0" borderId="142" xfId="0" applyFont="1" applyBorder="1" applyAlignment="1" applyProtection="1"/>
    <xf numFmtId="0" fontId="3" fillId="10" borderId="136" xfId="0" applyFont="1" applyFill="1" applyBorder="1" applyAlignment="1" applyProtection="1">
      <alignment horizontal="center" vertical="center" wrapText="1"/>
      <protection locked="0"/>
    </xf>
    <xf numFmtId="0" fontId="3" fillId="10" borderId="153" xfId="0" applyFont="1" applyFill="1" applyBorder="1" applyAlignment="1" applyProtection="1">
      <alignment horizontal="center" vertical="center" wrapText="1"/>
      <protection locked="0"/>
    </xf>
    <xf numFmtId="0" fontId="3" fillId="10" borderId="150" xfId="0" applyFont="1" applyFill="1" applyBorder="1" applyAlignment="1" applyProtection="1">
      <alignment horizontal="center" vertical="center" wrapText="1"/>
      <protection locked="0"/>
    </xf>
    <xf numFmtId="0" fontId="7" fillId="10" borderId="136" xfId="0" applyFont="1" applyFill="1" applyBorder="1" applyAlignment="1" applyProtection="1">
      <alignment horizontal="center" vertical="center" wrapText="1"/>
      <protection locked="0"/>
    </xf>
    <xf numFmtId="0" fontId="7" fillId="10" borderId="153" xfId="0" applyFont="1" applyFill="1" applyBorder="1" applyAlignment="1" applyProtection="1">
      <alignment horizontal="center" vertical="center" wrapText="1"/>
      <protection locked="0"/>
    </xf>
    <xf numFmtId="0" fontId="7" fillId="10" borderId="150" xfId="0" applyFont="1" applyFill="1" applyBorder="1" applyAlignment="1" applyProtection="1">
      <alignment horizontal="center" vertical="center" wrapText="1"/>
      <protection locked="0"/>
    </xf>
    <xf numFmtId="164" fontId="6" fillId="0" borderId="64" xfId="0" applyNumberFormat="1" applyFont="1" applyFill="1" applyBorder="1" applyAlignment="1" applyProtection="1">
      <alignment horizontal="center" vertical="center"/>
    </xf>
    <xf numFmtId="0" fontId="4" fillId="11" borderId="8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 vertical="center" wrapText="1"/>
    </xf>
    <xf numFmtId="0" fontId="67" fillId="11" borderId="46" xfId="0" applyFont="1" applyFill="1" applyBorder="1" applyAlignment="1" applyProtection="1">
      <alignment horizontal="center" vertical="center" wrapText="1"/>
    </xf>
    <xf numFmtId="0" fontId="67" fillId="11" borderId="61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left" vertical="center" wrapText="1"/>
    </xf>
    <xf numFmtId="0" fontId="67" fillId="11" borderId="5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61" xfId="0" applyFont="1" applyFill="1" applyBorder="1" applyAlignment="1" applyProtection="1">
      <alignment horizontal="center" vertical="center" wrapText="1"/>
    </xf>
    <xf numFmtId="0" fontId="4" fillId="12" borderId="8" xfId="0" applyFont="1" applyFill="1" applyBorder="1" applyAlignment="1" applyProtection="1">
      <alignment horizontal="center" vertical="center" wrapText="1"/>
      <protection locked="0"/>
    </xf>
    <xf numFmtId="0" fontId="4" fillId="12" borderId="9" xfId="0" applyFont="1" applyFill="1" applyBorder="1" applyAlignment="1" applyProtection="1">
      <alignment horizontal="center" vertical="center" wrapText="1"/>
      <protection locked="0"/>
    </xf>
    <xf numFmtId="0" fontId="4" fillId="12" borderId="46" xfId="0" applyFont="1" applyFill="1" applyBorder="1" applyAlignment="1" applyProtection="1">
      <alignment horizontal="center" vertical="center" wrapText="1"/>
      <protection locked="0"/>
    </xf>
    <xf numFmtId="0" fontId="4" fillId="12" borderId="6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20" fillId="10" borderId="154" xfId="0" applyFont="1" applyFill="1" applyBorder="1" applyAlignment="1" applyProtection="1">
      <alignment horizontal="center" vertical="center" wrapText="1"/>
      <protection locked="0"/>
    </xf>
    <xf numFmtId="0" fontId="20" fillId="10" borderId="155" xfId="0" applyFont="1" applyFill="1" applyBorder="1" applyAlignment="1" applyProtection="1">
      <alignment horizontal="center" vertical="center" wrapText="1"/>
      <protection locked="0"/>
    </xf>
    <xf numFmtId="0" fontId="20" fillId="0" borderId="136" xfId="0" applyFont="1" applyFill="1" applyBorder="1" applyAlignment="1" applyProtection="1">
      <alignment horizontal="center" vertical="center" wrapText="1"/>
      <protection locked="0"/>
    </xf>
    <xf numFmtId="0" fontId="20" fillId="0" borderId="153" xfId="0" applyFont="1" applyFill="1" applyBorder="1" applyAlignment="1" applyProtection="1">
      <alignment horizontal="center" vertical="center" wrapText="1"/>
      <protection locked="0"/>
    </xf>
    <xf numFmtId="0" fontId="20" fillId="0" borderId="154" xfId="0" applyFont="1" applyFill="1" applyBorder="1" applyAlignment="1" applyProtection="1">
      <alignment horizontal="center" vertical="center" wrapText="1"/>
      <protection locked="0"/>
    </xf>
    <xf numFmtId="0" fontId="12" fillId="15" borderId="45" xfId="0" applyFont="1" applyFill="1" applyBorder="1" applyAlignment="1" applyProtection="1">
      <alignment horizontal="left" vertical="center" wrapText="1"/>
    </xf>
    <xf numFmtId="1" fontId="4" fillId="2" borderId="0" xfId="0" applyNumberFormat="1" applyFont="1" applyFill="1" applyBorder="1" applyAlignment="1" applyProtection="1">
      <alignment horizontal="left" vertical="center"/>
      <protection locked="0"/>
    </xf>
    <xf numFmtId="2" fontId="4" fillId="2" borderId="0" xfId="0" applyNumberFormat="1" applyFont="1" applyFill="1" applyBorder="1" applyAlignment="1" applyProtection="1">
      <alignment horizontal="left" vertical="center"/>
      <protection locked="0"/>
    </xf>
  </cellXfs>
  <cellStyles count="40361">
    <cellStyle name="_x0013_" xfId="18"/>
    <cellStyle name=" 1" xfId="19"/>
    <cellStyle name="_x000a_bidires=100_x000d_" xfId="20"/>
    <cellStyle name="# ##0" xfId="21"/>
    <cellStyle name="###" xfId="22"/>
    <cellStyle name="$ тыс" xfId="23"/>
    <cellStyle name="$ тыс. (0)" xfId="24"/>
    <cellStyle name="$* #,##0.0;[Red]" xfId="25"/>
    <cellStyle name="$* #,##0.00;[Red]" xfId="26"/>
    <cellStyle name="$* #,##0;[Red]" xfId="27"/>
    <cellStyle name="%" xfId="28"/>
    <cellStyle name="%??O%??P%??Q%??R%??S%??T%??U%??V%??W%??X%??Y%??Z%??[%??\%??]%??^%??_%??`%??a%?" xfId="29"/>
    <cellStyle name="%_02_ Добыча газа" xfId="30"/>
    <cellStyle name="%_12-1. Экономика и финансы (1-18) - ГУОДНГ" xfId="31"/>
    <cellStyle name="%_Пересчет-март2009-240209" xfId="32"/>
    <cellStyle name="%_ПНП" xfId="33"/>
    <cellStyle name="???" xfId="34"/>
    <cellStyle name="??? 10" xfId="35"/>
    <cellStyle name="??? 11" xfId="36"/>
    <cellStyle name="??? 2" xfId="37"/>
    <cellStyle name="??? 2 10" xfId="38"/>
    <cellStyle name="??? 2 11" xfId="39"/>
    <cellStyle name="??? 2 12" xfId="40"/>
    <cellStyle name="??? 2 13" xfId="41"/>
    <cellStyle name="??? 2 14" xfId="42"/>
    <cellStyle name="??? 2 2" xfId="43"/>
    <cellStyle name="??? 2 2 2" xfId="44"/>
    <cellStyle name="??? 2 2 2 10" xfId="45"/>
    <cellStyle name="??? 2 2 2 2" xfId="46"/>
    <cellStyle name="??? 2 2 2 2 2" xfId="47"/>
    <cellStyle name="??? 2 2 2 2 2 2" xfId="48"/>
    <cellStyle name="??? 2 2 2 2 2 3" xfId="49"/>
    <cellStyle name="??? 2 2 2 2 2 4" xfId="50"/>
    <cellStyle name="??? 2 2 2 2 2 5" xfId="51"/>
    <cellStyle name="??? 2 2 2 2 2 6" xfId="52"/>
    <cellStyle name="??? 2 2 2 2 3" xfId="53"/>
    <cellStyle name="??? 2 2 2 2 4" xfId="54"/>
    <cellStyle name="??? 2 2 2 2 5" xfId="55"/>
    <cellStyle name="??? 2 2 2 2 6" xfId="56"/>
    <cellStyle name="??? 2 2 2 2 7" xfId="57"/>
    <cellStyle name="??? 2 2 2 2 8" xfId="58"/>
    <cellStyle name="??? 2 2 2 3" xfId="59"/>
    <cellStyle name="??? 2 2 2 3 2" xfId="60"/>
    <cellStyle name="??? 2 2 2 3 2 2" xfId="61"/>
    <cellStyle name="??? 2 2 2 3 2 3" xfId="62"/>
    <cellStyle name="??? 2 2 2 3 2 4" xfId="63"/>
    <cellStyle name="??? 2 2 2 3 2 5" xfId="64"/>
    <cellStyle name="??? 2 2 2 3 2 6" xfId="65"/>
    <cellStyle name="??? 2 2 2 3 3" xfId="66"/>
    <cellStyle name="??? 2 2 2 3 4" xfId="67"/>
    <cellStyle name="??? 2 2 2 3 5" xfId="68"/>
    <cellStyle name="??? 2 2 2 3 6" xfId="69"/>
    <cellStyle name="??? 2 2 2 3 7" xfId="70"/>
    <cellStyle name="??? 2 2 2 3 8" xfId="71"/>
    <cellStyle name="??? 2 2 2 4" xfId="72"/>
    <cellStyle name="??? 2 2 2 4 2" xfId="73"/>
    <cellStyle name="??? 2 2 2 4 3" xfId="74"/>
    <cellStyle name="??? 2 2 2 4 4" xfId="75"/>
    <cellStyle name="??? 2 2 2 4 5" xfId="76"/>
    <cellStyle name="??? 2 2 2 4 6" xfId="77"/>
    <cellStyle name="??? 2 2 2 4 7" xfId="78"/>
    <cellStyle name="??? 2 2 2 5" xfId="79"/>
    <cellStyle name="??? 2 2 2 6" xfId="80"/>
    <cellStyle name="??? 2 2 2 7" xfId="81"/>
    <cellStyle name="??? 2 2 2 8" xfId="82"/>
    <cellStyle name="??? 2 2 2 9" xfId="83"/>
    <cellStyle name="??? 2 2 3" xfId="84"/>
    <cellStyle name="??? 2 2 3 10" xfId="85"/>
    <cellStyle name="??? 2 2 3 2" xfId="86"/>
    <cellStyle name="??? 2 2 3 2 2" xfId="87"/>
    <cellStyle name="??? 2 2 3 2 2 2" xfId="88"/>
    <cellStyle name="??? 2 2 3 2 2 3" xfId="89"/>
    <cellStyle name="??? 2 2 3 2 2 4" xfId="90"/>
    <cellStyle name="??? 2 2 3 2 2 5" xfId="91"/>
    <cellStyle name="??? 2 2 3 2 2 6" xfId="92"/>
    <cellStyle name="??? 2 2 3 2 3" xfId="93"/>
    <cellStyle name="??? 2 2 3 2 4" xfId="94"/>
    <cellStyle name="??? 2 2 3 2 5" xfId="95"/>
    <cellStyle name="??? 2 2 3 2 6" xfId="96"/>
    <cellStyle name="??? 2 2 3 2 7" xfId="97"/>
    <cellStyle name="??? 2 2 3 2 8" xfId="98"/>
    <cellStyle name="??? 2 2 3 3" xfId="99"/>
    <cellStyle name="??? 2 2 3 3 2" xfId="100"/>
    <cellStyle name="??? 2 2 3 3 3" xfId="101"/>
    <cellStyle name="??? 2 2 3 3 4" xfId="102"/>
    <cellStyle name="??? 2 2 3 3 5" xfId="103"/>
    <cellStyle name="??? 2 2 3 3 6" xfId="104"/>
    <cellStyle name="??? 2 2 3 3 7" xfId="105"/>
    <cellStyle name="??? 2 2 3 4" xfId="106"/>
    <cellStyle name="??? 2 2 3 4 2" xfId="107"/>
    <cellStyle name="??? 2 2 3 4 3" xfId="108"/>
    <cellStyle name="??? 2 2 3 4 4" xfId="109"/>
    <cellStyle name="??? 2 2 3 4 5" xfId="110"/>
    <cellStyle name="??? 2 2 3 4 6" xfId="111"/>
    <cellStyle name="??? 2 2 3 5" xfId="112"/>
    <cellStyle name="??? 2 2 3 6" xfId="113"/>
    <cellStyle name="??? 2 2 3 7" xfId="114"/>
    <cellStyle name="??? 2 2 3 8" xfId="115"/>
    <cellStyle name="??? 2 2 3 9" xfId="116"/>
    <cellStyle name="??? 2 2 4" xfId="117"/>
    <cellStyle name="??? 2 2 4 2" xfId="118"/>
    <cellStyle name="??? 2 2 4 2 2" xfId="119"/>
    <cellStyle name="??? 2 2 4 2 3" xfId="120"/>
    <cellStyle name="??? 2 2 4 2 4" xfId="121"/>
    <cellStyle name="??? 2 2 4 2 5" xfId="122"/>
    <cellStyle name="??? 2 2 4 2 6" xfId="123"/>
    <cellStyle name="??? 2 2 4 3" xfId="124"/>
    <cellStyle name="??? 2 2 4 4" xfId="125"/>
    <cellStyle name="??? 2 2 4 5" xfId="126"/>
    <cellStyle name="??? 2 2 4 6" xfId="127"/>
    <cellStyle name="??? 2 2 4 7" xfId="128"/>
    <cellStyle name="??? 2 2 4 8" xfId="129"/>
    <cellStyle name="??? 2 2 5" xfId="130"/>
    <cellStyle name="??? 2 2 5 2" xfId="131"/>
    <cellStyle name="??? 2 2 5 3" xfId="132"/>
    <cellStyle name="??? 2 2 5 4" xfId="133"/>
    <cellStyle name="??? 2 2 5 5" xfId="134"/>
    <cellStyle name="??? 2 2 5 6" xfId="135"/>
    <cellStyle name="??? 2 2 5 7" xfId="136"/>
    <cellStyle name="??? 2 2 6" xfId="137"/>
    <cellStyle name="??? 2 2 7" xfId="138"/>
    <cellStyle name="??? 2 2 8" xfId="139"/>
    <cellStyle name="??? 2 2 9" xfId="140"/>
    <cellStyle name="??? 2 3" xfId="141"/>
    <cellStyle name="??? 2 3 10" xfId="142"/>
    <cellStyle name="??? 2 3 11" xfId="143"/>
    <cellStyle name="??? 2 3 2" xfId="144"/>
    <cellStyle name="??? 2 3 2 10" xfId="145"/>
    <cellStyle name="??? 2 3 2 2" xfId="146"/>
    <cellStyle name="??? 2 3 2 2 2" xfId="147"/>
    <cellStyle name="??? 2 3 2 2 2 2" xfId="148"/>
    <cellStyle name="??? 2 3 2 2 2 3" xfId="149"/>
    <cellStyle name="??? 2 3 2 2 2 4" xfId="150"/>
    <cellStyle name="??? 2 3 2 2 2 5" xfId="151"/>
    <cellStyle name="??? 2 3 2 2 2 6" xfId="152"/>
    <cellStyle name="??? 2 3 2 2 3" xfId="153"/>
    <cellStyle name="??? 2 3 2 2 4" xfId="154"/>
    <cellStyle name="??? 2 3 2 2 5" xfId="155"/>
    <cellStyle name="??? 2 3 2 2 6" xfId="156"/>
    <cellStyle name="??? 2 3 2 2 7" xfId="157"/>
    <cellStyle name="??? 2 3 2 2 8" xfId="158"/>
    <cellStyle name="??? 2 3 2 3" xfId="159"/>
    <cellStyle name="??? 2 3 2 3 2" xfId="160"/>
    <cellStyle name="??? 2 3 2 3 3" xfId="161"/>
    <cellStyle name="??? 2 3 2 3 4" xfId="162"/>
    <cellStyle name="??? 2 3 2 3 5" xfId="163"/>
    <cellStyle name="??? 2 3 2 3 6" xfId="164"/>
    <cellStyle name="??? 2 3 2 3 7" xfId="165"/>
    <cellStyle name="??? 2 3 2 4" xfId="166"/>
    <cellStyle name="??? 2 3 2 4 2" xfId="167"/>
    <cellStyle name="??? 2 3 2 4 3" xfId="168"/>
    <cellStyle name="??? 2 3 2 4 4" xfId="169"/>
    <cellStyle name="??? 2 3 2 4 5" xfId="170"/>
    <cellStyle name="??? 2 3 2 4 6" xfId="171"/>
    <cellStyle name="??? 2 3 2 5" xfId="172"/>
    <cellStyle name="??? 2 3 2 6" xfId="173"/>
    <cellStyle name="??? 2 3 2 7" xfId="174"/>
    <cellStyle name="??? 2 3 2 8" xfId="175"/>
    <cellStyle name="??? 2 3 2 9" xfId="176"/>
    <cellStyle name="??? 2 3 3" xfId="177"/>
    <cellStyle name="??? 2 3 3 10" xfId="178"/>
    <cellStyle name="??? 2 3 3 2" xfId="179"/>
    <cellStyle name="??? 2 3 3 2 2" xfId="180"/>
    <cellStyle name="??? 2 3 3 2 2 2" xfId="181"/>
    <cellStyle name="??? 2 3 3 2 2 3" xfId="182"/>
    <cellStyle name="??? 2 3 3 2 2 4" xfId="183"/>
    <cellStyle name="??? 2 3 3 2 2 5" xfId="184"/>
    <cellStyle name="??? 2 3 3 2 2 6" xfId="185"/>
    <cellStyle name="??? 2 3 3 2 3" xfId="186"/>
    <cellStyle name="??? 2 3 3 2 4" xfId="187"/>
    <cellStyle name="??? 2 3 3 2 5" xfId="188"/>
    <cellStyle name="??? 2 3 3 2 6" xfId="189"/>
    <cellStyle name="??? 2 3 3 2 7" xfId="190"/>
    <cellStyle name="??? 2 3 3 2 8" xfId="191"/>
    <cellStyle name="??? 2 3 3 3" xfId="192"/>
    <cellStyle name="??? 2 3 3 3 2" xfId="193"/>
    <cellStyle name="??? 2 3 3 3 3" xfId="194"/>
    <cellStyle name="??? 2 3 3 3 4" xfId="195"/>
    <cellStyle name="??? 2 3 3 3 5" xfId="196"/>
    <cellStyle name="??? 2 3 3 3 6" xfId="197"/>
    <cellStyle name="??? 2 3 3 3 7" xfId="198"/>
    <cellStyle name="??? 2 3 3 4" xfId="199"/>
    <cellStyle name="??? 2 3 3 4 2" xfId="200"/>
    <cellStyle name="??? 2 3 3 4 3" xfId="201"/>
    <cellStyle name="??? 2 3 3 4 4" xfId="202"/>
    <cellStyle name="??? 2 3 3 4 5" xfId="203"/>
    <cellStyle name="??? 2 3 3 4 6" xfId="204"/>
    <cellStyle name="??? 2 3 3 5" xfId="205"/>
    <cellStyle name="??? 2 3 3 6" xfId="206"/>
    <cellStyle name="??? 2 3 3 7" xfId="207"/>
    <cellStyle name="??? 2 3 3 8" xfId="208"/>
    <cellStyle name="??? 2 3 3 9" xfId="209"/>
    <cellStyle name="??? 2 3 4" xfId="210"/>
    <cellStyle name="??? 2 3 4 2" xfId="211"/>
    <cellStyle name="??? 2 3 4 2 2" xfId="212"/>
    <cellStyle name="??? 2 3 4 2 3" xfId="213"/>
    <cellStyle name="??? 2 3 4 2 4" xfId="214"/>
    <cellStyle name="??? 2 3 4 2 5" xfId="215"/>
    <cellStyle name="??? 2 3 4 2 6" xfId="216"/>
    <cellStyle name="??? 2 3 4 3" xfId="217"/>
    <cellStyle name="??? 2 3 4 4" xfId="218"/>
    <cellStyle name="??? 2 3 4 5" xfId="219"/>
    <cellStyle name="??? 2 3 4 6" xfId="220"/>
    <cellStyle name="??? 2 3 4 7" xfId="221"/>
    <cellStyle name="??? 2 3 4 8" xfId="222"/>
    <cellStyle name="??? 2 3 5" xfId="223"/>
    <cellStyle name="??? 2 3 5 2" xfId="224"/>
    <cellStyle name="??? 2 3 5 3" xfId="225"/>
    <cellStyle name="??? 2 3 5 4" xfId="226"/>
    <cellStyle name="??? 2 3 5 5" xfId="227"/>
    <cellStyle name="??? 2 3 5 6" xfId="228"/>
    <cellStyle name="??? 2 3 5 7" xfId="229"/>
    <cellStyle name="??? 2 3 6" xfId="230"/>
    <cellStyle name="??? 2 3 7" xfId="231"/>
    <cellStyle name="??? 2 3 8" xfId="232"/>
    <cellStyle name="??? 2 3 9" xfId="233"/>
    <cellStyle name="??? 2 4" xfId="234"/>
    <cellStyle name="??? 2 4 2" xfId="235"/>
    <cellStyle name="??? 2 4 2 2" xfId="236"/>
    <cellStyle name="??? 2 4 2 3" xfId="237"/>
    <cellStyle name="??? 2 4 2 4" xfId="238"/>
    <cellStyle name="??? 2 4 2 5" xfId="239"/>
    <cellStyle name="??? 2 4 2 6" xfId="240"/>
    <cellStyle name="??? 2 4 2 7" xfId="241"/>
    <cellStyle name="??? 2 4 3" xfId="242"/>
    <cellStyle name="??? 2 4 4" xfId="243"/>
    <cellStyle name="??? 2 4 5" xfId="244"/>
    <cellStyle name="??? 2 4 6" xfId="245"/>
    <cellStyle name="??? 2 4 7" xfId="246"/>
    <cellStyle name="??? 2 4 8" xfId="247"/>
    <cellStyle name="??? 2 5" xfId="248"/>
    <cellStyle name="??? 2 5 2" xfId="249"/>
    <cellStyle name="??? 2 5 3" xfId="250"/>
    <cellStyle name="??? 2 5 4" xfId="251"/>
    <cellStyle name="??? 2 6" xfId="252"/>
    <cellStyle name="??? 2 6 2" xfId="253"/>
    <cellStyle name="??? 2 6 3" xfId="254"/>
    <cellStyle name="??? 2 6 4" xfId="255"/>
    <cellStyle name="??? 2 7" xfId="256"/>
    <cellStyle name="??? 2 7 2" xfId="257"/>
    <cellStyle name="??? 2 7 3" xfId="258"/>
    <cellStyle name="??? 2 7 4" xfId="259"/>
    <cellStyle name="??? 2 8" xfId="260"/>
    <cellStyle name="??? 2 9" xfId="261"/>
    <cellStyle name="??? 3" xfId="262"/>
    <cellStyle name="??? 3 2" xfId="263"/>
    <cellStyle name="??? 3 2 10" xfId="264"/>
    <cellStyle name="??? 3 2 2" xfId="265"/>
    <cellStyle name="??? 3 2 2 2" xfId="266"/>
    <cellStyle name="??? 3 2 2 2 2" xfId="267"/>
    <cellStyle name="??? 3 2 2 2 3" xfId="268"/>
    <cellStyle name="??? 3 2 2 2 4" xfId="269"/>
    <cellStyle name="??? 3 2 2 2 5" xfId="270"/>
    <cellStyle name="??? 3 2 2 2 6" xfId="271"/>
    <cellStyle name="??? 3 2 2 3" xfId="272"/>
    <cellStyle name="??? 3 2 2 4" xfId="273"/>
    <cellStyle name="??? 3 2 2 5" xfId="274"/>
    <cellStyle name="??? 3 2 2 6" xfId="275"/>
    <cellStyle name="??? 3 2 2 7" xfId="276"/>
    <cellStyle name="??? 3 2 2 8" xfId="277"/>
    <cellStyle name="??? 3 2 3" xfId="278"/>
    <cellStyle name="??? 3 2 3 2" xfId="279"/>
    <cellStyle name="??? 3 2 3 2 2" xfId="280"/>
    <cellStyle name="??? 3 2 3 2 3" xfId="281"/>
    <cellStyle name="??? 3 2 3 2 4" xfId="282"/>
    <cellStyle name="??? 3 2 3 2 5" xfId="283"/>
    <cellStyle name="??? 3 2 3 2 6" xfId="284"/>
    <cellStyle name="??? 3 2 3 3" xfId="285"/>
    <cellStyle name="??? 3 2 3 4" xfId="286"/>
    <cellStyle name="??? 3 2 3 5" xfId="287"/>
    <cellStyle name="??? 3 2 3 6" xfId="288"/>
    <cellStyle name="??? 3 2 3 7" xfId="289"/>
    <cellStyle name="??? 3 2 3 8" xfId="290"/>
    <cellStyle name="??? 3 2 4" xfId="291"/>
    <cellStyle name="??? 3 2 4 2" xfId="292"/>
    <cellStyle name="??? 3 2 4 3" xfId="293"/>
    <cellStyle name="??? 3 2 4 4" xfId="294"/>
    <cellStyle name="??? 3 2 4 5" xfId="295"/>
    <cellStyle name="??? 3 2 4 6" xfId="296"/>
    <cellStyle name="??? 3 2 4 7" xfId="297"/>
    <cellStyle name="??? 3 2 5" xfId="298"/>
    <cellStyle name="??? 3 2 6" xfId="299"/>
    <cellStyle name="??? 3 2 7" xfId="300"/>
    <cellStyle name="??? 3 2 8" xfId="301"/>
    <cellStyle name="??? 3 2 9" xfId="302"/>
    <cellStyle name="??? 3 3" xfId="303"/>
    <cellStyle name="??? 3 3 10" xfId="304"/>
    <cellStyle name="??? 3 3 2" xfId="305"/>
    <cellStyle name="??? 3 3 2 2" xfId="306"/>
    <cellStyle name="??? 3 3 2 2 2" xfId="307"/>
    <cellStyle name="??? 3 3 2 2 3" xfId="308"/>
    <cellStyle name="??? 3 3 2 2 4" xfId="309"/>
    <cellStyle name="??? 3 3 2 2 5" xfId="310"/>
    <cellStyle name="??? 3 3 2 2 6" xfId="311"/>
    <cellStyle name="??? 3 3 2 3" xfId="312"/>
    <cellStyle name="??? 3 3 2 4" xfId="313"/>
    <cellStyle name="??? 3 3 2 5" xfId="314"/>
    <cellStyle name="??? 3 3 2 6" xfId="315"/>
    <cellStyle name="??? 3 3 2 7" xfId="316"/>
    <cellStyle name="??? 3 3 2 8" xfId="317"/>
    <cellStyle name="??? 3 3 3" xfId="318"/>
    <cellStyle name="??? 3 3 3 2" xfId="319"/>
    <cellStyle name="??? 3 3 3 3" xfId="320"/>
    <cellStyle name="??? 3 3 3 4" xfId="321"/>
    <cellStyle name="??? 3 3 3 5" xfId="322"/>
    <cellStyle name="??? 3 3 3 6" xfId="323"/>
    <cellStyle name="??? 3 3 3 7" xfId="324"/>
    <cellStyle name="??? 3 3 4" xfId="325"/>
    <cellStyle name="??? 3 3 4 2" xfId="326"/>
    <cellStyle name="??? 3 3 4 3" xfId="327"/>
    <cellStyle name="??? 3 3 4 4" xfId="328"/>
    <cellStyle name="??? 3 3 4 5" xfId="329"/>
    <cellStyle name="??? 3 3 4 6" xfId="330"/>
    <cellStyle name="??? 3 3 5" xfId="331"/>
    <cellStyle name="??? 3 3 6" xfId="332"/>
    <cellStyle name="??? 3 3 7" xfId="333"/>
    <cellStyle name="??? 3 3 8" xfId="334"/>
    <cellStyle name="??? 3 3 9" xfId="335"/>
    <cellStyle name="??? 3 4" xfId="336"/>
    <cellStyle name="??? 3 4 2" xfId="337"/>
    <cellStyle name="??? 3 4 2 2" xfId="338"/>
    <cellStyle name="??? 3 4 2 3" xfId="339"/>
    <cellStyle name="??? 3 4 2 4" xfId="340"/>
    <cellStyle name="??? 3 4 2 5" xfId="341"/>
    <cellStyle name="??? 3 4 2 6" xfId="342"/>
    <cellStyle name="??? 3 4 3" xfId="343"/>
    <cellStyle name="??? 3 4 4" xfId="344"/>
    <cellStyle name="??? 3 4 5" xfId="345"/>
    <cellStyle name="??? 3 4 6" xfId="346"/>
    <cellStyle name="??? 3 4 7" xfId="347"/>
    <cellStyle name="??? 3 4 8" xfId="348"/>
    <cellStyle name="??? 3 5" xfId="349"/>
    <cellStyle name="??? 3 5 2" xfId="350"/>
    <cellStyle name="??? 3 5 3" xfId="351"/>
    <cellStyle name="??? 3 5 4" xfId="352"/>
    <cellStyle name="??? 3 5 5" xfId="353"/>
    <cellStyle name="??? 3 5 6" xfId="354"/>
    <cellStyle name="??? 3 5 7" xfId="355"/>
    <cellStyle name="??? 3 6" xfId="356"/>
    <cellStyle name="??? 3 7" xfId="357"/>
    <cellStyle name="??? 3 8" xfId="358"/>
    <cellStyle name="??? 3 9" xfId="359"/>
    <cellStyle name="??? 4" xfId="360"/>
    <cellStyle name="??? 4 2" xfId="361"/>
    <cellStyle name="??? 4 2 2" xfId="362"/>
    <cellStyle name="??? 4 2 3" xfId="363"/>
    <cellStyle name="??? 4 2 4" xfId="364"/>
    <cellStyle name="??? 4 2 5" xfId="365"/>
    <cellStyle name="??? 4 2 6" xfId="366"/>
    <cellStyle name="??? 4 2 7" xfId="367"/>
    <cellStyle name="??? 4 3" xfId="368"/>
    <cellStyle name="??? 4 4" xfId="369"/>
    <cellStyle name="??? 4 5" xfId="370"/>
    <cellStyle name="??? 4 6" xfId="371"/>
    <cellStyle name="??? 4 7" xfId="372"/>
    <cellStyle name="??? 4 8" xfId="373"/>
    <cellStyle name="??? 5" xfId="374"/>
    <cellStyle name="??? 6" xfId="375"/>
    <cellStyle name="??? 7" xfId="376"/>
    <cellStyle name="??? 8" xfId="377"/>
    <cellStyle name="??? 9" xfId="378"/>
    <cellStyle name="??????" xfId="379"/>
    <cellStyle name="?????? (0)" xfId="380"/>
    <cellStyle name="?????? (0) 10" xfId="381"/>
    <cellStyle name="?????? (0) 11" xfId="382"/>
    <cellStyle name="?????? (0) 12" xfId="383"/>
    <cellStyle name="?????? (0) 13" xfId="384"/>
    <cellStyle name="?????? (0) 14" xfId="385"/>
    <cellStyle name="?????? (0) 15" xfId="386"/>
    <cellStyle name="?????? (0) 2" xfId="387"/>
    <cellStyle name="?????? (0) 2 10" xfId="388"/>
    <cellStyle name="?????? (0) 2 2" xfId="389"/>
    <cellStyle name="?????? (0) 2 2 10" xfId="390"/>
    <cellStyle name="?????? (0) 2 2 11" xfId="391"/>
    <cellStyle name="?????? (0) 2 2 12" xfId="392"/>
    <cellStyle name="?????? (0) 2 2 2" xfId="393"/>
    <cellStyle name="?????? (0) 2 2 2 10" xfId="394"/>
    <cellStyle name="?????? (0) 2 2 2 2" xfId="395"/>
    <cellStyle name="?????? (0) 2 2 2 2 2" xfId="396"/>
    <cellStyle name="?????? (0) 2 2 2 2 2 2" xfId="397"/>
    <cellStyle name="?????? (0) 2 2 2 2 2 3" xfId="398"/>
    <cellStyle name="?????? (0) 2 2 2 2 2 4" xfId="399"/>
    <cellStyle name="?????? (0) 2 2 2 2 2 5" xfId="400"/>
    <cellStyle name="?????? (0) 2 2 2 2 2 6" xfId="401"/>
    <cellStyle name="?????? (0) 2 2 2 2 3" xfId="402"/>
    <cellStyle name="?????? (0) 2 2 2 2 4" xfId="403"/>
    <cellStyle name="?????? (0) 2 2 2 2 5" xfId="404"/>
    <cellStyle name="?????? (0) 2 2 2 2 6" xfId="405"/>
    <cellStyle name="?????? (0) 2 2 2 2 7" xfId="406"/>
    <cellStyle name="?????? (0) 2 2 2 2 8" xfId="407"/>
    <cellStyle name="?????? (0) 2 2 2 3" xfId="408"/>
    <cellStyle name="?????? (0) 2 2 2 3 2" xfId="409"/>
    <cellStyle name="?????? (0) 2 2 2 3 3" xfId="410"/>
    <cellStyle name="?????? (0) 2 2 2 3 4" xfId="411"/>
    <cellStyle name="?????? (0) 2 2 2 3 5" xfId="412"/>
    <cellStyle name="?????? (0) 2 2 2 3 6" xfId="413"/>
    <cellStyle name="?????? (0) 2 2 2 3 7" xfId="414"/>
    <cellStyle name="?????? (0) 2 2 2 4" xfId="415"/>
    <cellStyle name="?????? (0) 2 2 2 4 2" xfId="416"/>
    <cellStyle name="?????? (0) 2 2 2 4 3" xfId="417"/>
    <cellStyle name="?????? (0) 2 2 2 4 4" xfId="418"/>
    <cellStyle name="?????? (0) 2 2 2 4 5" xfId="419"/>
    <cellStyle name="?????? (0) 2 2 2 4 6" xfId="420"/>
    <cellStyle name="?????? (0) 2 2 2 5" xfId="421"/>
    <cellStyle name="?????? (0) 2 2 2 6" xfId="422"/>
    <cellStyle name="?????? (0) 2 2 2 7" xfId="423"/>
    <cellStyle name="?????? (0) 2 2 2 8" xfId="424"/>
    <cellStyle name="?????? (0) 2 2 2 9" xfId="425"/>
    <cellStyle name="?????? (0) 2 2 3" xfId="426"/>
    <cellStyle name="?????? (0) 2 2 3 10" xfId="427"/>
    <cellStyle name="?????? (0) 2 2 3 2" xfId="428"/>
    <cellStyle name="?????? (0) 2 2 3 2 2" xfId="429"/>
    <cellStyle name="?????? (0) 2 2 3 2 2 2" xfId="430"/>
    <cellStyle name="?????? (0) 2 2 3 2 2 3" xfId="431"/>
    <cellStyle name="?????? (0) 2 2 3 2 2 4" xfId="432"/>
    <cellStyle name="?????? (0) 2 2 3 2 2 5" xfId="433"/>
    <cellStyle name="?????? (0) 2 2 3 2 2 6" xfId="434"/>
    <cellStyle name="?????? (0) 2 2 3 2 3" xfId="435"/>
    <cellStyle name="?????? (0) 2 2 3 2 4" xfId="436"/>
    <cellStyle name="?????? (0) 2 2 3 2 5" xfId="437"/>
    <cellStyle name="?????? (0) 2 2 3 2 6" xfId="438"/>
    <cellStyle name="?????? (0) 2 2 3 2 7" xfId="439"/>
    <cellStyle name="?????? (0) 2 2 3 2 8" xfId="440"/>
    <cellStyle name="?????? (0) 2 2 3 3" xfId="441"/>
    <cellStyle name="?????? (0) 2 2 3 3 2" xfId="442"/>
    <cellStyle name="?????? (0) 2 2 3 3 3" xfId="443"/>
    <cellStyle name="?????? (0) 2 2 3 3 4" xfId="444"/>
    <cellStyle name="?????? (0) 2 2 3 3 5" xfId="445"/>
    <cellStyle name="?????? (0) 2 2 3 3 6" xfId="446"/>
    <cellStyle name="?????? (0) 2 2 3 3 7" xfId="447"/>
    <cellStyle name="?????? (0) 2 2 3 4" xfId="448"/>
    <cellStyle name="?????? (0) 2 2 3 4 2" xfId="449"/>
    <cellStyle name="?????? (0) 2 2 3 4 3" xfId="450"/>
    <cellStyle name="?????? (0) 2 2 3 4 4" xfId="451"/>
    <cellStyle name="?????? (0) 2 2 3 4 5" xfId="452"/>
    <cellStyle name="?????? (0) 2 2 3 4 6" xfId="453"/>
    <cellStyle name="?????? (0) 2 2 3 5" xfId="454"/>
    <cellStyle name="?????? (0) 2 2 3 6" xfId="455"/>
    <cellStyle name="?????? (0) 2 2 3 7" xfId="456"/>
    <cellStyle name="?????? (0) 2 2 3 8" xfId="457"/>
    <cellStyle name="?????? (0) 2 2 3 9" xfId="458"/>
    <cellStyle name="?????? (0) 2 2 4" xfId="459"/>
    <cellStyle name="?????? (0) 2 2 4 2" xfId="460"/>
    <cellStyle name="?????? (0) 2 2 4 2 2" xfId="461"/>
    <cellStyle name="?????? (0) 2 2 4 2 3" xfId="462"/>
    <cellStyle name="?????? (0) 2 2 4 2 4" xfId="463"/>
    <cellStyle name="?????? (0) 2 2 4 2 5" xfId="464"/>
    <cellStyle name="?????? (0) 2 2 4 2 6" xfId="465"/>
    <cellStyle name="?????? (0) 2 2 4 3" xfId="466"/>
    <cellStyle name="?????? (0) 2 2 4 4" xfId="467"/>
    <cellStyle name="?????? (0) 2 2 4 5" xfId="468"/>
    <cellStyle name="?????? (0) 2 2 4 6" xfId="469"/>
    <cellStyle name="?????? (0) 2 2 4 7" xfId="470"/>
    <cellStyle name="?????? (0) 2 2 4 8" xfId="471"/>
    <cellStyle name="?????? (0) 2 2 5" xfId="472"/>
    <cellStyle name="?????? (0) 2 2 5 2" xfId="473"/>
    <cellStyle name="?????? (0) 2 2 5 3" xfId="474"/>
    <cellStyle name="?????? (0) 2 2 5 4" xfId="475"/>
    <cellStyle name="?????? (0) 2 2 5 5" xfId="476"/>
    <cellStyle name="?????? (0) 2 2 5 6" xfId="477"/>
    <cellStyle name="?????? (0) 2 2 6" xfId="478"/>
    <cellStyle name="?????? (0) 2 2 6 2" xfId="479"/>
    <cellStyle name="?????? (0) 2 2 6 3" xfId="480"/>
    <cellStyle name="?????? (0) 2 2 6 4" xfId="481"/>
    <cellStyle name="?????? (0) 2 2 6 5" xfId="482"/>
    <cellStyle name="?????? (0) 2 2 6 6" xfId="483"/>
    <cellStyle name="?????? (0) 2 2 6 7" xfId="484"/>
    <cellStyle name="?????? (0) 2 2 7" xfId="485"/>
    <cellStyle name="?????? (0) 2 2 8" xfId="486"/>
    <cellStyle name="?????? (0) 2 2 9" xfId="487"/>
    <cellStyle name="?????? (0) 2 3" xfId="488"/>
    <cellStyle name="?????? (0) 2 3 2" xfId="489"/>
    <cellStyle name="?????? (0) 2 3 2 2" xfId="490"/>
    <cellStyle name="?????? (0) 2 3 2 3" xfId="491"/>
    <cellStyle name="?????? (0) 2 3 2 4" xfId="492"/>
    <cellStyle name="?????? (0) 2 3 2 5" xfId="493"/>
    <cellStyle name="?????? (0) 2 3 2 6" xfId="494"/>
    <cellStyle name="?????? (0) 2 3 3" xfId="495"/>
    <cellStyle name="?????? (0) 2 4" xfId="496"/>
    <cellStyle name="?????? (0) 2 4 2" xfId="497"/>
    <cellStyle name="?????? (0) 2 4 3" xfId="498"/>
    <cellStyle name="?????? (0) 2 4 4" xfId="499"/>
    <cellStyle name="?????? (0) 2 4 5" xfId="500"/>
    <cellStyle name="?????? (0) 2 4 6" xfId="501"/>
    <cellStyle name="?????? (0) 2 5" xfId="502"/>
    <cellStyle name="?????? (0) 2 5 2" xfId="503"/>
    <cellStyle name="?????? (0) 2 5 2 2" xfId="504"/>
    <cellStyle name="?????? (0) 2 5 2 3" xfId="505"/>
    <cellStyle name="?????? (0) 2 5 2 4" xfId="506"/>
    <cellStyle name="?????? (0) 2 5 2 5" xfId="507"/>
    <cellStyle name="?????? (0) 2 5 2 6" xfId="508"/>
    <cellStyle name="?????? (0) 2 5 3" xfId="509"/>
    <cellStyle name="?????? (0) 2 5 4" xfId="510"/>
    <cellStyle name="?????? (0) 2 5 5" xfId="511"/>
    <cellStyle name="?????? (0) 2 5 6" xfId="512"/>
    <cellStyle name="?????? (0) 2 5 7" xfId="513"/>
    <cellStyle name="?????? (0) 2 5 8" xfId="514"/>
    <cellStyle name="?????? (0) 2 6" xfId="515"/>
    <cellStyle name="?????? (0) 2 6 2" xfId="516"/>
    <cellStyle name="?????? (0) 2 6 3" xfId="517"/>
    <cellStyle name="?????? (0) 2 6 4" xfId="518"/>
    <cellStyle name="?????? (0) 2 6 5" xfId="519"/>
    <cellStyle name="?????? (0) 2 7" xfId="520"/>
    <cellStyle name="?????? (0) 2 8" xfId="521"/>
    <cellStyle name="?????? (0) 2 9" xfId="522"/>
    <cellStyle name="?????? (0) 3" xfId="523"/>
    <cellStyle name="?????? (0) 3 2" xfId="524"/>
    <cellStyle name="?????? (0) 3 2 2" xfId="525"/>
    <cellStyle name="?????? (0) 3 2 3" xfId="526"/>
    <cellStyle name="?????? (0) 3 2 4" xfId="527"/>
    <cellStyle name="?????? (0) 3 2 5" xfId="528"/>
    <cellStyle name="?????? (0) 3 2 6" xfId="529"/>
    <cellStyle name="?????? (0) 3 3" xfId="530"/>
    <cellStyle name="?????? (0) 4" xfId="531"/>
    <cellStyle name="?????? (0) 4 10" xfId="532"/>
    <cellStyle name="?????? (0) 4 11" xfId="533"/>
    <cellStyle name="?????? (0) 4 12" xfId="534"/>
    <cellStyle name="?????? (0) 4 2" xfId="535"/>
    <cellStyle name="?????? (0) 4 2 10" xfId="536"/>
    <cellStyle name="?????? (0) 4 2 2" xfId="537"/>
    <cellStyle name="?????? (0) 4 2 2 2" xfId="538"/>
    <cellStyle name="?????? (0) 4 2 2 2 2" xfId="539"/>
    <cellStyle name="?????? (0) 4 2 2 2 3" xfId="540"/>
    <cellStyle name="?????? (0) 4 2 2 2 4" xfId="541"/>
    <cellStyle name="?????? (0) 4 2 2 2 5" xfId="542"/>
    <cellStyle name="?????? (0) 4 2 2 2 6" xfId="543"/>
    <cellStyle name="?????? (0) 4 2 2 3" xfId="544"/>
    <cellStyle name="?????? (0) 4 2 2 4" xfId="545"/>
    <cellStyle name="?????? (0) 4 2 2 5" xfId="546"/>
    <cellStyle name="?????? (0) 4 2 2 6" xfId="547"/>
    <cellStyle name="?????? (0) 4 2 2 7" xfId="548"/>
    <cellStyle name="?????? (0) 4 2 2 8" xfId="549"/>
    <cellStyle name="?????? (0) 4 2 3" xfId="550"/>
    <cellStyle name="?????? (0) 4 2 3 2" xfId="551"/>
    <cellStyle name="?????? (0) 4 2 3 3" xfId="552"/>
    <cellStyle name="?????? (0) 4 2 3 4" xfId="553"/>
    <cellStyle name="?????? (0) 4 2 3 5" xfId="554"/>
    <cellStyle name="?????? (0) 4 2 3 6" xfId="555"/>
    <cellStyle name="?????? (0) 4 2 3 7" xfId="556"/>
    <cellStyle name="?????? (0) 4 2 4" xfId="557"/>
    <cellStyle name="?????? (0) 4 2 4 2" xfId="558"/>
    <cellStyle name="?????? (0) 4 2 4 3" xfId="559"/>
    <cellStyle name="?????? (0) 4 2 4 4" xfId="560"/>
    <cellStyle name="?????? (0) 4 2 4 5" xfId="561"/>
    <cellStyle name="?????? (0) 4 2 4 6" xfId="562"/>
    <cellStyle name="?????? (0) 4 2 5" xfId="563"/>
    <cellStyle name="?????? (0) 4 2 6" xfId="564"/>
    <cellStyle name="?????? (0) 4 2 7" xfId="565"/>
    <cellStyle name="?????? (0) 4 2 8" xfId="566"/>
    <cellStyle name="?????? (0) 4 2 9" xfId="567"/>
    <cellStyle name="?????? (0) 4 3" xfId="568"/>
    <cellStyle name="?????? (0) 4 3 10" xfId="569"/>
    <cellStyle name="?????? (0) 4 3 2" xfId="570"/>
    <cellStyle name="?????? (0) 4 3 2 2" xfId="571"/>
    <cellStyle name="?????? (0) 4 3 2 2 2" xfId="572"/>
    <cellStyle name="?????? (0) 4 3 2 2 3" xfId="573"/>
    <cellStyle name="?????? (0) 4 3 2 2 4" xfId="574"/>
    <cellStyle name="?????? (0) 4 3 2 2 5" xfId="575"/>
    <cellStyle name="?????? (0) 4 3 2 2 6" xfId="576"/>
    <cellStyle name="?????? (0) 4 3 2 3" xfId="577"/>
    <cellStyle name="?????? (0) 4 3 2 4" xfId="578"/>
    <cellStyle name="?????? (0) 4 3 2 5" xfId="579"/>
    <cellStyle name="?????? (0) 4 3 2 6" xfId="580"/>
    <cellStyle name="?????? (0) 4 3 2 7" xfId="581"/>
    <cellStyle name="?????? (0) 4 3 2 8" xfId="582"/>
    <cellStyle name="?????? (0) 4 3 3" xfId="583"/>
    <cellStyle name="?????? (0) 4 3 3 2" xfId="584"/>
    <cellStyle name="?????? (0) 4 3 3 3" xfId="585"/>
    <cellStyle name="?????? (0) 4 3 3 4" xfId="586"/>
    <cellStyle name="?????? (0) 4 3 3 5" xfId="587"/>
    <cellStyle name="?????? (0) 4 3 3 6" xfId="588"/>
    <cellStyle name="?????? (0) 4 3 3 7" xfId="589"/>
    <cellStyle name="?????? (0) 4 3 4" xfId="590"/>
    <cellStyle name="?????? (0) 4 3 4 2" xfId="591"/>
    <cellStyle name="?????? (0) 4 3 4 3" xfId="592"/>
    <cellStyle name="?????? (0) 4 3 4 4" xfId="593"/>
    <cellStyle name="?????? (0) 4 3 4 5" xfId="594"/>
    <cellStyle name="?????? (0) 4 3 4 6" xfId="595"/>
    <cellStyle name="?????? (0) 4 3 5" xfId="596"/>
    <cellStyle name="?????? (0) 4 3 6" xfId="597"/>
    <cellStyle name="?????? (0) 4 3 7" xfId="598"/>
    <cellStyle name="?????? (0) 4 3 8" xfId="599"/>
    <cellStyle name="?????? (0) 4 3 9" xfId="600"/>
    <cellStyle name="?????? (0) 4 4" xfId="601"/>
    <cellStyle name="?????? (0) 4 4 2" xfId="602"/>
    <cellStyle name="?????? (0) 4 4 2 2" xfId="603"/>
    <cellStyle name="?????? (0) 4 4 2 3" xfId="604"/>
    <cellStyle name="?????? (0) 4 4 2 4" xfId="605"/>
    <cellStyle name="?????? (0) 4 4 2 5" xfId="606"/>
    <cellStyle name="?????? (0) 4 4 2 6" xfId="607"/>
    <cellStyle name="?????? (0) 4 4 3" xfId="608"/>
    <cellStyle name="?????? (0) 4 4 4" xfId="609"/>
    <cellStyle name="?????? (0) 4 4 5" xfId="610"/>
    <cellStyle name="?????? (0) 4 4 6" xfId="611"/>
    <cellStyle name="?????? (0) 4 4 7" xfId="612"/>
    <cellStyle name="?????? (0) 4 4 8" xfId="613"/>
    <cellStyle name="?????? (0) 4 5" xfId="614"/>
    <cellStyle name="?????? (0) 4 5 2" xfId="615"/>
    <cellStyle name="?????? (0) 4 5 3" xfId="616"/>
    <cellStyle name="?????? (0) 4 5 4" xfId="617"/>
    <cellStyle name="?????? (0) 4 5 5" xfId="618"/>
    <cellStyle name="?????? (0) 4 5 6" xfId="619"/>
    <cellStyle name="?????? (0) 4 6" xfId="620"/>
    <cellStyle name="?????? (0) 4 6 2" xfId="621"/>
    <cellStyle name="?????? (0) 4 6 3" xfId="622"/>
    <cellStyle name="?????? (0) 4 6 4" xfId="623"/>
    <cellStyle name="?????? (0) 4 6 5" xfId="624"/>
    <cellStyle name="?????? (0) 4 6 6" xfId="625"/>
    <cellStyle name="?????? (0) 4 6 7" xfId="626"/>
    <cellStyle name="?????? (0) 4 7" xfId="627"/>
    <cellStyle name="?????? (0) 4 8" xfId="628"/>
    <cellStyle name="?????? (0) 4 9" xfId="629"/>
    <cellStyle name="?????? (0) 5" xfId="630"/>
    <cellStyle name="?????? (0) 5 2" xfId="631"/>
    <cellStyle name="?????? (0) 5 3" xfId="632"/>
    <cellStyle name="?????? (0) 5 4" xfId="633"/>
    <cellStyle name="?????? (0) 5 5" xfId="634"/>
    <cellStyle name="?????? (0) 5 6" xfId="635"/>
    <cellStyle name="?????? (0) 6" xfId="636"/>
    <cellStyle name="?????? (0) 6 2" xfId="637"/>
    <cellStyle name="?????? (0) 6 2 2" xfId="638"/>
    <cellStyle name="?????? (0) 6 2 3" xfId="639"/>
    <cellStyle name="?????? (0) 6 2 4" xfId="640"/>
    <cellStyle name="?????? (0) 6 2 5" xfId="641"/>
    <cellStyle name="?????? (0) 6 2 6" xfId="642"/>
    <cellStyle name="?????? (0) 6 3" xfId="643"/>
    <cellStyle name="?????? (0) 6 4" xfId="644"/>
    <cellStyle name="?????? (0) 6 5" xfId="645"/>
    <cellStyle name="?????? (0) 6 6" xfId="646"/>
    <cellStyle name="?????? (0) 6 7" xfId="647"/>
    <cellStyle name="?????? (0) 6 8" xfId="648"/>
    <cellStyle name="?????? (0) 7" xfId="649"/>
    <cellStyle name="?????? (0) 8" xfId="650"/>
    <cellStyle name="?????? (0) 9" xfId="651"/>
    <cellStyle name="?????? (000)" xfId="652"/>
    <cellStyle name="?????? (000) 10" xfId="653"/>
    <cellStyle name="?????? (000) 11" xfId="654"/>
    <cellStyle name="?????? (000) 2" xfId="655"/>
    <cellStyle name="?????? (000) 2 10" xfId="656"/>
    <cellStyle name="?????? (000) 2 11" xfId="657"/>
    <cellStyle name="?????? (000) 2 12" xfId="658"/>
    <cellStyle name="?????? (000) 2 13" xfId="659"/>
    <cellStyle name="?????? (000) 2 14" xfId="660"/>
    <cellStyle name="?????? (000) 2 2" xfId="661"/>
    <cellStyle name="?????? (000) 2 2 2" xfId="662"/>
    <cellStyle name="?????? (000) 2 2 2 10" xfId="663"/>
    <cellStyle name="?????? (000) 2 2 2 2" xfId="664"/>
    <cellStyle name="?????? (000) 2 2 2 2 2" xfId="665"/>
    <cellStyle name="?????? (000) 2 2 2 2 2 2" xfId="666"/>
    <cellStyle name="?????? (000) 2 2 2 2 2 3" xfId="667"/>
    <cellStyle name="?????? (000) 2 2 2 2 2 4" xfId="668"/>
    <cellStyle name="?????? (000) 2 2 2 2 2 5" xfId="669"/>
    <cellStyle name="?????? (000) 2 2 2 2 2 6" xfId="670"/>
    <cellStyle name="?????? (000) 2 2 2 2 3" xfId="671"/>
    <cellStyle name="?????? (000) 2 2 2 2 4" xfId="672"/>
    <cellStyle name="?????? (000) 2 2 2 2 5" xfId="673"/>
    <cellStyle name="?????? (000) 2 2 2 2 6" xfId="674"/>
    <cellStyle name="?????? (000) 2 2 2 2 7" xfId="675"/>
    <cellStyle name="?????? (000) 2 2 2 2 8" xfId="676"/>
    <cellStyle name="?????? (000) 2 2 2 3" xfId="677"/>
    <cellStyle name="?????? (000) 2 2 2 3 2" xfId="678"/>
    <cellStyle name="?????? (000) 2 2 2 3 2 2" xfId="679"/>
    <cellStyle name="?????? (000) 2 2 2 3 2 3" xfId="680"/>
    <cellStyle name="?????? (000) 2 2 2 3 2 4" xfId="681"/>
    <cellStyle name="?????? (000) 2 2 2 3 2 5" xfId="682"/>
    <cellStyle name="?????? (000) 2 2 2 3 2 6" xfId="683"/>
    <cellStyle name="?????? (000) 2 2 2 3 3" xfId="684"/>
    <cellStyle name="?????? (000) 2 2 2 3 4" xfId="685"/>
    <cellStyle name="?????? (000) 2 2 2 3 5" xfId="686"/>
    <cellStyle name="?????? (000) 2 2 2 3 6" xfId="687"/>
    <cellStyle name="?????? (000) 2 2 2 3 7" xfId="688"/>
    <cellStyle name="?????? (000) 2 2 2 3 8" xfId="689"/>
    <cellStyle name="?????? (000) 2 2 2 4" xfId="690"/>
    <cellStyle name="?????? (000) 2 2 2 4 2" xfId="691"/>
    <cellStyle name="?????? (000) 2 2 2 4 3" xfId="692"/>
    <cellStyle name="?????? (000) 2 2 2 4 4" xfId="693"/>
    <cellStyle name="?????? (000) 2 2 2 4 5" xfId="694"/>
    <cellStyle name="?????? (000) 2 2 2 4 6" xfId="695"/>
    <cellStyle name="?????? (000) 2 2 2 4 7" xfId="696"/>
    <cellStyle name="?????? (000) 2 2 2 5" xfId="697"/>
    <cellStyle name="?????? (000) 2 2 2 6" xfId="698"/>
    <cellStyle name="?????? (000) 2 2 2 7" xfId="699"/>
    <cellStyle name="?????? (000) 2 2 2 8" xfId="700"/>
    <cellStyle name="?????? (000) 2 2 2 9" xfId="701"/>
    <cellStyle name="?????? (000) 2 2 3" xfId="702"/>
    <cellStyle name="?????? (000) 2 2 3 10" xfId="703"/>
    <cellStyle name="?????? (000) 2 2 3 2" xfId="704"/>
    <cellStyle name="?????? (000) 2 2 3 2 2" xfId="705"/>
    <cellStyle name="?????? (000) 2 2 3 2 2 2" xfId="706"/>
    <cellStyle name="?????? (000) 2 2 3 2 2 3" xfId="707"/>
    <cellStyle name="?????? (000) 2 2 3 2 2 4" xfId="708"/>
    <cellStyle name="?????? (000) 2 2 3 2 2 5" xfId="709"/>
    <cellStyle name="?????? (000) 2 2 3 2 2 6" xfId="710"/>
    <cellStyle name="?????? (000) 2 2 3 2 3" xfId="711"/>
    <cellStyle name="?????? (000) 2 2 3 2 4" xfId="712"/>
    <cellStyle name="?????? (000) 2 2 3 2 5" xfId="713"/>
    <cellStyle name="?????? (000) 2 2 3 2 6" xfId="714"/>
    <cellStyle name="?????? (000) 2 2 3 2 7" xfId="715"/>
    <cellStyle name="?????? (000) 2 2 3 2 8" xfId="716"/>
    <cellStyle name="?????? (000) 2 2 3 3" xfId="717"/>
    <cellStyle name="?????? (000) 2 2 3 3 2" xfId="718"/>
    <cellStyle name="?????? (000) 2 2 3 3 3" xfId="719"/>
    <cellStyle name="?????? (000) 2 2 3 3 4" xfId="720"/>
    <cellStyle name="?????? (000) 2 2 3 3 5" xfId="721"/>
    <cellStyle name="?????? (000) 2 2 3 3 6" xfId="722"/>
    <cellStyle name="?????? (000) 2 2 3 3 7" xfId="723"/>
    <cellStyle name="?????? (000) 2 2 3 4" xfId="724"/>
    <cellStyle name="?????? (000) 2 2 3 4 2" xfId="725"/>
    <cellStyle name="?????? (000) 2 2 3 4 3" xfId="726"/>
    <cellStyle name="?????? (000) 2 2 3 4 4" xfId="727"/>
    <cellStyle name="?????? (000) 2 2 3 4 5" xfId="728"/>
    <cellStyle name="?????? (000) 2 2 3 4 6" xfId="729"/>
    <cellStyle name="?????? (000) 2 2 3 5" xfId="730"/>
    <cellStyle name="?????? (000) 2 2 3 6" xfId="731"/>
    <cellStyle name="?????? (000) 2 2 3 7" xfId="732"/>
    <cellStyle name="?????? (000) 2 2 3 8" xfId="733"/>
    <cellStyle name="?????? (000) 2 2 3 9" xfId="734"/>
    <cellStyle name="?????? (000) 2 2 4" xfId="735"/>
    <cellStyle name="?????? (000) 2 2 4 2" xfId="736"/>
    <cellStyle name="?????? (000) 2 2 4 2 2" xfId="737"/>
    <cellStyle name="?????? (000) 2 2 4 2 3" xfId="738"/>
    <cellStyle name="?????? (000) 2 2 4 2 4" xfId="739"/>
    <cellStyle name="?????? (000) 2 2 4 2 5" xfId="740"/>
    <cellStyle name="?????? (000) 2 2 4 2 6" xfId="741"/>
    <cellStyle name="?????? (000) 2 2 4 3" xfId="742"/>
    <cellStyle name="?????? (000) 2 2 4 4" xfId="743"/>
    <cellStyle name="?????? (000) 2 2 4 5" xfId="744"/>
    <cellStyle name="?????? (000) 2 2 4 6" xfId="745"/>
    <cellStyle name="?????? (000) 2 2 4 7" xfId="746"/>
    <cellStyle name="?????? (000) 2 2 4 8" xfId="747"/>
    <cellStyle name="?????? (000) 2 2 5" xfId="748"/>
    <cellStyle name="?????? (000) 2 2 5 2" xfId="749"/>
    <cellStyle name="?????? (000) 2 2 5 3" xfId="750"/>
    <cellStyle name="?????? (000) 2 2 5 4" xfId="751"/>
    <cellStyle name="?????? (000) 2 2 5 5" xfId="752"/>
    <cellStyle name="?????? (000) 2 2 5 6" xfId="753"/>
    <cellStyle name="?????? (000) 2 2 5 7" xfId="754"/>
    <cellStyle name="?????? (000) 2 2 6" xfId="755"/>
    <cellStyle name="?????? (000) 2 2 7" xfId="756"/>
    <cellStyle name="?????? (000) 2 2 8" xfId="757"/>
    <cellStyle name="?????? (000) 2 2 9" xfId="758"/>
    <cellStyle name="?????? (000) 2 3" xfId="759"/>
    <cellStyle name="?????? (000) 2 3 10" xfId="760"/>
    <cellStyle name="?????? (000) 2 3 11" xfId="761"/>
    <cellStyle name="?????? (000) 2 3 2" xfId="762"/>
    <cellStyle name="?????? (000) 2 3 2 10" xfId="763"/>
    <cellStyle name="?????? (000) 2 3 2 2" xfId="764"/>
    <cellStyle name="?????? (000) 2 3 2 2 2" xfId="765"/>
    <cellStyle name="?????? (000) 2 3 2 2 2 2" xfId="766"/>
    <cellStyle name="?????? (000) 2 3 2 2 2 3" xfId="767"/>
    <cellStyle name="?????? (000) 2 3 2 2 2 4" xfId="768"/>
    <cellStyle name="?????? (000) 2 3 2 2 2 5" xfId="769"/>
    <cellStyle name="?????? (000) 2 3 2 2 2 6" xfId="770"/>
    <cellStyle name="?????? (000) 2 3 2 2 3" xfId="771"/>
    <cellStyle name="?????? (000) 2 3 2 2 4" xfId="772"/>
    <cellStyle name="?????? (000) 2 3 2 2 5" xfId="773"/>
    <cellStyle name="?????? (000) 2 3 2 2 6" xfId="774"/>
    <cellStyle name="?????? (000) 2 3 2 2 7" xfId="775"/>
    <cellStyle name="?????? (000) 2 3 2 2 8" xfId="776"/>
    <cellStyle name="?????? (000) 2 3 2 3" xfId="777"/>
    <cellStyle name="?????? (000) 2 3 2 3 2" xfId="778"/>
    <cellStyle name="?????? (000) 2 3 2 3 3" xfId="779"/>
    <cellStyle name="?????? (000) 2 3 2 3 4" xfId="780"/>
    <cellStyle name="?????? (000) 2 3 2 3 5" xfId="781"/>
    <cellStyle name="?????? (000) 2 3 2 3 6" xfId="782"/>
    <cellStyle name="?????? (000) 2 3 2 3 7" xfId="783"/>
    <cellStyle name="?????? (000) 2 3 2 4" xfId="784"/>
    <cellStyle name="?????? (000) 2 3 2 4 2" xfId="785"/>
    <cellStyle name="?????? (000) 2 3 2 4 3" xfId="786"/>
    <cellStyle name="?????? (000) 2 3 2 4 4" xfId="787"/>
    <cellStyle name="?????? (000) 2 3 2 4 5" xfId="788"/>
    <cellStyle name="?????? (000) 2 3 2 4 6" xfId="789"/>
    <cellStyle name="?????? (000) 2 3 2 5" xfId="790"/>
    <cellStyle name="?????? (000) 2 3 2 6" xfId="791"/>
    <cellStyle name="?????? (000) 2 3 2 7" xfId="792"/>
    <cellStyle name="?????? (000) 2 3 2 8" xfId="793"/>
    <cellStyle name="?????? (000) 2 3 2 9" xfId="794"/>
    <cellStyle name="?????? (000) 2 3 3" xfId="795"/>
    <cellStyle name="?????? (000) 2 3 3 10" xfId="796"/>
    <cellStyle name="?????? (000) 2 3 3 2" xfId="797"/>
    <cellStyle name="?????? (000) 2 3 3 2 2" xfId="798"/>
    <cellStyle name="?????? (000) 2 3 3 2 2 2" xfId="799"/>
    <cellStyle name="?????? (000) 2 3 3 2 2 3" xfId="800"/>
    <cellStyle name="?????? (000) 2 3 3 2 2 4" xfId="801"/>
    <cellStyle name="?????? (000) 2 3 3 2 2 5" xfId="802"/>
    <cellStyle name="?????? (000) 2 3 3 2 2 6" xfId="803"/>
    <cellStyle name="?????? (000) 2 3 3 2 3" xfId="804"/>
    <cellStyle name="?????? (000) 2 3 3 2 4" xfId="805"/>
    <cellStyle name="?????? (000) 2 3 3 2 5" xfId="806"/>
    <cellStyle name="?????? (000) 2 3 3 2 6" xfId="807"/>
    <cellStyle name="?????? (000) 2 3 3 2 7" xfId="808"/>
    <cellStyle name="?????? (000) 2 3 3 2 8" xfId="809"/>
    <cellStyle name="?????? (000) 2 3 3 3" xfId="810"/>
    <cellStyle name="?????? (000) 2 3 3 3 2" xfId="811"/>
    <cellStyle name="?????? (000) 2 3 3 3 3" xfId="812"/>
    <cellStyle name="?????? (000) 2 3 3 3 4" xfId="813"/>
    <cellStyle name="?????? (000) 2 3 3 3 5" xfId="814"/>
    <cellStyle name="?????? (000) 2 3 3 3 6" xfId="815"/>
    <cellStyle name="?????? (000) 2 3 3 3 7" xfId="816"/>
    <cellStyle name="?????? (000) 2 3 3 4" xfId="817"/>
    <cellStyle name="?????? (000) 2 3 3 4 2" xfId="818"/>
    <cellStyle name="?????? (000) 2 3 3 4 3" xfId="819"/>
    <cellStyle name="?????? (000) 2 3 3 4 4" xfId="820"/>
    <cellStyle name="?????? (000) 2 3 3 4 5" xfId="821"/>
    <cellStyle name="?????? (000) 2 3 3 4 6" xfId="822"/>
    <cellStyle name="?????? (000) 2 3 3 5" xfId="823"/>
    <cellStyle name="?????? (000) 2 3 3 6" xfId="824"/>
    <cellStyle name="?????? (000) 2 3 3 7" xfId="825"/>
    <cellStyle name="?????? (000) 2 3 3 8" xfId="826"/>
    <cellStyle name="?????? (000) 2 3 3 9" xfId="827"/>
    <cellStyle name="?????? (000) 2 3 4" xfId="828"/>
    <cellStyle name="?????? (000) 2 3 4 2" xfId="829"/>
    <cellStyle name="?????? (000) 2 3 4 2 2" xfId="830"/>
    <cellStyle name="?????? (000) 2 3 4 2 3" xfId="831"/>
    <cellStyle name="?????? (000) 2 3 4 2 4" xfId="832"/>
    <cellStyle name="?????? (000) 2 3 4 2 5" xfId="833"/>
    <cellStyle name="?????? (000) 2 3 4 2 6" xfId="834"/>
    <cellStyle name="?????? (000) 2 3 4 3" xfId="835"/>
    <cellStyle name="?????? (000) 2 3 4 4" xfId="836"/>
    <cellStyle name="?????? (000) 2 3 4 5" xfId="837"/>
    <cellStyle name="?????? (000) 2 3 4 6" xfId="838"/>
    <cellStyle name="?????? (000) 2 3 4 7" xfId="839"/>
    <cellStyle name="?????? (000) 2 3 4 8" xfId="840"/>
    <cellStyle name="?????? (000) 2 3 5" xfId="841"/>
    <cellStyle name="?????? (000) 2 3 5 2" xfId="842"/>
    <cellStyle name="?????? (000) 2 3 5 3" xfId="843"/>
    <cellStyle name="?????? (000) 2 3 5 4" xfId="844"/>
    <cellStyle name="?????? (000) 2 3 5 5" xfId="845"/>
    <cellStyle name="?????? (000) 2 3 5 6" xfId="846"/>
    <cellStyle name="?????? (000) 2 3 5 7" xfId="847"/>
    <cellStyle name="?????? (000) 2 3 6" xfId="848"/>
    <cellStyle name="?????? (000) 2 3 7" xfId="849"/>
    <cellStyle name="?????? (000) 2 3 8" xfId="850"/>
    <cellStyle name="?????? (000) 2 3 9" xfId="851"/>
    <cellStyle name="?????? (000) 2 4" xfId="852"/>
    <cellStyle name="?????? (000) 2 4 2" xfId="853"/>
    <cellStyle name="?????? (000) 2 4 2 2" xfId="854"/>
    <cellStyle name="?????? (000) 2 4 2 3" xfId="855"/>
    <cellStyle name="?????? (000) 2 4 2 4" xfId="856"/>
    <cellStyle name="?????? (000) 2 4 2 5" xfId="857"/>
    <cellStyle name="?????? (000) 2 4 2 6" xfId="858"/>
    <cellStyle name="?????? (000) 2 4 2 7" xfId="859"/>
    <cellStyle name="?????? (000) 2 4 3" xfId="860"/>
    <cellStyle name="?????? (000) 2 4 4" xfId="861"/>
    <cellStyle name="?????? (000) 2 4 5" xfId="862"/>
    <cellStyle name="?????? (000) 2 4 6" xfId="863"/>
    <cellStyle name="?????? (000) 2 4 7" xfId="864"/>
    <cellStyle name="?????? (000) 2 4 8" xfId="865"/>
    <cellStyle name="?????? (000) 2 5" xfId="866"/>
    <cellStyle name="?????? (000) 2 5 2" xfId="867"/>
    <cellStyle name="?????? (000) 2 5 3" xfId="868"/>
    <cellStyle name="?????? (000) 2 5 4" xfId="869"/>
    <cellStyle name="?????? (000) 2 6" xfId="870"/>
    <cellStyle name="?????? (000) 2 6 2" xfId="871"/>
    <cellStyle name="?????? (000) 2 6 3" xfId="872"/>
    <cellStyle name="?????? (000) 2 6 4" xfId="873"/>
    <cellStyle name="?????? (000) 2 7" xfId="874"/>
    <cellStyle name="?????? (000) 2 7 2" xfId="875"/>
    <cellStyle name="?????? (000) 2 7 3" xfId="876"/>
    <cellStyle name="?????? (000) 2 7 4" xfId="877"/>
    <cellStyle name="?????? (000) 2 8" xfId="878"/>
    <cellStyle name="?????? (000) 2 9" xfId="879"/>
    <cellStyle name="?????? (000) 3" xfId="880"/>
    <cellStyle name="?????? (000) 3 2" xfId="881"/>
    <cellStyle name="?????? (000) 3 2 10" xfId="882"/>
    <cellStyle name="?????? (000) 3 2 2" xfId="883"/>
    <cellStyle name="?????? (000) 3 2 2 2" xfId="884"/>
    <cellStyle name="?????? (000) 3 2 2 2 2" xfId="885"/>
    <cellStyle name="?????? (000) 3 2 2 2 3" xfId="886"/>
    <cellStyle name="?????? (000) 3 2 2 2 4" xfId="887"/>
    <cellStyle name="?????? (000) 3 2 2 2 5" xfId="888"/>
    <cellStyle name="?????? (000) 3 2 2 2 6" xfId="889"/>
    <cellStyle name="?????? (000) 3 2 2 3" xfId="890"/>
    <cellStyle name="?????? (000) 3 2 2 4" xfId="891"/>
    <cellStyle name="?????? (000) 3 2 2 5" xfId="892"/>
    <cellStyle name="?????? (000) 3 2 2 6" xfId="893"/>
    <cellStyle name="?????? (000) 3 2 2 7" xfId="894"/>
    <cellStyle name="?????? (000) 3 2 2 8" xfId="895"/>
    <cellStyle name="?????? (000) 3 2 3" xfId="896"/>
    <cellStyle name="?????? (000) 3 2 3 2" xfId="897"/>
    <cellStyle name="?????? (000) 3 2 3 2 2" xfId="898"/>
    <cellStyle name="?????? (000) 3 2 3 2 3" xfId="899"/>
    <cellStyle name="?????? (000) 3 2 3 2 4" xfId="900"/>
    <cellStyle name="?????? (000) 3 2 3 2 5" xfId="901"/>
    <cellStyle name="?????? (000) 3 2 3 2 6" xfId="902"/>
    <cellStyle name="?????? (000) 3 2 3 3" xfId="903"/>
    <cellStyle name="?????? (000) 3 2 3 4" xfId="904"/>
    <cellStyle name="?????? (000) 3 2 3 5" xfId="905"/>
    <cellStyle name="?????? (000) 3 2 3 6" xfId="906"/>
    <cellStyle name="?????? (000) 3 2 3 7" xfId="907"/>
    <cellStyle name="?????? (000) 3 2 3 8" xfId="908"/>
    <cellStyle name="?????? (000) 3 2 4" xfId="909"/>
    <cellStyle name="?????? (000) 3 2 4 2" xfId="910"/>
    <cellStyle name="?????? (000) 3 2 4 3" xfId="911"/>
    <cellStyle name="?????? (000) 3 2 4 4" xfId="912"/>
    <cellStyle name="?????? (000) 3 2 4 5" xfId="913"/>
    <cellStyle name="?????? (000) 3 2 4 6" xfId="914"/>
    <cellStyle name="?????? (000) 3 2 4 7" xfId="915"/>
    <cellStyle name="?????? (000) 3 2 5" xfId="916"/>
    <cellStyle name="?????? (000) 3 2 6" xfId="917"/>
    <cellStyle name="?????? (000) 3 2 7" xfId="918"/>
    <cellStyle name="?????? (000) 3 2 8" xfId="919"/>
    <cellStyle name="?????? (000) 3 2 9" xfId="920"/>
    <cellStyle name="?????? (000) 3 3" xfId="921"/>
    <cellStyle name="?????? (000) 3 3 10" xfId="922"/>
    <cellStyle name="?????? (000) 3 3 2" xfId="923"/>
    <cellStyle name="?????? (000) 3 3 2 2" xfId="924"/>
    <cellStyle name="?????? (000) 3 3 2 2 2" xfId="925"/>
    <cellStyle name="?????? (000) 3 3 2 2 3" xfId="926"/>
    <cellStyle name="?????? (000) 3 3 2 2 4" xfId="927"/>
    <cellStyle name="?????? (000) 3 3 2 2 5" xfId="928"/>
    <cellStyle name="?????? (000) 3 3 2 2 6" xfId="929"/>
    <cellStyle name="?????? (000) 3 3 2 3" xfId="930"/>
    <cellStyle name="?????? (000) 3 3 2 4" xfId="931"/>
    <cellStyle name="?????? (000) 3 3 2 5" xfId="932"/>
    <cellStyle name="?????? (000) 3 3 2 6" xfId="933"/>
    <cellStyle name="?????? (000) 3 3 2 7" xfId="934"/>
    <cellStyle name="?????? (000) 3 3 2 8" xfId="935"/>
    <cellStyle name="?????? (000) 3 3 3" xfId="936"/>
    <cellStyle name="?????? (000) 3 3 3 2" xfId="937"/>
    <cellStyle name="?????? (000) 3 3 3 3" xfId="938"/>
    <cellStyle name="?????? (000) 3 3 3 4" xfId="939"/>
    <cellStyle name="?????? (000) 3 3 3 5" xfId="940"/>
    <cellStyle name="?????? (000) 3 3 3 6" xfId="941"/>
    <cellStyle name="?????? (000) 3 3 3 7" xfId="942"/>
    <cellStyle name="?????? (000) 3 3 4" xfId="943"/>
    <cellStyle name="?????? (000) 3 3 4 2" xfId="944"/>
    <cellStyle name="?????? (000) 3 3 4 3" xfId="945"/>
    <cellStyle name="?????? (000) 3 3 4 4" xfId="946"/>
    <cellStyle name="?????? (000) 3 3 4 5" xfId="947"/>
    <cellStyle name="?????? (000) 3 3 4 6" xfId="948"/>
    <cellStyle name="?????? (000) 3 3 5" xfId="949"/>
    <cellStyle name="?????? (000) 3 3 6" xfId="950"/>
    <cellStyle name="?????? (000) 3 3 7" xfId="951"/>
    <cellStyle name="?????? (000) 3 3 8" xfId="952"/>
    <cellStyle name="?????? (000) 3 3 9" xfId="953"/>
    <cellStyle name="?????? (000) 3 4" xfId="954"/>
    <cellStyle name="?????? (000) 3 4 2" xfId="955"/>
    <cellStyle name="?????? (000) 3 4 2 2" xfId="956"/>
    <cellStyle name="?????? (000) 3 4 2 3" xfId="957"/>
    <cellStyle name="?????? (000) 3 4 2 4" xfId="958"/>
    <cellStyle name="?????? (000) 3 4 2 5" xfId="959"/>
    <cellStyle name="?????? (000) 3 4 2 6" xfId="960"/>
    <cellStyle name="?????? (000) 3 4 3" xfId="961"/>
    <cellStyle name="?????? (000) 3 4 4" xfId="962"/>
    <cellStyle name="?????? (000) 3 4 5" xfId="963"/>
    <cellStyle name="?????? (000) 3 4 6" xfId="964"/>
    <cellStyle name="?????? (000) 3 4 7" xfId="965"/>
    <cellStyle name="?????? (000) 3 4 8" xfId="966"/>
    <cellStyle name="?????? (000) 3 5" xfId="967"/>
    <cellStyle name="?????? (000) 3 5 2" xfId="968"/>
    <cellStyle name="?????? (000) 3 5 3" xfId="969"/>
    <cellStyle name="?????? (000) 3 5 4" xfId="970"/>
    <cellStyle name="?????? (000) 3 5 5" xfId="971"/>
    <cellStyle name="?????? (000) 3 5 6" xfId="972"/>
    <cellStyle name="?????? (000) 3 5 7" xfId="973"/>
    <cellStyle name="?????? (000) 3 6" xfId="974"/>
    <cellStyle name="?????? (000) 3 7" xfId="975"/>
    <cellStyle name="?????? (000) 3 8" xfId="976"/>
    <cellStyle name="?????? (000) 3 9" xfId="977"/>
    <cellStyle name="?????? (000) 4" xfId="978"/>
    <cellStyle name="?????? (000) 4 2" xfId="979"/>
    <cellStyle name="?????? (000) 4 2 2" xfId="980"/>
    <cellStyle name="?????? (000) 4 2 3" xfId="981"/>
    <cellStyle name="?????? (000) 4 2 4" xfId="982"/>
    <cellStyle name="?????? (000) 4 2 5" xfId="983"/>
    <cellStyle name="?????? (000) 4 2 6" xfId="984"/>
    <cellStyle name="?????? (000) 4 2 7" xfId="985"/>
    <cellStyle name="?????? (000) 4 3" xfId="986"/>
    <cellStyle name="?????? (000) 4 4" xfId="987"/>
    <cellStyle name="?????? (000) 4 5" xfId="988"/>
    <cellStyle name="?????? (000) 4 6" xfId="989"/>
    <cellStyle name="?????? (000) 4 7" xfId="990"/>
    <cellStyle name="?????? (000) 4 8" xfId="991"/>
    <cellStyle name="?????? (000) 5" xfId="992"/>
    <cellStyle name="?????? (000) 6" xfId="993"/>
    <cellStyle name="?????? (000) 7" xfId="994"/>
    <cellStyle name="?????? (000) 8" xfId="995"/>
    <cellStyle name="?????? (000) 9" xfId="996"/>
    <cellStyle name="?????? [0.0]" xfId="997"/>
    <cellStyle name="?????? [0]_1 ??" xfId="998"/>
    <cellStyle name="?????? 10" xfId="999"/>
    <cellStyle name="?????? 10 2" xfId="1000"/>
    <cellStyle name="?????? 10 2 2" xfId="1001"/>
    <cellStyle name="?????? 10 2 3" xfId="1002"/>
    <cellStyle name="?????? 10 2 4" xfId="1003"/>
    <cellStyle name="?????? 10 2 5" xfId="1004"/>
    <cellStyle name="?????? 10 2 6" xfId="1005"/>
    <cellStyle name="?????? 10 3" xfId="1006"/>
    <cellStyle name="?????? 10 4" xfId="1007"/>
    <cellStyle name="?????? 10 5" xfId="1008"/>
    <cellStyle name="?????? 10 6" xfId="1009"/>
    <cellStyle name="?????? 10 7" xfId="1010"/>
    <cellStyle name="?????? 10 8" xfId="1011"/>
    <cellStyle name="?????? 11" xfId="1012"/>
    <cellStyle name="?????? 11 2" xfId="1013"/>
    <cellStyle name="?????? 11 2 2" xfId="1014"/>
    <cellStyle name="?????? 11 2 3" xfId="1015"/>
    <cellStyle name="?????? 11 2 4" xfId="1016"/>
    <cellStyle name="?????? 11 2 5" xfId="1017"/>
    <cellStyle name="?????? 11 2 6" xfId="1018"/>
    <cellStyle name="?????? 11 3" xfId="1019"/>
    <cellStyle name="?????? 11 4" xfId="1020"/>
    <cellStyle name="?????? 11 5" xfId="1021"/>
    <cellStyle name="?????? 11 6" xfId="1022"/>
    <cellStyle name="?????? 11 7" xfId="1023"/>
    <cellStyle name="?????? 11 8" xfId="1024"/>
    <cellStyle name="?????? 12" xfId="1025"/>
    <cellStyle name="?????? 12 2" xfId="1026"/>
    <cellStyle name="?????? 12 2 2" xfId="1027"/>
    <cellStyle name="?????? 12 2 3" xfId="1028"/>
    <cellStyle name="?????? 12 2 4" xfId="1029"/>
    <cellStyle name="?????? 12 2 5" xfId="1030"/>
    <cellStyle name="?????? 12 2 6" xfId="1031"/>
    <cellStyle name="?????? 12 3" xfId="1032"/>
    <cellStyle name="?????? 12 4" xfId="1033"/>
    <cellStyle name="?????? 12 5" xfId="1034"/>
    <cellStyle name="?????? 12 6" xfId="1035"/>
    <cellStyle name="?????? 12 7" xfId="1036"/>
    <cellStyle name="?????? 12 8" xfId="1037"/>
    <cellStyle name="?????? 13" xfId="1038"/>
    <cellStyle name="?????? 13 2" xfId="1039"/>
    <cellStyle name="?????? 13 3" xfId="1040"/>
    <cellStyle name="?????? 13 4" xfId="1041"/>
    <cellStyle name="?????? 13 5" xfId="1042"/>
    <cellStyle name="?????? 13 6" xfId="1043"/>
    <cellStyle name="?????? 13 7" xfId="1044"/>
    <cellStyle name="?????? 14" xfId="1045"/>
    <cellStyle name="?????? 14 2" xfId="1046"/>
    <cellStyle name="?????? 14 3" xfId="1047"/>
    <cellStyle name="?????? 14 4" xfId="1048"/>
    <cellStyle name="?????? 14 5" xfId="1049"/>
    <cellStyle name="?????? 14 6" xfId="1050"/>
    <cellStyle name="?????? 15" xfId="1051"/>
    <cellStyle name="?????? 15 2" xfId="1052"/>
    <cellStyle name="?????? 15 3" xfId="1053"/>
    <cellStyle name="?????? 15 4" xfId="1054"/>
    <cellStyle name="?????? 16" xfId="1055"/>
    <cellStyle name="?????? 16 2" xfId="1056"/>
    <cellStyle name="?????? 16 3" xfId="1057"/>
    <cellStyle name="?????? 16 4" xfId="1058"/>
    <cellStyle name="?????? 17" xfId="1059"/>
    <cellStyle name="?????? 17 2" xfId="1060"/>
    <cellStyle name="?????? 17 3" xfId="1061"/>
    <cellStyle name="?????? 17 4" xfId="1062"/>
    <cellStyle name="?????? 17 5" xfId="1063"/>
    <cellStyle name="?????? 18" xfId="1064"/>
    <cellStyle name="?????? 18 2" xfId="1065"/>
    <cellStyle name="?????? 18 3" xfId="1066"/>
    <cellStyle name="?????? 18 4" xfId="1067"/>
    <cellStyle name="?????? 19" xfId="1068"/>
    <cellStyle name="?????? 19 2" xfId="1069"/>
    <cellStyle name="?????? 19 3" xfId="1070"/>
    <cellStyle name="?????? 19 4" xfId="1071"/>
    <cellStyle name="?????? 2" xfId="1072"/>
    <cellStyle name="?????? 2 10" xfId="1073"/>
    <cellStyle name="?????? 2 11" xfId="1074"/>
    <cellStyle name="?????? 2 12" xfId="1075"/>
    <cellStyle name="?????? 2 13" xfId="1076"/>
    <cellStyle name="?????? 2 14" xfId="1077"/>
    <cellStyle name="?????? 2 2" xfId="1078"/>
    <cellStyle name="?????? 2 2 2" xfId="1079"/>
    <cellStyle name="?????? 2 2 2 10" xfId="1080"/>
    <cellStyle name="?????? 2 2 2 2" xfId="1081"/>
    <cellStyle name="?????? 2 2 2 2 2" xfId="1082"/>
    <cellStyle name="?????? 2 2 2 2 2 2" xfId="1083"/>
    <cellStyle name="?????? 2 2 2 2 2 3" xfId="1084"/>
    <cellStyle name="?????? 2 2 2 2 2 4" xfId="1085"/>
    <cellStyle name="?????? 2 2 2 2 2 5" xfId="1086"/>
    <cellStyle name="?????? 2 2 2 2 2 6" xfId="1087"/>
    <cellStyle name="?????? 2 2 2 2 3" xfId="1088"/>
    <cellStyle name="?????? 2 2 2 2 4" xfId="1089"/>
    <cellStyle name="?????? 2 2 2 2 5" xfId="1090"/>
    <cellStyle name="?????? 2 2 2 2 6" xfId="1091"/>
    <cellStyle name="?????? 2 2 2 2 7" xfId="1092"/>
    <cellStyle name="?????? 2 2 2 2 8" xfId="1093"/>
    <cellStyle name="?????? 2 2 2 3" xfId="1094"/>
    <cellStyle name="?????? 2 2 2 3 2" xfId="1095"/>
    <cellStyle name="?????? 2 2 2 3 2 2" xfId="1096"/>
    <cellStyle name="?????? 2 2 2 3 2 3" xfId="1097"/>
    <cellStyle name="?????? 2 2 2 3 2 4" xfId="1098"/>
    <cellStyle name="?????? 2 2 2 3 2 5" xfId="1099"/>
    <cellStyle name="?????? 2 2 2 3 2 6" xfId="1100"/>
    <cellStyle name="?????? 2 2 2 3 3" xfId="1101"/>
    <cellStyle name="?????? 2 2 2 3 4" xfId="1102"/>
    <cellStyle name="?????? 2 2 2 3 5" xfId="1103"/>
    <cellStyle name="?????? 2 2 2 3 6" xfId="1104"/>
    <cellStyle name="?????? 2 2 2 3 7" xfId="1105"/>
    <cellStyle name="?????? 2 2 2 3 8" xfId="1106"/>
    <cellStyle name="?????? 2 2 2 4" xfId="1107"/>
    <cellStyle name="?????? 2 2 2 4 2" xfId="1108"/>
    <cellStyle name="?????? 2 2 2 4 3" xfId="1109"/>
    <cellStyle name="?????? 2 2 2 4 4" xfId="1110"/>
    <cellStyle name="?????? 2 2 2 4 5" xfId="1111"/>
    <cellStyle name="?????? 2 2 2 4 6" xfId="1112"/>
    <cellStyle name="?????? 2 2 2 4 7" xfId="1113"/>
    <cellStyle name="?????? 2 2 2 5" xfId="1114"/>
    <cellStyle name="?????? 2 2 2 6" xfId="1115"/>
    <cellStyle name="?????? 2 2 2 7" xfId="1116"/>
    <cellStyle name="?????? 2 2 2 8" xfId="1117"/>
    <cellStyle name="?????? 2 2 2 9" xfId="1118"/>
    <cellStyle name="?????? 2 2 3" xfId="1119"/>
    <cellStyle name="?????? 2 2 3 10" xfId="1120"/>
    <cellStyle name="?????? 2 2 3 2" xfId="1121"/>
    <cellStyle name="?????? 2 2 3 2 2" xfId="1122"/>
    <cellStyle name="?????? 2 2 3 2 2 2" xfId="1123"/>
    <cellStyle name="?????? 2 2 3 2 2 3" xfId="1124"/>
    <cellStyle name="?????? 2 2 3 2 2 4" xfId="1125"/>
    <cellStyle name="?????? 2 2 3 2 2 5" xfId="1126"/>
    <cellStyle name="?????? 2 2 3 2 2 6" xfId="1127"/>
    <cellStyle name="?????? 2 2 3 2 3" xfId="1128"/>
    <cellStyle name="?????? 2 2 3 2 4" xfId="1129"/>
    <cellStyle name="?????? 2 2 3 2 5" xfId="1130"/>
    <cellStyle name="?????? 2 2 3 2 6" xfId="1131"/>
    <cellStyle name="?????? 2 2 3 2 7" xfId="1132"/>
    <cellStyle name="?????? 2 2 3 2 8" xfId="1133"/>
    <cellStyle name="?????? 2 2 3 3" xfId="1134"/>
    <cellStyle name="?????? 2 2 3 3 2" xfId="1135"/>
    <cellStyle name="?????? 2 2 3 3 3" xfId="1136"/>
    <cellStyle name="?????? 2 2 3 3 4" xfId="1137"/>
    <cellStyle name="?????? 2 2 3 3 5" xfId="1138"/>
    <cellStyle name="?????? 2 2 3 3 6" xfId="1139"/>
    <cellStyle name="?????? 2 2 3 3 7" xfId="1140"/>
    <cellStyle name="?????? 2 2 3 4" xfId="1141"/>
    <cellStyle name="?????? 2 2 3 4 2" xfId="1142"/>
    <cellStyle name="?????? 2 2 3 4 3" xfId="1143"/>
    <cellStyle name="?????? 2 2 3 4 4" xfId="1144"/>
    <cellStyle name="?????? 2 2 3 4 5" xfId="1145"/>
    <cellStyle name="?????? 2 2 3 4 6" xfId="1146"/>
    <cellStyle name="?????? 2 2 3 5" xfId="1147"/>
    <cellStyle name="?????? 2 2 3 6" xfId="1148"/>
    <cellStyle name="?????? 2 2 3 7" xfId="1149"/>
    <cellStyle name="?????? 2 2 3 8" xfId="1150"/>
    <cellStyle name="?????? 2 2 3 9" xfId="1151"/>
    <cellStyle name="?????? 2 2 4" xfId="1152"/>
    <cellStyle name="?????? 2 2 4 2" xfId="1153"/>
    <cellStyle name="?????? 2 2 4 2 2" xfId="1154"/>
    <cellStyle name="?????? 2 2 4 2 3" xfId="1155"/>
    <cellStyle name="?????? 2 2 4 2 4" xfId="1156"/>
    <cellStyle name="?????? 2 2 4 2 5" xfId="1157"/>
    <cellStyle name="?????? 2 2 4 2 6" xfId="1158"/>
    <cellStyle name="?????? 2 2 4 3" xfId="1159"/>
    <cellStyle name="?????? 2 2 4 4" xfId="1160"/>
    <cellStyle name="?????? 2 2 4 5" xfId="1161"/>
    <cellStyle name="?????? 2 2 4 6" xfId="1162"/>
    <cellStyle name="?????? 2 2 4 7" xfId="1163"/>
    <cellStyle name="?????? 2 2 4 8" xfId="1164"/>
    <cellStyle name="?????? 2 2 5" xfId="1165"/>
    <cellStyle name="?????? 2 2 5 2" xfId="1166"/>
    <cellStyle name="?????? 2 2 5 3" xfId="1167"/>
    <cellStyle name="?????? 2 2 5 4" xfId="1168"/>
    <cellStyle name="?????? 2 2 5 5" xfId="1169"/>
    <cellStyle name="?????? 2 2 5 6" xfId="1170"/>
    <cellStyle name="?????? 2 2 5 7" xfId="1171"/>
    <cellStyle name="?????? 2 2 6" xfId="1172"/>
    <cellStyle name="?????? 2 2 7" xfId="1173"/>
    <cellStyle name="?????? 2 2 8" xfId="1174"/>
    <cellStyle name="?????? 2 2 9" xfId="1175"/>
    <cellStyle name="?????? 2 3" xfId="1176"/>
    <cellStyle name="?????? 2 3 10" xfId="1177"/>
    <cellStyle name="?????? 2 3 11" xfId="1178"/>
    <cellStyle name="?????? 2 3 2" xfId="1179"/>
    <cellStyle name="?????? 2 3 2 10" xfId="1180"/>
    <cellStyle name="?????? 2 3 2 2" xfId="1181"/>
    <cellStyle name="?????? 2 3 2 2 2" xfId="1182"/>
    <cellStyle name="?????? 2 3 2 2 2 2" xfId="1183"/>
    <cellStyle name="?????? 2 3 2 2 2 3" xfId="1184"/>
    <cellStyle name="?????? 2 3 2 2 2 4" xfId="1185"/>
    <cellStyle name="?????? 2 3 2 2 2 5" xfId="1186"/>
    <cellStyle name="?????? 2 3 2 2 2 6" xfId="1187"/>
    <cellStyle name="?????? 2 3 2 2 3" xfId="1188"/>
    <cellStyle name="?????? 2 3 2 2 4" xfId="1189"/>
    <cellStyle name="?????? 2 3 2 2 5" xfId="1190"/>
    <cellStyle name="?????? 2 3 2 2 6" xfId="1191"/>
    <cellStyle name="?????? 2 3 2 2 7" xfId="1192"/>
    <cellStyle name="?????? 2 3 2 2 8" xfId="1193"/>
    <cellStyle name="?????? 2 3 2 3" xfId="1194"/>
    <cellStyle name="?????? 2 3 2 3 2" xfId="1195"/>
    <cellStyle name="?????? 2 3 2 3 3" xfId="1196"/>
    <cellStyle name="?????? 2 3 2 3 4" xfId="1197"/>
    <cellStyle name="?????? 2 3 2 3 5" xfId="1198"/>
    <cellStyle name="?????? 2 3 2 3 6" xfId="1199"/>
    <cellStyle name="?????? 2 3 2 3 7" xfId="1200"/>
    <cellStyle name="?????? 2 3 2 4" xfId="1201"/>
    <cellStyle name="?????? 2 3 2 4 2" xfId="1202"/>
    <cellStyle name="?????? 2 3 2 4 3" xfId="1203"/>
    <cellStyle name="?????? 2 3 2 4 4" xfId="1204"/>
    <cellStyle name="?????? 2 3 2 4 5" xfId="1205"/>
    <cellStyle name="?????? 2 3 2 4 6" xfId="1206"/>
    <cellStyle name="?????? 2 3 2 5" xfId="1207"/>
    <cellStyle name="?????? 2 3 2 6" xfId="1208"/>
    <cellStyle name="?????? 2 3 2 7" xfId="1209"/>
    <cellStyle name="?????? 2 3 2 8" xfId="1210"/>
    <cellStyle name="?????? 2 3 2 9" xfId="1211"/>
    <cellStyle name="?????? 2 3 3" xfId="1212"/>
    <cellStyle name="?????? 2 3 3 10" xfId="1213"/>
    <cellStyle name="?????? 2 3 3 2" xfId="1214"/>
    <cellStyle name="?????? 2 3 3 2 2" xfId="1215"/>
    <cellStyle name="?????? 2 3 3 2 2 2" xfId="1216"/>
    <cellStyle name="?????? 2 3 3 2 2 3" xfId="1217"/>
    <cellStyle name="?????? 2 3 3 2 2 4" xfId="1218"/>
    <cellStyle name="?????? 2 3 3 2 2 5" xfId="1219"/>
    <cellStyle name="?????? 2 3 3 2 2 6" xfId="1220"/>
    <cellStyle name="?????? 2 3 3 2 3" xfId="1221"/>
    <cellStyle name="?????? 2 3 3 2 4" xfId="1222"/>
    <cellStyle name="?????? 2 3 3 2 5" xfId="1223"/>
    <cellStyle name="?????? 2 3 3 2 6" xfId="1224"/>
    <cellStyle name="?????? 2 3 3 2 7" xfId="1225"/>
    <cellStyle name="?????? 2 3 3 2 8" xfId="1226"/>
    <cellStyle name="?????? 2 3 3 3" xfId="1227"/>
    <cellStyle name="?????? 2 3 3 3 2" xfId="1228"/>
    <cellStyle name="?????? 2 3 3 3 3" xfId="1229"/>
    <cellStyle name="?????? 2 3 3 3 4" xfId="1230"/>
    <cellStyle name="?????? 2 3 3 3 5" xfId="1231"/>
    <cellStyle name="?????? 2 3 3 3 6" xfId="1232"/>
    <cellStyle name="?????? 2 3 3 3 7" xfId="1233"/>
    <cellStyle name="?????? 2 3 3 4" xfId="1234"/>
    <cellStyle name="?????? 2 3 3 4 2" xfId="1235"/>
    <cellStyle name="?????? 2 3 3 4 3" xfId="1236"/>
    <cellStyle name="?????? 2 3 3 4 4" xfId="1237"/>
    <cellStyle name="?????? 2 3 3 4 5" xfId="1238"/>
    <cellStyle name="?????? 2 3 3 4 6" xfId="1239"/>
    <cellStyle name="?????? 2 3 3 5" xfId="1240"/>
    <cellStyle name="?????? 2 3 3 6" xfId="1241"/>
    <cellStyle name="?????? 2 3 3 7" xfId="1242"/>
    <cellStyle name="?????? 2 3 3 8" xfId="1243"/>
    <cellStyle name="?????? 2 3 3 9" xfId="1244"/>
    <cellStyle name="?????? 2 3 4" xfId="1245"/>
    <cellStyle name="?????? 2 3 4 2" xfId="1246"/>
    <cellStyle name="?????? 2 3 4 2 2" xfId="1247"/>
    <cellStyle name="?????? 2 3 4 2 3" xfId="1248"/>
    <cellStyle name="?????? 2 3 4 2 4" xfId="1249"/>
    <cellStyle name="?????? 2 3 4 2 5" xfId="1250"/>
    <cellStyle name="?????? 2 3 4 2 6" xfId="1251"/>
    <cellStyle name="?????? 2 3 4 3" xfId="1252"/>
    <cellStyle name="?????? 2 3 4 4" xfId="1253"/>
    <cellStyle name="?????? 2 3 4 5" xfId="1254"/>
    <cellStyle name="?????? 2 3 4 6" xfId="1255"/>
    <cellStyle name="?????? 2 3 4 7" xfId="1256"/>
    <cellStyle name="?????? 2 3 4 8" xfId="1257"/>
    <cellStyle name="?????? 2 3 5" xfId="1258"/>
    <cellStyle name="?????? 2 3 5 2" xfId="1259"/>
    <cellStyle name="?????? 2 3 5 3" xfId="1260"/>
    <cellStyle name="?????? 2 3 5 4" xfId="1261"/>
    <cellStyle name="?????? 2 3 5 5" xfId="1262"/>
    <cellStyle name="?????? 2 3 5 6" xfId="1263"/>
    <cellStyle name="?????? 2 3 5 7" xfId="1264"/>
    <cellStyle name="?????? 2 3 6" xfId="1265"/>
    <cellStyle name="?????? 2 3 7" xfId="1266"/>
    <cellStyle name="?????? 2 3 8" xfId="1267"/>
    <cellStyle name="?????? 2 3 9" xfId="1268"/>
    <cellStyle name="?????? 2 4" xfId="1269"/>
    <cellStyle name="?????? 2 4 2" xfId="1270"/>
    <cellStyle name="?????? 2 4 2 2" xfId="1271"/>
    <cellStyle name="?????? 2 4 2 3" xfId="1272"/>
    <cellStyle name="?????? 2 4 2 4" xfId="1273"/>
    <cellStyle name="?????? 2 4 2 5" xfId="1274"/>
    <cellStyle name="?????? 2 4 2 6" xfId="1275"/>
    <cellStyle name="?????? 2 4 2 7" xfId="1276"/>
    <cellStyle name="?????? 2 4 3" xfId="1277"/>
    <cellStyle name="?????? 2 4 4" xfId="1278"/>
    <cellStyle name="?????? 2 4 5" xfId="1279"/>
    <cellStyle name="?????? 2 4 6" xfId="1280"/>
    <cellStyle name="?????? 2 4 7" xfId="1281"/>
    <cellStyle name="?????? 2 4 8" xfId="1282"/>
    <cellStyle name="?????? 2 5" xfId="1283"/>
    <cellStyle name="?????? 2 5 2" xfId="1284"/>
    <cellStyle name="?????? 2 5 3" xfId="1285"/>
    <cellStyle name="?????? 2 5 4" xfId="1286"/>
    <cellStyle name="?????? 2 6" xfId="1287"/>
    <cellStyle name="?????? 2 6 2" xfId="1288"/>
    <cellStyle name="?????? 2 6 3" xfId="1289"/>
    <cellStyle name="?????? 2 6 4" xfId="1290"/>
    <cellStyle name="?????? 2 7" xfId="1291"/>
    <cellStyle name="?????? 2 7 2" xfId="1292"/>
    <cellStyle name="?????? 2 7 3" xfId="1293"/>
    <cellStyle name="?????? 2 7 4" xfId="1294"/>
    <cellStyle name="?????? 2 8" xfId="1295"/>
    <cellStyle name="?????? 2 9" xfId="1296"/>
    <cellStyle name="?????? 20" xfId="1297"/>
    <cellStyle name="?????? 21" xfId="1298"/>
    <cellStyle name="?????? 22" xfId="1299"/>
    <cellStyle name="?????? 23" xfId="1300"/>
    <cellStyle name="?????? 24" xfId="1301"/>
    <cellStyle name="?????? 25" xfId="1302"/>
    <cellStyle name="?????? 26" xfId="1303"/>
    <cellStyle name="?????? 27" xfId="1304"/>
    <cellStyle name="?????? 28" xfId="1305"/>
    <cellStyle name="?????? 29" xfId="1306"/>
    <cellStyle name="?????? 3" xfId="1307"/>
    <cellStyle name="?????? 3 10" xfId="1308"/>
    <cellStyle name="?????? 3 11" xfId="1309"/>
    <cellStyle name="?????? 3 2" xfId="1310"/>
    <cellStyle name="?????? 3 2 10" xfId="1311"/>
    <cellStyle name="?????? 3 2 2" xfId="1312"/>
    <cellStyle name="?????? 3 2 2 2" xfId="1313"/>
    <cellStyle name="?????? 3 2 2 2 2" xfId="1314"/>
    <cellStyle name="?????? 3 2 2 2 3" xfId="1315"/>
    <cellStyle name="?????? 3 2 2 2 4" xfId="1316"/>
    <cellStyle name="?????? 3 2 2 2 5" xfId="1317"/>
    <cellStyle name="?????? 3 2 2 2 6" xfId="1318"/>
    <cellStyle name="?????? 3 2 2 3" xfId="1319"/>
    <cellStyle name="?????? 3 2 2 4" xfId="1320"/>
    <cellStyle name="?????? 3 2 2 5" xfId="1321"/>
    <cellStyle name="?????? 3 2 2 6" xfId="1322"/>
    <cellStyle name="?????? 3 2 2 7" xfId="1323"/>
    <cellStyle name="?????? 3 2 2 8" xfId="1324"/>
    <cellStyle name="?????? 3 2 3" xfId="1325"/>
    <cellStyle name="?????? 3 2 3 2" xfId="1326"/>
    <cellStyle name="?????? 3 2 3 2 2" xfId="1327"/>
    <cellStyle name="?????? 3 2 3 2 3" xfId="1328"/>
    <cellStyle name="?????? 3 2 3 2 4" xfId="1329"/>
    <cellStyle name="?????? 3 2 3 2 5" xfId="1330"/>
    <cellStyle name="?????? 3 2 3 2 6" xfId="1331"/>
    <cellStyle name="?????? 3 2 3 3" xfId="1332"/>
    <cellStyle name="?????? 3 2 3 4" xfId="1333"/>
    <cellStyle name="?????? 3 2 3 5" xfId="1334"/>
    <cellStyle name="?????? 3 2 3 6" xfId="1335"/>
    <cellStyle name="?????? 3 2 3 7" xfId="1336"/>
    <cellStyle name="?????? 3 2 3 8" xfId="1337"/>
    <cellStyle name="?????? 3 2 4" xfId="1338"/>
    <cellStyle name="?????? 3 2 4 2" xfId="1339"/>
    <cellStyle name="?????? 3 2 4 3" xfId="1340"/>
    <cellStyle name="?????? 3 2 4 4" xfId="1341"/>
    <cellStyle name="?????? 3 2 4 5" xfId="1342"/>
    <cellStyle name="?????? 3 2 4 6" xfId="1343"/>
    <cellStyle name="?????? 3 2 4 7" xfId="1344"/>
    <cellStyle name="?????? 3 2 5" xfId="1345"/>
    <cellStyle name="?????? 3 2 6" xfId="1346"/>
    <cellStyle name="?????? 3 2 7" xfId="1347"/>
    <cellStyle name="?????? 3 2 8" xfId="1348"/>
    <cellStyle name="?????? 3 2 9" xfId="1349"/>
    <cellStyle name="?????? 3 3" xfId="1350"/>
    <cellStyle name="?????? 3 3 10" xfId="1351"/>
    <cellStyle name="?????? 3 3 2" xfId="1352"/>
    <cellStyle name="?????? 3 3 2 2" xfId="1353"/>
    <cellStyle name="?????? 3 3 2 2 2" xfId="1354"/>
    <cellStyle name="?????? 3 3 2 2 3" xfId="1355"/>
    <cellStyle name="?????? 3 3 2 2 4" xfId="1356"/>
    <cellStyle name="?????? 3 3 2 2 5" xfId="1357"/>
    <cellStyle name="?????? 3 3 2 2 6" xfId="1358"/>
    <cellStyle name="?????? 3 3 2 3" xfId="1359"/>
    <cellStyle name="?????? 3 3 2 4" xfId="1360"/>
    <cellStyle name="?????? 3 3 2 5" xfId="1361"/>
    <cellStyle name="?????? 3 3 2 6" xfId="1362"/>
    <cellStyle name="?????? 3 3 2 7" xfId="1363"/>
    <cellStyle name="?????? 3 3 2 8" xfId="1364"/>
    <cellStyle name="?????? 3 3 3" xfId="1365"/>
    <cellStyle name="?????? 3 3 3 2" xfId="1366"/>
    <cellStyle name="?????? 3 3 3 3" xfId="1367"/>
    <cellStyle name="?????? 3 3 3 4" xfId="1368"/>
    <cellStyle name="?????? 3 3 3 5" xfId="1369"/>
    <cellStyle name="?????? 3 3 3 6" xfId="1370"/>
    <cellStyle name="?????? 3 3 3 7" xfId="1371"/>
    <cellStyle name="?????? 3 3 4" xfId="1372"/>
    <cellStyle name="?????? 3 3 4 2" xfId="1373"/>
    <cellStyle name="?????? 3 3 4 3" xfId="1374"/>
    <cellStyle name="?????? 3 3 4 4" xfId="1375"/>
    <cellStyle name="?????? 3 3 4 5" xfId="1376"/>
    <cellStyle name="?????? 3 3 4 6" xfId="1377"/>
    <cellStyle name="?????? 3 3 5" xfId="1378"/>
    <cellStyle name="?????? 3 3 6" xfId="1379"/>
    <cellStyle name="?????? 3 3 7" xfId="1380"/>
    <cellStyle name="?????? 3 3 8" xfId="1381"/>
    <cellStyle name="?????? 3 3 9" xfId="1382"/>
    <cellStyle name="?????? 3 4" xfId="1383"/>
    <cellStyle name="?????? 3 4 2" xfId="1384"/>
    <cellStyle name="?????? 3 4 2 2" xfId="1385"/>
    <cellStyle name="?????? 3 4 2 3" xfId="1386"/>
    <cellStyle name="?????? 3 4 2 4" xfId="1387"/>
    <cellStyle name="?????? 3 4 2 5" xfId="1388"/>
    <cellStyle name="?????? 3 4 2 6" xfId="1389"/>
    <cellStyle name="?????? 3 4 3" xfId="1390"/>
    <cellStyle name="?????? 3 4 4" xfId="1391"/>
    <cellStyle name="?????? 3 4 5" xfId="1392"/>
    <cellStyle name="?????? 3 4 6" xfId="1393"/>
    <cellStyle name="?????? 3 4 7" xfId="1394"/>
    <cellStyle name="?????? 3 4 8" xfId="1395"/>
    <cellStyle name="?????? 3 5" xfId="1396"/>
    <cellStyle name="?????? 3 5 2" xfId="1397"/>
    <cellStyle name="?????? 3 5 3" xfId="1398"/>
    <cellStyle name="?????? 3 5 4" xfId="1399"/>
    <cellStyle name="?????? 3 5 5" xfId="1400"/>
    <cellStyle name="?????? 3 5 6" xfId="1401"/>
    <cellStyle name="?????? 3 5 7" xfId="1402"/>
    <cellStyle name="?????? 3 6" xfId="1403"/>
    <cellStyle name="?????? 3 7" xfId="1404"/>
    <cellStyle name="?????? 3 8" xfId="1405"/>
    <cellStyle name="?????? 3 9" xfId="1406"/>
    <cellStyle name="?????? 30" xfId="1407"/>
    <cellStyle name="?????? 31" xfId="1408"/>
    <cellStyle name="?????? 32" xfId="1409"/>
    <cellStyle name="?????? 33" xfId="1410"/>
    <cellStyle name="?????? 34" xfId="1411"/>
    <cellStyle name="?????? 35" xfId="1412"/>
    <cellStyle name="?????? 36" xfId="1413"/>
    <cellStyle name="?????? 37" xfId="1414"/>
    <cellStyle name="?????? 38" xfId="1415"/>
    <cellStyle name="?????? 39" xfId="1416"/>
    <cellStyle name="?????? 4" xfId="1417"/>
    <cellStyle name="?????? 4 2" xfId="1418"/>
    <cellStyle name="?????? 4 2 10" xfId="1419"/>
    <cellStyle name="?????? 4 2 2" xfId="1420"/>
    <cellStyle name="?????? 4 2 2 2" xfId="1421"/>
    <cellStyle name="?????? 4 2 2 2 2" xfId="1422"/>
    <cellStyle name="?????? 4 2 2 2 3" xfId="1423"/>
    <cellStyle name="?????? 4 2 2 2 4" xfId="1424"/>
    <cellStyle name="?????? 4 2 2 2 5" xfId="1425"/>
    <cellStyle name="?????? 4 2 2 2 6" xfId="1426"/>
    <cellStyle name="?????? 4 2 2 3" xfId="1427"/>
    <cellStyle name="?????? 4 2 2 4" xfId="1428"/>
    <cellStyle name="?????? 4 2 2 5" xfId="1429"/>
    <cellStyle name="?????? 4 2 2 6" xfId="1430"/>
    <cellStyle name="?????? 4 2 2 7" xfId="1431"/>
    <cellStyle name="?????? 4 2 2 8" xfId="1432"/>
    <cellStyle name="?????? 4 2 3" xfId="1433"/>
    <cellStyle name="?????? 4 2 3 2" xfId="1434"/>
    <cellStyle name="?????? 4 2 3 2 2" xfId="1435"/>
    <cellStyle name="?????? 4 2 3 2 3" xfId="1436"/>
    <cellStyle name="?????? 4 2 3 2 4" xfId="1437"/>
    <cellStyle name="?????? 4 2 3 2 5" xfId="1438"/>
    <cellStyle name="?????? 4 2 3 2 6" xfId="1439"/>
    <cellStyle name="?????? 4 2 3 3" xfId="1440"/>
    <cellStyle name="?????? 4 2 3 4" xfId="1441"/>
    <cellStyle name="?????? 4 2 3 5" xfId="1442"/>
    <cellStyle name="?????? 4 2 3 6" xfId="1443"/>
    <cellStyle name="?????? 4 2 3 7" xfId="1444"/>
    <cellStyle name="?????? 4 2 3 8" xfId="1445"/>
    <cellStyle name="?????? 4 2 4" xfId="1446"/>
    <cellStyle name="?????? 4 2 4 2" xfId="1447"/>
    <cellStyle name="?????? 4 2 4 3" xfId="1448"/>
    <cellStyle name="?????? 4 2 4 4" xfId="1449"/>
    <cellStyle name="?????? 4 2 4 5" xfId="1450"/>
    <cellStyle name="?????? 4 2 4 6" xfId="1451"/>
    <cellStyle name="?????? 4 2 4 7" xfId="1452"/>
    <cellStyle name="?????? 4 2 5" xfId="1453"/>
    <cellStyle name="?????? 4 2 6" xfId="1454"/>
    <cellStyle name="?????? 4 2 7" xfId="1455"/>
    <cellStyle name="?????? 4 2 8" xfId="1456"/>
    <cellStyle name="?????? 4 2 9" xfId="1457"/>
    <cellStyle name="?????? 4 3" xfId="1458"/>
    <cellStyle name="?????? 4 3 10" xfId="1459"/>
    <cellStyle name="?????? 4 3 2" xfId="1460"/>
    <cellStyle name="?????? 4 3 2 2" xfId="1461"/>
    <cellStyle name="?????? 4 3 2 2 2" xfId="1462"/>
    <cellStyle name="?????? 4 3 2 2 3" xfId="1463"/>
    <cellStyle name="?????? 4 3 2 2 4" xfId="1464"/>
    <cellStyle name="?????? 4 3 2 2 5" xfId="1465"/>
    <cellStyle name="?????? 4 3 2 2 6" xfId="1466"/>
    <cellStyle name="?????? 4 3 2 3" xfId="1467"/>
    <cellStyle name="?????? 4 3 2 4" xfId="1468"/>
    <cellStyle name="?????? 4 3 2 5" xfId="1469"/>
    <cellStyle name="?????? 4 3 2 6" xfId="1470"/>
    <cellStyle name="?????? 4 3 2 7" xfId="1471"/>
    <cellStyle name="?????? 4 3 2 8" xfId="1472"/>
    <cellStyle name="?????? 4 3 3" xfId="1473"/>
    <cellStyle name="?????? 4 3 3 2" xfId="1474"/>
    <cellStyle name="?????? 4 3 3 3" xfId="1475"/>
    <cellStyle name="?????? 4 3 3 4" xfId="1476"/>
    <cellStyle name="?????? 4 3 3 5" xfId="1477"/>
    <cellStyle name="?????? 4 3 3 6" xfId="1478"/>
    <cellStyle name="?????? 4 3 3 7" xfId="1479"/>
    <cellStyle name="?????? 4 3 4" xfId="1480"/>
    <cellStyle name="?????? 4 3 4 2" xfId="1481"/>
    <cellStyle name="?????? 4 3 4 3" xfId="1482"/>
    <cellStyle name="?????? 4 3 4 4" xfId="1483"/>
    <cellStyle name="?????? 4 3 4 5" xfId="1484"/>
    <cellStyle name="?????? 4 3 4 6" xfId="1485"/>
    <cellStyle name="?????? 4 3 5" xfId="1486"/>
    <cellStyle name="?????? 4 3 6" xfId="1487"/>
    <cellStyle name="?????? 4 3 7" xfId="1488"/>
    <cellStyle name="?????? 4 3 8" xfId="1489"/>
    <cellStyle name="?????? 4 3 9" xfId="1490"/>
    <cellStyle name="?????? 4 4" xfId="1491"/>
    <cellStyle name="?????? 4 4 2" xfId="1492"/>
    <cellStyle name="?????? 4 4 2 2" xfId="1493"/>
    <cellStyle name="?????? 4 4 2 3" xfId="1494"/>
    <cellStyle name="?????? 4 4 2 4" xfId="1495"/>
    <cellStyle name="?????? 4 4 2 5" xfId="1496"/>
    <cellStyle name="?????? 4 4 2 6" xfId="1497"/>
    <cellStyle name="?????? 4 4 3" xfId="1498"/>
    <cellStyle name="?????? 4 4 4" xfId="1499"/>
    <cellStyle name="?????? 4 4 5" xfId="1500"/>
    <cellStyle name="?????? 4 4 6" xfId="1501"/>
    <cellStyle name="?????? 4 4 7" xfId="1502"/>
    <cellStyle name="?????? 4 4 8" xfId="1503"/>
    <cellStyle name="?????? 4 5" xfId="1504"/>
    <cellStyle name="?????? 4 5 2" xfId="1505"/>
    <cellStyle name="?????? 4 5 3" xfId="1506"/>
    <cellStyle name="?????? 4 5 4" xfId="1507"/>
    <cellStyle name="?????? 4 5 5" xfId="1508"/>
    <cellStyle name="?????? 4 5 6" xfId="1509"/>
    <cellStyle name="?????? 4 5 7" xfId="1510"/>
    <cellStyle name="?????? 4 6" xfId="1511"/>
    <cellStyle name="?????? 4 7" xfId="1512"/>
    <cellStyle name="?????? 4 8" xfId="1513"/>
    <cellStyle name="?????? 4 9" xfId="1514"/>
    <cellStyle name="?????? 40" xfId="1515"/>
    <cellStyle name="?????? 41" xfId="1516"/>
    <cellStyle name="?????? 42" xfId="1517"/>
    <cellStyle name="?????? 43" xfId="1518"/>
    <cellStyle name="?????? 44" xfId="1519"/>
    <cellStyle name="?????? 45" xfId="1520"/>
    <cellStyle name="?????? 46" xfId="1521"/>
    <cellStyle name="?????? 47" xfId="1522"/>
    <cellStyle name="?????? 5" xfId="1523"/>
    <cellStyle name="?????? 5 2" xfId="1524"/>
    <cellStyle name="?????? 5 2 10" xfId="1525"/>
    <cellStyle name="?????? 5 2 2" xfId="1526"/>
    <cellStyle name="?????? 5 2 2 2" xfId="1527"/>
    <cellStyle name="?????? 5 2 2 2 2" xfId="1528"/>
    <cellStyle name="?????? 5 2 2 2 3" xfId="1529"/>
    <cellStyle name="?????? 5 2 2 2 4" xfId="1530"/>
    <cellStyle name="?????? 5 2 2 2 5" xfId="1531"/>
    <cellStyle name="?????? 5 2 2 2 6" xfId="1532"/>
    <cellStyle name="?????? 5 2 2 3" xfId="1533"/>
    <cellStyle name="?????? 5 2 2 4" xfId="1534"/>
    <cellStyle name="?????? 5 2 2 5" xfId="1535"/>
    <cellStyle name="?????? 5 2 2 6" xfId="1536"/>
    <cellStyle name="?????? 5 2 2 7" xfId="1537"/>
    <cellStyle name="?????? 5 2 2 8" xfId="1538"/>
    <cellStyle name="?????? 5 2 3" xfId="1539"/>
    <cellStyle name="?????? 5 2 3 2" xfId="1540"/>
    <cellStyle name="?????? 5 2 3 2 2" xfId="1541"/>
    <cellStyle name="?????? 5 2 3 2 3" xfId="1542"/>
    <cellStyle name="?????? 5 2 3 2 4" xfId="1543"/>
    <cellStyle name="?????? 5 2 3 2 5" xfId="1544"/>
    <cellStyle name="?????? 5 2 3 2 6" xfId="1545"/>
    <cellStyle name="?????? 5 2 3 3" xfId="1546"/>
    <cellStyle name="?????? 5 2 3 4" xfId="1547"/>
    <cellStyle name="?????? 5 2 3 5" xfId="1548"/>
    <cellStyle name="?????? 5 2 3 6" xfId="1549"/>
    <cellStyle name="?????? 5 2 3 7" xfId="1550"/>
    <cellStyle name="?????? 5 2 3 8" xfId="1551"/>
    <cellStyle name="?????? 5 2 4" xfId="1552"/>
    <cellStyle name="?????? 5 2 4 2" xfId="1553"/>
    <cellStyle name="?????? 5 2 4 3" xfId="1554"/>
    <cellStyle name="?????? 5 2 4 4" xfId="1555"/>
    <cellStyle name="?????? 5 2 4 5" xfId="1556"/>
    <cellStyle name="?????? 5 2 4 6" xfId="1557"/>
    <cellStyle name="?????? 5 2 4 7" xfId="1558"/>
    <cellStyle name="?????? 5 2 5" xfId="1559"/>
    <cellStyle name="?????? 5 2 6" xfId="1560"/>
    <cellStyle name="?????? 5 2 7" xfId="1561"/>
    <cellStyle name="?????? 5 2 8" xfId="1562"/>
    <cellStyle name="?????? 5 2 9" xfId="1563"/>
    <cellStyle name="?????? 5 3" xfId="1564"/>
    <cellStyle name="?????? 5 3 10" xfId="1565"/>
    <cellStyle name="?????? 5 3 2" xfId="1566"/>
    <cellStyle name="?????? 5 3 2 2" xfId="1567"/>
    <cellStyle name="?????? 5 3 2 2 2" xfId="1568"/>
    <cellStyle name="?????? 5 3 2 2 3" xfId="1569"/>
    <cellStyle name="?????? 5 3 2 2 4" xfId="1570"/>
    <cellStyle name="?????? 5 3 2 2 5" xfId="1571"/>
    <cellStyle name="?????? 5 3 2 2 6" xfId="1572"/>
    <cellStyle name="?????? 5 3 2 3" xfId="1573"/>
    <cellStyle name="?????? 5 3 2 4" xfId="1574"/>
    <cellStyle name="?????? 5 3 2 5" xfId="1575"/>
    <cellStyle name="?????? 5 3 2 6" xfId="1576"/>
    <cellStyle name="?????? 5 3 2 7" xfId="1577"/>
    <cellStyle name="?????? 5 3 2 8" xfId="1578"/>
    <cellStyle name="?????? 5 3 3" xfId="1579"/>
    <cellStyle name="?????? 5 3 3 2" xfId="1580"/>
    <cellStyle name="?????? 5 3 3 3" xfId="1581"/>
    <cellStyle name="?????? 5 3 3 4" xfId="1582"/>
    <cellStyle name="?????? 5 3 3 5" xfId="1583"/>
    <cellStyle name="?????? 5 3 3 6" xfId="1584"/>
    <cellStyle name="?????? 5 3 3 7" xfId="1585"/>
    <cellStyle name="?????? 5 3 4" xfId="1586"/>
    <cellStyle name="?????? 5 3 4 2" xfId="1587"/>
    <cellStyle name="?????? 5 3 4 3" xfId="1588"/>
    <cellStyle name="?????? 5 3 4 4" xfId="1589"/>
    <cellStyle name="?????? 5 3 4 5" xfId="1590"/>
    <cellStyle name="?????? 5 3 4 6" xfId="1591"/>
    <cellStyle name="?????? 5 3 5" xfId="1592"/>
    <cellStyle name="?????? 5 3 6" xfId="1593"/>
    <cellStyle name="?????? 5 3 7" xfId="1594"/>
    <cellStyle name="?????? 5 3 8" xfId="1595"/>
    <cellStyle name="?????? 5 3 9" xfId="1596"/>
    <cellStyle name="?????? 5 4" xfId="1597"/>
    <cellStyle name="?????? 5 4 2" xfId="1598"/>
    <cellStyle name="?????? 5 4 2 2" xfId="1599"/>
    <cellStyle name="?????? 5 4 2 3" xfId="1600"/>
    <cellStyle name="?????? 5 4 2 4" xfId="1601"/>
    <cellStyle name="?????? 5 4 2 5" xfId="1602"/>
    <cellStyle name="?????? 5 4 2 6" xfId="1603"/>
    <cellStyle name="?????? 5 4 3" xfId="1604"/>
    <cellStyle name="?????? 5 4 4" xfId="1605"/>
    <cellStyle name="?????? 5 4 5" xfId="1606"/>
    <cellStyle name="?????? 5 4 6" xfId="1607"/>
    <cellStyle name="?????? 5 4 7" xfId="1608"/>
    <cellStyle name="?????? 5 4 8" xfId="1609"/>
    <cellStyle name="?????? 5 5" xfId="1610"/>
    <cellStyle name="?????? 5 5 2" xfId="1611"/>
    <cellStyle name="?????? 5 5 3" xfId="1612"/>
    <cellStyle name="?????? 5 5 4" xfId="1613"/>
    <cellStyle name="?????? 5 5 5" xfId="1614"/>
    <cellStyle name="?????? 5 5 6" xfId="1615"/>
    <cellStyle name="?????? 5 5 7" xfId="1616"/>
    <cellStyle name="?????? 5 6" xfId="1617"/>
    <cellStyle name="?????? 5 7" xfId="1618"/>
    <cellStyle name="?????? 5 8" xfId="1619"/>
    <cellStyle name="?????? 5 9" xfId="1620"/>
    <cellStyle name="?????? 6" xfId="1621"/>
    <cellStyle name="?????? 6 10" xfId="1622"/>
    <cellStyle name="?????? 6 11" xfId="1623"/>
    <cellStyle name="?????? 6 2" xfId="1624"/>
    <cellStyle name="?????? 6 2 10" xfId="1625"/>
    <cellStyle name="?????? 6 2 2" xfId="1626"/>
    <cellStyle name="?????? 6 2 2 2" xfId="1627"/>
    <cellStyle name="?????? 6 2 2 2 2" xfId="1628"/>
    <cellStyle name="?????? 6 2 2 2 3" xfId="1629"/>
    <cellStyle name="?????? 6 2 2 2 4" xfId="1630"/>
    <cellStyle name="?????? 6 2 2 2 5" xfId="1631"/>
    <cellStyle name="?????? 6 2 2 2 6" xfId="1632"/>
    <cellStyle name="?????? 6 2 2 3" xfId="1633"/>
    <cellStyle name="?????? 6 2 2 4" xfId="1634"/>
    <cellStyle name="?????? 6 2 2 5" xfId="1635"/>
    <cellStyle name="?????? 6 2 2 6" xfId="1636"/>
    <cellStyle name="?????? 6 2 2 7" xfId="1637"/>
    <cellStyle name="?????? 6 2 2 8" xfId="1638"/>
    <cellStyle name="?????? 6 2 3" xfId="1639"/>
    <cellStyle name="?????? 6 2 3 2" xfId="1640"/>
    <cellStyle name="?????? 6 2 3 3" xfId="1641"/>
    <cellStyle name="?????? 6 2 3 4" xfId="1642"/>
    <cellStyle name="?????? 6 2 3 5" xfId="1643"/>
    <cellStyle name="?????? 6 2 3 6" xfId="1644"/>
    <cellStyle name="?????? 6 2 3 7" xfId="1645"/>
    <cellStyle name="?????? 6 2 4" xfId="1646"/>
    <cellStyle name="?????? 6 2 4 2" xfId="1647"/>
    <cellStyle name="?????? 6 2 4 3" xfId="1648"/>
    <cellStyle name="?????? 6 2 4 4" xfId="1649"/>
    <cellStyle name="?????? 6 2 4 5" xfId="1650"/>
    <cellStyle name="?????? 6 2 4 6" xfId="1651"/>
    <cellStyle name="?????? 6 2 5" xfId="1652"/>
    <cellStyle name="?????? 6 2 6" xfId="1653"/>
    <cellStyle name="?????? 6 2 7" xfId="1654"/>
    <cellStyle name="?????? 6 2 8" xfId="1655"/>
    <cellStyle name="?????? 6 2 9" xfId="1656"/>
    <cellStyle name="?????? 6 3" xfId="1657"/>
    <cellStyle name="?????? 6 3 10" xfId="1658"/>
    <cellStyle name="?????? 6 3 2" xfId="1659"/>
    <cellStyle name="?????? 6 3 2 2" xfId="1660"/>
    <cellStyle name="?????? 6 3 2 2 2" xfId="1661"/>
    <cellStyle name="?????? 6 3 2 2 3" xfId="1662"/>
    <cellStyle name="?????? 6 3 2 2 4" xfId="1663"/>
    <cellStyle name="?????? 6 3 2 2 5" xfId="1664"/>
    <cellStyle name="?????? 6 3 2 2 6" xfId="1665"/>
    <cellStyle name="?????? 6 3 2 3" xfId="1666"/>
    <cellStyle name="?????? 6 3 2 4" xfId="1667"/>
    <cellStyle name="?????? 6 3 2 5" xfId="1668"/>
    <cellStyle name="?????? 6 3 2 6" xfId="1669"/>
    <cellStyle name="?????? 6 3 2 7" xfId="1670"/>
    <cellStyle name="?????? 6 3 2 8" xfId="1671"/>
    <cellStyle name="?????? 6 3 3" xfId="1672"/>
    <cellStyle name="?????? 6 3 3 2" xfId="1673"/>
    <cellStyle name="?????? 6 3 3 3" xfId="1674"/>
    <cellStyle name="?????? 6 3 3 4" xfId="1675"/>
    <cellStyle name="?????? 6 3 3 5" xfId="1676"/>
    <cellStyle name="?????? 6 3 3 6" xfId="1677"/>
    <cellStyle name="?????? 6 3 3 7" xfId="1678"/>
    <cellStyle name="?????? 6 3 4" xfId="1679"/>
    <cellStyle name="?????? 6 3 4 2" xfId="1680"/>
    <cellStyle name="?????? 6 3 4 3" xfId="1681"/>
    <cellStyle name="?????? 6 3 4 4" xfId="1682"/>
    <cellStyle name="?????? 6 3 4 5" xfId="1683"/>
    <cellStyle name="?????? 6 3 4 6" xfId="1684"/>
    <cellStyle name="?????? 6 3 5" xfId="1685"/>
    <cellStyle name="?????? 6 3 6" xfId="1686"/>
    <cellStyle name="?????? 6 3 7" xfId="1687"/>
    <cellStyle name="?????? 6 3 8" xfId="1688"/>
    <cellStyle name="?????? 6 3 9" xfId="1689"/>
    <cellStyle name="?????? 6 4" xfId="1690"/>
    <cellStyle name="?????? 6 4 2" xfId="1691"/>
    <cellStyle name="?????? 6 4 2 2" xfId="1692"/>
    <cellStyle name="?????? 6 4 2 3" xfId="1693"/>
    <cellStyle name="?????? 6 4 2 4" xfId="1694"/>
    <cellStyle name="?????? 6 4 2 5" xfId="1695"/>
    <cellStyle name="?????? 6 4 2 6" xfId="1696"/>
    <cellStyle name="?????? 6 4 3" xfId="1697"/>
    <cellStyle name="?????? 6 4 4" xfId="1698"/>
    <cellStyle name="?????? 6 4 5" xfId="1699"/>
    <cellStyle name="?????? 6 4 6" xfId="1700"/>
    <cellStyle name="?????? 6 4 7" xfId="1701"/>
    <cellStyle name="?????? 6 4 8" xfId="1702"/>
    <cellStyle name="?????? 6 5" xfId="1703"/>
    <cellStyle name="?????? 6 5 2" xfId="1704"/>
    <cellStyle name="?????? 6 5 3" xfId="1705"/>
    <cellStyle name="?????? 6 5 4" xfId="1706"/>
    <cellStyle name="?????? 6 5 5" xfId="1707"/>
    <cellStyle name="?????? 6 5 6" xfId="1708"/>
    <cellStyle name="?????? 6 5 7" xfId="1709"/>
    <cellStyle name="?????? 6 6" xfId="1710"/>
    <cellStyle name="?????? 6 7" xfId="1711"/>
    <cellStyle name="?????? 6 8" xfId="1712"/>
    <cellStyle name="?????? 6 9" xfId="1713"/>
    <cellStyle name="?????? 7" xfId="1714"/>
    <cellStyle name="?????? 7 2" xfId="1715"/>
    <cellStyle name="?????? 7 2 2" xfId="1716"/>
    <cellStyle name="?????? 7 2 3" xfId="1717"/>
    <cellStyle name="?????? 7 2 4" xfId="1718"/>
    <cellStyle name="?????? 7 2 5" xfId="1719"/>
    <cellStyle name="?????? 7 2 6" xfId="1720"/>
    <cellStyle name="?????? 7 2 7" xfId="1721"/>
    <cellStyle name="?????? 7 3" xfId="1722"/>
    <cellStyle name="?????? 7 4" xfId="1723"/>
    <cellStyle name="?????? 7 5" xfId="1724"/>
    <cellStyle name="?????? 7 6" xfId="1725"/>
    <cellStyle name="?????? 7 7" xfId="1726"/>
    <cellStyle name="?????? 7 8" xfId="1727"/>
    <cellStyle name="?????? 8" xfId="1728"/>
    <cellStyle name="?????? 8 10" xfId="1729"/>
    <cellStyle name="?????? 8 2" xfId="1730"/>
    <cellStyle name="?????? 8 2 2" xfId="1731"/>
    <cellStyle name="?????? 8 2 2 2" xfId="1732"/>
    <cellStyle name="?????? 8 2 2 3" xfId="1733"/>
    <cellStyle name="?????? 8 2 2 4" xfId="1734"/>
    <cellStyle name="?????? 8 2 2 5" xfId="1735"/>
    <cellStyle name="?????? 8 2 2 6" xfId="1736"/>
    <cellStyle name="?????? 8 2 3" xfId="1737"/>
    <cellStyle name="?????? 8 2 4" xfId="1738"/>
    <cellStyle name="?????? 8 2 5" xfId="1739"/>
    <cellStyle name="?????? 8 2 6" xfId="1740"/>
    <cellStyle name="?????? 8 2 7" xfId="1741"/>
    <cellStyle name="?????? 8 2 8" xfId="1742"/>
    <cellStyle name="?????? 8 3" xfId="1743"/>
    <cellStyle name="?????? 8 3 2" xfId="1744"/>
    <cellStyle name="?????? 8 3 2 2" xfId="1745"/>
    <cellStyle name="?????? 8 3 2 3" xfId="1746"/>
    <cellStyle name="?????? 8 3 2 4" xfId="1747"/>
    <cellStyle name="?????? 8 3 2 5" xfId="1748"/>
    <cellStyle name="?????? 8 3 2 6" xfId="1749"/>
    <cellStyle name="?????? 8 3 3" xfId="1750"/>
    <cellStyle name="?????? 8 3 4" xfId="1751"/>
    <cellStyle name="?????? 8 3 5" xfId="1752"/>
    <cellStyle name="?????? 8 3 6" xfId="1753"/>
    <cellStyle name="?????? 8 3 7" xfId="1754"/>
    <cellStyle name="?????? 8 3 8" xfId="1755"/>
    <cellStyle name="?????? 8 4" xfId="1756"/>
    <cellStyle name="?????? 8 4 2" xfId="1757"/>
    <cellStyle name="?????? 8 4 3" xfId="1758"/>
    <cellStyle name="?????? 8 4 4" xfId="1759"/>
    <cellStyle name="?????? 8 4 5" xfId="1760"/>
    <cellStyle name="?????? 8 4 6" xfId="1761"/>
    <cellStyle name="?????? 8 4 7" xfId="1762"/>
    <cellStyle name="?????? 8 5" xfId="1763"/>
    <cellStyle name="?????? 8 6" xfId="1764"/>
    <cellStyle name="?????? 8 7" xfId="1765"/>
    <cellStyle name="?????? 8 8" xfId="1766"/>
    <cellStyle name="?????? 8 9" xfId="1767"/>
    <cellStyle name="?????? 9" xfId="1768"/>
    <cellStyle name="?????? 9 10" xfId="1769"/>
    <cellStyle name="?????? 9 2" xfId="1770"/>
    <cellStyle name="?????? 9 2 2" xfId="1771"/>
    <cellStyle name="?????? 9 2 2 2" xfId="1772"/>
    <cellStyle name="?????? 9 2 2 3" xfId="1773"/>
    <cellStyle name="?????? 9 2 2 4" xfId="1774"/>
    <cellStyle name="?????? 9 2 2 5" xfId="1775"/>
    <cellStyle name="?????? 9 2 2 6" xfId="1776"/>
    <cellStyle name="?????? 9 2 3" xfId="1777"/>
    <cellStyle name="?????? 9 2 4" xfId="1778"/>
    <cellStyle name="?????? 9 2 5" xfId="1779"/>
    <cellStyle name="?????? 9 2 6" xfId="1780"/>
    <cellStyle name="?????? 9 2 7" xfId="1781"/>
    <cellStyle name="?????? 9 2 8" xfId="1782"/>
    <cellStyle name="?????? 9 3" xfId="1783"/>
    <cellStyle name="?????? 9 3 2" xfId="1784"/>
    <cellStyle name="?????? 9 3 3" xfId="1785"/>
    <cellStyle name="?????? 9 3 4" xfId="1786"/>
    <cellStyle name="?????? 9 3 5" xfId="1787"/>
    <cellStyle name="?????? 9 3 6" xfId="1788"/>
    <cellStyle name="?????? 9 3 7" xfId="1789"/>
    <cellStyle name="?????? 9 4" xfId="1790"/>
    <cellStyle name="?????? 9 4 2" xfId="1791"/>
    <cellStyle name="?????? 9 4 3" xfId="1792"/>
    <cellStyle name="?????? 9 4 4" xfId="1793"/>
    <cellStyle name="?????? 9 4 5" xfId="1794"/>
    <cellStyle name="?????? 9 4 6" xfId="1795"/>
    <cellStyle name="?????? 9 5" xfId="1796"/>
    <cellStyle name="?????? 9 6" xfId="1797"/>
    <cellStyle name="?????? 9 7" xfId="1798"/>
    <cellStyle name="?????? 9 8" xfId="1799"/>
    <cellStyle name="?????? 9 9" xfId="1800"/>
    <cellStyle name="???????" xfId="1801"/>
    <cellStyle name="??????? 10" xfId="1802"/>
    <cellStyle name="??????? 11" xfId="1803"/>
    <cellStyle name="??????? 12" xfId="1804"/>
    <cellStyle name="??????? 13" xfId="1805"/>
    <cellStyle name="??????? 14" xfId="1806"/>
    <cellStyle name="??????? 15" xfId="1807"/>
    <cellStyle name="??????? 16" xfId="1808"/>
    <cellStyle name="??????? 17" xfId="1809"/>
    <cellStyle name="??????? 2" xfId="1810"/>
    <cellStyle name="??????? 2 10" xfId="1811"/>
    <cellStyle name="??????? 2 11" xfId="1812"/>
    <cellStyle name="??????? 2 12" xfId="1813"/>
    <cellStyle name="??????? 2 13" xfId="1814"/>
    <cellStyle name="??????? 2 2" xfId="1815"/>
    <cellStyle name="??????? 2 2 10" xfId="1816"/>
    <cellStyle name="??????? 2 2 2" xfId="1817"/>
    <cellStyle name="??????? 2 2 2 2" xfId="1818"/>
    <cellStyle name="??????? 2 2 2 2 2" xfId="1819"/>
    <cellStyle name="??????? 2 2 2 2 3" xfId="1820"/>
    <cellStyle name="??????? 2 2 2 2 4" xfId="1821"/>
    <cellStyle name="??????? 2 2 2 2 5" xfId="1822"/>
    <cellStyle name="??????? 2 2 2 2 6" xfId="1823"/>
    <cellStyle name="??????? 2 2 2 2 7" xfId="1824"/>
    <cellStyle name="??????? 2 2 2 3" xfId="1825"/>
    <cellStyle name="??????? 2 2 2 4" xfId="1826"/>
    <cellStyle name="??????? 2 2 2 5" xfId="1827"/>
    <cellStyle name="??????? 2 2 2 6" xfId="1828"/>
    <cellStyle name="??????? 2 2 2 7" xfId="1829"/>
    <cellStyle name="??????? 2 2 2 8" xfId="1830"/>
    <cellStyle name="??????? 2 2 3" xfId="1831"/>
    <cellStyle name="??????? 2 2 3 2" xfId="1832"/>
    <cellStyle name="??????? 2 2 3 3" xfId="1833"/>
    <cellStyle name="??????? 2 2 3 4" xfId="1834"/>
    <cellStyle name="??????? 2 2 3 5" xfId="1835"/>
    <cellStyle name="??????? 2 2 3 6" xfId="1836"/>
    <cellStyle name="??????? 2 2 3 7" xfId="1837"/>
    <cellStyle name="??????? 2 2 4" xfId="1838"/>
    <cellStyle name="??????? 2 2 4 2" xfId="1839"/>
    <cellStyle name="??????? 2 2 4 3" xfId="1840"/>
    <cellStyle name="??????? 2 2 4 4" xfId="1841"/>
    <cellStyle name="??????? 2 2 4 5" xfId="1842"/>
    <cellStyle name="??????? 2 2 4 6" xfId="1843"/>
    <cellStyle name="??????? 2 2 4 7" xfId="1844"/>
    <cellStyle name="??????? 2 2 5" xfId="1845"/>
    <cellStyle name="??????? 2 2 6" xfId="1846"/>
    <cellStyle name="??????? 2 2 7" xfId="1847"/>
    <cellStyle name="??????? 2 2 8" xfId="1848"/>
    <cellStyle name="??????? 2 2 9" xfId="1849"/>
    <cellStyle name="??????? 2 3" xfId="1850"/>
    <cellStyle name="??????? 2 3 10" xfId="1851"/>
    <cellStyle name="??????? 2 3 2" xfId="1852"/>
    <cellStyle name="??????? 2 3 2 2" xfId="1853"/>
    <cellStyle name="??????? 2 3 2 2 2" xfId="1854"/>
    <cellStyle name="??????? 2 3 2 2 3" xfId="1855"/>
    <cellStyle name="??????? 2 3 2 2 4" xfId="1856"/>
    <cellStyle name="??????? 2 3 2 2 5" xfId="1857"/>
    <cellStyle name="??????? 2 3 2 2 6" xfId="1858"/>
    <cellStyle name="??????? 2 3 2 2 7" xfId="1859"/>
    <cellStyle name="??????? 2 3 2 3" xfId="1860"/>
    <cellStyle name="??????? 2 3 2 4" xfId="1861"/>
    <cellStyle name="??????? 2 3 2 5" xfId="1862"/>
    <cellStyle name="??????? 2 3 2 6" xfId="1863"/>
    <cellStyle name="??????? 2 3 2 7" xfId="1864"/>
    <cellStyle name="??????? 2 3 2 8" xfId="1865"/>
    <cellStyle name="??????? 2 3 3" xfId="1866"/>
    <cellStyle name="??????? 2 3 3 2" xfId="1867"/>
    <cellStyle name="??????? 2 3 3 3" xfId="1868"/>
    <cellStyle name="??????? 2 3 3 4" xfId="1869"/>
    <cellStyle name="??????? 2 3 3 5" xfId="1870"/>
    <cellStyle name="??????? 2 3 3 6" xfId="1871"/>
    <cellStyle name="??????? 2 3 3 7" xfId="1872"/>
    <cellStyle name="??????? 2 3 4" xfId="1873"/>
    <cellStyle name="??????? 2 3 4 2" xfId="1874"/>
    <cellStyle name="??????? 2 3 4 3" xfId="1875"/>
    <cellStyle name="??????? 2 3 4 4" xfId="1876"/>
    <cellStyle name="??????? 2 3 4 5" xfId="1877"/>
    <cellStyle name="??????? 2 3 4 6" xfId="1878"/>
    <cellStyle name="??????? 2 3 4 7" xfId="1879"/>
    <cellStyle name="??????? 2 3 5" xfId="1880"/>
    <cellStyle name="??????? 2 3 6" xfId="1881"/>
    <cellStyle name="??????? 2 3 7" xfId="1882"/>
    <cellStyle name="??????? 2 3 8" xfId="1883"/>
    <cellStyle name="??????? 2 3 9" xfId="1884"/>
    <cellStyle name="??????? 2 4" xfId="1885"/>
    <cellStyle name="??????? 2 4 2" xfId="1886"/>
    <cellStyle name="??????? 2 4 2 2" xfId="1887"/>
    <cellStyle name="??????? 2 4 2 3" xfId="1888"/>
    <cellStyle name="??????? 2 4 2 4" xfId="1889"/>
    <cellStyle name="??????? 2 4 2 5" xfId="1890"/>
    <cellStyle name="??????? 2 4 2 6" xfId="1891"/>
    <cellStyle name="??????? 2 4 2 7" xfId="1892"/>
    <cellStyle name="??????? 2 4 3" xfId="1893"/>
    <cellStyle name="??????? 2 4 4" xfId="1894"/>
    <cellStyle name="??????? 2 4 5" xfId="1895"/>
    <cellStyle name="??????? 2 4 6" xfId="1896"/>
    <cellStyle name="??????? 2 4 7" xfId="1897"/>
    <cellStyle name="??????? 2 4 8" xfId="1898"/>
    <cellStyle name="??????? 2 5" xfId="1899"/>
    <cellStyle name="??????? 2 5 2" xfId="1900"/>
    <cellStyle name="??????? 2 5 2 2" xfId="1901"/>
    <cellStyle name="??????? 2 5 2 3" xfId="1902"/>
    <cellStyle name="??????? 2 5 2 4" xfId="1903"/>
    <cellStyle name="??????? 2 5 2 5" xfId="1904"/>
    <cellStyle name="??????? 2 5 2 6" xfId="1905"/>
    <cellStyle name="??????? 2 5 2 7" xfId="1906"/>
    <cellStyle name="??????? 2 5 3" xfId="1907"/>
    <cellStyle name="??????? 2 5 4" xfId="1908"/>
    <cellStyle name="??????? 2 5 5" xfId="1909"/>
    <cellStyle name="??????? 2 5 6" xfId="1910"/>
    <cellStyle name="??????? 2 5 7" xfId="1911"/>
    <cellStyle name="??????? 2 5 8" xfId="1912"/>
    <cellStyle name="??????? 2 6" xfId="1913"/>
    <cellStyle name="??????? 2 6 2" xfId="1914"/>
    <cellStyle name="??????? 2 6 3" xfId="1915"/>
    <cellStyle name="??????? 2 6 4" xfId="1916"/>
    <cellStyle name="??????? 2 6 5" xfId="1917"/>
    <cellStyle name="??????? 2 6 6" xfId="1918"/>
    <cellStyle name="??????? 2 6 7" xfId="1919"/>
    <cellStyle name="??????? 2 7" xfId="1920"/>
    <cellStyle name="??????? 2 7 2" xfId="1921"/>
    <cellStyle name="??????? 2 7 3" xfId="1922"/>
    <cellStyle name="??????? 2 7 4" xfId="1923"/>
    <cellStyle name="??????? 2 7 5" xfId="1924"/>
    <cellStyle name="??????? 2 7 6" xfId="1925"/>
    <cellStyle name="??????? 2 7 7" xfId="1926"/>
    <cellStyle name="??????? 2 8" xfId="1927"/>
    <cellStyle name="??????? 2 9" xfId="1928"/>
    <cellStyle name="??????? 3" xfId="1929"/>
    <cellStyle name="??????? 3 10" xfId="1930"/>
    <cellStyle name="??????? 3 11" xfId="1931"/>
    <cellStyle name="??????? 3 12" xfId="1932"/>
    <cellStyle name="??????? 3 13" xfId="1933"/>
    <cellStyle name="??????? 3 2" xfId="1934"/>
    <cellStyle name="??????? 3 2 10" xfId="1935"/>
    <cellStyle name="??????? 3 2 2" xfId="1936"/>
    <cellStyle name="??????? 3 2 2 2" xfId="1937"/>
    <cellStyle name="??????? 3 2 2 2 2" xfId="1938"/>
    <cellStyle name="??????? 3 2 2 2 3" xfId="1939"/>
    <cellStyle name="??????? 3 2 2 2 4" xfId="1940"/>
    <cellStyle name="??????? 3 2 2 2 5" xfId="1941"/>
    <cellStyle name="??????? 3 2 2 2 6" xfId="1942"/>
    <cellStyle name="??????? 3 2 2 2 7" xfId="1943"/>
    <cellStyle name="??????? 3 2 2 3" xfId="1944"/>
    <cellStyle name="??????? 3 2 2 4" xfId="1945"/>
    <cellStyle name="??????? 3 2 2 5" xfId="1946"/>
    <cellStyle name="??????? 3 2 2 6" xfId="1947"/>
    <cellStyle name="??????? 3 2 2 7" xfId="1948"/>
    <cellStyle name="??????? 3 2 2 8" xfId="1949"/>
    <cellStyle name="??????? 3 2 3" xfId="1950"/>
    <cellStyle name="??????? 3 2 3 2" xfId="1951"/>
    <cellStyle name="??????? 3 2 3 3" xfId="1952"/>
    <cellStyle name="??????? 3 2 3 4" xfId="1953"/>
    <cellStyle name="??????? 3 2 3 5" xfId="1954"/>
    <cellStyle name="??????? 3 2 3 6" xfId="1955"/>
    <cellStyle name="??????? 3 2 3 7" xfId="1956"/>
    <cellStyle name="??????? 3 2 4" xfId="1957"/>
    <cellStyle name="??????? 3 2 4 2" xfId="1958"/>
    <cellStyle name="??????? 3 2 4 3" xfId="1959"/>
    <cellStyle name="??????? 3 2 4 4" xfId="1960"/>
    <cellStyle name="??????? 3 2 4 5" xfId="1961"/>
    <cellStyle name="??????? 3 2 4 6" xfId="1962"/>
    <cellStyle name="??????? 3 2 4 7" xfId="1963"/>
    <cellStyle name="??????? 3 2 5" xfId="1964"/>
    <cellStyle name="??????? 3 2 6" xfId="1965"/>
    <cellStyle name="??????? 3 2 7" xfId="1966"/>
    <cellStyle name="??????? 3 2 8" xfId="1967"/>
    <cellStyle name="??????? 3 2 9" xfId="1968"/>
    <cellStyle name="??????? 3 3" xfId="1969"/>
    <cellStyle name="??????? 3 3 10" xfId="1970"/>
    <cellStyle name="??????? 3 3 2" xfId="1971"/>
    <cellStyle name="??????? 3 3 2 2" xfId="1972"/>
    <cellStyle name="??????? 3 3 2 2 2" xfId="1973"/>
    <cellStyle name="??????? 3 3 2 2 3" xfId="1974"/>
    <cellStyle name="??????? 3 3 2 2 4" xfId="1975"/>
    <cellStyle name="??????? 3 3 2 2 5" xfId="1976"/>
    <cellStyle name="??????? 3 3 2 2 6" xfId="1977"/>
    <cellStyle name="??????? 3 3 2 2 7" xfId="1978"/>
    <cellStyle name="??????? 3 3 2 3" xfId="1979"/>
    <cellStyle name="??????? 3 3 2 4" xfId="1980"/>
    <cellStyle name="??????? 3 3 2 5" xfId="1981"/>
    <cellStyle name="??????? 3 3 2 6" xfId="1982"/>
    <cellStyle name="??????? 3 3 2 7" xfId="1983"/>
    <cellStyle name="??????? 3 3 2 8" xfId="1984"/>
    <cellStyle name="??????? 3 3 3" xfId="1985"/>
    <cellStyle name="??????? 3 3 3 2" xfId="1986"/>
    <cellStyle name="??????? 3 3 3 3" xfId="1987"/>
    <cellStyle name="??????? 3 3 3 4" xfId="1988"/>
    <cellStyle name="??????? 3 3 3 5" xfId="1989"/>
    <cellStyle name="??????? 3 3 3 6" xfId="1990"/>
    <cellStyle name="??????? 3 3 3 7" xfId="1991"/>
    <cellStyle name="??????? 3 3 4" xfId="1992"/>
    <cellStyle name="??????? 3 3 4 2" xfId="1993"/>
    <cellStyle name="??????? 3 3 4 3" xfId="1994"/>
    <cellStyle name="??????? 3 3 4 4" xfId="1995"/>
    <cellStyle name="??????? 3 3 4 5" xfId="1996"/>
    <cellStyle name="??????? 3 3 4 6" xfId="1997"/>
    <cellStyle name="??????? 3 3 4 7" xfId="1998"/>
    <cellStyle name="??????? 3 3 5" xfId="1999"/>
    <cellStyle name="??????? 3 3 6" xfId="2000"/>
    <cellStyle name="??????? 3 3 7" xfId="2001"/>
    <cellStyle name="??????? 3 3 8" xfId="2002"/>
    <cellStyle name="??????? 3 3 9" xfId="2003"/>
    <cellStyle name="??????? 3 4" xfId="2004"/>
    <cellStyle name="??????? 3 4 2" xfId="2005"/>
    <cellStyle name="??????? 3 4 2 2" xfId="2006"/>
    <cellStyle name="??????? 3 4 2 3" xfId="2007"/>
    <cellStyle name="??????? 3 4 2 4" xfId="2008"/>
    <cellStyle name="??????? 3 4 2 5" xfId="2009"/>
    <cellStyle name="??????? 3 4 2 6" xfId="2010"/>
    <cellStyle name="??????? 3 4 2 7" xfId="2011"/>
    <cellStyle name="??????? 3 4 3" xfId="2012"/>
    <cellStyle name="??????? 3 4 4" xfId="2013"/>
    <cellStyle name="??????? 3 4 5" xfId="2014"/>
    <cellStyle name="??????? 3 4 6" xfId="2015"/>
    <cellStyle name="??????? 3 4 7" xfId="2016"/>
    <cellStyle name="??????? 3 4 8" xfId="2017"/>
    <cellStyle name="??????? 3 5" xfId="2018"/>
    <cellStyle name="??????? 3 5 2" xfId="2019"/>
    <cellStyle name="??????? 3 5 2 2" xfId="2020"/>
    <cellStyle name="??????? 3 5 2 3" xfId="2021"/>
    <cellStyle name="??????? 3 5 2 4" xfId="2022"/>
    <cellStyle name="??????? 3 5 2 5" xfId="2023"/>
    <cellStyle name="??????? 3 5 2 6" xfId="2024"/>
    <cellStyle name="??????? 3 5 2 7" xfId="2025"/>
    <cellStyle name="??????? 3 5 3" xfId="2026"/>
    <cellStyle name="??????? 3 5 4" xfId="2027"/>
    <cellStyle name="??????? 3 5 5" xfId="2028"/>
    <cellStyle name="??????? 3 5 6" xfId="2029"/>
    <cellStyle name="??????? 3 5 7" xfId="2030"/>
    <cellStyle name="??????? 3 5 8" xfId="2031"/>
    <cellStyle name="??????? 3 6" xfId="2032"/>
    <cellStyle name="??????? 3 6 2" xfId="2033"/>
    <cellStyle name="??????? 3 6 3" xfId="2034"/>
    <cellStyle name="??????? 3 6 4" xfId="2035"/>
    <cellStyle name="??????? 3 6 5" xfId="2036"/>
    <cellStyle name="??????? 3 6 6" xfId="2037"/>
    <cellStyle name="??????? 3 6 7" xfId="2038"/>
    <cellStyle name="??????? 3 7" xfId="2039"/>
    <cellStyle name="??????? 3 7 2" xfId="2040"/>
    <cellStyle name="??????? 3 7 3" xfId="2041"/>
    <cellStyle name="??????? 3 7 4" xfId="2042"/>
    <cellStyle name="??????? 3 7 5" xfId="2043"/>
    <cellStyle name="??????? 3 7 6" xfId="2044"/>
    <cellStyle name="??????? 3 7 7" xfId="2045"/>
    <cellStyle name="??????? 3 8" xfId="2046"/>
    <cellStyle name="??????? 3 9" xfId="2047"/>
    <cellStyle name="??????? 4" xfId="2048"/>
    <cellStyle name="??????? 4 10" xfId="2049"/>
    <cellStyle name="??????? 4 2" xfId="2050"/>
    <cellStyle name="??????? 4 2 2" xfId="2051"/>
    <cellStyle name="??????? 4 2 2 2" xfId="2052"/>
    <cellStyle name="??????? 4 2 2 3" xfId="2053"/>
    <cellStyle name="??????? 4 2 2 4" xfId="2054"/>
    <cellStyle name="??????? 4 2 2 5" xfId="2055"/>
    <cellStyle name="??????? 4 2 2 6" xfId="2056"/>
    <cellStyle name="??????? 4 2 2 7" xfId="2057"/>
    <cellStyle name="??????? 4 2 3" xfId="2058"/>
    <cellStyle name="??????? 4 2 4" xfId="2059"/>
    <cellStyle name="??????? 4 2 5" xfId="2060"/>
    <cellStyle name="??????? 4 2 6" xfId="2061"/>
    <cellStyle name="??????? 4 2 7" xfId="2062"/>
    <cellStyle name="??????? 4 2 8" xfId="2063"/>
    <cellStyle name="??????? 4 3" xfId="2064"/>
    <cellStyle name="??????? 4 3 2" xfId="2065"/>
    <cellStyle name="??????? 4 3 3" xfId="2066"/>
    <cellStyle name="??????? 4 3 4" xfId="2067"/>
    <cellStyle name="??????? 4 3 5" xfId="2068"/>
    <cellStyle name="??????? 4 3 6" xfId="2069"/>
    <cellStyle name="??????? 4 3 7" xfId="2070"/>
    <cellStyle name="??????? 4 4" xfId="2071"/>
    <cellStyle name="??????? 4 4 2" xfId="2072"/>
    <cellStyle name="??????? 4 4 3" xfId="2073"/>
    <cellStyle name="??????? 4 4 4" xfId="2074"/>
    <cellStyle name="??????? 4 4 5" xfId="2075"/>
    <cellStyle name="??????? 4 4 6" xfId="2076"/>
    <cellStyle name="??????? 4 4 7" xfId="2077"/>
    <cellStyle name="??????? 4 5" xfId="2078"/>
    <cellStyle name="??????? 4 6" xfId="2079"/>
    <cellStyle name="??????? 4 7" xfId="2080"/>
    <cellStyle name="??????? 4 8" xfId="2081"/>
    <cellStyle name="??????? 4 9" xfId="2082"/>
    <cellStyle name="??????? 5" xfId="2083"/>
    <cellStyle name="??????? 5 2" xfId="2084"/>
    <cellStyle name="??????? 5 3" xfId="2085"/>
    <cellStyle name="??????? 5 4" xfId="2086"/>
    <cellStyle name="??????? 5 5" xfId="2087"/>
    <cellStyle name="??????? 5 6" xfId="2088"/>
    <cellStyle name="??????? 5 7" xfId="2089"/>
    <cellStyle name="??????? 6" xfId="2090"/>
    <cellStyle name="??????? 6 2" xfId="2091"/>
    <cellStyle name="??????? 6 3" xfId="2092"/>
    <cellStyle name="??????? 6 4" xfId="2093"/>
    <cellStyle name="??????? 6 5" xfId="2094"/>
    <cellStyle name="??????? 6 6" xfId="2095"/>
    <cellStyle name="??????? 6 7" xfId="2096"/>
    <cellStyle name="??????? 7" xfId="2097"/>
    <cellStyle name="??????? 8" xfId="2098"/>
    <cellStyle name="??????? 9" xfId="2099"/>
    <cellStyle name="????????" xfId="2100"/>
    <cellStyle name="???????? (0)" xfId="2101"/>
    <cellStyle name="???????? [0]" xfId="2102"/>
    <cellStyle name="??????????" xfId="2103"/>
    <cellStyle name="?????????? [0]" xfId="2104"/>
    <cellStyle name="???????????" xfId="2105"/>
    <cellStyle name="??????????_Example" xfId="2106"/>
    <cellStyle name="????????_Example" xfId="2107"/>
    <cellStyle name="???????_deftax" xfId="2108"/>
    <cellStyle name="??????_ ??????? " xfId="2109"/>
    <cellStyle name="?…‹?ђ?‚? [0.00]_GE 3 MINIMUM" xfId="2110"/>
    <cellStyle name="?…‹?ђ?‚?_GE 3 MINIMUM" xfId="2111"/>
    <cellStyle name="?‰" xfId="2112"/>
    <cellStyle name="]_x000d__x000a_Zoomed=1_x000d__x000a_Row=0_x000d__x000a_Column=0_x000d__x000a_Height=0_x000d__x000a_Width=0_x000d__x000a_FontName=FoxFont_x000d__x000a_FontStyle=0_x000d__x000a_FontSize=9_x000d__x000a_PrtFontName=FoxPrin" xfId="2113"/>
    <cellStyle name="]_x000d__x000a_Zoomed=1_x000d__x000a_Row=0_x000d__x000a_Column=0_x000d__x000a_Height=0_x000d__x000a_Width=0_x000d__x000a_FontName=FoxFont_x000d__x000a_FontStyle=0_x000d__x000a_FontSize=9_x000d__x000a_PrtFontName=FoxPrin 2" xfId="2114"/>
    <cellStyle name="]_x000d__x000a_Zoomed=1_x000d__x000a_Row=0_x000d__x000a_Column=0_x000d__x000a_Height=0_x000d__x000a_Width=0_x000d__x000a_FontName=FoxFont_x000d__x000a_FontStyle=0_x000d__x000a_FontSize=9_x000d__x000a_PrtFontName=FoxPrin 2 2" xfId="2115"/>
    <cellStyle name="]_x000d__x000a_Zoomed=1_x000d__x000a_Row=0_x000d__x000a_Column=0_x000d__x000a_Height=0_x000d__x000a_Width=0_x000d__x000a_FontName=FoxFont_x000d__x000a_FontStyle=0_x000d__x000a_FontSize=9_x000d__x000a_PrtFontName=FoxPrin 2 2 2" xfId="2116"/>
    <cellStyle name="]_x000d__x000a_Zoomed=1_x000d__x000a_Row=0_x000d__x000a_Column=0_x000d__x000a_Height=0_x000d__x000a_Width=0_x000d__x000a_FontName=FoxFont_x000d__x000a_FontStyle=0_x000d__x000a_FontSize=9_x000d__x000a_PrtFontName=FoxPrin 3" xfId="2117"/>
    <cellStyle name="]_x000d__x000a_Zoomed=1_x000d__x000a_Row=0_x000d__x000a_Column=0_x000d__x000a_Height=0_x000d__x000a_Width=0_x000d__x000a_FontName=FoxFont_x000d__x000a_FontStyle=0_x000d__x000a_FontSize=9_x000d__x000a_PrtFontName=FoxPrin 4" xfId="2118"/>
    <cellStyle name="]_x000d__x000a_Zoomed=1_x000d__x000a_Row=0_x000d__x000a_Column=0_x000d__x000a_Height=0_x000d__x000a_Width=0_x000d__x000a_FontName=FoxFont_x000d__x000a_FontStyle=0_x000d__x000a_FontSize=9_x000d__x000a_PrtFontName=FoxPrin 5" xfId="2119"/>
    <cellStyle name="]_x000d__x000a_Zoomed=1_x000d__x000a_Row=0_x000d__x000a_Column=0_x000d__x000a_Height=0_x000d__x000a_Width=0_x000d__x000a_FontName=FoxFont_x000d__x000a_FontStyle=0_x000d__x000a_FontSize=9_x000d__x000a_PrtFontName=FoxPrin_6m 2010 US GAAP first draft (2)" xfId="2120"/>
    <cellStyle name="_  СМЕТЫ 2003Г-3вар." xfId="2121"/>
    <cellStyle name="_  СМЕТЫ 2003Г-3вар._Пересчет-март2009-240209" xfId="2122"/>
    <cellStyle name="_  СМЕТЫ 2003Г-3вар._ПНП" xfId="2123"/>
    <cellStyle name="_  СМЕТЫ 2003Г-4вар." xfId="2124"/>
    <cellStyle name="_  СМЕТЫ 2003Г-4вар._Пересчет-март2009-240209" xfId="2125"/>
    <cellStyle name="_  СМЕТЫ 2003Г-4вар._ПНП" xfId="2126"/>
    <cellStyle name="_ ННП" xfId="2127"/>
    <cellStyle name="_ ННП_DIF_1_ТНК_03 от мая-04 от июля" xfId="2128"/>
    <cellStyle name="_ ННП_DIF_3_декабрь_02" xfId="2129"/>
    <cellStyle name="_ ННП_DIF_3_декабрь_02_к презентации1" xfId="2130"/>
    <cellStyle name="_ ННП_DIF_3_декабрь_02_к презентации1(19_03_03)" xfId="2131"/>
    <cellStyle name="_ ННП_DIF-1" xfId="2132"/>
    <cellStyle name="_ ННП_ДляГраф_2 (2)" xfId="2133"/>
    <cellStyle name="_ ННП_модули  (осн+рез+ОПР)" xfId="2134"/>
    <cellStyle name="_ ННП_свод ТНК все" xfId="2135"/>
    <cellStyle name="_ ННП_Сравнение КПЭ 2001-2004 (разные варианты 2003 г.)" xfId="2136"/>
    <cellStyle name="_ ННП_тнк (с 2003 г) (для през Блока)" xfId="2137"/>
    <cellStyle name="_ ТЭП" xfId="2138"/>
    <cellStyle name="_!!!!!! Total_HQ_2005_ver2" xfId="2139"/>
    <cellStyle name="____Исполнение Бюджета НВ филиала май к отправке" xfId="2140"/>
    <cellStyle name="____Отчёт НВ филиала апрель2003" xfId="2141"/>
    <cellStyle name="____Отчёт НВ филиала июнь 2003" xfId="2142"/>
    <cellStyle name="__Бурение_2009_Факт" xfId="2143"/>
    <cellStyle name="_~1310411" xfId="2144"/>
    <cellStyle name="_~1737010" xfId="2145"/>
    <cellStyle name="_~2119947" xfId="2146"/>
    <cellStyle name="_~2170998" xfId="2147"/>
    <cellStyle name="_~2170998_~5055318" xfId="2148"/>
    <cellStyle name="_~2279557" xfId="2149"/>
    <cellStyle name="_~3263168" xfId="2150"/>
    <cellStyle name="_~3791010" xfId="2151"/>
    <cellStyle name="_~3791010_040822 Profit_Tax_(portal)" xfId="2152"/>
    <cellStyle name="_~3791010_040928 Profit_Tax_3Ax1Ax4" xfId="2153"/>
    <cellStyle name="_~3791010_Tax Input 5yr plan" xfId="2154"/>
    <cellStyle name="_~3791010_Книга2" xfId="2155"/>
    <cellStyle name="_~3791010_Налог_на_прибыль" xfId="2156"/>
    <cellStyle name="_~4406989" xfId="2157"/>
    <cellStyle name="_~4601453" xfId="2158"/>
    <cellStyle name="_~4807408" xfId="2159"/>
    <cellStyle name="_~5055318" xfId="2160"/>
    <cellStyle name="_~5858712" xfId="2161"/>
    <cellStyle name="_~5868472" xfId="2162"/>
    <cellStyle name="_~6069322" xfId="2163"/>
    <cellStyle name="_~6460973" xfId="2164"/>
    <cellStyle name="_~6495709" xfId="2165"/>
    <cellStyle name="_~7731488" xfId="2166"/>
    <cellStyle name="_~7874056" xfId="2167"/>
    <cellStyle name="_~7887783" xfId="2168"/>
    <cellStyle name="_~8084077" xfId="2169"/>
    <cellStyle name="_~9200804" xfId="2170"/>
    <cellStyle name="_~9200804_12-32" xfId="2171"/>
    <cellStyle name="_~9200804_ПНП" xfId="2172"/>
    <cellStyle name="_~9200804_РИТЭК" xfId="2173"/>
    <cellStyle name="_~9200804_СВОД 2_март" xfId="2174"/>
    <cellStyle name="_~9716315" xfId="2175"/>
    <cellStyle name="_00 СВОД НП_2005 вар.5.2" xfId="2176"/>
    <cellStyle name="_01 ОНП Платежный бюджет БП_06" xfId="2177"/>
    <cellStyle name="_01 Реализация БП_2005" xfId="2178"/>
    <cellStyle name="_01 Реализация БП_2005_Бюджет 2010 (Зем имущ отнош)20.04.10" xfId="2179"/>
    <cellStyle name="_01 Формы_Сводный отдел_2005(платежный бюджет)" xfId="2180"/>
    <cellStyle name="_010104 (GAAP)" xfId="2181"/>
    <cellStyle name="_01-07" xfId="2182"/>
    <cellStyle name="_01Sep2002" xfId="2183"/>
    <cellStyle name="_02 SVODKA_MORNING_2008_last(1) (2)" xfId="2184"/>
    <cellStyle name="_02 Смета БП_2005" xfId="2185"/>
    <cellStyle name="_02 Смета БП_2005_Бюджет 2010 (Зем имущ отнош)20.04.10" xfId="2186"/>
    <cellStyle name="_02-07" xfId="2187"/>
    <cellStyle name="_020905 final" xfId="2188"/>
    <cellStyle name="_02-400 СНГ  06 мая" xfId="2189"/>
    <cellStyle name="_02-400 СНГ  08 июня печать" xfId="2190"/>
    <cellStyle name="_02-400 СНГ договор последний 20 марта" xfId="2191"/>
    <cellStyle name="_02-401 СНГДУ2" xfId="2192"/>
    <cellStyle name="_02-401 СНГДУ2  договор от 31 мая" xfId="2193"/>
    <cellStyle name="_02-401 СНГДУ2 действ. договор 8 ИЮН" xfId="2194"/>
    <cellStyle name="_03  Восток-07" xfId="2195"/>
    <cellStyle name="_03.04.06г План КВ 2006г оборудование" xfId="2196"/>
    <cellStyle name="_04 План реализации и затрат БП_2005" xfId="2197"/>
    <cellStyle name="_04 План реализации и затрат БП_2005_Бюджет 2010 (Зем имущ отнош)20.04.10" xfId="2198"/>
    <cellStyle name="_04 расчет стоимости лота" xfId="2199"/>
    <cellStyle name="_040822 Profit_Tax_(portal)" xfId="2200"/>
    <cellStyle name="_040928 Profit_Tax_3Ax1Ax4" xfId="2201"/>
    <cellStyle name="_041 капвложения РМ февраль 2003" xfId="2202"/>
    <cellStyle name="_041 капвложения РМ февраль 2003_Выручка" xfId="2203"/>
    <cellStyle name="_041 капвложения РМ февраль 2003_Еженед отчет (new template) (2)_12 дней октября" xfId="2204"/>
    <cellStyle name="_041 капвложения РМ февраль 2003_Еженед отчет (new template) (2)_13 дней июля Бороруева" xfId="2205"/>
    <cellStyle name="_041 капвложения РМ февраль 2003_Еженед отчет (new template) (2)_16дней ноября08" xfId="2206"/>
    <cellStyle name="_041 капвложения РМ февраль 2003_Еженед отчет (new template) (2)_20 дней июля" xfId="2207"/>
    <cellStyle name="_041 капвложения РМ февраль 2003_Еженед отчет (new template) (2)_21 день сентября" xfId="2208"/>
    <cellStyle name="_041 капвложения РМ февраль 2003_Еженед отчет (new template) (2)_28 дней сентября" xfId="2209"/>
    <cellStyle name="_041 капвложения РМ февраль 2003_Еженед отчет (new template) (2)_30 дней сентября" xfId="2210"/>
    <cellStyle name="_041 капвложения РМ февраль 2003_Еженед отчет (new template) (2)_30 дней сентября_от 06.10.2008" xfId="2211"/>
    <cellStyle name="_041 капвложения РМ февраль 2003_Еженед отчет (new template) (2)_31 дней июля" xfId="2212"/>
    <cellStyle name="_041 капвложения РМ февраль 2003_Еженед отчет (new template) (2)_9 дней ноября08" xfId="2213"/>
    <cellStyle name="_041 капвложения РМ февраль 2003_Еженед отчет (new template) (3)_07 дней декабря08" xfId="2214"/>
    <cellStyle name="_041 капвложения РМ февраль 2003_Еженед отчет (new template) (3)_23 дней ноября08" xfId="2215"/>
    <cellStyle name="_041 капвложения РМ февраль 2003_Еженед отчет (new template) (3)_27 дней ноября08" xfId="2216"/>
    <cellStyle name="_041 капвложения РМ февраль 2003_Еженед отчет (new template) (3)_30 дней ноября08" xfId="2217"/>
    <cellStyle name="_041 капвложения РМ февраль 2003_Еженед отчет (new template) (4)_14 дней декабря08" xfId="2218"/>
    <cellStyle name="_041 капвложения РМ февраль 2003_Еженед отчет (new template) (Ч)_11 дней январь09" xfId="2219"/>
    <cellStyle name="_041 капвложения РМ февраль 2003_Еженед отчет (new template) (Ч)_18 дней январь09" xfId="2220"/>
    <cellStyle name="_041 капвложения РМ февраль 2003_Еженед отчет (new template) (Ч)_21 день декабря08" xfId="2221"/>
    <cellStyle name="_041 капвложения РМ февраль 2003_Еженед отчет (new template) (Ч)_25 дней январь09" xfId="2222"/>
    <cellStyle name="_041 капвложения РМ февраль 2003_Еженед отчет (new template) (Ч)_28 день декабря08" xfId="2223"/>
    <cellStyle name="_041 капвложения РМ февраль 2003_Еженед отчет (new template) (Ч)_31 дней январь09" xfId="2224"/>
    <cellStyle name="_041 капвложения РМ февраль 2003_Еженед отчет (new template) (Ч)_8 дней февраль09" xfId="2225"/>
    <cellStyle name="_041 капвложения РМ февраль 2003_Еженед отчет ДЛТ до 08 февраля 2009" xfId="2226"/>
    <cellStyle name="_041 капвложения РМ февраль 2003_Еженед отчет ДЛТ до 11 января" xfId="2227"/>
    <cellStyle name="_041 капвложения РМ февраль 2003_Еженед отчет ДЛТ до 14 декабря" xfId="2228"/>
    <cellStyle name="_041 капвложения РМ февраль 2003_Еженед отчет ДЛТ до 18 января" xfId="2229"/>
    <cellStyle name="_041 капвложения РМ февраль 2003_Еженед отчет ДЛТ до 21 декабря" xfId="2230"/>
    <cellStyle name="_041 капвложения РМ февраль 2003_Еженед отчет ДЛТ до 25 января 2009" xfId="2231"/>
    <cellStyle name="_041 капвложения РМ февраль 2003_Еженед отчет ДЛТ до 28 декабря" xfId="2232"/>
    <cellStyle name="_041 капвложения РМ февраль 2003_Еженед отчет ДЛТ до 31 января 2009" xfId="2233"/>
    <cellStyle name="_041 капвложения РМ февраль 2003_Еженед отчет ДЛТ до 6 сентября 2009" xfId="2234"/>
    <cellStyle name="_041 капвложения РМ февраль 2003_Еженед отчет УЛТ до 07 декабря" xfId="2235"/>
    <cellStyle name="_041 капвложения РМ февраль 2003_Еженед отчет УЛТ до 07 сентября" xfId="2236"/>
    <cellStyle name="_041 капвложения РМ февраль 2003_Еженед отчет УЛТ до 09 ноября" xfId="2237"/>
    <cellStyle name="_041 капвложения РМ февраль 2003_Еженед отчет УЛТ до 10 августа" xfId="2238"/>
    <cellStyle name="_041 капвложения РМ февраль 2003_Еженед отчет УЛТ до 12 октября" xfId="2239"/>
    <cellStyle name="_041 капвложения РМ февраль 2003_Еженед отчет УЛТ до 13 июля" xfId="2240"/>
    <cellStyle name="_041 капвложения РМ февраль 2003_Еженед отчет УЛТ до 16 ноября" xfId="2241"/>
    <cellStyle name="_041 капвложения РМ февраль 2003_Еженед отчет УЛТ до 20 июля" xfId="2242"/>
    <cellStyle name="_041 капвложения РМ февраль 2003_Еженед отчет УЛТ до 21 сентября" xfId="2243"/>
    <cellStyle name="_041 капвложения РМ февраль 2003_Еженед отчет УЛТ до 23 ноября" xfId="2244"/>
    <cellStyle name="_041 капвложения РМ февраль 2003_Еженед отчет УЛТ до 28 сентября" xfId="2245"/>
    <cellStyle name="_041 капвложения РМ февраль 2003_Еженед отчет УЛТ до 30 ноября" xfId="2246"/>
    <cellStyle name="_041 капвложения РМ февраль 2003_Еженед отчет УЛТ до 30 сентября" xfId="2247"/>
    <cellStyle name="_041 капвложения РМ февраль 2003_Еженед отчет УЛТ до 31 июля (3)" xfId="2248"/>
    <cellStyle name="_041 капвложения РМ февраль 2003_Еженедельный отчет 28.09" xfId="2249"/>
    <cellStyle name="_041 капвложения РМ февраль 2003_Еженедельный отчет ДЭИ плюс маркетинг (основной)" xfId="2250"/>
    <cellStyle name="_041 капвложения РМ февраль 2003_Еженедельный отчет от 07.09.2009 2" xfId="2251"/>
    <cellStyle name="_041 капвложения РМ февраль 2003_Еженедельный отчет от 16.03.2009" xfId="2252"/>
    <cellStyle name="_041 капвложения РМ февраль 2003_К отчету 06.09.2009" xfId="2253"/>
    <cellStyle name="_041 капвложения РМ февраль 2003_К отчету 08 09 2008" xfId="2254"/>
    <cellStyle name="_041 капвложения РМ февраль 2003_К отчету 08.02.2009" xfId="2255"/>
    <cellStyle name="_041 капвложения РМ февраль 2003_К отчету 08.12.2008" xfId="2256"/>
    <cellStyle name="_041 капвложения РМ февраль 2003_К отчету 10.11.2008" xfId="2257"/>
    <cellStyle name="_041 капвложения РМ февраль 2003_К отчету 11.08.2008" xfId="2258"/>
    <cellStyle name="_041 капвложения РМ февраль 2003_К отчету 12.01.2009" xfId="2259"/>
    <cellStyle name="_041 капвложения РМ февраль 2003_К отчету 13.10.2008" xfId="2260"/>
    <cellStyle name="_041 капвложения РМ февраль 2003_К отчету 1-30 сентября" xfId="2261"/>
    <cellStyle name="_041 капвложения РМ февраль 2003_К отчету 14.07.2008 ПНПО" xfId="2262"/>
    <cellStyle name="_041 капвложения РМ февраль 2003_К отчету 15.12.2008" xfId="2263"/>
    <cellStyle name="_041 капвложения РМ февраль 2003_К отчету 17.11.2008" xfId="2264"/>
    <cellStyle name="_041 капвложения РМ февраль 2003_К отчету 19.01.2009" xfId="2265"/>
    <cellStyle name="_041 капвложения РМ февраль 2003_К отчету 21.07.2008" xfId="2266"/>
    <cellStyle name="_041 капвложения РМ февраль 2003_К отчету 22.09.2008" xfId="2267"/>
    <cellStyle name="_041 капвложения РМ февраль 2003_К отчету 22.12.2008" xfId="2268"/>
    <cellStyle name="_041 капвложения РМ февраль 2003_К отчету 24.11.2008" xfId="2269"/>
    <cellStyle name="_041 капвложения РМ февраль 2003_К отчету 26.01.2009" xfId="2270"/>
    <cellStyle name="_041 капвложения РМ февраль 2003_К отчету 29.09.2008" xfId="2271"/>
    <cellStyle name="_041 капвложения РМ февраль 2003_К отчету 29.12.2008" xfId="2272"/>
    <cellStyle name="_041 капвложения РМ февраль 2003_К отчету 30.11.2008" xfId="2273"/>
    <cellStyle name="_041 капвложения РМ февраль 2003_К отчету 31.01.2009" xfId="2274"/>
    <cellStyle name="_041 капвложения РМ февраль 2003_К отчету 31.07.2008" xfId="2275"/>
    <cellStyle name="_041 капвложения РМ февраль 2003_Копия Еженед отчет (new template) (3)_07 дней декабря08" xfId="2276"/>
    <cellStyle name="_041 капвложения РМ февраль 2003_Маркетинг - стр. 1" xfId="2277"/>
    <cellStyle name="_041 капвложения РМ февраль 2003_ПНПО" xfId="2278"/>
    <cellStyle name="_041022 Шаблон по плану 2005 года" xfId="2279"/>
    <cellStyle name="_05 Plan Bridges 5A" xfId="2280"/>
    <cellStyle name="_05 Платежный бюджет_06" xfId="2281"/>
    <cellStyle name="_06_ожид.(ув. себ.)" xfId="2282"/>
    <cellStyle name="_06_ожид.(ув. себ.)_12-32" xfId="2283"/>
    <cellStyle name="_06_ожид.(ув. себ.)_ПНП" xfId="2284"/>
    <cellStyle name="_06_ожид.(ув. себ.)_СВОД 2_март" xfId="2285"/>
    <cellStyle name="_06_оперативка_(30.06.04)" xfId="2286"/>
    <cellStyle name="_06_оперативка_(30.06.04)_12-32" xfId="2287"/>
    <cellStyle name="_06_оперативка_(30.06.04)_ПНП" xfId="2288"/>
    <cellStyle name="_06_оперативка_(30.06.04)_СВОД 2_март" xfId="2289"/>
    <cellStyle name="_08 САС_Платежный бюджет БП_2007" xfId="2290"/>
    <cellStyle name="_09 Капитальные БП_2005" xfId="2291"/>
    <cellStyle name="_09 Капитальные БП_2005_Бюджет 2010 (Зем имущ отнош)20.04.10" xfId="2292"/>
    <cellStyle name="_1 var" xfId="2293"/>
    <cellStyle name="_1 КВ03_ПДС" xfId="2294"/>
    <cellStyle name="_1 КВ03_ПДС_Пересчет-март2009-240209" xfId="2295"/>
    <cellStyle name="_1 КВ03_ПДС_ПНП" xfId="2296"/>
    <cellStyle name="_1 квартал   2004 - 2005 гг   ПТО Сравнение." xfId="2297"/>
    <cellStyle name="_1 кв-л" xfId="2298"/>
    <cellStyle name="_1 кв-л_Пересчет-март2009-240209" xfId="2299"/>
    <cellStyle name="_1 кв-л_ПНП" xfId="2300"/>
    <cellStyle name="_1_ квартал_ РИТЭК_К1" xfId="2301"/>
    <cellStyle name="_1_ квартал_ РИТЭК_К1_12-32" xfId="2302"/>
    <cellStyle name="_1_ квартал_ РИТЭК_К1_ПНП" xfId="2303"/>
    <cellStyle name="_1_ квартал_ РИТЭК_К1_СВОД 2_март" xfId="2304"/>
    <cellStyle name="_10 Sept BoD Slides" xfId="2305"/>
    <cellStyle name="_10 Выручка от реализации БП_2005" xfId="2306"/>
    <cellStyle name="_10 Выручка от реализации БП_2005_Бюджет 2010 (Зем имущ отнош)20.04.10" xfId="2307"/>
    <cellStyle name="_102_4QP" xfId="2308"/>
    <cellStyle name="_102_4QP_Пересчет-март2009-240209" xfId="2309"/>
    <cellStyle name="_102_4QP_ПНП" xfId="2310"/>
    <cellStyle name="_111" xfId="2311"/>
    <cellStyle name="_1-2 кв. (21C и 21 от 28.05.03)" xfId="2312"/>
    <cellStyle name="_1-2 кв. (21C и 21 от 28.05.03)_12-32" xfId="2313"/>
    <cellStyle name="_1-2 кв. (21C и 21 от 28.05.03)_СВОД 2_март" xfId="2314"/>
    <cellStyle name="_13 01 2003 Форма 52 НОВАЯ рассылка 15-00 (14.01.03)" xfId="2315"/>
    <cellStyle name="_13 01 2003 Форма 52 НОВАЯ рассылка 15-00 (14.01.03)_Пересчет-март2009-240209" xfId="2316"/>
    <cellStyle name="_13 01 2003 Форма 52 НОВАЯ рассылка 15-00 (14.01.03)_ПНП" xfId="2317"/>
    <cellStyle name="_13 Расходы будущих периодов (27.07)" xfId="2318"/>
    <cellStyle name="_13 Расходы будущих периодов (27.07)_12-32" xfId="2319"/>
    <cellStyle name="_13 Расходы будущих периодов (27.07)_ПНП" xfId="2320"/>
    <cellStyle name="_13 Расходы будущих периодов (27.07)_СВОД 2_март" xfId="2321"/>
    <cellStyle name="_13 СлавСПбНП Платежный бюджет_06" xfId="2322"/>
    <cellStyle name="_13-1. Экономика и финансы (1-32)" xfId="2323"/>
    <cellStyle name="_13-50-2" xfId="2324"/>
    <cellStyle name="_146.1.1. АСУ ТП к _СНГДУ, СНГ, СУКГобъемы" xfId="2325"/>
    <cellStyle name="_15 03  - Информация об объемах работ по обслуживанию автодорог (в т ч  зимних) в 2009 году" xfId="2326"/>
    <cellStyle name="_15.03.- сводная Информация об затратах по обслуживанию дорог в 2009 году" xfId="2327"/>
    <cellStyle name="_17 ТадНП_2008(07_11_28)" xfId="2328"/>
    <cellStyle name="_170 млн." xfId="2329"/>
    <cellStyle name="_18 форма" xfId="2330"/>
    <cellStyle name="_18 форма_12-32" xfId="2331"/>
    <cellStyle name="_18 форма_ПНП" xfId="2332"/>
    <cellStyle name="_18 форма_СВОД 2_март" xfId="2333"/>
    <cellStyle name="_1A15C5E" xfId="2334"/>
    <cellStyle name="_1A15C5E_План на Август  2004 от 30_08_04 " xfId="2335"/>
    <cellStyle name="_1A15C5E_План на Август  2004 от 30_08_04  2" xfId="2336"/>
    <cellStyle name="_1A15C5E_План на Июль  2004 от 17_06_04" xfId="2337"/>
    <cellStyle name="_1A15C5E_План на ИЮНЬ  2004 от 17_05_04" xfId="2338"/>
    <cellStyle name="_1Y business plan 3 version 301104 (2)" xfId="2339"/>
    <cellStyle name="_1Финансирование 2006 г. КВ ОНСС  рабочий вариант!!!" xfId="2340"/>
    <cellStyle name="_2 slides for David 2" xfId="2341"/>
    <cellStyle name="_2 кв - М. (GAAP)" xfId="2342"/>
    <cellStyle name="_2 кв - М. (GAAP)_12-32" xfId="2343"/>
    <cellStyle name="_2 кв - М. (GAAP)_ПНП" xfId="2344"/>
    <cellStyle name="_2 кв - М. (GAAP)_СВОД 2_март" xfId="2345"/>
    <cellStyle name="_2 кв 2003 НК вероятный_Консолидация" xfId="2346"/>
    <cellStyle name="_2 кв 2003 НК вероятный_Консолидация_12-32" xfId="2347"/>
    <cellStyle name="_2 кв 2003 НК вероятный_Консолидация_ПНП" xfId="2348"/>
    <cellStyle name="_2 кв 2003 НК вероятный_Консолидация_РИТЭК" xfId="2349"/>
    <cellStyle name="_2 кв 2003 НК вероятный_Консолидация_СВОД 2_март" xfId="2350"/>
    <cellStyle name="_2 кв 2003 НК вероятный_Российская часть1" xfId="2351"/>
    <cellStyle name="_2 кв 2003 НК вероятный_Российская часть1_12-32" xfId="2352"/>
    <cellStyle name="_2 кв 2003 НК вероятный_Российская часть1_ПНП" xfId="2353"/>
    <cellStyle name="_2 кв 2003 НК вероятный_Российская часть1_РИТЭК" xfId="2354"/>
    <cellStyle name="_2 кв 2003 НК вероятный_Российская часть1_СВОД 2_март" xfId="2355"/>
    <cellStyle name="_2 кв 2003 НК пессимист_Консолидация" xfId="2356"/>
    <cellStyle name="_2 кв 2003 НК пессимист_Консолидация_12-32" xfId="2357"/>
    <cellStyle name="_2 кв 2003 НК пессимист_Консолидация_ПНП" xfId="2358"/>
    <cellStyle name="_2 кв 2003 НК пессимист_Консолидация_РИТЭК" xfId="2359"/>
    <cellStyle name="_2 кв 2003 НК пессимист_Консолидация_СВОД 2_март" xfId="2360"/>
    <cellStyle name="_2 квартал план" xfId="2361"/>
    <cellStyle name="_2 квартал план_12-32" xfId="2362"/>
    <cellStyle name="_2 квартал план_ПНП" xfId="2363"/>
    <cellStyle name="_2 квартал план_СВОД 2_март" xfId="2364"/>
    <cellStyle name="_2_Сравнение БП2007 г.г с поясненниями" xfId="2365"/>
    <cellStyle name="_2_Сравнение БП2007 г.г с поясненниями_2010_РАСШИФРОВКА ЗАТРАТ ПО ДОГОВОРАМ" xfId="2366"/>
    <cellStyle name="_2002 actual" xfId="2367"/>
    <cellStyle name="_2002 actual_~5055318" xfId="2368"/>
    <cellStyle name="_2002 ЗАО Пермь прогноз" xfId="2369"/>
    <cellStyle name="_2002 ЗАО Пермь прогноз_РИТЭК" xfId="2370"/>
    <cellStyle name="_2002 Пермь Прогноз" xfId="2371"/>
    <cellStyle name="_2002 Пермь Прогноз_РИТЭК" xfId="2372"/>
    <cellStyle name="_2003 07 29 Верхн бюдж формы (шаблон)" xfId="2373"/>
    <cellStyle name="_2003 07 29 Верхн бюдж формы (шаблон)_12-32" xfId="2374"/>
    <cellStyle name="_2003 07 29 Верхн бюдж формы (шаблон)_ПНП" xfId="2375"/>
    <cellStyle name="_2003 07 29 Верхн бюдж формы (шаблон)_РИТЭК" xfId="2376"/>
    <cellStyle name="_2003 07 29 Верхн бюдж формы (шаблон)_СВОД 2_март" xfId="2377"/>
    <cellStyle name="_2003 г - ожид выполн ИП" xfId="2378"/>
    <cellStyle name="_2003 г - ожид выполн ИП_12-32" xfId="2379"/>
    <cellStyle name="_2003 г - ожид выполн ИП_СВОД 2_март" xfId="2380"/>
    <cellStyle name="_2003 ож нов стр-ра_10дек03" xfId="2381"/>
    <cellStyle name="_2003 ож нов стр-ра_10дек03_12-32" xfId="2382"/>
    <cellStyle name="_2003 ож нов стр-ра_10дек03_СВОД 2_март" xfId="2383"/>
    <cellStyle name="_2003 Ф21" xfId="2384"/>
    <cellStyle name="_2003 Ф21_12-32" xfId="2385"/>
    <cellStyle name="_2003 Ф21_ПНП" xfId="2386"/>
    <cellStyle name="_2003 Ф21_СВОД 2_март" xfId="2387"/>
    <cellStyle name="_2003_2004_Technology_Budget_Addit_items" xfId="2388"/>
    <cellStyle name="_2003_2004_Technology_Budget_Addit_items_~5055318" xfId="2389"/>
    <cellStyle name="_2003-2009 план_Информация по ПЕРЕПРАВАМ из барж  " xfId="2390"/>
    <cellStyle name="_2003-возвратный план в НК_2512" xfId="2391"/>
    <cellStyle name="_2003-возвратный план в НК_2512_12-32" xfId="2392"/>
    <cellStyle name="_2003-возвратный план в НК_2512_ПНП" xfId="2393"/>
    <cellStyle name="_2003-возвратный план в НК_2512_РИТЭК" xfId="2394"/>
    <cellStyle name="_2003-возвратный план в НК_2512_СВОД 2_март" xfId="2395"/>
    <cellStyle name="_2004 estimated" xfId="2396"/>
    <cellStyle name="_2004 Net Inc for BD (Tanya) Исправ. 200105" xfId="2397"/>
    <cellStyle name="_2004 год (ожидаемое)" xfId="2398"/>
    <cellStyle name="_2004 год (ожидаемые, натуральные)" xfId="2399"/>
    <cellStyle name="_2004 ГОД_ПЕРМЬутвержд." xfId="2400"/>
    <cellStyle name="_2004 ГОД_ПЕРМЬутвержд._12-32" xfId="2401"/>
    <cellStyle name="_2004 ГОД_ПЕРМЬутвержд._ПНП" xfId="2402"/>
    <cellStyle name="_2004 ГОД_ПЕРМЬутвержд._СВОД 2_март" xfId="2403"/>
    <cellStyle name="_2004 исправ ФОТ" xfId="2404"/>
    <cellStyle name="_2004 исправ.10.38xls" xfId="2405"/>
    <cellStyle name="_2005 06 15 Расчет цен Бургас Петротел Одесса" xfId="2406"/>
    <cellStyle name="_2005 06 15 Расчет цен Бургас Петротел Одесса_Пересчет-март2009-240209" xfId="2407"/>
    <cellStyle name="_2005 08 09  Сверка с пересчетом" xfId="2408"/>
    <cellStyle name="_2005 08 09  Сверка с пересчетом_Пересчет-март2009-240209" xfId="2409"/>
    <cellStyle name="_2005 08 09  Сверка с пересчетом_ПНП" xfId="2410"/>
    <cellStyle name="_2005 11 07 Рабочие таблицы (Бухтоярова Т Я )" xfId="2411"/>
    <cellStyle name="_2005 11 07 Рабочие таблицы (Бухтоярова Т Я )_Пересчет-март2009-240209" xfId="2412"/>
    <cellStyle name="_2005 Downstream 5YP Template Linked Sep GFO 26.10.2004" xfId="2413"/>
    <cellStyle name="_2005 заказч" xfId="2414"/>
    <cellStyle name="_2005_GFO_Zero Blank2" xfId="2415"/>
    <cellStyle name="_2005_БЮДЖЕТ В4 ==11.11.==  КР Дороги, Мосты" xfId="2416"/>
    <cellStyle name="_2005_Бюджет сбытов_01" xfId="2417"/>
    <cellStyle name="_2005_Бюджет сбытов_01_Бюджет 2010 (Зем имущ отнош)20.04.10" xfId="2418"/>
    <cellStyle name="_2005_план_CAPEX_Svod_BU" xfId="2419"/>
    <cellStyle name="_2005_план_FINPLAN_Svod_BU" xfId="2420"/>
    <cellStyle name="_2005_план_GAS_Svod_BU" xfId="2421"/>
    <cellStyle name="_2005_план_SMETA_Svod_BU" xfId="2422"/>
    <cellStyle name="_2005_план_Svod_(5,3)_итоговый_корр_11.11.04" xfId="2423"/>
    <cellStyle name="_2005_план_Svod_(5,3)_итоговый_корр_12.11" xfId="2424"/>
    <cellStyle name="_2005_план_TEP1_Svod_BU" xfId="2425"/>
    <cellStyle name="_2005_план_TEP2_Svod_BU" xfId="2426"/>
    <cellStyle name="_2005Budget_differences" xfId="2427"/>
    <cellStyle name="_2005Budget_differences_vs._ver3" xfId="2428"/>
    <cellStyle name="_2005ConsolidationModel" xfId="2429"/>
    <cellStyle name="_2005г (17.07.04г) план  Аксаитовнефть  (реал на Белорус) " xfId="2430"/>
    <cellStyle name="_2005г (17.07.04г) план  Аксаитовнефть  (реал на Белорус) _12-32" xfId="2431"/>
    <cellStyle name="_2005г (17.07.04г) план  Аксаитовнефть  (реал на Белорус) _ПНП" xfId="2432"/>
    <cellStyle name="_2005г (17.07.04г) план  Аксаитовнефть  (реал на Белорус) _СВОД 2_март" xfId="2433"/>
    <cellStyle name="_2007_ Услуги по  ремонту и обслуживанию  автодорог" xfId="2434"/>
    <cellStyle name="_2007-2008-2009 переправы из барж " xfId="2435"/>
    <cellStyle name="_2008_ЗАТРАТЫ (анализ)" xfId="2436"/>
    <cellStyle name="_2008_ЗАТРАТЫ (расш _1)" xfId="2437"/>
    <cellStyle name="_2008_РАСШИФРОВКА  ЗАТРАТ по ДОГОВОРАМ" xfId="2438"/>
    <cellStyle name="_2008_РАСШИФРОВКА ЗАТРАТ ПО ДОГОВОРАМ" xfId="2439"/>
    <cellStyle name="_2008_Сравнительные таблицы" xfId="2440"/>
    <cellStyle name="_2009_03_04_09.00" xfId="2441"/>
    <cellStyle name="_2010 02 04 Мозырь модель" xfId="2442"/>
    <cellStyle name="_2010_РАСШИФРОВКА ЗАТРАТ ПО ДОГОВОРАМ" xfId="2443"/>
    <cellStyle name="_21 НГДО" xfId="2444"/>
    <cellStyle name="_21 НГДО-1" xfId="2445"/>
    <cellStyle name="_21 НГДО-1.(изм.Коми)" xfId="2446"/>
    <cellStyle name="_21 НГДО-1.(изм.Коми)_12-32" xfId="2447"/>
    <cellStyle name="_21 НГДО-1.(изм.Коми)_СВОД 2_март" xfId="2448"/>
    <cellStyle name="_21 НГДО-1_12-32" xfId="2449"/>
    <cellStyle name="_21 НГДО-1_СВОД 2_март" xfId="2450"/>
    <cellStyle name="_21 Российские НГДО (БК)" xfId="2451"/>
    <cellStyle name="_21 Российские НГДО (БК)_12-32" xfId="2452"/>
    <cellStyle name="_21 Российские НГДО (БК)_ПНП" xfId="2453"/>
    <cellStyle name="_21 Российские НГДО (БК)_РИТЭК" xfId="2454"/>
    <cellStyle name="_21 Российские НГДО (БК)_СВОД 2_март" xfId="2455"/>
    <cellStyle name="_21 Российские НГДО ЛОХЛ (БК)" xfId="2456"/>
    <cellStyle name="_21 Российские НГДО ЛОХЛ (БК)_12-32" xfId="2457"/>
    <cellStyle name="_21 Российские НГДО ЛОХЛ (БК)_ПНП" xfId="2458"/>
    <cellStyle name="_21 Российские НГДО ЛОХЛ (БК)_СВОД 2_март" xfId="2459"/>
    <cellStyle name="_21Н_БС" xfId="2460"/>
    <cellStyle name="_21Н_БС_12-32" xfId="2461"/>
    <cellStyle name="_21Н_БС_СВОД 2_март" xfId="2462"/>
    <cellStyle name="_21Н_НГДО" xfId="2463"/>
    <cellStyle name="_21Н_НГДО_12-32" xfId="2464"/>
    <cellStyle name="_21Н_НГДО_СВОД 2_март" xfId="2465"/>
    <cellStyle name="_21С-2003г" xfId="2466"/>
    <cellStyle name="_21С-2003г_ ТЭП" xfId="2467"/>
    <cellStyle name="_21С-2003г_13-1. Экономика и финансы (1-58)_01-07-2008" xfId="2468"/>
    <cellStyle name="_21С-2003г_13-1. Экономика и финансы (1-58)_01-07-2008_12-32" xfId="2469"/>
    <cellStyle name="_21С-2003г_13-1. Экономика и финансы (1-58)_01-07-2008_ПНП" xfId="2470"/>
    <cellStyle name="_21С-2003г_13-1. Экономика и финансы (1-58)_01-07-2008_СВОД 2_март" xfId="2471"/>
    <cellStyle name="_21С-2003г_13-2. Экономика и финансы (33-52)" xfId="2472"/>
    <cellStyle name="_21С-2003г_13-2. Экономика и финансы (33-53)" xfId="2473"/>
    <cellStyle name="_21С-2003г_13-2. Экономика и финансы (34-56)" xfId="2474"/>
    <cellStyle name="_21С-2003г_2003 07 29 Верхн бюдж формы (шаблон)" xfId="2475"/>
    <cellStyle name="_21С-2003г_2003 07 29 Верхн бюдж формы (шаблон)_РИТЭК" xfId="2476"/>
    <cellStyle name="_21С-2003г_2005 07 08 Беларусь Crude recap" xfId="2477"/>
    <cellStyle name="_21С-2003г_2005 07 08 Беларусь Crude recap_Пересчет-март2009-240209" xfId="2478"/>
    <cellStyle name="_21С-2003г_2005 07 25 Беларусь 311, Prodrecap, PL" xfId="2479"/>
    <cellStyle name="_21С-2003г_2005 07 25 Беларусь 311, Prodrecap, PL_Пересчет-март2009-240209" xfId="2480"/>
    <cellStyle name="_21С-2003г_2005 07 25 Беларусь 311, Prodrecap, PL_ПНП" xfId="2481"/>
    <cellStyle name="_21С-2003г_2005 08 02 Q2 ONPZ" xfId="2482"/>
    <cellStyle name="_21С-2003г_2005 08 02 Q2 ONPZ_Пересчет-март2009-240209" xfId="2483"/>
    <cellStyle name="_21С-2003г_2005 08 02 Q2 ONPZ_ПНП" xfId="2484"/>
    <cellStyle name="_21С-2003г_2005 08 02 ЦРН ЗНПЗ факт 2 кв.2005" xfId="2485"/>
    <cellStyle name="_21С-2003г_2005 08 02 ЦРН ЗНПЗ факт 2 кв.2005_Пересчет-март2009-240209" xfId="2486"/>
    <cellStyle name="_21С-2003г_2005 08 04 Q2 Petrotel маржа" xfId="2487"/>
    <cellStyle name="_21С-2003г_2005 08 04 Q2 Petrotel маржа_Пересчет-март2009-240209" xfId="2488"/>
    <cellStyle name="_21С-2003г_2005 08 04 Q2 Petrotel маржа_ПНП" xfId="2489"/>
    <cellStyle name="_21С-2003г_2005 08 04 Беларусь 311, Prodrecap, PL, CR" xfId="2490"/>
    <cellStyle name="_21С-2003г_2005 08 04 Беларусь 311, Prodrecap, PL, CR_Пересчет-март2009-240209" xfId="2491"/>
    <cellStyle name="_21С-2003г_2005 08 04 Беларусь 311, Prodrecap, PL, CR_ПНП" xfId="2492"/>
    <cellStyle name="_21С-2003г_2005 08 06 Q2 Burgas" xfId="2493"/>
    <cellStyle name="_21С-2003г_2005 08 06 Q2 Burgas_Пересчет-март2009-240209" xfId="2494"/>
    <cellStyle name="_21С-2003г_2005 08 06 Q2 Burgas_ПНП" xfId="2495"/>
    <cellStyle name="_21С-2003г_2005 10 27 Q3 2005 Лукойл Беларусь" xfId="2496"/>
    <cellStyle name="_21С-2003г_2005 10 27 Q3 2005 Лукойл Беларусь_Пересчет-март2009-240209" xfId="2497"/>
    <cellStyle name="_21С-2003г_2005 10 27 Q3 2005 Лукойл Беларусь_ПНП" xfId="2498"/>
    <cellStyle name="_21С-2003г_2005 10 27 Q3 ОНПЗ" xfId="2499"/>
    <cellStyle name="_21С-2003г_2005 10 27 Q3 ОНПЗ_Пересчет-март2009-240209" xfId="2500"/>
    <cellStyle name="_21С-2003г_2005 10 27 Q3 ОНПЗ_ПНП" xfId="2501"/>
    <cellStyle name="_21С-2003г_2005 10 31 Q3 Burgas" xfId="2502"/>
    <cellStyle name="_21С-2003г_2005 10 31 Q3 Burgas_Пересчет-март2009-240209" xfId="2503"/>
    <cellStyle name="_21С-2003г_2005 10 31 Q3 Burgas_ПНП" xfId="2504"/>
    <cellStyle name="_21С-2003г_2005 10 31 Q3 Petrotel" xfId="2505"/>
    <cellStyle name="_21С-2003г_2005 10 31 Q3 Petrotel_Пересчет-март2009-240209" xfId="2506"/>
    <cellStyle name="_21С-2003г_2005 10 31 Q3 Petrotel_ПНП" xfId="2507"/>
    <cellStyle name="_21С-2003г_2006 01 23 Форматы месячной отчетности LITASCO" xfId="2508"/>
    <cellStyle name="_21С-2003г_2006 01 23 Форматы месячной отчетности LITASCO_Пересчет-март2009-240209" xfId="2509"/>
    <cellStyle name="_21С-2003г_21 НГДО-3кв (принято)" xfId="2510"/>
    <cellStyle name="_21С-2003г_21 НГДО-3кв (принято)_РИТЭК" xfId="2511"/>
    <cellStyle name="_21С-2003г_3 кв" xfId="2512"/>
    <cellStyle name="_21С-2003г_5 Формы документов по Врем.рег" xfId="2513"/>
    <cellStyle name="_21С-2003г_5 Формы документов по Врем.рег_РИТЭК" xfId="2514"/>
    <cellStyle name="_21С-2003г_51" xfId="2515"/>
    <cellStyle name="_21С-2003г_51_РИТЭК" xfId="2516"/>
    <cellStyle name="_21С-2003г_51к" xfId="2517"/>
    <cellStyle name="_21С-2003г_51к_РИТЭК" xfId="2518"/>
    <cellStyle name="_21С-2003г_Book11" xfId="2519"/>
    <cellStyle name="_21С-2003г_Book11_РИТЭК" xfId="2520"/>
    <cellStyle name="_21С-2003г_Budget_Form СВОД ВРЕМ РЕГЛ" xfId="2521"/>
    <cellStyle name="_21С-2003г_Budget_Form СВОД ВРЕМ РЕГЛ_РИТЭК" xfId="2522"/>
    <cellStyle name="_21С-2003г_Downstream-LNB-II 2003" xfId="2523"/>
    <cellStyle name="_21С-2003г_Downstream-LNB-II 2003_Пересчет-март2009-240209" xfId="2524"/>
    <cellStyle name="_21С-2003г_Q1 2005 LIT BLG" xfId="2525"/>
    <cellStyle name="_21С-2003г_Q1 2005 LIT BLG_Пересчет-март2009-240209" xfId="2526"/>
    <cellStyle name="_21С-2003г_Q1 2005 LIT ROM" xfId="2527"/>
    <cellStyle name="_21С-2003г_Q1 2005 LIT ROM_Пересчет-март2009-240209" xfId="2528"/>
    <cellStyle name="_21С-2003г_Q1 2005 LIT UKR" xfId="2529"/>
    <cellStyle name="_21С-2003г_Q1 2005 LIT UKR_Пересчет-март2009-240209" xfId="2530"/>
    <cellStyle name="_21С-2003г_Q1 2005 Neftochim Burgas" xfId="2531"/>
    <cellStyle name="_21С-2003г_Q1 2005 Neftochim Burgas_Пересчет-март2009-240209" xfId="2532"/>
    <cellStyle name="_21С-2003г_Q1 2005 Neftochim Burgas_ПНП" xfId="2533"/>
    <cellStyle name="_21С-2003г_Q1 2005 ONPZ" xfId="2534"/>
    <cellStyle name="_21С-2003г_Q1 2005 ONPZ_Пересчет-март2009-240209" xfId="2535"/>
    <cellStyle name="_21С-2003г_Q1 2005 ONPZ_ПНП" xfId="2536"/>
    <cellStyle name="_21С-2003г_Q1 2005 Petrotel final" xfId="2537"/>
    <cellStyle name="_21С-2003г_Q1 2005 Petrotel final_Пересчет-март2009-240209" xfId="2538"/>
    <cellStyle name="_21С-2003г_Q1 2005 Petrotel final_ПНП" xfId="2539"/>
    <cellStyle name="_21С-2003г_Q1 2005 Western Block" xfId="2540"/>
    <cellStyle name="_21С-2003г_Q1 2005 Western Block_Пересчет-март2009-240209" xfId="2541"/>
    <cellStyle name="_21С-2003г_Q1 2005 Western Block_ПНП" xfId="2542"/>
    <cellStyle name="_21С-2003г_Q1 ЦРН" xfId="2543"/>
    <cellStyle name="_21С-2003г_Q1 ЦРН_Пересчет-март2009-240209" xfId="2544"/>
    <cellStyle name="_21С-2003г_Q2 ONPZ" xfId="2545"/>
    <cellStyle name="_21С-2003г_Q2 ONPZ_Пересчет-март2009-240209" xfId="2546"/>
    <cellStyle name="_21С-2003г_Q2 ONPZ_ПНП" xfId="2547"/>
    <cellStyle name="_21С-2003г_Q2 ЦРН" xfId="2548"/>
    <cellStyle name="_21С-2003г_Q2 ЦРН_Пересчет-март2009-240209" xfId="2549"/>
    <cellStyle name="_21С-2003г_Q3 ЦРН" xfId="2550"/>
    <cellStyle name="_21С-2003г_Q3 ЦРН_Пересчет-март2009-240209" xfId="2551"/>
    <cellStyle name="_21С-2003г_SVOD_5F1QF (Инфа Петротел)" xfId="2552"/>
    <cellStyle name="_21С-2003г_SVOD_5F1QF (Инфа Петротел)_Пересчет-март2009-240209" xfId="2553"/>
    <cellStyle name="_21С-2003г_SVOD_5F2QP" xfId="2554"/>
    <cellStyle name="_21С-2003г_SVOD_5F2QP_Пересчет-март2009-240209" xfId="2555"/>
    <cellStyle name="_21С-2003г_SVOD_5F4QP_TEB_MAK" xfId="2556"/>
    <cellStyle name="_21С-2003г_SVOD_5F4QP_TEB_MAK_Пересчет-март2009-240209" xfId="2557"/>
    <cellStyle name="_21С-2003г_SVOD3F2QP2 (22_8)" xfId="2558"/>
    <cellStyle name="_21С-2003г_SVOD3F2QP2 (22_8)_Пересчет-март2009-240209" xfId="2559"/>
    <cellStyle name="_21С-2003г_Western block YTD 02 2005" xfId="2560"/>
    <cellStyle name="_21С-2003г_Western block YTD 02 2005_Пересчет-март2009-240209" xfId="2561"/>
    <cellStyle name="_21С-2003г_АИК" xfId="2562"/>
    <cellStyle name="_21С-2003г_Амортизация 2007-2008" xfId="2563"/>
    <cellStyle name="_21С-2003г_бАЛАНС ГАЗОПЕРЕРАБОТКИ" xfId="2564"/>
    <cellStyle name="_21С-2003г_Баланс газопереработки - Форма 2.6" xfId="2565"/>
    <cellStyle name="_21С-2003г_БАЛАНСЫ НЕФТИ И ГАЗА" xfId="2566"/>
    <cellStyle name="_21С-2003г_БК_НИПИ 2008 год откорректированный" xfId="2567"/>
    <cellStyle name="_21С-2003г_БН_БС" xfId="2568"/>
    <cellStyle name="_21С-2003г_БН_БС_12-32" xfId="2569"/>
    <cellStyle name="_21С-2003г_БН_БС_СВОД 2_март" xfId="2570"/>
    <cellStyle name="_21С-2003г_БНГ_БС" xfId="2571"/>
    <cellStyle name="_21С-2003г_БНГ_БС_12-32" xfId="2572"/>
    <cellStyle name="_21С-2003г_БНГ_БС_СВОД 2_март" xfId="2573"/>
    <cellStyle name="_21С-2003г_БПГ_НГДО" xfId="2574"/>
    <cellStyle name="_21С-2003г_БПГ_НГДО_12-32" xfId="2575"/>
    <cellStyle name="_21С-2003г_БПГ_НГДО_СВОД 2_март" xfId="2576"/>
    <cellStyle name="_21С-2003г_бюд.2004г.(упр.расх.ООО ЛЗС)Моск.Люба 24.11.03" xfId="2577"/>
    <cellStyle name="_21С-2003г_бюд.2004г.(упр.расх.ООО ЛЗС)Моск.Люба 24.11.03_РИТЭК" xfId="2578"/>
    <cellStyle name="_21С-2003г_бюд.Упр.расх.2004г.ООО" xfId="2579"/>
    <cellStyle name="_21С-2003г_бюд.Упр.расх.2004г.ООО_12-32" xfId="2580"/>
    <cellStyle name="_21С-2003г_бюд.Упр.расх.2004г.ООО_ПНП" xfId="2581"/>
    <cellStyle name="_21С-2003г_бюд.Упр.расх.2004г.ООО_РИТЭК" xfId="2582"/>
    <cellStyle name="_21С-2003г_бюд.Упр.расх.2004г.ООО_СВОД 2_март" xfId="2583"/>
    <cellStyle name="_21С-2003г_внер-18.(возвр)" xfId="2584"/>
    <cellStyle name="_21С-2003г_внер-18.(возвр)_РИТЭК" xfId="2585"/>
    <cellStyle name="_21С-2003г_Вспомогательные 2002" xfId="2586"/>
    <cellStyle name="_21С-2003г_Вспомогательные 2002_12-32" xfId="2587"/>
    <cellStyle name="_21С-2003г_Вспомогательные 2002_ПНП" xfId="2588"/>
    <cellStyle name="_21С-2003г_Вспомогательные 2002_СВОД 2_март" xfId="2589"/>
    <cellStyle name="_21С-2003г_вспомогательные материалы план 2 кв." xfId="2590"/>
    <cellStyle name="_21С-2003г_ДДС" xfId="2591"/>
    <cellStyle name="_21С-2003г_ДДС_12-32" xfId="2592"/>
    <cellStyle name="_21С-2003г_ДДС_СВОД 2_март" xfId="2593"/>
    <cellStyle name="_21С-2003г_ЗС" xfId="2594"/>
    <cellStyle name="_21С-2003г_Книга1" xfId="2595"/>
    <cellStyle name="_21С-2003г_Книга1_12-32" xfId="2596"/>
    <cellStyle name="_21С-2003г_Книга1_13-1. Экономика и финансы (1-58)_01-07-2008" xfId="2597"/>
    <cellStyle name="_21С-2003г_Книга1_13-1. Экономика и финансы (1-58)_01-07-2008_12-32" xfId="2598"/>
    <cellStyle name="_21С-2003г_Книга1_13-1. Экономика и финансы (1-58)_01-07-2008_СВОД 2_март" xfId="2599"/>
    <cellStyle name="_21С-2003г_Книга1_13-2. Экономика и финансы (33-52)" xfId="2600"/>
    <cellStyle name="_21С-2003г_Книга1_13-2. Экономика и финансы (33-53)" xfId="2601"/>
    <cellStyle name="_21С-2003г_Книга1_13-2. Экономика и финансы (34-56)" xfId="2602"/>
    <cellStyle name="_21С-2003г_Книга1_13-2. Экономика и финансы (34-56)_ПНП" xfId="2603"/>
    <cellStyle name="_21С-2003г_Книга1_Пересчет-март2009-240209" xfId="2604"/>
    <cellStyle name="_21С-2003г_Книга1_СВОД 2_март" xfId="2605"/>
    <cellStyle name="_21С-2003г_Книга1_Форма 13.30" xfId="2606"/>
    <cellStyle name="_21С-2003г_Книга1_Форма 13.30 от Ветошевой" xfId="2607"/>
    <cellStyle name="_21С-2003г_Книга1_формы 13.30 13.37 13.38" xfId="2608"/>
    <cellStyle name="_21С-2003г_Книга1_ФЭП  и ПУ  план 2009-2011  1" xfId="2609"/>
    <cellStyle name="_21С-2003г_Книга1_ФЭП, ПУ  и ПДиР  план 2009-2011 2010-2011 новая цена и %ОКОНЧАТЕЛЬНО" xfId="2610"/>
    <cellStyle name="_21С-2003г_Книга2" xfId="2611"/>
    <cellStyle name="_21С-2003г_Книга2_12-32" xfId="2612"/>
    <cellStyle name="_21С-2003г_Книга2_13-1. Экономика и финансы (1-58)_01-07-2008" xfId="2613"/>
    <cellStyle name="_21С-2003г_Книга2_13-1. Экономика и финансы (1-58)_01-07-2008_12-32" xfId="2614"/>
    <cellStyle name="_21С-2003г_Книга2_13-1. Экономика и финансы (1-58)_01-07-2008_ПНП" xfId="2615"/>
    <cellStyle name="_21С-2003г_Книга2_13-1. Экономика и финансы (1-58)_01-07-2008_СВОД 2_март" xfId="2616"/>
    <cellStyle name="_21С-2003г_Книга2_13-2. Экономика и финансы (33-52)" xfId="2617"/>
    <cellStyle name="_21С-2003г_Книга2_13-2. Экономика и финансы (33-53)" xfId="2618"/>
    <cellStyle name="_21С-2003г_Книга2_13-2. Экономика и финансы (34-56)" xfId="2619"/>
    <cellStyle name="_21С-2003г_Книга2_IVквНВгод03" xfId="2620"/>
    <cellStyle name="_21С-2003г_Книга2_IVквНВгод03_РИТЭК" xfId="2621"/>
    <cellStyle name="_21С-2003г_Книга2_Пересчет-март2009-240209" xfId="2622"/>
    <cellStyle name="_21С-2003г_Книга2_ПНП" xfId="2623"/>
    <cellStyle name="_21С-2003г_Книга2_СВОД 2_март" xfId="2624"/>
    <cellStyle name="_21С-2003г_Книга2_Форма 13.30" xfId="2625"/>
    <cellStyle name="_21С-2003г_Книга2_Форма 13.30 от Ветошевой" xfId="2626"/>
    <cellStyle name="_21С-2003г_Книга2_формы 13.30 13.37 13.38" xfId="2627"/>
    <cellStyle name="_21С-2003г_Книга2_ФЭП  и ПУ  план 2009-2011  1" xfId="2628"/>
    <cellStyle name="_21С-2003г_Книга2_ФЭП, ПУ  и ПДиР  план 2009-2011 2010-2011 новая цена и %ОКОНЧАТЕЛЬНО" xfId="2629"/>
    <cellStyle name="_21С-2003г_Книга3" xfId="2630"/>
    <cellStyle name="_21С-2003г_Книга3_Пересчет-март2009-240209" xfId="2631"/>
    <cellStyle name="_21С-2003г_Книга3_ПНП" xfId="2632"/>
    <cellStyle name="_21С-2003г_Коми" xfId="2633"/>
    <cellStyle name="_21С-2003г_Комм и управл" xfId="2634"/>
    <cellStyle name="_21С-2003г_Комм и управл_РИТЭК" xfId="2635"/>
    <cellStyle name="_21С-2003г_Комм и управл1" xfId="2636"/>
    <cellStyle name="_21С-2003г_Комм и управл1_РИТЭК" xfId="2637"/>
    <cellStyle name="_21С-2003г_Лист1" xfId="2638"/>
    <cellStyle name="_21С-2003г_Лист1_РИТЭК" xfId="2639"/>
    <cellStyle name="_21С-2003г_Лукойл-Коми ф 14_2 " xfId="2640"/>
    <cellStyle name="_21С-2003г_Маржа переработки ЗНПЗ 2 кв.2005" xfId="2641"/>
    <cellStyle name="_21С-2003г_Маржа переработки ЗНПЗ 2 кв.2005_Пересчет-март2009-240209" xfId="2642"/>
    <cellStyle name="_21С-2003г_Мат балансы 090708" xfId="2643"/>
    <cellStyle name="_21С-2003г_матер 20072" xfId="2644"/>
    <cellStyle name="_21С-2003г_новая форма 14- 2003г" xfId="2645"/>
    <cellStyle name="_21С-2003г_новая форма 14- 2003г_РИТЭК" xfId="2646"/>
    <cellStyle name="_21С-2003г_новая форма 21-НГДО" xfId="2647"/>
    <cellStyle name="_21С-2003г_новая форма 21-НГДО_РИТЭК" xfId="2648"/>
    <cellStyle name="_21С-2003г_новая форма по НГДО" xfId="2649"/>
    <cellStyle name="_21С-2003г_новая форма по НГДО_РИТЭК" xfId="2650"/>
    <cellStyle name="_21С-2003г_ОР комиссия_2007г_290906" xfId="2651"/>
    <cellStyle name="_21С-2003г_ОР комиссия_2007г_290906_Пересчет-март2009-240209" xfId="2652"/>
    <cellStyle name="_21С-2003г_ОР комиссия_2007г_290906_ПНП" xfId="2653"/>
    <cellStyle name="_21С-2003г_Пакет РФ_опт3_низ сс_26авг03 (1)" xfId="2654"/>
    <cellStyle name="_21С-2003г_Пакет РФ_опт3_низ сс_26авг03 (1)_12-32" xfId="2655"/>
    <cellStyle name="_21С-2003г_Пакет РФ_опт3_низ сс_26авг03 (1)_СВОД 2_март" xfId="2656"/>
    <cellStyle name="_21С-2003г_ПДДС  форма НК (20) п" xfId="2657"/>
    <cellStyle name="_21С-2003г_ПДДС  форма НК (20) п_12-32" xfId="2658"/>
    <cellStyle name="_21С-2003г_ПДДС  форма НК (20) п_СВОД 2_март" xfId="2659"/>
    <cellStyle name="_21С-2003г_ПДДС  форма НК (20)_23май03" xfId="2660"/>
    <cellStyle name="_21С-2003г_ПДДС  форма НК (20)_23май03_РИТЭК" xfId="2661"/>
    <cellStyle name="_21С-2003г_ПДДС  форма НК (20)_26май03" xfId="2662"/>
    <cellStyle name="_21С-2003г_ПДДС  форма НК (20)_26май03_РИТЭК" xfId="2663"/>
    <cellStyle name="_21С-2003г_ПДДС  форма НК (22)_23май03" xfId="2664"/>
    <cellStyle name="_21С-2003г_ПДДС  форма НК (22)_23май03_РИТЭК" xfId="2665"/>
    <cellStyle name="_21С-2003г_ПДДС  форма НК (22)_26май03" xfId="2666"/>
    <cellStyle name="_21С-2003г_ПДДС  форма НК (22)_26май03_РИТЭК" xfId="2667"/>
    <cellStyle name="_21С-2003г_ПДДС  форма НК (22)п" xfId="2668"/>
    <cellStyle name="_21С-2003г_ПДДС  форма НК (22)п_12-32" xfId="2669"/>
    <cellStyle name="_21С-2003г_ПДДС  форма НК (22)п_СВОД 2_март" xfId="2670"/>
    <cellStyle name="_21С-2003г_ПЕРЕСЧЕТ ЦР по 4 кв 04г v.19" xfId="2671"/>
    <cellStyle name="_21С-2003г_ПЕРЕСЧЕТ ЦР по 4 кв 04г v.19_Пересчет-март2009-240209" xfId="2672"/>
    <cellStyle name="_21С-2003г_ПЕРЕСЧЕТ ЦР по 4 кв 04г v.19_ПНП" xfId="2673"/>
    <cellStyle name="_21С-2003г_Пересчет-март2009-240209" xfId="2674"/>
    <cellStyle name="_21С-2003г_План  ФАКТ Газ 2002г." xfId="2675"/>
    <cellStyle name="_21С-2003г_План  ФАКТ Газ 2002г._12-32" xfId="2676"/>
    <cellStyle name="_21С-2003г_План  ФАКТ Газ 2002г._ПНП" xfId="2677"/>
    <cellStyle name="_21С-2003г_План  ФАКТ Газ 2002г._СВОД 2_март" xfId="2678"/>
    <cellStyle name="_21С-2003г_план на 2008" xfId="2679"/>
    <cellStyle name="_21С-2003г_План ПНН  1 кв 2008-9гг от 28 нояб  07(1 вар)" xfId="2680"/>
    <cellStyle name="_21С-2003г_План Январь Утвер.предв." xfId="2681"/>
    <cellStyle name="_21С-2003г_План Январь Утвер.предв._12-32" xfId="2682"/>
    <cellStyle name="_21С-2003г_План Январь Утвер.предв._ПНП" xfId="2683"/>
    <cellStyle name="_21С-2003г_План Январь Утвер.предв._СВОД 2_март" xfId="2684"/>
    <cellStyle name="_21С-2003г_Планы затрат 07 07 2003 17-15" xfId="2685"/>
    <cellStyle name="_21С-2003г_ПНП" xfId="2686"/>
    <cellStyle name="_21С-2003г_Предварительный РНПЗ 11.05.05" xfId="2687"/>
    <cellStyle name="_21С-2003г_Предварительный РНПЗ 11.05.05_Пересчет-март2009-240209" xfId="2688"/>
    <cellStyle name="_21С-2003г_Предварительный РНПЗ 11.05.05_ПНП" xfId="2689"/>
    <cellStyle name="_21С-2003г_приб-уб(51к)" xfId="2690"/>
    <cellStyle name="_21С-2003г_приб-уб(51к)_РИТЭК" xfId="2691"/>
    <cellStyle name="_21С-2003г_Приложение - формы БК ЛУК" xfId="2692"/>
    <cellStyle name="_21С-2003г_Приложение - формы БК ЛУК_Пересчет-март2009-240209" xfId="2693"/>
    <cellStyle name="_21С-2003г_Приложения 1,2,3,4" xfId="2694"/>
    <cellStyle name="_21С-2003г_Приложения 1,2,3,4,5,6,7,8,9" xfId="2695"/>
    <cellStyle name="_21С-2003г_Прогноз февраль-получено270109" xfId="2696"/>
    <cellStyle name="_21С-2003г_Расчет рыночной цены Петротел 2 кв 2005" xfId="2697"/>
    <cellStyle name="_21С-2003г_Расчет рыночной цены Петротел 2 кв 2005_Пересчет-март2009-240209" xfId="2698"/>
    <cellStyle name="_21С-2003г_Расчет цены на сентябрь" xfId="2699"/>
    <cellStyle name="_21С-2003г_Реал_нп_ экспорт 1 кв 05 +расчет EBITDA" xfId="2700"/>
    <cellStyle name="_21С-2003г_Реал_нп_ экспорт 1 кв 05 +расчет EBITDA_Пересчет-март2009-240209" xfId="2701"/>
    <cellStyle name="_21С-2003г_Ритэк-2003" xfId="2702"/>
    <cellStyle name="_21С-2003г_Ритэк-2003_РИТЭК" xfId="2703"/>
    <cellStyle name="_21С-2003г_Смета 1 квартал" xfId="2704"/>
    <cellStyle name="_21С-2003г_смета 2009" xfId="2705"/>
    <cellStyle name="_21С-2003г_Смета коммерческих и управл.на 2003 г" xfId="2706"/>
    <cellStyle name="_21С-2003г_Смета коммерческих и управл.на 2003 г_РИТЭК" xfId="2707"/>
    <cellStyle name="_21С-2003г_Смета УГПЗ 2003 год факт  -для базы дпнных" xfId="2708"/>
    <cellStyle name="_21С-2003г_Страхование  нов.форма" xfId="2709"/>
    <cellStyle name="_21С-2003г_структура цены" xfId="2710"/>
    <cellStyle name="_21С-2003г_структура цены_РИТЭК" xfId="2711"/>
    <cellStyle name="_21С-2003г_ТРОФ 2004 ТПП Усинск" xfId="2712"/>
    <cellStyle name="_21С-2003г_Турс-2009-возвр -260209-Люба" xfId="2713"/>
    <cellStyle name="_21С-2003г_убойная сила" xfId="2714"/>
    <cellStyle name="_21С-2003г_упр и ком" xfId="2715"/>
    <cellStyle name="_21С-2003г_Управленч 2008 г и 1 кв с кап. строит" xfId="2716"/>
    <cellStyle name="_21С-2003г_Управленческие" xfId="2717"/>
    <cellStyle name="_21С-2003г_Управленческие по ф.2004" xfId="2718"/>
    <cellStyle name="_21С-2003г_Управленческие по ф.2004_12-32" xfId="2719"/>
    <cellStyle name="_21С-2003г_Управленческие по ф.2004_СВОД 2_март" xfId="2720"/>
    <cellStyle name="_21С-2003г_Управленческие_12-32" xfId="2721"/>
    <cellStyle name="_21С-2003г_Управленческие_ПНП" xfId="2722"/>
    <cellStyle name="_21С-2003г_Управленческие_СВОД 2_март" xfId="2723"/>
    <cellStyle name="_21С-2003г_Ф 53" xfId="2724"/>
    <cellStyle name="_21С-2003г_Ф 53_12-32" xfId="2725"/>
    <cellStyle name="_21С-2003г_Ф 53_ПНП" xfId="2726"/>
    <cellStyle name="_21С-2003г_Ф 53_СВОД 2_март" xfId="2727"/>
    <cellStyle name="_21С-2003г_Факанализ свод  16.02.051" xfId="2728"/>
    <cellStyle name="_21С-2003г_Факанализ свод  16.02.051_Пересчет-март2009-240209" xfId="2729"/>
    <cellStyle name="_21С-2003г_Форма 13.30" xfId="2730"/>
    <cellStyle name="_21С-2003г_Форма 13.30 от Ветошевой" xfId="2731"/>
    <cellStyle name="_21С-2003г_форма 14- 2003г (после СД)." xfId="2732"/>
    <cellStyle name="_21С-2003г_форма 14- 2003г (после СД)._РИТЭК" xfId="2733"/>
    <cellStyle name="_21С-2003г_форма 14- 2003г 1." xfId="2734"/>
    <cellStyle name="_21С-2003г_форма 14- 2003г 1._РИТЭК" xfId="2735"/>
    <cellStyle name="_21С-2003г_Форма 21.1" xfId="2736"/>
    <cellStyle name="_21С-2003г_Форма 21.1_Пересчет-март2009-240209" xfId="2737"/>
    <cellStyle name="_21С-2003г_форма 21-НГДО 2003г" xfId="2738"/>
    <cellStyle name="_21С-2003г_форма 21-НГДО 2003г_Пересчет-март2009-240209" xfId="2739"/>
    <cellStyle name="_21С-2003г_Форма_311_нефть_II_кв" xfId="2740"/>
    <cellStyle name="_21С-2003г_Форма_311_нефть_II_кв_Пересчет-март2009-240209" xfId="2741"/>
    <cellStyle name="_21С-2003г_Форматы для расчет ЦРН доп формы 10 12 2007" xfId="2742"/>
    <cellStyle name="_21С-2003г_Форматы для расчет ЦРН доп формы 10 12 2007_Пересчет-март2009-240209" xfId="2743"/>
    <cellStyle name="_21С-2003г_Форматы для расчет ЦРН доп формы 10 12 2007_ПНП" xfId="2744"/>
    <cellStyle name="_21С-2003г_Форматы ЛИТАСКО" xfId="2745"/>
    <cellStyle name="_21С-2003г_Форматы ЛИТАСКО_Пересчет-март2009-240209" xfId="2746"/>
    <cellStyle name="_21С-2003г_Форматы ЛИТАСКО-террит" xfId="2747"/>
    <cellStyle name="_21С-2003г_Форматы ЛИТАСКО-террит_Пересчет-март2009-240209" xfId="2748"/>
    <cellStyle name="_21С-2003г_формы 13.30 13.37 13.38" xfId="2749"/>
    <cellStyle name="_21С-2003г_формы 18 " xfId="2750"/>
    <cellStyle name="_21С-2003г_формы 18 _12-32" xfId="2751"/>
    <cellStyle name="_21С-2003г_формы 18 _ПНП" xfId="2752"/>
    <cellStyle name="_21С-2003г_формы 18 _СВОД 2_март" xfId="2753"/>
    <cellStyle name="_21С-2003г_Формы ГПЗ 3кв" xfId="2754"/>
    <cellStyle name="_21С-2003г_Формы ГПЗ 3кв_12-32" xfId="2755"/>
    <cellStyle name="_21С-2003г_Формы ГПЗ 3кв_ПНП" xfId="2756"/>
    <cellStyle name="_21С-2003г_Формы ГПЗ 3кв_СВОД 2_март" xfId="2757"/>
    <cellStyle name="_21С-2003г_Формы для БК" xfId="2758"/>
    <cellStyle name="_21С-2003г_Формы для БК_РИТЭК" xfId="2759"/>
    <cellStyle name="_21С-2003г_Формы ежемес отчетов" xfId="2760"/>
    <cellStyle name="_21С-2003г_Формы ежемес отчетов 2004 г" xfId="2761"/>
    <cellStyle name="_21С-2003г_Формы ежемес отчетов 2004 г для ТПП" xfId="2762"/>
    <cellStyle name="_21С-2003г_Формы ежемес отчетов 2004 гППО и др." xfId="2763"/>
    <cellStyle name="_21С-2003г_Формы ежемес отчетов 2004 гУГПЗ" xfId="2764"/>
    <cellStyle name="_21С-2003г_Формы ежемес отчетов 2004 гюр лица" xfId="2765"/>
    <cellStyle name="_21С-2003г_Формы ежемес отчетов_12-32" xfId="2766"/>
    <cellStyle name="_21С-2003г_Формы ежемес отчетов_СВОД 2_март" xfId="2767"/>
    <cellStyle name="_21С-2003г_формы по добыче и газопереработке1" xfId="2768"/>
    <cellStyle name="_21С-2003г_формы по добыче и газопереработке1_Downstream-LNB-II 2003" xfId="2769"/>
    <cellStyle name="_21С-2003г_формы по добыче и газопереработке1_Downstream-LNB-II 2003_Пересчет-март2009-240209" xfId="2770"/>
    <cellStyle name="_21С-2003г_формы по добыче и газопереработке1_Пересчет-март2009-240209" xfId="2771"/>
    <cellStyle name="_21С-2003г_Формы Экон плана 2006 г для ТПП" xfId="2772"/>
    <cellStyle name="_21С-2003г_Формы Экон плана 2006 г УГПЗ" xfId="2773"/>
    <cellStyle name="_21С-2003г_Формы Экон плана 2006 г юр лица" xfId="2774"/>
    <cellStyle name="_21С-2003г_Формы Экон плана 2006 г. ППО и др." xfId="2775"/>
    <cellStyle name="_21С-2003г_Формы Экон плана 2009-2011 г ППО и др." xfId="2776"/>
    <cellStyle name="_21С-2003г_Формы Экон плана 2009-2011 г УГПЗ" xfId="2777"/>
    <cellStyle name="_21С-2003г_Формы Экон плана 2009-2011 г юр лица" xfId="2778"/>
    <cellStyle name="_21С-2003г_Формы Экон плана 2009-2011 ТПП" xfId="2779"/>
    <cellStyle name="_21С-2003г_Формы_2004-2006_060803" xfId="2780"/>
    <cellStyle name="_21С-2003г_Формы_2004-2006_060803_РИТЭК" xfId="2781"/>
    <cellStyle name="_21С-2003г_ФормыАГДдлябюджетIIIкв03гскорр" xfId="2782"/>
    <cellStyle name="_21С-2003г_ФормыАГДдлябюджетIIIкв03гскорр_12-32" xfId="2783"/>
    <cellStyle name="_21С-2003г_ФормыАГДдлябюджетIIIкв03гскорр_ПНП" xfId="2784"/>
    <cellStyle name="_21С-2003г_ФормыАГДдлябюджетIIIкв03гскорр_СВОД 2_март" xfId="2785"/>
    <cellStyle name="_21С-2003г_ФЭП" xfId="2786"/>
    <cellStyle name="_21С-2003г_ФЭП  и ПУ  план 2009-2011  1" xfId="2787"/>
    <cellStyle name="_21С-2003г_ФЭП, ПУ  и ПДиР  план 2009-2011 2010-2011 новая цена и %ОКОНЧАТЕЛЬНО" xfId="2788"/>
    <cellStyle name="_21С-2003г_ФЭП_12-32" xfId="2789"/>
    <cellStyle name="_21С-2003г_ФЭП_СВОД 2_март" xfId="2790"/>
    <cellStyle name="_21С-2003г_Целевые ориентиры_сравнение" xfId="2791"/>
    <cellStyle name="_21С-2003г_Целевые ориентиры_сравнение_Пересчет-март2009-240209" xfId="2792"/>
    <cellStyle name="_21С-2003г_Целевые ориентиры_сравнение_ПНП" xfId="2793"/>
    <cellStyle name="_21С-2003г_ЦРН Переработка ЗНПЗ факт 4 кв.2004" xfId="2794"/>
    <cellStyle name="_21С-2003г_ЦРН Переработка ЗНПЗ факт 4 кв.2004_Пересчет-март2009-240209" xfId="2795"/>
    <cellStyle name="_21С-2003г_ЦРН-I квартал план" xfId="2796"/>
    <cellStyle name="_21С-2003г_ЦРН-I квартал план_Пересчет-март2009-240209" xfId="2797"/>
    <cellStyle name="_21С-2003г_ЦРН-I квартал план_ПНП" xfId="2798"/>
    <cellStyle name="_21С-2003г_ЦРН-IV план" xfId="2799"/>
    <cellStyle name="_21С-2003г_ЦРН-IV план_Пересчет-март2009-240209" xfId="2800"/>
    <cellStyle name="_21С-2003г_ЦРН-IV план_ПНП" xfId="2801"/>
    <cellStyle name="_21С-2003г_Шаблон ЛО Формы Экон Плана 2009-2011 г ТПП часть1" xfId="2802"/>
    <cellStyle name="_21С-2003г_Энергия" xfId="2803"/>
    <cellStyle name="_21С-уточ" xfId="2804"/>
    <cellStyle name="_21С-уточ_2 кв 2003 НК вероятный_Консолидация" xfId="2805"/>
    <cellStyle name="_21С-уточ_2 кв 2003 НК вероятный_Консолидация_РИТЭК" xfId="2806"/>
    <cellStyle name="_21С-уточ_2 кв 2003 НК вероятный_Российская часть1" xfId="2807"/>
    <cellStyle name="_21С-уточ_2 кв 2003 НК вероятный_Российская часть1_РИТЭК" xfId="2808"/>
    <cellStyle name="_21С-уточ_2 кв 2003 НК пессимист_Консолидация" xfId="2809"/>
    <cellStyle name="_21С-уточ_2 кв 2003 НК пессимист_Консолидация_РИТЭК" xfId="2810"/>
    <cellStyle name="_21С-уточ_2002 ЗАО Пермь прогноз" xfId="2811"/>
    <cellStyle name="_21С-уточ_2002 ЗАО Пермь прогноз_РИТЭК" xfId="2812"/>
    <cellStyle name="_21С-уточ_2003 2 кв  Хазар" xfId="2813"/>
    <cellStyle name="_21С-уточ_2003 2 кв  Хазар_РИТЭК" xfId="2814"/>
    <cellStyle name="_21С-уточ_2003-возвратный план в НК_2512" xfId="2815"/>
    <cellStyle name="_21С-уточ_2003-возвратный план в НК_2512_РИТЭК" xfId="2816"/>
    <cellStyle name="_21С-уточ_2004-2006гг_240903_01-20" xfId="2817"/>
    <cellStyle name="_21С-уточ_2004-2006гг_240903_01-20_12-32" xfId="2818"/>
    <cellStyle name="_21С-уточ_2004-2006гг_240903_01-20_СВОД 2_март" xfId="2819"/>
    <cellStyle name="_21С-уточ_21 НГДО-1" xfId="2820"/>
    <cellStyle name="_21С-уточ_21 НГДО-1.(изм.Коми)" xfId="2821"/>
    <cellStyle name="_21С-уточ_21 НГДО-1.(изм.Коми)_12-32" xfId="2822"/>
    <cellStyle name="_21С-уточ_21 НГДО-1.(изм.Коми)_ПНП" xfId="2823"/>
    <cellStyle name="_21С-уточ_21 НГДО-1.(изм.Коми)_СВОД 2_март" xfId="2824"/>
    <cellStyle name="_21С-уточ_21 НГДО-1_12-32" xfId="2825"/>
    <cellStyle name="_21С-уточ_21 НГДО-1_ПНП" xfId="2826"/>
    <cellStyle name="_21С-уточ_21 НГДО-1_СВОД 2_март" xfId="2827"/>
    <cellStyle name="_21С-уточ_21 НГДО-3кв (принято)" xfId="2828"/>
    <cellStyle name="_21С-уточ_21 НГДО-3кв (принято)_РИТЭК" xfId="2829"/>
    <cellStyle name="_21С-уточ_21 С для Оверсиза_240703" xfId="2830"/>
    <cellStyle name="_21С-уточ_21-НГДО- год после СД" xfId="2831"/>
    <cellStyle name="_21С-уточ_21-НГДО- год после СД_убойная сила" xfId="2832"/>
    <cellStyle name="_21С-уточ_2кв_18ф_28.02.03" xfId="2833"/>
    <cellStyle name="_21С-уточ_2кв_18ф_28.02.03_РИТЭК" xfId="2834"/>
    <cellStyle name="_21С-уточ_5 Формы документов по Врем.рег" xfId="2835"/>
    <cellStyle name="_21С-уточ_5 Формы документов по Врем.рег_РИТЭК" xfId="2836"/>
    <cellStyle name="_21С-уточ_Book11" xfId="2837"/>
    <cellStyle name="_21С-уточ_Book11_РИТЭК" xfId="2838"/>
    <cellStyle name="_21С-уточ_BUDGET_ 2003_3кв_070703" xfId="2839"/>
    <cellStyle name="_21С-уточ_BUDGET_ 2003_3кв_070703_12-32" xfId="2840"/>
    <cellStyle name="_21С-уточ_BUDGET_ 2003_3кв_070703_ПНП" xfId="2841"/>
    <cellStyle name="_21С-уточ_Downstream-LNB-II 2003" xfId="2842"/>
    <cellStyle name="_21С-уточ_Downstream-LNB-II 2003_Пересчет-март2009-240209" xfId="2843"/>
    <cellStyle name="_21С-уточ_IIквАГДгод03" xfId="2844"/>
    <cellStyle name="_21С-уточ_IIквАГДгод03_12-32" xfId="2845"/>
    <cellStyle name="_21С-уточ_IIквАГДгод03_ПНП" xfId="2846"/>
    <cellStyle name="_21С-уточ_IIквНВЭконпл02К" xfId="2847"/>
    <cellStyle name="_21С-уточ_IIквНВЭконпл02К_РИТЭК" xfId="2848"/>
    <cellStyle name="_21С-уточ_IVквАГДгод03" xfId="2849"/>
    <cellStyle name="_21С-уточ_IVквАГДгод03_12-32" xfId="2850"/>
    <cellStyle name="_21С-уточ_IVквАГДгод03_ПНП" xfId="2851"/>
    <cellStyle name="_21С-уточ_IVквНВгод03" xfId="2852"/>
    <cellStyle name="_21С-уточ_IVквНВгод03_12-32" xfId="2853"/>
    <cellStyle name="_21С-уточ_IVквНВгод03_ПНП" xfId="2854"/>
    <cellStyle name="_21С-уточ_IVквНВгод03_РИТЭК" xfId="2855"/>
    <cellStyle name="_21С-уточ_LUKOIL forms 2003 LOHL consolidated v5 16 oct 2002" xfId="2856"/>
    <cellStyle name="_21С-уточ_LUKOIL forms 2003 LOHL consolidated v5 16 oct 2002_РИТЭК" xfId="2857"/>
    <cellStyle name="_21С-уточ_АГДгод03" xfId="2858"/>
    <cellStyle name="_21С-уточ_АГДгод03_12-32" xfId="2859"/>
    <cellStyle name="_21С-уточ_АГДгод03_21 НГДО-3кв (принято)" xfId="2860"/>
    <cellStyle name="_21С-уточ_АГДгод03_21 НГДО-3кв (принято)_РИТЭК" xfId="2861"/>
    <cellStyle name="_21С-уточ_АГДгод03_ПНП" xfId="2862"/>
    <cellStyle name="_21С-уточ_АГДгод03_РИТЭК" xfId="2863"/>
    <cellStyle name="_21С-уточ_АГДгод03_чистая прибыль" xfId="2864"/>
    <cellStyle name="_21С-уточ_Балансы газа" xfId="2865"/>
    <cellStyle name="_21С-уточ_Битран2003-после рассмотрения" xfId="2866"/>
    <cellStyle name="_21С-уточ_Битран2003-после рассмотрения_12-32" xfId="2867"/>
    <cellStyle name="_21С-уточ_Битран2003-после рассмотрения_ПНП" xfId="2868"/>
    <cellStyle name="_21С-уточ_Битран2003-после рассмотрения_РИТЭК" xfId="2869"/>
    <cellStyle name="_21С-уточ_Битран-март" xfId="2870"/>
    <cellStyle name="_21С-уточ_Битран-март_12-32" xfId="2871"/>
    <cellStyle name="_21С-уточ_Битран-март_ПНП" xfId="2872"/>
    <cellStyle name="_21С-уточ_Бюд на янв" xfId="2873"/>
    <cellStyle name="_21С-уточ_Бюд на янв_РИТЭК" xfId="2874"/>
    <cellStyle name="_21С-уточ_Бюд.2002г энон.план(ожид)" xfId="2875"/>
    <cellStyle name="_21С-уточ_Бюд.2002г энон.план(ожид)_РИТЭК" xfId="2876"/>
    <cellStyle name="_21С-уточ_Бюд.2003г энон.план." xfId="2877"/>
    <cellStyle name="_21С-уточ_Бюд.2003г энон.план.(инвест.3925,2)" xfId="2878"/>
    <cellStyle name="_21С-уточ_Бюд.2003г энон.план.(инвест.3925,2)_РИТЭК" xfId="2879"/>
    <cellStyle name="_21С-уточ_Бюд.2003г энон.план._РИТЭК" xfId="2880"/>
    <cellStyle name="_21С-уточ_Бюд.ПНГП на I кв.2003.(для фин)" xfId="2881"/>
    <cellStyle name="_21С-уточ_Бюд.ПНГП на I кв.2003.(для фин)_РИТЭК" xfId="2882"/>
    <cellStyle name="_21С-уточ_Бюджет на 2004-2006ггКоми" xfId="2883"/>
    <cellStyle name="_21С-уточ_Бюджет на 2004-2006ггКоми_РИТЭК" xfId="2884"/>
    <cellStyle name="_21С-уточ_БЮДЖЕТ на ноябрь" xfId="2885"/>
    <cellStyle name="_21С-уточ_БЮДЖЕТ на ноябрь_РИТЭК" xfId="2886"/>
    <cellStyle name="_21С-уточ_БЮДЖЕТ-ЗС-2003год-44680Лена" xfId="2887"/>
    <cellStyle name="_21С-уточ_БЮДЖЕТ-ЗС-2003год-44680Лена_РИТЭК" xfId="2888"/>
    <cellStyle name="_21С-уточ_БюдЗС-2002год-4кв" xfId="2889"/>
    <cellStyle name="_21С-уточ_БюдЗС-2002год-4кв_РИТЭК" xfId="2890"/>
    <cellStyle name="_21С-уточ_временно" xfId="2891"/>
    <cellStyle name="_21С-уточ_временно_РИТЭК" xfId="2892"/>
    <cellStyle name="_21С-уточ_ЗАО_20_АЛД_3июн03" xfId="2893"/>
    <cellStyle name="_21С-уточ_ЗАО_20_АЛД_3июн03_РИТЭК" xfId="2894"/>
    <cellStyle name="_21С-уточ_Защита  III  квартала (таблицы)" xfId="2895"/>
    <cellStyle name="_21С-уточ_Защита  III  квартала (таблицы)_12-32" xfId="2896"/>
    <cellStyle name="_21С-уточ_Защита  III  квартала (таблицы)_ПНП" xfId="2897"/>
    <cellStyle name="_21С-уточ_Источники-2002(1кв)" xfId="2898"/>
    <cellStyle name="_21С-уточ_Источники-2002(1кв)_Downstream-LNB-II 2003" xfId="2899"/>
    <cellStyle name="_21С-уточ_Источники-2002(1кв)_Downstream-LNB-II 2003_Пересчет-март2009-240209" xfId="2900"/>
    <cellStyle name="_21С-уточ_Источники-2002(1кв)_Пересчет-март2009-240209" xfId="2901"/>
    <cellStyle name="_21С-уточ_Итоги 2002г-(ожид.) 30.01.03г." xfId="2902"/>
    <cellStyle name="_21С-уточ_Итоги 2002г-(ожид.) 30.01.03г._РИТЭК" xfId="2903"/>
    <cellStyle name="_21С-уточ_Книга1" xfId="2904"/>
    <cellStyle name="_21С-уточ_Книга1_РИТЭК" xfId="2905"/>
    <cellStyle name="_21С-уточ_Книга2" xfId="2906"/>
    <cellStyle name="_21С-уточ_Книга2_РИТЭК" xfId="2907"/>
    <cellStyle name="_21С-уточ_Книга23" xfId="2908"/>
    <cellStyle name="_21С-уточ_Книга23_РИТЭК" xfId="2909"/>
    <cellStyle name="_21С-уточ_Книга3" xfId="2910"/>
    <cellStyle name="_21С-уточ_Книга3_1" xfId="2911"/>
    <cellStyle name="_21С-уточ_Книга3_1_12-32" xfId="2912"/>
    <cellStyle name="_21С-уточ_Книга3_1_ПНП" xfId="2913"/>
    <cellStyle name="_21С-уточ_Книга3_РИТЭК" xfId="2914"/>
    <cellStyle name="_21С-уточ_Книга4" xfId="2915"/>
    <cellStyle name="_21С-уточ_Книга4_12-32" xfId="2916"/>
    <cellStyle name="_21С-уточ_Книга4_ПНП" xfId="2917"/>
    <cellStyle name="_21С-уточ_Комм и управл1" xfId="2918"/>
    <cellStyle name="_21С-уточ_Комм и управл1_РИТЭК" xfId="2919"/>
    <cellStyle name="_21С-уточ_коммерч" xfId="2920"/>
    <cellStyle name="_21С-уточ_коммерч_12-32" xfId="2921"/>
    <cellStyle name="_21С-уточ_коммерч_ПНП" xfId="2922"/>
    <cellStyle name="_21С-уточ_Контр и контролир показатели 1кв 2004" xfId="2923"/>
    <cellStyle name="_21С-уточ_Контр и контролир показатели 1кв 2004_12-32" xfId="2924"/>
    <cellStyle name="_21С-уточ_ЛУКОЙЛ_Бюджет-2003_3008" xfId="2925"/>
    <cellStyle name="_21С-уточ_ЛУКОЙЛ_Бюджет-2003_3008_РИТЭК" xfId="2926"/>
    <cellStyle name="_21С-уточ_НВгод03" xfId="2927"/>
    <cellStyle name="_21С-уточ_НВгод03_12-32" xfId="2928"/>
    <cellStyle name="_21С-уточ_НВгод03_21 НГДО-3кв (принято)" xfId="2929"/>
    <cellStyle name="_21С-уточ_НВгод03_21 НГДО-3кв (принято)_РИТЭК" xfId="2930"/>
    <cellStyle name="_21С-уточ_НВгод03_ПНП" xfId="2931"/>
    <cellStyle name="_21С-уточ_НВгод03_Расчет цены на сентябрь" xfId="2932"/>
    <cellStyle name="_21С-уточ_НВгод03_РИТЭК" xfId="2933"/>
    <cellStyle name="_21С-уточ_НВгод03_структура цены" xfId="2934"/>
    <cellStyle name="_21С-уточ_НВгод03_структура цены_РИТЭК" xfId="2935"/>
    <cellStyle name="_21С-уточ_НВгод03_убойная сила" xfId="2936"/>
    <cellStyle name="_21С-уточ_НГДО-2002-2кв 1" xfId="2937"/>
    <cellStyle name="_21С-уточ_НГДО-2002-2кв 1_РИТЭК" xfId="2938"/>
    <cellStyle name="_21С-уточ_НГДО-2002-2кв 1кристина" xfId="2939"/>
    <cellStyle name="_21С-уточ_НГДО-2002-2кв 1кристина_Downstream-LNB-II 2003" xfId="2940"/>
    <cellStyle name="_21С-уточ_НГДО-2002-2кв 1кристина_Downstream-LNB-II 2003_Пересчет-март2009-240209" xfId="2941"/>
    <cellStyle name="_21С-уточ_НГДО-2002-2кв 1кристина_Пересчет-март2009-240209" xfId="2942"/>
    <cellStyle name="_21С-уточ_НГДО-2002-2кв-11" xfId="2943"/>
    <cellStyle name="_21С-уточ_НГДО-2002-2кв-11_РИТЭК" xfId="2944"/>
    <cellStyle name="_21С-уточ_НГДО-2002-2кв2" xfId="2945"/>
    <cellStyle name="_21С-уточ_НГДО-2002-2кв2_Downstream-LNB-II 2003" xfId="2946"/>
    <cellStyle name="_21С-уточ_НГДО-2002-2кв2_Downstream-LNB-II 2003_Пересчет-март2009-240209" xfId="2947"/>
    <cellStyle name="_21С-уточ_НГДО-2002-2кв2_Пересчет-март2009-240209" xfId="2948"/>
    <cellStyle name="_21С-уточ_НГДО-2002-3кв" xfId="2949"/>
    <cellStyle name="_21С-уточ_НГДО-2002-3кв(нов)-4" xfId="2950"/>
    <cellStyle name="_21С-уточ_НГДО-2002-3кв(нов)-4_Downstream-LNB-II 2003" xfId="2951"/>
    <cellStyle name="_21С-уточ_НГДО-2002-3кв(нов)-4_Downstream-LNB-II 2003_Пересчет-март2009-240209" xfId="2952"/>
    <cellStyle name="_21С-уточ_НГДО-2002-3кв(нов)-4_Пересчет-март2009-240209" xfId="2953"/>
    <cellStyle name="_21С-уточ_НГДО-2002-3кв(нов)-8" xfId="2954"/>
    <cellStyle name="_21С-уточ_НГДО-2002-3кв(нов)-8_РИТЭК" xfId="2955"/>
    <cellStyle name="_21С-уточ_НГДО-2002-3кв_РИТЭК" xfId="2956"/>
    <cellStyle name="_21С-уточ_НГДО-2002-4кв" xfId="2957"/>
    <cellStyle name="_21С-уточ_НГДО-2002-4кв_РИТЭК" xfId="2958"/>
    <cellStyle name="_21С-уточ_НГДО-2002-расчет2002-СнижДобычи" xfId="2959"/>
    <cellStyle name="_21С-уточ_НГДО-2002-расчет2002-СнижДобычи_РИТЭК" xfId="2960"/>
    <cellStyle name="_21С-уточ_НГДО-Анашкин2" xfId="2961"/>
    <cellStyle name="_21С-уточ_НГДО-Анашкин2_РИТЭК" xfId="2962"/>
    <cellStyle name="_21С-уточ_новая форма 14- 2003г" xfId="2963"/>
    <cellStyle name="_21С-уточ_новая форма 14- 2003г_РИТЭК" xfId="2964"/>
    <cellStyle name="_21С-уточ_новая форма 21 С- 2003г" xfId="2965"/>
    <cellStyle name="_21С-уточ_новая форма 21 С- 2003г_РИТЭК" xfId="2966"/>
    <cellStyle name="_21С-уточ_новая форма 21-НГДО" xfId="2967"/>
    <cellStyle name="_21С-уточ_новая форма 21-НГДО_РИТЭК" xfId="2968"/>
    <cellStyle name="_21С-уточ_новая форма по НГДО" xfId="2969"/>
    <cellStyle name="_21С-уточ_новая форма по НГДО_РИТЭК" xfId="2970"/>
    <cellStyle name="_21С-уточ_Ожид 1кв2003_фЛУК_ЛОХЛв1_14мар031" xfId="2971"/>
    <cellStyle name="_21С-уточ_Ожид 1кв2003_фЛУК_ЛОХЛв1_14мар031_РИТЭК" xfId="2972"/>
    <cellStyle name="_21С-уточ_Пересчет-март2009-240209" xfId="2973"/>
    <cellStyle name="_21С-уточ_Пермнефть2003 -1 квартал" xfId="2974"/>
    <cellStyle name="_21С-уточ_Пермнефть2003 -1 квартал_12-32" xfId="2975"/>
    <cellStyle name="_21С-уточ_Пермнефть2003 -1 квартал_ПНП" xfId="2976"/>
    <cellStyle name="_21С-уточ_Пермнефть2003 -1 кварталс учетом ИСУ НГДО" xfId="2977"/>
    <cellStyle name="_21С-уточ_Пермнефть2003 -1 кварталс учетом ИСУ НГДО_12-32" xfId="2978"/>
    <cellStyle name="_21С-уточ_Пермнефть2003 -1 кварталс учетом ИСУ НГДО_ПНП" xfId="2979"/>
    <cellStyle name="_21С-уточ_Пермнефть2003 после рассмотрения" xfId="2980"/>
    <cellStyle name="_21С-уточ_Пермнефть2003 после рассмотрения_12-32" xfId="2981"/>
    <cellStyle name="_21С-уточ_Пермнефть2003 после рассмотрения_ПНП" xfId="2982"/>
    <cellStyle name="_21С-уточ_Пермнефть2003 после рассмотрения_РИТЭК" xfId="2983"/>
    <cellStyle name="_21С-уточ_Пермнефть-март" xfId="2984"/>
    <cellStyle name="_21С-уточ_Пермнефть-март_12-32" xfId="2985"/>
    <cellStyle name="_21С-уточ_Пермнефть-март_ПНП" xfId="2986"/>
    <cellStyle name="_21С-уточ_Планы затрат 07 07 2003 17-15" xfId="2987"/>
    <cellStyle name="_21С-уточ_пЛУК_ЛОХЛк2к03_НИВв1_280403" xfId="2988"/>
    <cellStyle name="_21С-уточ_пЛУК_ЛОХЛк2к03_НИВв1_280403_РИТЭК" xfId="2989"/>
    <cellStyle name="_21С-уточ_По кварталам приб" xfId="2990"/>
    <cellStyle name="_21С-уточ_По кварталам приб (прил21-3кварт)" xfId="2991"/>
    <cellStyle name="_21С-уточ_По кварталам приб (прил21-3кварт)_РИТЭК" xfId="2992"/>
    <cellStyle name="_21С-уточ_По кварталам приб_РИТЭК" xfId="2993"/>
    <cellStyle name="_21С-уточ_показатели 1полугод_Кристине" xfId="2994"/>
    <cellStyle name="_21С-уточ_показатели 1полугод_Кристине_РИТЭК" xfId="2995"/>
    <cellStyle name="_21С-уточ_ПредложенияЗСна2003год" xfId="2996"/>
    <cellStyle name="_21С-уточ_ПредложенияЗСна2003год_РИТЭК" xfId="2997"/>
    <cellStyle name="_21С-уточ_ПРОГНОЗ 2002-2005г(Люба)" xfId="2998"/>
    <cellStyle name="_21С-уточ_ПРОГНОЗ 2002-2005г(Люба)_РИТЭК" xfId="2999"/>
    <cellStyle name="_21С-уточ_прогноз 2005(21)-допГаз" xfId="3000"/>
    <cellStyle name="_21С-уточ_прогноз 2005(21)-допГаз_12-32" xfId="3001"/>
    <cellStyle name="_21С-уточ_прогноз 2005(21)-допГаз_ПНП" xfId="3002"/>
    <cellStyle name="_21С-уточ_прогноз 2005(21)-допГаз_РИТЭК" xfId="3003"/>
    <cellStyle name="_21С-уточ_ПРОГНОЗдо2006г(апр2003г)" xfId="3004"/>
    <cellStyle name="_21С-уточ_ПРОГНОЗдо2006г(апр2003г)_РИТЭК" xfId="3005"/>
    <cellStyle name="_21С-уточ_ПроектЗС-2003г(дляЗС)18.10.2002г" xfId="3006"/>
    <cellStyle name="_21С-уточ_ПроектЗС-2003г(дляЗС)18.10.2002г_РИТЭК" xfId="3007"/>
    <cellStyle name="_21С-уточ_Расшифровки статей себестоимости" xfId="3008"/>
    <cellStyle name="_21С-уточ_Расшифровки статей себестоимости_12-32" xfId="3009"/>
    <cellStyle name="_21С-уточ_РИТЭК-2003-нов" xfId="3010"/>
    <cellStyle name="_21С-уточ_РИТЭК-2003-нов_РИТЭК" xfId="3011"/>
    <cellStyle name="_21С-уточ_СВОД-2002-07.12.2001г" xfId="3012"/>
    <cellStyle name="_21С-уточ_СВОД-2002-07.12.2001г_РИТЭК" xfId="3013"/>
    <cellStyle name="_21С-уточ_себ по Регламенту" xfId="3014"/>
    <cellStyle name="_21С-уточ_себ по Регламенту_РИТЭК" xfId="3015"/>
    <cellStyle name="_21С-уточ_Сентябрь-Люба" xfId="3016"/>
    <cellStyle name="_21С-уточ_Сентябрь-Люба_РИТЭК" xfId="3017"/>
    <cellStyle name="_21С-уточ_смета дох и расходов" xfId="3018"/>
    <cellStyle name="_21С-уточ_смета дох и расходов_12-32" xfId="3019"/>
    <cellStyle name="_21С-уточ_смета дох и расходов_ПНП" xfId="3020"/>
    <cellStyle name="_21С-уточ_смета дох и расходов-янв" xfId="3021"/>
    <cellStyle name="_21С-уточ_смета дох и расходов-янв_12-32" xfId="3022"/>
    <cellStyle name="_21С-уточ_смета дох и расходов-янв_ПНП" xfId="3023"/>
    <cellStyle name="_21С-уточ_смета дох и расходов-янв_РИТЭК" xfId="3024"/>
    <cellStyle name="_21С-уточ_структура цены" xfId="3025"/>
    <cellStyle name="_21С-уточ_структура цены_РИТЭК" xfId="3026"/>
    <cellStyle name="_21С-уточ_ТЭП - Я." xfId="3027"/>
    <cellStyle name="_21С-уточ_ТЭП 2002" xfId="3028"/>
    <cellStyle name="_21С-уточ_ТЭП 2002_РИТЭК" xfId="3029"/>
    <cellStyle name="_21С-уточ_управл" xfId="3030"/>
    <cellStyle name="_21С-уточ_управл_12-32" xfId="3031"/>
    <cellStyle name="_21С-уточ_управл_ПНП" xfId="3032"/>
    <cellStyle name="_21С-уточ_Ф 51" xfId="3033"/>
    <cellStyle name="_21С-уточ_Ф 51 (по регламенту)" xfId="3034"/>
    <cellStyle name="_21С-уточ_Ф 51 (по регламенту)_РИТЭК" xfId="3035"/>
    <cellStyle name="_21С-уточ_Ф 51_РИТЭК" xfId="3036"/>
    <cellStyle name="_21С-уточ_Ф 511" xfId="3037"/>
    <cellStyle name="_21С-уточ_Ф 511_РИТЭК" xfId="3038"/>
    <cellStyle name="_21С-уточ_ф.18" xfId="3039"/>
    <cellStyle name="_21С-уточ_ф.18_12-32" xfId="3040"/>
    <cellStyle name="_21С-уточ_ф.18_ПНП" xfId="3041"/>
    <cellStyle name="_21С-уточ_ф.31" xfId="3042"/>
    <cellStyle name="_21С-уточ_ф.51" xfId="3043"/>
    <cellStyle name="_21С-уточ_ф.51 ноябрь 2002 г." xfId="3044"/>
    <cellStyle name="_21С-уточ_ф.51 ноябрь 2002 г._12-32" xfId="3045"/>
    <cellStyle name="_21С-уточ_ф.51 ноябрь 2002 г._21 НГДО-3кв (принято)" xfId="3046"/>
    <cellStyle name="_21С-уточ_ф.51 ноябрь 2002 г._21 НГДО-3кв (принято)_РИТЭК" xfId="3047"/>
    <cellStyle name="_21С-уточ_ф.51 ноябрь 2002 г._ПНП" xfId="3048"/>
    <cellStyle name="_21С-уточ_ф.51 ноябрь 2002 г._Расчет цены на сентябрь" xfId="3049"/>
    <cellStyle name="_21С-уточ_ф.51 ноябрь 2002 г._РИТЭК" xfId="3050"/>
    <cellStyle name="_21С-уточ_ф.51 ноябрь 2002 г._структура цены" xfId="3051"/>
    <cellStyle name="_21С-уточ_ф.51 ноябрь 2002 г._структура цены_РИТЭК" xfId="3052"/>
    <cellStyle name="_21С-уточ_ф.51 ноябрь 2002 г._убойная сила" xfId="3053"/>
    <cellStyle name="_21С-уточ_ф.51_12-32" xfId="3054"/>
    <cellStyle name="_21С-уточ_ф.51_ПНП" xfId="3055"/>
    <cellStyle name="_21С-уточ_Ф_14-_2003_Л" xfId="3056"/>
    <cellStyle name="_21С-уточ_Ф_14-_2003_Л_РИТЭК" xfId="3057"/>
    <cellStyle name="_21С-уточ_Ф_18_2003_Л" xfId="3058"/>
    <cellStyle name="_21С-уточ_Ф_18_2003_Л_РИТЭК" xfId="3059"/>
    <cellStyle name="_21С-уточ_Ф_20-_2003_Л" xfId="3060"/>
    <cellStyle name="_21С-уточ_Ф_20-_2003_Л_РИТЭК" xfId="3061"/>
    <cellStyle name="_21С-уточ_Ф_21 НГДО 2003_Л" xfId="3062"/>
    <cellStyle name="_21С-уточ_Ф_21 НГДО 2003_Л_РИТЭК" xfId="3063"/>
    <cellStyle name="_21С-уточ_Ф_21 С_ 2003_Л" xfId="3064"/>
    <cellStyle name="_21С-уточ_Ф_21 С_ 2003_Л_РИТЭК" xfId="3065"/>
    <cellStyle name="_21С-уточ_Ф_31_2003_Л" xfId="3066"/>
    <cellStyle name="_21С-уточ_Ф_31_2003_Л_РИТЭК" xfId="3067"/>
    <cellStyle name="_21С-уточ_Ф21К1_фЛУК_ЛОХЛк1-2к03_АЛД_02июнь03_1550" xfId="3068"/>
    <cellStyle name="_21С-уточ_Ф21К1_фЛУК_ЛОХЛк1-2к03_АЛД_02июнь03_1550_РИТЭК" xfId="3069"/>
    <cellStyle name="_21С-уточ_Ф21К1К251-53_пЛУК_ЛОХЛк1к03_ННВв1_ЛУКОЙЛ_22111" xfId="3070"/>
    <cellStyle name="_21С-уточ_Ф21К1К251-53_пЛУК_ЛОХЛк1к03_ННВв1_ЛУКОЙЛ_22111_РИТЭК" xfId="3071"/>
    <cellStyle name="_21С-уточ_форма 14- 2003г" xfId="3072"/>
    <cellStyle name="_21С-уточ_форма 14- 2003г (после СД)." xfId="3073"/>
    <cellStyle name="_21С-уточ_форма 14- 2003г (после СД)._РИТЭК" xfId="3074"/>
    <cellStyle name="_21С-уточ_форма 14- 2003г_РИТЭК" xfId="3075"/>
    <cellStyle name="_21С-уточ_Форма 14- для ГУКБЭПИ" xfId="3076"/>
    <cellStyle name="_21С-уточ_Форма 14- для ГУКБЭПИ_РИТЭК" xfId="3077"/>
    <cellStyle name="_21С-уточ_форма 14,1- 2003г" xfId="3078"/>
    <cellStyle name="_21С-уточ_форма 14,1- 2003г_РИТЭК" xfId="3079"/>
    <cellStyle name="_21С-уточ_форма 14." xfId="3080"/>
    <cellStyle name="_21С-уточ_форма 14._РИТЭК" xfId="3081"/>
    <cellStyle name="_21С-уточ_форма 18- 2003г" xfId="3082"/>
    <cellStyle name="_21С-уточ_форма 18- 2003г_РИТЭК" xfId="3083"/>
    <cellStyle name="_21С-уточ_форма 20- 2003г" xfId="3084"/>
    <cellStyle name="_21С-уточ_форма 20- 2003г_РИТЭК" xfId="3085"/>
    <cellStyle name="_21С-уточ_форма 21 С- 2003г" xfId="3086"/>
    <cellStyle name="_21С-уточ_форма 21 С- 2003г(после СД)" xfId="3087"/>
    <cellStyle name="_21С-уточ_форма 21 С- 2003г(после СД)_РИТЭК" xfId="3088"/>
    <cellStyle name="_21С-уточ_форма 21 С- 2003г_РИТЭК" xfId="3089"/>
    <cellStyle name="_21С-уточ_форма 21-НГДО 2003г" xfId="3090"/>
    <cellStyle name="_21С-уточ_форма 21-НГДО 2003г_РИТЭК" xfId="3091"/>
    <cellStyle name="_21С-уточ_форма 21-НГДО 2003г-1" xfId="3092"/>
    <cellStyle name="_21С-уточ_форма 21-НГДО 2003г-1_РИТЭК" xfId="3093"/>
    <cellStyle name="_21С-уточ_форма 21-НГДО 2003г-мой1" xfId="3094"/>
    <cellStyle name="_21С-уточ_форма 21-НГДО 2003г-мой1_РИТЭК" xfId="3095"/>
    <cellStyle name="_21С-уточ_форма 21-НГДО от 28.11.02" xfId="3096"/>
    <cellStyle name="_21С-уточ_форма 21-НГДО от 28.11.02_12-32" xfId="3097"/>
    <cellStyle name="_21С-уточ_форма 21-НГДО от 28.11.02_ПНП" xfId="3098"/>
    <cellStyle name="_21С-уточ_форма 21-НГДО от 28.11.02_РИТЭК" xfId="3099"/>
    <cellStyle name="_21С-уточ_форма 21-НГДО от 28.11.02_убойная сила" xfId="3100"/>
    <cellStyle name="_21С-уточ_форма 31- 2003г" xfId="3101"/>
    <cellStyle name="_21С-уточ_форма 31- 2003г_РИТЭК" xfId="3102"/>
    <cellStyle name="_21С-уточ_форма 51_Люба" xfId="3103"/>
    <cellStyle name="_21С-уточ_форма 51_Люба_РИТЭК" xfId="3104"/>
    <cellStyle name="_21С-уточ_ФОРМЫ ГУКБЭПИ-04.07.03" xfId="3105"/>
    <cellStyle name="_21С-уточ_ФОРМЫ ГУКБЭПИ-04.07.03_12-32" xfId="3106"/>
    <cellStyle name="_21С-уточ_ФОРМЫ ГУКБЭПИ-04.07.03_ПНП" xfId="3107"/>
    <cellStyle name="_21С-уточ_ФОРМЫ ГУКБЭПИ-04.07.03_РИТЭК" xfId="3108"/>
    <cellStyle name="_21С-уточ_ФОРМЫ ГУКБЭПИ-10.07.03" xfId="3109"/>
    <cellStyle name="_21С-уточ_ФОРМЫ ГУКБЭПИ-10.07.03_12-32" xfId="3110"/>
    <cellStyle name="_21С-уточ_ФОРМЫ ГУКБЭПИ-10.07.03_ПНП" xfId="3111"/>
    <cellStyle name="_21С-уточ_ФОРМЫ ГУКБЭПИ-10.07.03_РИТЭК" xfId="3112"/>
    <cellStyle name="_21С-уточ_Формы для БК" xfId="3113"/>
    <cellStyle name="_21С-уточ_Формы для БК_РИТЭК" xfId="3114"/>
    <cellStyle name="_21С-уточ_Формы для Вик. Андр" xfId="3115"/>
    <cellStyle name="_21С-уточ_Формы для Вик. Андр_РИТЭК" xfId="3116"/>
    <cellStyle name="_21С-уточ_Формы для предприятий  2004-2006 г.г." xfId="3117"/>
    <cellStyle name="_21С-уточ_Формы для предприятий  2004-2006 г.г._РИТЭК" xfId="3118"/>
    <cellStyle name="_21С-уточ_Формы для РИТЭК 2004-2006г (раб.)" xfId="3119"/>
    <cellStyle name="_21С-уточ_Формы для РИТЭК 2004-2006г (раб.)_РИТЭК" xfId="3120"/>
    <cellStyle name="_21С-уточ_ФОРМЫ_2003_ЗАО" xfId="3121"/>
    <cellStyle name="_21С-уточ_ФОРМЫ_2003_ЗАО_РИТЭК" xfId="3122"/>
    <cellStyle name="_21С-уточ_ФОРМЫ2003годНГДО" xfId="3123"/>
    <cellStyle name="_21С-уточ_ФОРМЫ2003годНГДО_РИТЭК" xfId="3124"/>
    <cellStyle name="_21С-уточ_ФОРМЫ2003годНК эконом8663" xfId="3125"/>
    <cellStyle name="_21С-уточ_ФОРМЫ2003годНК эконом8663 ( 170)" xfId="3126"/>
    <cellStyle name="_21С-уточ_ФОРМЫ2003годНК эконом8663 ( 170)_РИТЭК" xfId="3127"/>
    <cellStyle name="_21С-уточ_ФОРМЫ2003годНК эконом8663_РИТЭК" xfId="3128"/>
    <cellStyle name="_21С-уточПН" xfId="3129"/>
    <cellStyle name="_21С-уточПН_12-32" xfId="3130"/>
    <cellStyle name="_21С-уточПН_21 НГДО-3кв (принято)" xfId="3131"/>
    <cellStyle name="_21С-уточПН_21 НГДО-3кв (принято)_РИТЭК" xfId="3132"/>
    <cellStyle name="_21С-уточПН_IIквАГДгод03" xfId="3133"/>
    <cellStyle name="_21С-уточПН_IIквАГДгод03_12-32" xfId="3134"/>
    <cellStyle name="_21С-уточПН_IVквАГДгод03" xfId="3135"/>
    <cellStyle name="_21С-уточПН_IVквАГДгод03_12-32" xfId="3136"/>
    <cellStyle name="_21С-уточПН_IVквНВгод03" xfId="3137"/>
    <cellStyle name="_21С-уточПН_IVквНВгод03_РИТЭК" xfId="3138"/>
    <cellStyle name="_21С-уточПН_Бюд.ПНГП на III кв.2003г." xfId="3139"/>
    <cellStyle name="_21С-уточПН_Бюд.ПНГП на III кв.2003г._12-32" xfId="3140"/>
    <cellStyle name="_21С-уточПН_Бюджет 4 квартала из Москвы" xfId="3141"/>
    <cellStyle name="_21С-уточПН_Бюджет 4 квартала из Москвы_12-32" xfId="3142"/>
    <cellStyle name="_21С-уточПН_Книга1" xfId="3143"/>
    <cellStyle name="_21С-уточПН_Книга1_12-32" xfId="3144"/>
    <cellStyle name="_21С-уточПН_Книга1_ПНП" xfId="3145"/>
    <cellStyle name="_21С-уточПН_Контр и контролир показатели 1кв 2004" xfId="3146"/>
    <cellStyle name="_21С-уточПН_Контр и контролир показатели 1кв 2004_12-32" xfId="3147"/>
    <cellStyle name="_21С-уточПН_Контр и контролир показатели 1кв 2004_ПНП" xfId="3148"/>
    <cellStyle name="_21С-уточПН_ПНП" xfId="3149"/>
    <cellStyle name="_21С-уточПН_показатели 1полугод_Кристине" xfId="3150"/>
    <cellStyle name="_21С-уточПН_показатели 1полугод_Кристине_РИТЭК" xfId="3151"/>
    <cellStyle name="_21С-уточПН_РИТЭК" xfId="3152"/>
    <cellStyle name="_21С-уточПН_Форма 21.1.2 кв" xfId="3153"/>
    <cellStyle name="_21С-уточПН_Форма 21.1.2 кв_12-32" xfId="3154"/>
    <cellStyle name="_21С-уточПН_Форма 21.1.2 кв_ПНП" xfId="3155"/>
    <cellStyle name="_21ф_2007факт" xfId="3156"/>
    <cellStyle name="_21ф_2007факт_12-32" xfId="3157"/>
    <cellStyle name="_21форма_2007факт" xfId="3158"/>
    <cellStyle name="_21форма_2007факт_12-32" xfId="3159"/>
    <cellStyle name="_24 04 06г План КВ 2006г по ОНСС" xfId="3160"/>
    <cellStyle name="_2511 OpSCom Tables Dual vC" xfId="3161"/>
    <cellStyle name="_2511 OpSCom Tables ENG Dual vC" xfId="3162"/>
    <cellStyle name="_27_пслр-ДНС-2 Южно-Сургутский" xfId="3163"/>
    <cellStyle name="_2кв_18ф_28.02.03" xfId="3164"/>
    <cellStyle name="_2кв_18ф_28.02.03_12-32" xfId="3165"/>
    <cellStyle name="_2кв_18ф_28.02.03_ПНП" xfId="3166"/>
    <cellStyle name="_2кв_18ф_28.02.03_РИТЭК" xfId="3167"/>
    <cellStyle name="_3 кв" xfId="3168"/>
    <cellStyle name="_3 КВ 2004 ПЛАН РОССИЯ" xfId="3169"/>
    <cellStyle name="_3 КВ 2004 ПЛАН РОССИЯ_12-32" xfId="3170"/>
    <cellStyle name="_3 КВ 2004 ПЛАН РОССИЯ_ПНП" xfId="3171"/>
    <cellStyle name="_3 КВ02_ПДС" xfId="3172"/>
    <cellStyle name="_3 КВ02_ПДС_Пересчет-март2009-240209" xfId="3173"/>
    <cellStyle name="_3 КВ02_ПДС_ПНП" xfId="3174"/>
    <cellStyle name="_31_пслр-ДНС Омбинское" xfId="3175"/>
    <cellStyle name="_4 КВ02_ПДС утвержденный" xfId="3176"/>
    <cellStyle name="_4 КВ02_ПДС утвержденный_Пересчет-март2009-240209" xfId="3177"/>
    <cellStyle name="_4 КВ02_ПДС утвержденный_ПНП" xfId="3178"/>
    <cellStyle name="_4 квартал 2002 г  смета  и  прочие" xfId="3179"/>
    <cellStyle name="_4 квартал 2002 г  смета  и  прочие_12-32" xfId="3180"/>
    <cellStyle name="_4 квартал 2002 г  смета  и  прочие_ПНП" xfId="3181"/>
    <cellStyle name="_4 квартал 2002 г  смета  и  прочие_РИТЭК" xfId="3182"/>
    <cellStyle name="_5 year plan 011004" xfId="3183"/>
    <cellStyle name="_5 year plan 090904 NRH new capex Steve data St comments" xfId="3184"/>
    <cellStyle name="_5 year plan 2003-2009" xfId="3185"/>
    <cellStyle name="_5 year plan 2003-2009_~0266644" xfId="3186"/>
    <cellStyle name="_5 year plan 2003-2009_~1870955" xfId="3187"/>
    <cellStyle name="_5 year plan 2003-2009_~4298733" xfId="3188"/>
    <cellStyle name="_5 year plan 2003-2009_~4601453" xfId="3189"/>
    <cellStyle name="_5 year plan 2003-2009_~4807408" xfId="3190"/>
    <cellStyle name="_5 year plan 2003-2009_~5868472" xfId="3191"/>
    <cellStyle name="_5 year plan 2003-2009_~6069322" xfId="3192"/>
    <cellStyle name="_5 year plan 2003-2009_~6685267" xfId="3193"/>
    <cellStyle name="_5 year plan 2003-2009_~6755673" xfId="3194"/>
    <cellStyle name="_5 year plan 2003-2009_~7731488" xfId="3195"/>
    <cellStyle name="_5 year plan 2003-2009_~9407028" xfId="3196"/>
    <cellStyle name="_5 year plan 2003-2009_~9578249" xfId="3197"/>
    <cellStyle name="_5 year plan 2003-2009_~9716315" xfId="3198"/>
    <cellStyle name="_5 year plan 2003-2009_040822 Profit_Tax_(portal)" xfId="3199"/>
    <cellStyle name="_5 year plan 2003-2009_040928 Profit_Tax_3Ax1Ax4" xfId="3200"/>
    <cellStyle name="_5 year plan 2003-2009_1Y business plan 3 version 301104 (2)" xfId="3201"/>
    <cellStyle name="_5 year plan 2003-2009_5 year plan 011004" xfId="3202"/>
    <cellStyle name="_5 year plan 2003-2009_5 year plan CorpFin" xfId="3203"/>
    <cellStyle name="_5 year plan 2003-2009_5 year plan CorpFin_second model" xfId="3204"/>
    <cellStyle name="_5 year plan 2003-2009_5yearConsolidationModel_3c34.8c as of 09.11.04" xfId="3205"/>
    <cellStyle name="_5 year plan 2003-2009_5yp_1f4" xfId="3206"/>
    <cellStyle name="_5 year plan 2003-2009_5yp_1g4" xfId="3207"/>
    <cellStyle name="_5 year plan 2003-2009_BP 2005  231104" xfId="3208"/>
    <cellStyle name="_5 year plan 2003-2009_Case 1 (10C)" xfId="3209"/>
    <cellStyle name="_5 year plan 2003-2009_Case 3 (8N)" xfId="3210"/>
    <cellStyle name="_5 year plan 2003-2009_Case 4 (8C-2)" xfId="3211"/>
    <cellStyle name="_5 year plan 2003-2009_Case 5 (10C-2)" xfId="3212"/>
    <cellStyle name="_5 year plan 2003-2009_Case with lower inflation" xfId="3213"/>
    <cellStyle name="_5 year plan 2003-2009_Corporate Finance" xfId="3214"/>
    <cellStyle name="_5 year plan 2003-2009_FebGFO CashFinance 03 03 2005e" xfId="3215"/>
    <cellStyle name="_5 year plan 2003-2009_feedback for CorpFin 5YP" xfId="3216"/>
    <cellStyle name="_5 year plan 2003-2009_Finance 5YP 10.11.2004" xfId="3217"/>
    <cellStyle name="_5 year plan 2003-2009_Finance GFO Zero_3" xfId="3218"/>
    <cellStyle name="_5 year plan 2003-2009_Finance GFO Zero_5" xfId="3219"/>
    <cellStyle name="_5 year plan 2003-2009_Finance_Mach15" xfId="3220"/>
    <cellStyle name="_5 year plan 2003-2009_FinReporting_1G4_13.09" xfId="3221"/>
    <cellStyle name="_5 year plan 2003-2009_GFO calc plus finplan 110305" xfId="3222"/>
    <cellStyle name="_5 year plan 2003-2009_October BP" xfId="3223"/>
    <cellStyle name="_5 year plan 2003-2009_October BP на 5 лет adjustments" xfId="3224"/>
    <cellStyle name="_5 year plan 2003-2009_Sensitivities for RA" xfId="3225"/>
    <cellStyle name="_5 year plan 2003-2009_Template for Finance" xfId="3226"/>
    <cellStyle name="_5 year plan 2003-2009_Книга2" xfId="3227"/>
    <cellStyle name="_5 year plan 2003-2009_Налог_на_прибыль" xfId="3228"/>
    <cellStyle name="_5 year plan 2003-2009_расчет % и долга для 1YBP =GFO NEW 2005" xfId="3229"/>
    <cellStyle name="_5 year Plan Assumptions 200904 vC" xfId="3230"/>
    <cellStyle name="_5 year plan CorpFin" xfId="3231"/>
    <cellStyle name="_5 year plan CorpFin_second model" xfId="3232"/>
    <cellStyle name="_5 yr plan - Uvat (ex.Subv)_11_08_04_last" xfId="3233"/>
    <cellStyle name="_5 yr plan - Uvat (Technology)_11_08_04_full" xfId="3234"/>
    <cellStyle name="_5 Формы документов по Врем.рег" xfId="3235"/>
    <cellStyle name="_5 Формы документов по Врем.рег_12-32" xfId="3236"/>
    <cellStyle name="_5 Формы документов по Врем.рег_ПНП" xfId="3237"/>
    <cellStyle name="_5 Формы документов по Врем.рег_РИТЭК" xfId="3238"/>
    <cellStyle name="_5 Формы документов по Врем.рег_убойная сила" xfId="3239"/>
    <cellStyle name="_51" xfId="3240"/>
    <cellStyle name="_51_070803" xfId="3241"/>
    <cellStyle name="_51_070803_12-32" xfId="3242"/>
    <cellStyle name="_51_070803_ПНП" xfId="3243"/>
    <cellStyle name="_51_070803_РИТЭК" xfId="3244"/>
    <cellStyle name="_51_12-32" xfId="3245"/>
    <cellStyle name="_51_21 НГДО-3кв (принято)" xfId="3246"/>
    <cellStyle name="_51_21 НГДО-3кв (принято)_РИТЭК" xfId="3247"/>
    <cellStyle name="_51_ПНП" xfId="3248"/>
    <cellStyle name="_51_Расчет цены на сентябрь" xfId="3249"/>
    <cellStyle name="_51_РИТЭК" xfId="3250"/>
    <cellStyle name="_51_структура цены" xfId="3251"/>
    <cellStyle name="_51_структура цены_РИТЭК" xfId="3252"/>
    <cellStyle name="_51_убойная сила" xfId="3253"/>
    <cellStyle name="_51к" xfId="3254"/>
    <cellStyle name="_51к_12-32" xfId="3255"/>
    <cellStyle name="_51к_21 НГДО-3кв (принято)" xfId="3256"/>
    <cellStyle name="_51к_21 НГДО-3кв (принято)_РИТЭК" xfId="3257"/>
    <cellStyle name="_51к_ПНП" xfId="3258"/>
    <cellStyle name="_51к_Расчет цены на сентябрь" xfId="3259"/>
    <cellStyle name="_51к_РИТЭК" xfId="3260"/>
    <cellStyle name="_51к_структура цены" xfId="3261"/>
    <cellStyle name="_51к_структура цены_РИТЭК" xfId="3262"/>
    <cellStyle name="_51к_убойная сила" xfId="3263"/>
    <cellStyle name="_5Y BP 260805" xfId="3264"/>
    <cellStyle name="_5Y BP 260805 - next ver" xfId="3265"/>
    <cellStyle name="_5-year Plan (2006-2010) Assumptions ($40Brent) - for distribution" xfId="3266"/>
    <cellStyle name="_5year plan_inflation_Exploration" xfId="3267"/>
    <cellStyle name="_5yearConsolidationModel" xfId="3268"/>
    <cellStyle name="_5yearConsolidationModel_3c34.8c as of 09.11.04" xfId="3269"/>
    <cellStyle name="_5-yearTOTAL_by_Blocks" xfId="3270"/>
    <cellStyle name="_5-yearTOTAL_by_Blocks_(06-09-2004 adjusted)-(21-09-2004 adjusted)-6" xfId="3271"/>
    <cellStyle name="_5-yearTOTAL_by_Blocks_01_09" xfId="3272"/>
    <cellStyle name="_5-yearTOTAL_by_Blocks_040822 Profit_Tax_(portal)" xfId="3273"/>
    <cellStyle name="_5-yearTOTAL_by_Blocks_040928 Profit_Tax_3Ax1Ax4" xfId="3274"/>
    <cellStyle name="_5-yearTOTAL_by_Blocks_20_08" xfId="3275"/>
    <cellStyle name="_5-yearTOTAL_by_Blocks_inflation01_09" xfId="3276"/>
    <cellStyle name="_5-yearTOTAL_by_Blocks_inflation20_08" xfId="3277"/>
    <cellStyle name="_5-yearTOTAL_by_Blocks_Книга2" xfId="3278"/>
    <cellStyle name="_5-yearTOTAL_by_Blocks_Налог_на_прибыль" xfId="3279"/>
    <cellStyle name="_5-YP (2009-2013) Assump_Slavneft_v5 НПЗ - ЯНП предпосылки (отправлено всем ДО)" xfId="3280"/>
    <cellStyle name="_5YP Options for Presentation_190907" xfId="3281"/>
    <cellStyle name="_5YP Options_Presentation" xfId="3282"/>
    <cellStyle name="_5yp_1f4" xfId="3283"/>
    <cellStyle name="_5yp_1g4" xfId="3284"/>
    <cellStyle name="_5yr Plan templates Exploration" xfId="3285"/>
    <cellStyle name="_5yr_plan_Exploration_templates" xfId="3286"/>
    <cellStyle name="_6САС_2006 (июнь)" xfId="3287"/>
    <cellStyle name="_6САС_2006 (июнь)_Ф.4 утв Паша" xfId="3288"/>
    <cellStyle name="_7.1." xfId="3289"/>
    <cellStyle name="_7B" xfId="3290"/>
    <cellStyle name="_anabokova_36801109" xfId="3291"/>
    <cellStyle name="_anabokova_36801109_12-32" xfId="3292"/>
    <cellStyle name="_anabokova_36801109_ПНП" xfId="3293"/>
    <cellStyle name="_April_оперативка" xfId="3294"/>
    <cellStyle name="_April_оперативка_12-32" xfId="3295"/>
    <cellStyle name="_April_оперативка_ПНП" xfId="3296"/>
    <cellStyle name="_Assumptions" xfId="3297"/>
    <cellStyle name="_Attachment 1 - Приложение 1" xfId="3298"/>
    <cellStyle name="_Baseline data Aug GFO" xfId="3299"/>
    <cellStyle name="_Baseline data Aug GFO_~5055318" xfId="3300"/>
    <cellStyle name="_Book1" xfId="3301"/>
    <cellStyle name="_Book11" xfId="3302"/>
    <cellStyle name="_Book11_12-32" xfId="3303"/>
    <cellStyle name="_Book11_ПНП" xfId="3304"/>
    <cellStyle name="_Book11_РИТЭК" xfId="3305"/>
    <cellStyle name="_BP 2003-2007_2005_TNK-U consol_prices_2405" xfId="3306"/>
    <cellStyle name="_BP 2004 BoD_OFS 03Dec04_format PPM_woRCMTO" xfId="3307"/>
    <cellStyle name="_BP 2004 BoD_OFS 26Nov04_format PPM_02" xfId="3308"/>
    <cellStyle name="_BP 2005  231104" xfId="3309"/>
    <cellStyle name="_BP_ПФС_ННГ_2008" xfId="3310"/>
    <cellStyle name="_BP2003 18" xfId="3311"/>
    <cellStyle name="_BP2005 by qrts_v2 YV03" xfId="3312"/>
    <cellStyle name="_BP2007_YANOSот КОВ янв 2007 ОКОНЧАТЕЛЬНЫЙ" xfId="3313"/>
    <cellStyle name="_Branches 5YP template" xfId="3314"/>
    <cellStyle name="_Branches 5YP template_040822 Profit_Tax_(portal)" xfId="3315"/>
    <cellStyle name="_Branches 5YP template_040928 Profit_Tax_3Ax1Ax4" xfId="3316"/>
    <cellStyle name="_Branches 5YP template_Книга2" xfId="3317"/>
    <cellStyle name="_Branches 5YP template_Налог_на_прибыль" xfId="3318"/>
    <cellStyle name="_Bridge Chart" xfId="3319"/>
    <cellStyle name="_Brokers' forecasts" xfId="3320"/>
    <cellStyle name="_Brokers' forecasts_DATABOOK_08_Rus-last (version 3)" xfId="3321"/>
    <cellStyle name="_Brokers research (Sept06)" xfId="3322"/>
    <cellStyle name="_Brokers research (Sept06)_DATABOOK_08_Rus-last (version 3)" xfId="3323"/>
    <cellStyle name="_BU_ORSAR_190905" xfId="3324"/>
    <cellStyle name="_BUDGET 2004_for renovation_25.11" xfId="3325"/>
    <cellStyle name="_Budget_Form СВОД ВРЕМ РЕГЛ" xfId="3326"/>
    <cellStyle name="_Budget_Form СВОД ВРЕМ РЕГЛ_12-32" xfId="3327"/>
    <cellStyle name="_Budget_Form СВОД ВРЕМ РЕГЛ_21 НГДО-3кв (принято)" xfId="3328"/>
    <cellStyle name="_Budget_Form СВОД ВРЕМ РЕГЛ_21 НГДО-3кв (принято)_РИТЭК" xfId="3329"/>
    <cellStyle name="_Budget_Form СВОД ВРЕМ РЕГЛ_изменения10" xfId="3330"/>
    <cellStyle name="_Budget_Form СВОД ВРЕМ РЕГЛ_изменения10_12-32" xfId="3331"/>
    <cellStyle name="_Budget_Form СВОД ВРЕМ РЕГЛ_изменения10_Пересчет-март2009-240209" xfId="3332"/>
    <cellStyle name="_Budget_Form СВОД ВРЕМ РЕГЛ_изменения10_ПНП" xfId="3333"/>
    <cellStyle name="_Budget_Form СВОД ВРЕМ РЕГЛ_изменения10_РИТЭК" xfId="3334"/>
    <cellStyle name="_Budget_Form СВОД ВРЕМ РЕГЛ_изменения10_убойная сила" xfId="3335"/>
    <cellStyle name="_Budget_Form СВОД ВРЕМ РЕГЛ_ПНП" xfId="3336"/>
    <cellStyle name="_Budget_Form СВОД ВРЕМ РЕГЛ_Расчет цены на сентябрь" xfId="3337"/>
    <cellStyle name="_Budget_Form СВОД ВРЕМ РЕГЛ_РИТЭК" xfId="3338"/>
    <cellStyle name="_Budget_Form СВОД ВРЕМ РЕГЛ_структура цены" xfId="3339"/>
    <cellStyle name="_Budget_Form СВОД ВРЕМ РЕГЛ_структура цены_РИТЭК" xfId="3340"/>
    <cellStyle name="_Budget_Form СВОД ВРЕМ РЕГЛ_убойная сила" xfId="3341"/>
    <cellStyle name="_BUDGET_ПН2002(2)" xfId="3342"/>
    <cellStyle name="_BUDGET_ПН2002(2)_Downstream-LNB-II 2003" xfId="3343"/>
    <cellStyle name="_BUDGET_ПН2002(2)_Downstream-LNB-II 2003_Пересчет-март2009-240209" xfId="3344"/>
    <cellStyle name="_BUDGET_ПН2002(2)_БЮДЖЕТ-ЗС-2003год-44680Лена" xfId="3345"/>
    <cellStyle name="_BUDGET_ПН2002(2)_БЮДЖЕТ-ЗС-2003год-44680Лена_РИТЭК" xfId="3346"/>
    <cellStyle name="_BUDGET_ПН2002(2)_новая форма по НГДО" xfId="3347"/>
    <cellStyle name="_BUDGET_ПН2002(2)_новая форма по НГДО_РИТЭК" xfId="3348"/>
    <cellStyle name="_BUDGET_ПН2002(2)_Пересчет-март2009-240209" xfId="3349"/>
    <cellStyle name="_BUDGET_ПН2002(2)_По кварталам приб" xfId="3350"/>
    <cellStyle name="_BUDGET_ПН2002(2)_По кварталам приб (прил21-3кварт)" xfId="3351"/>
    <cellStyle name="_BUDGET_ПН2002(2)_По кварталам приб (прил21-3кварт)_РИТЭК" xfId="3352"/>
    <cellStyle name="_BUDGET_ПН2002(2)_По кварталам приб_РИТЭК" xfId="3353"/>
    <cellStyle name="_BUDGET_ПН2002(2)_ПредложенияЗСна2003год" xfId="3354"/>
    <cellStyle name="_BUDGET_ПН2002(2)_ПредложенияЗСна2003год_РИТЭК" xfId="3355"/>
    <cellStyle name="_BUDGET_ПН2002(2)_ПроектЗС-2003г(дляЗС)18.10.2002г" xfId="3356"/>
    <cellStyle name="_BUDGET_ПН2002(2)_ПроектЗС-2003г(дляЗС)18.10.2002г_РИТЭК" xfId="3357"/>
    <cellStyle name="_BUDGET_ПН2002(2)_ф.51 ноябрь 2002 г." xfId="3358"/>
    <cellStyle name="_BUDGET_ПН2002(2)_ф.51 ноябрь 2002 г._РИТЭК" xfId="3359"/>
    <cellStyle name="_BUDGET_ПН2002(2)_форма 14- 2003г" xfId="3360"/>
    <cellStyle name="_BUDGET_ПН2002(2)_форма 14- 2003г (после СД)." xfId="3361"/>
    <cellStyle name="_BUDGET_ПН2002(2)_форма 14- 2003г (после СД)._РИТЭК" xfId="3362"/>
    <cellStyle name="_BUDGET_ПН2002(2)_форма 14- 2003г_РИТЭК" xfId="3363"/>
    <cellStyle name="_BUDGET_ПН2002(2)_форма 14,1- 2003г" xfId="3364"/>
    <cellStyle name="_BUDGET_ПН2002(2)_форма 14,1- 2003г_РИТЭК" xfId="3365"/>
    <cellStyle name="_BUDGET_ПН2002(2)_форма 18- 2003г" xfId="3366"/>
    <cellStyle name="_BUDGET_ПН2002(2)_форма 18- 2003г_РИТЭК" xfId="3367"/>
    <cellStyle name="_BUDGET_ПН2002(2)_форма 20- 2003г" xfId="3368"/>
    <cellStyle name="_BUDGET_ПН2002(2)_форма 20- 2003г_РИТЭК" xfId="3369"/>
    <cellStyle name="_BUDGET_ПН2002(2)_форма 21 С- 2003г" xfId="3370"/>
    <cellStyle name="_BUDGET_ПН2002(2)_форма 21 С- 2003г(после СД)" xfId="3371"/>
    <cellStyle name="_BUDGET_ПН2002(2)_форма 21 С- 2003г(после СД)_РИТЭК" xfId="3372"/>
    <cellStyle name="_BUDGET_ПН2002(2)_форма 21 С- 2003г_РИТЭК" xfId="3373"/>
    <cellStyle name="_BUDGET_ПН2002(2)_форма 21-НГДО 2003г" xfId="3374"/>
    <cellStyle name="_BUDGET_ПН2002(2)_форма 21-НГДО 2003г_РИТЭК" xfId="3375"/>
    <cellStyle name="_BUDGET_ПН2002(2)_форма 31- 2003г" xfId="3376"/>
    <cellStyle name="_BUDGET_ПН2002(2)_форма 31- 2003г_РИТЭК" xfId="3377"/>
    <cellStyle name="_business _slavneft_2004" xfId="3378"/>
    <cellStyle name="_Business-plan_forms_II_03.10.03." xfId="3379"/>
    <cellStyle name="_Business-plan_forms_II_03.10.03._~5055318" xfId="3380"/>
    <cellStyle name="_calcs алексей" xfId="3381"/>
    <cellStyle name="_Calculations (LTStrategy) 100804.xls Диагр. 2" xfId="3382"/>
    <cellStyle name="_Calculations (LTStrategy) 150604" xfId="3383"/>
    <cellStyle name="_Capex table 2211" xfId="3384"/>
    <cellStyle name="_Capex_100% " xfId="3385"/>
    <cellStyle name="_Capex_100%  (2)" xfId="3386"/>
    <cellStyle name="_Case 1 (10C)" xfId="3387"/>
    <cellStyle name="_Case 3 (8N)" xfId="3388"/>
    <cellStyle name="_Case 4 (8C-2)" xfId="3389"/>
    <cellStyle name="_Case 5 (10C-2)" xfId="3390"/>
    <cellStyle name="_Case with lower inflation" xfId="3391"/>
    <cellStyle name="_cash flow reclass" xfId="3392"/>
    <cellStyle name="_Cash flow till 2Q'05 100804" xfId="3393"/>
    <cellStyle name="_Cash_Siboil_2005_BP" xfId="3394"/>
    <cellStyle name="_Cash_Siboil_2005_BP_Бюджет 2010 (Зем имущ отнош)20.04.10" xfId="3395"/>
    <cellStyle name="_Chart VAM vs prev Actuals" xfId="3396"/>
    <cellStyle name="_Cons plan 24.11.04_Financialisation_ОтФокиной" xfId="3397"/>
    <cellStyle name="_Consolidation" xfId="3398"/>
    <cellStyle name="_Consolidation_040822 Profit_Tax_(portal)" xfId="3399"/>
    <cellStyle name="_Consolidation_040928 Profit_Tax_3Ax1Ax4" xfId="3400"/>
    <cellStyle name="_Consolidation_Tax Input 5yr plan" xfId="3401"/>
    <cellStyle name="_Consolidation_Книга2" xfId="3402"/>
    <cellStyle name="_Consolidation_Налог_на_прибыль" xfId="3403"/>
    <cellStyle name="_ControlableCost_GFO-Zero_v5" xfId="3404"/>
    <cellStyle name="_Copy of !Capex_Master_15_08_05 " xfId="3405"/>
    <cellStyle name="_Corp &amp; Functions vB" xfId="3406"/>
    <cellStyle name="_Corp Functions 5-year plan" xfId="3407"/>
    <cellStyle name="_Corp Functions 5-year plan_040822 Profit_Tax_(portal)" xfId="3408"/>
    <cellStyle name="_Corp Functions 5-year plan_040928 Profit_Tax_3Ax1Ax4" xfId="3409"/>
    <cellStyle name="_Corp Functions 5-year plan_Книга2" xfId="3410"/>
    <cellStyle name="_Corp Functions 5-year plan_Налог_на_прибыль" xfId="3411"/>
    <cellStyle name="_Corporate Finance" xfId="3412"/>
    <cellStyle name="_CorporateCenter analysis 16.11.04" xfId="3413"/>
    <cellStyle name="_cost" xfId="3414"/>
    <cellStyle name="_Cost forms - presentation2" xfId="3415"/>
    <cellStyle name="_Cost forms - presentation2_~5055318" xfId="3416"/>
    <cellStyle name="_Cost forms - presentation2_DCF030925_vat" xfId="3417"/>
    <cellStyle name="_Cost forms - presentation2_DCF030925_vat_" xfId="3418"/>
    <cellStyle name="_Cost forms - presentation2_DCFonly" xfId="3419"/>
    <cellStyle name="_Costs 30.11" xfId="3420"/>
    <cellStyle name="_Data_TEP_мес (rep &amp; affil-2 (2)" xfId="3421"/>
    <cellStyle name="_Daughter_Companies_G&amp;A" xfId="3422"/>
    <cellStyle name="_Daughter_Companies_G&amp;A_~5055318" xfId="3423"/>
    <cellStyle name="_DCF030925_vat" xfId="3424"/>
    <cellStyle name="_DCF030925_vat_" xfId="3425"/>
    <cellStyle name="_DCFonly" xfId="3426"/>
    <cellStyle name="_Debt 12m04 CFS 12m 2004" xfId="3427"/>
    <cellStyle name="_Debt 9m04 CFS 9m 2004 updated" xfId="3428"/>
    <cellStyle name="_Debt repayment 190204 2" xfId="3429"/>
    <cellStyle name="_DIF_1_2004_TNK" xfId="3430"/>
    <cellStyle name="_DIF_1_ТНК_03 от мая-04 от июля" xfId="3431"/>
    <cellStyle name="_DIF_3_декабрь_02" xfId="3432"/>
    <cellStyle name="_DIF_3_декабрь_02_DIF_3_декабрь_02_к презентации1(19_03_03)" xfId="3433"/>
    <cellStyle name="_DIF_3_декабрь_02_ДляГраф_2 (2)" xfId="3434"/>
    <cellStyle name="_DIF_3_декабрь_02_к презентации1" xfId="3435"/>
    <cellStyle name="_DIF_3_декабрь_02_к презентации1(19_03_03)" xfId="3436"/>
    <cellStyle name="_DIF_3_декабрь_02_свод ТНК все" xfId="3437"/>
    <cellStyle name="_DIF_3_декабрь_02_свод ТНК(ГТМ)" xfId="3438"/>
    <cellStyle name="_DIF-2_Graf_6mo03" xfId="3439"/>
    <cellStyle name="_DIF-2_Graf_6mo03_~5055318" xfId="3440"/>
    <cellStyle name="_DIF-ADIF-2_INV" xfId="3441"/>
    <cellStyle name="_Downstream" xfId="3442"/>
    <cellStyle name="_Downstream bricks" xfId="3443"/>
    <cellStyle name="_Downstream bricks 18.11.04" xfId="3444"/>
    <cellStyle name="_Downstream MR-STL BU" xfId="3445"/>
    <cellStyle name="_Downstream MR-STL BU_~5055318" xfId="3446"/>
    <cellStyle name="_Downstream3_Marketing" xfId="3447"/>
    <cellStyle name="_Drill" xfId="3448"/>
    <cellStyle name="_DS Bricks" xfId="3449"/>
    <cellStyle name="_Export and MET vB" xfId="3450"/>
    <cellStyle name="_Export duty On-shore calc 12m 2002" xfId="3451"/>
    <cellStyle name="_Export duty On-shore calc 12m 2002_~5055318" xfId="3452"/>
    <cellStyle name="_FA" xfId="3453"/>
    <cellStyle name="_Feb 02 Options" xfId="3454"/>
    <cellStyle name="_feedback for CorpFin 5YP" xfId="3455"/>
    <cellStyle name="_FFF" xfId="3456"/>
    <cellStyle name="_FFF_~5055318" xfId="3457"/>
    <cellStyle name="_FFF_17_0" xfId="3458"/>
    <cellStyle name="_FFF_17_0_~5055318" xfId="3459"/>
    <cellStyle name="_FFF_17_0_1" xfId="3460"/>
    <cellStyle name="_FFF_17_0_1_~5055318" xfId="3461"/>
    <cellStyle name="_FFF_balance" xfId="3462"/>
    <cellStyle name="_FFF_balance_~5055318" xfId="3463"/>
    <cellStyle name="_FFF_Capex-new" xfId="3464"/>
    <cellStyle name="_FFF_Capex-new_~5055318" xfId="3465"/>
    <cellStyle name="_FFF_Capex-new_DCF030925_vat" xfId="3466"/>
    <cellStyle name="_FFF_Capex-new_DCF030925_vat_" xfId="3467"/>
    <cellStyle name="_FFF_Capex-new_DCFonly" xfId="3468"/>
    <cellStyle name="_FFF_DCF030925_vat" xfId="3469"/>
    <cellStyle name="_FFF_DCF030925_vat_" xfId="3470"/>
    <cellStyle name="_FFF_DCFonly" xfId="3471"/>
    <cellStyle name="_FFF_Financial Plan - final_2" xfId="3472"/>
    <cellStyle name="_FFF_Financial Plan - final_2_~5055318" xfId="3473"/>
    <cellStyle name="_FFF_Financial Plan - final_2_DCF030925_vat" xfId="3474"/>
    <cellStyle name="_FFF_Financial Plan - final_2_DCF030925_vat_" xfId="3475"/>
    <cellStyle name="_FFF_Financial Plan - final_2_DCFonly" xfId="3476"/>
    <cellStyle name="_FFF_Form 01(MB)" xfId="3477"/>
    <cellStyle name="_FFF_Form 01(MB)_040822 Profit_Tax_(portal)" xfId="3478"/>
    <cellStyle name="_FFF_Form 01(MB)_040928 Profit_Tax_3Ax1Ax4" xfId="3479"/>
    <cellStyle name="_FFF_Form 01(MB)_Tax Input 5yr plan" xfId="3480"/>
    <cellStyle name="_FFF_Form 01(MB)_Книга2" xfId="3481"/>
    <cellStyle name="_FFF_Form 01(MB)_Налог_на_прибыль" xfId="3482"/>
    <cellStyle name="_FFF_Links_NK" xfId="3483"/>
    <cellStyle name="_FFF_Links_NK_040822 Profit_Tax_(portal)" xfId="3484"/>
    <cellStyle name="_FFF_Links_NK_040928 Profit_Tax_3Ax1Ax4" xfId="3485"/>
    <cellStyle name="_FFF_Links_NK_Tax Input 5yr plan" xfId="3486"/>
    <cellStyle name="_FFF_Links_NK_Книга2" xfId="3487"/>
    <cellStyle name="_FFF_Links_NK_Налог_на_прибыль" xfId="3488"/>
    <cellStyle name="_FFF_N20_5" xfId="3489"/>
    <cellStyle name="_FFF_N20_5_~5055318" xfId="3490"/>
    <cellStyle name="_FFF_N20_5_DCF030925_vat" xfId="3491"/>
    <cellStyle name="_FFF_N20_5_DCF030925_vat_" xfId="3492"/>
    <cellStyle name="_FFF_N20_5_DCFonly" xfId="3493"/>
    <cellStyle name="_FFF_N20_6" xfId="3494"/>
    <cellStyle name="_FFF_N20_6_~5055318" xfId="3495"/>
    <cellStyle name="_FFF_N20_6_DCF030925_vat" xfId="3496"/>
    <cellStyle name="_FFF_N20_6_DCF030925_vat_" xfId="3497"/>
    <cellStyle name="_FFF_N20_6_DCFonly" xfId="3498"/>
    <cellStyle name="_FFF_New Form10_2" xfId="3499"/>
    <cellStyle name="_FFF_New Form10_2_~5055318" xfId="3500"/>
    <cellStyle name="_FFF_New Form10_2_DCF030925_vat" xfId="3501"/>
    <cellStyle name="_FFF_New Form10_2_DCF030925_vat_" xfId="3502"/>
    <cellStyle name="_FFF_New Form10_2_DCFonly" xfId="3503"/>
    <cellStyle name="_FFF_Nsi" xfId="3504"/>
    <cellStyle name="_FFF_Nsi - last version" xfId="3505"/>
    <cellStyle name="_FFF_Nsi - last version for programming" xfId="3506"/>
    <cellStyle name="_FFF_Nsi - last version for programming_~5055318" xfId="3507"/>
    <cellStyle name="_FFF_Nsi - last version for programming_DCF030925_vat" xfId="3508"/>
    <cellStyle name="_FFF_Nsi - last version for programming_DCF030925_vat_" xfId="3509"/>
    <cellStyle name="_FFF_Nsi - last version for programming_DCFonly" xfId="3510"/>
    <cellStyle name="_FFF_Nsi - last version_~5055318" xfId="3511"/>
    <cellStyle name="_FFF_Nsi - last version_DCF030925_vat" xfId="3512"/>
    <cellStyle name="_FFF_Nsi - last version_DCF030925_vat_" xfId="3513"/>
    <cellStyle name="_FFF_Nsi - last version_DCFonly" xfId="3514"/>
    <cellStyle name="_FFF_Nsi - next_last version" xfId="3515"/>
    <cellStyle name="_FFF_Nsi - next_last version_~5055318" xfId="3516"/>
    <cellStyle name="_FFF_Nsi - next_last version_DCF030925_vat" xfId="3517"/>
    <cellStyle name="_FFF_Nsi - next_last version_DCF030925_vat_" xfId="3518"/>
    <cellStyle name="_FFF_Nsi - next_last version_DCFonly" xfId="3519"/>
    <cellStyle name="_FFF_Nsi - plan - final" xfId="3520"/>
    <cellStyle name="_FFF_Nsi - plan - final_~5055318" xfId="3521"/>
    <cellStyle name="_FFF_Nsi - plan - final_DCF030925_vat" xfId="3522"/>
    <cellStyle name="_FFF_Nsi - plan - final_DCF030925_vat_" xfId="3523"/>
    <cellStyle name="_FFF_Nsi - plan - final_DCFonly" xfId="3524"/>
    <cellStyle name="_FFF_Nsi -super_ last version" xfId="3525"/>
    <cellStyle name="_FFF_Nsi -super_ last version_~5055318" xfId="3526"/>
    <cellStyle name="_FFF_Nsi -super_ last version_DCF030925_vat" xfId="3527"/>
    <cellStyle name="_FFF_Nsi -super_ last version_DCF030925_vat_" xfId="3528"/>
    <cellStyle name="_FFF_Nsi -super_ last version_DCFonly" xfId="3529"/>
    <cellStyle name="_FFF_Nsi(2)" xfId="3530"/>
    <cellStyle name="_FFF_Nsi(2)_040822 Profit_Tax_(portal)" xfId="3531"/>
    <cellStyle name="_FFF_Nsi(2)_040928 Profit_Tax_3Ax1Ax4" xfId="3532"/>
    <cellStyle name="_FFF_Nsi(2)_Tax Input 5yr plan" xfId="3533"/>
    <cellStyle name="_FFF_Nsi(2)_Книга2" xfId="3534"/>
    <cellStyle name="_FFF_Nsi(2)_Налог_на_прибыль" xfId="3535"/>
    <cellStyle name="_FFF_Nsi_~5055318" xfId="3536"/>
    <cellStyle name="_FFF_Nsi_1" xfId="3537"/>
    <cellStyle name="_FFF_Nsi_1_~5055318" xfId="3538"/>
    <cellStyle name="_FFF_Nsi_1_DCF030925_vat" xfId="3539"/>
    <cellStyle name="_FFF_Nsi_1_DCF030925_vat_" xfId="3540"/>
    <cellStyle name="_FFF_Nsi_1_DCFonly" xfId="3541"/>
    <cellStyle name="_FFF_Nsi_139" xfId="3542"/>
    <cellStyle name="_FFF_Nsi_139_~5055318" xfId="3543"/>
    <cellStyle name="_FFF_Nsi_139_DCF030925_vat" xfId="3544"/>
    <cellStyle name="_FFF_Nsi_139_DCF030925_vat_" xfId="3545"/>
    <cellStyle name="_FFF_Nsi_139_DCFonly" xfId="3546"/>
    <cellStyle name="_FFF_Nsi_140" xfId="3547"/>
    <cellStyle name="_FFF_Nsi_140(Зах)" xfId="3548"/>
    <cellStyle name="_FFF_Nsi_140(Зах)_~5055318" xfId="3549"/>
    <cellStyle name="_FFF_Nsi_140(Зах)_DCF030925_vat" xfId="3550"/>
    <cellStyle name="_FFF_Nsi_140(Зах)_DCF030925_vat_" xfId="3551"/>
    <cellStyle name="_FFF_Nsi_140(Зах)_DCFonly" xfId="3552"/>
    <cellStyle name="_FFF_Nsi_140_~5055318" xfId="3553"/>
    <cellStyle name="_FFF_Nsi_140_DCF030925_vat" xfId="3554"/>
    <cellStyle name="_FFF_Nsi_140_DCF030925_vat_" xfId="3555"/>
    <cellStyle name="_FFF_Nsi_140_DCFonly" xfId="3556"/>
    <cellStyle name="_FFF_Nsi_140_mod" xfId="3557"/>
    <cellStyle name="_FFF_Nsi_140_mod_~5055318" xfId="3558"/>
    <cellStyle name="_FFF_Nsi_140_mod_DCF030925_vat" xfId="3559"/>
    <cellStyle name="_FFF_Nsi_140_mod_DCF030925_vat_" xfId="3560"/>
    <cellStyle name="_FFF_Nsi_140_mod_DCFonly" xfId="3561"/>
    <cellStyle name="_FFF_Nsi_158" xfId="3562"/>
    <cellStyle name="_FFF_Nsi_158_040822 Profit_Tax_(portal)" xfId="3563"/>
    <cellStyle name="_FFF_Nsi_158_040928 Profit_Tax_3Ax1Ax4" xfId="3564"/>
    <cellStyle name="_FFF_Nsi_158_Tax Input 5yr plan" xfId="3565"/>
    <cellStyle name="_FFF_Nsi_158_Книга2" xfId="3566"/>
    <cellStyle name="_FFF_Nsi_158_Налог_на_прибыль" xfId="3567"/>
    <cellStyle name="_FFF_Nsi_DCF030925_vat" xfId="3568"/>
    <cellStyle name="_FFF_Nsi_DCF030925_vat_" xfId="3569"/>
    <cellStyle name="_FFF_Nsi_DCFonly" xfId="3570"/>
    <cellStyle name="_FFF_Nsi_Express" xfId="3571"/>
    <cellStyle name="_FFF_Nsi_Express_040822 Profit_Tax_(portal)" xfId="3572"/>
    <cellStyle name="_FFF_Nsi_Express_040928 Profit_Tax_3Ax1Ax4" xfId="3573"/>
    <cellStyle name="_FFF_Nsi_Express_Tax Input 5yr plan" xfId="3574"/>
    <cellStyle name="_FFF_Nsi_Express_Книга2" xfId="3575"/>
    <cellStyle name="_FFF_Nsi_Express_Налог_на_прибыль" xfId="3576"/>
    <cellStyle name="_FFF_Nsi_Jan1" xfId="3577"/>
    <cellStyle name="_FFF_Nsi_Jan1_~5055318" xfId="3578"/>
    <cellStyle name="_FFF_Nsi_Jan1_DCF030925_vat" xfId="3579"/>
    <cellStyle name="_FFF_Nsi_Jan1_DCF030925_vat_" xfId="3580"/>
    <cellStyle name="_FFF_Nsi_Jan1_DCFonly" xfId="3581"/>
    <cellStyle name="_FFF_Nsi_test" xfId="3582"/>
    <cellStyle name="_FFF_Nsi_test_040822 Profit_Tax_(portal)" xfId="3583"/>
    <cellStyle name="_FFF_Nsi_test_040928 Profit_Tax_3Ax1Ax4" xfId="3584"/>
    <cellStyle name="_FFF_Nsi_test_Tax Input 5yr plan" xfId="3585"/>
    <cellStyle name="_FFF_Nsi_test_Книга2" xfId="3586"/>
    <cellStyle name="_FFF_Nsi_test_Налог_на_прибыль" xfId="3587"/>
    <cellStyle name="_FFF_Nsi2" xfId="3588"/>
    <cellStyle name="_FFF_Nsi2_~5055318" xfId="3589"/>
    <cellStyle name="_FFF_Nsi2_DCF030925_vat" xfId="3590"/>
    <cellStyle name="_FFF_Nsi2_DCF030925_vat_" xfId="3591"/>
    <cellStyle name="_FFF_Nsi2_DCFonly" xfId="3592"/>
    <cellStyle name="_FFF_Nsi-Services" xfId="3593"/>
    <cellStyle name="_FFF_Nsi-Services_040822 Profit_Tax_(portal)" xfId="3594"/>
    <cellStyle name="_FFF_Nsi-Services_040928 Profit_Tax_3Ax1Ax4" xfId="3595"/>
    <cellStyle name="_FFF_Nsi-Services_Tax Input 5yr plan" xfId="3596"/>
    <cellStyle name="_FFF_Nsi-Services_Книга2" xfId="3597"/>
    <cellStyle name="_FFF_Nsi-Services_Налог_на_прибыль" xfId="3598"/>
    <cellStyle name="_FFF_P&amp;L" xfId="3599"/>
    <cellStyle name="_FFF_P&amp;L_~5055318" xfId="3600"/>
    <cellStyle name="_FFF_P&amp;L_DCF030925_vat" xfId="3601"/>
    <cellStyle name="_FFF_P&amp;L_DCF030925_vat_" xfId="3602"/>
    <cellStyle name="_FFF_P&amp;L_DCFonly" xfId="3603"/>
    <cellStyle name="_FFF_S0400" xfId="3604"/>
    <cellStyle name="_FFF_S0400_040822 Profit_Tax_(portal)" xfId="3605"/>
    <cellStyle name="_FFF_S0400_040928 Profit_Tax_3Ax1Ax4" xfId="3606"/>
    <cellStyle name="_FFF_S0400_Tax Input 5yr plan" xfId="3607"/>
    <cellStyle name="_FFF_S0400_Книга2" xfId="3608"/>
    <cellStyle name="_FFF_S0400_Налог_на_прибыль" xfId="3609"/>
    <cellStyle name="_FFF_S13001" xfId="3610"/>
    <cellStyle name="_FFF_S13001_040822 Profit_Tax_(portal)" xfId="3611"/>
    <cellStyle name="_FFF_S13001_040928 Profit_Tax_3Ax1Ax4" xfId="3612"/>
    <cellStyle name="_FFF_S13001_Tax Input 5yr plan" xfId="3613"/>
    <cellStyle name="_FFF_S13001_Книга2" xfId="3614"/>
    <cellStyle name="_FFF_S13001_Налог_на_прибыль" xfId="3615"/>
    <cellStyle name="_FFF_Sheet1" xfId="3616"/>
    <cellStyle name="_FFF_Sheet1_~5055318" xfId="3617"/>
    <cellStyle name="_FFF_Sheet1_DCF030925_vat" xfId="3618"/>
    <cellStyle name="_FFF_Sheet1_DCF030925_vat_" xfId="3619"/>
    <cellStyle name="_FFF_Sheet1_DCFonly" xfId="3620"/>
    <cellStyle name="_FFF_SOFI" xfId="3621"/>
    <cellStyle name="_FFF_sofi - plan_AP270202ii" xfId="3622"/>
    <cellStyle name="_FFF_sofi - plan_AP270202ii_~5055318" xfId="3623"/>
    <cellStyle name="_FFF_sofi - plan_AP270202ii_DCF030925_vat" xfId="3624"/>
    <cellStyle name="_FFF_sofi - plan_AP270202ii_DCF030925_vat_" xfId="3625"/>
    <cellStyle name="_FFF_sofi - plan_AP270202ii_DCFonly" xfId="3626"/>
    <cellStyle name="_FFF_sofi - plan_AP270202iii" xfId="3627"/>
    <cellStyle name="_FFF_sofi - plan_AP270202iii_~5055318" xfId="3628"/>
    <cellStyle name="_FFF_sofi - plan_AP270202iii_DCF030925_vat" xfId="3629"/>
    <cellStyle name="_FFF_sofi - plan_AP270202iii_DCF030925_vat_" xfId="3630"/>
    <cellStyle name="_FFF_sofi - plan_AP270202iii_DCFonly" xfId="3631"/>
    <cellStyle name="_FFF_sofi - plan_AP270202iv" xfId="3632"/>
    <cellStyle name="_FFF_sofi - plan_AP270202iv_~5055318" xfId="3633"/>
    <cellStyle name="_FFF_sofi - plan_AP270202iv_DCF030925_vat" xfId="3634"/>
    <cellStyle name="_FFF_sofi - plan_AP270202iv_DCF030925_vat_" xfId="3635"/>
    <cellStyle name="_FFF_sofi - plan_AP270202iv_DCFonly" xfId="3636"/>
    <cellStyle name="_FFF_Sofi vs Sobi" xfId="3637"/>
    <cellStyle name="_FFF_Sofi vs Sobi_~5055318" xfId="3638"/>
    <cellStyle name="_FFF_Sofi vs Sobi_DCF030925_vat" xfId="3639"/>
    <cellStyle name="_FFF_Sofi vs Sobi_DCF030925_vat_" xfId="3640"/>
    <cellStyle name="_FFF_Sofi vs Sobi_DCFonly" xfId="3641"/>
    <cellStyle name="_FFF_SOFI_~5055318" xfId="3642"/>
    <cellStyle name="_FFF_Sofi_PBD 27-11-01" xfId="3643"/>
    <cellStyle name="_FFF_Sofi_PBD 27-11-01_~5055318" xfId="3644"/>
    <cellStyle name="_FFF_Sofi_PBD 27-11-01_DCF030925_vat" xfId="3645"/>
    <cellStyle name="_FFF_Sofi_PBD 27-11-01_DCF030925_vat_" xfId="3646"/>
    <cellStyle name="_FFF_Sofi_PBD 27-11-01_DCFonly" xfId="3647"/>
    <cellStyle name="_FFF_SOFI_TEPs_AOK_130902" xfId="3648"/>
    <cellStyle name="_FFF_SOFI_TEPs_AOK_130902_040822 Profit_Tax_(portal)" xfId="3649"/>
    <cellStyle name="_FFF_SOFI_TEPs_AOK_130902_040928 Profit_Tax_3Ax1Ax4" xfId="3650"/>
    <cellStyle name="_FFF_SOFI_TEPs_AOK_130902_Tax Input 5yr plan" xfId="3651"/>
    <cellStyle name="_FFF_SOFI_TEPs_AOK_130902_Книга2" xfId="3652"/>
    <cellStyle name="_FFF_SOFI_TEPs_AOK_130902_Налог_на_прибыль" xfId="3653"/>
    <cellStyle name="_FFF_Sofi145a" xfId="3654"/>
    <cellStyle name="_FFF_Sofi145a_~5055318" xfId="3655"/>
    <cellStyle name="_FFF_Sofi145a_DCF030925_vat" xfId="3656"/>
    <cellStyle name="_FFF_Sofi145a_DCF030925_vat_" xfId="3657"/>
    <cellStyle name="_FFF_Sofi145a_DCFonly" xfId="3658"/>
    <cellStyle name="_FFF_Sofi153" xfId="3659"/>
    <cellStyle name="_FFF_Sofi153_~5055318" xfId="3660"/>
    <cellStyle name="_FFF_Sofi153_DCF030925_vat" xfId="3661"/>
    <cellStyle name="_FFF_Sofi153_DCF030925_vat_" xfId="3662"/>
    <cellStyle name="_FFF_Sofi153_DCFonly" xfId="3663"/>
    <cellStyle name="_FFF_Summary" xfId="3664"/>
    <cellStyle name="_FFF_Summary_~5055318" xfId="3665"/>
    <cellStyle name="_FFF_Summary_DCF030925_vat" xfId="3666"/>
    <cellStyle name="_FFF_Summary_DCF030925_vat_" xfId="3667"/>
    <cellStyle name="_FFF_Summary_DCFonly" xfId="3668"/>
    <cellStyle name="_FFF_SXXXX_Express_c Links" xfId="3669"/>
    <cellStyle name="_FFF_SXXXX_Express_c Links_040822 Profit_Tax_(portal)" xfId="3670"/>
    <cellStyle name="_FFF_SXXXX_Express_c Links_040928 Profit_Tax_3Ax1Ax4" xfId="3671"/>
    <cellStyle name="_FFF_SXXXX_Express_c Links_Tax Input 5yr plan" xfId="3672"/>
    <cellStyle name="_FFF_SXXXX_Express_c Links_Книга2" xfId="3673"/>
    <cellStyle name="_FFF_SXXXX_Express_c Links_Налог_на_прибыль" xfId="3674"/>
    <cellStyle name="_FFF_Tax_form_1кв_3" xfId="3675"/>
    <cellStyle name="_FFF_Tax_form_1кв_3_~5055318" xfId="3676"/>
    <cellStyle name="_FFF_Tax_form_1кв_3_DCF030925_vat" xfId="3677"/>
    <cellStyle name="_FFF_Tax_form_1кв_3_DCF030925_vat_" xfId="3678"/>
    <cellStyle name="_FFF_Tax_form_1кв_3_DCFonly" xfId="3679"/>
    <cellStyle name="_FFF_test_11" xfId="3680"/>
    <cellStyle name="_FFF_test_11_~5055318" xfId="3681"/>
    <cellStyle name="_FFF_test_11_DCF030925_vat" xfId="3682"/>
    <cellStyle name="_FFF_test_11_DCF030925_vat_" xfId="3683"/>
    <cellStyle name="_FFF_test_11_DCFonly" xfId="3684"/>
    <cellStyle name="_FFF_БКЭ" xfId="3685"/>
    <cellStyle name="_FFF_БКЭ_~5055318" xfId="3686"/>
    <cellStyle name="_FFF_БКЭ_DCF030925_vat" xfId="3687"/>
    <cellStyle name="_FFF_БКЭ_DCF030925_vat_" xfId="3688"/>
    <cellStyle name="_FFF_БКЭ_DCFonly" xfId="3689"/>
    <cellStyle name="_FFF_для вставки в пакет за 2001" xfId="3690"/>
    <cellStyle name="_FFF_для вставки в пакет за 2001_~5055318" xfId="3691"/>
    <cellStyle name="_FFF_для вставки в пакет за 2001_DCF030925_vat" xfId="3692"/>
    <cellStyle name="_FFF_для вставки в пакет за 2001_DCF030925_vat_" xfId="3693"/>
    <cellStyle name="_FFF_для вставки в пакет за 2001_DCFonly" xfId="3694"/>
    <cellStyle name="_FFF_дляГалиныВ" xfId="3695"/>
    <cellStyle name="_FFF_дляГалиныВ_040822 Profit_Tax_(portal)" xfId="3696"/>
    <cellStyle name="_FFF_дляГалиныВ_040928 Profit_Tax_3Ax1Ax4" xfId="3697"/>
    <cellStyle name="_FFF_дляГалиныВ_Tax Input 5yr plan" xfId="3698"/>
    <cellStyle name="_FFF_дляГалиныВ_Книга2" xfId="3699"/>
    <cellStyle name="_FFF_дляГалиныВ_Налог_на_прибыль" xfId="3700"/>
    <cellStyle name="_FFF_Книга7" xfId="3701"/>
    <cellStyle name="_FFF_Книга7_~5055318" xfId="3702"/>
    <cellStyle name="_FFF_Книга7_DCF030925_vat" xfId="3703"/>
    <cellStyle name="_FFF_Книга7_DCF030925_vat_" xfId="3704"/>
    <cellStyle name="_FFF_Книга7_DCFonly" xfId="3705"/>
    <cellStyle name="_FFF_Лист1" xfId="3706"/>
    <cellStyle name="_FFF_Лист1_040822 Profit_Tax_(portal)" xfId="3707"/>
    <cellStyle name="_FFF_Лист1_040928 Profit_Tax_3Ax1Ax4" xfId="3708"/>
    <cellStyle name="_FFF_Лист1_Tax Input 5yr plan" xfId="3709"/>
    <cellStyle name="_FFF_Лист1_Книга2" xfId="3710"/>
    <cellStyle name="_FFF_Лист1_Налог_на_прибыль" xfId="3711"/>
    <cellStyle name="_FFF_ОСН. ДЕЯТ." xfId="3712"/>
    <cellStyle name="_FFF_ОСН. ДЕЯТ._~5055318" xfId="3713"/>
    <cellStyle name="_FFF_ОСН. ДЕЯТ._DCF030925_vat" xfId="3714"/>
    <cellStyle name="_FFF_ОСН. ДЕЯТ._DCF030925_vat_" xfId="3715"/>
    <cellStyle name="_FFF_ОСН. ДЕЯТ._DCFonly" xfId="3716"/>
    <cellStyle name="_FFF_Перечень названий форм" xfId="3717"/>
    <cellStyle name="_FFF_Перечень названий форм_~5055318" xfId="3718"/>
    <cellStyle name="_FFF_Подразделения" xfId="3719"/>
    <cellStyle name="_FFF_Подразделения_040822 Profit_Tax_(portal)" xfId="3720"/>
    <cellStyle name="_FFF_Подразделения_040928 Profit_Tax_3Ax1Ax4" xfId="3721"/>
    <cellStyle name="_FFF_Подразделения_Tax Input 5yr plan" xfId="3722"/>
    <cellStyle name="_FFF_Подразделения_Книга2" xfId="3723"/>
    <cellStyle name="_FFF_Подразделения_Налог_на_прибыль" xfId="3724"/>
    <cellStyle name="_FFF_Список тиражирования" xfId="3725"/>
    <cellStyle name="_FFF_Список тиражирования_040822 Profit_Tax_(portal)" xfId="3726"/>
    <cellStyle name="_FFF_Список тиражирования_040928 Profit_Tax_3Ax1Ax4" xfId="3727"/>
    <cellStyle name="_FFF_Список тиражирования_Tax Input 5yr plan" xfId="3728"/>
    <cellStyle name="_FFF_Список тиражирования_Книга2" xfId="3729"/>
    <cellStyle name="_FFF_Список тиражирования_Налог_на_прибыль" xfId="3730"/>
    <cellStyle name="_FFF_Форма 12 last" xfId="3731"/>
    <cellStyle name="_FFF_Форма 12 last_~5055318" xfId="3732"/>
    <cellStyle name="_FFF_Форма 12 last_DCF030925_vat" xfId="3733"/>
    <cellStyle name="_FFF_Форма 12 last_DCF030925_vat_" xfId="3734"/>
    <cellStyle name="_FFF_Форма 12 last_DCFonly" xfId="3735"/>
    <cellStyle name="_Final___Downstream for GFO-Zero_v10" xfId="3736"/>
    <cellStyle name="_Final_Book_010301" xfId="3737"/>
    <cellStyle name="_Final_Book_010301_~5055318" xfId="3738"/>
    <cellStyle name="_Final_Book_010301_17_0" xfId="3739"/>
    <cellStyle name="_Final_Book_010301_17_0_~5055318" xfId="3740"/>
    <cellStyle name="_Final_Book_010301_17_0_1" xfId="3741"/>
    <cellStyle name="_Final_Book_010301_17_0_1_~5055318" xfId="3742"/>
    <cellStyle name="_Final_Book_010301_balance" xfId="3743"/>
    <cellStyle name="_Final_Book_010301_balance_~5055318" xfId="3744"/>
    <cellStyle name="_Final_Book_010301_Capex-new" xfId="3745"/>
    <cellStyle name="_Final_Book_010301_Capex-new_~5055318" xfId="3746"/>
    <cellStyle name="_Final_Book_010301_Capex-new_DCF030925_vat" xfId="3747"/>
    <cellStyle name="_Final_Book_010301_Capex-new_DCF030925_vat_" xfId="3748"/>
    <cellStyle name="_Final_Book_010301_Capex-new_DCFonly" xfId="3749"/>
    <cellStyle name="_Final_Book_010301_DCF030925_vat" xfId="3750"/>
    <cellStyle name="_Final_Book_010301_DCF030925_vat_" xfId="3751"/>
    <cellStyle name="_Final_Book_010301_DCFonly" xfId="3752"/>
    <cellStyle name="_Final_Book_010301_Financial Plan - final_2" xfId="3753"/>
    <cellStyle name="_Final_Book_010301_Financial Plan - final_2_~5055318" xfId="3754"/>
    <cellStyle name="_Final_Book_010301_Financial Plan - final_2_DCF030925_vat" xfId="3755"/>
    <cellStyle name="_Final_Book_010301_Financial Plan - final_2_DCF030925_vat_" xfId="3756"/>
    <cellStyle name="_Final_Book_010301_Financial Plan - final_2_DCFonly" xfId="3757"/>
    <cellStyle name="_Final_Book_010301_Form 01(MB)" xfId="3758"/>
    <cellStyle name="_Final_Book_010301_Form 01(MB)_040822 Profit_Tax_(portal)" xfId="3759"/>
    <cellStyle name="_Final_Book_010301_Form 01(MB)_040928 Profit_Tax_3Ax1Ax4" xfId="3760"/>
    <cellStyle name="_Final_Book_010301_Form 01(MB)_Tax Input 5yr plan" xfId="3761"/>
    <cellStyle name="_Final_Book_010301_Form 01(MB)_Книга2" xfId="3762"/>
    <cellStyle name="_Final_Book_010301_Form 01(MB)_Налог_на_прибыль" xfId="3763"/>
    <cellStyle name="_Final_Book_010301_Links_NK" xfId="3764"/>
    <cellStyle name="_Final_Book_010301_Links_NK_040822 Profit_Tax_(portal)" xfId="3765"/>
    <cellStyle name="_Final_Book_010301_Links_NK_040928 Profit_Tax_3Ax1Ax4" xfId="3766"/>
    <cellStyle name="_Final_Book_010301_Links_NK_Tax Input 5yr plan" xfId="3767"/>
    <cellStyle name="_Final_Book_010301_Links_NK_Книга2" xfId="3768"/>
    <cellStyle name="_Final_Book_010301_Links_NK_Налог_на_прибыль" xfId="3769"/>
    <cellStyle name="_Final_Book_010301_N20_5" xfId="3770"/>
    <cellStyle name="_Final_Book_010301_N20_5_~5055318" xfId="3771"/>
    <cellStyle name="_Final_Book_010301_N20_5_DCF030925_vat" xfId="3772"/>
    <cellStyle name="_Final_Book_010301_N20_5_DCF030925_vat_" xfId="3773"/>
    <cellStyle name="_Final_Book_010301_N20_5_DCFonly" xfId="3774"/>
    <cellStyle name="_Final_Book_010301_N20_6" xfId="3775"/>
    <cellStyle name="_Final_Book_010301_N20_6_~5055318" xfId="3776"/>
    <cellStyle name="_Final_Book_010301_N20_6_DCF030925_vat" xfId="3777"/>
    <cellStyle name="_Final_Book_010301_N20_6_DCF030925_vat_" xfId="3778"/>
    <cellStyle name="_Final_Book_010301_N20_6_DCFonly" xfId="3779"/>
    <cellStyle name="_Final_Book_010301_New Form10_2" xfId="3780"/>
    <cellStyle name="_Final_Book_010301_New Form10_2_~5055318" xfId="3781"/>
    <cellStyle name="_Final_Book_010301_New Form10_2_DCF030925_vat" xfId="3782"/>
    <cellStyle name="_Final_Book_010301_New Form10_2_DCF030925_vat_" xfId="3783"/>
    <cellStyle name="_Final_Book_010301_New Form10_2_DCFonly" xfId="3784"/>
    <cellStyle name="_Final_Book_010301_Nsi" xfId="3785"/>
    <cellStyle name="_Final_Book_010301_Nsi - last version" xfId="3786"/>
    <cellStyle name="_Final_Book_010301_Nsi - last version for programming" xfId="3787"/>
    <cellStyle name="_Final_Book_010301_Nsi - last version for programming_~5055318" xfId="3788"/>
    <cellStyle name="_Final_Book_010301_Nsi - last version for programming_DCF030925_vat" xfId="3789"/>
    <cellStyle name="_Final_Book_010301_Nsi - last version for programming_DCF030925_vat_" xfId="3790"/>
    <cellStyle name="_Final_Book_010301_Nsi - last version for programming_DCFonly" xfId="3791"/>
    <cellStyle name="_Final_Book_010301_Nsi - last version_~5055318" xfId="3792"/>
    <cellStyle name="_Final_Book_010301_Nsi - last version_DCF030925_vat" xfId="3793"/>
    <cellStyle name="_Final_Book_010301_Nsi - last version_DCF030925_vat_" xfId="3794"/>
    <cellStyle name="_Final_Book_010301_Nsi - last version_DCFonly" xfId="3795"/>
    <cellStyle name="_Final_Book_010301_Nsi - next_last version" xfId="3796"/>
    <cellStyle name="_Final_Book_010301_Nsi - next_last version_~5055318" xfId="3797"/>
    <cellStyle name="_Final_Book_010301_Nsi - next_last version_DCF030925_vat" xfId="3798"/>
    <cellStyle name="_Final_Book_010301_Nsi - next_last version_DCF030925_vat_" xfId="3799"/>
    <cellStyle name="_Final_Book_010301_Nsi - next_last version_DCFonly" xfId="3800"/>
    <cellStyle name="_Final_Book_010301_Nsi - plan - final" xfId="3801"/>
    <cellStyle name="_Final_Book_010301_Nsi - plan - final_~5055318" xfId="3802"/>
    <cellStyle name="_Final_Book_010301_Nsi - plan - final_DCF030925_vat" xfId="3803"/>
    <cellStyle name="_Final_Book_010301_Nsi - plan - final_DCF030925_vat_" xfId="3804"/>
    <cellStyle name="_Final_Book_010301_Nsi - plan - final_DCFonly" xfId="3805"/>
    <cellStyle name="_Final_Book_010301_Nsi -super_ last version" xfId="3806"/>
    <cellStyle name="_Final_Book_010301_Nsi -super_ last version_~5055318" xfId="3807"/>
    <cellStyle name="_Final_Book_010301_Nsi -super_ last version_DCF030925_vat" xfId="3808"/>
    <cellStyle name="_Final_Book_010301_Nsi -super_ last version_DCF030925_vat_" xfId="3809"/>
    <cellStyle name="_Final_Book_010301_Nsi -super_ last version_DCFonly" xfId="3810"/>
    <cellStyle name="_Final_Book_010301_Nsi(2)" xfId="3811"/>
    <cellStyle name="_Final_Book_010301_Nsi(2)_040822 Profit_Tax_(portal)" xfId="3812"/>
    <cellStyle name="_Final_Book_010301_Nsi(2)_040928 Profit_Tax_3Ax1Ax4" xfId="3813"/>
    <cellStyle name="_Final_Book_010301_Nsi(2)_Tax Input 5yr plan" xfId="3814"/>
    <cellStyle name="_Final_Book_010301_Nsi(2)_Книга2" xfId="3815"/>
    <cellStyle name="_Final_Book_010301_Nsi(2)_Налог_на_прибыль" xfId="3816"/>
    <cellStyle name="_Final_Book_010301_Nsi_~5055318" xfId="3817"/>
    <cellStyle name="_Final_Book_010301_Nsi_1" xfId="3818"/>
    <cellStyle name="_Final_Book_010301_Nsi_1_~5055318" xfId="3819"/>
    <cellStyle name="_Final_Book_010301_Nsi_1_DCF030925_vat" xfId="3820"/>
    <cellStyle name="_Final_Book_010301_Nsi_1_DCF030925_vat_" xfId="3821"/>
    <cellStyle name="_Final_Book_010301_Nsi_1_DCFonly" xfId="3822"/>
    <cellStyle name="_Final_Book_010301_Nsi_139" xfId="3823"/>
    <cellStyle name="_Final_Book_010301_Nsi_139_~5055318" xfId="3824"/>
    <cellStyle name="_Final_Book_010301_Nsi_139_DCF030925_vat" xfId="3825"/>
    <cellStyle name="_Final_Book_010301_Nsi_139_DCF030925_vat_" xfId="3826"/>
    <cellStyle name="_Final_Book_010301_Nsi_139_DCFonly" xfId="3827"/>
    <cellStyle name="_Final_Book_010301_Nsi_140" xfId="3828"/>
    <cellStyle name="_Final_Book_010301_Nsi_140(Зах)" xfId="3829"/>
    <cellStyle name="_Final_Book_010301_Nsi_140(Зах)_~5055318" xfId="3830"/>
    <cellStyle name="_Final_Book_010301_Nsi_140(Зах)_DCF030925_vat" xfId="3831"/>
    <cellStyle name="_Final_Book_010301_Nsi_140(Зах)_DCF030925_vat_" xfId="3832"/>
    <cellStyle name="_Final_Book_010301_Nsi_140(Зах)_DCFonly" xfId="3833"/>
    <cellStyle name="_Final_Book_010301_Nsi_140_~5055318" xfId="3834"/>
    <cellStyle name="_Final_Book_010301_Nsi_140_DCF030925_vat" xfId="3835"/>
    <cellStyle name="_Final_Book_010301_Nsi_140_DCF030925_vat_" xfId="3836"/>
    <cellStyle name="_Final_Book_010301_Nsi_140_DCFonly" xfId="3837"/>
    <cellStyle name="_Final_Book_010301_Nsi_140_mod" xfId="3838"/>
    <cellStyle name="_Final_Book_010301_Nsi_140_mod_~5055318" xfId="3839"/>
    <cellStyle name="_Final_Book_010301_Nsi_140_mod_DCF030925_vat" xfId="3840"/>
    <cellStyle name="_Final_Book_010301_Nsi_140_mod_DCF030925_vat_" xfId="3841"/>
    <cellStyle name="_Final_Book_010301_Nsi_140_mod_DCFonly" xfId="3842"/>
    <cellStyle name="_Final_Book_010301_Nsi_158" xfId="3843"/>
    <cellStyle name="_Final_Book_010301_Nsi_158_040822 Profit_Tax_(portal)" xfId="3844"/>
    <cellStyle name="_Final_Book_010301_Nsi_158_040928 Profit_Tax_3Ax1Ax4" xfId="3845"/>
    <cellStyle name="_Final_Book_010301_Nsi_158_Tax Input 5yr plan" xfId="3846"/>
    <cellStyle name="_Final_Book_010301_Nsi_158_Книга2" xfId="3847"/>
    <cellStyle name="_Final_Book_010301_Nsi_158_Налог_на_прибыль" xfId="3848"/>
    <cellStyle name="_Final_Book_010301_Nsi_DCF030925_vat" xfId="3849"/>
    <cellStyle name="_Final_Book_010301_Nsi_DCF030925_vat_" xfId="3850"/>
    <cellStyle name="_Final_Book_010301_Nsi_DCFonly" xfId="3851"/>
    <cellStyle name="_Final_Book_010301_Nsi_Express" xfId="3852"/>
    <cellStyle name="_Final_Book_010301_Nsi_Express_040822 Profit_Tax_(portal)" xfId="3853"/>
    <cellStyle name="_Final_Book_010301_Nsi_Express_040928 Profit_Tax_3Ax1Ax4" xfId="3854"/>
    <cellStyle name="_Final_Book_010301_Nsi_Express_Tax Input 5yr plan" xfId="3855"/>
    <cellStyle name="_Final_Book_010301_Nsi_Express_Книга2" xfId="3856"/>
    <cellStyle name="_Final_Book_010301_Nsi_Express_Налог_на_прибыль" xfId="3857"/>
    <cellStyle name="_Final_Book_010301_Nsi_Jan1" xfId="3858"/>
    <cellStyle name="_Final_Book_010301_Nsi_Jan1_~5055318" xfId="3859"/>
    <cellStyle name="_Final_Book_010301_Nsi_Jan1_DCF030925_vat" xfId="3860"/>
    <cellStyle name="_Final_Book_010301_Nsi_Jan1_DCF030925_vat_" xfId="3861"/>
    <cellStyle name="_Final_Book_010301_Nsi_Jan1_DCFonly" xfId="3862"/>
    <cellStyle name="_Final_Book_010301_Nsi_test" xfId="3863"/>
    <cellStyle name="_Final_Book_010301_Nsi_test_040822 Profit_Tax_(portal)" xfId="3864"/>
    <cellStyle name="_Final_Book_010301_Nsi_test_040928 Profit_Tax_3Ax1Ax4" xfId="3865"/>
    <cellStyle name="_Final_Book_010301_Nsi_test_Tax Input 5yr plan" xfId="3866"/>
    <cellStyle name="_Final_Book_010301_Nsi_test_Книга2" xfId="3867"/>
    <cellStyle name="_Final_Book_010301_Nsi_test_Налог_на_прибыль" xfId="3868"/>
    <cellStyle name="_Final_Book_010301_Nsi2" xfId="3869"/>
    <cellStyle name="_Final_Book_010301_Nsi2_~5055318" xfId="3870"/>
    <cellStyle name="_Final_Book_010301_Nsi2_DCF030925_vat" xfId="3871"/>
    <cellStyle name="_Final_Book_010301_Nsi2_DCF030925_vat_" xfId="3872"/>
    <cellStyle name="_Final_Book_010301_Nsi2_DCFonly" xfId="3873"/>
    <cellStyle name="_Final_Book_010301_Nsi-Services" xfId="3874"/>
    <cellStyle name="_Final_Book_010301_Nsi-Services_040822 Profit_Tax_(portal)" xfId="3875"/>
    <cellStyle name="_Final_Book_010301_Nsi-Services_040928 Profit_Tax_3Ax1Ax4" xfId="3876"/>
    <cellStyle name="_Final_Book_010301_Nsi-Services_Tax Input 5yr plan" xfId="3877"/>
    <cellStyle name="_Final_Book_010301_Nsi-Services_Книга2" xfId="3878"/>
    <cellStyle name="_Final_Book_010301_Nsi-Services_Налог_на_прибыль" xfId="3879"/>
    <cellStyle name="_Final_Book_010301_P&amp;L" xfId="3880"/>
    <cellStyle name="_Final_Book_010301_P&amp;L_~5055318" xfId="3881"/>
    <cellStyle name="_Final_Book_010301_P&amp;L_DCF030925_vat" xfId="3882"/>
    <cellStyle name="_Final_Book_010301_P&amp;L_DCF030925_vat_" xfId="3883"/>
    <cellStyle name="_Final_Book_010301_P&amp;L_DCFonly" xfId="3884"/>
    <cellStyle name="_Final_Book_010301_S0400" xfId="3885"/>
    <cellStyle name="_Final_Book_010301_S0400_040822 Profit_Tax_(portal)" xfId="3886"/>
    <cellStyle name="_Final_Book_010301_S0400_040928 Profit_Tax_3Ax1Ax4" xfId="3887"/>
    <cellStyle name="_Final_Book_010301_S0400_Tax Input 5yr plan" xfId="3888"/>
    <cellStyle name="_Final_Book_010301_S0400_Книга2" xfId="3889"/>
    <cellStyle name="_Final_Book_010301_S0400_Налог_на_прибыль" xfId="3890"/>
    <cellStyle name="_Final_Book_010301_S13001" xfId="3891"/>
    <cellStyle name="_Final_Book_010301_S13001_040822 Profit_Tax_(portal)" xfId="3892"/>
    <cellStyle name="_Final_Book_010301_S13001_040928 Profit_Tax_3Ax1Ax4" xfId="3893"/>
    <cellStyle name="_Final_Book_010301_S13001_Tax Input 5yr plan" xfId="3894"/>
    <cellStyle name="_Final_Book_010301_S13001_Книга2" xfId="3895"/>
    <cellStyle name="_Final_Book_010301_S13001_Налог_на_прибыль" xfId="3896"/>
    <cellStyle name="_Final_Book_010301_Sheet1" xfId="3897"/>
    <cellStyle name="_Final_Book_010301_Sheet1_~5055318" xfId="3898"/>
    <cellStyle name="_Final_Book_010301_Sheet1_DCF030925_vat" xfId="3899"/>
    <cellStyle name="_Final_Book_010301_Sheet1_DCF030925_vat_" xfId="3900"/>
    <cellStyle name="_Final_Book_010301_Sheet1_DCFonly" xfId="3901"/>
    <cellStyle name="_Final_Book_010301_SOFI" xfId="3902"/>
    <cellStyle name="_Final_Book_010301_sofi - plan_AP270202ii" xfId="3903"/>
    <cellStyle name="_Final_Book_010301_sofi - plan_AP270202ii_~5055318" xfId="3904"/>
    <cellStyle name="_Final_Book_010301_sofi - plan_AP270202ii_DCF030925_vat" xfId="3905"/>
    <cellStyle name="_Final_Book_010301_sofi - plan_AP270202ii_DCF030925_vat_" xfId="3906"/>
    <cellStyle name="_Final_Book_010301_sofi - plan_AP270202ii_DCFonly" xfId="3907"/>
    <cellStyle name="_Final_Book_010301_sofi - plan_AP270202iii" xfId="3908"/>
    <cellStyle name="_Final_Book_010301_sofi - plan_AP270202iii_~5055318" xfId="3909"/>
    <cellStyle name="_Final_Book_010301_sofi - plan_AP270202iii_DCF030925_vat" xfId="3910"/>
    <cellStyle name="_Final_Book_010301_sofi - plan_AP270202iii_DCF030925_vat_" xfId="3911"/>
    <cellStyle name="_Final_Book_010301_sofi - plan_AP270202iii_DCFonly" xfId="3912"/>
    <cellStyle name="_Final_Book_010301_sofi - plan_AP270202iv" xfId="3913"/>
    <cellStyle name="_Final_Book_010301_sofi - plan_AP270202iv_~5055318" xfId="3914"/>
    <cellStyle name="_Final_Book_010301_sofi - plan_AP270202iv_DCF030925_vat" xfId="3915"/>
    <cellStyle name="_Final_Book_010301_sofi - plan_AP270202iv_DCF030925_vat_" xfId="3916"/>
    <cellStyle name="_Final_Book_010301_sofi - plan_AP270202iv_DCFonly" xfId="3917"/>
    <cellStyle name="_Final_Book_010301_Sofi vs Sobi" xfId="3918"/>
    <cellStyle name="_Final_Book_010301_Sofi vs Sobi_~5055318" xfId="3919"/>
    <cellStyle name="_Final_Book_010301_Sofi vs Sobi_DCF030925_vat" xfId="3920"/>
    <cellStyle name="_Final_Book_010301_Sofi vs Sobi_DCF030925_vat_" xfId="3921"/>
    <cellStyle name="_Final_Book_010301_Sofi vs Sobi_DCFonly" xfId="3922"/>
    <cellStyle name="_Final_Book_010301_SOFI_~5055318" xfId="3923"/>
    <cellStyle name="_Final_Book_010301_Sofi_PBD 27-11-01" xfId="3924"/>
    <cellStyle name="_Final_Book_010301_Sofi_PBD 27-11-01_~5055318" xfId="3925"/>
    <cellStyle name="_Final_Book_010301_Sofi_PBD 27-11-01_DCF030925_vat" xfId="3926"/>
    <cellStyle name="_Final_Book_010301_Sofi_PBD 27-11-01_DCF030925_vat_" xfId="3927"/>
    <cellStyle name="_Final_Book_010301_Sofi_PBD 27-11-01_DCFonly" xfId="3928"/>
    <cellStyle name="_Final_Book_010301_SOFI_TEPs_AOK_130902" xfId="3929"/>
    <cellStyle name="_Final_Book_010301_SOFI_TEPs_AOK_130902_040822 Profit_Tax_(portal)" xfId="3930"/>
    <cellStyle name="_Final_Book_010301_SOFI_TEPs_AOK_130902_040928 Profit_Tax_3Ax1Ax4" xfId="3931"/>
    <cellStyle name="_Final_Book_010301_SOFI_TEPs_AOK_130902_Tax Input 5yr plan" xfId="3932"/>
    <cellStyle name="_Final_Book_010301_SOFI_TEPs_AOK_130902_Книга2" xfId="3933"/>
    <cellStyle name="_Final_Book_010301_SOFI_TEPs_AOK_130902_Налог_на_прибыль" xfId="3934"/>
    <cellStyle name="_Final_Book_010301_Sofi145a" xfId="3935"/>
    <cellStyle name="_Final_Book_010301_Sofi145a_~5055318" xfId="3936"/>
    <cellStyle name="_Final_Book_010301_Sofi145a_DCF030925_vat" xfId="3937"/>
    <cellStyle name="_Final_Book_010301_Sofi145a_DCF030925_vat_" xfId="3938"/>
    <cellStyle name="_Final_Book_010301_Sofi145a_DCFonly" xfId="3939"/>
    <cellStyle name="_Final_Book_010301_Sofi153" xfId="3940"/>
    <cellStyle name="_Final_Book_010301_Sofi153_~5055318" xfId="3941"/>
    <cellStyle name="_Final_Book_010301_Sofi153_DCF030925_vat" xfId="3942"/>
    <cellStyle name="_Final_Book_010301_Sofi153_DCF030925_vat_" xfId="3943"/>
    <cellStyle name="_Final_Book_010301_Sofi153_DCFonly" xfId="3944"/>
    <cellStyle name="_Final_Book_010301_Summary" xfId="3945"/>
    <cellStyle name="_Final_Book_010301_Summary_~5055318" xfId="3946"/>
    <cellStyle name="_Final_Book_010301_Summary_DCF030925_vat" xfId="3947"/>
    <cellStyle name="_Final_Book_010301_Summary_DCF030925_vat_" xfId="3948"/>
    <cellStyle name="_Final_Book_010301_Summary_DCFonly" xfId="3949"/>
    <cellStyle name="_Final_Book_010301_SXXXX_Express_c Links" xfId="3950"/>
    <cellStyle name="_Final_Book_010301_SXXXX_Express_c Links_040822 Profit_Tax_(portal)" xfId="3951"/>
    <cellStyle name="_Final_Book_010301_SXXXX_Express_c Links_040928 Profit_Tax_3Ax1Ax4" xfId="3952"/>
    <cellStyle name="_Final_Book_010301_SXXXX_Express_c Links_Tax Input 5yr plan" xfId="3953"/>
    <cellStyle name="_Final_Book_010301_SXXXX_Express_c Links_Книга2" xfId="3954"/>
    <cellStyle name="_Final_Book_010301_SXXXX_Express_c Links_Налог_на_прибыль" xfId="3955"/>
    <cellStyle name="_Final_Book_010301_Tax_form_1кв_3" xfId="3956"/>
    <cellStyle name="_Final_Book_010301_Tax_form_1кв_3_~5055318" xfId="3957"/>
    <cellStyle name="_Final_Book_010301_Tax_form_1кв_3_DCF030925_vat" xfId="3958"/>
    <cellStyle name="_Final_Book_010301_Tax_form_1кв_3_DCF030925_vat_" xfId="3959"/>
    <cellStyle name="_Final_Book_010301_Tax_form_1кв_3_DCFonly" xfId="3960"/>
    <cellStyle name="_Final_Book_010301_test_11" xfId="3961"/>
    <cellStyle name="_Final_Book_010301_test_11_~5055318" xfId="3962"/>
    <cellStyle name="_Final_Book_010301_test_11_DCF030925_vat" xfId="3963"/>
    <cellStyle name="_Final_Book_010301_test_11_DCF030925_vat_" xfId="3964"/>
    <cellStyle name="_Final_Book_010301_test_11_DCFonly" xfId="3965"/>
    <cellStyle name="_Final_Book_010301_БКЭ" xfId="3966"/>
    <cellStyle name="_Final_Book_010301_БКЭ_~5055318" xfId="3967"/>
    <cellStyle name="_Final_Book_010301_БКЭ_DCF030925_vat" xfId="3968"/>
    <cellStyle name="_Final_Book_010301_БКЭ_DCF030925_vat_" xfId="3969"/>
    <cellStyle name="_Final_Book_010301_БКЭ_DCFonly" xfId="3970"/>
    <cellStyle name="_Final_Book_010301_для вставки в пакет за 2001" xfId="3971"/>
    <cellStyle name="_Final_Book_010301_для вставки в пакет за 2001_~5055318" xfId="3972"/>
    <cellStyle name="_Final_Book_010301_для вставки в пакет за 2001_DCF030925_vat" xfId="3973"/>
    <cellStyle name="_Final_Book_010301_для вставки в пакет за 2001_DCF030925_vat_" xfId="3974"/>
    <cellStyle name="_Final_Book_010301_для вставки в пакет за 2001_DCFonly" xfId="3975"/>
    <cellStyle name="_Final_Book_010301_дляГалиныВ" xfId="3976"/>
    <cellStyle name="_Final_Book_010301_дляГалиныВ_040822 Profit_Tax_(portal)" xfId="3977"/>
    <cellStyle name="_Final_Book_010301_дляГалиныВ_040928 Profit_Tax_3Ax1Ax4" xfId="3978"/>
    <cellStyle name="_Final_Book_010301_дляГалиныВ_Tax Input 5yr plan" xfId="3979"/>
    <cellStyle name="_Final_Book_010301_дляГалиныВ_Книга2" xfId="3980"/>
    <cellStyle name="_Final_Book_010301_дляГалиныВ_Налог_на_прибыль" xfId="3981"/>
    <cellStyle name="_Final_Book_010301_Книга7" xfId="3982"/>
    <cellStyle name="_Final_Book_010301_Книга7_~5055318" xfId="3983"/>
    <cellStyle name="_Final_Book_010301_Книга7_DCF030925_vat" xfId="3984"/>
    <cellStyle name="_Final_Book_010301_Книга7_DCF030925_vat_" xfId="3985"/>
    <cellStyle name="_Final_Book_010301_Книга7_DCFonly" xfId="3986"/>
    <cellStyle name="_Final_Book_010301_Лист1" xfId="3987"/>
    <cellStyle name="_Final_Book_010301_Лист1_040822 Profit_Tax_(portal)" xfId="3988"/>
    <cellStyle name="_Final_Book_010301_Лист1_040928 Profit_Tax_3Ax1Ax4" xfId="3989"/>
    <cellStyle name="_Final_Book_010301_Лист1_Tax Input 5yr plan" xfId="3990"/>
    <cellStyle name="_Final_Book_010301_Лист1_Книга2" xfId="3991"/>
    <cellStyle name="_Final_Book_010301_Лист1_Налог_на_прибыль" xfId="3992"/>
    <cellStyle name="_Final_Book_010301_ОСН. ДЕЯТ." xfId="3993"/>
    <cellStyle name="_Final_Book_010301_ОСН. ДЕЯТ._~5055318" xfId="3994"/>
    <cellStyle name="_Final_Book_010301_ОСН. ДЕЯТ._DCF030925_vat" xfId="3995"/>
    <cellStyle name="_Final_Book_010301_ОСН. ДЕЯТ._DCF030925_vat_" xfId="3996"/>
    <cellStyle name="_Final_Book_010301_ОСН. ДЕЯТ._DCFonly" xfId="3997"/>
    <cellStyle name="_Final_Book_010301_Перечень названий форм" xfId="3998"/>
    <cellStyle name="_Final_Book_010301_Перечень названий форм_~5055318" xfId="3999"/>
    <cellStyle name="_Final_Book_010301_Подразделения" xfId="4000"/>
    <cellStyle name="_Final_Book_010301_Подразделения_040822 Profit_Tax_(portal)" xfId="4001"/>
    <cellStyle name="_Final_Book_010301_Подразделения_040928 Profit_Tax_3Ax1Ax4" xfId="4002"/>
    <cellStyle name="_Final_Book_010301_Подразделения_Tax Input 5yr plan" xfId="4003"/>
    <cellStyle name="_Final_Book_010301_Подразделения_Книга2" xfId="4004"/>
    <cellStyle name="_Final_Book_010301_Подразделения_Налог_на_прибыль" xfId="4005"/>
    <cellStyle name="_Final_Book_010301_Список тиражирования" xfId="4006"/>
    <cellStyle name="_Final_Book_010301_Список тиражирования_040822 Profit_Tax_(portal)" xfId="4007"/>
    <cellStyle name="_Final_Book_010301_Список тиражирования_040928 Profit_Tax_3Ax1Ax4" xfId="4008"/>
    <cellStyle name="_Final_Book_010301_Список тиражирования_Tax Input 5yr plan" xfId="4009"/>
    <cellStyle name="_Final_Book_010301_Список тиражирования_Книга2" xfId="4010"/>
    <cellStyle name="_Final_Book_010301_Список тиражирования_Налог_на_прибыль" xfId="4011"/>
    <cellStyle name="_Final_Book_010301_Форма 12 last" xfId="4012"/>
    <cellStyle name="_Final_Book_010301_Форма 12 last_~5055318" xfId="4013"/>
    <cellStyle name="_Final_Book_010301_Форма 12 last_DCF030925_vat" xfId="4014"/>
    <cellStyle name="_Final_Book_010301_Форма 12 last_DCF030925_vat_" xfId="4015"/>
    <cellStyle name="_Final_Book_010301_Форма 12 last_DCFonly" xfId="4016"/>
    <cellStyle name="_Finance 5YP 10.11.2004" xfId="4017"/>
    <cellStyle name="_Finance Input 5yr plan" xfId="4018"/>
    <cellStyle name="_Finance_1A4_22 08 2005 (2)" xfId="4019"/>
    <cellStyle name="_Finance_1A4_23.08.2005" xfId="4020"/>
    <cellStyle name="_Finance_1B4_26 08 2005" xfId="4021"/>
    <cellStyle name="_Finance_1C4_29 08 2005" xfId="4022"/>
    <cellStyle name="_Finance_1D4_01 09 2005" xfId="4023"/>
    <cellStyle name="_Finance_1F4_01 09 2005" xfId="4024"/>
    <cellStyle name="_Financial Framework_new-2" xfId="4025"/>
    <cellStyle name="_Forecast_2008-01" xfId="4026"/>
    <cellStyle name="_Forecast_2009-01 2008_12_17" xfId="4027"/>
    <cellStyle name="_Forecast_2009-1Q от 12.11.08" xfId="4028"/>
    <cellStyle name="_Forms RAS_v3_29122008_PV" xfId="4029"/>
    <cellStyle name="_Forms RAS_v4_16.01.2009" xfId="4030"/>
    <cellStyle name="_FS forms_RAS_GPN" xfId="4031"/>
    <cellStyle name="_FS_FS&amp;Notes RAS_GPN_08.12.08._AE_v2" xfId="4032"/>
    <cellStyle name="_G&amp;A_Corporate_Services_last" xfId="4033"/>
    <cellStyle name="_G&amp;A_Corporate_Services_last_~5055318" xfId="4034"/>
    <cellStyle name="_GFO calc plus finplan 110305" xfId="4035"/>
    <cellStyle name="_GFO_Finance_Aug18" xfId="4036"/>
    <cellStyle name="_GFO_Sumbit_r_22.04.04" xfId="4037"/>
    <cellStyle name="_GFO_Sumbit_r_22.04.04_~5055318" xfId="4038"/>
    <cellStyle name="_GFO_с учетом_9%_Увата_for_PPM" xfId="4039"/>
    <cellStyle name="_GFO_с учетом_9%_Увата_for_PPM_ПРЕЗЕНТАЦИЯ св англ_" xfId="4040"/>
    <cellStyle name="_GFO-Zero Balances BLANK" xfId="4041"/>
    <cellStyle name="_Group GFO format14" xfId="4042"/>
    <cellStyle name="_Group GFO format14_~5055318" xfId="4043"/>
    <cellStyle name="_Head Office" xfId="4044"/>
    <cellStyle name="_Head Office with inflation" xfId="4045"/>
    <cellStyle name="_headcount report" xfId="4046"/>
    <cellStyle name="_HR_additional" xfId="4047"/>
    <cellStyle name="_HR_additional_~5055318" xfId="4048"/>
    <cellStyle name="_IIквНВЭконпл02К" xfId="4049"/>
    <cellStyle name="_IIквНВЭконпл02К_РИТЭК" xfId="4050"/>
    <cellStyle name="_IncomeSt_Rus" xfId="4051"/>
    <cellStyle name="_IT_2004_from_Technology_last_II" xfId="4052"/>
    <cellStyle name="_IT_2004_from_Technology_last_II_~5055318" xfId="4053"/>
    <cellStyle name="_IVквАГДгод03" xfId="4054"/>
    <cellStyle name="_IVквАГДгод03_12-32" xfId="4055"/>
    <cellStyle name="_IVквАГДгод03_ПНП" xfId="4056"/>
    <cellStyle name="_IVквНВгод03" xfId="4057"/>
    <cellStyle name="_IVквНВгод03_12-32" xfId="4058"/>
    <cellStyle name="_IVквНВгод03_ПНП" xfId="4059"/>
    <cellStyle name="_IVквНВгод03_РИТЭК" xfId="4060"/>
    <cellStyle name="_IквАМнЭконпл02К" xfId="4061"/>
    <cellStyle name="_IквАМнЭконпл02К_РИТЭК" xfId="4062"/>
    <cellStyle name="_Jan GFO Mar9 PC Update" xfId="4063"/>
    <cellStyle name="_January_BP_2005" xfId="4064"/>
    <cellStyle name="_January_BP_2005_Бюджет 2010 (Зем имущ отнош)20.04.10" xfId="4065"/>
    <cellStyle name="_January_BP_2007_ОНПЗ" xfId="4066"/>
    <cellStyle name="_Komi" xfId="4067"/>
    <cellStyle name="_Konsolidovani bruto bilans 22052009" xfId="4068"/>
    <cellStyle name="_Konsolidovani bruto bilans 22052009_NIS fs 6m 09 (3)" xfId="4069"/>
    <cellStyle name="_Konsolidovani bruto bilans 22052009_Transformation model rounded to USD'000 27062009_V6_Q2" xfId="4070"/>
    <cellStyle name="_Konsolidovani bruto bilans 22052009_Книга1 (7) (2)" xfId="4071"/>
    <cellStyle name="_Konsolidovani bruto bilans 22052009_Книга1 (7) (2)_FA_EBITDA_GAAP_2010_2009_без_NIS,SE_3Q_v3" xfId="4072"/>
    <cellStyle name="_Konsolidovani bruto bilans 22052009_Книга9" xfId="4073"/>
    <cellStyle name="_Konsolidovani bruto bilans 22052009_Сверка ГААП и УУ" xfId="4074"/>
    <cellStyle name="_KPI Slavneft_2009" xfId="4075"/>
    <cellStyle name="_KPI-5" xfId="4076"/>
    <cellStyle name="_KPI-5_!!!!!! Total_HQ_2005_ver2" xfId="4077"/>
    <cellStyle name="_KPI-5_~1310411" xfId="4078"/>
    <cellStyle name="_KPI-5_~2119947" xfId="4079"/>
    <cellStyle name="_KPI-5_~5055318" xfId="4080"/>
    <cellStyle name="_KPI-5_~5858712" xfId="4081"/>
    <cellStyle name="_KPI-5_~6460973" xfId="4082"/>
    <cellStyle name="_KPI-5_2005Budget_differences" xfId="4083"/>
    <cellStyle name="_KPI-5_2005Budget_differences_vs._ver3" xfId="4084"/>
    <cellStyle name="_KPI-5_5yearConsolidationModel" xfId="4085"/>
    <cellStyle name="_KPI-5_calcs алексей" xfId="4086"/>
    <cellStyle name="_KPI-5_Consolidation" xfId="4087"/>
    <cellStyle name="_KPI-5_Consolidation_040822 Profit_Tax_(portal)" xfId="4088"/>
    <cellStyle name="_KPI-5_Consolidation_040928 Profit_Tax_3Ax1Ax4" xfId="4089"/>
    <cellStyle name="_KPI-5_Consolidation_Tax Input 5yr plan" xfId="4090"/>
    <cellStyle name="_KPI-5_Consolidation_Книга2" xfId="4091"/>
    <cellStyle name="_KPI-5_Consolidation_Налог_на_прибыль" xfId="4092"/>
    <cellStyle name="_KPI-5_CorporateCenter analysis 16.11.04" xfId="4093"/>
    <cellStyle name="_KPI-5_DCF030925_vat" xfId="4094"/>
    <cellStyle name="_KPI-5_DCF030925_vat_" xfId="4095"/>
    <cellStyle name="_KPI-5_DCFonly" xfId="4096"/>
    <cellStyle name="_KPI-5_Debt 12m04 CFS 12m 2004" xfId="4097"/>
    <cellStyle name="_KPI-5_Debt 9m04 CFS 9m 2004 updated" xfId="4098"/>
    <cellStyle name="_KPI-5_Feb 02 Options" xfId="4099"/>
    <cellStyle name="_KPI-5_Form 01(MB)" xfId="4100"/>
    <cellStyle name="_KPI-5_Form 01(MB)_040822 Profit_Tax_(portal)" xfId="4101"/>
    <cellStyle name="_KPI-5_Form 01(MB)_040928 Profit_Tax_3Ax1Ax4" xfId="4102"/>
    <cellStyle name="_KPI-5_Form 01(MB)_Tax Input 5yr plan" xfId="4103"/>
    <cellStyle name="_KPI-5_Form 01(MB)_Книга2" xfId="4104"/>
    <cellStyle name="_KPI-5_Form 01(MB)_Налог_на_прибыль" xfId="4105"/>
    <cellStyle name="_KPI-5_Income tax" xfId="4106"/>
    <cellStyle name="_KPI-5_Integrity (2005 plan)_rus(значения_БЕ)" xfId="4107"/>
    <cellStyle name="_KPI-5_Links_NK" xfId="4108"/>
    <cellStyle name="_KPI-5_Links_NK_040822 Profit_Tax_(portal)" xfId="4109"/>
    <cellStyle name="_KPI-5_Links_NK_040928 Profit_Tax_3Ax1Ax4" xfId="4110"/>
    <cellStyle name="_KPI-5_Links_NK_Tax Input 5yr plan" xfId="4111"/>
    <cellStyle name="_KPI-5_Links_NK_Книга2" xfId="4112"/>
    <cellStyle name="_KPI-5_Links_NK_Налог_на_прибыль" xfId="4113"/>
    <cellStyle name="_KPI-5_Model_2004_25$_approved_16.02" xfId="4114"/>
    <cellStyle name="_KPI-5_Model_2004_25$_approved_16.02_040822 Profit_Tax_(portal)" xfId="4115"/>
    <cellStyle name="_KPI-5_Model_2004_25$_approved_16.02_040928 Profit_Tax_3Ax1Ax4" xfId="4116"/>
    <cellStyle name="_KPI-5_Model_2004_25$_approved_16.02_Tax Input 5yr plan" xfId="4117"/>
    <cellStyle name="_KPI-5_Model_2004_25$_approved_16.02_Книга2" xfId="4118"/>
    <cellStyle name="_KPI-5_Model_2004_25$_approved_16.02_Налог_на_прибыль" xfId="4119"/>
    <cellStyle name="_KPI-5_Nsi" xfId="4120"/>
    <cellStyle name="_KPI-5_Nsi(2)" xfId="4121"/>
    <cellStyle name="_KPI-5_Nsi(2)_040822 Profit_Tax_(portal)" xfId="4122"/>
    <cellStyle name="_KPI-5_Nsi(2)_040928 Profit_Tax_3Ax1Ax4" xfId="4123"/>
    <cellStyle name="_KPI-5_Nsi(2)_Tax Input 5yr plan" xfId="4124"/>
    <cellStyle name="_KPI-5_Nsi(2)_Книга2" xfId="4125"/>
    <cellStyle name="_KPI-5_Nsi(2)_Налог_на_прибыль" xfId="4126"/>
    <cellStyle name="_KPI-5_Nsi_~5055318" xfId="4127"/>
    <cellStyle name="_KPI-5_Nsi_158" xfId="4128"/>
    <cellStyle name="_KPI-5_Nsi_158_040822 Profit_Tax_(portal)" xfId="4129"/>
    <cellStyle name="_KPI-5_Nsi_158_040928 Profit_Tax_3Ax1Ax4" xfId="4130"/>
    <cellStyle name="_KPI-5_Nsi_158_Tax Input 5yr plan" xfId="4131"/>
    <cellStyle name="_KPI-5_Nsi_158_Книга2" xfId="4132"/>
    <cellStyle name="_KPI-5_Nsi_158_Налог_на_прибыль" xfId="4133"/>
    <cellStyle name="_KPI-5_Nsi_DCF030925_vat" xfId="4134"/>
    <cellStyle name="_KPI-5_Nsi_DCF030925_vat_" xfId="4135"/>
    <cellStyle name="_KPI-5_Nsi_DCFonly" xfId="4136"/>
    <cellStyle name="_KPI-5_Nsi_Express" xfId="4137"/>
    <cellStyle name="_KPI-5_Nsi_Express_040822 Profit_Tax_(portal)" xfId="4138"/>
    <cellStyle name="_KPI-5_Nsi_Express_040928 Profit_Tax_3Ax1Ax4" xfId="4139"/>
    <cellStyle name="_KPI-5_Nsi_Express_Tax Input 5yr plan" xfId="4140"/>
    <cellStyle name="_KPI-5_Nsi_Express_Книга2" xfId="4141"/>
    <cellStyle name="_KPI-5_Nsi_Express_Налог_на_прибыль" xfId="4142"/>
    <cellStyle name="_KPI-5_Nsi_test" xfId="4143"/>
    <cellStyle name="_KPI-5_Nsi_test_040822 Profit_Tax_(portal)" xfId="4144"/>
    <cellStyle name="_KPI-5_Nsi_test_040928 Profit_Tax_3Ax1Ax4" xfId="4145"/>
    <cellStyle name="_KPI-5_Nsi_test_Tax Input 5yr plan" xfId="4146"/>
    <cellStyle name="_KPI-5_Nsi_test_Книга2" xfId="4147"/>
    <cellStyle name="_KPI-5_Nsi_test_Налог_на_прибыль" xfId="4148"/>
    <cellStyle name="_KPI-5_Nsi-Services" xfId="4149"/>
    <cellStyle name="_KPI-5_Nsi-Services_040822 Profit_Tax_(portal)" xfId="4150"/>
    <cellStyle name="_KPI-5_Nsi-Services_040928 Profit_Tax_3Ax1Ax4" xfId="4151"/>
    <cellStyle name="_KPI-5_Nsi-Services_Tax Input 5yr plan" xfId="4152"/>
    <cellStyle name="_KPI-5_Nsi-Services_Книга2" xfId="4153"/>
    <cellStyle name="_KPI-5_Nsi-Services_Налог_на_прибыль" xfId="4154"/>
    <cellStyle name="_KPI-5_OFS" xfId="4155"/>
    <cellStyle name="_KPI-5_OFS_new template" xfId="4156"/>
    <cellStyle name="_KPI-5_OFSSummaryReport_KPIs_02" xfId="4157"/>
    <cellStyle name="_KPI-5_OFSSummaryReport_Margin_02" xfId="4158"/>
    <cellStyle name="_KPI-5_Performance new" xfId="4159"/>
    <cellStyle name="_KPI-5_Rospan_Kovykta" xfId="4160"/>
    <cellStyle name="_KPI-5_Rospan_Kovykta_Slavneft_Restructuring 11.11.04" xfId="4161"/>
    <cellStyle name="_KPI-5_S0400" xfId="4162"/>
    <cellStyle name="_KPI-5_S0400_040822 Profit_Tax_(portal)" xfId="4163"/>
    <cellStyle name="_KPI-5_S0400_040928 Profit_Tax_3Ax1Ax4" xfId="4164"/>
    <cellStyle name="_KPI-5_S0400_Tax Input 5yr plan" xfId="4165"/>
    <cellStyle name="_KPI-5_S0400_Книга2" xfId="4166"/>
    <cellStyle name="_KPI-5_S0400_Налог_на_прибыль" xfId="4167"/>
    <cellStyle name="_KPI-5_S13001" xfId="4168"/>
    <cellStyle name="_KPI-5_S13001_040822 Profit_Tax_(portal)" xfId="4169"/>
    <cellStyle name="_KPI-5_S13001_040928 Profit_Tax_3Ax1Ax4" xfId="4170"/>
    <cellStyle name="_KPI-5_S13001_Tax Input 5yr plan" xfId="4171"/>
    <cellStyle name="_KPI-5_S13001_Книга2" xfId="4172"/>
    <cellStyle name="_KPI-5_S13001_Налог_на_прибыль" xfId="4173"/>
    <cellStyle name="_KPI-5_S17301" xfId="4174"/>
    <cellStyle name="_KPI-5_SOBI_all(общий)" xfId="4175"/>
    <cellStyle name="_KPI-5_SOBI_all(общий)_040822 Profit_Tax_(portal)" xfId="4176"/>
    <cellStyle name="_KPI-5_SOBI_all(общий)_040928 Profit_Tax_3Ax1Ax4" xfId="4177"/>
    <cellStyle name="_KPI-5_SOBI_all(общий)_Tax Input 5yr plan" xfId="4178"/>
    <cellStyle name="_KPI-5_SOBI_all(общий)_Книга2" xfId="4179"/>
    <cellStyle name="_KPI-5_SOBI_all(общий)_Налог_на_прибыль" xfId="4180"/>
    <cellStyle name="_KPI-5_SOFI_TEPs_AOK_130902" xfId="4181"/>
    <cellStyle name="_KPI-5_SOFI_TEPs_AOK_130902_040822 Profit_Tax_(portal)" xfId="4182"/>
    <cellStyle name="_KPI-5_SOFI_TEPs_AOK_130902_040928 Profit_Tax_3Ax1Ax4" xfId="4183"/>
    <cellStyle name="_KPI-5_SOFI_TEPs_AOK_130902_Dogovora" xfId="4184"/>
    <cellStyle name="_KPI-5_SOFI_TEPs_AOK_130902_S14206_Akt_sverki" xfId="4185"/>
    <cellStyle name="_KPI-5_SOFI_TEPs_AOK_130902_S14206_Akt_sverki_S11111_Akt_sverki" xfId="4186"/>
    <cellStyle name="_KPI-5_SOFI_TEPs_AOK_130902_S14206_Akt_sverki_Договора_Express_4m2003_new" xfId="4187"/>
    <cellStyle name="_KPI-5_SOFI_TEPs_AOK_130902_S15202_Akt_sverki" xfId="4188"/>
    <cellStyle name="_KPI-5_SOFI_TEPs_AOK_130902_S15202_Akt_sverki_S11111_Akt_sverki" xfId="4189"/>
    <cellStyle name="_KPI-5_SOFI_TEPs_AOK_130902_S15202_Akt_sverki_Договора_Express_4m2003_new" xfId="4190"/>
    <cellStyle name="_KPI-5_SOFI_TEPs_AOK_130902_Tax Input 5yr plan" xfId="4191"/>
    <cellStyle name="_KPI-5_SOFI_TEPs_AOK_130902_Договора_Express_4m2003_new" xfId="4192"/>
    <cellStyle name="_KPI-5_SOFI_TEPs_AOK_130902_Книга1" xfId="4193"/>
    <cellStyle name="_KPI-5_SOFI_TEPs_AOK_130902_Книга2" xfId="4194"/>
    <cellStyle name="_KPI-5_SOFI_TEPs_AOK_130902_Налог_на_прибыль" xfId="4195"/>
    <cellStyle name="_KPI-5_SOFI_TEPs_AOK_130902_Общий свод от 20.02.04" xfId="4196"/>
    <cellStyle name="_KPI-5_SOFI_TEPs_AOK_130902_ПРЕЗЕНТАЦИЯ св англ_" xfId="4197"/>
    <cellStyle name="_KPI-5_Sofi145a" xfId="4198"/>
    <cellStyle name="_KPI-5_Sofi145a_~5055318" xfId="4199"/>
    <cellStyle name="_KPI-5_Sofi145a_DCF030925_vat" xfId="4200"/>
    <cellStyle name="_KPI-5_Sofi145a_DCF030925_vat_" xfId="4201"/>
    <cellStyle name="_KPI-5_Sofi145a_DCFonly" xfId="4202"/>
    <cellStyle name="_KPI-5_Sofi153" xfId="4203"/>
    <cellStyle name="_KPI-5_Sofi153_~5055318" xfId="4204"/>
    <cellStyle name="_KPI-5_Sofi153_DCF030925_vat" xfId="4205"/>
    <cellStyle name="_KPI-5_Sofi153_DCF030925_vat_" xfId="4206"/>
    <cellStyle name="_KPI-5_Sofi153_DCFonly" xfId="4207"/>
    <cellStyle name="_KPI-5_STLStandartWC" xfId="4208"/>
    <cellStyle name="_KPI-5_STLStandartWC_040822 Profit_Tax_(portal)" xfId="4209"/>
    <cellStyle name="_KPI-5_STLStandartWC_040928 Profit_Tax_3Ax1Ax4" xfId="4210"/>
    <cellStyle name="_KPI-5_STLStandartWC_Tax Input 5yr plan" xfId="4211"/>
    <cellStyle name="_KPI-5_STLStandartWC_Книга2" xfId="4212"/>
    <cellStyle name="_KPI-5_STLStandartWC_Налог_на_прибыль" xfId="4213"/>
    <cellStyle name="_KPI-5_SXXXX_Express_c Links" xfId="4214"/>
    <cellStyle name="_KPI-5_SXXXX_Express_c Links_040822 Profit_Tax_(portal)" xfId="4215"/>
    <cellStyle name="_KPI-5_SXXXX_Express_c Links_040928 Profit_Tax_3Ax1Ax4" xfId="4216"/>
    <cellStyle name="_KPI-5_SXXXX_Express_c Links_Tax Input 5yr plan" xfId="4217"/>
    <cellStyle name="_KPI-5_SXXXX_Express_c Links_Книга2" xfId="4218"/>
    <cellStyle name="_KPI-5_SXXXX_Express_c Links_Налог_на_прибыль" xfId="4219"/>
    <cellStyle name="_KPI-5_test_11" xfId="4220"/>
    <cellStyle name="_KPI-5_test_11_~5055318" xfId="4221"/>
    <cellStyle name="_KPI-5_test_11_DCF030925_vat" xfId="4222"/>
    <cellStyle name="_KPI-5_test_11_DCF030925_vat_" xfId="4223"/>
    <cellStyle name="_KPI-5_test_11_DCFonly" xfId="4224"/>
    <cellStyle name="_KPI-5_Total HO" xfId="4225"/>
    <cellStyle name="_KPI-5_Total_HQ_2005_ver3" xfId="4226"/>
    <cellStyle name="_KPI-5_Upstream ratios calculation" xfId="4227"/>
    <cellStyle name="_KPI-5_Upstream_rev3" xfId="4228"/>
    <cellStyle name="_KPI-5_Бюджет 2005 на консультантов_УВА" xfId="4229"/>
    <cellStyle name="_KPI-5_Годовой бюджет функциональных расходов КЦ" xfId="4230"/>
    <cellStyle name="_KPI-5_Диаграмма" xfId="4231"/>
    <cellStyle name="_KPI-5_для вставки в пакет за 2001" xfId="4232"/>
    <cellStyle name="_KPI-5_для вставки в пакет за 2001_~5055318" xfId="4233"/>
    <cellStyle name="_KPI-5_для вставки в пакет за 2001_DCF030925_vat" xfId="4234"/>
    <cellStyle name="_KPI-5_для вставки в пакет за 2001_DCF030925_vat_" xfId="4235"/>
    <cellStyle name="_KPI-5_для вставки в пакет за 2001_DCFonly" xfId="4236"/>
    <cellStyle name="_KPI-5_дляГалиныВ" xfId="4237"/>
    <cellStyle name="_KPI-5_дляГалиныВ_040822 Profit_Tax_(portal)" xfId="4238"/>
    <cellStyle name="_KPI-5_дляГалиныВ_040928 Profit_Tax_3Ax1Ax4" xfId="4239"/>
    <cellStyle name="_KPI-5_дляГалиныВ_Tax Input 5yr plan" xfId="4240"/>
    <cellStyle name="_KPI-5_дляГалиныВ_Книга2" xfId="4241"/>
    <cellStyle name="_KPI-5_дляГалиныВ_Налог_на_прибыль" xfId="4242"/>
    <cellStyle name="_KPI-5_Инвестиции_добыча_Восток" xfId="4243"/>
    <cellStyle name="_KPI-5_Лист1" xfId="4244"/>
    <cellStyle name="_KPI-5_Лист1_040822 Profit_Tax_(portal)" xfId="4245"/>
    <cellStyle name="_KPI-5_Лист1_040928 Profit_Tax_3Ax1Ax4" xfId="4246"/>
    <cellStyle name="_KPI-5_Лист1_Tax Input 5yr plan" xfId="4247"/>
    <cellStyle name="_KPI-5_Лист1_Книга2" xfId="4248"/>
    <cellStyle name="_KPI-5_Лист1_Налог_на_прибыль" xfId="4249"/>
    <cellStyle name="_KPI-5_ННП_сравнение вариантов" xfId="4250"/>
    <cellStyle name="_KPI-5_Оборотный капитал Формы на 2004 Панова" xfId="4251"/>
    <cellStyle name="_KPI-5_Оборотный капитал Формы на 2004 Панова_040822 Profit_Tax_(portal)" xfId="4252"/>
    <cellStyle name="_KPI-5_Оборотный капитал Формы на 2004 Панова_040928 Profit_Tax_3Ax1Ax4" xfId="4253"/>
    <cellStyle name="_KPI-5_Оборотный капитал Формы на 2004 Панова_Tax Input 5yr plan" xfId="4254"/>
    <cellStyle name="_KPI-5_Оборотный капитал Формы на 2004 Панова_Книга2" xfId="4255"/>
    <cellStyle name="_KPI-5_Оборотный капитал Формы на 2004 Панова_Налог_на_прибыль" xfId="4256"/>
    <cellStyle name="_KPI-5_Подразделения" xfId="4257"/>
    <cellStyle name="_KPI-5_Подразделения_040822 Profit_Tax_(portal)" xfId="4258"/>
    <cellStyle name="_KPI-5_Подразделения_040928 Profit_Tax_3Ax1Ax4" xfId="4259"/>
    <cellStyle name="_KPI-5_Подразделения_Tax Input 5yr plan" xfId="4260"/>
    <cellStyle name="_KPI-5_Подразделения_Книга2" xfId="4261"/>
    <cellStyle name="_KPI-5_Подразделения_Налог_на_прибыль" xfId="4262"/>
    <cellStyle name="_KPI-5_Презентация_ВНГ_15.03_затраты" xfId="4263"/>
    <cellStyle name="_KPI-5_Презентация_ННП_10.07_добыча" xfId="4264"/>
    <cellStyle name="_KPI-5_Свод по Фил Предст 2004" xfId="4265"/>
    <cellStyle name="_KPI-5_Список тиражирования" xfId="4266"/>
    <cellStyle name="_KPI-5_Список тиражирования_040822 Profit_Tax_(portal)" xfId="4267"/>
    <cellStyle name="_KPI-5_Список тиражирования_040928 Profit_Tax_3Ax1Ax4" xfId="4268"/>
    <cellStyle name="_KPI-5_Список тиражирования_Tax Input 5yr plan" xfId="4269"/>
    <cellStyle name="_KPI-5_Список тиражирования_Книга2" xfId="4270"/>
    <cellStyle name="_KPI-5_Список тиражирования_Налог_на_прибыль" xfId="4271"/>
    <cellStyle name="_KPI-5_Структура затрат на подъем_ВНГ" xfId="4272"/>
    <cellStyle name="_KPI-5_Структура затрат на подъем_ННП" xfId="4273"/>
    <cellStyle name="_KPI-5_Суточная добыча_Восток" xfId="4274"/>
    <cellStyle name="_KPI-5_Форма 12 last" xfId="4275"/>
    <cellStyle name="_KPI-5_Форма 12 last_~5055318" xfId="4276"/>
    <cellStyle name="_KPI-5_Форма 12 last_DCF030925_vat" xfId="4277"/>
    <cellStyle name="_KPI-5_Форма 12 last_DCF030925_vat_" xfId="4278"/>
    <cellStyle name="_KPI-5_Форма 12 last_DCFonly" xfId="4279"/>
    <cellStyle name="_KPI-5_Формы на 2004_1 " xfId="4280"/>
    <cellStyle name="_KPI-5_Формы на 2004_1 _040822 Profit_Tax_(portal)" xfId="4281"/>
    <cellStyle name="_KPI-5_Формы на 2004_1 _040928 Profit_Tax_3Ax1Ax4" xfId="4282"/>
    <cellStyle name="_KPI-5_Формы на 2004_1 _Tax Input 5yr plan" xfId="4283"/>
    <cellStyle name="_KPI-5_Формы на 2004_1 _Книга2" xfId="4284"/>
    <cellStyle name="_KPI-5_Формы на 2004_1 _Налог_на_прибыль" xfId="4285"/>
    <cellStyle name="_Live 2005_план_Svod_(5,3)_итоговый" xfId="4286"/>
    <cellStyle name="_LUKOIL forms 2003 LOHL consolidated v5 16 oct 2002" xfId="4287"/>
    <cellStyle name="_LUKOIL forms 2003 LOHL consolidated v5 16 oct 2002_12-32" xfId="4288"/>
    <cellStyle name="_LUKOIL forms 2003 LOHL consolidated v5 16 oct 2002_21 НГДО-3кв (принято)" xfId="4289"/>
    <cellStyle name="_LUKOIL forms 2003 LOHL consolidated v5 16 oct 2002_21 НГДО-3кв (принято)_РИТЭК" xfId="4290"/>
    <cellStyle name="_LUKOIL forms 2003 LOHL consolidated v5 16 oct 2002_ПНП" xfId="4291"/>
    <cellStyle name="_LUKOIL forms 2003 LOHL consolidated v5 16 oct 2002_РИТЭК" xfId="4292"/>
    <cellStyle name="_May_group" xfId="4293"/>
    <cellStyle name="_May_group (1)" xfId="4294"/>
    <cellStyle name="_May_group (1)_12-32" xfId="4295"/>
    <cellStyle name="_May_group (1)_ПНП" xfId="4296"/>
    <cellStyle name="_May_group_12-32" xfId="4297"/>
    <cellStyle name="_May_group_ПНП" xfId="4298"/>
    <cellStyle name="_Model_2004" xfId="4299"/>
    <cellStyle name="_Model_2004_25$_22Dec_new" xfId="4300"/>
    <cellStyle name="_Model_2004_25$_24Dec_1,7$disc_50%div_13Jan" xfId="4301"/>
    <cellStyle name="_Model_2004_25$_approved_16.02" xfId="4302"/>
    <cellStyle name="_Model_2004_new_production" xfId="4303"/>
    <cellStyle name="_Mogejka Assesment 2010 02 27 ver2" xfId="4304"/>
    <cellStyle name="_MR 2Q_2003" xfId="4305"/>
    <cellStyle name="_MR 2Q_2003_~5055318" xfId="4306"/>
    <cellStyle name="_MR Report_TNK Ukraine_Q12003" xfId="4307"/>
    <cellStyle name="_MR Report_TNK Ukraine_Q12003_~5055318" xfId="4308"/>
    <cellStyle name="_MR reports Aug GFO1" xfId="4309"/>
    <cellStyle name="_MR reports Aug GFO1_~5055318" xfId="4310"/>
    <cellStyle name="_NetBack_for KZ_in_price scenario" xfId="4311"/>
    <cellStyle name="_New_Sofi" xfId="4312"/>
    <cellStyle name="_New_Sofi_~5055318" xfId="4313"/>
    <cellStyle name="_New_Sofi_17_0" xfId="4314"/>
    <cellStyle name="_New_Sofi_17_0_~5055318" xfId="4315"/>
    <cellStyle name="_New_Sofi_17_0_1" xfId="4316"/>
    <cellStyle name="_New_Sofi_17_0_1_~5055318" xfId="4317"/>
    <cellStyle name="_New_Sofi_balance" xfId="4318"/>
    <cellStyle name="_New_Sofi_balance_~5055318" xfId="4319"/>
    <cellStyle name="_New_Sofi_Capex-new" xfId="4320"/>
    <cellStyle name="_New_Sofi_Capex-new_~5055318" xfId="4321"/>
    <cellStyle name="_New_Sofi_Capex-new_DCF030925_vat" xfId="4322"/>
    <cellStyle name="_New_Sofi_Capex-new_DCF030925_vat_" xfId="4323"/>
    <cellStyle name="_New_Sofi_Capex-new_DCFonly" xfId="4324"/>
    <cellStyle name="_New_Sofi_DCF030925_vat" xfId="4325"/>
    <cellStyle name="_New_Sofi_DCF030925_vat_" xfId="4326"/>
    <cellStyle name="_New_Sofi_DCFonly" xfId="4327"/>
    <cellStyle name="_New_Sofi_FFF" xfId="4328"/>
    <cellStyle name="_New_Sofi_FFF_~5055318" xfId="4329"/>
    <cellStyle name="_New_Sofi_FFF_DCF030925_vat" xfId="4330"/>
    <cellStyle name="_New_Sofi_FFF_DCF030925_vat_" xfId="4331"/>
    <cellStyle name="_New_Sofi_FFF_DCFonly" xfId="4332"/>
    <cellStyle name="_New_Sofi_Financial Plan - final_2" xfId="4333"/>
    <cellStyle name="_New_Sofi_Financial Plan - final_2_~5055318" xfId="4334"/>
    <cellStyle name="_New_Sofi_Financial Plan - final_2_DCF030925_vat" xfId="4335"/>
    <cellStyle name="_New_Sofi_Financial Plan - final_2_DCF030925_vat_" xfId="4336"/>
    <cellStyle name="_New_Sofi_Financial Plan - final_2_DCFonly" xfId="4337"/>
    <cellStyle name="_New_Sofi_Form 01(MB)" xfId="4338"/>
    <cellStyle name="_New_Sofi_Form 01(MB)_040822 Profit_Tax_(portal)" xfId="4339"/>
    <cellStyle name="_New_Sofi_Form 01(MB)_040928 Profit_Tax_3Ax1Ax4" xfId="4340"/>
    <cellStyle name="_New_Sofi_Form 01(MB)_Tax Input 5yr plan" xfId="4341"/>
    <cellStyle name="_New_Sofi_Form 01(MB)_Книга2" xfId="4342"/>
    <cellStyle name="_New_Sofi_Form 01(MB)_Налог_на_прибыль" xfId="4343"/>
    <cellStyle name="_New_Sofi_Links_NK" xfId="4344"/>
    <cellStyle name="_New_Sofi_Links_NK_040822 Profit_Tax_(portal)" xfId="4345"/>
    <cellStyle name="_New_Sofi_Links_NK_040928 Profit_Tax_3Ax1Ax4" xfId="4346"/>
    <cellStyle name="_New_Sofi_Links_NK_Tax Input 5yr plan" xfId="4347"/>
    <cellStyle name="_New_Sofi_Links_NK_Книга2" xfId="4348"/>
    <cellStyle name="_New_Sofi_Links_NK_Налог_на_прибыль" xfId="4349"/>
    <cellStyle name="_New_Sofi_N20_5" xfId="4350"/>
    <cellStyle name="_New_Sofi_N20_5_~5055318" xfId="4351"/>
    <cellStyle name="_New_Sofi_N20_5_DCF030925_vat" xfId="4352"/>
    <cellStyle name="_New_Sofi_N20_5_DCF030925_vat_" xfId="4353"/>
    <cellStyle name="_New_Sofi_N20_5_DCFonly" xfId="4354"/>
    <cellStyle name="_New_Sofi_N20_6" xfId="4355"/>
    <cellStyle name="_New_Sofi_N20_6_~5055318" xfId="4356"/>
    <cellStyle name="_New_Sofi_N20_6_DCF030925_vat" xfId="4357"/>
    <cellStyle name="_New_Sofi_N20_6_DCF030925_vat_" xfId="4358"/>
    <cellStyle name="_New_Sofi_N20_6_DCFonly" xfId="4359"/>
    <cellStyle name="_New_Sofi_New Form10_2" xfId="4360"/>
    <cellStyle name="_New_Sofi_New Form10_2_~5055318" xfId="4361"/>
    <cellStyle name="_New_Sofi_New Form10_2_DCF030925_vat" xfId="4362"/>
    <cellStyle name="_New_Sofi_New Form10_2_DCF030925_vat_" xfId="4363"/>
    <cellStyle name="_New_Sofi_New Form10_2_DCFonly" xfId="4364"/>
    <cellStyle name="_New_Sofi_Nsi" xfId="4365"/>
    <cellStyle name="_New_Sofi_Nsi - last version" xfId="4366"/>
    <cellStyle name="_New_Sofi_Nsi - last version for programming" xfId="4367"/>
    <cellStyle name="_New_Sofi_Nsi - last version for programming_~5055318" xfId="4368"/>
    <cellStyle name="_New_Sofi_Nsi - last version for programming_DCF030925_vat" xfId="4369"/>
    <cellStyle name="_New_Sofi_Nsi - last version for programming_DCF030925_vat_" xfId="4370"/>
    <cellStyle name="_New_Sofi_Nsi - last version for programming_DCFonly" xfId="4371"/>
    <cellStyle name="_New_Sofi_Nsi - last version_~5055318" xfId="4372"/>
    <cellStyle name="_New_Sofi_Nsi - last version_DCF030925_vat" xfId="4373"/>
    <cellStyle name="_New_Sofi_Nsi - last version_DCF030925_vat_" xfId="4374"/>
    <cellStyle name="_New_Sofi_Nsi - last version_DCFonly" xfId="4375"/>
    <cellStyle name="_New_Sofi_Nsi - next_last version" xfId="4376"/>
    <cellStyle name="_New_Sofi_Nsi - next_last version_~5055318" xfId="4377"/>
    <cellStyle name="_New_Sofi_Nsi - next_last version_DCF030925_vat" xfId="4378"/>
    <cellStyle name="_New_Sofi_Nsi - next_last version_DCF030925_vat_" xfId="4379"/>
    <cellStyle name="_New_Sofi_Nsi - next_last version_DCFonly" xfId="4380"/>
    <cellStyle name="_New_Sofi_Nsi - plan - final" xfId="4381"/>
    <cellStyle name="_New_Sofi_Nsi - plan - final_~5055318" xfId="4382"/>
    <cellStyle name="_New_Sofi_Nsi - plan - final_DCF030925_vat" xfId="4383"/>
    <cellStyle name="_New_Sofi_Nsi - plan - final_DCF030925_vat_" xfId="4384"/>
    <cellStyle name="_New_Sofi_Nsi - plan - final_DCFonly" xfId="4385"/>
    <cellStyle name="_New_Sofi_Nsi -super_ last version" xfId="4386"/>
    <cellStyle name="_New_Sofi_Nsi -super_ last version_~5055318" xfId="4387"/>
    <cellStyle name="_New_Sofi_Nsi -super_ last version_DCF030925_vat" xfId="4388"/>
    <cellStyle name="_New_Sofi_Nsi -super_ last version_DCF030925_vat_" xfId="4389"/>
    <cellStyle name="_New_Sofi_Nsi -super_ last version_DCFonly" xfId="4390"/>
    <cellStyle name="_New_Sofi_Nsi(2)" xfId="4391"/>
    <cellStyle name="_New_Sofi_Nsi(2)_040822 Profit_Tax_(portal)" xfId="4392"/>
    <cellStyle name="_New_Sofi_Nsi(2)_040928 Profit_Tax_3Ax1Ax4" xfId="4393"/>
    <cellStyle name="_New_Sofi_Nsi(2)_Tax Input 5yr plan" xfId="4394"/>
    <cellStyle name="_New_Sofi_Nsi(2)_Книга2" xfId="4395"/>
    <cellStyle name="_New_Sofi_Nsi(2)_Налог_на_прибыль" xfId="4396"/>
    <cellStyle name="_New_Sofi_Nsi_~5055318" xfId="4397"/>
    <cellStyle name="_New_Sofi_Nsi_1" xfId="4398"/>
    <cellStyle name="_New_Sofi_Nsi_1_~5055318" xfId="4399"/>
    <cellStyle name="_New_Sofi_Nsi_1_DCF030925_vat" xfId="4400"/>
    <cellStyle name="_New_Sofi_Nsi_1_DCF030925_vat_" xfId="4401"/>
    <cellStyle name="_New_Sofi_Nsi_1_DCFonly" xfId="4402"/>
    <cellStyle name="_New_Sofi_Nsi_139" xfId="4403"/>
    <cellStyle name="_New_Sofi_Nsi_139_~5055318" xfId="4404"/>
    <cellStyle name="_New_Sofi_Nsi_139_DCF030925_vat" xfId="4405"/>
    <cellStyle name="_New_Sofi_Nsi_139_DCF030925_vat_" xfId="4406"/>
    <cellStyle name="_New_Sofi_Nsi_139_DCFonly" xfId="4407"/>
    <cellStyle name="_New_Sofi_Nsi_140" xfId="4408"/>
    <cellStyle name="_New_Sofi_Nsi_140(Зах)" xfId="4409"/>
    <cellStyle name="_New_Sofi_Nsi_140(Зах)_~5055318" xfId="4410"/>
    <cellStyle name="_New_Sofi_Nsi_140(Зах)_DCF030925_vat" xfId="4411"/>
    <cellStyle name="_New_Sofi_Nsi_140(Зах)_DCF030925_vat_" xfId="4412"/>
    <cellStyle name="_New_Sofi_Nsi_140(Зах)_DCFonly" xfId="4413"/>
    <cellStyle name="_New_Sofi_Nsi_140_~5055318" xfId="4414"/>
    <cellStyle name="_New_Sofi_Nsi_140_DCF030925_vat" xfId="4415"/>
    <cellStyle name="_New_Sofi_Nsi_140_DCF030925_vat_" xfId="4416"/>
    <cellStyle name="_New_Sofi_Nsi_140_DCFonly" xfId="4417"/>
    <cellStyle name="_New_Sofi_Nsi_140_mod" xfId="4418"/>
    <cellStyle name="_New_Sofi_Nsi_140_mod_~5055318" xfId="4419"/>
    <cellStyle name="_New_Sofi_Nsi_140_mod_DCF030925_vat" xfId="4420"/>
    <cellStyle name="_New_Sofi_Nsi_140_mod_DCF030925_vat_" xfId="4421"/>
    <cellStyle name="_New_Sofi_Nsi_140_mod_DCFonly" xfId="4422"/>
    <cellStyle name="_New_Sofi_Nsi_158" xfId="4423"/>
    <cellStyle name="_New_Sofi_Nsi_158_040822 Profit_Tax_(portal)" xfId="4424"/>
    <cellStyle name="_New_Sofi_Nsi_158_040928 Profit_Tax_3Ax1Ax4" xfId="4425"/>
    <cellStyle name="_New_Sofi_Nsi_158_Tax Input 5yr plan" xfId="4426"/>
    <cellStyle name="_New_Sofi_Nsi_158_Книга2" xfId="4427"/>
    <cellStyle name="_New_Sofi_Nsi_158_Налог_на_прибыль" xfId="4428"/>
    <cellStyle name="_New_Sofi_Nsi_DCF030925_vat" xfId="4429"/>
    <cellStyle name="_New_Sofi_Nsi_DCF030925_vat_" xfId="4430"/>
    <cellStyle name="_New_Sofi_Nsi_DCFonly" xfId="4431"/>
    <cellStyle name="_New_Sofi_Nsi_Express" xfId="4432"/>
    <cellStyle name="_New_Sofi_Nsi_Express_040822 Profit_Tax_(portal)" xfId="4433"/>
    <cellStyle name="_New_Sofi_Nsi_Express_040928 Profit_Tax_3Ax1Ax4" xfId="4434"/>
    <cellStyle name="_New_Sofi_Nsi_Express_Tax Input 5yr plan" xfId="4435"/>
    <cellStyle name="_New_Sofi_Nsi_Express_Книга2" xfId="4436"/>
    <cellStyle name="_New_Sofi_Nsi_Express_Налог_на_прибыль" xfId="4437"/>
    <cellStyle name="_New_Sofi_Nsi_Jan1" xfId="4438"/>
    <cellStyle name="_New_Sofi_Nsi_Jan1_~5055318" xfId="4439"/>
    <cellStyle name="_New_Sofi_Nsi_Jan1_DCF030925_vat" xfId="4440"/>
    <cellStyle name="_New_Sofi_Nsi_Jan1_DCF030925_vat_" xfId="4441"/>
    <cellStyle name="_New_Sofi_Nsi_Jan1_DCFonly" xfId="4442"/>
    <cellStyle name="_New_Sofi_Nsi_test" xfId="4443"/>
    <cellStyle name="_New_Sofi_Nsi_test_040822 Profit_Tax_(portal)" xfId="4444"/>
    <cellStyle name="_New_Sofi_Nsi_test_040928 Profit_Tax_3Ax1Ax4" xfId="4445"/>
    <cellStyle name="_New_Sofi_Nsi_test_Tax Input 5yr plan" xfId="4446"/>
    <cellStyle name="_New_Sofi_Nsi_test_Книга2" xfId="4447"/>
    <cellStyle name="_New_Sofi_Nsi_test_Налог_на_прибыль" xfId="4448"/>
    <cellStyle name="_New_Sofi_Nsi2" xfId="4449"/>
    <cellStyle name="_New_Sofi_Nsi2_~5055318" xfId="4450"/>
    <cellStyle name="_New_Sofi_Nsi2_DCF030925_vat" xfId="4451"/>
    <cellStyle name="_New_Sofi_Nsi2_DCF030925_vat_" xfId="4452"/>
    <cellStyle name="_New_Sofi_Nsi2_DCFonly" xfId="4453"/>
    <cellStyle name="_New_Sofi_Nsi-Services" xfId="4454"/>
    <cellStyle name="_New_Sofi_Nsi-Services_040822 Profit_Tax_(portal)" xfId="4455"/>
    <cellStyle name="_New_Sofi_Nsi-Services_040928 Profit_Tax_3Ax1Ax4" xfId="4456"/>
    <cellStyle name="_New_Sofi_Nsi-Services_Tax Input 5yr plan" xfId="4457"/>
    <cellStyle name="_New_Sofi_Nsi-Services_Книга2" xfId="4458"/>
    <cellStyle name="_New_Sofi_Nsi-Services_Налог_на_прибыль" xfId="4459"/>
    <cellStyle name="_New_Sofi_P&amp;L" xfId="4460"/>
    <cellStyle name="_New_Sofi_P&amp;L_~5055318" xfId="4461"/>
    <cellStyle name="_New_Sofi_P&amp;L_DCF030925_vat" xfId="4462"/>
    <cellStyle name="_New_Sofi_P&amp;L_DCF030925_vat_" xfId="4463"/>
    <cellStyle name="_New_Sofi_P&amp;L_DCFonly" xfId="4464"/>
    <cellStyle name="_New_Sofi_S0400" xfId="4465"/>
    <cellStyle name="_New_Sofi_S0400_040822 Profit_Tax_(portal)" xfId="4466"/>
    <cellStyle name="_New_Sofi_S0400_040928 Profit_Tax_3Ax1Ax4" xfId="4467"/>
    <cellStyle name="_New_Sofi_S0400_Tax Input 5yr plan" xfId="4468"/>
    <cellStyle name="_New_Sofi_S0400_Книга2" xfId="4469"/>
    <cellStyle name="_New_Sofi_S0400_Налог_на_прибыль" xfId="4470"/>
    <cellStyle name="_New_Sofi_S13001" xfId="4471"/>
    <cellStyle name="_New_Sofi_S13001_040822 Profit_Tax_(portal)" xfId="4472"/>
    <cellStyle name="_New_Sofi_S13001_040928 Profit_Tax_3Ax1Ax4" xfId="4473"/>
    <cellStyle name="_New_Sofi_S13001_Tax Input 5yr plan" xfId="4474"/>
    <cellStyle name="_New_Sofi_S13001_Книга2" xfId="4475"/>
    <cellStyle name="_New_Sofi_S13001_Налог_на_прибыль" xfId="4476"/>
    <cellStyle name="_New_Sofi_Sheet1" xfId="4477"/>
    <cellStyle name="_New_Sofi_Sheet1_~5055318" xfId="4478"/>
    <cellStyle name="_New_Sofi_Sheet1_DCF030925_vat" xfId="4479"/>
    <cellStyle name="_New_Sofi_Sheet1_DCF030925_vat_" xfId="4480"/>
    <cellStyle name="_New_Sofi_Sheet1_DCFonly" xfId="4481"/>
    <cellStyle name="_New_Sofi_SOFI" xfId="4482"/>
    <cellStyle name="_New_Sofi_sofi - plan_AP270202ii" xfId="4483"/>
    <cellStyle name="_New_Sofi_sofi - plan_AP270202ii_~5055318" xfId="4484"/>
    <cellStyle name="_New_Sofi_sofi - plan_AP270202ii_DCF030925_vat" xfId="4485"/>
    <cellStyle name="_New_Sofi_sofi - plan_AP270202ii_DCF030925_vat_" xfId="4486"/>
    <cellStyle name="_New_Sofi_sofi - plan_AP270202ii_DCFonly" xfId="4487"/>
    <cellStyle name="_New_Sofi_sofi - plan_AP270202iii" xfId="4488"/>
    <cellStyle name="_New_Sofi_sofi - plan_AP270202iii_~5055318" xfId="4489"/>
    <cellStyle name="_New_Sofi_sofi - plan_AP270202iii_DCF030925_vat" xfId="4490"/>
    <cellStyle name="_New_Sofi_sofi - plan_AP270202iii_DCF030925_vat_" xfId="4491"/>
    <cellStyle name="_New_Sofi_sofi - plan_AP270202iii_DCFonly" xfId="4492"/>
    <cellStyle name="_New_Sofi_sofi - plan_AP270202iv" xfId="4493"/>
    <cellStyle name="_New_Sofi_sofi - plan_AP270202iv_~5055318" xfId="4494"/>
    <cellStyle name="_New_Sofi_sofi - plan_AP270202iv_DCF030925_vat" xfId="4495"/>
    <cellStyle name="_New_Sofi_sofi - plan_AP270202iv_DCF030925_vat_" xfId="4496"/>
    <cellStyle name="_New_Sofi_sofi - plan_AP270202iv_DCFonly" xfId="4497"/>
    <cellStyle name="_New_Sofi_Sofi vs Sobi" xfId="4498"/>
    <cellStyle name="_New_Sofi_Sofi vs Sobi_~5055318" xfId="4499"/>
    <cellStyle name="_New_Sofi_Sofi vs Sobi_DCF030925_vat" xfId="4500"/>
    <cellStyle name="_New_Sofi_Sofi vs Sobi_DCF030925_vat_" xfId="4501"/>
    <cellStyle name="_New_Sofi_Sofi vs Sobi_DCFonly" xfId="4502"/>
    <cellStyle name="_New_Sofi_SOFI_~5055318" xfId="4503"/>
    <cellStyle name="_New_Sofi_Sofi_PBD 27-11-01" xfId="4504"/>
    <cellStyle name="_New_Sofi_Sofi_PBD 27-11-01_~5055318" xfId="4505"/>
    <cellStyle name="_New_Sofi_Sofi_PBD 27-11-01_DCF030925_vat" xfId="4506"/>
    <cellStyle name="_New_Sofi_Sofi_PBD 27-11-01_DCF030925_vat_" xfId="4507"/>
    <cellStyle name="_New_Sofi_Sofi_PBD 27-11-01_DCFonly" xfId="4508"/>
    <cellStyle name="_New_Sofi_SOFI_TEPs_AOK_130902" xfId="4509"/>
    <cellStyle name="_New_Sofi_SOFI_TEPs_AOK_130902_040822 Profit_Tax_(portal)" xfId="4510"/>
    <cellStyle name="_New_Sofi_SOFI_TEPs_AOK_130902_040928 Profit_Tax_3Ax1Ax4" xfId="4511"/>
    <cellStyle name="_New_Sofi_SOFI_TEPs_AOK_130902_Tax Input 5yr plan" xfId="4512"/>
    <cellStyle name="_New_Sofi_SOFI_TEPs_AOK_130902_Книга2" xfId="4513"/>
    <cellStyle name="_New_Sofi_SOFI_TEPs_AOK_130902_Налог_на_прибыль" xfId="4514"/>
    <cellStyle name="_New_Sofi_Sofi145a" xfId="4515"/>
    <cellStyle name="_New_Sofi_Sofi145a_~5055318" xfId="4516"/>
    <cellStyle name="_New_Sofi_Sofi145a_DCF030925_vat" xfId="4517"/>
    <cellStyle name="_New_Sofi_Sofi145a_DCF030925_vat_" xfId="4518"/>
    <cellStyle name="_New_Sofi_Sofi145a_DCFonly" xfId="4519"/>
    <cellStyle name="_New_Sofi_Sofi153" xfId="4520"/>
    <cellStyle name="_New_Sofi_Sofi153_~5055318" xfId="4521"/>
    <cellStyle name="_New_Sofi_Sofi153_DCF030925_vat" xfId="4522"/>
    <cellStyle name="_New_Sofi_Sofi153_DCF030925_vat_" xfId="4523"/>
    <cellStyle name="_New_Sofi_Sofi153_DCFonly" xfId="4524"/>
    <cellStyle name="_New_Sofi_Summary" xfId="4525"/>
    <cellStyle name="_New_Sofi_Summary_~5055318" xfId="4526"/>
    <cellStyle name="_New_Sofi_Summary_DCF030925_vat" xfId="4527"/>
    <cellStyle name="_New_Sofi_Summary_DCF030925_vat_" xfId="4528"/>
    <cellStyle name="_New_Sofi_Summary_DCFonly" xfId="4529"/>
    <cellStyle name="_New_Sofi_SXXXX_Express_c Links" xfId="4530"/>
    <cellStyle name="_New_Sofi_SXXXX_Express_c Links_040822 Profit_Tax_(portal)" xfId="4531"/>
    <cellStyle name="_New_Sofi_SXXXX_Express_c Links_040928 Profit_Tax_3Ax1Ax4" xfId="4532"/>
    <cellStyle name="_New_Sofi_SXXXX_Express_c Links_Tax Input 5yr plan" xfId="4533"/>
    <cellStyle name="_New_Sofi_SXXXX_Express_c Links_Книга2" xfId="4534"/>
    <cellStyle name="_New_Sofi_SXXXX_Express_c Links_Налог_на_прибыль" xfId="4535"/>
    <cellStyle name="_New_Sofi_Tax_form_1кв_3" xfId="4536"/>
    <cellStyle name="_New_Sofi_Tax_form_1кв_3_~5055318" xfId="4537"/>
    <cellStyle name="_New_Sofi_Tax_form_1кв_3_DCF030925_vat" xfId="4538"/>
    <cellStyle name="_New_Sofi_Tax_form_1кв_3_DCF030925_vat_" xfId="4539"/>
    <cellStyle name="_New_Sofi_Tax_form_1кв_3_DCFonly" xfId="4540"/>
    <cellStyle name="_New_Sofi_test_11" xfId="4541"/>
    <cellStyle name="_New_Sofi_test_11_~5055318" xfId="4542"/>
    <cellStyle name="_New_Sofi_test_11_DCF030925_vat" xfId="4543"/>
    <cellStyle name="_New_Sofi_test_11_DCF030925_vat_" xfId="4544"/>
    <cellStyle name="_New_Sofi_test_11_DCFonly" xfId="4545"/>
    <cellStyle name="_New_Sofi_БКЭ" xfId="4546"/>
    <cellStyle name="_New_Sofi_БКЭ_~5055318" xfId="4547"/>
    <cellStyle name="_New_Sofi_БКЭ_DCF030925_vat" xfId="4548"/>
    <cellStyle name="_New_Sofi_БКЭ_DCF030925_vat_" xfId="4549"/>
    <cellStyle name="_New_Sofi_БКЭ_DCFonly" xfId="4550"/>
    <cellStyle name="_New_Sofi_для вставки в пакет за 2001" xfId="4551"/>
    <cellStyle name="_New_Sofi_для вставки в пакет за 2001_~5055318" xfId="4552"/>
    <cellStyle name="_New_Sofi_для вставки в пакет за 2001_DCF030925_vat" xfId="4553"/>
    <cellStyle name="_New_Sofi_для вставки в пакет за 2001_DCF030925_vat_" xfId="4554"/>
    <cellStyle name="_New_Sofi_для вставки в пакет за 2001_DCFonly" xfId="4555"/>
    <cellStyle name="_New_Sofi_дляГалиныВ" xfId="4556"/>
    <cellStyle name="_New_Sofi_дляГалиныВ_040822 Profit_Tax_(portal)" xfId="4557"/>
    <cellStyle name="_New_Sofi_дляГалиныВ_040928 Profit_Tax_3Ax1Ax4" xfId="4558"/>
    <cellStyle name="_New_Sofi_дляГалиныВ_Tax Input 5yr plan" xfId="4559"/>
    <cellStyle name="_New_Sofi_дляГалиныВ_Книга2" xfId="4560"/>
    <cellStyle name="_New_Sofi_дляГалиныВ_Налог_на_прибыль" xfId="4561"/>
    <cellStyle name="_New_Sofi_Книга7" xfId="4562"/>
    <cellStyle name="_New_Sofi_Книга7_~5055318" xfId="4563"/>
    <cellStyle name="_New_Sofi_Книга7_DCF030925_vat" xfId="4564"/>
    <cellStyle name="_New_Sofi_Книга7_DCF030925_vat_" xfId="4565"/>
    <cellStyle name="_New_Sofi_Книга7_DCFonly" xfId="4566"/>
    <cellStyle name="_New_Sofi_Лист1" xfId="4567"/>
    <cellStyle name="_New_Sofi_Лист1_040822 Profit_Tax_(portal)" xfId="4568"/>
    <cellStyle name="_New_Sofi_Лист1_040928 Profit_Tax_3Ax1Ax4" xfId="4569"/>
    <cellStyle name="_New_Sofi_Лист1_Tax Input 5yr plan" xfId="4570"/>
    <cellStyle name="_New_Sofi_Лист1_Книга2" xfId="4571"/>
    <cellStyle name="_New_Sofi_Лист1_Налог_на_прибыль" xfId="4572"/>
    <cellStyle name="_New_Sofi_ОСН. ДЕЯТ." xfId="4573"/>
    <cellStyle name="_New_Sofi_ОСН. ДЕЯТ._~5055318" xfId="4574"/>
    <cellStyle name="_New_Sofi_ОСН. ДЕЯТ._DCF030925_vat" xfId="4575"/>
    <cellStyle name="_New_Sofi_ОСН. ДЕЯТ._DCF030925_vat_" xfId="4576"/>
    <cellStyle name="_New_Sofi_ОСН. ДЕЯТ._DCFonly" xfId="4577"/>
    <cellStyle name="_New_Sofi_Перечень названий форм" xfId="4578"/>
    <cellStyle name="_New_Sofi_Перечень названий форм_~5055318" xfId="4579"/>
    <cellStyle name="_New_Sofi_Подразделения" xfId="4580"/>
    <cellStyle name="_New_Sofi_Подразделения_040822 Profit_Tax_(portal)" xfId="4581"/>
    <cellStyle name="_New_Sofi_Подразделения_040928 Profit_Tax_3Ax1Ax4" xfId="4582"/>
    <cellStyle name="_New_Sofi_Подразделения_Tax Input 5yr plan" xfId="4583"/>
    <cellStyle name="_New_Sofi_Подразделения_Книга2" xfId="4584"/>
    <cellStyle name="_New_Sofi_Подразделения_Налог_на_прибыль" xfId="4585"/>
    <cellStyle name="_New_Sofi_Список тиражирования" xfId="4586"/>
    <cellStyle name="_New_Sofi_Список тиражирования_040822 Profit_Tax_(portal)" xfId="4587"/>
    <cellStyle name="_New_Sofi_Список тиражирования_040928 Profit_Tax_3Ax1Ax4" xfId="4588"/>
    <cellStyle name="_New_Sofi_Список тиражирования_Tax Input 5yr plan" xfId="4589"/>
    <cellStyle name="_New_Sofi_Список тиражирования_Книга2" xfId="4590"/>
    <cellStyle name="_New_Sofi_Список тиражирования_Налог_на_прибыль" xfId="4591"/>
    <cellStyle name="_New_Sofi_Форма 12 last" xfId="4592"/>
    <cellStyle name="_New_Sofi_Форма 12 last_~5055318" xfId="4593"/>
    <cellStyle name="_New_Sofi_Форма 12 last_DCF030925_vat" xfId="4594"/>
    <cellStyle name="_New_Sofi_Форма 12 last_DCF030925_vat_" xfId="4595"/>
    <cellStyle name="_New_Sofi_Форма 12 last_DCFonly" xfId="4596"/>
    <cellStyle name="_NNG" xfId="4597"/>
    <cellStyle name="_November vs Bplan YV03 230205" xfId="4598"/>
    <cellStyle name="_November vs Bplan YV03 240205" xfId="4599"/>
    <cellStyle name="_Nsi" xfId="4600"/>
    <cellStyle name="_Nsi_~5055318" xfId="4601"/>
    <cellStyle name="_Nsi_DCF030925_vat" xfId="4602"/>
    <cellStyle name="_Nsi_DCF030925_vat_" xfId="4603"/>
    <cellStyle name="_Nsi_DCFonly" xfId="4604"/>
    <cellStyle name="_Oct GFO v27B Mgt Brd Final Printable" xfId="4605"/>
    <cellStyle name="_October BP" xfId="4606"/>
    <cellStyle name="_October BP на 5 лет adjustments" xfId="4607"/>
    <cellStyle name="_OFS" xfId="4608"/>
    <cellStyle name="_OFS 3d party 23-09-04 " xfId="4609"/>
    <cellStyle name="_OFS 5 Year Plan_Scenario1" xfId="4610"/>
    <cellStyle name="_OFS 5 Year Plan_Scenario1_040822 Profit_Tax_(portal)" xfId="4611"/>
    <cellStyle name="_OFS 5 Year Plan_Scenario1_040928 Profit_Tax_3Ax1Ax4" xfId="4612"/>
    <cellStyle name="_OFS 5 Year Plan_Scenario1_Tax Input 5yr plan" xfId="4613"/>
    <cellStyle name="_OFS 5 Year Plan_Scenario1_Книга2" xfId="4614"/>
    <cellStyle name="_OFS 5 Year Plan_Scenario1_Налог_на_прибыль" xfId="4615"/>
    <cellStyle name="_OFS_master_file" xfId="4616"/>
    <cellStyle name="_OFS_master_file_040822 Profit_Tax_(portal)" xfId="4617"/>
    <cellStyle name="_OFS_master_file_040928 Profit_Tax_3Ax1Ax4" xfId="4618"/>
    <cellStyle name="_OFS_master_file_Книга2" xfId="4619"/>
    <cellStyle name="_OFS_master_file_Налог_на_прибыль" xfId="4620"/>
    <cellStyle name="_OFS_new template" xfId="4621"/>
    <cellStyle name="_OFSSummaryReport_KPIs_02" xfId="4622"/>
    <cellStyle name="_OFSSummaryReport_Margin_02" xfId="4623"/>
    <cellStyle name="_OPEX 12m 2003" xfId="4624"/>
    <cellStyle name="_Opex ЯНОС" xfId="4625"/>
    <cellStyle name="_Options_02.02.2004" xfId="4626"/>
    <cellStyle name="_Orenburg-Saratov_BU___South_PU___Orenburgneft_2005_PLAN_(Var_1)" xfId="4627"/>
    <cellStyle name="_Other Income" xfId="4628"/>
    <cellStyle name="_Other Income_AnR" xfId="4629"/>
    <cellStyle name="_Other Income_AR" xfId="4630"/>
    <cellStyle name="_P&amp;L_Без Siboil" xfId="4631"/>
    <cellStyle name="_P2-01_S-001 _PRIL18_v2_расчет стоимости лота" xfId="4632"/>
    <cellStyle name="_PB 031129 RAP Costs vB" xfId="4633"/>
    <cellStyle name="_Performance new" xfId="4634"/>
    <cellStyle name="_PL на 26.12с ГРР квартал прав КД (1)" xfId="4635"/>
    <cellStyle name="_PL на 26.12с ГРР квартал прав КД (1)_12-32" xfId="4636"/>
    <cellStyle name="_Plan of Belorussia" xfId="4637"/>
    <cellStyle name="_Plan Production vB" xfId="4638"/>
    <cellStyle name="_Plan Production vC" xfId="4639"/>
    <cellStyle name="_Plan_Book_Slavneft_VI_08-12_v01" xfId="4640"/>
    <cellStyle name="_Plan_Book_Slavneft_VI_09-13_v_08.08.08" xfId="4641"/>
    <cellStyle name="_Platts ver 2" xfId="4642"/>
    <cellStyle name="_Plug" xfId="4643"/>
    <cellStyle name="_Plug 2" xfId="4644"/>
    <cellStyle name="_Plug_230.02" xfId="4645"/>
    <cellStyle name="_Plug_240.01" xfId="4646"/>
    <cellStyle name="_Plug_240.03" xfId="4647"/>
    <cellStyle name="_Plug_ARO_figures_2004" xfId="4648"/>
    <cellStyle name="_Plug_ARO_figures_2004_Example" xfId="4649"/>
    <cellStyle name="_Plug_ARO_figures_2004_Example_combine 29012010" xfId="4650"/>
    <cellStyle name="_Plug_ARO_figures_2004_Example_combine new" xfId="4651"/>
    <cellStyle name="_Plug_ARO_figures_2004_Example_combine_H2000000" xfId="4652"/>
    <cellStyle name="_Plug_ARO_figures_2004_Example_combine1" xfId="4653"/>
    <cellStyle name="_Plug_ARO_figures_2004_Forms zabakans" xfId="4654"/>
    <cellStyle name="_Plug_ARO_figures_2004_Forms zabakans_Forms BS_AST_Marketing_15092009" xfId="4655"/>
    <cellStyle name="_Plug_ARO_figures_2004_Forms zabakans_Forms PL_09092009_initial" xfId="4656"/>
    <cellStyle name="_Plug_ARO_figures_2004_Forms zabakans_Forms PL_27052009" xfId="4657"/>
    <cellStyle name="_Plug_ARO_figures_2004_Forms zabakans_Forms PL_Marketing_05102009" xfId="4658"/>
    <cellStyle name="_Plug_ARO_figures_2004_Forms zabakans_Forms PL_Marketing_17092009" xfId="4659"/>
    <cellStyle name="_Plug_ARO_figures_2004_Forms zabakans_Forms PL_Marketing_30092009" xfId="4660"/>
    <cellStyle name="_Plug_ARO_figures_2004_Forms zabakans_Init_file" xfId="4661"/>
    <cellStyle name="_Plug_ARO_figures_2004_Forms zabakans_Копия Forms PL_21 05 2009_BE" xfId="4662"/>
    <cellStyle name="_Plug_ARO_figures_2004_Forms забаланс1" xfId="4663"/>
    <cellStyle name="_Plug_ARO_figures_2004_Forms забаланс1_Forms BS_AST_Marketing_15092009" xfId="4664"/>
    <cellStyle name="_Plug_ARO_figures_2004_Forms забаланс1_Forms BS_EXP_190620091" xfId="4665"/>
    <cellStyle name="_Plug_ARO_figures_2004_Forms забаланс1_Forms Off BS_01072010_short" xfId="4666"/>
    <cellStyle name="_Plug_ARO_figures_2004_Forms забаланс1_Forms Off BS_20072010_short1" xfId="4667"/>
    <cellStyle name="_Plug_ARO_figures_2004_Forms забаланс1_Forms Off BS_22092009_short" xfId="4668"/>
    <cellStyle name="_Plug_ARO_figures_2004_Forms забаланс1_Forms Off BS_30102009_short" xfId="4669"/>
    <cellStyle name="_Plug_ARO_figures_2004_Forms забаланс1_Forms Off BS_v_TO" xfId="4670"/>
    <cellStyle name="_Plug_ARO_figures_2004_Forms забаланс1_Forms PL_09092009_initial" xfId="4671"/>
    <cellStyle name="_Plug_ARO_figures_2004_Forms забаланс1_Forms PL_27052009" xfId="4672"/>
    <cellStyle name="_Plug_ARO_figures_2004_Forms забаланс1_Forms PL_Marketing_05102009" xfId="4673"/>
    <cellStyle name="_Plug_ARO_figures_2004_Forms забаланс1_Forms PL_Marketing_17092009" xfId="4674"/>
    <cellStyle name="_Plug_ARO_figures_2004_Forms забаланс1_Forms PL_Marketing_30092009" xfId="4675"/>
    <cellStyle name="_Plug_ARO_figures_2004_Forms забаланс1_Forms zabakans" xfId="4676"/>
    <cellStyle name="_Plug_ARO_figures_2004_Forms забаланс1_Init_file" xfId="4677"/>
    <cellStyle name="_Plug_ARO_figures_2004_Forms забаланс1_Копия Forms PL_21 05 2009_BE" xfId="4678"/>
    <cellStyle name="_Plug_Depletion calc 6m 2004" xfId="4679"/>
    <cellStyle name="_Plug_Depletion calc 6m 2004_Example" xfId="4680"/>
    <cellStyle name="_Plug_Depletion calc 6m 2004_Example_combine 29012010" xfId="4681"/>
    <cellStyle name="_Plug_Depletion calc 6m 2004_Example_combine new" xfId="4682"/>
    <cellStyle name="_Plug_Depletion calc 6m 2004_Example_combine_H2000000" xfId="4683"/>
    <cellStyle name="_Plug_Depletion calc 6m 2004_Example_combine1" xfId="4684"/>
    <cellStyle name="_Plug_Depletion calc 6m 2004_Forms zabakans" xfId="4685"/>
    <cellStyle name="_Plug_Depletion calc 6m 2004_Forms zabakans_Forms BS_AST_Marketing_15092009" xfId="4686"/>
    <cellStyle name="_Plug_Depletion calc 6m 2004_Forms zabakans_Forms PL_09092009_initial" xfId="4687"/>
    <cellStyle name="_Plug_Depletion calc 6m 2004_Forms zabakans_Forms PL_27052009" xfId="4688"/>
    <cellStyle name="_Plug_Depletion calc 6m 2004_Forms zabakans_Forms PL_Marketing_05102009" xfId="4689"/>
    <cellStyle name="_Plug_Depletion calc 6m 2004_Forms zabakans_Forms PL_Marketing_17092009" xfId="4690"/>
    <cellStyle name="_Plug_Depletion calc 6m 2004_Forms zabakans_Forms PL_Marketing_30092009" xfId="4691"/>
    <cellStyle name="_Plug_Depletion calc 6m 2004_Forms zabakans_Init_file" xfId="4692"/>
    <cellStyle name="_Plug_Depletion calc 6m 2004_Forms zabakans_Копия Forms PL_21 05 2009_BE" xfId="4693"/>
    <cellStyle name="_Plug_Depletion calc 6m 2004_Forms забаланс1" xfId="4694"/>
    <cellStyle name="_Plug_Depletion calc 6m 2004_Forms забаланс1_Forms BS_AST_Marketing_15092009" xfId="4695"/>
    <cellStyle name="_Plug_Depletion calc 6m 2004_Forms забаланс1_Forms BS_EXP_190620091" xfId="4696"/>
    <cellStyle name="_Plug_Depletion calc 6m 2004_Forms забаланс1_Forms Off BS_01072010_short" xfId="4697"/>
    <cellStyle name="_Plug_Depletion calc 6m 2004_Forms забаланс1_Forms Off BS_20072010_short1" xfId="4698"/>
    <cellStyle name="_Plug_Depletion calc 6m 2004_Forms забаланс1_Forms Off BS_22092009_short" xfId="4699"/>
    <cellStyle name="_Plug_Depletion calc 6m 2004_Forms забаланс1_Forms Off BS_30102009_short" xfId="4700"/>
    <cellStyle name="_Plug_Depletion calc 6m 2004_Forms забаланс1_Forms Off BS_v_TO" xfId="4701"/>
    <cellStyle name="_Plug_Depletion calc 6m 2004_Forms забаланс1_Forms PL_09092009_initial" xfId="4702"/>
    <cellStyle name="_Plug_Depletion calc 6m 2004_Forms забаланс1_Forms PL_27052009" xfId="4703"/>
    <cellStyle name="_Plug_Depletion calc 6m 2004_Forms забаланс1_Forms PL_Marketing_05102009" xfId="4704"/>
    <cellStyle name="_Plug_Depletion calc 6m 2004_Forms забаланс1_Forms PL_Marketing_17092009" xfId="4705"/>
    <cellStyle name="_Plug_Depletion calc 6m 2004_Forms забаланс1_Forms PL_Marketing_30092009" xfId="4706"/>
    <cellStyle name="_Plug_Depletion calc 6m 2004_Forms забаланс1_Forms zabakans" xfId="4707"/>
    <cellStyle name="_Plug_Depletion calc 6m 2004_Forms забаланс1_Init_file" xfId="4708"/>
    <cellStyle name="_Plug_Depletion calc 6m 2004_Forms забаланс1_Копия Forms PL_21 05 2009_BE" xfId="4709"/>
    <cellStyle name="_Plug_Forms BS_AST_13082009_U" xfId="4710"/>
    <cellStyle name="_Plug_Forms BS_AST_20.05.2009" xfId="4711"/>
    <cellStyle name="_Plug_Forms BS_AST_26052009_V2" xfId="4712"/>
    <cellStyle name="_Plug_Forms BS_AST_29052009" xfId="4713"/>
    <cellStyle name="_Plug_Forms BS_AST_Marketing_15092009" xfId="4714"/>
    <cellStyle name="_Plug_Forms BS_EXP_190620091" xfId="4715"/>
    <cellStyle name="_Plug_Forms BS_EXP_21 05 2009_BE" xfId="4716"/>
    <cellStyle name="_Plug_Forms BS_EXP_220520091" xfId="4717"/>
    <cellStyle name="_Plug_Forms BS_EXP_Marketing_15092009" xfId="4718"/>
    <cellStyle name="_Plug_Forms BS_GPN_210120101" xfId="4719"/>
    <cellStyle name="_Plug_Forms BS_GPN_24022010" xfId="4720"/>
    <cellStyle name="_Plug_Forms BS_GPN_27102009" xfId="4721"/>
    <cellStyle name="_Plug_Forms BS_Upstream_06102009" xfId="4722"/>
    <cellStyle name="_Plug_Forms BS_Upstream_09102009" xfId="4723"/>
    <cellStyle name="_Plug_Forms Off BS_01072010_short" xfId="4724"/>
    <cellStyle name="_Plug_Forms Off BS_15092009_new" xfId="4725"/>
    <cellStyle name="_Plug_Forms Off BS_20072010_short1" xfId="4726"/>
    <cellStyle name="_Plug_Forms Off BS_22092009_short" xfId="4727"/>
    <cellStyle name="_Plug_Forms Off BS_30102009_short" xfId="4728"/>
    <cellStyle name="_Plug_Forms Off BS_v_TO" xfId="4729"/>
    <cellStyle name="_Plug_Forms PL_09092009_initial" xfId="4730"/>
    <cellStyle name="_Plug_Forms PL_27052009" xfId="4731"/>
    <cellStyle name="_Plug_Forms PL_Marketing_05102009" xfId="4732"/>
    <cellStyle name="_Plug_Forms PL_Marketing_17092009" xfId="4733"/>
    <cellStyle name="_Plug_Forms PL_Marketing_30092009" xfId="4734"/>
    <cellStyle name="_Plug_Forms PL_new_100520091" xfId="4735"/>
    <cellStyle name="_Plug_Forms zabakans" xfId="4736"/>
    <cellStyle name="_Plug_Forms zabakans_Forms BS_AST_Marketing_15092009" xfId="4737"/>
    <cellStyle name="_Plug_Forms zabakans_Forms PL_09092009_initial" xfId="4738"/>
    <cellStyle name="_Plug_Forms zabakans_Forms PL_27052009" xfId="4739"/>
    <cellStyle name="_Plug_Forms zabakans_Forms PL_Marketing_05102009" xfId="4740"/>
    <cellStyle name="_Plug_Forms zabakans_Forms PL_Marketing_17092009" xfId="4741"/>
    <cellStyle name="_Plug_Forms zabakans_Forms PL_Marketing_30092009" xfId="4742"/>
    <cellStyle name="_Plug_Forms zabakans_Init_file" xfId="4743"/>
    <cellStyle name="_Plug_Forms zabakans_Копия Forms PL_21 05 2009_BE" xfId="4744"/>
    <cellStyle name="_Plug_Forms забаланс1" xfId="4745"/>
    <cellStyle name="_Plug_Forms забаланс1_Forms BS_AST_Marketing_15092009" xfId="4746"/>
    <cellStyle name="_Plug_Forms забаланс1_Forms PL_09092009_initial" xfId="4747"/>
    <cellStyle name="_Plug_Forms забаланс1_Forms PL_27052009" xfId="4748"/>
    <cellStyle name="_Plug_Forms забаланс1_Forms PL_Marketing_05102009" xfId="4749"/>
    <cellStyle name="_Plug_Forms забаланс1_Forms PL_Marketing_17092009" xfId="4750"/>
    <cellStyle name="_Plug_Forms забаланс1_Forms PL_Marketing_30092009" xfId="4751"/>
    <cellStyle name="_Plug_Forms забаланс1_Init_file" xfId="4752"/>
    <cellStyle name="_Plug_Forms забаланс1_Копия Forms PL_21 05 2009_BE" xfId="4753"/>
    <cellStyle name="_Plug_Init_file" xfId="4754"/>
    <cellStyle name="_Plug_Off-line Forms BS_GPN_Trading_TO_4" xfId="4755"/>
    <cellStyle name="_Plug_Off-line Forms BS_Marketing_22092009" xfId="4756"/>
    <cellStyle name="_Plug_Off-line Forms BS_Marketing_TO" xfId="4757"/>
    <cellStyle name="_Plug_PBC 6m 2004 Lenina mine all" xfId="4758"/>
    <cellStyle name="_Plug_PBC 6m 2004 Lenina mine all_Example" xfId="4759"/>
    <cellStyle name="_Plug_PBC 6m 2004 Lenina mine all_Example_combine 29012010" xfId="4760"/>
    <cellStyle name="_Plug_PBC 6m 2004 Lenina mine all_Example_combine new" xfId="4761"/>
    <cellStyle name="_Plug_PBC 6m 2004 Lenina mine all_Example_combine_H2000000" xfId="4762"/>
    <cellStyle name="_Plug_PBC 6m 2004 Lenina mine all_Example_combine1" xfId="4763"/>
    <cellStyle name="_Plug_PBC 6m 2004 Lenina mine all_Forms zabakans" xfId="4764"/>
    <cellStyle name="_Plug_PBC 6m 2004 Lenina mine all_Forms zabakans_Forms BS_AST_Marketing_15092009" xfId="4765"/>
    <cellStyle name="_Plug_PBC 6m 2004 Lenina mine all_Forms zabakans_Forms PL_09092009_initial" xfId="4766"/>
    <cellStyle name="_Plug_PBC 6m 2004 Lenina mine all_Forms zabakans_Forms PL_27052009" xfId="4767"/>
    <cellStyle name="_Plug_PBC 6m 2004 Lenina mine all_Forms zabakans_Forms PL_Marketing_05102009" xfId="4768"/>
    <cellStyle name="_Plug_PBC 6m 2004 Lenina mine all_Forms zabakans_Forms PL_Marketing_17092009" xfId="4769"/>
    <cellStyle name="_Plug_PBC 6m 2004 Lenina mine all_Forms zabakans_Forms PL_Marketing_30092009" xfId="4770"/>
    <cellStyle name="_Plug_PBC 6m 2004 Lenina mine all_Forms zabakans_Init_file" xfId="4771"/>
    <cellStyle name="_Plug_PBC 6m 2004 Lenina mine all_Forms zabakans_Копия Forms PL_21 05 2009_BE" xfId="4772"/>
    <cellStyle name="_Plug_PBC 6m 2004 Lenina mine all_Forms забаланс1" xfId="4773"/>
    <cellStyle name="_Plug_PBC 6m 2004 Lenina mine all_Forms забаланс1_Forms BS_AST_Marketing_15092009" xfId="4774"/>
    <cellStyle name="_Plug_PBC 6m 2004 Lenina mine all_Forms забаланс1_Forms BS_EXP_190620091" xfId="4775"/>
    <cellStyle name="_Plug_PBC 6m 2004 Lenina mine all_Forms забаланс1_Forms Off BS_01072010_short" xfId="4776"/>
    <cellStyle name="_Plug_PBC 6m 2004 Lenina mine all_Forms забаланс1_Forms Off BS_20072010_short1" xfId="4777"/>
    <cellStyle name="_Plug_PBC 6m 2004 Lenina mine all_Forms забаланс1_Forms Off BS_22092009_short" xfId="4778"/>
    <cellStyle name="_Plug_PBC 6m 2004 Lenina mine all_Forms забаланс1_Forms Off BS_30102009_short" xfId="4779"/>
    <cellStyle name="_Plug_PBC 6m 2004 Lenina mine all_Forms забаланс1_Forms Off BS_v_TO" xfId="4780"/>
    <cellStyle name="_Plug_PBC 6m 2004 Lenina mine all_Forms забаланс1_Forms PL_09092009_initial" xfId="4781"/>
    <cellStyle name="_Plug_PBC 6m 2004 Lenina mine all_Forms забаланс1_Forms PL_27052009" xfId="4782"/>
    <cellStyle name="_Plug_PBC 6m 2004 Lenina mine all_Forms забаланс1_Forms PL_Marketing_05102009" xfId="4783"/>
    <cellStyle name="_Plug_PBC 6m 2004 Lenina mine all_Forms забаланс1_Forms PL_Marketing_17092009" xfId="4784"/>
    <cellStyle name="_Plug_PBC 6m 2004 Lenina mine all_Forms забаланс1_Forms PL_Marketing_30092009" xfId="4785"/>
    <cellStyle name="_Plug_PBC 6m 2004 Lenina mine all_Forms забаланс1_Forms zabakans" xfId="4786"/>
    <cellStyle name="_Plug_PBC 6m 2004 Lenina mine all_Forms забаланс1_Init_file" xfId="4787"/>
    <cellStyle name="_Plug_PBC 6m 2004 Lenina mine all_Forms забаланс1_Копия Forms PL_21 05 2009_BE" xfId="4788"/>
    <cellStyle name="_Plug_PBC Lenina mine support for adjs  6m 2004" xfId="4789"/>
    <cellStyle name="_Plug_PBC Lenina mine support for adjs  6m 2004_Example" xfId="4790"/>
    <cellStyle name="_Plug_PBC Lenina mine support for adjs  6m 2004_Example_combine 29012010" xfId="4791"/>
    <cellStyle name="_Plug_PBC Lenina mine support for adjs  6m 2004_Example_combine new" xfId="4792"/>
    <cellStyle name="_Plug_PBC Lenina mine support for adjs  6m 2004_Example_combine_H2000000" xfId="4793"/>
    <cellStyle name="_Plug_PBC Lenina mine support for adjs  6m 2004_Example_combine1" xfId="4794"/>
    <cellStyle name="_Plug_PBC Lenina mine support for adjs  6m 2004_Forms zabakans" xfId="4795"/>
    <cellStyle name="_Plug_PBC Lenina mine support for adjs  6m 2004_Forms zabakans_Forms BS_AST_Marketing_15092009" xfId="4796"/>
    <cellStyle name="_Plug_PBC Lenina mine support for adjs  6m 2004_Forms zabakans_Forms PL_09092009_initial" xfId="4797"/>
    <cellStyle name="_Plug_PBC Lenina mine support for adjs  6m 2004_Forms zabakans_Forms PL_27052009" xfId="4798"/>
    <cellStyle name="_Plug_PBC Lenina mine support for adjs  6m 2004_Forms zabakans_Forms PL_Marketing_05102009" xfId="4799"/>
    <cellStyle name="_Plug_PBC Lenina mine support for adjs  6m 2004_Forms zabakans_Forms PL_Marketing_17092009" xfId="4800"/>
    <cellStyle name="_Plug_PBC Lenina mine support for adjs  6m 2004_Forms zabakans_Forms PL_Marketing_30092009" xfId="4801"/>
    <cellStyle name="_Plug_PBC Lenina mine support for adjs  6m 2004_Forms zabakans_Init_file" xfId="4802"/>
    <cellStyle name="_Plug_PBC Lenina mine support for adjs  6m 2004_Forms zabakans_Копия Forms PL_21 05 2009_BE" xfId="4803"/>
    <cellStyle name="_Plug_PBC Lenina mine support for adjs  6m 2004_Forms забаланс1" xfId="4804"/>
    <cellStyle name="_Plug_PBC Lenina mine support for adjs  6m 2004_Forms забаланс1_Forms BS_AST_Marketing_15092009" xfId="4805"/>
    <cellStyle name="_Plug_PBC Lenina mine support for adjs  6m 2004_Forms забаланс1_Forms BS_EXP_190620091" xfId="4806"/>
    <cellStyle name="_Plug_PBC Lenina mine support for adjs  6m 2004_Forms забаланс1_Forms Off BS_01072010_short" xfId="4807"/>
    <cellStyle name="_Plug_PBC Lenina mine support for adjs  6m 2004_Forms забаланс1_Forms Off BS_20072010_short1" xfId="4808"/>
    <cellStyle name="_Plug_PBC Lenina mine support for adjs  6m 2004_Forms забаланс1_Forms Off BS_22092009_short" xfId="4809"/>
    <cellStyle name="_Plug_PBC Lenina mine support for adjs  6m 2004_Forms забаланс1_Forms Off BS_30102009_short" xfId="4810"/>
    <cellStyle name="_Plug_PBC Lenina mine support for adjs  6m 2004_Forms забаланс1_Forms Off BS_v_TO" xfId="4811"/>
    <cellStyle name="_Plug_PBC Lenina mine support for adjs  6m 2004_Forms забаланс1_Forms PL_09092009_initial" xfId="4812"/>
    <cellStyle name="_Plug_PBC Lenina mine support for adjs  6m 2004_Forms забаланс1_Forms PL_27052009" xfId="4813"/>
    <cellStyle name="_Plug_PBC Lenina mine support for adjs  6m 2004_Forms забаланс1_Forms PL_Marketing_05102009" xfId="4814"/>
    <cellStyle name="_Plug_PBC Lenina mine support for adjs  6m 2004_Forms забаланс1_Forms PL_Marketing_17092009" xfId="4815"/>
    <cellStyle name="_Plug_PBC Lenina mine support for adjs  6m 2004_Forms забаланс1_Forms PL_Marketing_30092009" xfId="4816"/>
    <cellStyle name="_Plug_PBC Lenina mine support for adjs  6m 2004_Forms забаланс1_Forms zabakans" xfId="4817"/>
    <cellStyle name="_Plug_PBC Lenina mine support for adjs  6m 2004_Forms забаланс1_Init_file" xfId="4818"/>
    <cellStyle name="_Plug_PBC Lenina mine support for adjs  6m 2004_Forms забаланс1_Копия Forms PL_21 05 2009_BE" xfId="4819"/>
    <cellStyle name="_Plug_Transformation_Lenina mine_12m2003_NGW adj" xfId="4820"/>
    <cellStyle name="_Plug_Transformation_Lenina mine_12m2003_NGW adj 2" xfId="4821"/>
    <cellStyle name="_Plug_Transformation_Lenina mine_12m2003_NGW adj_230.02" xfId="4822"/>
    <cellStyle name="_Plug_Transformation_Lenina mine_12m2003_NGW adj_240.01" xfId="4823"/>
    <cellStyle name="_Plug_Transformation_Lenina mine_12m2003_NGW adj_240.03" xfId="4824"/>
    <cellStyle name="_Plug_Transformation_Lenina mine_12m2003_NGW adj_Forms BS_AST_13082009_U" xfId="4825"/>
    <cellStyle name="_Plug_Transformation_Lenina mine_12m2003_NGW adj_Forms BS_AST_20.05.2009" xfId="4826"/>
    <cellStyle name="_Plug_Transformation_Lenina mine_12m2003_NGW adj_Forms BS_AST_26052009_V2" xfId="4827"/>
    <cellStyle name="_Plug_Transformation_Lenina mine_12m2003_NGW adj_Forms BS_AST_29052009" xfId="4828"/>
    <cellStyle name="_Plug_Transformation_Lenina mine_12m2003_NGW adj_Forms BS_AST_Marketing_15092009" xfId="4829"/>
    <cellStyle name="_Plug_Transformation_Lenina mine_12m2003_NGW adj_Forms BS_EXP_190620091" xfId="4830"/>
    <cellStyle name="_Plug_Transformation_Lenina mine_12m2003_NGW adj_Forms BS_EXP_21 05 2009_BE" xfId="4831"/>
    <cellStyle name="_Plug_Transformation_Lenina mine_12m2003_NGW adj_Forms BS_EXP_220520091" xfId="4832"/>
    <cellStyle name="_Plug_Transformation_Lenina mine_12m2003_NGW adj_Forms BS_EXP_Marketing_15092009" xfId="4833"/>
    <cellStyle name="_Plug_Transformation_Lenina mine_12m2003_NGW adj_Forms BS_GPN_210120101" xfId="4834"/>
    <cellStyle name="_Plug_Transformation_Lenina mine_12m2003_NGW adj_Forms BS_GPN_24022010" xfId="4835"/>
    <cellStyle name="_Plug_Transformation_Lenina mine_12m2003_NGW adj_Forms BS_GPN_27102009" xfId="4836"/>
    <cellStyle name="_Plug_Transformation_Lenina mine_12m2003_NGW adj_Forms BS_Upstream_06102009" xfId="4837"/>
    <cellStyle name="_Plug_Transformation_Lenina mine_12m2003_NGW adj_Forms BS_Upstream_09102009" xfId="4838"/>
    <cellStyle name="_Plug_Transformation_Lenina mine_12m2003_NGW adj_Forms Off BS_01072010_short" xfId="4839"/>
    <cellStyle name="_Plug_Transformation_Lenina mine_12m2003_NGW adj_Forms Off BS_15092009_new" xfId="4840"/>
    <cellStyle name="_Plug_Transformation_Lenina mine_12m2003_NGW adj_Forms Off BS_20072010_short1" xfId="4841"/>
    <cellStyle name="_Plug_Transformation_Lenina mine_12m2003_NGW adj_Forms Off BS_22092009_short" xfId="4842"/>
    <cellStyle name="_Plug_Transformation_Lenina mine_12m2003_NGW adj_Forms Off BS_30102009_short" xfId="4843"/>
    <cellStyle name="_Plug_Transformation_Lenina mine_12m2003_NGW adj_Forms Off BS_v_TO" xfId="4844"/>
    <cellStyle name="_Plug_Transformation_Lenina mine_12m2003_NGW adj_Forms PL_09092009_initial" xfId="4845"/>
    <cellStyle name="_Plug_Transformation_Lenina mine_12m2003_NGW adj_Forms PL_27052009" xfId="4846"/>
    <cellStyle name="_Plug_Transformation_Lenina mine_12m2003_NGW adj_Forms PL_Marketing_05102009" xfId="4847"/>
    <cellStyle name="_Plug_Transformation_Lenina mine_12m2003_NGW adj_Forms PL_Marketing_17092009" xfId="4848"/>
    <cellStyle name="_Plug_Transformation_Lenina mine_12m2003_NGW adj_Forms PL_Marketing_30092009" xfId="4849"/>
    <cellStyle name="_Plug_Transformation_Lenina mine_12m2003_NGW adj_Forms PL_new_100520091" xfId="4850"/>
    <cellStyle name="_Plug_Transformation_Lenina mine_12m2003_NGW adj_Forms zabakans" xfId="4851"/>
    <cellStyle name="_Plug_Transformation_Lenina mine_12m2003_NGW adj_Forms zabakans_Forms BS_AST_Marketing_15092009" xfId="4852"/>
    <cellStyle name="_Plug_Transformation_Lenina mine_12m2003_NGW adj_Forms zabakans_Forms PL_09092009_initial" xfId="4853"/>
    <cellStyle name="_Plug_Transformation_Lenina mine_12m2003_NGW adj_Forms zabakans_Forms PL_27052009" xfId="4854"/>
    <cellStyle name="_Plug_Transformation_Lenina mine_12m2003_NGW adj_Forms zabakans_Forms PL_Marketing_05102009" xfId="4855"/>
    <cellStyle name="_Plug_Transformation_Lenina mine_12m2003_NGW adj_Forms zabakans_Forms PL_Marketing_17092009" xfId="4856"/>
    <cellStyle name="_Plug_Transformation_Lenina mine_12m2003_NGW adj_Forms zabakans_Forms PL_Marketing_30092009" xfId="4857"/>
    <cellStyle name="_Plug_Transformation_Lenina mine_12m2003_NGW adj_Forms zabakans_Init_file" xfId="4858"/>
    <cellStyle name="_Plug_Transformation_Lenina mine_12m2003_NGW adj_Forms zabakans_Копия Forms PL_21 05 2009_BE" xfId="4859"/>
    <cellStyle name="_Plug_Transformation_Lenina mine_12m2003_NGW adj_Forms забаланс1" xfId="4860"/>
    <cellStyle name="_Plug_Transformation_Lenina mine_12m2003_NGW adj_Forms забаланс1_Forms BS_AST_Marketing_15092009" xfId="4861"/>
    <cellStyle name="_Plug_Transformation_Lenina mine_12m2003_NGW adj_Forms забаланс1_Forms PL_09092009_initial" xfId="4862"/>
    <cellStyle name="_Plug_Transformation_Lenina mine_12m2003_NGW adj_Forms забаланс1_Forms PL_27052009" xfId="4863"/>
    <cellStyle name="_Plug_Transformation_Lenina mine_12m2003_NGW adj_Forms забаланс1_Forms PL_Marketing_05102009" xfId="4864"/>
    <cellStyle name="_Plug_Transformation_Lenina mine_12m2003_NGW adj_Forms забаланс1_Forms PL_Marketing_17092009" xfId="4865"/>
    <cellStyle name="_Plug_Transformation_Lenina mine_12m2003_NGW adj_Forms забаланс1_Forms PL_Marketing_30092009" xfId="4866"/>
    <cellStyle name="_Plug_Transformation_Lenina mine_12m2003_NGW adj_Forms забаланс1_Init_file" xfId="4867"/>
    <cellStyle name="_Plug_Transformation_Lenina mine_12m2003_NGW adj_Forms забаланс1_Копия Forms PL_21 05 2009_BE" xfId="4868"/>
    <cellStyle name="_Plug_Transformation_Lenina mine_12m2003_NGW adj_Init_file" xfId="4869"/>
    <cellStyle name="_Plug_Transformation_Lenina mine_12m2003_NGW adj_Off-line Forms BS_GPN_Trading_TO_4" xfId="4870"/>
    <cellStyle name="_Plug_Transformation_Lenina mine_12m2003_NGW adj_Off-line Forms BS_Marketing_22092009" xfId="4871"/>
    <cellStyle name="_Plug_Transformation_Lenina mine_12m2003_NGW adj_Off-line Forms BS_Marketing_TO" xfId="4872"/>
    <cellStyle name="_Plug_Transformation_Lenina mine_12m2003_NGW adj_Зависимость - контрагент,счёт" xfId="4873"/>
    <cellStyle name="_Plug_Transformation_Lenina mine_12m2003_NGW adj_Копия Forms PL_21 05 2009_BE" xfId="4874"/>
    <cellStyle name="_Plug_Transformation_Sibirginskiy mine_6m2004 NGW" xfId="4875"/>
    <cellStyle name="_Plug_Transformation_Sibirginskiy mine_6m2004 NGW 2" xfId="4876"/>
    <cellStyle name="_Plug_Transformation_Sibirginskiy mine_6m2004 NGW_230.02" xfId="4877"/>
    <cellStyle name="_Plug_Transformation_Sibirginskiy mine_6m2004 NGW_240.01" xfId="4878"/>
    <cellStyle name="_Plug_Transformation_Sibirginskiy mine_6m2004 NGW_240.03" xfId="4879"/>
    <cellStyle name="_Plug_Transformation_Sibirginskiy mine_6m2004 NGW_Forms BS_AST_13082009_U" xfId="4880"/>
    <cellStyle name="_Plug_Transformation_Sibirginskiy mine_6m2004 NGW_Forms BS_AST_20.05.2009" xfId="4881"/>
    <cellStyle name="_Plug_Transformation_Sibirginskiy mine_6m2004 NGW_Forms BS_AST_26052009_V2" xfId="4882"/>
    <cellStyle name="_Plug_Transformation_Sibirginskiy mine_6m2004 NGW_Forms BS_AST_29052009" xfId="4883"/>
    <cellStyle name="_Plug_Transformation_Sibirginskiy mine_6m2004 NGW_Forms BS_AST_Marketing_15092009" xfId="4884"/>
    <cellStyle name="_Plug_Transformation_Sibirginskiy mine_6m2004 NGW_Forms BS_EXP_190620091" xfId="4885"/>
    <cellStyle name="_Plug_Transformation_Sibirginskiy mine_6m2004 NGW_Forms BS_EXP_21 05 2009_BE" xfId="4886"/>
    <cellStyle name="_Plug_Transformation_Sibirginskiy mine_6m2004 NGW_Forms BS_EXP_220520091" xfId="4887"/>
    <cellStyle name="_Plug_Transformation_Sibirginskiy mine_6m2004 NGW_Forms BS_EXP_Marketing_15092009" xfId="4888"/>
    <cellStyle name="_Plug_Transformation_Sibirginskiy mine_6m2004 NGW_Forms BS_GPN_210120101" xfId="4889"/>
    <cellStyle name="_Plug_Transformation_Sibirginskiy mine_6m2004 NGW_Forms BS_GPN_24022010" xfId="4890"/>
    <cellStyle name="_Plug_Transformation_Sibirginskiy mine_6m2004 NGW_Forms BS_GPN_27102009" xfId="4891"/>
    <cellStyle name="_Plug_Transformation_Sibirginskiy mine_6m2004 NGW_Forms BS_Upstream_06102009" xfId="4892"/>
    <cellStyle name="_Plug_Transformation_Sibirginskiy mine_6m2004 NGW_Forms BS_Upstream_09102009" xfId="4893"/>
    <cellStyle name="_Plug_Transformation_Sibirginskiy mine_6m2004 NGW_Forms Off BS_01072010_short" xfId="4894"/>
    <cellStyle name="_Plug_Transformation_Sibirginskiy mine_6m2004 NGW_Forms Off BS_15092009_new" xfId="4895"/>
    <cellStyle name="_Plug_Transformation_Sibirginskiy mine_6m2004 NGW_Forms Off BS_20072010_short1" xfId="4896"/>
    <cellStyle name="_Plug_Transformation_Sibirginskiy mine_6m2004 NGW_Forms Off BS_22092009_short" xfId="4897"/>
    <cellStyle name="_Plug_Transformation_Sibirginskiy mine_6m2004 NGW_Forms Off BS_30102009_short" xfId="4898"/>
    <cellStyle name="_Plug_Transformation_Sibirginskiy mine_6m2004 NGW_Forms Off BS_v_TO" xfId="4899"/>
    <cellStyle name="_Plug_Transformation_Sibirginskiy mine_6m2004 NGW_Forms PL_09092009_initial" xfId="4900"/>
    <cellStyle name="_Plug_Transformation_Sibirginskiy mine_6m2004 NGW_Forms PL_27052009" xfId="4901"/>
    <cellStyle name="_Plug_Transformation_Sibirginskiy mine_6m2004 NGW_Forms PL_Marketing_05102009" xfId="4902"/>
    <cellStyle name="_Plug_Transformation_Sibirginskiy mine_6m2004 NGW_Forms PL_Marketing_17092009" xfId="4903"/>
    <cellStyle name="_Plug_Transformation_Sibirginskiy mine_6m2004 NGW_Forms PL_Marketing_30092009" xfId="4904"/>
    <cellStyle name="_Plug_Transformation_Sibirginskiy mine_6m2004 NGW_Forms PL_new_100520091" xfId="4905"/>
    <cellStyle name="_Plug_Transformation_Sibirginskiy mine_6m2004 NGW_Forms zabakans" xfId="4906"/>
    <cellStyle name="_Plug_Transformation_Sibirginskiy mine_6m2004 NGW_Forms zabakans_Forms BS_AST_Marketing_15092009" xfId="4907"/>
    <cellStyle name="_Plug_Transformation_Sibirginskiy mine_6m2004 NGW_Forms zabakans_Forms PL_09092009_initial" xfId="4908"/>
    <cellStyle name="_Plug_Transformation_Sibirginskiy mine_6m2004 NGW_Forms zabakans_Forms PL_27052009" xfId="4909"/>
    <cellStyle name="_Plug_Transformation_Sibirginskiy mine_6m2004 NGW_Forms zabakans_Forms PL_Marketing_05102009" xfId="4910"/>
    <cellStyle name="_Plug_Transformation_Sibirginskiy mine_6m2004 NGW_Forms zabakans_Forms PL_Marketing_17092009" xfId="4911"/>
    <cellStyle name="_Plug_Transformation_Sibirginskiy mine_6m2004 NGW_Forms zabakans_Forms PL_Marketing_30092009" xfId="4912"/>
    <cellStyle name="_Plug_Transformation_Sibirginskiy mine_6m2004 NGW_Forms zabakans_Init_file" xfId="4913"/>
    <cellStyle name="_Plug_Transformation_Sibirginskiy mine_6m2004 NGW_Forms zabakans_Копия Forms PL_21 05 2009_BE" xfId="4914"/>
    <cellStyle name="_Plug_Transformation_Sibirginskiy mine_6m2004 NGW_Forms забаланс1" xfId="4915"/>
    <cellStyle name="_Plug_Transformation_Sibirginskiy mine_6m2004 NGW_Forms забаланс1_Forms BS_AST_Marketing_15092009" xfId="4916"/>
    <cellStyle name="_Plug_Transformation_Sibirginskiy mine_6m2004 NGW_Forms забаланс1_Forms PL_09092009_initial" xfId="4917"/>
    <cellStyle name="_Plug_Transformation_Sibirginskiy mine_6m2004 NGW_Forms забаланс1_Forms PL_27052009" xfId="4918"/>
    <cellStyle name="_Plug_Transformation_Sibirginskiy mine_6m2004 NGW_Forms забаланс1_Forms PL_Marketing_05102009" xfId="4919"/>
    <cellStyle name="_Plug_Transformation_Sibirginskiy mine_6m2004 NGW_Forms забаланс1_Forms PL_Marketing_17092009" xfId="4920"/>
    <cellStyle name="_Plug_Transformation_Sibirginskiy mine_6m2004 NGW_Forms забаланс1_Forms PL_Marketing_30092009" xfId="4921"/>
    <cellStyle name="_Plug_Transformation_Sibirginskiy mine_6m2004 NGW_Forms забаланс1_Init_file" xfId="4922"/>
    <cellStyle name="_Plug_Transformation_Sibirginskiy mine_6m2004 NGW_Forms забаланс1_Копия Forms PL_21 05 2009_BE" xfId="4923"/>
    <cellStyle name="_Plug_Transformation_Sibirginskiy mine_6m2004 NGW_Init_file" xfId="4924"/>
    <cellStyle name="_Plug_Transformation_Sibirginskiy mine_6m2004 NGW_Off-line Forms BS_GPN_Trading_TO_4" xfId="4925"/>
    <cellStyle name="_Plug_Transformation_Sibirginskiy mine_6m2004 NGW_Off-line Forms BS_Marketing_22092009" xfId="4926"/>
    <cellStyle name="_Plug_Transformation_Sibirginskiy mine_6m2004 NGW_Off-line Forms BS_Marketing_TO" xfId="4927"/>
    <cellStyle name="_Plug_Transformation_Sibirginskiy mine_6m2004 NGW_Зависимость - контрагент,счёт" xfId="4928"/>
    <cellStyle name="_Plug_Transformation_Sibirginskiy mine_6m2004 NGW_Копия Forms PL_21 05 2009_BE" xfId="4929"/>
    <cellStyle name="_Plug_ГААП 1 полугодие от Том.раз." xfId="4930"/>
    <cellStyle name="_Plug_ГААП 1 полугодие от Том.раз. 2" xfId="4931"/>
    <cellStyle name="_Plug_ГААП 1 полугодие от Том.раз._230.02" xfId="4932"/>
    <cellStyle name="_Plug_ГААП 1 полугодие от Том.раз._240.01" xfId="4933"/>
    <cellStyle name="_Plug_ГААП 1 полугодие от Том.раз._240.03" xfId="4934"/>
    <cellStyle name="_Plug_ГААП 1 полугодие от Том.раз._Forms BS_AST_13082009_U" xfId="4935"/>
    <cellStyle name="_Plug_ГААП 1 полугодие от Том.раз._Forms BS_AST_20.05.2009" xfId="4936"/>
    <cellStyle name="_Plug_ГААП 1 полугодие от Том.раз._Forms BS_AST_26052009_V2" xfId="4937"/>
    <cellStyle name="_Plug_ГААП 1 полугодие от Том.раз._Forms BS_AST_29052009" xfId="4938"/>
    <cellStyle name="_Plug_ГААП 1 полугодие от Том.раз._Forms BS_AST_Marketing_15092009" xfId="4939"/>
    <cellStyle name="_Plug_ГААП 1 полугодие от Том.раз._Forms BS_EXP_190620091" xfId="4940"/>
    <cellStyle name="_Plug_ГААП 1 полугодие от Том.раз._Forms BS_EXP_21 05 2009_BE" xfId="4941"/>
    <cellStyle name="_Plug_ГААП 1 полугодие от Том.раз._Forms BS_EXP_220520091" xfId="4942"/>
    <cellStyle name="_Plug_ГААП 1 полугодие от Том.раз._Forms BS_EXP_Marketing_15092009" xfId="4943"/>
    <cellStyle name="_Plug_ГААП 1 полугодие от Том.раз._Forms BS_GPN_210120101" xfId="4944"/>
    <cellStyle name="_Plug_ГААП 1 полугодие от Том.раз._Forms BS_GPN_24022010" xfId="4945"/>
    <cellStyle name="_Plug_ГААП 1 полугодие от Том.раз._Forms BS_GPN_27102009" xfId="4946"/>
    <cellStyle name="_Plug_ГААП 1 полугодие от Том.раз._Forms BS_Upstream_06102009" xfId="4947"/>
    <cellStyle name="_Plug_ГААП 1 полугодие от Том.раз._Forms BS_Upstream_09102009" xfId="4948"/>
    <cellStyle name="_Plug_ГААП 1 полугодие от Том.раз._Forms Off BS_01072010_short" xfId="4949"/>
    <cellStyle name="_Plug_ГААП 1 полугодие от Том.раз._Forms Off BS_15092009_new" xfId="4950"/>
    <cellStyle name="_Plug_ГААП 1 полугодие от Том.раз._Forms Off BS_20072010_short1" xfId="4951"/>
    <cellStyle name="_Plug_ГААП 1 полугодие от Том.раз._Forms Off BS_22092009_short" xfId="4952"/>
    <cellStyle name="_Plug_ГААП 1 полугодие от Том.раз._Forms Off BS_30102009_short" xfId="4953"/>
    <cellStyle name="_Plug_ГААП 1 полугодие от Том.раз._Forms Off BS_v_TO" xfId="4954"/>
    <cellStyle name="_Plug_ГААП 1 полугодие от Том.раз._Forms PL_09092009_initial" xfId="4955"/>
    <cellStyle name="_Plug_ГААП 1 полугодие от Том.раз._Forms PL_27052009" xfId="4956"/>
    <cellStyle name="_Plug_ГААП 1 полугодие от Том.раз._Forms PL_Marketing_05102009" xfId="4957"/>
    <cellStyle name="_Plug_ГААП 1 полугодие от Том.раз._Forms PL_Marketing_17092009" xfId="4958"/>
    <cellStyle name="_Plug_ГААП 1 полугодие от Том.раз._Forms PL_Marketing_30092009" xfId="4959"/>
    <cellStyle name="_Plug_ГААП 1 полугодие от Том.раз._Forms PL_new_100520091" xfId="4960"/>
    <cellStyle name="_Plug_ГААП 1 полугодие от Том.раз._Forms zabakans" xfId="4961"/>
    <cellStyle name="_Plug_ГААП 1 полугодие от Том.раз._Forms zabakans_Forms BS_AST_Marketing_15092009" xfId="4962"/>
    <cellStyle name="_Plug_ГААП 1 полугодие от Том.раз._Forms zabakans_Forms PL_09092009_initial" xfId="4963"/>
    <cellStyle name="_Plug_ГААП 1 полугодие от Том.раз._Forms zabakans_Forms PL_27052009" xfId="4964"/>
    <cellStyle name="_Plug_ГААП 1 полугодие от Том.раз._Forms zabakans_Forms PL_Marketing_05102009" xfId="4965"/>
    <cellStyle name="_Plug_ГААП 1 полугодие от Том.раз._Forms zabakans_Forms PL_Marketing_17092009" xfId="4966"/>
    <cellStyle name="_Plug_ГААП 1 полугодие от Том.раз._Forms zabakans_Forms PL_Marketing_30092009" xfId="4967"/>
    <cellStyle name="_Plug_ГААП 1 полугодие от Том.раз._Forms zabakans_Init_file" xfId="4968"/>
    <cellStyle name="_Plug_ГААП 1 полугодие от Том.раз._Forms zabakans_Копия Forms PL_21 05 2009_BE" xfId="4969"/>
    <cellStyle name="_Plug_ГААП 1 полугодие от Том.раз._Forms забаланс1" xfId="4970"/>
    <cellStyle name="_Plug_ГААП 1 полугодие от Том.раз._Forms забаланс1_Forms BS_AST_Marketing_15092009" xfId="4971"/>
    <cellStyle name="_Plug_ГААП 1 полугодие от Том.раз._Forms забаланс1_Forms PL_09092009_initial" xfId="4972"/>
    <cellStyle name="_Plug_ГААП 1 полугодие от Том.раз._Forms забаланс1_Forms PL_27052009" xfId="4973"/>
    <cellStyle name="_Plug_ГААП 1 полугодие от Том.раз._Forms забаланс1_Forms PL_Marketing_05102009" xfId="4974"/>
    <cellStyle name="_Plug_ГААП 1 полугодие от Том.раз._Forms забаланс1_Forms PL_Marketing_17092009" xfId="4975"/>
    <cellStyle name="_Plug_ГААП 1 полугодие от Том.раз._Forms забаланс1_Forms PL_Marketing_30092009" xfId="4976"/>
    <cellStyle name="_Plug_ГААП 1 полугодие от Том.раз._Forms забаланс1_Init_file" xfId="4977"/>
    <cellStyle name="_Plug_ГААП 1 полугодие от Том.раз._Forms забаланс1_Копия Forms PL_21 05 2009_BE" xfId="4978"/>
    <cellStyle name="_Plug_ГААП 1 полугодие от Том.раз._Init_file" xfId="4979"/>
    <cellStyle name="_Plug_ГААП 1 полугодие от Том.раз._Off-line Forms BS_GPN_Trading_TO_4" xfId="4980"/>
    <cellStyle name="_Plug_ГААП 1 полугодие от Том.раз._Off-line Forms BS_Marketing_22092009" xfId="4981"/>
    <cellStyle name="_Plug_ГААП 1 полугодие от Том.раз._Off-line Forms BS_Marketing_TO" xfId="4982"/>
    <cellStyle name="_Plug_ГААП 1 полугодие от Том.раз._Зависимость - контрагент,счёт" xfId="4983"/>
    <cellStyle name="_Plug_ГААП 1 полугодие от Том.раз._Копия Forms PL_21 05 2009_BE" xfId="4984"/>
    <cellStyle name="_Plug_ГААП 6 месяцев 2004г Ленина испр" xfId="4985"/>
    <cellStyle name="_Plug_ГААП 6 месяцев 2004г Ленина испр_Example" xfId="4986"/>
    <cellStyle name="_Plug_ГААП 6 месяцев 2004г Ленина испр_Example_combine 29012010" xfId="4987"/>
    <cellStyle name="_Plug_ГААП 6 месяцев 2004г Ленина испр_Example_combine new" xfId="4988"/>
    <cellStyle name="_Plug_ГААП 6 месяцев 2004г Ленина испр_Example_combine_H2000000" xfId="4989"/>
    <cellStyle name="_Plug_ГААП 6 месяцев 2004г Ленина испр_Example_combine1" xfId="4990"/>
    <cellStyle name="_Plug_ГААП 6 месяцев 2004г Ленина испр_Forms zabakans" xfId="4991"/>
    <cellStyle name="_Plug_ГААП 6 месяцев 2004г Ленина испр_Forms zabakans_Forms BS_AST_Marketing_15092009" xfId="4992"/>
    <cellStyle name="_Plug_ГААП 6 месяцев 2004г Ленина испр_Forms zabakans_Forms PL_09092009_initial" xfId="4993"/>
    <cellStyle name="_Plug_ГААП 6 месяцев 2004г Ленина испр_Forms zabakans_Forms PL_27052009" xfId="4994"/>
    <cellStyle name="_Plug_ГААП 6 месяцев 2004г Ленина испр_Forms zabakans_Forms PL_Marketing_05102009" xfId="4995"/>
    <cellStyle name="_Plug_ГААП 6 месяцев 2004г Ленина испр_Forms zabakans_Forms PL_Marketing_17092009" xfId="4996"/>
    <cellStyle name="_Plug_ГААП 6 месяцев 2004г Ленина испр_Forms zabakans_Forms PL_Marketing_30092009" xfId="4997"/>
    <cellStyle name="_Plug_ГААП 6 месяцев 2004г Ленина испр_Forms zabakans_Init_file" xfId="4998"/>
    <cellStyle name="_Plug_ГААП 6 месяцев 2004г Ленина испр_Forms zabakans_Копия Forms PL_21 05 2009_BE" xfId="4999"/>
    <cellStyle name="_Plug_ГААП 6 месяцев 2004г Ленина испр_Forms забаланс1" xfId="5000"/>
    <cellStyle name="_Plug_ГААП 6 месяцев 2004г Ленина испр_Forms забаланс1_Forms BS_AST_Marketing_15092009" xfId="5001"/>
    <cellStyle name="_Plug_ГААП 6 месяцев 2004г Ленина испр_Forms забаланс1_Forms BS_EXP_190620091" xfId="5002"/>
    <cellStyle name="_Plug_ГААП 6 месяцев 2004г Ленина испр_Forms забаланс1_Forms Off BS_01072010_short" xfId="5003"/>
    <cellStyle name="_Plug_ГААП 6 месяцев 2004г Ленина испр_Forms забаланс1_Forms Off BS_20072010_short1" xfId="5004"/>
    <cellStyle name="_Plug_ГААП 6 месяцев 2004г Ленина испр_Forms забаланс1_Forms Off BS_22092009_short" xfId="5005"/>
    <cellStyle name="_Plug_ГААП 6 месяцев 2004г Ленина испр_Forms забаланс1_Forms Off BS_30102009_short" xfId="5006"/>
    <cellStyle name="_Plug_ГААП 6 месяцев 2004г Ленина испр_Forms забаланс1_Forms Off BS_v_TO" xfId="5007"/>
    <cellStyle name="_Plug_ГААП 6 месяцев 2004г Ленина испр_Forms забаланс1_Forms PL_09092009_initial" xfId="5008"/>
    <cellStyle name="_Plug_ГААП 6 месяцев 2004г Ленина испр_Forms забаланс1_Forms PL_27052009" xfId="5009"/>
    <cellStyle name="_Plug_ГААП 6 месяцев 2004г Ленина испр_Forms забаланс1_Forms PL_Marketing_05102009" xfId="5010"/>
    <cellStyle name="_Plug_ГААП 6 месяцев 2004г Ленина испр_Forms забаланс1_Forms PL_Marketing_17092009" xfId="5011"/>
    <cellStyle name="_Plug_ГААП 6 месяцев 2004г Ленина испр_Forms забаланс1_Forms PL_Marketing_30092009" xfId="5012"/>
    <cellStyle name="_Plug_ГААП 6 месяцев 2004г Ленина испр_Forms забаланс1_Forms zabakans" xfId="5013"/>
    <cellStyle name="_Plug_ГААП 6 месяцев 2004г Ленина испр_Forms забаланс1_Init_file" xfId="5014"/>
    <cellStyle name="_Plug_ГААП 6 месяцев 2004г Ленина испр_Forms забаланс1_Копия Forms PL_21 05 2009_BE" xfId="5015"/>
    <cellStyle name="_Plug_Дополнение к  GAAP 1 полуг 2004 г" xfId="5016"/>
    <cellStyle name="_Plug_Дополнение к  GAAP 1 полуг 2004 г_Example" xfId="5017"/>
    <cellStyle name="_Plug_Дополнение к  GAAP 1 полуг 2004 г_Example_combine 29012010" xfId="5018"/>
    <cellStyle name="_Plug_Дополнение к  GAAP 1 полуг 2004 г_Example_combine new" xfId="5019"/>
    <cellStyle name="_Plug_Дополнение к  GAAP 1 полуг 2004 г_Example_combine_H2000000" xfId="5020"/>
    <cellStyle name="_Plug_Дополнение к  GAAP 1 полуг 2004 г_Example_combine1" xfId="5021"/>
    <cellStyle name="_Plug_Дополнение к  GAAP 1 полуг 2004 г_Forms zabakans" xfId="5022"/>
    <cellStyle name="_Plug_Дополнение к  GAAP 1 полуг 2004 г_Forms zabakans_Forms BS_AST_Marketing_15092009" xfId="5023"/>
    <cellStyle name="_Plug_Дополнение к  GAAP 1 полуг 2004 г_Forms zabakans_Forms PL_09092009_initial" xfId="5024"/>
    <cellStyle name="_Plug_Дополнение к  GAAP 1 полуг 2004 г_Forms zabakans_Forms PL_27052009" xfId="5025"/>
    <cellStyle name="_Plug_Дополнение к  GAAP 1 полуг 2004 г_Forms zabakans_Forms PL_Marketing_05102009" xfId="5026"/>
    <cellStyle name="_Plug_Дополнение к  GAAP 1 полуг 2004 г_Forms zabakans_Forms PL_Marketing_17092009" xfId="5027"/>
    <cellStyle name="_Plug_Дополнение к  GAAP 1 полуг 2004 г_Forms zabakans_Forms PL_Marketing_30092009" xfId="5028"/>
    <cellStyle name="_Plug_Дополнение к  GAAP 1 полуг 2004 г_Forms zabakans_Init_file" xfId="5029"/>
    <cellStyle name="_Plug_Дополнение к  GAAP 1 полуг 2004 г_Forms zabakans_Копия Forms PL_21 05 2009_BE" xfId="5030"/>
    <cellStyle name="_Plug_Дополнение к  GAAP 1 полуг 2004 г_Forms забаланс1" xfId="5031"/>
    <cellStyle name="_Plug_Дополнение к  GAAP 1 полуг 2004 г_Forms забаланс1_Forms BS_AST_Marketing_15092009" xfId="5032"/>
    <cellStyle name="_Plug_Дополнение к  GAAP 1 полуг 2004 г_Forms забаланс1_Forms BS_EXP_190620091" xfId="5033"/>
    <cellStyle name="_Plug_Дополнение к  GAAP 1 полуг 2004 г_Forms забаланс1_Forms Off BS_01072010_short" xfId="5034"/>
    <cellStyle name="_Plug_Дополнение к  GAAP 1 полуг 2004 г_Forms забаланс1_Forms Off BS_20072010_short1" xfId="5035"/>
    <cellStyle name="_Plug_Дополнение к  GAAP 1 полуг 2004 г_Forms забаланс1_Forms Off BS_22092009_short" xfId="5036"/>
    <cellStyle name="_Plug_Дополнение к  GAAP 1 полуг 2004 г_Forms забаланс1_Forms Off BS_30102009_short" xfId="5037"/>
    <cellStyle name="_Plug_Дополнение к  GAAP 1 полуг 2004 г_Forms забаланс1_Forms Off BS_v_TO" xfId="5038"/>
    <cellStyle name="_Plug_Дополнение к  GAAP 1 полуг 2004 г_Forms забаланс1_Forms PL_09092009_initial" xfId="5039"/>
    <cellStyle name="_Plug_Дополнение к  GAAP 1 полуг 2004 г_Forms забаланс1_Forms PL_27052009" xfId="5040"/>
    <cellStyle name="_Plug_Дополнение к  GAAP 1 полуг 2004 г_Forms забаланс1_Forms PL_Marketing_05102009" xfId="5041"/>
    <cellStyle name="_Plug_Дополнение к  GAAP 1 полуг 2004 г_Forms забаланс1_Forms PL_Marketing_17092009" xfId="5042"/>
    <cellStyle name="_Plug_Дополнение к  GAAP 1 полуг 2004 г_Forms забаланс1_Forms PL_Marketing_30092009" xfId="5043"/>
    <cellStyle name="_Plug_Дополнение к  GAAP 1 полуг 2004 г_Forms забаланс1_Forms zabakans" xfId="5044"/>
    <cellStyle name="_Plug_Дополнение к  GAAP 1 полуг 2004 г_Forms забаланс1_Init_file" xfId="5045"/>
    <cellStyle name="_Plug_Дополнение к  GAAP 1 полуг 2004 г_Forms забаланс1_Копия Forms PL_21 05 2009_BE" xfId="5046"/>
    <cellStyle name="_Plug_Зависимость - контрагент,счёт" xfId="5047"/>
    <cellStyle name="_Plug_Копия Forms PL_21 05 2009_BE" xfId="5048"/>
    <cellStyle name="_Plug_РВС ГААП 6 мес 03 Ленина" xfId="5049"/>
    <cellStyle name="_Plug_РВС ГААП 6 мес 03 Ленина 2" xfId="5050"/>
    <cellStyle name="_Plug_РВС ГААП 6 мес 03 Ленина_230.02" xfId="5051"/>
    <cellStyle name="_Plug_РВС ГААП 6 мес 03 Ленина_240.01" xfId="5052"/>
    <cellStyle name="_Plug_РВС ГААП 6 мес 03 Ленина_240.03" xfId="5053"/>
    <cellStyle name="_Plug_РВС ГААП 6 мес 03 Ленина_Forms BS_AST_13082009_U" xfId="5054"/>
    <cellStyle name="_Plug_РВС ГААП 6 мес 03 Ленина_Forms BS_AST_20.05.2009" xfId="5055"/>
    <cellStyle name="_Plug_РВС ГААП 6 мес 03 Ленина_Forms BS_AST_26052009_V2" xfId="5056"/>
    <cellStyle name="_Plug_РВС ГААП 6 мес 03 Ленина_Forms BS_AST_29052009" xfId="5057"/>
    <cellStyle name="_Plug_РВС ГААП 6 мес 03 Ленина_Forms BS_AST_Marketing_15092009" xfId="5058"/>
    <cellStyle name="_Plug_РВС ГААП 6 мес 03 Ленина_Forms BS_EXP_190620091" xfId="5059"/>
    <cellStyle name="_Plug_РВС ГААП 6 мес 03 Ленина_Forms BS_EXP_21 05 2009_BE" xfId="5060"/>
    <cellStyle name="_Plug_РВС ГААП 6 мес 03 Ленина_Forms BS_EXP_220520091" xfId="5061"/>
    <cellStyle name="_Plug_РВС ГААП 6 мес 03 Ленина_Forms BS_EXP_Marketing_15092009" xfId="5062"/>
    <cellStyle name="_Plug_РВС ГААП 6 мес 03 Ленина_Forms BS_GPN_210120101" xfId="5063"/>
    <cellStyle name="_Plug_РВС ГААП 6 мес 03 Ленина_Forms BS_GPN_24022010" xfId="5064"/>
    <cellStyle name="_Plug_РВС ГААП 6 мес 03 Ленина_Forms BS_GPN_27102009" xfId="5065"/>
    <cellStyle name="_Plug_РВС ГААП 6 мес 03 Ленина_Forms BS_Upstream_06102009" xfId="5066"/>
    <cellStyle name="_Plug_РВС ГААП 6 мес 03 Ленина_Forms BS_Upstream_09102009" xfId="5067"/>
    <cellStyle name="_Plug_РВС ГААП 6 мес 03 Ленина_Forms Off BS_01072010_short" xfId="5068"/>
    <cellStyle name="_Plug_РВС ГААП 6 мес 03 Ленина_Forms Off BS_15092009_new" xfId="5069"/>
    <cellStyle name="_Plug_РВС ГААП 6 мес 03 Ленина_Forms Off BS_20072010_short1" xfId="5070"/>
    <cellStyle name="_Plug_РВС ГААП 6 мес 03 Ленина_Forms Off BS_22092009_short" xfId="5071"/>
    <cellStyle name="_Plug_РВС ГААП 6 мес 03 Ленина_Forms Off BS_30102009_short" xfId="5072"/>
    <cellStyle name="_Plug_РВС ГААП 6 мес 03 Ленина_Forms Off BS_v_TO" xfId="5073"/>
    <cellStyle name="_Plug_РВС ГААП 6 мес 03 Ленина_Forms PL_09092009_initial" xfId="5074"/>
    <cellStyle name="_Plug_РВС ГААП 6 мес 03 Ленина_Forms PL_27052009" xfId="5075"/>
    <cellStyle name="_Plug_РВС ГААП 6 мес 03 Ленина_Forms PL_Marketing_05102009" xfId="5076"/>
    <cellStyle name="_Plug_РВС ГААП 6 мес 03 Ленина_Forms PL_Marketing_17092009" xfId="5077"/>
    <cellStyle name="_Plug_РВС ГААП 6 мес 03 Ленина_Forms PL_Marketing_30092009" xfId="5078"/>
    <cellStyle name="_Plug_РВС ГААП 6 мес 03 Ленина_Forms PL_new_100520091" xfId="5079"/>
    <cellStyle name="_Plug_РВС ГААП 6 мес 03 Ленина_Forms zabakans" xfId="5080"/>
    <cellStyle name="_Plug_РВС ГААП 6 мес 03 Ленина_Forms zabakans_Forms BS_AST_Marketing_15092009" xfId="5081"/>
    <cellStyle name="_Plug_РВС ГААП 6 мес 03 Ленина_Forms zabakans_Forms PL_09092009_initial" xfId="5082"/>
    <cellStyle name="_Plug_РВС ГААП 6 мес 03 Ленина_Forms zabakans_Forms PL_27052009" xfId="5083"/>
    <cellStyle name="_Plug_РВС ГААП 6 мес 03 Ленина_Forms zabakans_Forms PL_Marketing_05102009" xfId="5084"/>
    <cellStyle name="_Plug_РВС ГААП 6 мес 03 Ленина_Forms zabakans_Forms PL_Marketing_17092009" xfId="5085"/>
    <cellStyle name="_Plug_РВС ГААП 6 мес 03 Ленина_Forms zabakans_Forms PL_Marketing_30092009" xfId="5086"/>
    <cellStyle name="_Plug_РВС ГААП 6 мес 03 Ленина_Forms zabakans_Init_file" xfId="5087"/>
    <cellStyle name="_Plug_РВС ГААП 6 мес 03 Ленина_Forms zabakans_Копия Forms PL_21 05 2009_BE" xfId="5088"/>
    <cellStyle name="_Plug_РВС ГААП 6 мес 03 Ленина_Forms забаланс1" xfId="5089"/>
    <cellStyle name="_Plug_РВС ГААП 6 мес 03 Ленина_Forms забаланс1_Forms BS_AST_Marketing_15092009" xfId="5090"/>
    <cellStyle name="_Plug_РВС ГААП 6 мес 03 Ленина_Forms забаланс1_Forms PL_09092009_initial" xfId="5091"/>
    <cellStyle name="_Plug_РВС ГААП 6 мес 03 Ленина_Forms забаланс1_Forms PL_27052009" xfId="5092"/>
    <cellStyle name="_Plug_РВС ГААП 6 мес 03 Ленина_Forms забаланс1_Forms PL_Marketing_05102009" xfId="5093"/>
    <cellStyle name="_Plug_РВС ГААП 6 мес 03 Ленина_Forms забаланс1_Forms PL_Marketing_17092009" xfId="5094"/>
    <cellStyle name="_Plug_РВС ГААП 6 мес 03 Ленина_Forms забаланс1_Forms PL_Marketing_30092009" xfId="5095"/>
    <cellStyle name="_Plug_РВС ГААП 6 мес 03 Ленина_Forms забаланс1_Init_file" xfId="5096"/>
    <cellStyle name="_Plug_РВС ГААП 6 мес 03 Ленина_Forms забаланс1_Копия Forms PL_21 05 2009_BE" xfId="5097"/>
    <cellStyle name="_Plug_РВС ГААП 6 мес 03 Ленина_Init_file" xfId="5098"/>
    <cellStyle name="_Plug_РВС ГААП 6 мес 03 Ленина_Off-line Forms BS_GPN_Trading_TO_4" xfId="5099"/>
    <cellStyle name="_Plug_РВС ГААП 6 мес 03 Ленина_Off-line Forms BS_Marketing_22092009" xfId="5100"/>
    <cellStyle name="_Plug_РВС ГААП 6 мес 03 Ленина_Off-line Forms BS_Marketing_TO" xfId="5101"/>
    <cellStyle name="_Plug_РВС ГААП 6 мес 03 Ленина_Зависимость - контрагент,счёт" xfId="5102"/>
    <cellStyle name="_Plug_РВС ГААП 6 мес 03 Ленина_Копия Forms PL_21 05 2009_BE" xfId="5103"/>
    <cellStyle name="_Plug_РВС_ ш. Ленина_01.03.04 adj" xfId="5104"/>
    <cellStyle name="_Plug_РВС_ ш. Ленина_01.03.04 adj 2" xfId="5105"/>
    <cellStyle name="_Plug_РВС_ ш. Ленина_01.03.04 adj_230.02" xfId="5106"/>
    <cellStyle name="_Plug_РВС_ ш. Ленина_01.03.04 adj_240.01" xfId="5107"/>
    <cellStyle name="_Plug_РВС_ ш. Ленина_01.03.04 adj_240.03" xfId="5108"/>
    <cellStyle name="_Plug_РВС_ ш. Ленина_01.03.04 adj_Forms BS_AST_13082009_U" xfId="5109"/>
    <cellStyle name="_Plug_РВС_ ш. Ленина_01.03.04 adj_Forms BS_AST_20.05.2009" xfId="5110"/>
    <cellStyle name="_Plug_РВС_ ш. Ленина_01.03.04 adj_Forms BS_AST_26052009_V2" xfId="5111"/>
    <cellStyle name="_Plug_РВС_ ш. Ленина_01.03.04 adj_Forms BS_AST_29052009" xfId="5112"/>
    <cellStyle name="_Plug_РВС_ ш. Ленина_01.03.04 adj_Forms BS_AST_Marketing_15092009" xfId="5113"/>
    <cellStyle name="_Plug_РВС_ ш. Ленина_01.03.04 adj_Forms BS_EXP_190620091" xfId="5114"/>
    <cellStyle name="_Plug_РВС_ ш. Ленина_01.03.04 adj_Forms BS_EXP_21 05 2009_BE" xfId="5115"/>
    <cellStyle name="_Plug_РВС_ ш. Ленина_01.03.04 adj_Forms BS_EXP_220520091" xfId="5116"/>
    <cellStyle name="_Plug_РВС_ ш. Ленина_01.03.04 adj_Forms BS_EXP_Marketing_15092009" xfId="5117"/>
    <cellStyle name="_Plug_РВС_ ш. Ленина_01.03.04 adj_Forms BS_GPN_210120101" xfId="5118"/>
    <cellStyle name="_Plug_РВС_ ш. Ленина_01.03.04 adj_Forms BS_GPN_24022010" xfId="5119"/>
    <cellStyle name="_Plug_РВС_ ш. Ленина_01.03.04 adj_Forms BS_GPN_27102009" xfId="5120"/>
    <cellStyle name="_Plug_РВС_ ш. Ленина_01.03.04 adj_Forms BS_Upstream_06102009" xfId="5121"/>
    <cellStyle name="_Plug_РВС_ ш. Ленина_01.03.04 adj_Forms BS_Upstream_09102009" xfId="5122"/>
    <cellStyle name="_Plug_РВС_ ш. Ленина_01.03.04 adj_Forms Off BS_01072010_short" xfId="5123"/>
    <cellStyle name="_Plug_РВС_ ш. Ленина_01.03.04 adj_Forms Off BS_15092009_new" xfId="5124"/>
    <cellStyle name="_Plug_РВС_ ш. Ленина_01.03.04 adj_Forms Off BS_20072010_short1" xfId="5125"/>
    <cellStyle name="_Plug_РВС_ ш. Ленина_01.03.04 adj_Forms Off BS_22092009_short" xfId="5126"/>
    <cellStyle name="_Plug_РВС_ ш. Ленина_01.03.04 adj_Forms Off BS_30102009_short" xfId="5127"/>
    <cellStyle name="_Plug_РВС_ ш. Ленина_01.03.04 adj_Forms Off BS_v_TO" xfId="5128"/>
    <cellStyle name="_Plug_РВС_ ш. Ленина_01.03.04 adj_Forms PL_09092009_initial" xfId="5129"/>
    <cellStyle name="_Plug_РВС_ ш. Ленина_01.03.04 adj_Forms PL_27052009" xfId="5130"/>
    <cellStyle name="_Plug_РВС_ ш. Ленина_01.03.04 adj_Forms PL_Marketing_05102009" xfId="5131"/>
    <cellStyle name="_Plug_РВС_ ш. Ленина_01.03.04 adj_Forms PL_Marketing_17092009" xfId="5132"/>
    <cellStyle name="_Plug_РВС_ ш. Ленина_01.03.04 adj_Forms PL_Marketing_30092009" xfId="5133"/>
    <cellStyle name="_Plug_РВС_ ш. Ленина_01.03.04 adj_Forms PL_new_100520091" xfId="5134"/>
    <cellStyle name="_Plug_РВС_ ш. Ленина_01.03.04 adj_Forms zabakans" xfId="5135"/>
    <cellStyle name="_Plug_РВС_ ш. Ленина_01.03.04 adj_Forms zabakans_Forms BS_AST_Marketing_15092009" xfId="5136"/>
    <cellStyle name="_Plug_РВС_ ш. Ленина_01.03.04 adj_Forms zabakans_Forms PL_09092009_initial" xfId="5137"/>
    <cellStyle name="_Plug_РВС_ ш. Ленина_01.03.04 adj_Forms zabakans_Forms PL_27052009" xfId="5138"/>
    <cellStyle name="_Plug_РВС_ ш. Ленина_01.03.04 adj_Forms zabakans_Forms PL_Marketing_05102009" xfId="5139"/>
    <cellStyle name="_Plug_РВС_ ш. Ленина_01.03.04 adj_Forms zabakans_Forms PL_Marketing_17092009" xfId="5140"/>
    <cellStyle name="_Plug_РВС_ ш. Ленина_01.03.04 adj_Forms zabakans_Forms PL_Marketing_30092009" xfId="5141"/>
    <cellStyle name="_Plug_РВС_ ш. Ленина_01.03.04 adj_Forms zabakans_Init_file" xfId="5142"/>
    <cellStyle name="_Plug_РВС_ ш. Ленина_01.03.04 adj_Forms zabakans_Копия Forms PL_21 05 2009_BE" xfId="5143"/>
    <cellStyle name="_Plug_РВС_ ш. Ленина_01.03.04 adj_Forms забаланс1" xfId="5144"/>
    <cellStyle name="_Plug_РВС_ ш. Ленина_01.03.04 adj_Forms забаланс1_Forms BS_AST_Marketing_15092009" xfId="5145"/>
    <cellStyle name="_Plug_РВС_ ш. Ленина_01.03.04 adj_Forms забаланс1_Forms PL_09092009_initial" xfId="5146"/>
    <cellStyle name="_Plug_РВС_ ш. Ленина_01.03.04 adj_Forms забаланс1_Forms PL_27052009" xfId="5147"/>
    <cellStyle name="_Plug_РВС_ ш. Ленина_01.03.04 adj_Forms забаланс1_Forms PL_Marketing_05102009" xfId="5148"/>
    <cellStyle name="_Plug_РВС_ ш. Ленина_01.03.04 adj_Forms забаланс1_Forms PL_Marketing_17092009" xfId="5149"/>
    <cellStyle name="_Plug_РВС_ ш. Ленина_01.03.04 adj_Forms забаланс1_Forms PL_Marketing_30092009" xfId="5150"/>
    <cellStyle name="_Plug_РВС_ ш. Ленина_01.03.04 adj_Forms забаланс1_Init_file" xfId="5151"/>
    <cellStyle name="_Plug_РВС_ ш. Ленина_01.03.04 adj_Forms забаланс1_Копия Forms PL_21 05 2009_BE" xfId="5152"/>
    <cellStyle name="_Plug_РВС_ ш. Ленина_01.03.04 adj_Init_file" xfId="5153"/>
    <cellStyle name="_Plug_РВС_ ш. Ленина_01.03.04 adj_Off-line Forms BS_GPN_Trading_TO_4" xfId="5154"/>
    <cellStyle name="_Plug_РВС_ ш. Ленина_01.03.04 adj_Off-line Forms BS_Marketing_22092009" xfId="5155"/>
    <cellStyle name="_Plug_РВС_ ш. Ленина_01.03.04 adj_Off-line Forms BS_Marketing_TO" xfId="5156"/>
    <cellStyle name="_Plug_РВС_ ш. Ленина_01.03.04 adj_Зависимость - контрагент,счёт" xfId="5157"/>
    <cellStyle name="_Plug_РВС_ ш. Ленина_01.03.04 adj_Копия Forms PL_21 05 2009_BE" xfId="5158"/>
    <cellStyle name="_Plug_Р-з Сибиргинский 6 мес 2004 GAAP" xfId="5159"/>
    <cellStyle name="_Plug_Р-з Сибиргинский 6 мес 2004 GAAP 2" xfId="5160"/>
    <cellStyle name="_Plug_Р-з Сибиргинский 6 мес 2004 GAAP_230.02" xfId="5161"/>
    <cellStyle name="_Plug_Р-з Сибиргинский 6 мес 2004 GAAP_240.01" xfId="5162"/>
    <cellStyle name="_Plug_Р-з Сибиргинский 6 мес 2004 GAAP_240.03" xfId="5163"/>
    <cellStyle name="_Plug_Р-з Сибиргинский 6 мес 2004 GAAP_Forms BS_AST_13082009_U" xfId="5164"/>
    <cellStyle name="_Plug_Р-з Сибиргинский 6 мес 2004 GAAP_Forms BS_AST_20.05.2009" xfId="5165"/>
    <cellStyle name="_Plug_Р-з Сибиргинский 6 мес 2004 GAAP_Forms BS_AST_26052009_V2" xfId="5166"/>
    <cellStyle name="_Plug_Р-з Сибиргинский 6 мес 2004 GAAP_Forms BS_AST_29052009" xfId="5167"/>
    <cellStyle name="_Plug_Р-з Сибиргинский 6 мес 2004 GAAP_Forms BS_AST_Marketing_15092009" xfId="5168"/>
    <cellStyle name="_Plug_Р-з Сибиргинский 6 мес 2004 GAAP_Forms BS_EXP_190620091" xfId="5169"/>
    <cellStyle name="_Plug_Р-з Сибиргинский 6 мес 2004 GAAP_Forms BS_EXP_21 05 2009_BE" xfId="5170"/>
    <cellStyle name="_Plug_Р-з Сибиргинский 6 мес 2004 GAAP_Forms BS_EXP_220520091" xfId="5171"/>
    <cellStyle name="_Plug_Р-з Сибиргинский 6 мес 2004 GAAP_Forms BS_EXP_Marketing_15092009" xfId="5172"/>
    <cellStyle name="_Plug_Р-з Сибиргинский 6 мес 2004 GAAP_Forms BS_GPN_210120101" xfId="5173"/>
    <cellStyle name="_Plug_Р-з Сибиргинский 6 мес 2004 GAAP_Forms BS_GPN_24022010" xfId="5174"/>
    <cellStyle name="_Plug_Р-з Сибиргинский 6 мес 2004 GAAP_Forms BS_GPN_27102009" xfId="5175"/>
    <cellStyle name="_Plug_Р-з Сибиргинский 6 мес 2004 GAAP_Forms BS_Upstream_06102009" xfId="5176"/>
    <cellStyle name="_Plug_Р-з Сибиргинский 6 мес 2004 GAAP_Forms BS_Upstream_09102009" xfId="5177"/>
    <cellStyle name="_Plug_Р-з Сибиргинский 6 мес 2004 GAAP_Forms Off BS_01072010_short" xfId="5178"/>
    <cellStyle name="_Plug_Р-з Сибиргинский 6 мес 2004 GAAP_Forms Off BS_15092009_new" xfId="5179"/>
    <cellStyle name="_Plug_Р-з Сибиргинский 6 мес 2004 GAAP_Forms Off BS_20072010_short1" xfId="5180"/>
    <cellStyle name="_Plug_Р-з Сибиргинский 6 мес 2004 GAAP_Forms Off BS_22092009_short" xfId="5181"/>
    <cellStyle name="_Plug_Р-з Сибиргинский 6 мес 2004 GAAP_Forms Off BS_30102009_short" xfId="5182"/>
    <cellStyle name="_Plug_Р-з Сибиргинский 6 мес 2004 GAAP_Forms Off BS_v_TO" xfId="5183"/>
    <cellStyle name="_Plug_Р-з Сибиргинский 6 мес 2004 GAAP_Forms PL_09092009_initial" xfId="5184"/>
    <cellStyle name="_Plug_Р-з Сибиргинский 6 мес 2004 GAAP_Forms PL_27052009" xfId="5185"/>
    <cellStyle name="_Plug_Р-з Сибиргинский 6 мес 2004 GAAP_Forms PL_Marketing_05102009" xfId="5186"/>
    <cellStyle name="_Plug_Р-з Сибиргинский 6 мес 2004 GAAP_Forms PL_Marketing_17092009" xfId="5187"/>
    <cellStyle name="_Plug_Р-з Сибиргинский 6 мес 2004 GAAP_Forms PL_Marketing_30092009" xfId="5188"/>
    <cellStyle name="_Plug_Р-з Сибиргинский 6 мес 2004 GAAP_Forms PL_new_100520091" xfId="5189"/>
    <cellStyle name="_Plug_Р-з Сибиргинский 6 мес 2004 GAAP_Forms zabakans" xfId="5190"/>
    <cellStyle name="_Plug_Р-з Сибиргинский 6 мес 2004 GAAP_Forms zabakans_Forms BS_AST_Marketing_15092009" xfId="5191"/>
    <cellStyle name="_Plug_Р-з Сибиргинский 6 мес 2004 GAAP_Forms zabakans_Forms PL_09092009_initial" xfId="5192"/>
    <cellStyle name="_Plug_Р-з Сибиргинский 6 мес 2004 GAAP_Forms zabakans_Forms PL_27052009" xfId="5193"/>
    <cellStyle name="_Plug_Р-з Сибиргинский 6 мес 2004 GAAP_Forms zabakans_Forms PL_Marketing_05102009" xfId="5194"/>
    <cellStyle name="_Plug_Р-з Сибиргинский 6 мес 2004 GAAP_Forms zabakans_Forms PL_Marketing_17092009" xfId="5195"/>
    <cellStyle name="_Plug_Р-з Сибиргинский 6 мес 2004 GAAP_Forms zabakans_Forms PL_Marketing_30092009" xfId="5196"/>
    <cellStyle name="_Plug_Р-з Сибиргинский 6 мес 2004 GAAP_Forms zabakans_Init_file" xfId="5197"/>
    <cellStyle name="_Plug_Р-з Сибиргинский 6 мес 2004 GAAP_Forms zabakans_Копия Forms PL_21 05 2009_BE" xfId="5198"/>
    <cellStyle name="_Plug_Р-з Сибиргинский 6 мес 2004 GAAP_Forms забаланс1" xfId="5199"/>
    <cellStyle name="_Plug_Р-з Сибиргинский 6 мес 2004 GAAP_Forms забаланс1_Forms BS_AST_Marketing_15092009" xfId="5200"/>
    <cellStyle name="_Plug_Р-з Сибиргинский 6 мес 2004 GAAP_Forms забаланс1_Forms PL_09092009_initial" xfId="5201"/>
    <cellStyle name="_Plug_Р-з Сибиргинский 6 мес 2004 GAAP_Forms забаланс1_Forms PL_27052009" xfId="5202"/>
    <cellStyle name="_Plug_Р-з Сибиргинский 6 мес 2004 GAAP_Forms забаланс1_Forms PL_Marketing_05102009" xfId="5203"/>
    <cellStyle name="_Plug_Р-з Сибиргинский 6 мес 2004 GAAP_Forms забаланс1_Forms PL_Marketing_17092009" xfId="5204"/>
    <cellStyle name="_Plug_Р-з Сибиргинский 6 мес 2004 GAAP_Forms забаланс1_Forms PL_Marketing_30092009" xfId="5205"/>
    <cellStyle name="_Plug_Р-з Сибиргинский 6 мес 2004 GAAP_Forms забаланс1_Init_file" xfId="5206"/>
    <cellStyle name="_Plug_Р-з Сибиргинский 6 мес 2004 GAAP_Forms забаланс1_Копия Forms PL_21 05 2009_BE" xfId="5207"/>
    <cellStyle name="_Plug_Р-з Сибиргинский 6 мес 2004 GAAP_Init_file" xfId="5208"/>
    <cellStyle name="_Plug_Р-з Сибиргинский 6 мес 2004 GAAP_Off-line Forms BS_GPN_Trading_TO_4" xfId="5209"/>
    <cellStyle name="_Plug_Р-з Сибиргинский 6 мес 2004 GAAP_Off-line Forms BS_Marketing_22092009" xfId="5210"/>
    <cellStyle name="_Plug_Р-з Сибиргинский 6 мес 2004 GAAP_Off-line Forms BS_Marketing_TO" xfId="5211"/>
    <cellStyle name="_Plug_Р-з Сибиргинский 6 мес 2004 GAAP_Зависимость - контрагент,счёт" xfId="5212"/>
    <cellStyle name="_Plug_Р-з Сибиргинский 6 мес 2004 GAAP_Копия Forms PL_21 05 2009_BE" xfId="5213"/>
    <cellStyle name="_Plug_Ф3" xfId="5214"/>
    <cellStyle name="_Plug_Ф3 2" xfId="5215"/>
    <cellStyle name="_Plug_Ф3_230.02" xfId="5216"/>
    <cellStyle name="_Plug_Ф3_240.01" xfId="5217"/>
    <cellStyle name="_Plug_Ф3_240.03" xfId="5218"/>
    <cellStyle name="_Plug_Ф3_Forms BS_AST_13082009_U" xfId="5219"/>
    <cellStyle name="_Plug_Ф3_Forms BS_AST_20.05.2009" xfId="5220"/>
    <cellStyle name="_Plug_Ф3_Forms BS_AST_26052009_V2" xfId="5221"/>
    <cellStyle name="_Plug_Ф3_Forms BS_AST_29052009" xfId="5222"/>
    <cellStyle name="_Plug_Ф3_Forms BS_AST_Marketing_15092009" xfId="5223"/>
    <cellStyle name="_Plug_Ф3_Forms BS_EXP_190620091" xfId="5224"/>
    <cellStyle name="_Plug_Ф3_Forms BS_EXP_21 05 2009_BE" xfId="5225"/>
    <cellStyle name="_Plug_Ф3_Forms BS_EXP_220520091" xfId="5226"/>
    <cellStyle name="_Plug_Ф3_Forms BS_EXP_Marketing_15092009" xfId="5227"/>
    <cellStyle name="_Plug_Ф3_Forms BS_GPN_210120101" xfId="5228"/>
    <cellStyle name="_Plug_Ф3_Forms BS_GPN_24022010" xfId="5229"/>
    <cellStyle name="_Plug_Ф3_Forms BS_GPN_27102009" xfId="5230"/>
    <cellStyle name="_Plug_Ф3_Forms BS_Upstream_06102009" xfId="5231"/>
    <cellStyle name="_Plug_Ф3_Forms BS_Upstream_09102009" xfId="5232"/>
    <cellStyle name="_Plug_Ф3_Forms Off BS_01072010_short" xfId="5233"/>
    <cellStyle name="_Plug_Ф3_Forms Off BS_15092009_new" xfId="5234"/>
    <cellStyle name="_Plug_Ф3_Forms Off BS_20072010_short1" xfId="5235"/>
    <cellStyle name="_Plug_Ф3_Forms Off BS_22092009_short" xfId="5236"/>
    <cellStyle name="_Plug_Ф3_Forms Off BS_30102009_short" xfId="5237"/>
    <cellStyle name="_Plug_Ф3_Forms Off BS_v_TO" xfId="5238"/>
    <cellStyle name="_Plug_Ф3_Forms PL_09092009_initial" xfId="5239"/>
    <cellStyle name="_Plug_Ф3_Forms PL_27052009" xfId="5240"/>
    <cellStyle name="_Plug_Ф3_Forms PL_Marketing_05102009" xfId="5241"/>
    <cellStyle name="_Plug_Ф3_Forms PL_Marketing_17092009" xfId="5242"/>
    <cellStyle name="_Plug_Ф3_Forms PL_Marketing_30092009" xfId="5243"/>
    <cellStyle name="_Plug_Ф3_Forms PL_new_100520091" xfId="5244"/>
    <cellStyle name="_Plug_Ф3_Forms zabakans" xfId="5245"/>
    <cellStyle name="_Plug_Ф3_Forms zabakans_Forms BS_AST_Marketing_15092009" xfId="5246"/>
    <cellStyle name="_Plug_Ф3_Forms zabakans_Forms PL_09092009_initial" xfId="5247"/>
    <cellStyle name="_Plug_Ф3_Forms zabakans_Forms PL_27052009" xfId="5248"/>
    <cellStyle name="_Plug_Ф3_Forms zabakans_Forms PL_Marketing_05102009" xfId="5249"/>
    <cellStyle name="_Plug_Ф3_Forms zabakans_Forms PL_Marketing_17092009" xfId="5250"/>
    <cellStyle name="_Plug_Ф3_Forms zabakans_Forms PL_Marketing_30092009" xfId="5251"/>
    <cellStyle name="_Plug_Ф3_Forms zabakans_Init_file" xfId="5252"/>
    <cellStyle name="_Plug_Ф3_Forms zabakans_Копия Forms PL_21 05 2009_BE" xfId="5253"/>
    <cellStyle name="_Plug_Ф3_Forms забаланс1" xfId="5254"/>
    <cellStyle name="_Plug_Ф3_Forms забаланс1_Forms BS_AST_Marketing_15092009" xfId="5255"/>
    <cellStyle name="_Plug_Ф3_Forms забаланс1_Forms PL_09092009_initial" xfId="5256"/>
    <cellStyle name="_Plug_Ф3_Forms забаланс1_Forms PL_27052009" xfId="5257"/>
    <cellStyle name="_Plug_Ф3_Forms забаланс1_Forms PL_Marketing_05102009" xfId="5258"/>
    <cellStyle name="_Plug_Ф3_Forms забаланс1_Forms PL_Marketing_17092009" xfId="5259"/>
    <cellStyle name="_Plug_Ф3_Forms забаланс1_Forms PL_Marketing_30092009" xfId="5260"/>
    <cellStyle name="_Plug_Ф3_Forms забаланс1_Init_file" xfId="5261"/>
    <cellStyle name="_Plug_Ф3_Forms забаланс1_Копия Forms PL_21 05 2009_BE" xfId="5262"/>
    <cellStyle name="_Plug_Ф3_Init_file" xfId="5263"/>
    <cellStyle name="_Plug_Ф3_Off-line Forms BS_GPN_Trading_TO_4" xfId="5264"/>
    <cellStyle name="_Plug_Ф3_Off-line Forms BS_Marketing_22092009" xfId="5265"/>
    <cellStyle name="_Plug_Ф3_Off-line Forms BS_Marketing_TO" xfId="5266"/>
    <cellStyle name="_Plug_Ф3_Зависимость - контрагент,счёт" xfId="5267"/>
    <cellStyle name="_Plug_Ф3_Копия Forms PL_21 05 2009_BE" xfId="5268"/>
    <cellStyle name="_Plug_Шахта_Сибиргинская" xfId="5269"/>
    <cellStyle name="_Plug_Шахта_Сибиргинская_Example" xfId="5270"/>
    <cellStyle name="_Plug_Шахта_Сибиргинская_Example_combine 29012010" xfId="5271"/>
    <cellStyle name="_Plug_Шахта_Сибиргинская_Example_combine new" xfId="5272"/>
    <cellStyle name="_Plug_Шахта_Сибиргинская_Example_combine_H2000000" xfId="5273"/>
    <cellStyle name="_Plug_Шахта_Сибиргинская_Example_combine1" xfId="5274"/>
    <cellStyle name="_Plug_Шахта_Сибиргинская_Forms zabakans" xfId="5275"/>
    <cellStyle name="_Plug_Шахта_Сибиргинская_Forms zabakans_Forms BS_AST_Marketing_15092009" xfId="5276"/>
    <cellStyle name="_Plug_Шахта_Сибиргинская_Forms zabakans_Forms PL_09092009_initial" xfId="5277"/>
    <cellStyle name="_Plug_Шахта_Сибиргинская_Forms zabakans_Forms PL_27052009" xfId="5278"/>
    <cellStyle name="_Plug_Шахта_Сибиргинская_Forms zabakans_Forms PL_Marketing_05102009" xfId="5279"/>
    <cellStyle name="_Plug_Шахта_Сибиргинская_Forms zabakans_Forms PL_Marketing_17092009" xfId="5280"/>
    <cellStyle name="_Plug_Шахта_Сибиргинская_Forms zabakans_Forms PL_Marketing_30092009" xfId="5281"/>
    <cellStyle name="_Plug_Шахта_Сибиргинская_Forms zabakans_Init_file" xfId="5282"/>
    <cellStyle name="_Plug_Шахта_Сибиргинская_Forms zabakans_Копия Forms PL_21 05 2009_BE" xfId="5283"/>
    <cellStyle name="_Plug_Шахта_Сибиргинская_Forms забаланс1" xfId="5284"/>
    <cellStyle name="_Plug_Шахта_Сибиргинская_Forms забаланс1_Forms BS_AST_Marketing_15092009" xfId="5285"/>
    <cellStyle name="_Plug_Шахта_Сибиргинская_Forms забаланс1_Forms BS_EXP_190620091" xfId="5286"/>
    <cellStyle name="_Plug_Шахта_Сибиргинская_Forms забаланс1_Forms Off BS_01072010_short" xfId="5287"/>
    <cellStyle name="_Plug_Шахта_Сибиргинская_Forms забаланс1_Forms Off BS_20072010_short1" xfId="5288"/>
    <cellStyle name="_Plug_Шахта_Сибиргинская_Forms забаланс1_Forms Off BS_22092009_short" xfId="5289"/>
    <cellStyle name="_Plug_Шахта_Сибиргинская_Forms забаланс1_Forms Off BS_30102009_short" xfId="5290"/>
    <cellStyle name="_Plug_Шахта_Сибиргинская_Forms забаланс1_Forms Off BS_v_TO" xfId="5291"/>
    <cellStyle name="_Plug_Шахта_Сибиргинская_Forms забаланс1_Forms PL_09092009_initial" xfId="5292"/>
    <cellStyle name="_Plug_Шахта_Сибиргинская_Forms забаланс1_Forms PL_27052009" xfId="5293"/>
    <cellStyle name="_Plug_Шахта_Сибиргинская_Forms забаланс1_Forms PL_Marketing_05102009" xfId="5294"/>
    <cellStyle name="_Plug_Шахта_Сибиргинская_Forms забаланс1_Forms PL_Marketing_17092009" xfId="5295"/>
    <cellStyle name="_Plug_Шахта_Сибиргинская_Forms забаланс1_Forms PL_Marketing_30092009" xfId="5296"/>
    <cellStyle name="_Plug_Шахта_Сибиргинская_Forms забаланс1_Forms zabakans" xfId="5297"/>
    <cellStyle name="_Plug_Шахта_Сибиргинская_Forms забаланс1_Init_file" xfId="5298"/>
    <cellStyle name="_Plug_Шахта_Сибиргинская_Forms забаланс1_Копия Forms PL_21 05 2009_BE" xfId="5299"/>
    <cellStyle name="_Preliminary CFO 3Q earnings from Baturkin" xfId="5300"/>
    <cellStyle name="_Preliminary CFO 3Q earnings from Baturkin_~5055318" xfId="5301"/>
    <cellStyle name="_Pre-Read Book" xfId="5302"/>
    <cellStyle name="_Proposed form" xfId="5303"/>
    <cellStyle name="_Q1 ЦРН" xfId="5304"/>
    <cellStyle name="_Q1 ЦРН_Пересчет-март2009-240209" xfId="5305"/>
    <cellStyle name="_Q1 ЦРН_ПНП" xfId="5306"/>
    <cellStyle name="_Q2 ЦРН" xfId="5307"/>
    <cellStyle name="_Q2 ЦРН_Пересчет-март2009-240209" xfId="5308"/>
    <cellStyle name="_Q2 ЦРН_ПНП" xfId="5309"/>
    <cellStyle name="_Q3 ЦРН" xfId="5310"/>
    <cellStyle name="_Q3 ЦРН_Пересчет-март2009-240209" xfId="5311"/>
    <cellStyle name="_Q3 ЦРН_ПНП" xfId="5312"/>
    <cellStyle name="_Q4 05 Western Block" xfId="5313"/>
    <cellStyle name="_Q4 05 Western Block_Пересчет-март2009-240209" xfId="5314"/>
    <cellStyle name="_Q4 05 Western Block_ПНП" xfId="5315"/>
    <cellStyle name="_Q4 ЦРН ЗНПЗ" xfId="5316"/>
    <cellStyle name="_Q4 ЦРН ЗНПЗ_Пересчет-март2009-240209" xfId="5317"/>
    <cellStyle name="_Registers_for taxes" xfId="5318"/>
    <cellStyle name="_Results 2003 (Tabl)" xfId="5319"/>
    <cellStyle name="_Retrieve of Working_Capital_MarGFO_v2" xfId="5320"/>
    <cellStyle name="_RITEK К-1К-2 2 кв 2004 19.02.04" xfId="5321"/>
    <cellStyle name="_RITEK К-1К-2 2 кв 2004 19.02.04_12-32" xfId="5322"/>
    <cellStyle name="_RITEK К-1К-2 2 кв 2004 19.02.04_ПНП" xfId="5323"/>
    <cellStyle name="_RITEK_K-1_K-2_2004" xfId="5324"/>
    <cellStyle name="_RITEK_K-1_K-2_2004_12-32" xfId="5325"/>
    <cellStyle name="_RITEK_K-1_K-2_2004_ПНП" xfId="5326"/>
    <cellStyle name="_Rospan Template 1_08082005 " xfId="5327"/>
    <cellStyle name="_Rospan Template 2_01082005 " xfId="5328"/>
    <cellStyle name="_Rospan_Kovykta" xfId="5329"/>
    <cellStyle name="_Rospan_Kovykta_Slavneft_Restructuring 11.11.04" xfId="5330"/>
    <cellStyle name="_RP-2000" xfId="5331"/>
    <cellStyle name="_RP-2000_Пересчет-март2009-240209" xfId="5332"/>
    <cellStyle name="_RUSIA" xfId="5333"/>
    <cellStyle name="_S0110" xfId="5334"/>
    <cellStyle name="_S0110_040822 Profit_Tax_(portal)" xfId="5335"/>
    <cellStyle name="_S0110_040928 Profit_Tax_3Ax1Ax4" xfId="5336"/>
    <cellStyle name="_S0110_Tax Input 5yr plan" xfId="5337"/>
    <cellStyle name="_S0110_Книга2" xfId="5338"/>
    <cellStyle name="_S0110_Налог_на_прибыль" xfId="5339"/>
    <cellStyle name="_S0279" xfId="5340"/>
    <cellStyle name="_S0279_~5055318" xfId="5341"/>
    <cellStyle name="_S0279_DCF030925_vat" xfId="5342"/>
    <cellStyle name="_S0279_DCF030925_vat_" xfId="5343"/>
    <cellStyle name="_S0279_DCFonly" xfId="5344"/>
    <cellStyle name="_S0513" xfId="5345"/>
    <cellStyle name="_S0513_040822 Profit_Tax_(portal)" xfId="5346"/>
    <cellStyle name="_S0513_040928 Profit_Tax_3Ax1Ax4" xfId="5347"/>
    <cellStyle name="_S0513_Tax Input 5yr plan" xfId="5348"/>
    <cellStyle name="_S0513_Книга2" xfId="5349"/>
    <cellStyle name="_S0513_Налог_на_прибыль" xfId="5350"/>
    <cellStyle name="_S11401+++" xfId="5351"/>
    <cellStyle name="_S11401+++_040822 Profit_Tax_(portal)" xfId="5352"/>
    <cellStyle name="_S11401+++_040928 Profit_Tax_3Ax1Ax4" xfId="5353"/>
    <cellStyle name="_S11401+++_Tax Input 5yr plan" xfId="5354"/>
    <cellStyle name="_S11401+++_Книга2" xfId="5355"/>
    <cellStyle name="_S11401+++_Налог_на_прибыль" xfId="5356"/>
    <cellStyle name="_S17301" xfId="5357"/>
    <cellStyle name="_sales channels" xfId="5358"/>
    <cellStyle name="_SDG-04-11-04-050(a)Прейскурант по ИВЭ-50иии" xfId="5359"/>
    <cellStyle name="_Sensitivities for RA" xfId="5360"/>
    <cellStyle name="_Sidanco Services - Monthly Reporting v7.07.2003" xfId="5361"/>
    <cellStyle name="_Sidanco Services - Monthly Reporting v7.07.2003_~5055318" xfId="5362"/>
    <cellStyle name="_SIP-09-2001" xfId="5363"/>
    <cellStyle name="_SIP-09-2001_Пересчет-март2009-240209" xfId="5364"/>
    <cellStyle name="_Slavneft for Dec GFO apdated YV02 14012005" xfId="5365"/>
    <cellStyle name="_Slavneft GFO (0) YV03 140205" xfId="5366"/>
    <cellStyle name="_Slavneft tables for January_04 Board_V2" xfId="5367"/>
    <cellStyle name="_SMC" xfId="5368"/>
    <cellStyle name="_SMC_~5055318" xfId="5369"/>
    <cellStyle name="_SMC_DCF030925_vat" xfId="5370"/>
    <cellStyle name="_SMC_DCF030925_vat_" xfId="5371"/>
    <cellStyle name="_SMC_DCFonly" xfId="5372"/>
    <cellStyle name="_sobi_020807_blank_ds" xfId="5373"/>
    <cellStyle name="_sobi_020807_blank_ds_040822 Profit_Tax_(portal)" xfId="5374"/>
    <cellStyle name="_sobi_020807_blank_ds_040928 Profit_Tax_3Ax1Ax4" xfId="5375"/>
    <cellStyle name="_sobi_020807_blank_ds_Tax Input 5yr plan" xfId="5376"/>
    <cellStyle name="_sobi_020807_blank_ds_Книга2" xfId="5377"/>
    <cellStyle name="_sobi_020807_blank_ds_Налог_на_прибыль" xfId="5378"/>
    <cellStyle name="_SOBI_all(общий)" xfId="5379"/>
    <cellStyle name="_SOBI_all(общий)_040822 Profit_Tax_(portal)" xfId="5380"/>
    <cellStyle name="_SOBI_all(общий)_040928 Profit_Tax_3Ax1Ax4" xfId="5381"/>
    <cellStyle name="_SOBI_all(общий)_Tax Input 5yr plan" xfId="5382"/>
    <cellStyle name="_SOBI_all(общий)_Книга2" xfId="5383"/>
    <cellStyle name="_SOBI_all(общий)_Налог_на_прибыль" xfId="5384"/>
    <cellStyle name="_sobi_rf_020715_blank" xfId="5385"/>
    <cellStyle name="_sobi_rf_020715_blank_~5055318" xfId="5386"/>
    <cellStyle name="_sobi_rf_020715_blank_DCF030925_vat" xfId="5387"/>
    <cellStyle name="_sobi_rf_020715_blank_DCF030925_vat_" xfId="5388"/>
    <cellStyle name="_sobi_rf_020715_blank_DCFonly" xfId="5389"/>
    <cellStyle name="_Sofi_file" xfId="5390"/>
    <cellStyle name="_SOFI_TEPs_AOK_130902" xfId="5391"/>
    <cellStyle name="_SOFI_TEPs_AOK_130902_040822 Profit_Tax_(portal)" xfId="5392"/>
    <cellStyle name="_SOFI_TEPs_AOK_130902_040928 Profit_Tax_3Ax1Ax4" xfId="5393"/>
    <cellStyle name="_SOFI_TEPs_AOK_130902_Dogovora" xfId="5394"/>
    <cellStyle name="_SOFI_TEPs_AOK_130902_S14206_Akt_sverki" xfId="5395"/>
    <cellStyle name="_SOFI_TEPs_AOK_130902_S14206_Akt_sverki_S11111_Akt_sverki" xfId="5396"/>
    <cellStyle name="_SOFI_TEPs_AOK_130902_S14206_Akt_sverki_Договора_Express_4m2003_new" xfId="5397"/>
    <cellStyle name="_SOFI_TEPs_AOK_130902_S15202_Akt_sverki" xfId="5398"/>
    <cellStyle name="_SOFI_TEPs_AOK_130902_S15202_Akt_sverki_S11111_Akt_sverki" xfId="5399"/>
    <cellStyle name="_SOFI_TEPs_AOK_130902_S15202_Akt_sverki_Договора_Express_4m2003_new" xfId="5400"/>
    <cellStyle name="_SOFI_TEPs_AOK_130902_Tax Input 5yr plan" xfId="5401"/>
    <cellStyle name="_SOFI_TEPs_AOK_130902_Договора_Express_4m2003_new" xfId="5402"/>
    <cellStyle name="_SOFI_TEPs_AOK_130902_Книга1" xfId="5403"/>
    <cellStyle name="_SOFI_TEPs_AOK_130902_Книга2" xfId="5404"/>
    <cellStyle name="_SOFI_TEPs_AOK_130902_Налог_на_прибыль" xfId="5405"/>
    <cellStyle name="_SOFI_TEPs_AOK_130902_Общий свод от 20.02.04" xfId="5406"/>
    <cellStyle name="_SOFI_TEPs_AOK_130902_ПРЕЗЕНТАЦИЯ св англ_" xfId="5407"/>
    <cellStyle name="_Struct" xfId="5408"/>
    <cellStyle name="_Struct (2)" xfId="5409"/>
    <cellStyle name="_Subslist_LABS" xfId="5410"/>
    <cellStyle name="_Svod" xfId="5411"/>
    <cellStyle name="_svod_10_11" xfId="5412"/>
    <cellStyle name="_Svod_THK-BP_3006" xfId="5413"/>
    <cellStyle name="_SZNP - Eqiuty Roll" xfId="5414"/>
    <cellStyle name="_SZNP - Eqiuty Roll_Пересчет-март2009-240209" xfId="5415"/>
    <cellStyle name="_SZNP - rasshifrovki-002000-333" xfId="5416"/>
    <cellStyle name="_SZNP - rasshifrovki-002000-333_Пересчет-март2009-240209" xfId="5417"/>
    <cellStyle name="_SZNP - TRS-092000" xfId="5418"/>
    <cellStyle name="_SZNP - TRS-092000_Пересчет-март2009-240209" xfId="5419"/>
    <cellStyle name="_Table 1 vA" xfId="5420"/>
    <cellStyle name="_Tax Input 5yr plan" xfId="5421"/>
    <cellStyle name="_Tech Expl" xfId="5422"/>
    <cellStyle name="_Technology" xfId="5423"/>
    <cellStyle name="_Technology_~2170998" xfId="5424"/>
    <cellStyle name="_Technology_~2170998_~5055318" xfId="5425"/>
    <cellStyle name="_Technology_~5055318" xfId="5426"/>
    <cellStyle name="_Technology_Budget_data" xfId="5427"/>
    <cellStyle name="_Technology_Budget_data_~5055318" xfId="5428"/>
    <cellStyle name="_Technology_GFO_Sumbit_r_22.04.04" xfId="5429"/>
    <cellStyle name="_Technology_GFO_Sumbit_r_22.04.04_~5055318" xfId="5430"/>
    <cellStyle name="_Technology27_10_04" xfId="5431"/>
    <cellStyle name="_Template for Finance" xfId="5432"/>
    <cellStyle name="_Title" xfId="5433"/>
    <cellStyle name="_TNK 3Yr data3" xfId="5434"/>
    <cellStyle name="_TNK-BP 9m 2003 prediction_new_Sidanco_111003" xfId="5435"/>
    <cellStyle name="_TNK-BP GFO (1) Sneft page YV01 030305" xfId="5436"/>
    <cellStyle name="_TNK-BP GFO (Feb) 2005 YV01 140205" xfId="5437"/>
    <cellStyle name="_TNK-BP vs Slavneft business-plan 2004 from 10.02.04" xfId="5438"/>
    <cellStyle name="_TNK-BP vs Slavneft business-plan 2004 from 13.02.04" xfId="5439"/>
    <cellStyle name="_Total_HQ_2005_ver3" xfId="5440"/>
    <cellStyle name="_Upstream" xfId="5441"/>
    <cellStyle name="_Upstream 2005 КГД (новая)" xfId="5442"/>
    <cellStyle name="_Upstream_2" xfId="5443"/>
    <cellStyle name="_Upstream_no inflation" xfId="5444"/>
    <cellStyle name="_Upstream_rev3" xfId="5445"/>
    <cellStyle name="_Upstream_для_PPM_11_08_1вариант" xfId="5446"/>
    <cellStyle name="_Upstream_для_PPM_11_08_2вариант" xfId="5447"/>
    <cellStyle name="_Upstream_для_PPM_11_08_3вариант" xfId="5448"/>
    <cellStyle name="_Upstream_для_PPM_11_08_4вариант" xfId="5449"/>
    <cellStyle name="_US GAAP Sibir Consolidation 2009 draft 4 audit ADJ " xfId="5450"/>
    <cellStyle name="_u-yng-03-05-099" xfId="5451"/>
    <cellStyle name="_veND" xfId="5452"/>
    <cellStyle name="_veND 10" xfId="5453"/>
    <cellStyle name="_veND 11" xfId="5454"/>
    <cellStyle name="_veND 12" xfId="5455"/>
    <cellStyle name="_veND 2" xfId="5456"/>
    <cellStyle name="_veND 3" xfId="5457"/>
    <cellStyle name="_veND 4" xfId="5458"/>
    <cellStyle name="_veND 5" xfId="5459"/>
    <cellStyle name="_veND 6" xfId="5460"/>
    <cellStyle name="_veND 7" xfId="5461"/>
    <cellStyle name="_veND 8" xfId="5462"/>
    <cellStyle name="_veND 9" xfId="5463"/>
    <cellStyle name="_Versiy-5" xfId="5464"/>
    <cellStyle name="_Versiy-5_Пересчет-март2009-240209" xfId="5465"/>
    <cellStyle name="_WorkingCapital_WorkbookWithKeys_16jul1042" xfId="5466"/>
    <cellStyle name="_А 2005 г. от Давиденко 08.10.04 г." xfId="5467"/>
    <cellStyle name="_АГДгод03" xfId="5468"/>
    <cellStyle name="_АГДгод03_12-32" xfId="5469"/>
    <cellStyle name="_АГДгод03_21 НГДО-3кв (принято)" xfId="5470"/>
    <cellStyle name="_АГДгод03_21 НГДО-3кв (принято)_РИТЭК" xfId="5471"/>
    <cellStyle name="_АГДгод03_ПНП" xfId="5472"/>
    <cellStyle name="_АГДгод03_РИТЭК" xfId="5473"/>
    <cellStyle name="_АГДгод03_чистая прибыль" xfId="5474"/>
    <cellStyle name="_АИК" xfId="5475"/>
    <cellStyle name="_АИК проект 2005 г СнижИнв 516,5" xfId="5476"/>
    <cellStyle name="_Аксаитовнефть ПДДС на 2003г." xfId="5477"/>
    <cellStyle name="_Аксаитовнефть ПДДС на 2003г._12-32" xfId="5478"/>
    <cellStyle name="_Аксаитовнефть ПДДС на 2003г._ПНП" xfId="5479"/>
    <cellStyle name="_акт февраль установка улавливания легких фракций" xfId="5480"/>
    <cellStyle name="_АКТЫ на ВЫПОЛНЕНИЕ" xfId="5481"/>
    <cellStyle name="_АКТЫ на ВЫПОЛНЕНИЕ (октябрь)" xfId="5482"/>
    <cellStyle name="_АЛС" xfId="5483"/>
    <cellStyle name="_Анализ выполненных объемов работ за 2005-2007 г.г" xfId="5484"/>
    <cellStyle name="_Анализ товарных услуг 2005г." xfId="5485"/>
    <cellStyle name="_Анализ товарных услуг 2005г._12-32" xfId="5486"/>
    <cellStyle name="_Анализ товарных услуг 2005г._ПНП" xfId="5487"/>
    <cellStyle name="_Аналитическая таблица (2)" xfId="5488"/>
    <cellStyle name="_Аренда 2005-2009годы" xfId="5489"/>
    <cellStyle name="_АрхГД_план(консолидир)_январь_261201" xfId="5490"/>
    <cellStyle name="_АрхГД_план(консолидир)_январь_261201_Пересчет-март2009-240209" xfId="5491"/>
    <cellStyle name="_АрхГД_план_январь_261201" xfId="5492"/>
    <cellStyle name="_АрхГД_план_январь_261201_Пересчет-март2009-240209" xfId="5493"/>
    <cellStyle name="_АстрМН_план_январь_251201" xfId="5494"/>
    <cellStyle name="_АстрМН_план_январь_251201_Пересчет-март2009-240209" xfId="5495"/>
    <cellStyle name="_АСУ сравнить" xfId="5496"/>
    <cellStyle name="_АСУ сравнить_040822 Profit_Tax_(portal)" xfId="5497"/>
    <cellStyle name="_АСУ сравнить_040928 Profit_Tax_3Ax1Ax4" xfId="5498"/>
    <cellStyle name="_АСУ сравнить_Tax Input 5yr plan" xfId="5499"/>
    <cellStyle name="_АСУ сравнить_Книга2" xfId="5500"/>
    <cellStyle name="_АСУ сравнить_Налог_на_прибыль" xfId="5501"/>
    <cellStyle name="_АСУ ТП ЦПС ЮБ расшифровка( Скорректирован с НА)1" xfId="5502"/>
    <cellStyle name="_Б.план 2003 г.изм.6, 26.09.02" xfId="5503"/>
    <cellStyle name="_Б.план 2003 г.изм.6, 26.09.02_040822 Profit_Tax_(portal)" xfId="5504"/>
    <cellStyle name="_Б.план 2003 г.изм.6, 26.09.02_040928 Profit_Tax_3Ax1Ax4" xfId="5505"/>
    <cellStyle name="_Б.план 2003 г.изм.6, 26.09.02_Tax Input 5yr plan" xfId="5506"/>
    <cellStyle name="_Б.план 2003 г.изм.6, 26.09.02_Книга2" xfId="5507"/>
    <cellStyle name="_Б.план 2003 г.изм.6, 26.09.02_Налог_на_прибыль" xfId="5508"/>
    <cellStyle name="_База" xfId="5509"/>
    <cellStyle name="_Баланс газа 2008 (вариант 9040,604_от 13.11.07_3)_22.11" xfId="5510"/>
    <cellStyle name="_Баланс газа БЕ Оренбург Саратов" xfId="5511"/>
    <cellStyle name="_Баланс газопереработки - Форма 2.6" xfId="5512"/>
    <cellStyle name="_Баланс нефти 2008 (9040 604)  - 2009 (9227111) от 22_11_2007г (на подписанные нормы 21 11)" xfId="5513"/>
    <cellStyle name="_Баланс нефти 2008 (9040.604) - 2009 (9227,111) от 22_11_2007г (на подписанные нормы 21.11)" xfId="5514"/>
    <cellStyle name="_БалНф" xfId="5515"/>
    <cellStyle name="_ББК  5.08.02" xfId="5516"/>
    <cellStyle name="_ББК  5.08.02_040822 Profit_Tax_(portal)" xfId="5517"/>
    <cellStyle name="_ББК  5.08.02_040928 Profit_Tax_3Ax1Ax4" xfId="5518"/>
    <cellStyle name="_ББК  5.08.02_Tax Input 5yr plan" xfId="5519"/>
    <cellStyle name="_ББК  5.08.02_Книга2" xfId="5520"/>
    <cellStyle name="_ББК  5.08.02_Налог_на_прибыль" xfId="5521"/>
    <cellStyle name="_БЕ ОРН-Саратов ДН_26 09 05 (3)" xfId="5522"/>
    <cellStyle name="_БИЗНЕС   2003" xfId="5523"/>
    <cellStyle name="_БИЗНЕС   2003_040822 Profit_Tax_(portal)" xfId="5524"/>
    <cellStyle name="_БИЗНЕС   2003_040928 Profit_Tax_3Ax1Ax4" xfId="5525"/>
    <cellStyle name="_БИЗНЕС   2003_Tax Input 5yr plan" xfId="5526"/>
    <cellStyle name="_БИЗНЕС   2003_Книга2" xfId="5527"/>
    <cellStyle name="_БИЗНЕС   2003_Налог_на_прибыль" xfId="5528"/>
    <cellStyle name="_БИЗНЕС ПЛАН (С РАСШИФРОВКАМИ)" xfId="5529"/>
    <cellStyle name="_Бизнес план на 2003 годТеплонефть" xfId="5530"/>
    <cellStyle name="_Бизнес-план  2004(в т.ч. АЗС)" xfId="5531"/>
    <cellStyle name="_БИЗНЕС-ПЛАН 2004 ГОД 2 вариант" xfId="5532"/>
    <cellStyle name="_БИЗНЕС-ПЛАН 2004 ГОД 2 вариант_Ф.4 утв Паша" xfId="5533"/>
    <cellStyle name="_БИЗНЕС-ПЛАН 2004 год 3 вар" xfId="5534"/>
    <cellStyle name="_бизнес-план по труду 2004год(ТНК)уточн.(посл)" xfId="5535"/>
    <cellStyle name="_Бизнс- план  2005" xfId="5536"/>
    <cellStyle name="_Битран_план_январь_251201" xfId="5537"/>
    <cellStyle name="_Битран_план_январь_251201_Пересчет-март2009-240209" xfId="5538"/>
    <cellStyle name="_Битран2003-после рассмотрения" xfId="5539"/>
    <cellStyle name="_Битран2003-после рассмотрения_РИТЭК" xfId="5540"/>
    <cellStyle name="_БК НПО 4.10.1" xfId="5541"/>
    <cellStyle name="_БК_НИПИ 2008 год откорректированный" xfId="5542"/>
    <cellStyle name="_БК_НИПИ 2008 год откорректированный_ПНП" xfId="5543"/>
    <cellStyle name="_БН" xfId="5544"/>
    <cellStyle name="_БН_12-32" xfId="5545"/>
    <cellStyle name="_БН_БС" xfId="5546"/>
    <cellStyle name="_БН_БС_12-32" xfId="5547"/>
    <cellStyle name="_БН_БС_ПНП" xfId="5548"/>
    <cellStyle name="_БН_ПНП" xfId="5549"/>
    <cellStyle name="_БНГ_БС" xfId="5550"/>
    <cellStyle name="_БНГ_БС_12-32" xfId="5551"/>
    <cellStyle name="_БНГ_БС_ПНП" xfId="5552"/>
    <cellStyle name="_БП ННГС 2007" xfId="5553"/>
    <cellStyle name="_БП Покупные 2007" xfId="5554"/>
    <cellStyle name="_БП Пятилетка без%2" xfId="5555"/>
    <cellStyle name="_БП слияние 2" xfId="5556"/>
    <cellStyle name="_БП слияние 2 с выдел бонусов" xfId="5557"/>
    <cellStyle name="_БП СН-ННГ (25)" xfId="5558"/>
    <cellStyle name="_БП_2004_автом_261004" xfId="5559"/>
    <cellStyle name="_БП_2004_автом_4" xfId="5560"/>
    <cellStyle name="_БП_2008-12_СН_01" xfId="5561"/>
    <cellStyle name="_БП_КНП- 2004 по формам Сибнефти от 18.09.2003" xfId="5562"/>
    <cellStyle name="_БП_КНП- 2004 по формам Сибнефти от 18.09.2003_Бюджет 2010 (Зем имущ отнош)20.04.10" xfId="5563"/>
    <cellStyle name="_БП_КНП- 2004 по формам Сибнефти от 18.09.2003_План на Август  2004 от 30_08_04 " xfId="5564"/>
    <cellStyle name="_БП_КНП- 2004 по формам Сибнефти от 18.09.2003_План на Август  2004 от 30_08_04  2" xfId="5565"/>
    <cellStyle name="_БП_КНП- 2004 по формам Сибнефти от 18.09.2003_План на Июль  2004 от 17_06_04" xfId="5566"/>
    <cellStyle name="_БП_КНП- 2004 по формам Сибнефти от 18.09.2003_План на ИЮНЬ  2004 от 17_05_04" xfId="5567"/>
    <cellStyle name="_БП_КНП- 2004 по формам Сибнефти от 18.09.2003_Ф.4 утв Паша" xfId="5568"/>
    <cellStyle name="_БП2004_STL_v1.09.02" xfId="5569"/>
    <cellStyle name="_БП2004_STL_v1.09.02_040822 Profit_Tax_(portal)" xfId="5570"/>
    <cellStyle name="_БП2004_STL_v1.09.02_040928 Profit_Tax_3Ax1Ax4" xfId="5571"/>
    <cellStyle name="_БП2004_STL_v1.09.02_Tax Input 5yr plan" xfId="5572"/>
    <cellStyle name="_БП2004_STL_v1.09.02_Книга2" xfId="5573"/>
    <cellStyle name="_БП2004_STL_v1.09.02_Налог_на_прибыль" xfId="5574"/>
    <cellStyle name="_БП2004_STL_v1.10.01" xfId="5575"/>
    <cellStyle name="_БП2004_STL_v1.10.01_040822 Profit_Tax_(portal)" xfId="5576"/>
    <cellStyle name="_БП2004_STL_v1.10.01_040928 Profit_Tax_3Ax1Ax4" xfId="5577"/>
    <cellStyle name="_БП2004_STL_v1.10.01_Tax Input 5yr plan" xfId="5578"/>
    <cellStyle name="_БП2004_STL_v1.10.01_Книга2" xfId="5579"/>
    <cellStyle name="_БП2004_STL_v1.10.01_Налог_на_прибыль" xfId="5580"/>
    <cellStyle name="_БП2004_STL_v1.17" xfId="5581"/>
    <cellStyle name="_БП2004_STL_v1.17_040822 Profit_Tax_(portal)" xfId="5582"/>
    <cellStyle name="_БП2004_STL_v1.17_040928 Profit_Tax_3Ax1Ax4" xfId="5583"/>
    <cellStyle name="_БП2004_STL_v1.17_Tax Input 5yr plan" xfId="5584"/>
    <cellStyle name="_БП2004_STL_v1.17_Книга2" xfId="5585"/>
    <cellStyle name="_БП2004_STL_v1.17_Налог_на_прибыль" xfId="5586"/>
    <cellStyle name="_БП-2006" xfId="5587"/>
    <cellStyle name="_БПГ_НГДО" xfId="5588"/>
    <cellStyle name="_БПГ_НГДО_12-32" xfId="5589"/>
    <cellStyle name="_БПГ_НГДО_ПНП" xfId="5590"/>
    <cellStyle name="_Бур1" xfId="5591"/>
    <cellStyle name="_Бур3" xfId="5592"/>
    <cellStyle name="_бурение на 337 скв. 21.04.04 (к защите 23.04.04)" xfId="5593"/>
    <cellStyle name="_Бух.спр. СМР к.524 " xfId="5594"/>
    <cellStyle name="_Бух.спр..КДФТ-ЮВ ПОЖ" xfId="5595"/>
    <cellStyle name="_Бух.спр.к. 22,616,13,КНС2СБ" xfId="5596"/>
    <cellStyle name="_Бюд на янв" xfId="5597"/>
    <cellStyle name="_Бюд на янв_12-32" xfId="5598"/>
    <cellStyle name="_Бюд на янв_ПНП" xfId="5599"/>
    <cellStyle name="_Бюд на янв_РИТЭК" xfId="5600"/>
    <cellStyle name="_Бюд.2002г ЛУКОЙЛ-Коми.раб" xfId="5601"/>
    <cellStyle name="_Бюд.2002г ЛУКОЙЛ-Коми.раб_12-32" xfId="5602"/>
    <cellStyle name="_Бюд.2002г ЛУКОЙЛ-КомиЛена" xfId="5603"/>
    <cellStyle name="_Бюд.2002г ЛУКОЙЛ-КомиЛена_12-32" xfId="5604"/>
    <cellStyle name="_Бюд.2002г ЛУКОЙЛ-КомиЛена_13-1. Экономика и финансы (1-58)_01-07-2008" xfId="5605"/>
    <cellStyle name="_Бюд.2002г ЛУКОЙЛ-КомиЛена_13-1. Экономика и финансы (1-58)_01-07-2008_12-32" xfId="5606"/>
    <cellStyle name="_Бюд.2002г ЛУКОЙЛ-КомиЛена_13-1. Экономика и финансы (1-58)_01-07-2008_ПНП" xfId="5607"/>
    <cellStyle name="_Бюд.2002г ЛУКОЙЛ-КомиЛена_13-2. Экономика и финансы (33-52)" xfId="5608"/>
    <cellStyle name="_Бюд.2002г ЛУКОЙЛ-КомиЛена_13-2. Экономика и финансы (33-53)" xfId="5609"/>
    <cellStyle name="_Бюд.2002г ЛУКОЙЛ-КомиЛена_13-2. Экономика и финансы (34-56)" xfId="5610"/>
    <cellStyle name="_Бюд.2002г ЛУКОЙЛ-КомиЛена_2003 07 29 Верхн бюдж формы (шаблон)" xfId="5611"/>
    <cellStyle name="_Бюд.2002г ЛУКОЙЛ-КомиЛена_2003 07 29 Верхн бюдж формы (шаблон)_РИТЭК" xfId="5612"/>
    <cellStyle name="_Бюд.2002г ЛУКОЙЛ-КомиЛена_2003 ож нов стр-ра_10дек03" xfId="5613"/>
    <cellStyle name="_Бюд.2002г ЛУКОЙЛ-КомиЛена_2003 ож нов стр-ра_10дек03_12-32" xfId="5614"/>
    <cellStyle name="_Бюд.2002г ЛУКОЙЛ-КомиЛена_2003 ож нов стр-ра_10дек03_ПНП" xfId="5615"/>
    <cellStyle name="_Бюд.2002г ЛУКОЙЛ-КомиЛена_21 НГДО-3кв (принято)" xfId="5616"/>
    <cellStyle name="_Бюд.2002г ЛУКОЙЛ-КомиЛена_21 НГДО-3кв (принято)_РИТЭК" xfId="5617"/>
    <cellStyle name="_Бюд.2002г ЛУКОЙЛ-КомиЛена_3 кв" xfId="5618"/>
    <cellStyle name="_Бюд.2002г ЛУКОЙЛ-КомиЛена_5 Формы документов по Врем.рег" xfId="5619"/>
    <cellStyle name="_Бюд.2002г ЛУКОЙЛ-КомиЛена_5 Формы документов по Врем.рег_РИТЭК" xfId="5620"/>
    <cellStyle name="_Бюд.2002г ЛУКОЙЛ-КомиЛена_Book11" xfId="5621"/>
    <cellStyle name="_Бюд.2002г ЛУКОЙЛ-КомиЛена_Book11_РИТЭК" xfId="5622"/>
    <cellStyle name="_Бюд.2002г ЛУКОЙЛ-КомиЛена_Амортизация 2005 6 мес." xfId="5623"/>
    <cellStyle name="_Бюд.2002г ЛУКОЙЛ-КомиЛена_Амортизация 2005 6 мес._12-32" xfId="5624"/>
    <cellStyle name="_Бюд.2002г ЛУКОЙЛ-КомиЛена_Амортизация 2005 9 мес." xfId="5625"/>
    <cellStyle name="_Бюд.2002г ЛУКОЙЛ-КомиЛена_Амортизация 2005 9 мес._12-32" xfId="5626"/>
    <cellStyle name="_Бюд.2002г ЛУКОЙЛ-КомиЛена_Амортизация 2005 год" xfId="5627"/>
    <cellStyle name="_Бюд.2002г ЛУКОЙЛ-КомиЛена_Амортизация 2005 год_12-32" xfId="5628"/>
    <cellStyle name="_Бюд.2002г ЛУКОЙЛ-КомиЛена_Амортизация 2007-2008" xfId="5629"/>
    <cellStyle name="_Бюд.2002г ЛУКОЙЛ-КомиЛена_Анализ АХР 2005 г по группе НК 21.02.06" xfId="5630"/>
    <cellStyle name="_Бюд.2002г ЛУКОЙЛ-КомиЛена_Анализ АХР 2005 г по группе НК 21.02.06_12-32" xfId="5631"/>
    <cellStyle name="_Бюд.2002г ЛУКОЙЛ-КомиЛена_Аудиторам факт 2005 год только Л-П3" xfId="5632"/>
    <cellStyle name="_Бюд.2002г ЛУКОЙЛ-КомиЛена_Аудиторам факт 2005 год только Л-П3_12-32" xfId="5633"/>
    <cellStyle name="_Бюд.2002г ЛУКОЙЛ-КомиЛена_Аудиторам факт 2005 год только Л-П3_ПНП" xfId="5634"/>
    <cellStyle name="_Бюд.2002г ЛУКОЙЛ-КомиЛена_АХР_ факт группа по кварталам 2005 г" xfId="5635"/>
    <cellStyle name="_Бюд.2002г ЛУКОЙЛ-КомиЛена_АХР_ факт группа по кварталам 2005 г_12-32" xfId="5636"/>
    <cellStyle name="_Бюд.2002г ЛУКОЙЛ-КомиЛена_бАЛАНС ГАЗОПЕРЕРАБОТКИ" xfId="5637"/>
    <cellStyle name="_Бюд.2002г ЛУКОЙЛ-КомиЛена_Баланс газопереработки - Форма 2.6" xfId="5638"/>
    <cellStyle name="_Бюд.2002г ЛУКОЙЛ-КомиЛена_БАЛАНСЫ НЕФТИ И ГАЗА" xfId="5639"/>
    <cellStyle name="_Бюд.2002г ЛУКОЙЛ-КомиЛена_БК_НИПИ 2008 год откорректированный" xfId="5640"/>
    <cellStyle name="_Бюд.2002г ЛУКОЙЛ-КомиЛена_БН_БС" xfId="5641"/>
    <cellStyle name="_Бюд.2002г ЛУКОЙЛ-КомиЛена_БН_БС_12-32" xfId="5642"/>
    <cellStyle name="_Бюд.2002г ЛУКОЙЛ-КомиЛена_БНГ_БС" xfId="5643"/>
    <cellStyle name="_Бюд.2002г ЛУКОЙЛ-КомиЛена_БНГ_БС_12-32" xfId="5644"/>
    <cellStyle name="_Бюд.2002г ЛУКОЙЛ-КомиЛена_БПГ_НГДО" xfId="5645"/>
    <cellStyle name="_Бюд.2002г ЛУКОЙЛ-КомиЛена_БПГ_НГДО_12-32" xfId="5646"/>
    <cellStyle name="_Бюд.2002г ЛУКОЙЛ-КомиЛена_бюд.2004г.(упр.расх.ООО ЛЗС)Моск.Люба 24.11.03" xfId="5647"/>
    <cellStyle name="_Бюд.2002г ЛУКОЙЛ-КомиЛена_бюд.2004г.(упр.расх.ООО ЛЗС)Моск.Люба 24.11.03_РИТЭК" xfId="5648"/>
    <cellStyle name="_Бюд.2002г ЛУКОЙЛ-КомиЛена_бюд.Упр.расх.2004г.ООО" xfId="5649"/>
    <cellStyle name="_Бюд.2002г ЛУКОЙЛ-КомиЛена_бюд.Упр.расх.2004г.ООО_12-32" xfId="5650"/>
    <cellStyle name="_Бюд.2002г ЛУКОЙЛ-КомиЛена_бюд.Упр.расх.2004г.ООО_ПНП" xfId="5651"/>
    <cellStyle name="_Бюд.2002г ЛУКОЙЛ-КомиЛена_бюд.Упр.расх.2004г.ООО_РИТЭК" xfId="5652"/>
    <cellStyle name="_Бюд.2002г ЛУКОЙЛ-КомиЛена_вспомогательные материалы план 2 кв." xfId="5653"/>
    <cellStyle name="_Бюд.2002г ЛУКОЙЛ-КомиЛена_ДДС" xfId="5654"/>
    <cellStyle name="_Бюд.2002г ЛУКОЙЛ-КомиЛена_ДДС_12-32" xfId="5655"/>
    <cellStyle name="_Бюд.2002г ЛУКОЙЛ-КомиЛена_ЗАО_20_АЛД_3июн03" xfId="5656"/>
    <cellStyle name="_Бюд.2002г ЛУКОЙЛ-КомиЛена_ЗАО_20_АЛД_3июн03_РИТЭК" xfId="5657"/>
    <cellStyle name="_Бюд.2002г ЛУКОЙЛ-КомиЛена_КАЛК план-факт 2004 г. ЛП (2)" xfId="5658"/>
    <cellStyle name="_Бюд.2002г ЛУКОЙЛ-КомиЛена_КАЛК план-факт 2004 г. ЛП (2)_12-32" xfId="5659"/>
    <cellStyle name="_Бюд.2002г ЛУКОЙЛ-КомиЛена_КАЛК план-факт 2004 г. ЛП (2)_ПНП" xfId="5660"/>
    <cellStyle name="_Бюд.2002г ЛУКОЙЛ-КомиЛена_Кап ремонт скважин" xfId="5661"/>
    <cellStyle name="_Бюд.2002г ЛУКОЙЛ-КомиЛена_Кап ремонт скважин_12-32" xfId="5662"/>
    <cellStyle name="_Бюд.2002г ЛУКОЙЛ-КомиЛена_Кап ремонт скважин_ПНП" xfId="5663"/>
    <cellStyle name="_Бюд.2002г ЛУКОЙЛ-КомиЛена_Книга1" xfId="5664"/>
    <cellStyle name="_Бюд.2002г ЛУКОЙЛ-КомиЛена_Книга1_12-32" xfId="5665"/>
    <cellStyle name="_Бюд.2002г ЛУКОЙЛ-КомиЛена_Комм и управл" xfId="5666"/>
    <cellStyle name="_Бюд.2002г ЛУКОЙЛ-КомиЛена_Комм и управл_РИТЭК" xfId="5667"/>
    <cellStyle name="_Бюд.2002г ЛУКОЙЛ-КомиЛена_Комм и управл1" xfId="5668"/>
    <cellStyle name="_Бюд.2002г ЛУКОЙЛ-КомиЛена_Комм и управл1_РИТЭК" xfId="5669"/>
    <cellStyle name="_Бюд.2002г ЛУКОЙЛ-КомиЛена_Лукойл-Коми ф 14_2 " xfId="5670"/>
    <cellStyle name="_Бюд.2002г ЛУКОЙЛ-КомиЛена_Мат балансы 090708" xfId="5671"/>
    <cellStyle name="_Бюд.2002г ЛУКОЙЛ-КомиЛена_матер 20072" xfId="5672"/>
    <cellStyle name="_Бюд.2002г ЛУКОЙЛ-КомиЛена_Не входящие в валовую" xfId="5673"/>
    <cellStyle name="_Бюд.2002г ЛУКОЙЛ-КомиЛена_Не входящие в валовую_12-32" xfId="5674"/>
    <cellStyle name="_Бюд.2002г ЛУКОЙЛ-КомиЛена_ОХ_факт R3_2006 г" xfId="5675"/>
    <cellStyle name="_Бюд.2002г ЛУКОЙЛ-КомиЛена_ОХ_факт R3_2006 г_12-32" xfId="5676"/>
    <cellStyle name="_Бюд.2002г ЛУКОЙЛ-КомиЛена_Пакет РФ_опт3_низ сс_26авг03 (1)" xfId="5677"/>
    <cellStyle name="_Бюд.2002г ЛУКОЙЛ-КомиЛена_Пакет РФ_опт3_низ сс_26авг03 (1)_12-32" xfId="5678"/>
    <cellStyle name="_Бюд.2002г ЛУКОЙЛ-КомиЛена_Пересчет-март2009-240209" xfId="5679"/>
    <cellStyle name="_Бюд.2002г ЛУКОЙЛ-КомиЛена_план на 2008" xfId="5680"/>
    <cellStyle name="_Бюд.2002г ЛУКОЙЛ-КомиЛена_План ПНН  1 кв 2008-9гг от 28 нояб  07(1 вар)" xfId="5681"/>
    <cellStyle name="_Бюд.2002г ЛУКОЙЛ-КомиЛена_Планы затрат 07 07 2003 17-15" xfId="5682"/>
    <cellStyle name="_Бюд.2002г ЛУКОЙЛ-КомиЛена_ПНП" xfId="5683"/>
    <cellStyle name="_Бюд.2002г ЛУКОЙЛ-КомиЛена_ПНП_12-32" xfId="5684"/>
    <cellStyle name="_Бюд.2002г ЛУКОЙЛ-КомиЛена_Приложение _ 2 Формы для предприятий  2004-2006 (2)" xfId="5685"/>
    <cellStyle name="_Бюд.2002г ЛУКОЙЛ-КомиЛена_Приложение _ 2 Формы для предприятий  2004-2006 (2)_12-32" xfId="5686"/>
    <cellStyle name="_Бюд.2002г ЛУКОЙЛ-КомиЛена_Приложение _ 2 Формы для предприятий  2004-2006 (2)_ПНП" xfId="5687"/>
    <cellStyle name="_Бюд.2002г ЛУКОЙЛ-КомиЛена_Приложения 1,2,3,4" xfId="5688"/>
    <cellStyle name="_Бюд.2002г ЛУКОЙЛ-КомиЛена_Приложения 1,2,3,4,5,6,7,8,9" xfId="5689"/>
    <cellStyle name="_Бюд.2002г ЛУКОЙЛ-КомиЛена_Прочие" xfId="5690"/>
    <cellStyle name="_Бюд.2002г ЛУКОЙЛ-КомиЛена_Прочие_12-32" xfId="5691"/>
    <cellStyle name="_Бюд.2002г ЛУКОЙЛ-КомиЛена_Расчет цены на сентябрь" xfId="5692"/>
    <cellStyle name="_Бюд.2002г ЛУКОЙЛ-КомиЛена_Смета 1 квартал" xfId="5693"/>
    <cellStyle name="_Бюд.2002г ЛУКОЙЛ-КомиЛена_смета 2009" xfId="5694"/>
    <cellStyle name="_Бюд.2002г ЛУКОЙЛ-КомиЛена_Смета УГПЗ 2003 год факт  -для базы дпнных" xfId="5695"/>
    <cellStyle name="_Бюд.2002г ЛУКОЙЛ-КомиЛена_Страхование  нов.форма" xfId="5696"/>
    <cellStyle name="_Бюд.2002г ЛУКОЙЛ-КомиЛена_структура цены" xfId="5697"/>
    <cellStyle name="_Бюд.2002г ЛУКОЙЛ-КомиЛена_структура цены_РИТЭК" xfId="5698"/>
    <cellStyle name="_Бюд.2002г ЛУКОЙЛ-КомиЛена_ТРОФ 2004 ТПП Усинск" xfId="5699"/>
    <cellStyle name="_Бюд.2002г ЛУКОЙЛ-КомиЛена_убойная сила" xfId="5700"/>
    <cellStyle name="_Бюд.2002г ЛУКОЙЛ-КомиЛена_упр и ком" xfId="5701"/>
    <cellStyle name="_Бюд.2002г ЛУКОЙЛ-КомиЛена_Управленч 2008 г и 1 кв с кап. строит" xfId="5702"/>
    <cellStyle name="_Бюд.2002г ЛУКОЙЛ-КомиЛена_Факт полугодие  ЛУКОЙЛ-ПЕРМЬ для москвы ГРУППА Буйлову (5)" xfId="5703"/>
    <cellStyle name="_Бюд.2002г ЛУКОЙЛ-КомиЛена_Факт полугодие  ЛУКОЙЛ-ПЕРМЬ для москвы ГРУППА Буйлову (5)_12-32" xfId="5704"/>
    <cellStyle name="_Бюд.2002г ЛУКОЙЛ-КомиЛена_Форма 13.30" xfId="5705"/>
    <cellStyle name="_Бюд.2002г ЛУКОЙЛ-КомиЛена_Форма 13.30 от Ветошевой" xfId="5706"/>
    <cellStyle name="_Бюд.2002г ЛУКОЙЛ-КомиЛена_формы 13.30 13.37 13.38" xfId="5707"/>
    <cellStyle name="_Бюд.2002г ЛУКОЙЛ-КомиЛена_Формы Бюджет-Факт 2004 для НК+++" xfId="5708"/>
    <cellStyle name="_Бюд.2002г ЛУКОЙЛ-КомиЛена_Формы Бюджет-Факт 2004 для НК+++ (2)" xfId="5709"/>
    <cellStyle name="_Бюд.2002г ЛУКОЙЛ-КомиЛена_Формы Бюджет-Факт 2004 для НК+++ (2)_12-32" xfId="5710"/>
    <cellStyle name="_Бюд.2002г ЛУКОЙЛ-КомиЛена_Формы Бюджет-Факт 2004 для НК+++_12-32" xfId="5711"/>
    <cellStyle name="_Бюд.2002г ЛУКОЙЛ-КомиЛена_Формы ГПЗ 3кв" xfId="5712"/>
    <cellStyle name="_Бюд.2002г ЛУКОЙЛ-КомиЛена_Формы ГПЗ 3кв_12-32" xfId="5713"/>
    <cellStyle name="_Бюд.2002г ЛУКОЙЛ-КомиЛена_Формы ГПЗ 3кв_ПНП" xfId="5714"/>
    <cellStyle name="_Бюд.2002г ЛУКОЙЛ-КомиЛена_Формы для БК" xfId="5715"/>
    <cellStyle name="_Бюд.2002г ЛУКОЙЛ-КомиЛена_Формы для БК_РИТЭК" xfId="5716"/>
    <cellStyle name="_Бюд.2002г ЛУКОЙЛ-КомиЛена_Формы ежемес отчетов 2004 г" xfId="5717"/>
    <cellStyle name="_Бюд.2002г ЛУКОЙЛ-КомиЛена_Формы ежемес отчетов 2004 г для ТПП" xfId="5718"/>
    <cellStyle name="_Бюд.2002г ЛУКОЙЛ-КомиЛена_Формы ежемес отчетов 2004 гППО и др." xfId="5719"/>
    <cellStyle name="_Бюд.2002г ЛУКОЙЛ-КомиЛена_Формы ежемес отчетов 2004 гУГПЗ" xfId="5720"/>
    <cellStyle name="_Бюд.2002г ЛУКОЙЛ-КомиЛена_Формы ежемес отчетов 2004 гюр лица" xfId="5721"/>
    <cellStyle name="_Бюд.2002г ЛУКОЙЛ-КомиЛена_Формы плана АмКоми на 2004 скор" xfId="5722"/>
    <cellStyle name="_Бюд.2002г ЛУКОЙЛ-КомиЛена_Формы плана АмКоми на 2004 скор_12-32" xfId="5723"/>
    <cellStyle name="_Бюд.2002г ЛУКОЙЛ-КомиЛена_Формы Экон плана 2006 г для ТПП" xfId="5724"/>
    <cellStyle name="_Бюд.2002г ЛУКОЙЛ-КомиЛена_Формы Экон плана 2006 г УГПЗ" xfId="5725"/>
    <cellStyle name="_Бюд.2002г ЛУКОЙЛ-КомиЛена_Формы Экон плана 2006 г юр лица" xfId="5726"/>
    <cellStyle name="_Бюд.2002г ЛУКОЙЛ-КомиЛена_Формы Экон плана 2006 г. ППО и др." xfId="5727"/>
    <cellStyle name="_Бюд.2002г ЛУКОЙЛ-КомиЛена_Формы Экон плана 2009-2011 г ППО и др." xfId="5728"/>
    <cellStyle name="_Бюд.2002г ЛУКОЙЛ-КомиЛена_Формы Экон плана 2009-2011 г УГПЗ" xfId="5729"/>
    <cellStyle name="_Бюд.2002г ЛУКОЙЛ-КомиЛена_Формы Экон плана 2009-2011 г юр лица" xfId="5730"/>
    <cellStyle name="_Бюд.2002г ЛУКОЙЛ-КомиЛена_Формы Экон плана 2009-2011 ТПП" xfId="5731"/>
    <cellStyle name="_Бюд.2002г ЛУКОЙЛ-КомиЛена_Формы_2004-2006_060803" xfId="5732"/>
    <cellStyle name="_Бюд.2002г ЛУКОЙЛ-КомиЛена_Формы_2004-2006_060803_РИТЭК" xfId="5733"/>
    <cellStyle name="_Бюд.2002г ЛУКОЙЛ-КомиЛена_ФормыАГДдлябюджетIIIкв03гскорр" xfId="5734"/>
    <cellStyle name="_Бюд.2002г ЛУКОЙЛ-КомиЛена_ФормыАГДдлябюджетIIIкв03гскорр_12-32" xfId="5735"/>
    <cellStyle name="_Бюд.2002г ЛУКОЙЛ-КомиЛена_ФормыАГДдлябюджетIIIкв03гскорр_ПНП" xfId="5736"/>
    <cellStyle name="_Бюд.2002г ЛУКОЙЛ-КомиЛена_ФЭП" xfId="5737"/>
    <cellStyle name="_Бюд.2002г ЛУКОЙЛ-КомиЛена_ФЭП  и ПУ  план 2009-2011  1" xfId="5738"/>
    <cellStyle name="_Бюд.2002г ЛУКОЙЛ-КомиЛена_ФЭП, ПУ  и ПДиР  план 2009-2011 2010-2011 новая цена и %ОКОНЧАТЕЛЬНО" xfId="5739"/>
    <cellStyle name="_Бюд.2002г ЛУКОЙЛ-КомиЛена_ФЭП_12-32" xfId="5740"/>
    <cellStyle name="_Бюд.2002г ЛУКОЙЛ-КомиЛена_Шаблон ЛО Формы Экон Плана 2009-2011 г ТПП часть1" xfId="5741"/>
    <cellStyle name="_Бюд.2002г ЛУКОЙЛ-КомиЛена_Энергия" xfId="5742"/>
    <cellStyle name="_Бюд.2003г энон.план" xfId="5743"/>
    <cellStyle name="_Бюд.2003г энон.план." xfId="5744"/>
    <cellStyle name="_Бюд.2003г энон.план.(инвест.3925,2)" xfId="5745"/>
    <cellStyle name="_Бюд.2003г энон.план.(инвест.3925,2)_12-32" xfId="5746"/>
    <cellStyle name="_Бюд.2003г энон.план.(инвест.3925,2)_21 НГДО-3кв (принято)" xfId="5747"/>
    <cellStyle name="_Бюд.2003г энон.план.(инвест.3925,2)_21 НГДО-3кв (принято)_РИТЭК" xfId="5748"/>
    <cellStyle name="_Бюд.2003г энон.план.(инвест.3925,2)_ПНП" xfId="5749"/>
    <cellStyle name="_Бюд.2003г энон.план.(инвест.3925,2)_РИТЭК" xfId="5750"/>
    <cellStyle name="_Бюд.2003г энон.план.(инвест.3925,2)_убойная сила" xfId="5751"/>
    <cellStyle name="_Бюд.2003г энон.план._12-32" xfId="5752"/>
    <cellStyle name="_Бюд.2003г энон.план._ПНП" xfId="5753"/>
    <cellStyle name="_Бюд.2003г энон.план._РИТЭК" xfId="5754"/>
    <cellStyle name="_Бюд.2003г энон.план._убойная сила" xfId="5755"/>
    <cellStyle name="_Бюд.2003г энон.план_12-32" xfId="5756"/>
    <cellStyle name="_Бюд.2003г энон.план_13-1. Экономика и финансы (1-58)_01-07-2008" xfId="5757"/>
    <cellStyle name="_Бюд.2003г энон.план_13-1. Экономика и финансы (1-58)_01-07-2008_12-32" xfId="5758"/>
    <cellStyle name="_Бюд.2003г энон.план_13-1. Экономика и финансы (1-58)_01-07-2008_ПНП" xfId="5759"/>
    <cellStyle name="_Бюд.2003г энон.план_13-2. Экономика и финансы (33-52)" xfId="5760"/>
    <cellStyle name="_Бюд.2003г энон.план_13-2. Экономика и финансы (33-53)" xfId="5761"/>
    <cellStyle name="_Бюд.2003г энон.план_13-2. Экономика и финансы (34-56)" xfId="5762"/>
    <cellStyle name="_Бюд.2003г энон.план_2003 07 29 Верхн бюдж формы (шаблон)" xfId="5763"/>
    <cellStyle name="_Бюд.2003г энон.план_2003 07 29 Верхн бюдж формы (шаблон)_РИТЭК" xfId="5764"/>
    <cellStyle name="_Бюд.2003г энон.план_2003 ож нов стр-ра_10дек03" xfId="5765"/>
    <cellStyle name="_Бюд.2003г энон.план_2003 ож нов стр-ра_10дек03_12-32" xfId="5766"/>
    <cellStyle name="_Бюд.2003г энон.план_2003 ож нов стр-ра_10дек03_ПНП" xfId="5767"/>
    <cellStyle name="_Бюд.2003г энон.план_21 НГДО-3кв (принято)" xfId="5768"/>
    <cellStyle name="_Бюд.2003г энон.план_21 НГДО-3кв (принято)_РИТЭК" xfId="5769"/>
    <cellStyle name="_Бюд.2003г энон.план_21-НГДО- год" xfId="5770"/>
    <cellStyle name="_Бюд.2003г энон.план_21-НГДО- год_РИТЭК" xfId="5771"/>
    <cellStyle name="_Бюд.2003г энон.план_3 кв" xfId="5772"/>
    <cellStyle name="_Бюд.2003г энон.план_5 Формы документов по Врем.рег" xfId="5773"/>
    <cellStyle name="_Бюд.2003г энон.план_Book11" xfId="5774"/>
    <cellStyle name="_Бюд.2003г энон.план_Book11_РИТЭК" xfId="5775"/>
    <cellStyle name="_Бюд.2003г энон.план_Амортизация 2005 6 мес." xfId="5776"/>
    <cellStyle name="_Бюд.2003г энон.план_Амортизация 2005 6 мес._12-32" xfId="5777"/>
    <cellStyle name="_Бюд.2003г энон.план_Амортизация 2005 9 мес." xfId="5778"/>
    <cellStyle name="_Бюд.2003г энон.план_Амортизация 2005 9 мес._12-32" xfId="5779"/>
    <cellStyle name="_Бюд.2003г энон.план_Амортизация 2005 год" xfId="5780"/>
    <cellStyle name="_Бюд.2003г энон.план_Амортизация 2005 год_12-32" xfId="5781"/>
    <cellStyle name="_Бюд.2003г энон.план_Амортизация 2007-2008" xfId="5782"/>
    <cellStyle name="_Бюд.2003г энон.план_Анализ АХР 2005 г по группе НК 21.02.06" xfId="5783"/>
    <cellStyle name="_Бюд.2003г энон.план_Анализ АХР 2005 г по группе НК 21.02.06_12-32" xfId="5784"/>
    <cellStyle name="_Бюд.2003г энон.план_Аудиторам факт 2005 год только Л-П3" xfId="5785"/>
    <cellStyle name="_Бюд.2003г энон.план_Аудиторам факт 2005 год только Л-П3_12-32" xfId="5786"/>
    <cellStyle name="_Бюд.2003г энон.план_Аудиторам факт 2005 год только Л-П3_ПНП" xfId="5787"/>
    <cellStyle name="_Бюд.2003г энон.план_АХР_ факт группа по кварталам 2005 г" xfId="5788"/>
    <cellStyle name="_Бюд.2003г энон.план_АХР_ факт группа по кварталам 2005 г_12-32" xfId="5789"/>
    <cellStyle name="_Бюд.2003г энон.план_бАЛАНС ГАЗОПЕРЕРАБОТКИ" xfId="5790"/>
    <cellStyle name="_Бюд.2003г энон.план_Баланс газопереработки - Форма 2.6" xfId="5791"/>
    <cellStyle name="_Бюд.2003г энон.план_БАЛАНСЫ НЕФТИ И ГАЗА" xfId="5792"/>
    <cellStyle name="_Бюд.2003г энон.план_БК_НИПИ 2008 год откорректированный" xfId="5793"/>
    <cellStyle name="_Бюд.2003г энон.план_БН_БС" xfId="5794"/>
    <cellStyle name="_Бюд.2003г энон.план_БН_БС_12-32" xfId="5795"/>
    <cellStyle name="_Бюд.2003г энон.план_БНГ_БС" xfId="5796"/>
    <cellStyle name="_Бюд.2003г энон.план_БНГ_БС_12-32" xfId="5797"/>
    <cellStyle name="_Бюд.2003г энон.план_БПГ_НГДО" xfId="5798"/>
    <cellStyle name="_Бюд.2003г энон.план_БПГ_НГДО_12-32" xfId="5799"/>
    <cellStyle name="_Бюд.2003г энон.план_бюд.2004г.(упр.расх.ООО ЛЗС)Моск.Люба 24.11.03" xfId="5800"/>
    <cellStyle name="_Бюд.2003г энон.план_бюд.2004г.(упр.расх.ООО ЛЗС)Моск.Люба 24.11.03_РИТЭК" xfId="5801"/>
    <cellStyle name="_Бюд.2003г энон.план_бюд.Упр.расх.2004г.ООО" xfId="5802"/>
    <cellStyle name="_Бюд.2003г энон.план_бюд.Упр.расх.2004г.ООО_12-32" xfId="5803"/>
    <cellStyle name="_Бюд.2003г энон.план_бюд.Упр.расх.2004г.ООО_ПНП" xfId="5804"/>
    <cellStyle name="_Бюд.2003г энон.план_бюд.Упр.расх.2004г.ООО_РИТЭК" xfId="5805"/>
    <cellStyle name="_Бюд.2003г энон.план_вспомогательные материалы план 2 кв." xfId="5806"/>
    <cellStyle name="_Бюд.2003г энон.план_ДДС" xfId="5807"/>
    <cellStyle name="_Бюд.2003г энон.план_ДДС_12-32" xfId="5808"/>
    <cellStyle name="_Бюд.2003г энон.план_ЗАО_20_АЛД_3июн03" xfId="5809"/>
    <cellStyle name="_Бюд.2003г энон.план_ЗАО_20_АЛД_3июн03_РИТЭК" xfId="5810"/>
    <cellStyle name="_Бюд.2003г энон.план_КАЛК план-факт 2004 г. ЛП (2)" xfId="5811"/>
    <cellStyle name="_Бюд.2003г энон.план_КАЛК план-факт 2004 г. ЛП (2)_12-32" xfId="5812"/>
    <cellStyle name="_Бюд.2003г энон.план_КАЛК план-факт 2004 г. ЛП (2)_ПНП" xfId="5813"/>
    <cellStyle name="_Бюд.2003г энон.план_Кап ремонт скважин" xfId="5814"/>
    <cellStyle name="_Бюд.2003г энон.план_Кап ремонт скважин_12-32" xfId="5815"/>
    <cellStyle name="_Бюд.2003г энон.план_Кап ремонт скважин_ПНП" xfId="5816"/>
    <cellStyle name="_Бюд.2003г энон.план_Книга1" xfId="5817"/>
    <cellStyle name="_Бюд.2003г энон.план_Книга1_12-32" xfId="5818"/>
    <cellStyle name="_Бюд.2003г энон.план_Комм и управл" xfId="5819"/>
    <cellStyle name="_Бюд.2003г энон.план_Комм и управл_РИТЭК" xfId="5820"/>
    <cellStyle name="_Бюд.2003г энон.план_Комм и управл1" xfId="5821"/>
    <cellStyle name="_Бюд.2003г энон.план_Комм и управл1_РИТЭК" xfId="5822"/>
    <cellStyle name="_Бюд.2003г энон.план_Лукойл-Коми ф 14_2 " xfId="5823"/>
    <cellStyle name="_Бюд.2003г энон.план_Мат балансы 090708" xfId="5824"/>
    <cellStyle name="_Бюд.2003г энон.план_матер 20072" xfId="5825"/>
    <cellStyle name="_Бюд.2003г энон.план_Не входящие в валовую" xfId="5826"/>
    <cellStyle name="_Бюд.2003г энон.план_Не входящие в валовую_12-32" xfId="5827"/>
    <cellStyle name="_Бюд.2003г энон.план_ОХ_факт R3_2006 г" xfId="5828"/>
    <cellStyle name="_Бюд.2003г энон.план_ОХ_факт R3_2006 г_12-32" xfId="5829"/>
    <cellStyle name="_Бюд.2003г энон.план_Пакет РФ_опт3_низ сс_26авг03 (1)" xfId="5830"/>
    <cellStyle name="_Бюд.2003г энон.план_Пакет РФ_опт3_низ сс_26авг03 (1)_12-32" xfId="5831"/>
    <cellStyle name="_Бюд.2003г энон.план_Пересчет-март2009-240209" xfId="5832"/>
    <cellStyle name="_Бюд.2003г энон.план_план на 2008" xfId="5833"/>
    <cellStyle name="_Бюд.2003г энон.план_План ПНН  1 кв 2008-9гг от 28 нояб  07(1 вар)" xfId="5834"/>
    <cellStyle name="_Бюд.2003г энон.план_Планы затрат 07 07 2003 17-15" xfId="5835"/>
    <cellStyle name="_Бюд.2003г энон.план_ПНП" xfId="5836"/>
    <cellStyle name="_Бюд.2003г энон.план_ПНП_12-32" xfId="5837"/>
    <cellStyle name="_Бюд.2003г энон.план_Приложение _ 2 Формы для предприятий  2004-2006 (2)" xfId="5838"/>
    <cellStyle name="_Бюд.2003г энон.план_Приложение _ 2 Формы для предприятий  2004-2006 (2)_12-32" xfId="5839"/>
    <cellStyle name="_Бюд.2003г энон.план_Приложение _ 2 Формы для предприятий  2004-2006 (2)_ПНП" xfId="5840"/>
    <cellStyle name="_Бюд.2003г энон.план_Приложения 1,2,3,4" xfId="5841"/>
    <cellStyle name="_Бюд.2003г энон.план_Приложения 1,2,3,4,5,6,7,8,9" xfId="5842"/>
    <cellStyle name="_Бюд.2003г энон.план_Прочие" xfId="5843"/>
    <cellStyle name="_Бюд.2003г энон.план_Прочие_12-32" xfId="5844"/>
    <cellStyle name="_Бюд.2003г энон.план_Расчет цены на сентябрь" xfId="5845"/>
    <cellStyle name="_Бюд.2003г энон.план_Смета 1 квартал" xfId="5846"/>
    <cellStyle name="_Бюд.2003г энон.план_смета 2009" xfId="5847"/>
    <cellStyle name="_Бюд.2003г энон.план_Смета УГПЗ 2003 год факт  -для базы дпнных" xfId="5848"/>
    <cellStyle name="_Бюд.2003г энон.план_Страхование  нов.форма" xfId="5849"/>
    <cellStyle name="_Бюд.2003г энон.план_структура цены" xfId="5850"/>
    <cellStyle name="_Бюд.2003г энон.план_структура цены_РИТЭК" xfId="5851"/>
    <cellStyle name="_Бюд.2003г энон.план_ТРОФ 2004 ТПП Усинск" xfId="5852"/>
    <cellStyle name="_Бюд.2003г энон.план_убойная сила" xfId="5853"/>
    <cellStyle name="_Бюд.2003г энон.план_упр и ком" xfId="5854"/>
    <cellStyle name="_Бюд.2003г энон.план_Управленч 2008 г и 1 кв с кап. строит" xfId="5855"/>
    <cellStyle name="_Бюд.2003г энон.план_Факт полугодие  ЛУКОЙЛ-ПЕРМЬ для москвы ГРУППА Буйлову (5)" xfId="5856"/>
    <cellStyle name="_Бюд.2003г энон.план_Факт полугодие  ЛУКОЙЛ-ПЕРМЬ для москвы ГРУППА Буйлову (5)_12-32" xfId="5857"/>
    <cellStyle name="_Бюд.2003г энон.план_Форма 13.30" xfId="5858"/>
    <cellStyle name="_Бюд.2003г энон.план_Форма 13.30 от Ветошевой" xfId="5859"/>
    <cellStyle name="_Бюд.2003г энон.план_формы 13.30 13.37 13.38" xfId="5860"/>
    <cellStyle name="_Бюд.2003г энон.план_Формы Бюджет-Факт 2004 для НК+++" xfId="5861"/>
    <cellStyle name="_Бюд.2003г энон.план_Формы Бюджет-Факт 2004 для НК+++ (2)" xfId="5862"/>
    <cellStyle name="_Бюд.2003г энон.план_Формы Бюджет-Факт 2004 для НК+++ (2)_12-32" xfId="5863"/>
    <cellStyle name="_Бюд.2003г энон.план_Формы Бюджет-Факт 2004 для НК+++_12-32" xfId="5864"/>
    <cellStyle name="_Бюд.2003г энон.план_Формы ГПЗ 3кв" xfId="5865"/>
    <cellStyle name="_Бюд.2003г энон.план_Формы ГПЗ 3кв_12-32" xfId="5866"/>
    <cellStyle name="_Бюд.2003г энон.план_Формы ГПЗ 3кв_ПНП" xfId="5867"/>
    <cellStyle name="_Бюд.2003г энон.план_Формы для БК" xfId="5868"/>
    <cellStyle name="_Бюд.2003г энон.план_Формы для БК_РИТЭК" xfId="5869"/>
    <cellStyle name="_Бюд.2003г энон.план_Формы ежемес отчетов 2004 г" xfId="5870"/>
    <cellStyle name="_Бюд.2003г энон.план_Формы ежемес отчетов 2004 г для ТПП" xfId="5871"/>
    <cellStyle name="_Бюд.2003г энон.план_Формы ежемес отчетов 2004 гППО и др." xfId="5872"/>
    <cellStyle name="_Бюд.2003г энон.план_Формы ежемес отчетов 2004 гУГПЗ" xfId="5873"/>
    <cellStyle name="_Бюд.2003г энон.план_Формы ежемес отчетов 2004 гюр лица" xfId="5874"/>
    <cellStyle name="_Бюд.2003г энон.план_Формы плана АмКоми на 2004 скор" xfId="5875"/>
    <cellStyle name="_Бюд.2003г энон.план_Формы плана АмКоми на 2004 скор_12-32" xfId="5876"/>
    <cellStyle name="_Бюд.2003г энон.план_Формы Экон плана 2006 г для ТПП" xfId="5877"/>
    <cellStyle name="_Бюд.2003г энон.план_Формы Экон плана 2006 г УГПЗ" xfId="5878"/>
    <cellStyle name="_Бюд.2003г энон.план_Формы Экон плана 2006 г юр лица" xfId="5879"/>
    <cellStyle name="_Бюд.2003г энон.план_Формы Экон плана 2006 г. ППО и др." xfId="5880"/>
    <cellStyle name="_Бюд.2003г энон.план_Формы Экон плана 2009-2011 г ППО и др." xfId="5881"/>
    <cellStyle name="_Бюд.2003г энон.план_Формы Экон плана 2009-2011 г УГПЗ" xfId="5882"/>
    <cellStyle name="_Бюд.2003г энон.план_Формы Экон плана 2009-2011 г юр лица" xfId="5883"/>
    <cellStyle name="_Бюд.2003г энон.план_Формы Экон плана 2009-2011 ТПП" xfId="5884"/>
    <cellStyle name="_Бюд.2003г энон.план_Формы_2004-2006_060803" xfId="5885"/>
    <cellStyle name="_Бюд.2003г энон.план_Формы_2004-2006_060803_РИТЭК" xfId="5886"/>
    <cellStyle name="_Бюд.2003г энон.план_ФормыАГДдлябюджетIIIкв03гскорр" xfId="5887"/>
    <cellStyle name="_Бюд.2003г энон.план_ФормыАГДдлябюджетIIIкв03гскорр_12-32" xfId="5888"/>
    <cellStyle name="_Бюд.2003г энон.план_ФормыАГДдлябюджетIIIкв03гскорр_ПНП" xfId="5889"/>
    <cellStyle name="_Бюд.2003г энон.план_ФЭП" xfId="5890"/>
    <cellStyle name="_Бюд.2003г энон.план_ФЭП  и ПУ  план 2009-2011  1" xfId="5891"/>
    <cellStyle name="_Бюд.2003г энон.план_ФЭП, ПУ  и ПДиР  план 2009-2011 2010-2011 новая цена и %ОКОНЧАТЕЛЬНО" xfId="5892"/>
    <cellStyle name="_Бюд.2003г энон.план_ФЭП_12-32" xfId="5893"/>
    <cellStyle name="_Бюд.2003г энон.план_Шаблон ЛО Формы Экон Плана 2009-2011 г ТПП часть1" xfId="5894"/>
    <cellStyle name="_Бюд.2003г энон.план_Энергия" xfId="5895"/>
    <cellStyle name="_бюд.2004г.(упр.расх.ООО ЛЗС)Моск.Люба 24.11.03" xfId="5896"/>
    <cellStyle name="_бюд.2004г.(упр.расх.ООО ЛЗС)Моск.Люба 24.11.03_12-32" xfId="5897"/>
    <cellStyle name="_бюд.2004г.(упр.расх.ООО ЛЗС)Моск.Люба 24.11.03_ПНП" xfId="5898"/>
    <cellStyle name="_бюд.2004г.(упр.расх.ООО ЛЗС)Моск.Люба 24.11.03_РИТЭК" xfId="5899"/>
    <cellStyle name="_Бюд.I кв.2003г энон.план" xfId="5900"/>
    <cellStyle name="_Бюд.I кв.2003г энон.план уточ" xfId="5901"/>
    <cellStyle name="_Бюд.I кв.2003г энон.план уточ_12-32" xfId="5902"/>
    <cellStyle name="_Бюд.I кв.2003г энон.план уточ_ПНП" xfId="5903"/>
    <cellStyle name="_Бюд.I кв.2003г энон.план_12-32" xfId="5904"/>
    <cellStyle name="_Бюд.I кв.2003г энон.план_ПНП" xfId="5905"/>
    <cellStyle name="_Бюд.IIIкв.2003г юг ТПП (Чернокалова)" xfId="5906"/>
    <cellStyle name="_Бюд.IIIкв.2003г юг ТПП (Чернокалова)_12-32" xfId="5907"/>
    <cellStyle name="_Бюд.IIIкв.2003г юг ТПП (Чернокалова)_ПНП" xfId="5908"/>
    <cellStyle name="_Бюд.IIIкв.2003г юг ТПП (Чернокалова)_РИТЭК" xfId="5909"/>
    <cellStyle name="_Бюд.ПНГП на 2003" xfId="5910"/>
    <cellStyle name="_Бюд.ПНГП на 2003_Пересчет-март2009-240209" xfId="5911"/>
    <cellStyle name="_Бюд.ПНГП на I кв.2003.(действ.)" xfId="5912"/>
    <cellStyle name="_Бюд.ПНГП на I кв.2003.(действ.)_РИТЭК" xfId="5913"/>
    <cellStyle name="_Бюд.ПНГП на I кв.2003.(действ.)правка" xfId="5914"/>
    <cellStyle name="_Бюд.ПНГП на I кв.2003.(действ.)правка_РИТЭК" xfId="5915"/>
    <cellStyle name="_бюд.Упр.расх.2004г.ООО" xfId="5916"/>
    <cellStyle name="_бюд.Упр.расх.2004г.ООО_РИТЭК" xfId="5917"/>
    <cellStyle name="_Бюд2002СПпроч" xfId="5918"/>
    <cellStyle name="_Бюд2002СПпроч_12-32" xfId="5919"/>
    <cellStyle name="_Бюд2002СПпроч_21 НГДО-3кв (принято)" xfId="5920"/>
    <cellStyle name="_Бюд2002СПпроч_21 НГДО-3кв (принято)_РИТЭК" xfId="5921"/>
    <cellStyle name="_Бюд2002СПпроч_IIквАГДгод03" xfId="5922"/>
    <cellStyle name="_Бюд2002СПпроч_IIквАГДгод03_12-32" xfId="5923"/>
    <cellStyle name="_Бюд2002СПпроч_IVквАГДгод03" xfId="5924"/>
    <cellStyle name="_Бюд2002СПпроч_IVквАГДгод03_12-32" xfId="5925"/>
    <cellStyle name="_Бюд2002СПпроч_IVквНВгод03" xfId="5926"/>
    <cellStyle name="_Бюд2002СПпроч_IVквНВгод03_РИТЭК" xfId="5927"/>
    <cellStyle name="_Бюд2002СПпроч_Бюд.ПНГП на III кв.2003г." xfId="5928"/>
    <cellStyle name="_Бюд2002СПпроч_Бюд.ПНГП на III кв.2003г._12-32" xfId="5929"/>
    <cellStyle name="_Бюд2002СПпроч_Бюджет 4 квартала из Москвы" xfId="5930"/>
    <cellStyle name="_Бюд2002СПпроч_Бюджет 4 квартала из Москвы_12-32" xfId="5931"/>
    <cellStyle name="_Бюд2002СПпроч_Книга1" xfId="5932"/>
    <cellStyle name="_Бюд2002СПпроч_Книга1_12-32" xfId="5933"/>
    <cellStyle name="_Бюд2002СПпроч_Книга1_ПНП" xfId="5934"/>
    <cellStyle name="_Бюд2002СПпроч_Контр и контролир показатели 1кв 2004" xfId="5935"/>
    <cellStyle name="_Бюд2002СПпроч_Контр и контролир показатели 1кв 2004_12-32" xfId="5936"/>
    <cellStyle name="_Бюд2002СПпроч_Контр и контролир показатели 1кв 2004_ПНП" xfId="5937"/>
    <cellStyle name="_Бюд2002СПпроч_ПНП" xfId="5938"/>
    <cellStyle name="_Бюд2002СПпроч_показатели 1полугод_Кристине" xfId="5939"/>
    <cellStyle name="_Бюд2002СПпроч_показатели 1полугод_Кристине_РИТЭК" xfId="5940"/>
    <cellStyle name="_Бюд2002СПпроч_РИТЭК" xfId="5941"/>
    <cellStyle name="_Бюд2002СПпроч_Форма 21.1.2 кв" xfId="5942"/>
    <cellStyle name="_Бюд2002СПпроч_Форма 21.1.2 кв_12-32" xfId="5943"/>
    <cellStyle name="_Бюд2002СПпроч_Форма 21.1.2 кв_ПНП" xfId="5944"/>
    <cellStyle name="_Бюджет" xfId="5945"/>
    <cellStyle name="_Бюджет 03" xfId="5946"/>
    <cellStyle name="_Бюджет 03_Выручка" xfId="5947"/>
    <cellStyle name="_Бюджет 03_Еженед отчет (new template) (2)_12 дней октября" xfId="5948"/>
    <cellStyle name="_Бюджет 03_Еженед отчет (new template) (2)_13 дней июля Бороруева" xfId="5949"/>
    <cellStyle name="_Бюджет 03_Еженед отчет (new template) (2)_16дней ноября08" xfId="5950"/>
    <cellStyle name="_Бюджет 03_Еженед отчет (new template) (2)_20 дней июля" xfId="5951"/>
    <cellStyle name="_Бюджет 03_Еженед отчет (new template) (2)_21 день сентября" xfId="5952"/>
    <cellStyle name="_Бюджет 03_Еженед отчет (new template) (2)_28 дней сентября" xfId="5953"/>
    <cellStyle name="_Бюджет 03_Еженед отчет (new template) (2)_30 дней сентября" xfId="5954"/>
    <cellStyle name="_Бюджет 03_Еженед отчет (new template) (2)_30 дней сентября_от 06.10.2008" xfId="5955"/>
    <cellStyle name="_Бюджет 03_Еженед отчет (new template) (2)_31 дней июля" xfId="5956"/>
    <cellStyle name="_Бюджет 03_Еженед отчет (new template) (2)_9 дней ноября08" xfId="5957"/>
    <cellStyle name="_Бюджет 03_Еженед отчет (new template) (3)_07 дней декабря08" xfId="5958"/>
    <cellStyle name="_Бюджет 03_Еженед отчет (new template) (3)_23 дней ноября08" xfId="5959"/>
    <cellStyle name="_Бюджет 03_Еженед отчет (new template) (3)_27 дней ноября08" xfId="5960"/>
    <cellStyle name="_Бюджет 03_Еженед отчет (new template) (3)_30 дней ноября08" xfId="5961"/>
    <cellStyle name="_Бюджет 03_Еженед отчет (new template) (4)_14 дней декабря08" xfId="5962"/>
    <cellStyle name="_Бюджет 03_Еженед отчет (new template) (Ч)_11 дней январь09" xfId="5963"/>
    <cellStyle name="_Бюджет 03_Еженед отчет (new template) (Ч)_18 дней январь09" xfId="5964"/>
    <cellStyle name="_Бюджет 03_Еженед отчет (new template) (Ч)_21 день декабря08" xfId="5965"/>
    <cellStyle name="_Бюджет 03_Еженед отчет (new template) (Ч)_25 дней январь09" xfId="5966"/>
    <cellStyle name="_Бюджет 03_Еженед отчет (new template) (Ч)_28 день декабря08" xfId="5967"/>
    <cellStyle name="_Бюджет 03_Еженед отчет (new template) (Ч)_31 дней январь09" xfId="5968"/>
    <cellStyle name="_Бюджет 03_Еженед отчет (new template) (Ч)_8 дней февраль09" xfId="5969"/>
    <cellStyle name="_Бюджет 03_Еженед отчет ДЛТ до 08 февраля 2009" xfId="5970"/>
    <cellStyle name="_Бюджет 03_Еженед отчет ДЛТ до 11 января" xfId="5971"/>
    <cellStyle name="_Бюджет 03_Еженед отчет ДЛТ до 14 декабря" xfId="5972"/>
    <cellStyle name="_Бюджет 03_Еженед отчет ДЛТ до 18 января" xfId="5973"/>
    <cellStyle name="_Бюджет 03_Еженед отчет ДЛТ до 21 декабря" xfId="5974"/>
    <cellStyle name="_Бюджет 03_Еженед отчет ДЛТ до 25 января 2009" xfId="5975"/>
    <cellStyle name="_Бюджет 03_Еженед отчет ДЛТ до 28 декабря" xfId="5976"/>
    <cellStyle name="_Бюджет 03_Еженед отчет ДЛТ до 31 января 2009" xfId="5977"/>
    <cellStyle name="_Бюджет 03_Еженед отчет ДЛТ до 6 сентября 2009" xfId="5978"/>
    <cellStyle name="_Бюджет 03_Еженед отчет УЛТ до 07 декабря" xfId="5979"/>
    <cellStyle name="_Бюджет 03_Еженед отчет УЛТ до 07 сентября" xfId="5980"/>
    <cellStyle name="_Бюджет 03_Еженед отчет УЛТ до 09 ноября" xfId="5981"/>
    <cellStyle name="_Бюджет 03_Еженед отчет УЛТ до 10 августа" xfId="5982"/>
    <cellStyle name="_Бюджет 03_Еженед отчет УЛТ до 12 октября" xfId="5983"/>
    <cellStyle name="_Бюджет 03_Еженед отчет УЛТ до 13 июля" xfId="5984"/>
    <cellStyle name="_Бюджет 03_Еженед отчет УЛТ до 16 ноября" xfId="5985"/>
    <cellStyle name="_Бюджет 03_Еженед отчет УЛТ до 20 июля" xfId="5986"/>
    <cellStyle name="_Бюджет 03_Еженед отчет УЛТ до 21 сентября" xfId="5987"/>
    <cellStyle name="_Бюджет 03_Еженед отчет УЛТ до 23 ноября" xfId="5988"/>
    <cellStyle name="_Бюджет 03_Еженед отчет УЛТ до 28 сентября" xfId="5989"/>
    <cellStyle name="_Бюджет 03_Еженед отчет УЛТ до 30 ноября" xfId="5990"/>
    <cellStyle name="_Бюджет 03_Еженед отчет УЛТ до 30 сентября" xfId="5991"/>
    <cellStyle name="_Бюджет 03_Еженед отчет УЛТ до 31 июля (3)" xfId="5992"/>
    <cellStyle name="_Бюджет 03_Еженедельный отчет 28.09" xfId="5993"/>
    <cellStyle name="_Бюджет 03_Еженедельный отчет ДЭИ плюс маркетинг (основной)" xfId="5994"/>
    <cellStyle name="_Бюджет 03_Еженедельный отчет от 07.09.2009 2" xfId="5995"/>
    <cellStyle name="_Бюджет 03_Еженедельный отчет от 16.03.2009" xfId="5996"/>
    <cellStyle name="_Бюджет 03_К отчету 06.09.2009" xfId="5997"/>
    <cellStyle name="_Бюджет 03_К отчету 08 09 2008" xfId="5998"/>
    <cellStyle name="_Бюджет 03_К отчету 08.02.2009" xfId="5999"/>
    <cellStyle name="_Бюджет 03_К отчету 08.12.2008" xfId="6000"/>
    <cellStyle name="_Бюджет 03_К отчету 10.11.2008" xfId="6001"/>
    <cellStyle name="_Бюджет 03_К отчету 11.08.2008" xfId="6002"/>
    <cellStyle name="_Бюджет 03_К отчету 12.01.2009" xfId="6003"/>
    <cellStyle name="_Бюджет 03_К отчету 13.10.2008" xfId="6004"/>
    <cellStyle name="_Бюджет 03_К отчету 1-30 сентября" xfId="6005"/>
    <cellStyle name="_Бюджет 03_К отчету 14.07.2008 ПНПО" xfId="6006"/>
    <cellStyle name="_Бюджет 03_К отчету 15.12.2008" xfId="6007"/>
    <cellStyle name="_Бюджет 03_К отчету 17.11.2008" xfId="6008"/>
    <cellStyle name="_Бюджет 03_К отчету 19.01.2009" xfId="6009"/>
    <cellStyle name="_Бюджет 03_К отчету 21.07.2008" xfId="6010"/>
    <cellStyle name="_Бюджет 03_К отчету 22.09.2008" xfId="6011"/>
    <cellStyle name="_Бюджет 03_К отчету 22.12.2008" xfId="6012"/>
    <cellStyle name="_Бюджет 03_К отчету 24.11.2008" xfId="6013"/>
    <cellStyle name="_Бюджет 03_К отчету 26.01.2009" xfId="6014"/>
    <cellStyle name="_Бюджет 03_К отчету 29.09.2008" xfId="6015"/>
    <cellStyle name="_Бюджет 03_К отчету 29.12.2008" xfId="6016"/>
    <cellStyle name="_Бюджет 03_К отчету 30.11.2008" xfId="6017"/>
    <cellStyle name="_Бюджет 03_К отчету 31.01.2009" xfId="6018"/>
    <cellStyle name="_Бюджет 03_К отчету 31.07.2008" xfId="6019"/>
    <cellStyle name="_Бюджет 03_Копия Еженед отчет (new template) (3)_07 дней декабря08" xfId="6020"/>
    <cellStyle name="_Бюджет 03_Маркетинг - стр. 1" xfId="6021"/>
    <cellStyle name="_Бюджет 03_ПНПО" xfId="6022"/>
    <cellStyle name="_Бюджет 04" xfId="6023"/>
    <cellStyle name="_Бюджет 04_Выручка" xfId="6024"/>
    <cellStyle name="_Бюджет 04_Еженед отчет (new template) (2)_12 дней октября" xfId="6025"/>
    <cellStyle name="_Бюджет 04_Еженед отчет (new template) (2)_13 дней июля Бороруева" xfId="6026"/>
    <cellStyle name="_Бюджет 04_Еженед отчет (new template) (2)_16дней ноября08" xfId="6027"/>
    <cellStyle name="_Бюджет 04_Еженед отчет (new template) (2)_20 дней июля" xfId="6028"/>
    <cellStyle name="_Бюджет 04_Еженед отчет (new template) (2)_21 день сентября" xfId="6029"/>
    <cellStyle name="_Бюджет 04_Еженед отчет (new template) (2)_28 дней сентября" xfId="6030"/>
    <cellStyle name="_Бюджет 04_Еженед отчет (new template) (2)_30 дней сентября" xfId="6031"/>
    <cellStyle name="_Бюджет 04_Еженед отчет (new template) (2)_30 дней сентября_от 06.10.2008" xfId="6032"/>
    <cellStyle name="_Бюджет 04_Еженед отчет (new template) (2)_31 дней июля" xfId="6033"/>
    <cellStyle name="_Бюджет 04_Еженед отчет (new template) (2)_9 дней ноября08" xfId="6034"/>
    <cellStyle name="_Бюджет 04_Еженед отчет (new template) (3)_07 дней декабря08" xfId="6035"/>
    <cellStyle name="_Бюджет 04_Еженед отчет (new template) (3)_23 дней ноября08" xfId="6036"/>
    <cellStyle name="_Бюджет 04_Еженед отчет (new template) (3)_27 дней ноября08" xfId="6037"/>
    <cellStyle name="_Бюджет 04_Еженед отчет (new template) (3)_30 дней ноября08" xfId="6038"/>
    <cellStyle name="_Бюджет 04_Еженед отчет (new template) (4)_14 дней декабря08" xfId="6039"/>
    <cellStyle name="_Бюджет 04_Еженед отчет (new template) (Ч)_11 дней январь09" xfId="6040"/>
    <cellStyle name="_Бюджет 04_Еженед отчет (new template) (Ч)_18 дней январь09" xfId="6041"/>
    <cellStyle name="_Бюджет 04_Еженед отчет (new template) (Ч)_21 день декабря08" xfId="6042"/>
    <cellStyle name="_Бюджет 04_Еженед отчет (new template) (Ч)_25 дней январь09" xfId="6043"/>
    <cellStyle name="_Бюджет 04_Еженед отчет (new template) (Ч)_28 день декабря08" xfId="6044"/>
    <cellStyle name="_Бюджет 04_Еженед отчет (new template) (Ч)_31 дней январь09" xfId="6045"/>
    <cellStyle name="_Бюджет 04_Еженед отчет (new template) (Ч)_8 дней февраль09" xfId="6046"/>
    <cellStyle name="_Бюджет 04_Еженед отчет ДЛТ до 08 февраля 2009" xfId="6047"/>
    <cellStyle name="_Бюджет 04_Еженед отчет ДЛТ до 11 января" xfId="6048"/>
    <cellStyle name="_Бюджет 04_Еженед отчет ДЛТ до 14 декабря" xfId="6049"/>
    <cellStyle name="_Бюджет 04_Еженед отчет ДЛТ до 18 января" xfId="6050"/>
    <cellStyle name="_Бюджет 04_Еженед отчет ДЛТ до 21 декабря" xfId="6051"/>
    <cellStyle name="_Бюджет 04_Еженед отчет ДЛТ до 25 января 2009" xfId="6052"/>
    <cellStyle name="_Бюджет 04_Еженед отчет ДЛТ до 28 декабря" xfId="6053"/>
    <cellStyle name="_Бюджет 04_Еженед отчет ДЛТ до 31 января 2009" xfId="6054"/>
    <cellStyle name="_Бюджет 04_Еженед отчет ДЛТ до 6 сентября 2009" xfId="6055"/>
    <cellStyle name="_Бюджет 04_Еженед отчет УЛТ до 07 декабря" xfId="6056"/>
    <cellStyle name="_Бюджет 04_Еженед отчет УЛТ до 07 сентября" xfId="6057"/>
    <cellStyle name="_Бюджет 04_Еженед отчет УЛТ до 09 ноября" xfId="6058"/>
    <cellStyle name="_Бюджет 04_Еженед отчет УЛТ до 10 августа" xfId="6059"/>
    <cellStyle name="_Бюджет 04_Еженед отчет УЛТ до 12 октября" xfId="6060"/>
    <cellStyle name="_Бюджет 04_Еженед отчет УЛТ до 13 июля" xfId="6061"/>
    <cellStyle name="_Бюджет 04_Еженед отчет УЛТ до 16 ноября" xfId="6062"/>
    <cellStyle name="_Бюджет 04_Еженед отчет УЛТ до 20 июля" xfId="6063"/>
    <cellStyle name="_Бюджет 04_Еженед отчет УЛТ до 21 сентября" xfId="6064"/>
    <cellStyle name="_Бюджет 04_Еженед отчет УЛТ до 23 ноября" xfId="6065"/>
    <cellStyle name="_Бюджет 04_Еженед отчет УЛТ до 28 сентября" xfId="6066"/>
    <cellStyle name="_Бюджет 04_Еженед отчет УЛТ до 30 ноября" xfId="6067"/>
    <cellStyle name="_Бюджет 04_Еженед отчет УЛТ до 30 сентября" xfId="6068"/>
    <cellStyle name="_Бюджет 04_Еженед отчет УЛТ до 31 июля (3)" xfId="6069"/>
    <cellStyle name="_Бюджет 04_Еженедельный отчет 28.09" xfId="6070"/>
    <cellStyle name="_Бюджет 04_Еженедельный отчет ДЭИ плюс маркетинг (основной)" xfId="6071"/>
    <cellStyle name="_Бюджет 04_Еженедельный отчет от 07.09.2009 2" xfId="6072"/>
    <cellStyle name="_Бюджет 04_Еженедельный отчет от 16.03.2009" xfId="6073"/>
    <cellStyle name="_Бюджет 04_К отчету 06.09.2009" xfId="6074"/>
    <cellStyle name="_Бюджет 04_К отчету 08 09 2008" xfId="6075"/>
    <cellStyle name="_Бюджет 04_К отчету 08.02.2009" xfId="6076"/>
    <cellStyle name="_Бюджет 04_К отчету 08.12.2008" xfId="6077"/>
    <cellStyle name="_Бюджет 04_К отчету 10.11.2008" xfId="6078"/>
    <cellStyle name="_Бюджет 04_К отчету 11.08.2008" xfId="6079"/>
    <cellStyle name="_Бюджет 04_К отчету 12.01.2009" xfId="6080"/>
    <cellStyle name="_Бюджет 04_К отчету 13.10.2008" xfId="6081"/>
    <cellStyle name="_Бюджет 04_К отчету 1-30 сентября" xfId="6082"/>
    <cellStyle name="_Бюджет 04_К отчету 14.07.2008 ПНПО" xfId="6083"/>
    <cellStyle name="_Бюджет 04_К отчету 15.12.2008" xfId="6084"/>
    <cellStyle name="_Бюджет 04_К отчету 17.11.2008" xfId="6085"/>
    <cellStyle name="_Бюджет 04_К отчету 19.01.2009" xfId="6086"/>
    <cellStyle name="_Бюджет 04_К отчету 21.07.2008" xfId="6087"/>
    <cellStyle name="_Бюджет 04_К отчету 22.09.2008" xfId="6088"/>
    <cellStyle name="_Бюджет 04_К отчету 22.12.2008" xfId="6089"/>
    <cellStyle name="_Бюджет 04_К отчету 24.11.2008" xfId="6090"/>
    <cellStyle name="_Бюджет 04_К отчету 26.01.2009" xfId="6091"/>
    <cellStyle name="_Бюджет 04_К отчету 29.09.2008" xfId="6092"/>
    <cellStyle name="_Бюджет 04_К отчету 29.12.2008" xfId="6093"/>
    <cellStyle name="_Бюджет 04_К отчету 30.11.2008" xfId="6094"/>
    <cellStyle name="_Бюджет 04_К отчету 31.01.2009" xfId="6095"/>
    <cellStyle name="_Бюджет 04_К отчету 31.07.2008" xfId="6096"/>
    <cellStyle name="_Бюджет 04_Копия Еженед отчет (new template) (3)_07 дней декабря08" xfId="6097"/>
    <cellStyle name="_Бюджет 04_Маркетинг - стр. 1" xfId="6098"/>
    <cellStyle name="_Бюджет 04_ПНПО" xfId="6099"/>
    <cellStyle name="_Бюджет 2,3,4,5,7,8,9, налоги, акцизы на 01_2004 от 17-25_12_03 " xfId="6100"/>
    <cellStyle name="_Бюджет 2,3,4,5,7,8,9, налоги, акцизы на 01_2004 от 17-25_12_03 _NIS FS 6m 10 (2)" xfId="6101"/>
    <cellStyle name="_Бюджет 2,3,4,5,7,8,9, налоги, акцизы на 01_2004 от 17-25_12_03 _Бюджет 2010 (Зем имущ отнош)20.04.10" xfId="6102"/>
    <cellStyle name="_Бюджет 2,3,4,5,7,8,9, налоги, акцизы на 01_2004 от 17-25_12_03 _Еженедельный отчет президенту" xfId="6103"/>
    <cellStyle name="_Бюджет 2,3,4,5,7,8,9, налоги, акцизы на 01_2004 от 17-25_12_03 _Итоги сентября2007 прогноз Наймарку" xfId="6104"/>
    <cellStyle name="_Бюджет 2,3,4,5,7,8,9, налоги, акцизы на 01_2004 от 17-25_12_03 _июль  2007" xfId="6105"/>
    <cellStyle name="_Бюджет 2,3,4,5,7,8,9, налоги, акцизы на 01_2004 от 17-25_12_03 _К отчету за 06.07.2007 Шалимов" xfId="6106"/>
    <cellStyle name="_Бюджет 2,3,4,5,7,8,9, налоги, акцизы на 01_2004 от 17-25_12_03 _К отчету за 09 03 2007 Шалимов" xfId="6107"/>
    <cellStyle name="_Бюджет 2,3,4,5,7,8,9, налоги, акцизы на 01_2004 от 17-25_12_03 _К отчету за 09.01.2008 ПНПО" xfId="6108"/>
    <cellStyle name="_Бюджет 2,3,4,5,7,8,9, налоги, акцизы на 01_2004 от 17-25_12_03 _К отчету за 09.06.2007" xfId="6109"/>
    <cellStyle name="_Бюджет 2,3,4,5,7,8,9, налоги, акцизы на 01_2004 от 17-25_12_03 _К отчету за 10.08.2007 Беляев" xfId="6110"/>
    <cellStyle name="_Бюджет 2,3,4,5,7,8,9, налоги, акцизы на 01_2004 от 17-25_12_03 _К отчету за 12.12.2007 ПНПО" xfId="6111"/>
    <cellStyle name="_Бюджет 2,3,4,5,7,8,9, налоги, акцизы на 01_2004 от 17-25_12_03 _К отчету за 13 07 2007" xfId="6112"/>
    <cellStyle name="_Бюджет 2,3,4,5,7,8,9, налоги, акцизы на 01_2004 от 17-25_12_03 _К отчету за 15.06.2007 ПНПО" xfId="6113"/>
    <cellStyle name="_Бюджет 2,3,4,5,7,8,9, налоги, акцизы на 01_2004 от 17-25_12_03 _К отчету за 16 03 2007 Шалимов" xfId="6114"/>
    <cellStyle name="_Бюджет 2,3,4,5,7,8,9, налоги, акцизы на 01_2004 от 17-25_12_03 _К отчету за 17.08.2007" xfId="6115"/>
    <cellStyle name="_Бюджет 2,3,4,5,7,8,9, налоги, акцизы на 01_2004 от 17-25_12_03 _К отчету за 17.08.2007 ПНПО" xfId="6116"/>
    <cellStyle name="_Бюджет 2,3,4,5,7,8,9, налоги, акцизы на 01_2004 от 17-25_12_03 _К отчету за 19.12.2007 ПНПО" xfId="6117"/>
    <cellStyle name="_Бюджет 2,3,4,5,7,8,9, налоги, акцизы на 01_2004 от 17-25_12_03 _К отчету за 22 11 2007" xfId="6118"/>
    <cellStyle name="_Бюджет 2,3,4,5,7,8,9, налоги, акцизы на 01_2004 от 17-25_12_03 _К отчету за 24.08.07 Беляев" xfId="6119"/>
    <cellStyle name="_Бюджет 2,3,4,5,7,8,9, налоги, акцизы на 01_2004 от 17-25_12_03 _К отчету за 26.12.2007" xfId="6120"/>
    <cellStyle name="_Бюджет 2,3,4,5,7,8,9, налоги, акцизы на 01_2004 от 17-25_12_03 _К отчету за 27.07.2007 ПНПО" xfId="6121"/>
    <cellStyle name="_Бюджет 2,3,4,5,7,8,9, налоги, акцизы на 01_2004 от 17-25_12_03 _К отчету за 28.1112007 ПНПО" xfId="6122"/>
    <cellStyle name="_Бюджет 2,3,4,5,7,8,9, налоги, акцизы на 01_2004 от 17-25_12_03 _К отчету за 30 03 2007 Шалимов" xfId="6123"/>
    <cellStyle name="_Бюджет 2,3,4,5,7,8,9, налоги, акцизы на 01_2004 от 17-25_12_03 _К отчету за 31.08.07 ПНПО" xfId="6124"/>
    <cellStyle name="_Бюджет 2,3,4,5,7,8,9, налоги, акцизы на 01_2004 от 17-25_12_03 _К отчету за 5.12.2007 ПНПО" xfId="6125"/>
    <cellStyle name="_Бюджет 2,3,4,5,7,8,9, налоги, акцизы на 01_2004 от 17-25_12_03 _К отчету за месяц" xfId="6126"/>
    <cellStyle name="_Бюджет 2,3,4,5,7,8,9, налоги, акцизы на 01_2004 от 17-25_12_03 _К отчету за_03.10.2007 ПНПО" xfId="6127"/>
    <cellStyle name="_Бюджет 2,3,4,5,7,8,9, налоги, акцизы на 01_2004 от 17-25_12_03 _К отчету за_07.11.2007 ПНПО" xfId="6128"/>
    <cellStyle name="_Бюджет 2,3,4,5,7,8,9, налоги, акцизы на 01_2004 от 17-25_12_03 _К отчету за_14.09.2007 ПНПО" xfId="6129"/>
    <cellStyle name="_Бюджет 2,3,4,5,7,8,9, налоги, акцизы на 01_2004 от 17-25_12_03 _К отчету за_14.11.2007 ПНПО" xfId="6130"/>
    <cellStyle name="_Бюджет 2,3,4,5,7,8,9, налоги, акцизы на 01_2004 от 17-25_12_03 _К отчету за_21.09.2007 ПНПО" xfId="6131"/>
    <cellStyle name="_Бюджет 2,3,4,5,7,8,9, налоги, акцизы на 01_2004 от 17-25_12_03 _К отчету за_21.11.2007 ПНПО" xfId="6132"/>
    <cellStyle name="_Бюджет 2,3,4,5,7,8,9, налоги, акцизы на 01_2004 от 17-25_12_03 _К отчету за_28.09.2007 ПНПО" xfId="6133"/>
    <cellStyle name="_Бюджет 2,3,4,5,7,8,9, налоги, акцизы на 01_2004 от 17-25_12_03 _Книга2 (3)" xfId="6134"/>
    <cellStyle name="_Бюджет 2,3,4,5,7,8,9, налоги, акцизы на 01_2004 от 17-25_12_03 _Книга5" xfId="6135"/>
    <cellStyle name="_Бюджет 2,3,4,5,7,8,9, налоги, акцизы на 01_2004 от 17-25_12_03 _Книга9" xfId="6136"/>
    <cellStyle name="_Бюджет 2,3,4,5,7,8,9, налоги, акцизы на 01_2004 от 17-25_12_03 _Копия К отчету за 20 07 2007" xfId="6137"/>
    <cellStyle name="_Бюджет 2,3,4,5,7,8,9, налоги, акцизы на 01_2004 от 17-25_12_03 _Лист2" xfId="6138"/>
    <cellStyle name="_Бюджет 2,3,4,5,7,8,9, налоги, акцизы на 01_2004 от 17-25_12_03 _Мероприятия" xfId="6139"/>
    <cellStyle name="_Бюджет 2,3,4,5,7,8,9, налоги, акцизы на 01_2004 от 17-25_12_03 _ПНПО" xfId="6140"/>
    <cellStyle name="_Бюджет 2,3,4,5,7,8,9, налоги, акцизы на 01_2004 от 17-25_12_03 _Сводка по выполнению плана на 29.03.2007" xfId="6141"/>
    <cellStyle name="_Бюджет 2003 гКыртаель презентация" xfId="6142"/>
    <cellStyle name="_Бюджет 2003 гКыртаель презентация_12-32" xfId="6143"/>
    <cellStyle name="_Бюджет 2003 гКыртаель презентация_ПНП" xfId="6144"/>
    <cellStyle name="_Бюджет 2003Г" xfId="6145"/>
    <cellStyle name="_Бюджет 2003Г_Пересчет-март2009-240209" xfId="6146"/>
    <cellStyle name="_Бюджет 2003Г_ПНП" xfId="6147"/>
    <cellStyle name="_Бюджет 2004 расчет (Консолид)" xfId="6148"/>
    <cellStyle name="_Бюджет 2005-2006b консолид. на 10.12.03 г" xfId="6149"/>
    <cellStyle name="_Бюджет 2005-2006b консолид. на 10.12.03 г_12-32" xfId="6150"/>
    <cellStyle name="_бюджет 2006 (2)" xfId="6151"/>
    <cellStyle name="_Бюджет 2008 г  по ДО (4)" xfId="6152"/>
    <cellStyle name="_Бюджет 2009-2013_3_ с 2008 годом_3" xfId="6153"/>
    <cellStyle name="_Бюджет затрат по месторождениям - I квартал 2004" xfId="6154"/>
    <cellStyle name="_Бюджет затрат по месторождениям - I квартал 2004_12-32" xfId="6155"/>
    <cellStyle name="_Бюджет затрат по месторождениям - I квартал 2004_ПНП" xfId="6156"/>
    <cellStyle name="_Бюджет ЗС 2005-2014 г" xfId="6157"/>
    <cellStyle name="_Бюджет ЗС 2005-2014 г_РИТЭК" xfId="6158"/>
    <cellStyle name="_Бюджет ЛК 2008-2009 2 итераци22.09" xfId="6159"/>
    <cellStyle name="_Бюджет ЛК 2008-2009 2 итераци22.09_12-32" xfId="6160"/>
    <cellStyle name="_БЮДЖЕТ ЛукПермь проект 2005г" xfId="6161"/>
    <cellStyle name="_БЮДЖЕТ ЛукПермь проект 2005г_12-32" xfId="6162"/>
    <cellStyle name="_БЮДЖЕТ ЛукПермь проект 2005г_ПНП" xfId="6163"/>
    <cellStyle name="_бюджет мая" xfId="6164"/>
    <cellStyle name="_Бюджет на 2004-2006ггКоми" xfId="6165"/>
    <cellStyle name="_Бюджет на 2004-2006ггКоми_12-32" xfId="6166"/>
    <cellStyle name="_Бюджет на 2005 год" xfId="6167"/>
    <cellStyle name="_Бюджет на 2005 год (смешанн. формы)" xfId="6168"/>
    <cellStyle name="_Бюджет на 2005 год (смешанн. формы)_12-32" xfId="6169"/>
    <cellStyle name="_Бюджет на 2005 год_12-32" xfId="6170"/>
    <cellStyle name="_Бюджет на 2005 год_21.07" xfId="6171"/>
    <cellStyle name="_Бюджет на 2005 год_21.07_12-32" xfId="6172"/>
    <cellStyle name="_БЮДЖЕТ на декабрь" xfId="6173"/>
    <cellStyle name="_БЮДЖЕТ на декабрь_12-32" xfId="6174"/>
    <cellStyle name="_БЮДЖЕТ на декабрь_ПНП" xfId="6175"/>
    <cellStyle name="_БЮДЖЕТ на декабрь_Расчет цены на сентябрь" xfId="6176"/>
    <cellStyle name="_БЮДЖЕТ на декабрь_РИТЭК" xfId="6177"/>
    <cellStyle name="_БЮДЖЕТ на декабрь_структура цены" xfId="6178"/>
    <cellStyle name="_БЮДЖЕТ на декабрь_структура цены_РИТЭК" xfId="6179"/>
    <cellStyle name="_БЮДЖЕТ на декабрь_убойная сила" xfId="6180"/>
    <cellStyle name="_Бюджет на октябрь" xfId="6181"/>
    <cellStyle name="_Бюджет на октябрь_12-32" xfId="6182"/>
    <cellStyle name="_Бюджет на октябрь_ПНП" xfId="6183"/>
    <cellStyle name="_Бюджет на октябрь_Расчет цены на сентябрь" xfId="6184"/>
    <cellStyle name="_Бюджет на октябрь_РИТЭК" xfId="6185"/>
    <cellStyle name="_Бюджет на октябрь_структура цены" xfId="6186"/>
    <cellStyle name="_Бюджет на октябрь_структура цены_РИТЭК" xfId="6187"/>
    <cellStyle name="_Бюджет на октябрь_убойная сила" xfId="6188"/>
    <cellStyle name="_Бюджет ОНП май 04" xfId="6189"/>
    <cellStyle name="_Бюджет ОНП май. 06" xfId="6190"/>
    <cellStyle name="_Бюджет ООО УралОйл март" xfId="6191"/>
    <cellStyle name="_Бюджет ООО УралОйл март_12-32" xfId="6192"/>
    <cellStyle name="_Бюджет ООО УралОйл март_ПНП" xfId="6193"/>
    <cellStyle name="_Бюджет РДФК  на 2004 (форма ТНК)" xfId="6194"/>
    <cellStyle name="_Бюджет Сибнефть СПб 01-2005" xfId="6195"/>
    <cellStyle name="_Бюджет службы супервайзеров ПКРС на 2004 год" xfId="6196"/>
    <cellStyle name="_Бюджет УралОйл  на 2006 год на утв 27.01.06 г" xfId="6197"/>
    <cellStyle name="_Бюджет УралОйл  на 2006 год на утв 27.01.06 г_12-32" xfId="6198"/>
    <cellStyle name="_Бюджет УралОйл  на 2006 год на утв 27.01.06 г_ПНП" xfId="6199"/>
    <cellStyle name="_БЮДЖЕТ_ 2005_220405_возвр_изм_методол" xfId="6200"/>
    <cellStyle name="_БЮДЖЕТ_ 2005_220405_возвр_изм_методол_12-32" xfId="6201"/>
    <cellStyle name="_Бюджет_01_04т" xfId="6202"/>
    <cellStyle name="_Бюджет_2005 г_3_для совета директоров" xfId="6203"/>
    <cellStyle name="_Бюджет_2005 г_3_для совета директоров_12-32" xfId="6204"/>
    <cellStyle name="_Бюджет_2005 г_3_для совета директоров_ПНП" xfId="6205"/>
    <cellStyle name="_Бюджет_2005_НП январь" xfId="6206"/>
    <cellStyle name="_Бюджет_2005_НП(мес)" xfId="6207"/>
    <cellStyle name="_Бюджет_2006_НП(мес) январь" xfId="6208"/>
    <cellStyle name="_Бюджет_3 квартал 05" xfId="6209"/>
    <cellStyle name="_Бюджет_3 квартал 05_12-32" xfId="6210"/>
    <cellStyle name="_Бюджет_февраль 05_УТВ" xfId="6211"/>
    <cellStyle name="_Бюджет_февраль 05_УТВ_12-32" xfId="6212"/>
    <cellStyle name="_БюджетДПС 2006 новый уточнение" xfId="6213"/>
    <cellStyle name="_БюджетДПС 2006 новый уточнение_Бюджет 2010 (Зем имущ отнош)20.04.10" xfId="6214"/>
    <cellStyle name="_БюджетДПС 2007 16.11.06" xfId="6215"/>
    <cellStyle name="_БюджетДПС 2007 16.11.06_Бюджет 2010 (Зем имущ отнош)20.04.10" xfId="6216"/>
    <cellStyle name="_БЮДЖЕТ-ЗС-2003год" xfId="6217"/>
    <cellStyle name="_БЮДЖЕТ-ЗС-2003год_РИТЭК" xfId="6218"/>
    <cellStyle name="_БЮДЖЕТ-ЗС-2003год-44680Лена" xfId="6219"/>
    <cellStyle name="_БЮДЖЕТ-ЗС-2003год-44680Лена_РИТЭК" xfId="6220"/>
    <cellStyle name="_БЮДЖЕТ-ЗС-2003год-44680Люба" xfId="6221"/>
    <cellStyle name="_БЮДЖЕТ-ЗС-2003год-44680Люба_РИТЭК" xfId="6222"/>
    <cellStyle name="_БЮДЖЕТ-ЛГПК-2003" xfId="6223"/>
    <cellStyle name="_БЮДЖЕТ-ЛГПК-2003_12-32" xfId="6224"/>
    <cellStyle name="_БЮДЖЕТ-ЛГПК-2003_ПНП" xfId="6225"/>
    <cellStyle name="_БЮДЖЕТ-ЛГПК-2003_Расчет цены на сентябрь" xfId="6226"/>
    <cellStyle name="_БЮДЖЕТ-ЛГПК-2003_РИТЭК" xfId="6227"/>
    <cellStyle name="_БЮДЖЕТ-ЛГПК-2003_структура цены" xfId="6228"/>
    <cellStyle name="_БЮДЖЕТ-ЛГПК-2003_структура цены_РИТЭК" xfId="6229"/>
    <cellStyle name="_БЮДЖЕТ-ЛГПК-2003_убойная сила" xfId="6230"/>
    <cellStyle name="_Бюджетный регламент Система планов Коррект 2.01" xfId="6231"/>
    <cellStyle name="_Бюджетный регламент Система планов Коррект 2.01_12-32" xfId="6232"/>
    <cellStyle name="_Бюджетный регламент Система планов Коррект 2.01_21 НГДО-3кв (принято)" xfId="6233"/>
    <cellStyle name="_Бюджетный регламент Система планов Коррект 2.01_21 НГДО-3кв (принято)_РИТЭК" xfId="6234"/>
    <cellStyle name="_Бюджетный регламент Система планов Коррект 2.01_ПНП" xfId="6235"/>
    <cellStyle name="_Бюджетный регламент Система планов Коррект 2.01_Расчет цены на сентябрь" xfId="6236"/>
    <cellStyle name="_Бюджетный регламент Система планов Коррект 2.01_РИТЭК" xfId="6237"/>
    <cellStyle name="_Бюджетный регламент Система планов Коррект 2.01_структура цены" xfId="6238"/>
    <cellStyle name="_Бюджетный регламент Система планов Коррект 2.01_структура цены_РИТЭК" xfId="6239"/>
    <cellStyle name="_Бюджетный регламент Система планов Коррект 2.01_убойная сила" xfId="6240"/>
    <cellStyle name="_БюдЗС-2002год-4кв" xfId="6241"/>
    <cellStyle name="_БюдЗС-2002год-4кв_12-32" xfId="6242"/>
    <cellStyle name="_БюдЗС-2002год-4кв_21 НГДО-3кв (принято)" xfId="6243"/>
    <cellStyle name="_БюдЗС-2002год-4кв_21 НГДО-3кв (принято)_РИТЭК" xfId="6244"/>
    <cellStyle name="_БюдЗС-2002год-4кв_ПНП" xfId="6245"/>
    <cellStyle name="_БюдЗС-2002год-4кв_Расчет цены на сентябрь" xfId="6246"/>
    <cellStyle name="_БюдЗС-2002год-4кв_РИТЭК" xfId="6247"/>
    <cellStyle name="_БюдЗС-2002год-4кв_структура цены" xfId="6248"/>
    <cellStyle name="_БюдЗС-2002год-4кв_структура цены_РИТЭК" xfId="6249"/>
    <cellStyle name="_БюдЗС-2002год-4кв_убойная сила" xfId="6250"/>
    <cellStyle name="_БюдЗС-2002год-А" xfId="6251"/>
    <cellStyle name="_БюдЗС-2002год-А_12-32" xfId="6252"/>
    <cellStyle name="_БюдЗС-2002год-А_21 НГДО-3кв (принято)" xfId="6253"/>
    <cellStyle name="_БюдЗС-2002год-А_21 НГДО-3кв (принято)_РИТЭК" xfId="6254"/>
    <cellStyle name="_БюдЗС-2002год-А_ПНП" xfId="6255"/>
    <cellStyle name="_БюдЗС-2002год-А_Расчет цены на сентябрь" xfId="6256"/>
    <cellStyle name="_БюдЗС-2002год-А_РИТЭК" xfId="6257"/>
    <cellStyle name="_БюдЗС-2002год-А_структура цены" xfId="6258"/>
    <cellStyle name="_БюдЗС-2002год-А_структура цены_РИТЭК" xfId="6259"/>
    <cellStyle name="_БюдЗС-2002год-А_ТЭП 2003 Коми" xfId="6260"/>
    <cellStyle name="_БюдЗС-2002год-А_ТЭП 2003 Коми_РИТЭК" xfId="6261"/>
    <cellStyle name="_БюдЗС-2002год-А_убойная сила" xfId="6262"/>
    <cellStyle name="_Вариант 1 24.05.02 электр.наш" xfId="6263"/>
    <cellStyle name="_Вариант 1 24.05.02 электр.наш_040822 Profit_Tax_(portal)" xfId="6264"/>
    <cellStyle name="_Вариант 1 24.05.02 электр.наш_040928 Profit_Tax_3Ax1Ax4" xfId="6265"/>
    <cellStyle name="_Вариант 1 24.05.02 электр.наш_Tax Input 5yr plan" xfId="6266"/>
    <cellStyle name="_Вариант 1 24.05.02 электр.наш_Книга2" xfId="6267"/>
    <cellStyle name="_Вариант 1 24.05.02 электр.наш_Налог_на_прибыль" xfId="6268"/>
    <cellStyle name="_Вахтовый метод февраль-апрель (2)" xfId="6269"/>
    <cellStyle name="_Вахтовый метод февраль-апрель (2) (2)" xfId="6270"/>
    <cellStyle name="_Ввод для ТУ" xfId="6271"/>
    <cellStyle name="_ведомость  на списания  август " xfId="6272"/>
    <cellStyle name="_Внеплан 2004" xfId="6273"/>
    <cellStyle name="_Внеплан НП 2005" xfId="6274"/>
    <cellStyle name="_Внереализационные ТПП Усинск" xfId="6275"/>
    <cellStyle name="_Внереализационные ТПП Усинск_12-32" xfId="6276"/>
    <cellStyle name="_ВНПЗ_план_январь_261201" xfId="6277"/>
    <cellStyle name="_ВНПЗ_план_январь_261201_Пересчет-март2009-240209" xfId="6278"/>
    <cellStyle name="_Возвратный свод 3 кв с учетом снятия" xfId="6279"/>
    <cellStyle name="_Восст пакет 2003" xfId="6280"/>
    <cellStyle name="_Восст пакет 2003_12-32" xfId="6281"/>
    <cellStyle name="_ВР_Расх_Приб_Югра_2008" xfId="6282"/>
    <cellStyle name="_все НАШИ с тэтэрской" xfId="6283"/>
    <cellStyle name="_все с тэтэрской" xfId="6284"/>
    <cellStyle name="_Вып. авг. куст 8 Ср.Угут" xfId="6285"/>
    <cellStyle name="_Вып. Григор.май 06г.Нефтьмонтаж(с изм.)" xfId="6286"/>
    <cellStyle name="_Вып. ПНР и метрол.КНС к.216  май" xfId="6287"/>
    <cellStyle name="_Вып.ПНР АСУ ТП август для Сибпромстрой" xfId="6288"/>
    <cellStyle name="_Вып_дог_2007" xfId="6289"/>
    <cellStyle name="_Вып_договоров_2006" xfId="6290"/>
    <cellStyle name="_выписка Л-Север 4 кв. 05 (корр-ка 2) Декаб.05" xfId="6291"/>
    <cellStyle name="_выписка Л-Север 4 кв. 05 (корр-ка 2) Декаб.05_Пересчет-март2009-240209" xfId="6292"/>
    <cellStyle name="_выписка Л-Север 4 кв. 05 (корр-ка 2) Декаб.05_ПНП" xfId="6293"/>
    <cellStyle name="_Выполн.к.211 сент. НМ" xfId="6294"/>
    <cellStyle name="_Выполн.куст 217бис" xfId="6295"/>
    <cellStyle name="_Выполн.окт образец" xfId="6296"/>
    <cellStyle name="_Выполн.ПНР КНСы ЮС Целев.окт." xfId="6297"/>
    <cellStyle name="_Выполнение  197-06 сентябрь" xfId="6298"/>
    <cellStyle name="_Выполнение  Григор.май 06г.Нефтьмонтаж" xfId="6299"/>
    <cellStyle name="_Выполнение  КНСы ноябрь" xfId="6300"/>
    <cellStyle name="_Выполнение куст 243бис февраль для НМ xls" xfId="6301"/>
    <cellStyle name="_Выполнение куст 251бис янв.07 для НМxls" xfId="6302"/>
    <cellStyle name="_Выполнение куст 251бис янв.07 для УКСа xls" xfId="6303"/>
    <cellStyle name="_Выполнение февраль" xfId="6304"/>
    <cellStyle name="_Выполнение февраль ЮТПС-РНА" xfId="6305"/>
    <cellStyle name="_Выполнение ЦППН-1 декабрь(УКС)" xfId="6306"/>
    <cellStyle name="_Выручка_по расшифровке НП к FebGFO_150205" xfId="6307"/>
    <cellStyle name="_ГАЗПРОМ_НЕФТЬ_ВОСТОК" xfId="1"/>
    <cellStyle name="_Геолог_пром хар" xfId="6308"/>
    <cellStyle name="_гл.9 69,5км" xfId="6309"/>
    <cellStyle name="_ГОД (утвержд.)" xfId="6310"/>
    <cellStyle name="_ГОД (утвержд.)_ИСТОЧНИКИ02" xfId="6311"/>
    <cellStyle name="_ГОД (утвержд.)_ИСТОЧНИКИ02_Пересчет-март2009-240209" xfId="6312"/>
    <cellStyle name="_ГОД (утвержд.)_Книга1" xfId="6313"/>
    <cellStyle name="_ГОД (утвержд.)_Книга1_Пересчет-март2009-240209" xfId="6314"/>
    <cellStyle name="_ГОД (утвержд.)_Книга1_ПНП" xfId="6315"/>
    <cellStyle name="_ГОД (утвержд.)_Пересчет-март2009-240209" xfId="6316"/>
    <cellStyle name="_ГОД (утвержд.)_ПНП" xfId="6317"/>
    <cellStyle name="_Годовой бюджет функциональных расходов КЦ" xfId="6318"/>
    <cellStyle name="_годовой отчет  2001" xfId="6319"/>
    <cellStyle name="_Гос.пл. и Булгак." xfId="6320"/>
    <cellStyle name="_ГП Осиновское июнь Mike 007" xfId="6321"/>
    <cellStyle name="_ГП_Расчет_Стратеги_отправка" xfId="6322"/>
    <cellStyle name="_ГПЗ 4 кв 1.(свод17.09.02)" xfId="6323"/>
    <cellStyle name="_ГПЗ 4 кв 1.(свод17.09.02)_РИТЭК" xfId="6324"/>
    <cellStyle name="_ГПЗ 4 кв 1.(свод17.09.02)-без ПНГП" xfId="6325"/>
    <cellStyle name="_ГПЗ 4 кв 1.(свод17.09.02)-без ПНГП_РИТЭК" xfId="6326"/>
    <cellStyle name="_ГПЗ_янв_Уточненный" xfId="6327"/>
    <cellStyle name="_ГПЗ_янв_Уточненный_12-32" xfId="6328"/>
    <cellStyle name="_ГПЗ_янв_Уточненный_ПНП" xfId="6329"/>
    <cellStyle name="_ГПЗ_янв_Уточненный_РИТЭК" xfId="6330"/>
    <cellStyle name="_ГПЗ_янв_Уточненный_структура цены" xfId="6331"/>
    <cellStyle name="_ГПЗ_янв_Уточненный_структура цены_РИТЭК" xfId="6332"/>
    <cellStyle name="_ГПЗ_янв_Уточненный_чистая прибыль" xfId="6333"/>
    <cellStyle name="_Гр.Сиданко" xfId="6334"/>
    <cellStyle name="_Граф по Перспективным__2" xfId="6335"/>
    <cellStyle name="_ГРАФ1" xfId="6336"/>
    <cellStyle name="_График 47-06 29-06-06" xfId="6337"/>
    <cellStyle name="_График ЗБС  от 1 06 2008г 100х95с данными ДО" xfId="6338"/>
    <cellStyle name="_График эксель" xfId="6339"/>
    <cellStyle name="_Графики" xfId="6340"/>
    <cellStyle name="_Группа 12 кв. 2003 форма 21C и 21-отправл." xfId="6341"/>
    <cellStyle name="_Группа 12 кв. 2003 форма 21C и 21-отправл._РИТЭК" xfId="6342"/>
    <cellStyle name="_Группа 12 кв. 2003 форма 21-отправл" xfId="6343"/>
    <cellStyle name="_Группа 12 кв. 2003 форма 21-отправл_РИТЭК" xfId="6344"/>
    <cellStyle name="_ГТМ  2005  ПОИМЕННЫЙ ПЕРЕЧЕНЬ    на 8004вход  3038 т.т   по  GFO        от 18.07.2005г. по GFO" xfId="6345"/>
    <cellStyle name="_ГУДНГ Общий Перечень объектов текущего  ремонта на 2007 год (вариант-2)" xfId="6346"/>
    <cellStyle name="_ГФО ЯНОС 2007 май07 ОБРАЗЕЦ" xfId="6347"/>
    <cellStyle name="_Д_ППН" xfId="6348"/>
    <cellStyle name="_ДДС" xfId="6349"/>
    <cellStyle name="_ДДС_12-32" xfId="6350"/>
    <cellStyle name="_ДДС_для защиты" xfId="6351"/>
    <cellStyle name="_ДДС_для защиты_новые цены" xfId="6352"/>
    <cellStyle name="_ДДС_для защиты_новые цены ОКОНЧАТЕЛЬНО" xfId="6353"/>
    <cellStyle name="_ДДС_ПНП" xfId="6354"/>
    <cellStyle name="_Декабрь (план и факт) (1)" xfId="6355"/>
    <cellStyle name="_Декабрь (план и факт) (1)_Пересчет-март2009-240209" xfId="6356"/>
    <cellStyle name="_ДИТАТ ОС АРЕНДА СВОД 2005 пром  16 06 05 для ННГ" xfId="6357"/>
    <cellStyle name="_ДИТАТ ОС АРЕНДА СВОД 2005 пром  16 06 05 для ННГ_Ф.4 утв Паша" xfId="6358"/>
    <cellStyle name="_ДИТАТ ОС АРЕНДА СВОД 2005 пром. 14.06.05 для ННГ" xfId="6359"/>
    <cellStyle name="_ДИТАТ ОС АРЕНДА СВОД 2005 пром. 14.06.05 для ННГ_Ф.4 утв Паша" xfId="6360"/>
    <cellStyle name="_Для Ноговицина И. Приложение 1 1 квартал 2005г. по КВ для УДНГ" xfId="6361"/>
    <cellStyle name="_Для стратегии " xfId="6362"/>
    <cellStyle name="_для_PPM_1вариант" xfId="6363"/>
    <cellStyle name="_для_PPM_1вариант_040822 Profit_Tax_(portal)" xfId="6364"/>
    <cellStyle name="_для_PPM_1вариант_040928 Profit_Tax_3Ax1Ax4" xfId="6365"/>
    <cellStyle name="_для_PPM_1вариант_Книга2" xfId="6366"/>
    <cellStyle name="_для_PPM_1вариант_Налог_на_прибыль" xfId="6367"/>
    <cellStyle name="_для_PPM_21.09_базовый" xfId="6368"/>
    <cellStyle name="_для_PPM_2вариант" xfId="6369"/>
    <cellStyle name="_ДляГраф_2 (2)" xfId="6370"/>
    <cellStyle name="_ДН-1 Расчет добычи 2005 -2009 от 18августа" xfId="6371"/>
    <cellStyle name="_ДН-1 свод ПЕ ЮГ 2006-2010_12.05.05 с ОГ1" xfId="6372"/>
    <cellStyle name="_днс мат" xfId="6373"/>
    <cellStyle name="_ДНС СЗ  НМ свод" xfId="6374"/>
    <cellStyle name="_ДНС С-З Нефтьмонтаж услуги 2 очередь" xfId="6375"/>
    <cellStyle name="_ДНС-Северо-Запад Мамонтовского мест наладка " xfId="6376"/>
    <cellStyle name="_ДО" xfId="6377"/>
    <cellStyle name="_ДО_12-32" xfId="6378"/>
    <cellStyle name="_ДО_ПНП" xfId="6379"/>
    <cellStyle name="_добыча" xfId="6380"/>
    <cellStyle name="_Добыча_и_инвестиции" xfId="6381"/>
    <cellStyle name="_Договор №72 от 6.11.07г  мос ч з пр Ларионова" xfId="6382"/>
    <cellStyle name="_договор версия  согласованная" xfId="6383"/>
    <cellStyle name="_договор свод  ДНС Северо-Запад" xfId="6384"/>
    <cellStyle name="_договор свод КНС куст 216" xfId="6385"/>
    <cellStyle name="_договор свод КНС-1 Ср.Угут" xfId="6386"/>
    <cellStyle name="_договор свод КНС-8 куста 284" xfId="6387"/>
    <cellStyle name="_Договор_УПА_2005" xfId="6388"/>
    <cellStyle name="_Договорная цена    куст 3 С У" xfId="6389"/>
    <cellStyle name="_Договорная цена    куст 7 С Угут" xfId="6390"/>
    <cellStyle name="_Договорная цена куст 143ПО 4скв" xfId="6391"/>
    <cellStyle name="_Договорная цена куст 152ПО" xfId="6392"/>
    <cellStyle name="_Договорная цена куст 16ОМБ" xfId="6393"/>
    <cellStyle name="_Договорная цена куст 54 Ф Лемпино" xfId="6394"/>
    <cellStyle name="_Договорная цена куст 605 МБ" xfId="6395"/>
    <cellStyle name="_Договорная_цена_Р_95П" xfId="6396"/>
    <cellStyle name="_Доп. № 4 от 21.02.08  подписанный" xfId="6397"/>
    <cellStyle name="_доп.затраты на мобилизацию бурения" xfId="6398"/>
    <cellStyle name="_доп.согл №2 дог136  5 ПОСэкономисты передел" xfId="6399"/>
    <cellStyle name="_доп.согл дог136  5 ПОС после ПСО" xfId="6400"/>
    <cellStyle name="_Доп.согл к дог ЦППН-2 ЮС ЦППН-1 УБ Спецмонтажстрой" xfId="6401"/>
    <cellStyle name="_Доходы и затраты (Свод по предприятию)" xfId="6402"/>
    <cellStyle name="_ДРНиГМ (БРД)_февраль" xfId="6403"/>
    <cellStyle name="_ДС292(17.01)2" xfId="6404"/>
    <cellStyle name="_ЕСГОt" xfId="6405"/>
    <cellStyle name="_Задачи ИТ" xfId="6406"/>
    <cellStyle name="_Задолж-ть на 01.01.04 (факт)" xfId="6407"/>
    <cellStyle name="_Задолж-ть на 01.10.03 (факт)" xfId="6408"/>
    <cellStyle name="_Задолж-ть на 01.10.03 (факт)_040822 Profit_Tax_(portal)" xfId="6409"/>
    <cellStyle name="_Задолж-ть на 01.10.03 (факт)_040928 Profit_Tax_3Ax1Ax4" xfId="6410"/>
    <cellStyle name="_Задолж-ть на 01.10.03 (факт)_Книга2" xfId="6411"/>
    <cellStyle name="_Задолж-ть на 01.10.03 (факт)_Налог_на_прибыль" xfId="6412"/>
    <cellStyle name="_ЗАКРЫТИЕ март18, 22 Кин для ТСМ" xfId="6413"/>
    <cellStyle name="_ЗАКРЫТИЕ ОКТЯБРЬ 18 Кин по новой форме" xfId="6414"/>
    <cellStyle name="_Закупки 2005 (27.07)" xfId="6415"/>
    <cellStyle name="_Закупки 2005 (27.07)_12-32" xfId="6416"/>
    <cellStyle name="_Закупки 2005 (27.07)_ПНП" xfId="6417"/>
    <cellStyle name="_ЗАО_20_АЛД_3июн03" xfId="6418"/>
    <cellStyle name="_ЗАО_20_АЛД_3июн03_12-32" xfId="6419"/>
    <cellStyle name="_ЗАО_20_АЛД_3июн03_ПНП" xfId="6420"/>
    <cellStyle name="_ЗАО_20_АЛД_3июн03_РИТЭК" xfId="6421"/>
    <cellStyle name="_Запсиб 28 10 02" xfId="6422"/>
    <cellStyle name="_Затр.не вход в вал 2005г. 19.07.2005г." xfId="6423"/>
    <cellStyle name="_Затр.не вход в вал 2005г. 19.07.2005г._12-32" xfId="6424"/>
    <cellStyle name="_Затр.не вход в вал 2005г. 19.07.2005г._ПНП" xfId="6425"/>
    <cellStyle name="_затраты_10_мес2003" xfId="6426"/>
    <cellStyle name="_затраты12_11_2003" xfId="6427"/>
    <cellStyle name="_Защита бизнес-плана 2003" xfId="6428"/>
    <cellStyle name="_Заявка МТР на 2 квартал для УДНГ1" xfId="6429"/>
    <cellStyle name="_заявка на закупку материалов 1 кв 2005  " xfId="6430"/>
    <cellStyle name="_Заявка на импорт 2006г. по метрологии" xfId="6431"/>
    <cellStyle name="_Заявка ОМТС сек.яч.35кВ" xfId="6432"/>
    <cellStyle name="_Заявки на 1 кв. 2005 г.СПБ и ОТ" xfId="6433"/>
    <cellStyle name="_ЗС" xfId="6434"/>
    <cellStyle name="_ИДН по технологии УНИ СНГДУ-1(нп2310)" xfId="6435"/>
    <cellStyle name="_Ижевский филиал" xfId="6436"/>
    <cellStyle name="_Издержки  за декабрь  к 11.01.07" xfId="6437"/>
    <cellStyle name="_Издержки  на апрель 2008 (с расшифровками)" xfId="6438"/>
    <cellStyle name="_Издержки  на апрель 2008 (с расшифровками) нов" xfId="6439"/>
    <cellStyle name="_Издержки  на декабрь 2007 (с расшифровками)" xfId="6440"/>
    <cellStyle name="_Издержки  на декабрь ожидаемые" xfId="6441"/>
    <cellStyle name="_Издержки  на ноябрь 2007 (с расшифровками)" xfId="6442"/>
    <cellStyle name="_Издержки  на сентябрь 2007 (с расшифровками)" xfId="6443"/>
    <cellStyle name="_Издержки  на февраль 2007 (с расшифровками)" xfId="6444"/>
    <cellStyle name="_Издержки  на январь 2007 (с расшифровками) к 25,12,06" xfId="6445"/>
    <cellStyle name="_Изменеия по оборудованию не входящему" xfId="2"/>
    <cellStyle name="_Изменеия по оборудованию не входящему 07 12 07 (2)" xfId="3"/>
    <cellStyle name="_Инв" xfId="6446"/>
    <cellStyle name="_Инв АИК 180804" xfId="6447"/>
    <cellStyle name="_Инв ЛЗС 180804" xfId="6448"/>
    <cellStyle name="_Инв РИТЭК 180804" xfId="6449"/>
    <cellStyle name="_Инв РИТЭК 180804_12-32" xfId="6450"/>
    <cellStyle name="_Инв РИТЭК 180804_ПНП" xfId="6451"/>
    <cellStyle name="_Инв_$" xfId="6452"/>
    <cellStyle name="_Инвестиции" xfId="6453"/>
    <cellStyle name="_инж 2008" xfId="6454"/>
    <cellStyle name="_инж СНГДУ-2 10_11" xfId="6455"/>
    <cellStyle name="_инж СНГДУ-2 25 10 06 (2)" xfId="6456"/>
    <cellStyle name="_Инжиниринг" xfId="6457"/>
    <cellStyle name="_Информация об отнесении затрат по переправе в районе пос  Чебыкова" xfId="6458"/>
    <cellStyle name="_ИП 2004 Л-ЗС(сниж.)МСК" xfId="6459"/>
    <cellStyle name="_ИП 2004 Л-ЗС(сниж.)МСК_12-32" xfId="6460"/>
    <cellStyle name="_ИП 2004 Л-ЗС(сниж.)МСК_ПНП" xfId="6461"/>
    <cellStyle name="_ИП 2004 Л-ЗС(сниж.)МСК_РИТЭК" xfId="6462"/>
    <cellStyle name="_ИП 2004 Л-ЗС(сниж.)МСК1" xfId="6463"/>
    <cellStyle name="_ИП 2004 Л-ЗС(сниж.)МСК1_12-32" xfId="6464"/>
    <cellStyle name="_ИП 2004 Л-ЗС(сниж.)МСК1_ПНП" xfId="6465"/>
    <cellStyle name="_ИП 2004 Л-ЗС(сниж.)МСК1_РИТЭК" xfId="6466"/>
    <cellStyle name="_ИП 2005 проект(22249,9+ЛГПК) кв" xfId="6467"/>
    <cellStyle name="_ИП 4вариант(464т.м.)Л-ЗС Москва-230903" xfId="6468"/>
    <cellStyle name="_ИП 4вариант(464т.м.)Л-ЗС Москва-230903_12-32" xfId="6469"/>
    <cellStyle name="_ИП 4вариант(464т.м.)Л-ЗС Москва-230903_ПНП" xfId="6470"/>
    <cellStyle name="_ИП 4вариант(464т.м.)Л-ЗС Москва-230903_РИТЭК" xfId="6471"/>
    <cellStyle name="_ИП-ДО" xfId="6472"/>
    <cellStyle name="_ИП-ДО_12-32" xfId="6473"/>
    <cellStyle name="_ИП-ДО_ПНП" xfId="6474"/>
    <cellStyle name="_Исп.Январь КН" xfId="6475"/>
    <cellStyle name="_Исп.Январь КН_Пересчет-март2009-240209" xfId="6476"/>
    <cellStyle name="_Использ.приб.2003 год для Любы" xfId="6477"/>
    <cellStyle name="_Использ.приб.2003 год для Любы_12-32" xfId="6478"/>
    <cellStyle name="_Использ.приб.2003 год для Любы_21 НГДО-3кв (принято)" xfId="6479"/>
    <cellStyle name="_Использ.приб.2003 год для Любы_21 НГДО-3кв (принято)_РИТЭК" xfId="6480"/>
    <cellStyle name="_Использ.приб.2003 год для Любы_ПНП" xfId="6481"/>
    <cellStyle name="_Использ.приб.2003 год для Любы_Расчет цены на сентябрь" xfId="6482"/>
    <cellStyle name="_Использ.приб.2003 год для Любы_РИТЭК" xfId="6483"/>
    <cellStyle name="_Использ.приб.2003 год для Любы_структура цены" xfId="6484"/>
    <cellStyle name="_Использ.приб.2003 год для Любы_структура цены_РИТЭК" xfId="6485"/>
    <cellStyle name="_Использ.приб.2003 год для Любы_убойная сила" xfId="6486"/>
    <cellStyle name="_Использ.приб.2003 год45000" xfId="6487"/>
    <cellStyle name="_Использ.приб.2003 год45000_12-32" xfId="6488"/>
    <cellStyle name="_Использ.приб.2003 год45000_ПНП" xfId="6489"/>
    <cellStyle name="_Использ.приб.2003 год45000_РИТЭК" xfId="6490"/>
    <cellStyle name="_Источники-2002(1кв)" xfId="6491"/>
    <cellStyle name="_Источники-2002(1кв)_РИТЭК" xfId="6492"/>
    <cellStyle name="_ИТАТ-2003-10 (вар.2)" xfId="6493"/>
    <cellStyle name="_ИТАТ-2003-10 (вар.2)_Бюджет 2010 (Зем имущ отнош)20.04.10" xfId="6494"/>
    <cellStyle name="_ИТАТ-2003-10 (вар.2)_План на Август  2004 от 30_08_04 " xfId="6495"/>
    <cellStyle name="_ИТАТ-2003-10 (вар.2)_План на Август  2004 от 30_08_04  2" xfId="6496"/>
    <cellStyle name="_ИТАТ-2003-10 (вар.2)_План на Июль  2004 от 17_06_04" xfId="6497"/>
    <cellStyle name="_ИТАТ-2003-10 (вар.2)_План на ИЮНЬ  2004 от 17_05_04" xfId="6498"/>
    <cellStyle name="_ИТАТ-2003-10 (вар.2)_Ф.4 утв Паша" xfId="6499"/>
    <cellStyle name="_Итоги" xfId="6500"/>
    <cellStyle name="_Итоги 2002г-(ожид.) 30.01.03г." xfId="6501"/>
    <cellStyle name="_Итоги 2002г-(ожид.) 30.01.03г._12-32" xfId="6502"/>
    <cellStyle name="_Итоги_DIF_3_декабрь_02_к презентации1(19_03_03)" xfId="6503"/>
    <cellStyle name="_Итоги_ДляГраф_2 (2)" xfId="6504"/>
    <cellStyle name="_Итоги_свод ТНК все" xfId="6505"/>
    <cellStyle name="_Итоги_свод ТНК(ГТМ)" xfId="6506"/>
    <cellStyle name="_Итоги2003 табл" xfId="6507"/>
    <cellStyle name="_Итог-Реестр  автодорог ОАО ЮНГ " xfId="6508"/>
    <cellStyle name="_К-1 2003г.(факт)" xfId="6509"/>
    <cellStyle name="_К-1 2003г.(факт)_12-32" xfId="6510"/>
    <cellStyle name="_К-1 2003г.(факт)_ПНП" xfId="6511"/>
    <cellStyle name="_К-1,2 2002 год факт" xfId="6512"/>
    <cellStyle name="_К-1,2 2002 год факт_12-32" xfId="6513"/>
    <cellStyle name="_К-1,2 2002 год факт_ПНП" xfId="6514"/>
    <cellStyle name="_К-1,2 2002 год факт_РИТЭК" xfId="6515"/>
    <cellStyle name="_К-1,2 2003 год (ожид)" xfId="6516"/>
    <cellStyle name="_К-1,2 2003 год (ожид)_12-32" xfId="6517"/>
    <cellStyle name="_К-1,2 2003 год (ожид)_ПНП" xfId="6518"/>
    <cellStyle name="_К-1,2 2003 год (ожид)_РИТЭК" xfId="6519"/>
    <cellStyle name="_К-1,2 2003 год (утв. Правл)" xfId="6520"/>
    <cellStyle name="_К-1,2 2003 год (утв. Правл)_12-32" xfId="6521"/>
    <cellStyle name="_К-1,2 2003 год (утв. Правл)_ПНП" xfId="6522"/>
    <cellStyle name="_К-1,2 2003 год (утв. Правл)_РИТЭК" xfId="6523"/>
    <cellStyle name="_К-1,2 2004 год" xfId="6524"/>
    <cellStyle name="_К-1,2 2004 год_12-32" xfId="6525"/>
    <cellStyle name="_К-1,2 2004 год_ПНП" xfId="6526"/>
    <cellStyle name="_К-1,2 2004 год_РИТЭК" xfId="6527"/>
    <cellStyle name="_К-1,2 2005 год" xfId="6528"/>
    <cellStyle name="_К-1,2 2005 год_12-32" xfId="6529"/>
    <cellStyle name="_К-1,2 2005 год_ПНП" xfId="6530"/>
    <cellStyle name="_К-1,2 2005 год_РИТЭК" xfId="6531"/>
    <cellStyle name="_К-1,2 2006 год" xfId="6532"/>
    <cellStyle name="_К-1,2 2006 год_12-32" xfId="6533"/>
    <cellStyle name="_К-1,2 2006 год_ПНП" xfId="6534"/>
    <cellStyle name="_К-1,2 2006 год_РИТЭК" xfId="6535"/>
    <cellStyle name="_К1,2,ИП-ДО-О(фактIкв)" xfId="6536"/>
    <cellStyle name="_К1,2,ИП-ДО-О(фактIкв)_Пересчет-март2009-240209" xfId="6537"/>
    <cellStyle name="_К-1К-2 2004 год 2081 26.01.04" xfId="6538"/>
    <cellStyle name="_К-1К-2 2004 год 2081 26.01.04_12-32" xfId="6539"/>
    <cellStyle name="_К-1К-2 2004 год 2081 26.01.04_ПНП" xfId="6540"/>
    <cellStyle name="_К-1К-2 2004 год 3 кв. 2081 26.01.04" xfId="6541"/>
    <cellStyle name="_К-1К-2 2004 год 3 кв. 2081 26.01.04_12-32" xfId="6542"/>
    <cellStyle name="_К-1К-2 2004 год 3 кв. 2081 26.01.04_ПНП" xfId="6543"/>
    <cellStyle name="_К-1К-2 2004 год 4 кв. 2081 26.01.04" xfId="6544"/>
    <cellStyle name="_К-1К-2 2004 год 4 кв. 2081 26.01.04_12-32" xfId="6545"/>
    <cellStyle name="_К-1К-2 2004 год 4 кв. 2081 26.01.04_ПНП" xfId="6546"/>
    <cellStyle name="_К206 РН-Автоматика" xfId="6547"/>
    <cellStyle name="_КC_2030 ОАМиС" xfId="6548"/>
    <cellStyle name="_Калуга 28 10 02" xfId="6549"/>
    <cellStyle name="_Кап.влож. на допдобычу 2500 от 9.03.04." xfId="6550"/>
    <cellStyle name="_Капитальные вложения апрель 2008 Тюмень" xfId="6551"/>
    <cellStyle name="_Капитальные вложения Москва январь 2008" xfId="6552"/>
    <cellStyle name="_Капы с расшифровками" xfId="6553"/>
    <cellStyle name="_Капы с расшифровками_040822 Profit_Tax_(portal)" xfId="6554"/>
    <cellStyle name="_Капы с расшифровками_040928 Profit_Tax_3Ax1Ax4" xfId="6555"/>
    <cellStyle name="_Капы с расшифровками_Tax Input 5yr plan" xfId="6556"/>
    <cellStyle name="_Капы с расшифровками_Книга2" xfId="6557"/>
    <cellStyle name="_Капы с расшифровками_Налог_на_прибыль" xfId="6558"/>
    <cellStyle name="_Карелия 28 10 02 02" xfId="6559"/>
    <cellStyle name="_КВ_Целостность2" xfId="6560"/>
    <cellStyle name="_КДФТ Лемпино материалы и оборудование" xfId="6561"/>
    <cellStyle name="_КИПиА-акт март ДНС 17 РН-автоматика" xfId="6562"/>
    <cellStyle name="_КН_план_январь_251201" xfId="6563"/>
    <cellStyle name="_КН_план_январь_251201_Пересчет-март2009-240209" xfId="6564"/>
    <cellStyle name="_Книга акциз" xfId="6565"/>
    <cellStyle name="_Книга1" xfId="6566"/>
    <cellStyle name="_Книга1 (1)" xfId="6567"/>
    <cellStyle name="_Книга1 (1)_12-32" xfId="6568"/>
    <cellStyle name="_Книга1 (1)_ПНП" xfId="6569"/>
    <cellStyle name="_Книга1 (4)" xfId="6570"/>
    <cellStyle name="_Книга1 (4)_12-32" xfId="6571"/>
    <cellStyle name="_Книга1 2" xfId="6572"/>
    <cellStyle name="_Книга1_12-32" xfId="6573"/>
    <cellStyle name="_Книга1_2010_РАСШИФРОВКА ЗАТРАТ ПО ДОГОВОРАМ" xfId="6574"/>
    <cellStyle name="_Книга1_Варьеган" xfId="6575"/>
    <cellStyle name="_Книга1_Для презентации" xfId="6576"/>
    <cellStyle name="_Книга1_Пикельная-18-01-2008" xfId="6577"/>
    <cellStyle name="_Книга1_Пикельная-18-01-2008_12-32" xfId="6578"/>
    <cellStyle name="_Книга1_ПНП" xfId="6579"/>
    <cellStyle name="_Книга1_РИТЭК" xfId="6580"/>
    <cellStyle name="_Книга13" xfId="6581"/>
    <cellStyle name="_Книга13_DIF_1_ТНК_03 от мая-04 от июля" xfId="6582"/>
    <cellStyle name="_Книга13_DIF_3_декабрь_02" xfId="6583"/>
    <cellStyle name="_Книга13_DIF_3_декабрь_02_к презентации1" xfId="6584"/>
    <cellStyle name="_Книга13_DIF_3_декабрь_02_к презентации1(19_03_03)" xfId="6585"/>
    <cellStyle name="_Книга13_DIF-1" xfId="6586"/>
    <cellStyle name="_Книга13_ДляГраф_2 (2)" xfId="6587"/>
    <cellStyle name="_Книга13_модули  (осн+рез+ОПР)" xfId="6588"/>
    <cellStyle name="_Книга13_свод ТНК все" xfId="6589"/>
    <cellStyle name="_Книга13_Сравнение КПЭ 2001-2004 (разные варианты 2003 г.)" xfId="6590"/>
    <cellStyle name="_Книга13_тнк (с 2003 г) (для през Блока)" xfId="6591"/>
    <cellStyle name="_Книга2" xfId="6592"/>
    <cellStyle name="_Книга2 (7)" xfId="6593"/>
    <cellStyle name="_Книга2_~0266644" xfId="6594"/>
    <cellStyle name="_Книга2_~1870955" xfId="6595"/>
    <cellStyle name="_Книга2_~2279557" xfId="6596"/>
    <cellStyle name="_Книга2_~4298733" xfId="6597"/>
    <cellStyle name="_Книга2_~6685267" xfId="6598"/>
    <cellStyle name="_Книга2_~6755673" xfId="6599"/>
    <cellStyle name="_Книга2_~9407028" xfId="6600"/>
    <cellStyle name="_Книга2_~9578249" xfId="6601"/>
    <cellStyle name="_Книга2_5Y Slavneft template v2 ОБЩИЙ файл" xfId="6602"/>
    <cellStyle name="_Книга2_5yp_1f4" xfId="6603"/>
    <cellStyle name="_Книга2_5yp_1g4" xfId="6604"/>
    <cellStyle name="_Книга2_Cons plan 24.11.04_Financialisation_ОтФокиной" xfId="6605"/>
    <cellStyle name="_Книга2_Corporate&amp;Functons" xfId="6606"/>
    <cellStyle name="_Книга2_FebGFO CashFinance 03 03 2005e" xfId="6607"/>
    <cellStyle name="_Книга2_Finance GFO Zero_3" xfId="6608"/>
    <cellStyle name="_Книга2_Finance GFO Zero_5" xfId="6609"/>
    <cellStyle name="_Книга2_Finance_Mach15" xfId="6610"/>
    <cellStyle name="_Книга2_IncomeSt_Rus" xfId="6611"/>
    <cellStyle name="_Книга2_MET Calculation" xfId="6612"/>
    <cellStyle name="_Книга2_Oct GFO Plan File OVWs vA" xfId="6613"/>
    <cellStyle name="_Книга2_RUSIA" xfId="6614"/>
    <cellStyle name="_Книга2_sales channels" xfId="6615"/>
    <cellStyle name="_Книга2_БП 05-11 вар. без ГК и ГО" xfId="6616"/>
    <cellStyle name="_Книга2_БП 08-12 вар. 15.05.2007 с исправленным ЕСН" xfId="6617"/>
    <cellStyle name="_Книга2_ГФО ЯНОС 2007 май07 ОБРАЗЕЦ" xfId="6618"/>
    <cellStyle name="_Книга2_Пересчет-март2009-240209" xfId="6619"/>
    <cellStyle name="_Книга2_расчеты к формам НГК факт 02.07.2007(для Ков)" xfId="6620"/>
    <cellStyle name="_Книга2_север" xfId="6621"/>
    <cellStyle name="_Книга2_ЯНОС ГФО 1март07 ОБРАЗЕЦ с 2006 предыдущ" xfId="6622"/>
    <cellStyle name="_Книга2_ЯНОС ОБРАЗЕЦ 5-ка май07 от Алиева" xfId="6623"/>
    <cellStyle name="_Книга2_ЯНОС ОБРАЗЕЦ 5-ка май07 от Алиева_1" xfId="6624"/>
    <cellStyle name="_Книга2_ЯНОС_ План 08-17_ в предпочылках 09-13" xfId="6625"/>
    <cellStyle name="_Книга3" xfId="6626"/>
    <cellStyle name="_Книга3_~5055318" xfId="6627"/>
    <cellStyle name="_Книга3_1" xfId="6628"/>
    <cellStyle name="_Книга3_1_12-32" xfId="6629"/>
    <cellStyle name="_Книга3_1_ПНП" xfId="6630"/>
    <cellStyle name="_Книга3_17_0" xfId="6631"/>
    <cellStyle name="_Книга3_17_0_~5055318" xfId="6632"/>
    <cellStyle name="_Книга3_17_0_1" xfId="6633"/>
    <cellStyle name="_Книга3_17_0_1_~5055318" xfId="6634"/>
    <cellStyle name="_Книга3_balance" xfId="6635"/>
    <cellStyle name="_Книга3_balance_~5055318" xfId="6636"/>
    <cellStyle name="_Книга3_Capex-new" xfId="6637"/>
    <cellStyle name="_Книга3_Capex-new_~5055318" xfId="6638"/>
    <cellStyle name="_Книга3_Capex-new_DCF030925_vat" xfId="6639"/>
    <cellStyle name="_Книга3_Capex-new_DCF030925_vat_" xfId="6640"/>
    <cellStyle name="_Книга3_Capex-new_DCFonly" xfId="6641"/>
    <cellStyle name="_Книга3_DCF030925_vat" xfId="6642"/>
    <cellStyle name="_Книга3_DCF030925_vat_" xfId="6643"/>
    <cellStyle name="_Книга3_DCFonly" xfId="6644"/>
    <cellStyle name="_Книга3_Financial Plan - final_2" xfId="6645"/>
    <cellStyle name="_Книга3_Financial Plan - final_2_~5055318" xfId="6646"/>
    <cellStyle name="_Книга3_Financial Plan - final_2_DCF030925_vat" xfId="6647"/>
    <cellStyle name="_Книга3_Financial Plan - final_2_DCF030925_vat_" xfId="6648"/>
    <cellStyle name="_Книга3_Financial Plan - final_2_DCFonly" xfId="6649"/>
    <cellStyle name="_Книга3_Form 01(MB)" xfId="6650"/>
    <cellStyle name="_Книга3_Form 01(MB)_040822 Profit_Tax_(portal)" xfId="6651"/>
    <cellStyle name="_Книга3_Form 01(MB)_040928 Profit_Tax_3Ax1Ax4" xfId="6652"/>
    <cellStyle name="_Книга3_Form 01(MB)_Tax Input 5yr plan" xfId="6653"/>
    <cellStyle name="_Книга3_Form 01(MB)_Книга2" xfId="6654"/>
    <cellStyle name="_Книга3_Form 01(MB)_Налог_на_прибыль" xfId="6655"/>
    <cellStyle name="_Книга3_Links_NK" xfId="6656"/>
    <cellStyle name="_Книга3_Links_NK_040822 Profit_Tax_(portal)" xfId="6657"/>
    <cellStyle name="_Книга3_Links_NK_040928 Profit_Tax_3Ax1Ax4" xfId="6658"/>
    <cellStyle name="_Книга3_Links_NK_Tax Input 5yr plan" xfId="6659"/>
    <cellStyle name="_Книга3_Links_NK_Книга2" xfId="6660"/>
    <cellStyle name="_Книга3_Links_NK_Налог_на_прибыль" xfId="6661"/>
    <cellStyle name="_Книга3_N20_5" xfId="6662"/>
    <cellStyle name="_Книга3_N20_5_~5055318" xfId="6663"/>
    <cellStyle name="_Книга3_N20_5_DCF030925_vat" xfId="6664"/>
    <cellStyle name="_Книга3_N20_5_DCF030925_vat_" xfId="6665"/>
    <cellStyle name="_Книга3_N20_5_DCFonly" xfId="6666"/>
    <cellStyle name="_Книга3_N20_6" xfId="6667"/>
    <cellStyle name="_Книга3_N20_6_~5055318" xfId="6668"/>
    <cellStyle name="_Книга3_N20_6_DCF030925_vat" xfId="6669"/>
    <cellStyle name="_Книга3_N20_6_DCF030925_vat_" xfId="6670"/>
    <cellStyle name="_Книга3_N20_6_DCFonly" xfId="6671"/>
    <cellStyle name="_Книга3_New Form10_2" xfId="6672"/>
    <cellStyle name="_Книга3_New Form10_2_~5055318" xfId="6673"/>
    <cellStyle name="_Книга3_New Form10_2_DCF030925_vat" xfId="6674"/>
    <cellStyle name="_Книга3_New Form10_2_DCF030925_vat_" xfId="6675"/>
    <cellStyle name="_Книга3_New Form10_2_DCFonly" xfId="6676"/>
    <cellStyle name="_Книга3_Nsi" xfId="6677"/>
    <cellStyle name="_Книга3_Nsi - last version" xfId="6678"/>
    <cellStyle name="_Книга3_Nsi - last version for programming" xfId="6679"/>
    <cellStyle name="_Книга3_Nsi - last version for programming_~5055318" xfId="6680"/>
    <cellStyle name="_Книга3_Nsi - last version for programming_DCF030925_vat" xfId="6681"/>
    <cellStyle name="_Книга3_Nsi - last version for programming_DCF030925_vat_" xfId="6682"/>
    <cellStyle name="_Книга3_Nsi - last version for programming_DCFonly" xfId="6683"/>
    <cellStyle name="_Книга3_Nsi - last version_~5055318" xfId="6684"/>
    <cellStyle name="_Книга3_Nsi - last version_DCF030925_vat" xfId="6685"/>
    <cellStyle name="_Книга3_Nsi - last version_DCF030925_vat_" xfId="6686"/>
    <cellStyle name="_Книга3_Nsi - last version_DCFonly" xfId="6687"/>
    <cellStyle name="_Книга3_Nsi - next_last version" xfId="6688"/>
    <cellStyle name="_Книга3_Nsi - next_last version_~5055318" xfId="6689"/>
    <cellStyle name="_Книга3_Nsi - next_last version_DCF030925_vat" xfId="6690"/>
    <cellStyle name="_Книга3_Nsi - next_last version_DCF030925_vat_" xfId="6691"/>
    <cellStyle name="_Книга3_Nsi - next_last version_DCFonly" xfId="6692"/>
    <cellStyle name="_Книга3_Nsi - plan - final" xfId="6693"/>
    <cellStyle name="_Книга3_Nsi - plan - final_~5055318" xfId="6694"/>
    <cellStyle name="_Книга3_Nsi - plan - final_DCF030925_vat" xfId="6695"/>
    <cellStyle name="_Книга3_Nsi - plan - final_DCF030925_vat_" xfId="6696"/>
    <cellStyle name="_Книга3_Nsi - plan - final_DCFonly" xfId="6697"/>
    <cellStyle name="_Книга3_Nsi -super_ last version" xfId="6698"/>
    <cellStyle name="_Книга3_Nsi -super_ last version_~5055318" xfId="6699"/>
    <cellStyle name="_Книга3_Nsi -super_ last version_DCF030925_vat" xfId="6700"/>
    <cellStyle name="_Книга3_Nsi -super_ last version_DCF030925_vat_" xfId="6701"/>
    <cellStyle name="_Книга3_Nsi -super_ last version_DCFonly" xfId="6702"/>
    <cellStyle name="_Книга3_Nsi(2)" xfId="6703"/>
    <cellStyle name="_Книга3_Nsi(2)_040822 Profit_Tax_(portal)" xfId="6704"/>
    <cellStyle name="_Книга3_Nsi(2)_040928 Profit_Tax_3Ax1Ax4" xfId="6705"/>
    <cellStyle name="_Книга3_Nsi(2)_Tax Input 5yr plan" xfId="6706"/>
    <cellStyle name="_Книга3_Nsi(2)_Книга2" xfId="6707"/>
    <cellStyle name="_Книга3_Nsi(2)_Налог_на_прибыль" xfId="6708"/>
    <cellStyle name="_Книга3_Nsi_~5055318" xfId="6709"/>
    <cellStyle name="_Книга3_Nsi_1" xfId="6710"/>
    <cellStyle name="_Книга3_Nsi_1_~5055318" xfId="6711"/>
    <cellStyle name="_Книга3_Nsi_1_DCF030925_vat" xfId="6712"/>
    <cellStyle name="_Книга3_Nsi_1_DCF030925_vat_" xfId="6713"/>
    <cellStyle name="_Книга3_Nsi_1_DCFonly" xfId="6714"/>
    <cellStyle name="_Книга3_Nsi_139" xfId="6715"/>
    <cellStyle name="_Книга3_Nsi_139_~5055318" xfId="6716"/>
    <cellStyle name="_Книга3_Nsi_139_DCF030925_vat" xfId="6717"/>
    <cellStyle name="_Книга3_Nsi_139_DCF030925_vat_" xfId="6718"/>
    <cellStyle name="_Книга3_Nsi_139_DCFonly" xfId="6719"/>
    <cellStyle name="_Книга3_Nsi_140" xfId="6720"/>
    <cellStyle name="_Книга3_Nsi_140(Зах)" xfId="6721"/>
    <cellStyle name="_Книга3_Nsi_140(Зах)_~5055318" xfId="6722"/>
    <cellStyle name="_Книга3_Nsi_140(Зах)_DCF030925_vat" xfId="6723"/>
    <cellStyle name="_Книга3_Nsi_140(Зах)_DCF030925_vat_" xfId="6724"/>
    <cellStyle name="_Книга3_Nsi_140(Зах)_DCFonly" xfId="6725"/>
    <cellStyle name="_Книга3_Nsi_140_~5055318" xfId="6726"/>
    <cellStyle name="_Книга3_Nsi_140_DCF030925_vat" xfId="6727"/>
    <cellStyle name="_Книга3_Nsi_140_DCF030925_vat_" xfId="6728"/>
    <cellStyle name="_Книга3_Nsi_140_DCFonly" xfId="6729"/>
    <cellStyle name="_Книга3_Nsi_140_mod" xfId="6730"/>
    <cellStyle name="_Книга3_Nsi_140_mod_~5055318" xfId="6731"/>
    <cellStyle name="_Книга3_Nsi_140_mod_DCF030925_vat" xfId="6732"/>
    <cellStyle name="_Книга3_Nsi_140_mod_DCF030925_vat_" xfId="6733"/>
    <cellStyle name="_Книга3_Nsi_140_mod_DCFonly" xfId="6734"/>
    <cellStyle name="_Книга3_Nsi_158" xfId="6735"/>
    <cellStyle name="_Книга3_Nsi_158_040822 Profit_Tax_(portal)" xfId="6736"/>
    <cellStyle name="_Книга3_Nsi_158_040928 Profit_Tax_3Ax1Ax4" xfId="6737"/>
    <cellStyle name="_Книга3_Nsi_158_Tax Input 5yr plan" xfId="6738"/>
    <cellStyle name="_Книга3_Nsi_158_Книга2" xfId="6739"/>
    <cellStyle name="_Книга3_Nsi_158_Налог_на_прибыль" xfId="6740"/>
    <cellStyle name="_Книга3_Nsi_DCF030925_vat" xfId="6741"/>
    <cellStyle name="_Книга3_Nsi_DCF030925_vat_" xfId="6742"/>
    <cellStyle name="_Книга3_Nsi_DCFonly" xfId="6743"/>
    <cellStyle name="_Книга3_Nsi_Express" xfId="6744"/>
    <cellStyle name="_Книга3_Nsi_Express_040822 Profit_Tax_(portal)" xfId="6745"/>
    <cellStyle name="_Книга3_Nsi_Express_040928 Profit_Tax_3Ax1Ax4" xfId="6746"/>
    <cellStyle name="_Книга3_Nsi_Express_Tax Input 5yr plan" xfId="6747"/>
    <cellStyle name="_Книга3_Nsi_Express_Книга2" xfId="6748"/>
    <cellStyle name="_Книга3_Nsi_Express_Налог_на_прибыль" xfId="6749"/>
    <cellStyle name="_Книга3_Nsi_Jan1" xfId="6750"/>
    <cellStyle name="_Книга3_Nsi_Jan1_~5055318" xfId="6751"/>
    <cellStyle name="_Книга3_Nsi_Jan1_DCF030925_vat" xfId="6752"/>
    <cellStyle name="_Книга3_Nsi_Jan1_DCF030925_vat_" xfId="6753"/>
    <cellStyle name="_Книга3_Nsi_Jan1_DCFonly" xfId="6754"/>
    <cellStyle name="_Книга3_Nsi_test" xfId="6755"/>
    <cellStyle name="_Книга3_Nsi_test_040822 Profit_Tax_(portal)" xfId="6756"/>
    <cellStyle name="_Книга3_Nsi_test_040928 Profit_Tax_3Ax1Ax4" xfId="6757"/>
    <cellStyle name="_Книга3_Nsi_test_Tax Input 5yr plan" xfId="6758"/>
    <cellStyle name="_Книга3_Nsi_test_Книга2" xfId="6759"/>
    <cellStyle name="_Книга3_Nsi_test_Налог_на_прибыль" xfId="6760"/>
    <cellStyle name="_Книга3_Nsi2" xfId="6761"/>
    <cellStyle name="_Книга3_Nsi2_~5055318" xfId="6762"/>
    <cellStyle name="_Книга3_Nsi2_DCF030925_vat" xfId="6763"/>
    <cellStyle name="_Книга3_Nsi2_DCF030925_vat_" xfId="6764"/>
    <cellStyle name="_Книга3_Nsi2_DCFonly" xfId="6765"/>
    <cellStyle name="_Книга3_Nsi-Services" xfId="6766"/>
    <cellStyle name="_Книга3_Nsi-Services_040822 Profit_Tax_(portal)" xfId="6767"/>
    <cellStyle name="_Книга3_Nsi-Services_040928 Profit_Tax_3Ax1Ax4" xfId="6768"/>
    <cellStyle name="_Книга3_Nsi-Services_Tax Input 5yr plan" xfId="6769"/>
    <cellStyle name="_Книга3_Nsi-Services_Книга2" xfId="6770"/>
    <cellStyle name="_Книга3_Nsi-Services_Налог_на_прибыль" xfId="6771"/>
    <cellStyle name="_Книга3_P&amp;L" xfId="6772"/>
    <cellStyle name="_Книга3_P&amp;L_~5055318" xfId="6773"/>
    <cellStyle name="_Книга3_P&amp;L_DCF030925_vat" xfId="6774"/>
    <cellStyle name="_Книга3_P&amp;L_DCF030925_vat_" xfId="6775"/>
    <cellStyle name="_Книга3_P&amp;L_DCFonly" xfId="6776"/>
    <cellStyle name="_Книга3_S0400" xfId="6777"/>
    <cellStyle name="_Книга3_S0400_040822 Profit_Tax_(portal)" xfId="6778"/>
    <cellStyle name="_Книга3_S0400_040928 Profit_Tax_3Ax1Ax4" xfId="6779"/>
    <cellStyle name="_Книга3_S0400_Tax Input 5yr plan" xfId="6780"/>
    <cellStyle name="_Книга3_S0400_Книга2" xfId="6781"/>
    <cellStyle name="_Книга3_S0400_Налог_на_прибыль" xfId="6782"/>
    <cellStyle name="_Книга3_S13001" xfId="6783"/>
    <cellStyle name="_Книга3_S13001_040822 Profit_Tax_(portal)" xfId="6784"/>
    <cellStyle name="_Книга3_S13001_040928 Profit_Tax_3Ax1Ax4" xfId="6785"/>
    <cellStyle name="_Книга3_S13001_Tax Input 5yr plan" xfId="6786"/>
    <cellStyle name="_Книга3_S13001_Книга2" xfId="6787"/>
    <cellStyle name="_Книга3_S13001_Налог_на_прибыль" xfId="6788"/>
    <cellStyle name="_Книга3_Sheet1" xfId="6789"/>
    <cellStyle name="_Книга3_Sheet1_~5055318" xfId="6790"/>
    <cellStyle name="_Книга3_Sheet1_DCF030925_vat" xfId="6791"/>
    <cellStyle name="_Книга3_Sheet1_DCF030925_vat_" xfId="6792"/>
    <cellStyle name="_Книга3_Sheet1_DCFonly" xfId="6793"/>
    <cellStyle name="_Книга3_SOFI" xfId="6794"/>
    <cellStyle name="_Книга3_sofi - plan_AP270202ii" xfId="6795"/>
    <cellStyle name="_Книга3_sofi - plan_AP270202ii_~5055318" xfId="6796"/>
    <cellStyle name="_Книга3_sofi - plan_AP270202ii_DCF030925_vat" xfId="6797"/>
    <cellStyle name="_Книга3_sofi - plan_AP270202ii_DCF030925_vat_" xfId="6798"/>
    <cellStyle name="_Книга3_sofi - plan_AP270202ii_DCFonly" xfId="6799"/>
    <cellStyle name="_Книга3_sofi - plan_AP270202iii" xfId="6800"/>
    <cellStyle name="_Книга3_sofi - plan_AP270202iii_~5055318" xfId="6801"/>
    <cellStyle name="_Книга3_sofi - plan_AP270202iii_DCF030925_vat" xfId="6802"/>
    <cellStyle name="_Книга3_sofi - plan_AP270202iii_DCF030925_vat_" xfId="6803"/>
    <cellStyle name="_Книга3_sofi - plan_AP270202iii_DCFonly" xfId="6804"/>
    <cellStyle name="_Книга3_sofi - plan_AP270202iv" xfId="6805"/>
    <cellStyle name="_Книга3_sofi - plan_AP270202iv_~5055318" xfId="6806"/>
    <cellStyle name="_Книга3_sofi - plan_AP270202iv_DCF030925_vat" xfId="6807"/>
    <cellStyle name="_Книга3_sofi - plan_AP270202iv_DCF030925_vat_" xfId="6808"/>
    <cellStyle name="_Книга3_sofi - plan_AP270202iv_DCFonly" xfId="6809"/>
    <cellStyle name="_Книга3_Sofi vs Sobi" xfId="6810"/>
    <cellStyle name="_Книга3_Sofi vs Sobi_~5055318" xfId="6811"/>
    <cellStyle name="_Книга3_Sofi vs Sobi_DCF030925_vat" xfId="6812"/>
    <cellStyle name="_Книга3_Sofi vs Sobi_DCF030925_vat_" xfId="6813"/>
    <cellStyle name="_Книга3_Sofi vs Sobi_DCFonly" xfId="6814"/>
    <cellStyle name="_Книга3_SOFI_~5055318" xfId="6815"/>
    <cellStyle name="_Книга3_Sofi_PBD 27-11-01" xfId="6816"/>
    <cellStyle name="_Книга3_Sofi_PBD 27-11-01_~5055318" xfId="6817"/>
    <cellStyle name="_Книга3_Sofi_PBD 27-11-01_DCF030925_vat" xfId="6818"/>
    <cellStyle name="_Книга3_Sofi_PBD 27-11-01_DCF030925_vat_" xfId="6819"/>
    <cellStyle name="_Книга3_Sofi_PBD 27-11-01_DCFonly" xfId="6820"/>
    <cellStyle name="_Книга3_SOFI_TEPs_AOK_130902" xfId="6821"/>
    <cellStyle name="_Книга3_SOFI_TEPs_AOK_130902_040822 Profit_Tax_(portal)" xfId="6822"/>
    <cellStyle name="_Книга3_SOFI_TEPs_AOK_130902_040928 Profit_Tax_3Ax1Ax4" xfId="6823"/>
    <cellStyle name="_Книга3_SOFI_TEPs_AOK_130902_Tax Input 5yr plan" xfId="6824"/>
    <cellStyle name="_Книга3_SOFI_TEPs_AOK_130902_Книга2" xfId="6825"/>
    <cellStyle name="_Книга3_SOFI_TEPs_AOK_130902_Налог_на_прибыль" xfId="6826"/>
    <cellStyle name="_Книга3_Sofi145a" xfId="6827"/>
    <cellStyle name="_Книга3_Sofi145a_~5055318" xfId="6828"/>
    <cellStyle name="_Книга3_Sofi145a_DCF030925_vat" xfId="6829"/>
    <cellStyle name="_Книга3_Sofi145a_DCF030925_vat_" xfId="6830"/>
    <cellStyle name="_Книга3_Sofi145a_DCFonly" xfId="6831"/>
    <cellStyle name="_Книга3_Sofi153" xfId="6832"/>
    <cellStyle name="_Книга3_Sofi153_~5055318" xfId="6833"/>
    <cellStyle name="_Книга3_Sofi153_DCF030925_vat" xfId="6834"/>
    <cellStyle name="_Книга3_Sofi153_DCF030925_vat_" xfId="6835"/>
    <cellStyle name="_Книга3_Sofi153_DCFonly" xfId="6836"/>
    <cellStyle name="_Книга3_Summary" xfId="6837"/>
    <cellStyle name="_Книга3_Summary_~5055318" xfId="6838"/>
    <cellStyle name="_Книга3_Summary_DCF030925_vat" xfId="6839"/>
    <cellStyle name="_Книга3_Summary_DCF030925_vat_" xfId="6840"/>
    <cellStyle name="_Книга3_Summary_DCFonly" xfId="6841"/>
    <cellStyle name="_Книга3_SXXXX_Express_c Links" xfId="6842"/>
    <cellStyle name="_Книга3_SXXXX_Express_c Links_040822 Profit_Tax_(portal)" xfId="6843"/>
    <cellStyle name="_Книга3_SXXXX_Express_c Links_040928 Profit_Tax_3Ax1Ax4" xfId="6844"/>
    <cellStyle name="_Книга3_SXXXX_Express_c Links_Tax Input 5yr plan" xfId="6845"/>
    <cellStyle name="_Книга3_SXXXX_Express_c Links_Книга2" xfId="6846"/>
    <cellStyle name="_Книга3_SXXXX_Express_c Links_Налог_на_прибыль" xfId="6847"/>
    <cellStyle name="_Книга3_Tax_form_1кв_3" xfId="6848"/>
    <cellStyle name="_Книга3_Tax_form_1кв_3_~5055318" xfId="6849"/>
    <cellStyle name="_Книга3_Tax_form_1кв_3_DCF030925_vat" xfId="6850"/>
    <cellStyle name="_Книга3_Tax_form_1кв_3_DCF030925_vat_" xfId="6851"/>
    <cellStyle name="_Книга3_Tax_form_1кв_3_DCFonly" xfId="6852"/>
    <cellStyle name="_Книга3_test_11" xfId="6853"/>
    <cellStyle name="_Книга3_test_11_~5055318" xfId="6854"/>
    <cellStyle name="_Книга3_test_11_DCF030925_vat" xfId="6855"/>
    <cellStyle name="_Книга3_test_11_DCF030925_vat_" xfId="6856"/>
    <cellStyle name="_Книга3_test_11_DCFonly" xfId="6857"/>
    <cellStyle name="_Книга3_БКЭ" xfId="6858"/>
    <cellStyle name="_Книга3_БКЭ_~5055318" xfId="6859"/>
    <cellStyle name="_Книга3_БКЭ_DCF030925_vat" xfId="6860"/>
    <cellStyle name="_Книга3_БКЭ_DCF030925_vat_" xfId="6861"/>
    <cellStyle name="_Книга3_БКЭ_DCFonly" xfId="6862"/>
    <cellStyle name="_Книга3_для вставки в пакет за 2001" xfId="6863"/>
    <cellStyle name="_Книга3_для вставки в пакет за 2001_~5055318" xfId="6864"/>
    <cellStyle name="_Книга3_для вставки в пакет за 2001_DCF030925_vat" xfId="6865"/>
    <cellStyle name="_Книга3_для вставки в пакет за 2001_DCF030925_vat_" xfId="6866"/>
    <cellStyle name="_Книга3_для вставки в пакет за 2001_DCFonly" xfId="6867"/>
    <cellStyle name="_Книга3_дляГалиныВ" xfId="6868"/>
    <cellStyle name="_Книга3_дляГалиныВ_040822 Profit_Tax_(portal)" xfId="6869"/>
    <cellStyle name="_Книга3_дляГалиныВ_040928 Profit_Tax_3Ax1Ax4" xfId="6870"/>
    <cellStyle name="_Книга3_дляГалиныВ_Tax Input 5yr plan" xfId="6871"/>
    <cellStyle name="_Книга3_дляГалиныВ_Книга2" xfId="6872"/>
    <cellStyle name="_Книга3_дляГалиныВ_Налог_на_прибыль" xfId="6873"/>
    <cellStyle name="_Книга3_Книга7" xfId="6874"/>
    <cellStyle name="_Книга3_Книга7_~5055318" xfId="6875"/>
    <cellStyle name="_Книга3_Книга7_DCF030925_vat" xfId="6876"/>
    <cellStyle name="_Книга3_Книга7_DCF030925_vat_" xfId="6877"/>
    <cellStyle name="_Книга3_Книга7_DCFonly" xfId="6878"/>
    <cellStyle name="_Книга3_Лист1" xfId="6879"/>
    <cellStyle name="_Книга3_Лист1_040822 Profit_Tax_(portal)" xfId="6880"/>
    <cellStyle name="_Книга3_Лист1_040928 Profit_Tax_3Ax1Ax4" xfId="6881"/>
    <cellStyle name="_Книга3_Лист1_Tax Input 5yr plan" xfId="6882"/>
    <cellStyle name="_Книга3_Лист1_Книга2" xfId="6883"/>
    <cellStyle name="_Книга3_Лист1_Налог_на_прибыль" xfId="6884"/>
    <cellStyle name="_Книга3_ОСН. ДЕЯТ." xfId="6885"/>
    <cellStyle name="_Книга3_ОСН. ДЕЯТ._~5055318" xfId="6886"/>
    <cellStyle name="_Книга3_ОСН. ДЕЯТ._DCF030925_vat" xfId="6887"/>
    <cellStyle name="_Книга3_ОСН. ДЕЯТ._DCF030925_vat_" xfId="6888"/>
    <cellStyle name="_Книга3_ОСН. ДЕЯТ._DCFonly" xfId="6889"/>
    <cellStyle name="_Книга3_Перечень названий форм" xfId="6890"/>
    <cellStyle name="_Книга3_Перечень названий форм_~5055318" xfId="6891"/>
    <cellStyle name="_Книга3_Подразделения" xfId="6892"/>
    <cellStyle name="_Книга3_Подразделения_040822 Profit_Tax_(portal)" xfId="6893"/>
    <cellStyle name="_Книга3_Подразделения_040928 Profit_Tax_3Ax1Ax4" xfId="6894"/>
    <cellStyle name="_Книга3_Подразделения_Tax Input 5yr plan" xfId="6895"/>
    <cellStyle name="_Книга3_Подразделения_Книга2" xfId="6896"/>
    <cellStyle name="_Книга3_Подразделения_Налог_на_прибыль" xfId="6897"/>
    <cellStyle name="_Книга3_РИТЭК" xfId="6898"/>
    <cellStyle name="_Книга3_Список тиражирования" xfId="6899"/>
    <cellStyle name="_Книга3_Список тиражирования_040822 Profit_Tax_(portal)" xfId="6900"/>
    <cellStyle name="_Книга3_Список тиражирования_040928 Profit_Tax_3Ax1Ax4" xfId="6901"/>
    <cellStyle name="_Книга3_Список тиражирования_Tax Input 5yr plan" xfId="6902"/>
    <cellStyle name="_Книга3_Список тиражирования_Книга2" xfId="6903"/>
    <cellStyle name="_Книга3_Список тиражирования_Налог_на_прибыль" xfId="6904"/>
    <cellStyle name="_Книга3_Форма 12 last" xfId="6905"/>
    <cellStyle name="_Книга3_Форма 12 last_~5055318" xfId="6906"/>
    <cellStyle name="_Книга3_Форма 12 last_DCF030925_vat" xfId="6907"/>
    <cellStyle name="_Книга3_Форма 12 last_DCF030925_vat_" xfId="6908"/>
    <cellStyle name="_Книга3_Форма 12 last_DCFonly" xfId="6909"/>
    <cellStyle name="_Книга31" xfId="6910"/>
    <cellStyle name="_Книга4" xfId="6911"/>
    <cellStyle name="_Книга45" xfId="6912"/>
    <cellStyle name="_Книга5" xfId="6913"/>
    <cellStyle name="_Книга5_DIF1 2005 17­_10_2005 (в параметрах 2006 без ВНГ) копия" xfId="6914"/>
    <cellStyle name="_Книга5_база по доп.проектГТМпарам 2004" xfId="6915"/>
    <cellStyle name="_Книга5_Доп.свод 18$" xfId="6916"/>
    <cellStyle name="_Книга5_Инвест1" xfId="6917"/>
    <cellStyle name="_Книга5_Книга1" xfId="6918"/>
    <cellStyle name="_Книга5_ОАО ВНГ_исходник-GFO-9 (2)" xfId="6919"/>
    <cellStyle name="_Книга5_ОАО ВНГ_исходник-GFO-9 (3)" xfId="6920"/>
    <cellStyle name="_Книга5_Презентация_ВНГ_15.03_затраты" xfId="6921"/>
    <cellStyle name="_Книга5_Презентация_ННП_10.07_добыча" xfId="6922"/>
    <cellStyle name="_Книга5_Проекты  (5)" xfId="6923"/>
    <cellStyle name="_Книга5_Ранжир доп+портф06_04" xfId="6924"/>
    <cellStyle name="_Книга5_Сокращенный вариант от 02_10" xfId="6925"/>
    <cellStyle name="_Книга5_Шаблон" xfId="6926"/>
    <cellStyle name="_Книга5_Шаблон (2)" xfId="6927"/>
    <cellStyle name="_Книга6" xfId="6928"/>
    <cellStyle name="_Книга6_FA_EBITDA_GAAP_2010_2009_без_NIS,SE_3Q_v3" xfId="6929"/>
    <cellStyle name="_Книга6_Книга1 (7) (2)" xfId="6930"/>
    <cellStyle name="_Книга6_Пересчет-март2009-240209" xfId="6931"/>
    <cellStyle name="_Книга7" xfId="6932"/>
    <cellStyle name="_Книга7_~5055318" xfId="6933"/>
    <cellStyle name="_Книга7_17_0" xfId="6934"/>
    <cellStyle name="_Книга7_17_0_~5055318" xfId="6935"/>
    <cellStyle name="_Книга7_17_0_1" xfId="6936"/>
    <cellStyle name="_Книга7_17_0_1_~5055318" xfId="6937"/>
    <cellStyle name="_Книга7_balance" xfId="6938"/>
    <cellStyle name="_Книга7_balance_~5055318" xfId="6939"/>
    <cellStyle name="_Книга7_Capex-new" xfId="6940"/>
    <cellStyle name="_Книга7_Capex-new_~5055318" xfId="6941"/>
    <cellStyle name="_Книга7_Capex-new_DCF030925_vat" xfId="6942"/>
    <cellStyle name="_Книга7_Capex-new_DCF030925_vat_" xfId="6943"/>
    <cellStyle name="_Книга7_Capex-new_DCFonly" xfId="6944"/>
    <cellStyle name="_Книга7_DCF030925_vat" xfId="6945"/>
    <cellStyle name="_Книга7_DCF030925_vat_" xfId="6946"/>
    <cellStyle name="_Книга7_DCFonly" xfId="6947"/>
    <cellStyle name="_Книга7_Financial Plan - final_2" xfId="6948"/>
    <cellStyle name="_Книга7_Financial Plan - final_2_~5055318" xfId="6949"/>
    <cellStyle name="_Книга7_Financial Plan - final_2_DCF030925_vat" xfId="6950"/>
    <cellStyle name="_Книга7_Financial Plan - final_2_DCF030925_vat_" xfId="6951"/>
    <cellStyle name="_Книга7_Financial Plan - final_2_DCFonly" xfId="6952"/>
    <cellStyle name="_Книга7_Form 01(MB)" xfId="6953"/>
    <cellStyle name="_Книга7_Form 01(MB)_040822 Profit_Tax_(portal)" xfId="6954"/>
    <cellStyle name="_Книга7_Form 01(MB)_040928 Profit_Tax_3Ax1Ax4" xfId="6955"/>
    <cellStyle name="_Книга7_Form 01(MB)_Tax Input 5yr plan" xfId="6956"/>
    <cellStyle name="_Книга7_Form 01(MB)_Книга2" xfId="6957"/>
    <cellStyle name="_Книга7_Form 01(MB)_Налог_на_прибыль" xfId="6958"/>
    <cellStyle name="_Книга7_Links_NK" xfId="6959"/>
    <cellStyle name="_Книга7_Links_NK_040822 Profit_Tax_(portal)" xfId="6960"/>
    <cellStyle name="_Книга7_Links_NK_040928 Profit_Tax_3Ax1Ax4" xfId="6961"/>
    <cellStyle name="_Книга7_Links_NK_Tax Input 5yr plan" xfId="6962"/>
    <cellStyle name="_Книга7_Links_NK_Книга2" xfId="6963"/>
    <cellStyle name="_Книга7_Links_NK_Налог_на_прибыль" xfId="6964"/>
    <cellStyle name="_Книга7_N20_5" xfId="6965"/>
    <cellStyle name="_Книга7_N20_5_~5055318" xfId="6966"/>
    <cellStyle name="_Книга7_N20_5_DCF030925_vat" xfId="6967"/>
    <cellStyle name="_Книга7_N20_5_DCF030925_vat_" xfId="6968"/>
    <cellStyle name="_Книга7_N20_5_DCFonly" xfId="6969"/>
    <cellStyle name="_Книга7_N20_6" xfId="6970"/>
    <cellStyle name="_Книга7_N20_6_~5055318" xfId="6971"/>
    <cellStyle name="_Книга7_N20_6_DCF030925_vat" xfId="6972"/>
    <cellStyle name="_Книга7_N20_6_DCF030925_vat_" xfId="6973"/>
    <cellStyle name="_Книга7_N20_6_DCFonly" xfId="6974"/>
    <cellStyle name="_Книга7_New Form10_2" xfId="6975"/>
    <cellStyle name="_Книга7_New Form10_2_~5055318" xfId="6976"/>
    <cellStyle name="_Книга7_New Form10_2_DCF030925_vat" xfId="6977"/>
    <cellStyle name="_Книга7_New Form10_2_DCF030925_vat_" xfId="6978"/>
    <cellStyle name="_Книга7_New Form10_2_DCFonly" xfId="6979"/>
    <cellStyle name="_Книга7_Nsi" xfId="6980"/>
    <cellStyle name="_Книга7_Nsi - last version" xfId="6981"/>
    <cellStyle name="_Книга7_Nsi - last version for programming" xfId="6982"/>
    <cellStyle name="_Книга7_Nsi - last version for programming_~5055318" xfId="6983"/>
    <cellStyle name="_Книга7_Nsi - last version for programming_DCF030925_vat" xfId="6984"/>
    <cellStyle name="_Книга7_Nsi - last version for programming_DCF030925_vat_" xfId="6985"/>
    <cellStyle name="_Книга7_Nsi - last version for programming_DCFonly" xfId="6986"/>
    <cellStyle name="_Книга7_Nsi - last version_~5055318" xfId="6987"/>
    <cellStyle name="_Книга7_Nsi - last version_DCF030925_vat" xfId="6988"/>
    <cellStyle name="_Книга7_Nsi - last version_DCF030925_vat_" xfId="6989"/>
    <cellStyle name="_Книга7_Nsi - last version_DCFonly" xfId="6990"/>
    <cellStyle name="_Книга7_Nsi - next_last version" xfId="6991"/>
    <cellStyle name="_Книга7_Nsi - next_last version_~5055318" xfId="6992"/>
    <cellStyle name="_Книга7_Nsi - next_last version_DCF030925_vat" xfId="6993"/>
    <cellStyle name="_Книга7_Nsi - next_last version_DCF030925_vat_" xfId="6994"/>
    <cellStyle name="_Книга7_Nsi - next_last version_DCFonly" xfId="6995"/>
    <cellStyle name="_Книга7_Nsi - plan - final" xfId="6996"/>
    <cellStyle name="_Книга7_Nsi - plan - final_~5055318" xfId="6997"/>
    <cellStyle name="_Книга7_Nsi - plan - final_DCF030925_vat" xfId="6998"/>
    <cellStyle name="_Книга7_Nsi - plan - final_DCF030925_vat_" xfId="6999"/>
    <cellStyle name="_Книга7_Nsi - plan - final_DCFonly" xfId="7000"/>
    <cellStyle name="_Книга7_Nsi -super_ last version" xfId="7001"/>
    <cellStyle name="_Книга7_Nsi -super_ last version_~5055318" xfId="7002"/>
    <cellStyle name="_Книга7_Nsi -super_ last version_DCF030925_vat" xfId="7003"/>
    <cellStyle name="_Книга7_Nsi -super_ last version_DCF030925_vat_" xfId="7004"/>
    <cellStyle name="_Книга7_Nsi -super_ last version_DCFonly" xfId="7005"/>
    <cellStyle name="_Книга7_Nsi(2)" xfId="7006"/>
    <cellStyle name="_Книга7_Nsi(2)_040822 Profit_Tax_(portal)" xfId="7007"/>
    <cellStyle name="_Книга7_Nsi(2)_040928 Profit_Tax_3Ax1Ax4" xfId="7008"/>
    <cellStyle name="_Книга7_Nsi(2)_Tax Input 5yr plan" xfId="7009"/>
    <cellStyle name="_Книга7_Nsi(2)_Книга2" xfId="7010"/>
    <cellStyle name="_Книга7_Nsi(2)_Налог_на_прибыль" xfId="7011"/>
    <cellStyle name="_Книга7_Nsi_~5055318" xfId="7012"/>
    <cellStyle name="_Книга7_Nsi_1" xfId="7013"/>
    <cellStyle name="_Книга7_Nsi_1_~5055318" xfId="7014"/>
    <cellStyle name="_Книга7_Nsi_1_DCF030925_vat" xfId="7015"/>
    <cellStyle name="_Книга7_Nsi_1_DCF030925_vat_" xfId="7016"/>
    <cellStyle name="_Книга7_Nsi_1_DCFonly" xfId="7017"/>
    <cellStyle name="_Книга7_Nsi_139" xfId="7018"/>
    <cellStyle name="_Книга7_Nsi_139_~5055318" xfId="7019"/>
    <cellStyle name="_Книга7_Nsi_139_DCF030925_vat" xfId="7020"/>
    <cellStyle name="_Книга7_Nsi_139_DCF030925_vat_" xfId="7021"/>
    <cellStyle name="_Книга7_Nsi_139_DCFonly" xfId="7022"/>
    <cellStyle name="_Книга7_Nsi_140" xfId="7023"/>
    <cellStyle name="_Книга7_Nsi_140(Зах)" xfId="7024"/>
    <cellStyle name="_Книга7_Nsi_140(Зах)_~5055318" xfId="7025"/>
    <cellStyle name="_Книга7_Nsi_140(Зах)_DCF030925_vat" xfId="7026"/>
    <cellStyle name="_Книга7_Nsi_140(Зах)_DCF030925_vat_" xfId="7027"/>
    <cellStyle name="_Книга7_Nsi_140(Зах)_DCFonly" xfId="7028"/>
    <cellStyle name="_Книга7_Nsi_140_~5055318" xfId="7029"/>
    <cellStyle name="_Книга7_Nsi_140_DCF030925_vat" xfId="7030"/>
    <cellStyle name="_Книга7_Nsi_140_DCF030925_vat_" xfId="7031"/>
    <cellStyle name="_Книга7_Nsi_140_DCFonly" xfId="7032"/>
    <cellStyle name="_Книга7_Nsi_140_mod" xfId="7033"/>
    <cellStyle name="_Книга7_Nsi_140_mod_~5055318" xfId="7034"/>
    <cellStyle name="_Книга7_Nsi_140_mod_DCF030925_vat" xfId="7035"/>
    <cellStyle name="_Книга7_Nsi_140_mod_DCF030925_vat_" xfId="7036"/>
    <cellStyle name="_Книга7_Nsi_140_mod_DCFonly" xfId="7037"/>
    <cellStyle name="_Книга7_Nsi_158" xfId="7038"/>
    <cellStyle name="_Книга7_Nsi_158_040822 Profit_Tax_(portal)" xfId="7039"/>
    <cellStyle name="_Книга7_Nsi_158_040928 Profit_Tax_3Ax1Ax4" xfId="7040"/>
    <cellStyle name="_Книга7_Nsi_158_Tax Input 5yr plan" xfId="7041"/>
    <cellStyle name="_Книга7_Nsi_158_Книга2" xfId="7042"/>
    <cellStyle name="_Книга7_Nsi_158_Налог_на_прибыль" xfId="7043"/>
    <cellStyle name="_Книга7_Nsi_DCF030925_vat" xfId="7044"/>
    <cellStyle name="_Книга7_Nsi_DCF030925_vat_" xfId="7045"/>
    <cellStyle name="_Книга7_Nsi_DCFonly" xfId="7046"/>
    <cellStyle name="_Книга7_Nsi_Express" xfId="7047"/>
    <cellStyle name="_Книга7_Nsi_Express_040822 Profit_Tax_(portal)" xfId="7048"/>
    <cellStyle name="_Книга7_Nsi_Express_040928 Profit_Tax_3Ax1Ax4" xfId="7049"/>
    <cellStyle name="_Книга7_Nsi_Express_Tax Input 5yr plan" xfId="7050"/>
    <cellStyle name="_Книга7_Nsi_Express_Книга2" xfId="7051"/>
    <cellStyle name="_Книга7_Nsi_Express_Налог_на_прибыль" xfId="7052"/>
    <cellStyle name="_Книга7_Nsi_Jan1" xfId="7053"/>
    <cellStyle name="_Книга7_Nsi_Jan1_~5055318" xfId="7054"/>
    <cellStyle name="_Книга7_Nsi_Jan1_DCF030925_vat" xfId="7055"/>
    <cellStyle name="_Книга7_Nsi_Jan1_DCF030925_vat_" xfId="7056"/>
    <cellStyle name="_Книга7_Nsi_Jan1_DCFonly" xfId="7057"/>
    <cellStyle name="_Книга7_Nsi_test" xfId="7058"/>
    <cellStyle name="_Книга7_Nsi_test_040822 Profit_Tax_(portal)" xfId="7059"/>
    <cellStyle name="_Книга7_Nsi_test_040928 Profit_Tax_3Ax1Ax4" xfId="7060"/>
    <cellStyle name="_Книга7_Nsi_test_Tax Input 5yr plan" xfId="7061"/>
    <cellStyle name="_Книга7_Nsi_test_Книга2" xfId="7062"/>
    <cellStyle name="_Книга7_Nsi_test_Налог_на_прибыль" xfId="7063"/>
    <cellStyle name="_Книга7_Nsi2" xfId="7064"/>
    <cellStyle name="_Книга7_Nsi2_~5055318" xfId="7065"/>
    <cellStyle name="_Книга7_Nsi2_DCF030925_vat" xfId="7066"/>
    <cellStyle name="_Книга7_Nsi2_DCF030925_vat_" xfId="7067"/>
    <cellStyle name="_Книга7_Nsi2_DCFonly" xfId="7068"/>
    <cellStyle name="_Книга7_Nsi-Services" xfId="7069"/>
    <cellStyle name="_Книга7_Nsi-Services_040822 Profit_Tax_(portal)" xfId="7070"/>
    <cellStyle name="_Книга7_Nsi-Services_040928 Profit_Tax_3Ax1Ax4" xfId="7071"/>
    <cellStyle name="_Книга7_Nsi-Services_Tax Input 5yr plan" xfId="7072"/>
    <cellStyle name="_Книга7_Nsi-Services_Книга2" xfId="7073"/>
    <cellStyle name="_Книга7_Nsi-Services_Налог_на_прибыль" xfId="7074"/>
    <cellStyle name="_Книга7_P&amp;L" xfId="7075"/>
    <cellStyle name="_Книга7_P&amp;L_~5055318" xfId="7076"/>
    <cellStyle name="_Книга7_P&amp;L_DCF030925_vat" xfId="7077"/>
    <cellStyle name="_Книга7_P&amp;L_DCF030925_vat_" xfId="7078"/>
    <cellStyle name="_Книга7_P&amp;L_DCFonly" xfId="7079"/>
    <cellStyle name="_Книга7_S0400" xfId="7080"/>
    <cellStyle name="_Книга7_S0400_040822 Profit_Tax_(portal)" xfId="7081"/>
    <cellStyle name="_Книга7_S0400_040928 Profit_Tax_3Ax1Ax4" xfId="7082"/>
    <cellStyle name="_Книга7_S0400_Tax Input 5yr plan" xfId="7083"/>
    <cellStyle name="_Книга7_S0400_Книга2" xfId="7084"/>
    <cellStyle name="_Книга7_S0400_Налог_на_прибыль" xfId="7085"/>
    <cellStyle name="_Книга7_S13001" xfId="7086"/>
    <cellStyle name="_Книга7_S13001_040822 Profit_Tax_(portal)" xfId="7087"/>
    <cellStyle name="_Книга7_S13001_040928 Profit_Tax_3Ax1Ax4" xfId="7088"/>
    <cellStyle name="_Книга7_S13001_Tax Input 5yr plan" xfId="7089"/>
    <cellStyle name="_Книга7_S13001_Книга2" xfId="7090"/>
    <cellStyle name="_Книга7_S13001_Налог_на_прибыль" xfId="7091"/>
    <cellStyle name="_Книга7_Sheet1" xfId="7092"/>
    <cellStyle name="_Книга7_Sheet1_~5055318" xfId="7093"/>
    <cellStyle name="_Книга7_Sheet1_DCF030925_vat" xfId="7094"/>
    <cellStyle name="_Книга7_Sheet1_DCF030925_vat_" xfId="7095"/>
    <cellStyle name="_Книга7_Sheet1_DCFonly" xfId="7096"/>
    <cellStyle name="_Книга7_SOFI" xfId="7097"/>
    <cellStyle name="_Книга7_sofi - plan_AP270202ii" xfId="7098"/>
    <cellStyle name="_Книга7_sofi - plan_AP270202ii_~5055318" xfId="7099"/>
    <cellStyle name="_Книга7_sofi - plan_AP270202ii_DCF030925_vat" xfId="7100"/>
    <cellStyle name="_Книга7_sofi - plan_AP270202ii_DCF030925_vat_" xfId="7101"/>
    <cellStyle name="_Книга7_sofi - plan_AP270202ii_DCFonly" xfId="7102"/>
    <cellStyle name="_Книга7_sofi - plan_AP270202iii" xfId="7103"/>
    <cellStyle name="_Книга7_sofi - plan_AP270202iii_~5055318" xfId="7104"/>
    <cellStyle name="_Книга7_sofi - plan_AP270202iii_DCF030925_vat" xfId="7105"/>
    <cellStyle name="_Книга7_sofi - plan_AP270202iii_DCF030925_vat_" xfId="7106"/>
    <cellStyle name="_Книга7_sofi - plan_AP270202iii_DCFonly" xfId="7107"/>
    <cellStyle name="_Книга7_sofi - plan_AP270202iv" xfId="7108"/>
    <cellStyle name="_Книга7_sofi - plan_AP270202iv_~5055318" xfId="7109"/>
    <cellStyle name="_Книга7_sofi - plan_AP270202iv_DCF030925_vat" xfId="7110"/>
    <cellStyle name="_Книга7_sofi - plan_AP270202iv_DCF030925_vat_" xfId="7111"/>
    <cellStyle name="_Книга7_sofi - plan_AP270202iv_DCFonly" xfId="7112"/>
    <cellStyle name="_Книга7_Sofi vs Sobi" xfId="7113"/>
    <cellStyle name="_Книга7_Sofi vs Sobi_~5055318" xfId="7114"/>
    <cellStyle name="_Книга7_Sofi vs Sobi_DCF030925_vat" xfId="7115"/>
    <cellStyle name="_Книга7_Sofi vs Sobi_DCF030925_vat_" xfId="7116"/>
    <cellStyle name="_Книга7_Sofi vs Sobi_DCFonly" xfId="7117"/>
    <cellStyle name="_Книга7_SOFI_~5055318" xfId="7118"/>
    <cellStyle name="_Книга7_Sofi_PBD 27-11-01" xfId="7119"/>
    <cellStyle name="_Книга7_Sofi_PBD 27-11-01_~5055318" xfId="7120"/>
    <cellStyle name="_Книга7_Sofi_PBD 27-11-01_DCF030925_vat" xfId="7121"/>
    <cellStyle name="_Книга7_Sofi_PBD 27-11-01_DCF030925_vat_" xfId="7122"/>
    <cellStyle name="_Книга7_Sofi_PBD 27-11-01_DCFonly" xfId="7123"/>
    <cellStyle name="_Книга7_SOFI_TEPs_AOK_130902" xfId="7124"/>
    <cellStyle name="_Книга7_SOFI_TEPs_AOK_130902_040822 Profit_Tax_(portal)" xfId="7125"/>
    <cellStyle name="_Книга7_SOFI_TEPs_AOK_130902_040928 Profit_Tax_3Ax1Ax4" xfId="7126"/>
    <cellStyle name="_Книга7_SOFI_TEPs_AOK_130902_Tax Input 5yr plan" xfId="7127"/>
    <cellStyle name="_Книга7_SOFI_TEPs_AOK_130902_Книга2" xfId="7128"/>
    <cellStyle name="_Книга7_SOFI_TEPs_AOK_130902_Налог_на_прибыль" xfId="7129"/>
    <cellStyle name="_Книга7_Sofi145a" xfId="7130"/>
    <cellStyle name="_Книга7_Sofi145a_~5055318" xfId="7131"/>
    <cellStyle name="_Книга7_Sofi145a_DCF030925_vat" xfId="7132"/>
    <cellStyle name="_Книга7_Sofi145a_DCF030925_vat_" xfId="7133"/>
    <cellStyle name="_Книга7_Sofi145a_DCFonly" xfId="7134"/>
    <cellStyle name="_Книга7_Sofi153" xfId="7135"/>
    <cellStyle name="_Книга7_Sofi153_~5055318" xfId="7136"/>
    <cellStyle name="_Книга7_Sofi153_DCF030925_vat" xfId="7137"/>
    <cellStyle name="_Книга7_Sofi153_DCF030925_vat_" xfId="7138"/>
    <cellStyle name="_Книга7_Sofi153_DCFonly" xfId="7139"/>
    <cellStyle name="_Книга7_Summary" xfId="7140"/>
    <cellStyle name="_Книга7_Summary_~5055318" xfId="7141"/>
    <cellStyle name="_Книга7_Summary_DCF030925_vat" xfId="7142"/>
    <cellStyle name="_Книга7_Summary_DCF030925_vat_" xfId="7143"/>
    <cellStyle name="_Книга7_Summary_DCFonly" xfId="7144"/>
    <cellStyle name="_Книга7_SXXXX_Express_c Links" xfId="7145"/>
    <cellStyle name="_Книга7_SXXXX_Express_c Links_040822 Profit_Tax_(portal)" xfId="7146"/>
    <cellStyle name="_Книга7_SXXXX_Express_c Links_040928 Profit_Tax_3Ax1Ax4" xfId="7147"/>
    <cellStyle name="_Книга7_SXXXX_Express_c Links_Tax Input 5yr plan" xfId="7148"/>
    <cellStyle name="_Книга7_SXXXX_Express_c Links_Книга2" xfId="7149"/>
    <cellStyle name="_Книга7_SXXXX_Express_c Links_Налог_на_прибыль" xfId="7150"/>
    <cellStyle name="_Книга7_Tax_form_1кв_3" xfId="7151"/>
    <cellStyle name="_Книга7_Tax_form_1кв_3_~5055318" xfId="7152"/>
    <cellStyle name="_Книга7_Tax_form_1кв_3_DCF030925_vat" xfId="7153"/>
    <cellStyle name="_Книга7_Tax_form_1кв_3_DCF030925_vat_" xfId="7154"/>
    <cellStyle name="_Книга7_Tax_form_1кв_3_DCFonly" xfId="7155"/>
    <cellStyle name="_Книга7_test_11" xfId="7156"/>
    <cellStyle name="_Книга7_test_11_~5055318" xfId="7157"/>
    <cellStyle name="_Книга7_test_11_DCF030925_vat" xfId="7158"/>
    <cellStyle name="_Книга7_test_11_DCF030925_vat_" xfId="7159"/>
    <cellStyle name="_Книга7_test_11_DCFonly" xfId="7160"/>
    <cellStyle name="_Книга7_БКЭ" xfId="7161"/>
    <cellStyle name="_Книга7_БКЭ_~5055318" xfId="7162"/>
    <cellStyle name="_Книга7_БКЭ_DCF030925_vat" xfId="7163"/>
    <cellStyle name="_Книга7_БКЭ_DCF030925_vat_" xfId="7164"/>
    <cellStyle name="_Книга7_БКЭ_DCFonly" xfId="7165"/>
    <cellStyle name="_Книга7_для вставки в пакет за 2001" xfId="7166"/>
    <cellStyle name="_Книга7_для вставки в пакет за 2001_~5055318" xfId="7167"/>
    <cellStyle name="_Книга7_для вставки в пакет за 2001_DCF030925_vat" xfId="7168"/>
    <cellStyle name="_Книга7_для вставки в пакет за 2001_DCF030925_vat_" xfId="7169"/>
    <cellStyle name="_Книга7_для вставки в пакет за 2001_DCFonly" xfId="7170"/>
    <cellStyle name="_Книга7_дляГалиныВ" xfId="7171"/>
    <cellStyle name="_Книга7_дляГалиныВ_040822 Profit_Tax_(portal)" xfId="7172"/>
    <cellStyle name="_Книга7_дляГалиныВ_040928 Profit_Tax_3Ax1Ax4" xfId="7173"/>
    <cellStyle name="_Книга7_дляГалиныВ_Tax Input 5yr plan" xfId="7174"/>
    <cellStyle name="_Книга7_дляГалиныВ_Книга2" xfId="7175"/>
    <cellStyle name="_Книга7_дляГалиныВ_Налог_на_прибыль" xfId="7176"/>
    <cellStyle name="_Книга7_Книга7" xfId="7177"/>
    <cellStyle name="_Книга7_Книга7_~5055318" xfId="7178"/>
    <cellStyle name="_Книга7_Книга7_DCF030925_vat" xfId="7179"/>
    <cellStyle name="_Книга7_Книга7_DCF030925_vat_" xfId="7180"/>
    <cellStyle name="_Книга7_Книга7_DCFonly" xfId="7181"/>
    <cellStyle name="_Книга7_Лист1" xfId="7182"/>
    <cellStyle name="_Книга7_Лист1_040822 Profit_Tax_(portal)" xfId="7183"/>
    <cellStyle name="_Книга7_Лист1_040928 Profit_Tax_3Ax1Ax4" xfId="7184"/>
    <cellStyle name="_Книга7_Лист1_Tax Input 5yr plan" xfId="7185"/>
    <cellStyle name="_Книга7_Лист1_Книга2" xfId="7186"/>
    <cellStyle name="_Книга7_Лист1_Налог_на_прибыль" xfId="7187"/>
    <cellStyle name="_Книга7_ОСН. ДЕЯТ." xfId="7188"/>
    <cellStyle name="_Книга7_ОСН. ДЕЯТ._~5055318" xfId="7189"/>
    <cellStyle name="_Книга7_ОСН. ДЕЯТ._DCF030925_vat" xfId="7190"/>
    <cellStyle name="_Книга7_ОСН. ДЕЯТ._DCF030925_vat_" xfId="7191"/>
    <cellStyle name="_Книга7_ОСН. ДЕЯТ._DCFonly" xfId="7192"/>
    <cellStyle name="_Книга7_Пересчет-март2009-240209" xfId="7193"/>
    <cellStyle name="_Книга7_Перечень названий форм" xfId="7194"/>
    <cellStyle name="_Книга7_Перечень названий форм_~5055318" xfId="7195"/>
    <cellStyle name="_Книга7_Подразделения" xfId="7196"/>
    <cellStyle name="_Книга7_Подразделения_040822 Profit_Tax_(portal)" xfId="7197"/>
    <cellStyle name="_Книга7_Подразделения_040928 Profit_Tax_3Ax1Ax4" xfId="7198"/>
    <cellStyle name="_Книга7_Подразделения_Tax Input 5yr plan" xfId="7199"/>
    <cellStyle name="_Книга7_Подразделения_Книга2" xfId="7200"/>
    <cellStyle name="_Книга7_Подразделения_Налог_на_прибыль" xfId="7201"/>
    <cellStyle name="_Книга7_Список тиражирования" xfId="7202"/>
    <cellStyle name="_Книга7_Список тиражирования_040822 Profit_Tax_(portal)" xfId="7203"/>
    <cellStyle name="_Книга7_Список тиражирования_040928 Profit_Tax_3Ax1Ax4" xfId="7204"/>
    <cellStyle name="_Книга7_Список тиражирования_Tax Input 5yr plan" xfId="7205"/>
    <cellStyle name="_Книга7_Список тиражирования_Книга2" xfId="7206"/>
    <cellStyle name="_Книга7_Список тиражирования_Налог_на_прибыль" xfId="7207"/>
    <cellStyle name="_Книга7_Форма 12 last" xfId="7208"/>
    <cellStyle name="_Книга7_Форма 12 last_~5055318" xfId="7209"/>
    <cellStyle name="_Книга7_Форма 12 last_DCF030925_vat" xfId="7210"/>
    <cellStyle name="_Книга7_Форма 12 last_DCF030925_vat_" xfId="7211"/>
    <cellStyle name="_Книга7_Форма 12 last_DCFonly" xfId="7212"/>
    <cellStyle name="_КНП_2005_рсч2" xfId="7213"/>
    <cellStyle name="_КНС 22" xfId="7214"/>
    <cellStyle name="_КНС куста 205" xfId="7215"/>
    <cellStyle name="_КНС куста 216 прилож" xfId="7216"/>
    <cellStyle name="_КНС Усть-Балык май" xfId="7217"/>
    <cellStyle name="_Коды подр-й" xfId="7218"/>
    <cellStyle name="_кол-во рем 2006" xfId="7219"/>
    <cellStyle name="_кол-во рем 2006_2010_РАСШИФРОВКА ЗАТРАТ ПО ДОГОВОРАМ" xfId="7220"/>
    <cellStyle name="_Коми" xfId="7221"/>
    <cellStyle name="_КомиАркОйл_плн_январь_251201" xfId="7222"/>
    <cellStyle name="_КомиАркОйл_плн_январь_251201_Пересчет-март2009-240209" xfId="7223"/>
    <cellStyle name="_Комм и управл" xfId="7224"/>
    <cellStyle name="_Комм и управл_12-32" xfId="7225"/>
    <cellStyle name="_Комм и управл_ПНП" xfId="7226"/>
    <cellStyle name="_Комм и управл_РИТЭК" xfId="7227"/>
    <cellStyle name="_Комм и управл1" xfId="7228"/>
    <cellStyle name="_Комм и управл1_12-32" xfId="7229"/>
    <cellStyle name="_Комм и управл1_ПНП" xfId="7230"/>
    <cellStyle name="_Комм и управл1_РИТЭК" xfId="7231"/>
    <cellStyle name="_Комплектация импорта 2006" xfId="7232"/>
    <cellStyle name="_Конс. смета на 2002 г (изм сц.у 2-4 кв)27.03xls" xfId="7233"/>
    <cellStyle name="_Конс. смета на 2002 г (изм сц.у 2-4 кв)27.03xls_12-32" xfId="7234"/>
    <cellStyle name="_Конс. смета на 2002 г (изм сц.у 2-4 кв)27.03xls_ПНП" xfId="7235"/>
    <cellStyle name="_Конс. смета на 2002 г (изм сц.у 2-4 кв)27.03xls_РИТЭК" xfId="7236"/>
    <cellStyle name="_Консолид. смета на 2003 г." xfId="7237"/>
    <cellStyle name="_Консолид. смета на 2003 г._РИТЭК" xfId="7238"/>
    <cellStyle name="_Контр и контролир показатели 1кв 2004" xfId="7239"/>
    <cellStyle name="_Контр и контролир показатели 1кв 2004_12-32" xfId="7240"/>
    <cellStyle name="_Копия 2006 - реагент от 29 09 2005 г1" xfId="7241"/>
    <cellStyle name="_Копия Kust_237_yanvar_2007g." xfId="7242"/>
    <cellStyle name="_Копия Price forecast for gas STL V2" xfId="7243"/>
    <cellStyle name="_Копия Бух.спр. СМР для Прих. Халим.09.06г." xfId="7244"/>
    <cellStyle name="_Копия Копия ОренбургПадение посл" xfId="7245"/>
    <cellStyle name="_Копия ОНСС 2005 вариант N" xfId="7246"/>
    <cellStyle name="_Копия Платежный бюджет БП_2006" xfId="7247"/>
    <cellStyle name="_Копия Прочие о с  2009 с расшифровками" xfId="7248"/>
    <cellStyle name="_Копия Прочие о с  2010 с расшифровками" xfId="7249"/>
    <cellStyle name="_Копия Прочие о с  2011 с расшифровками (2)" xfId="7250"/>
    <cellStyle name="_Копия РД 2005 12-11-04_3057 т.т -2 вар на 2928" xfId="7251"/>
    <cellStyle name="_Копия РД 2005 23-10-04_3100-изм новые от Хальзова А.А. " xfId="7252"/>
    <cellStyle name="_Кор-ка №1_Предложение по кор-ке Плана Затрат на 2007 год " xfId="7253"/>
    <cellStyle name="_КПД на 2009-2011 годы1" xfId="7254"/>
    <cellStyle name="_КР-2009" xfId="7255"/>
    <cellStyle name="_Кредиты и займы 2004 ЛОХЛ" xfId="7256"/>
    <cellStyle name="_Кредиты и займы 2004 ЛОХЛ_12-32" xfId="7257"/>
    <cellStyle name="_Кредиты и займы 2004 ЛОХЛ_ПНП" xfId="7258"/>
    <cellStyle name="_КРОФ в Москву" xfId="7259"/>
    <cellStyle name="_кс 2 к 617 СЕНТЯБРЬ 2007" xfId="7260"/>
    <cellStyle name="_КС-2007_" xfId="7261"/>
    <cellStyle name="_кс-3" xfId="7262"/>
    <cellStyle name="_кс-3  524" xfId="7263"/>
    <cellStyle name="_кс-3  К 616" xfId="7264"/>
    <cellStyle name="_кс-3 за декабрь к 16" xfId="7265"/>
    <cellStyle name="_кс-3 за октябрь" xfId="7266"/>
    <cellStyle name="_кс-3 за январь К 16" xfId="7267"/>
    <cellStyle name="_КТ_план_январь_261201" xfId="7268"/>
    <cellStyle name="_КТ_план_январь_261201_Пересчет-март2009-240209" xfId="7269"/>
    <cellStyle name="_Кузб_актплан" xfId="7270"/>
    <cellStyle name="_Курск 28 10 02" xfId="7271"/>
    <cellStyle name="_Куст 142  6950-Р142  для работы с подрядчиком" xfId="7272"/>
    <cellStyle name="_Куст 143 6950 Д1 для работы с подрядчиком" xfId="7273"/>
    <cellStyle name="_Куст 235  январь 2007г." xfId="7274"/>
    <cellStyle name="_Куст 236  январь 2007г." xfId="7275"/>
    <cellStyle name="_Куст 286 Приобского м Шифр  6950-Р286К" xfId="7276"/>
    <cellStyle name="_Куст 289" xfId="7277"/>
    <cellStyle name="_Куст 291 6950-Р291" xfId="7278"/>
    <cellStyle name="_Куст 292  7260-Р292( для работы подрядчика)" xfId="7279"/>
    <cellStyle name="_ЛеснаяПоляна" xfId="7280"/>
    <cellStyle name="_ЛЗС 2004" xfId="7281"/>
    <cellStyle name="_ЛЗС 2004_12-32" xfId="7282"/>
    <cellStyle name="_ЛЗС 2004_ПНП" xfId="7283"/>
    <cellStyle name="_ЛЗС 2004_РИТЭК" xfId="7284"/>
    <cellStyle name="_ЛЗС 2004г. (ИК 07.06.04)" xfId="7285"/>
    <cellStyle name="_ЛЗС проект 2005 г СнижИнв 270804" xfId="7286"/>
    <cellStyle name="_лимит по рабочим" xfId="7287"/>
    <cellStyle name="_лимит по рабочим_Ф.4 утв Паша" xfId="7288"/>
    <cellStyle name="_Лимиты на ОНСС 2004" xfId="7289"/>
    <cellStyle name="_Лимиты на ОНСС 20041" xfId="7290"/>
    <cellStyle name="_Лимиты НПО апр. 02 (ПБУ)" xfId="7291"/>
    <cellStyle name="_Лимиты НПО апр. 02 (ПБУ)_Выручка" xfId="7292"/>
    <cellStyle name="_Лимиты НПО апр. 02 (ПБУ)_Еженед отчет (new template) (2)_12 дней октября" xfId="7293"/>
    <cellStyle name="_Лимиты НПО апр. 02 (ПБУ)_Еженед отчет (new template) (2)_13 дней июля Бороруева" xfId="7294"/>
    <cellStyle name="_Лимиты НПО апр. 02 (ПБУ)_Еженед отчет (new template) (2)_16дней ноября08" xfId="7295"/>
    <cellStyle name="_Лимиты НПО апр. 02 (ПБУ)_Еженед отчет (new template) (2)_20 дней июля" xfId="7296"/>
    <cellStyle name="_Лимиты НПО апр. 02 (ПБУ)_Еженед отчет (new template) (2)_21 день сентября" xfId="7297"/>
    <cellStyle name="_Лимиты НПО апр. 02 (ПБУ)_Еженед отчет (new template) (2)_28 дней сентября" xfId="7298"/>
    <cellStyle name="_Лимиты НПО апр. 02 (ПБУ)_Еженед отчет (new template) (2)_30 дней сентября" xfId="7299"/>
    <cellStyle name="_Лимиты НПО апр. 02 (ПБУ)_Еженед отчет (new template) (2)_30 дней сентября_от 06.10.2008" xfId="7300"/>
    <cellStyle name="_Лимиты НПО апр. 02 (ПБУ)_Еженед отчет (new template) (2)_31 дней июля" xfId="7301"/>
    <cellStyle name="_Лимиты НПО апр. 02 (ПБУ)_Еженед отчет (new template) (2)_9 дней ноября08" xfId="7302"/>
    <cellStyle name="_Лимиты НПО апр. 02 (ПБУ)_Еженед отчет (new template) (3)_07 дней декабря08" xfId="7303"/>
    <cellStyle name="_Лимиты НПО апр. 02 (ПБУ)_Еженед отчет (new template) (3)_23 дней ноября08" xfId="7304"/>
    <cellStyle name="_Лимиты НПО апр. 02 (ПБУ)_Еженед отчет (new template) (3)_27 дней ноября08" xfId="7305"/>
    <cellStyle name="_Лимиты НПО апр. 02 (ПБУ)_Еженед отчет (new template) (3)_30 дней ноября08" xfId="7306"/>
    <cellStyle name="_Лимиты НПО апр. 02 (ПБУ)_Еженед отчет (new template) (4)_14 дней декабря08" xfId="7307"/>
    <cellStyle name="_Лимиты НПО апр. 02 (ПБУ)_Еженед отчет (new template) (Ч)_11 дней январь09" xfId="7308"/>
    <cellStyle name="_Лимиты НПО апр. 02 (ПБУ)_Еженед отчет (new template) (Ч)_18 дней январь09" xfId="7309"/>
    <cellStyle name="_Лимиты НПО апр. 02 (ПБУ)_Еженед отчет (new template) (Ч)_21 день декабря08" xfId="7310"/>
    <cellStyle name="_Лимиты НПО апр. 02 (ПБУ)_Еженед отчет (new template) (Ч)_25 дней январь09" xfId="7311"/>
    <cellStyle name="_Лимиты НПО апр. 02 (ПБУ)_Еженед отчет (new template) (Ч)_28 день декабря08" xfId="7312"/>
    <cellStyle name="_Лимиты НПО апр. 02 (ПБУ)_Еженед отчет (new template) (Ч)_31 дней январь09" xfId="7313"/>
    <cellStyle name="_Лимиты НПО апр. 02 (ПБУ)_Еженед отчет (new template) (Ч)_8 дней февраль09" xfId="7314"/>
    <cellStyle name="_Лимиты НПО апр. 02 (ПБУ)_Еженед отчет ДЛТ до 08 февраля 2009" xfId="7315"/>
    <cellStyle name="_Лимиты НПО апр. 02 (ПБУ)_Еженед отчет ДЛТ до 11 января" xfId="7316"/>
    <cellStyle name="_Лимиты НПО апр. 02 (ПБУ)_Еженед отчет ДЛТ до 14 декабря" xfId="7317"/>
    <cellStyle name="_Лимиты НПО апр. 02 (ПБУ)_Еженед отчет ДЛТ до 18 января" xfId="7318"/>
    <cellStyle name="_Лимиты НПО апр. 02 (ПБУ)_Еженед отчет ДЛТ до 21 декабря" xfId="7319"/>
    <cellStyle name="_Лимиты НПО апр. 02 (ПБУ)_Еженед отчет ДЛТ до 25 января 2009" xfId="7320"/>
    <cellStyle name="_Лимиты НПО апр. 02 (ПБУ)_Еженед отчет ДЛТ до 28 декабря" xfId="7321"/>
    <cellStyle name="_Лимиты НПО апр. 02 (ПБУ)_Еженед отчет ДЛТ до 31 января 2009" xfId="7322"/>
    <cellStyle name="_Лимиты НПО апр. 02 (ПБУ)_Еженед отчет ДЛТ до 6 сентября 2009" xfId="7323"/>
    <cellStyle name="_Лимиты НПО апр. 02 (ПБУ)_Еженед отчет УЛТ до 07 декабря" xfId="7324"/>
    <cellStyle name="_Лимиты НПО апр. 02 (ПБУ)_Еженед отчет УЛТ до 07 сентября" xfId="7325"/>
    <cellStyle name="_Лимиты НПО апр. 02 (ПБУ)_Еженед отчет УЛТ до 09 ноября" xfId="7326"/>
    <cellStyle name="_Лимиты НПО апр. 02 (ПБУ)_Еженед отчет УЛТ до 10 августа" xfId="7327"/>
    <cellStyle name="_Лимиты НПО апр. 02 (ПБУ)_Еженед отчет УЛТ до 12 октября" xfId="7328"/>
    <cellStyle name="_Лимиты НПО апр. 02 (ПБУ)_Еженед отчет УЛТ до 13 июля" xfId="7329"/>
    <cellStyle name="_Лимиты НПО апр. 02 (ПБУ)_Еженед отчет УЛТ до 16 ноября" xfId="7330"/>
    <cellStyle name="_Лимиты НПО апр. 02 (ПБУ)_Еженед отчет УЛТ до 20 июля" xfId="7331"/>
    <cellStyle name="_Лимиты НПО апр. 02 (ПБУ)_Еженед отчет УЛТ до 21 сентября" xfId="7332"/>
    <cellStyle name="_Лимиты НПО апр. 02 (ПБУ)_Еженед отчет УЛТ до 23 ноября" xfId="7333"/>
    <cellStyle name="_Лимиты НПО апр. 02 (ПБУ)_Еженед отчет УЛТ до 28 сентября" xfId="7334"/>
    <cellStyle name="_Лимиты НПО апр. 02 (ПБУ)_Еженед отчет УЛТ до 30 ноября" xfId="7335"/>
    <cellStyle name="_Лимиты НПО апр. 02 (ПБУ)_Еженед отчет УЛТ до 30 сентября" xfId="7336"/>
    <cellStyle name="_Лимиты НПО апр. 02 (ПБУ)_Еженед отчет УЛТ до 31 июля (3)" xfId="7337"/>
    <cellStyle name="_Лимиты НПО апр. 02 (ПБУ)_Еженедельный отчет 28.09" xfId="7338"/>
    <cellStyle name="_Лимиты НПО апр. 02 (ПБУ)_Еженедельный отчет ДЭИ плюс маркетинг (основной)" xfId="7339"/>
    <cellStyle name="_Лимиты НПО апр. 02 (ПБУ)_Еженедельный отчет от 07.09.2009 2" xfId="7340"/>
    <cellStyle name="_Лимиты НПО апр. 02 (ПБУ)_Еженедельный отчет от 16.03.2009" xfId="7341"/>
    <cellStyle name="_Лимиты НПО апр. 02 (ПБУ)_К отчету 06.09.2009" xfId="7342"/>
    <cellStyle name="_Лимиты НПО апр. 02 (ПБУ)_К отчету 08 09 2008" xfId="7343"/>
    <cellStyle name="_Лимиты НПО апр. 02 (ПБУ)_К отчету 08.02.2009" xfId="7344"/>
    <cellStyle name="_Лимиты НПО апр. 02 (ПБУ)_К отчету 08.12.2008" xfId="7345"/>
    <cellStyle name="_Лимиты НПО апр. 02 (ПБУ)_К отчету 10.11.2008" xfId="7346"/>
    <cellStyle name="_Лимиты НПО апр. 02 (ПБУ)_К отчету 11.08.2008" xfId="7347"/>
    <cellStyle name="_Лимиты НПО апр. 02 (ПБУ)_К отчету 12.01.2009" xfId="7348"/>
    <cellStyle name="_Лимиты НПО апр. 02 (ПБУ)_К отчету 13.10.2008" xfId="7349"/>
    <cellStyle name="_Лимиты НПО апр. 02 (ПБУ)_К отчету 1-30 сентября" xfId="7350"/>
    <cellStyle name="_Лимиты НПО апр. 02 (ПБУ)_К отчету 14.07.2008 ПНПО" xfId="7351"/>
    <cellStyle name="_Лимиты НПО апр. 02 (ПБУ)_К отчету 15.12.2008" xfId="7352"/>
    <cellStyle name="_Лимиты НПО апр. 02 (ПБУ)_К отчету 17.11.2008" xfId="7353"/>
    <cellStyle name="_Лимиты НПО апр. 02 (ПБУ)_К отчету 19.01.2009" xfId="7354"/>
    <cellStyle name="_Лимиты НПО апр. 02 (ПБУ)_К отчету 21.07.2008" xfId="7355"/>
    <cellStyle name="_Лимиты НПО апр. 02 (ПБУ)_К отчету 22.09.2008" xfId="7356"/>
    <cellStyle name="_Лимиты НПО апр. 02 (ПБУ)_К отчету 22.12.2008" xfId="7357"/>
    <cellStyle name="_Лимиты НПО апр. 02 (ПБУ)_К отчету 24.11.2008" xfId="7358"/>
    <cellStyle name="_Лимиты НПО апр. 02 (ПБУ)_К отчету 26.01.2009" xfId="7359"/>
    <cellStyle name="_Лимиты НПО апр. 02 (ПБУ)_К отчету 29.09.2008" xfId="7360"/>
    <cellStyle name="_Лимиты НПО апр. 02 (ПБУ)_К отчету 29.12.2008" xfId="7361"/>
    <cellStyle name="_Лимиты НПО апр. 02 (ПБУ)_К отчету 30.11.2008" xfId="7362"/>
    <cellStyle name="_Лимиты НПО апр. 02 (ПБУ)_К отчету 31.01.2009" xfId="7363"/>
    <cellStyle name="_Лимиты НПО апр. 02 (ПБУ)_К отчету 31.07.2008" xfId="7364"/>
    <cellStyle name="_Лимиты НПО апр. 02 (ПБУ)_Копия Еженед отчет (new template) (3)_07 дней декабря08" xfId="7365"/>
    <cellStyle name="_Лимиты НПО апр. 02 (ПБУ)_Маркетинг - стр. 1" xfId="7366"/>
    <cellStyle name="_Лимиты НПО апр. 02 (ПБУ)_ПНПО" xfId="7367"/>
    <cellStyle name="_Лист в C: DOCUME~1 YUNNIS~1 LOCALS~1 Temp Rar$DI00.453 Стандарт_П2-01С007 (испр)_с прин_испр" xfId="7368"/>
    <cellStyle name="_Лист1" xfId="7369"/>
    <cellStyle name="_Лист1 2" xfId="7370"/>
    <cellStyle name="_Лист1_12-32" xfId="7371"/>
    <cellStyle name="_Лист1_13-1. Экономика и финансы (1-58)_01-07-2008" xfId="7372"/>
    <cellStyle name="_Лист1_13-1. Экономика и финансы (1-58)_01-07-2008_12-32" xfId="7373"/>
    <cellStyle name="_Лист1_13-1. Экономика и финансы (1-58)_01-07-2008_ПНП" xfId="7374"/>
    <cellStyle name="_Лист1_13-2. Экономика и финансы (33-52)" xfId="7375"/>
    <cellStyle name="_Лист1_13-2. Экономика и финансы (33-53)" xfId="7376"/>
    <cellStyle name="_Лист1_13-2. Экономика и финансы (34-56)" xfId="7377"/>
    <cellStyle name="_Лист1_21 НГДО-3кв (принято)" xfId="7378"/>
    <cellStyle name="_Лист1_21 НГДО-3кв (принято)_РИТЭК" xfId="7379"/>
    <cellStyle name="_Лист1_3 кв" xfId="7380"/>
    <cellStyle name="_Лист1_АИК" xfId="7381"/>
    <cellStyle name="_Лист1_Баланс газопереработки - Форма 2.6" xfId="7382"/>
    <cellStyle name="_Лист1_БАЛАНСЫ НЕФТИ И ГАЗА" xfId="7383"/>
    <cellStyle name="_Лист1_БК_НИПИ 2008 год откорректированный" xfId="7384"/>
    <cellStyle name="_Лист1_БН_БС" xfId="7385"/>
    <cellStyle name="_Лист1_БН_БС_12-32" xfId="7386"/>
    <cellStyle name="_Лист1_БНГ_БС" xfId="7387"/>
    <cellStyle name="_Лист1_БНГ_БС_12-32" xfId="7388"/>
    <cellStyle name="_Лист1_БПГ_НГДО" xfId="7389"/>
    <cellStyle name="_Лист1_БПГ_НГДО_12-32" xfId="7390"/>
    <cellStyle name="_Лист1_ДДС" xfId="7391"/>
    <cellStyle name="_Лист1_ДДС_12-32" xfId="7392"/>
    <cellStyle name="_Лист1_ЗС" xfId="7393"/>
    <cellStyle name="_Лист1_Коми" xfId="7394"/>
    <cellStyle name="_Лист1_Мат балансы 090708" xfId="7395"/>
    <cellStyle name="_Лист1_Пересчет-март2009-240209" xfId="7396"/>
    <cellStyle name="_Лист1_ПНП" xfId="7397"/>
    <cellStyle name="_Лист1_Прогноз февраль-получено270109" xfId="7398"/>
    <cellStyle name="_Лист1_Расчет цены на сентябрь" xfId="7399"/>
    <cellStyle name="_Лист1_структура цены" xfId="7400"/>
    <cellStyle name="_Лист1_структура цены_РИТЭК" xfId="7401"/>
    <cellStyle name="_Лист1_Турс-2009-возвр -260209-Люба" xfId="7402"/>
    <cellStyle name="_Лист1_убойная сила" xfId="7403"/>
    <cellStyle name="_Лист1_упр и ком" xfId="7404"/>
    <cellStyle name="_Лист1_Управленч 2008 г и 1 кв с кап. строит" xfId="7405"/>
    <cellStyle name="_Лист1_Форма 13.30" xfId="7406"/>
    <cellStyle name="_Лист1_Форма 13.30 от Ветошевой" xfId="7407"/>
    <cellStyle name="_Лист1_Формы - переход на форматы БК1" xfId="7408"/>
    <cellStyle name="_Лист1_формы 13.30 13.37 13.38" xfId="7409"/>
    <cellStyle name="_Лист1_ФЭП" xfId="7410"/>
    <cellStyle name="_Лист1_ФЭП  и ПУ  план 2009-2011  1" xfId="7411"/>
    <cellStyle name="_Лист1_ФЭП, ПУ  и ПДиР  план 2009-2011 2010-2011 новая цена и %ОКОНЧАТЕЛЬНО" xfId="7412"/>
    <cellStyle name="_Лист1_ФЭП_12-32" xfId="7413"/>
    <cellStyle name="_Лист2" xfId="7414"/>
    <cellStyle name="_Лист2 10" xfId="7415"/>
    <cellStyle name="_Лист2 10 10" xfId="7416"/>
    <cellStyle name="_Лист2 10 100" xfId="7417"/>
    <cellStyle name="_Лист2 10 101" xfId="7418"/>
    <cellStyle name="_Лист2 10 102" xfId="7419"/>
    <cellStyle name="_Лист2 10 103" xfId="7420"/>
    <cellStyle name="_Лист2 10 104" xfId="7421"/>
    <cellStyle name="_Лист2 10 105" xfId="7422"/>
    <cellStyle name="_Лист2 10 106" xfId="7423"/>
    <cellStyle name="_Лист2 10 107" xfId="7424"/>
    <cellStyle name="_Лист2 10 108" xfId="7425"/>
    <cellStyle name="_Лист2 10 109" xfId="7426"/>
    <cellStyle name="_Лист2 10 11" xfId="7427"/>
    <cellStyle name="_Лист2 10 110" xfId="7428"/>
    <cellStyle name="_Лист2 10 111" xfId="7429"/>
    <cellStyle name="_Лист2 10 112" xfId="7430"/>
    <cellStyle name="_Лист2 10 113" xfId="7431"/>
    <cellStyle name="_Лист2 10 114" xfId="7432"/>
    <cellStyle name="_Лист2 10 115" xfId="7433"/>
    <cellStyle name="_Лист2 10 116" xfId="7434"/>
    <cellStyle name="_Лист2 10 117" xfId="7435"/>
    <cellStyle name="_Лист2 10 118" xfId="7436"/>
    <cellStyle name="_Лист2 10 119" xfId="7437"/>
    <cellStyle name="_Лист2 10 12" xfId="7438"/>
    <cellStyle name="_Лист2 10 120" xfId="7439"/>
    <cellStyle name="_Лист2 10 121" xfId="7440"/>
    <cellStyle name="_Лист2 10 122" xfId="7441"/>
    <cellStyle name="_Лист2 10 123" xfId="7442"/>
    <cellStyle name="_Лист2 10 124" xfId="7443"/>
    <cellStyle name="_Лист2 10 125" xfId="7444"/>
    <cellStyle name="_Лист2 10 126" xfId="7445"/>
    <cellStyle name="_Лист2 10 127" xfId="7446"/>
    <cellStyle name="_Лист2 10 128" xfId="7447"/>
    <cellStyle name="_Лист2 10 129" xfId="7448"/>
    <cellStyle name="_Лист2 10 13" xfId="7449"/>
    <cellStyle name="_Лист2 10 130" xfId="7450"/>
    <cellStyle name="_Лист2 10 131" xfId="7451"/>
    <cellStyle name="_Лист2 10 132" xfId="7452"/>
    <cellStyle name="_Лист2 10 133" xfId="7453"/>
    <cellStyle name="_Лист2 10 134" xfId="7454"/>
    <cellStyle name="_Лист2 10 135" xfId="7455"/>
    <cellStyle name="_Лист2 10 136" xfId="7456"/>
    <cellStyle name="_Лист2 10 137" xfId="7457"/>
    <cellStyle name="_Лист2 10 138" xfId="7458"/>
    <cellStyle name="_Лист2 10 139" xfId="7459"/>
    <cellStyle name="_Лист2 10 14" xfId="7460"/>
    <cellStyle name="_Лист2 10 140" xfId="7461"/>
    <cellStyle name="_Лист2 10 141" xfId="7462"/>
    <cellStyle name="_Лист2 10 142" xfId="7463"/>
    <cellStyle name="_Лист2 10 143" xfId="7464"/>
    <cellStyle name="_Лист2 10 144" xfId="7465"/>
    <cellStyle name="_Лист2 10 145" xfId="7466"/>
    <cellStyle name="_Лист2 10 146" xfId="7467"/>
    <cellStyle name="_Лист2 10 147" xfId="7468"/>
    <cellStyle name="_Лист2 10 148" xfId="7469"/>
    <cellStyle name="_Лист2 10 149" xfId="7470"/>
    <cellStyle name="_Лист2 10 15" xfId="7471"/>
    <cellStyle name="_Лист2 10 150" xfId="7472"/>
    <cellStyle name="_Лист2 10 151" xfId="7473"/>
    <cellStyle name="_Лист2 10 152" xfId="7474"/>
    <cellStyle name="_Лист2 10 153" xfId="7475"/>
    <cellStyle name="_Лист2 10 154" xfId="7476"/>
    <cellStyle name="_Лист2 10 155" xfId="7477"/>
    <cellStyle name="_Лист2 10 156" xfId="7478"/>
    <cellStyle name="_Лист2 10 157" xfId="7479"/>
    <cellStyle name="_Лист2 10 158" xfId="7480"/>
    <cellStyle name="_Лист2 10 159" xfId="7481"/>
    <cellStyle name="_Лист2 10 16" xfId="7482"/>
    <cellStyle name="_Лист2 10 160" xfId="7483"/>
    <cellStyle name="_Лист2 10 161" xfId="7484"/>
    <cellStyle name="_Лист2 10 162" xfId="7485"/>
    <cellStyle name="_Лист2 10 163" xfId="7486"/>
    <cellStyle name="_Лист2 10 164" xfId="7487"/>
    <cellStyle name="_Лист2 10 165" xfId="7488"/>
    <cellStyle name="_Лист2 10 166" xfId="7489"/>
    <cellStyle name="_Лист2 10 167" xfId="7490"/>
    <cellStyle name="_Лист2 10 168" xfId="7491"/>
    <cellStyle name="_Лист2 10 169" xfId="7492"/>
    <cellStyle name="_Лист2 10 17" xfId="7493"/>
    <cellStyle name="_Лист2 10 170" xfId="7494"/>
    <cellStyle name="_Лист2 10 171" xfId="7495"/>
    <cellStyle name="_Лист2 10 18" xfId="7496"/>
    <cellStyle name="_Лист2 10 19" xfId="7497"/>
    <cellStyle name="_Лист2 10 2" xfId="7498"/>
    <cellStyle name="_Лист2 10 20" xfId="7499"/>
    <cellStyle name="_Лист2 10 21" xfId="7500"/>
    <cellStyle name="_Лист2 10 22" xfId="7501"/>
    <cellStyle name="_Лист2 10 23" xfId="7502"/>
    <cellStyle name="_Лист2 10 24" xfId="7503"/>
    <cellStyle name="_Лист2 10 25" xfId="7504"/>
    <cellStyle name="_Лист2 10 26" xfId="7505"/>
    <cellStyle name="_Лист2 10 27" xfId="7506"/>
    <cellStyle name="_Лист2 10 28" xfId="7507"/>
    <cellStyle name="_Лист2 10 29" xfId="7508"/>
    <cellStyle name="_Лист2 10 3" xfId="7509"/>
    <cellStyle name="_Лист2 10 30" xfId="7510"/>
    <cellStyle name="_Лист2 10 31" xfId="7511"/>
    <cellStyle name="_Лист2 10 32" xfId="7512"/>
    <cellStyle name="_Лист2 10 33" xfId="7513"/>
    <cellStyle name="_Лист2 10 34" xfId="7514"/>
    <cellStyle name="_Лист2 10 35" xfId="7515"/>
    <cellStyle name="_Лист2 10 36" xfId="7516"/>
    <cellStyle name="_Лист2 10 37" xfId="7517"/>
    <cellStyle name="_Лист2 10 38" xfId="7518"/>
    <cellStyle name="_Лист2 10 39" xfId="7519"/>
    <cellStyle name="_Лист2 10 4" xfId="7520"/>
    <cellStyle name="_Лист2 10 40" xfId="7521"/>
    <cellStyle name="_Лист2 10 41" xfId="7522"/>
    <cellStyle name="_Лист2 10 42" xfId="7523"/>
    <cellStyle name="_Лист2 10 43" xfId="7524"/>
    <cellStyle name="_Лист2 10 44" xfId="7525"/>
    <cellStyle name="_Лист2 10 45" xfId="7526"/>
    <cellStyle name="_Лист2 10 46" xfId="7527"/>
    <cellStyle name="_Лист2 10 47" xfId="7528"/>
    <cellStyle name="_Лист2 10 48" xfId="7529"/>
    <cellStyle name="_Лист2 10 49" xfId="7530"/>
    <cellStyle name="_Лист2 10 5" xfId="7531"/>
    <cellStyle name="_Лист2 10 50" xfId="7532"/>
    <cellStyle name="_Лист2 10 51" xfId="7533"/>
    <cellStyle name="_Лист2 10 52" xfId="7534"/>
    <cellStyle name="_Лист2 10 53" xfId="7535"/>
    <cellStyle name="_Лист2 10 54" xfId="7536"/>
    <cellStyle name="_Лист2 10 55" xfId="7537"/>
    <cellStyle name="_Лист2 10 56" xfId="7538"/>
    <cellStyle name="_Лист2 10 57" xfId="7539"/>
    <cellStyle name="_Лист2 10 58" xfId="7540"/>
    <cellStyle name="_Лист2 10 59" xfId="7541"/>
    <cellStyle name="_Лист2 10 6" xfId="7542"/>
    <cellStyle name="_Лист2 10 60" xfId="7543"/>
    <cellStyle name="_Лист2 10 61" xfId="7544"/>
    <cellStyle name="_Лист2 10 62" xfId="7545"/>
    <cellStyle name="_Лист2 10 63" xfId="7546"/>
    <cellStyle name="_Лист2 10 64" xfId="7547"/>
    <cellStyle name="_Лист2 10 65" xfId="7548"/>
    <cellStyle name="_Лист2 10 66" xfId="7549"/>
    <cellStyle name="_Лист2 10 67" xfId="7550"/>
    <cellStyle name="_Лист2 10 68" xfId="7551"/>
    <cellStyle name="_Лист2 10 69" xfId="7552"/>
    <cellStyle name="_Лист2 10 7" xfId="7553"/>
    <cellStyle name="_Лист2 10 70" xfId="7554"/>
    <cellStyle name="_Лист2 10 71" xfId="7555"/>
    <cellStyle name="_Лист2 10 72" xfId="7556"/>
    <cellStyle name="_Лист2 10 73" xfId="7557"/>
    <cellStyle name="_Лист2 10 74" xfId="7558"/>
    <cellStyle name="_Лист2 10 75" xfId="7559"/>
    <cellStyle name="_Лист2 10 76" xfId="7560"/>
    <cellStyle name="_Лист2 10 77" xfId="7561"/>
    <cellStyle name="_Лист2 10 78" xfId="7562"/>
    <cellStyle name="_Лист2 10 79" xfId="7563"/>
    <cellStyle name="_Лист2 10 8" xfId="7564"/>
    <cellStyle name="_Лист2 10 80" xfId="7565"/>
    <cellStyle name="_Лист2 10 81" xfId="7566"/>
    <cellStyle name="_Лист2 10 82" xfId="7567"/>
    <cellStyle name="_Лист2 10 83" xfId="7568"/>
    <cellStyle name="_Лист2 10 84" xfId="7569"/>
    <cellStyle name="_Лист2 10 85" xfId="7570"/>
    <cellStyle name="_Лист2 10 86" xfId="7571"/>
    <cellStyle name="_Лист2 10 87" xfId="7572"/>
    <cellStyle name="_Лист2 10 88" xfId="7573"/>
    <cellStyle name="_Лист2 10 89" xfId="7574"/>
    <cellStyle name="_Лист2 10 9" xfId="7575"/>
    <cellStyle name="_Лист2 10 90" xfId="7576"/>
    <cellStyle name="_Лист2 10 91" xfId="7577"/>
    <cellStyle name="_Лист2 10 92" xfId="7578"/>
    <cellStyle name="_Лист2 10 93" xfId="7579"/>
    <cellStyle name="_Лист2 10 94" xfId="7580"/>
    <cellStyle name="_Лист2 10 95" xfId="7581"/>
    <cellStyle name="_Лист2 10 96" xfId="7582"/>
    <cellStyle name="_Лист2 10 97" xfId="7583"/>
    <cellStyle name="_Лист2 10 98" xfId="7584"/>
    <cellStyle name="_Лист2 10 99" xfId="7585"/>
    <cellStyle name="_Лист2 11" xfId="7586"/>
    <cellStyle name="_Лист2 11 10" xfId="7587"/>
    <cellStyle name="_Лист2 11 100" xfId="7588"/>
    <cellStyle name="_Лист2 11 101" xfId="7589"/>
    <cellStyle name="_Лист2 11 102" xfId="7590"/>
    <cellStyle name="_Лист2 11 103" xfId="7591"/>
    <cellStyle name="_Лист2 11 104" xfId="7592"/>
    <cellStyle name="_Лист2 11 105" xfId="7593"/>
    <cellStyle name="_Лист2 11 106" xfId="7594"/>
    <cellStyle name="_Лист2 11 107" xfId="7595"/>
    <cellStyle name="_Лист2 11 108" xfId="7596"/>
    <cellStyle name="_Лист2 11 109" xfId="7597"/>
    <cellStyle name="_Лист2 11 11" xfId="7598"/>
    <cellStyle name="_Лист2 11 110" xfId="7599"/>
    <cellStyle name="_Лист2 11 111" xfId="7600"/>
    <cellStyle name="_Лист2 11 112" xfId="7601"/>
    <cellStyle name="_Лист2 11 113" xfId="7602"/>
    <cellStyle name="_Лист2 11 114" xfId="7603"/>
    <cellStyle name="_Лист2 11 115" xfId="7604"/>
    <cellStyle name="_Лист2 11 116" xfId="7605"/>
    <cellStyle name="_Лист2 11 117" xfId="7606"/>
    <cellStyle name="_Лист2 11 118" xfId="7607"/>
    <cellStyle name="_Лист2 11 119" xfId="7608"/>
    <cellStyle name="_Лист2 11 12" xfId="7609"/>
    <cellStyle name="_Лист2 11 120" xfId="7610"/>
    <cellStyle name="_Лист2 11 121" xfId="7611"/>
    <cellStyle name="_Лист2 11 122" xfId="7612"/>
    <cellStyle name="_Лист2 11 123" xfId="7613"/>
    <cellStyle name="_Лист2 11 124" xfId="7614"/>
    <cellStyle name="_Лист2 11 125" xfId="7615"/>
    <cellStyle name="_Лист2 11 126" xfId="7616"/>
    <cellStyle name="_Лист2 11 127" xfId="7617"/>
    <cellStyle name="_Лист2 11 128" xfId="7618"/>
    <cellStyle name="_Лист2 11 129" xfId="7619"/>
    <cellStyle name="_Лист2 11 13" xfId="7620"/>
    <cellStyle name="_Лист2 11 130" xfId="7621"/>
    <cellStyle name="_Лист2 11 131" xfId="7622"/>
    <cellStyle name="_Лист2 11 132" xfId="7623"/>
    <cellStyle name="_Лист2 11 133" xfId="7624"/>
    <cellStyle name="_Лист2 11 134" xfId="7625"/>
    <cellStyle name="_Лист2 11 135" xfId="7626"/>
    <cellStyle name="_Лист2 11 136" xfId="7627"/>
    <cellStyle name="_Лист2 11 137" xfId="7628"/>
    <cellStyle name="_Лист2 11 138" xfId="7629"/>
    <cellStyle name="_Лист2 11 139" xfId="7630"/>
    <cellStyle name="_Лист2 11 14" xfId="7631"/>
    <cellStyle name="_Лист2 11 140" xfId="7632"/>
    <cellStyle name="_Лист2 11 141" xfId="7633"/>
    <cellStyle name="_Лист2 11 142" xfId="7634"/>
    <cellStyle name="_Лист2 11 143" xfId="7635"/>
    <cellStyle name="_Лист2 11 144" xfId="7636"/>
    <cellStyle name="_Лист2 11 145" xfId="7637"/>
    <cellStyle name="_Лист2 11 146" xfId="7638"/>
    <cellStyle name="_Лист2 11 147" xfId="7639"/>
    <cellStyle name="_Лист2 11 148" xfId="7640"/>
    <cellStyle name="_Лист2 11 149" xfId="7641"/>
    <cellStyle name="_Лист2 11 15" xfId="7642"/>
    <cellStyle name="_Лист2 11 150" xfId="7643"/>
    <cellStyle name="_Лист2 11 151" xfId="7644"/>
    <cellStyle name="_Лист2 11 152" xfId="7645"/>
    <cellStyle name="_Лист2 11 153" xfId="7646"/>
    <cellStyle name="_Лист2 11 154" xfId="7647"/>
    <cellStyle name="_Лист2 11 155" xfId="7648"/>
    <cellStyle name="_Лист2 11 156" xfId="7649"/>
    <cellStyle name="_Лист2 11 157" xfId="7650"/>
    <cellStyle name="_Лист2 11 158" xfId="7651"/>
    <cellStyle name="_Лист2 11 159" xfId="7652"/>
    <cellStyle name="_Лист2 11 16" xfId="7653"/>
    <cellStyle name="_Лист2 11 160" xfId="7654"/>
    <cellStyle name="_Лист2 11 161" xfId="7655"/>
    <cellStyle name="_Лист2 11 162" xfId="7656"/>
    <cellStyle name="_Лист2 11 163" xfId="7657"/>
    <cellStyle name="_Лист2 11 164" xfId="7658"/>
    <cellStyle name="_Лист2 11 165" xfId="7659"/>
    <cellStyle name="_Лист2 11 166" xfId="7660"/>
    <cellStyle name="_Лист2 11 167" xfId="7661"/>
    <cellStyle name="_Лист2 11 168" xfId="7662"/>
    <cellStyle name="_Лист2 11 169" xfId="7663"/>
    <cellStyle name="_Лист2 11 17" xfId="7664"/>
    <cellStyle name="_Лист2 11 170" xfId="7665"/>
    <cellStyle name="_Лист2 11 171" xfId="7666"/>
    <cellStyle name="_Лист2 11 18" xfId="7667"/>
    <cellStyle name="_Лист2 11 19" xfId="7668"/>
    <cellStyle name="_Лист2 11 2" xfId="7669"/>
    <cellStyle name="_Лист2 11 20" xfId="7670"/>
    <cellStyle name="_Лист2 11 21" xfId="7671"/>
    <cellStyle name="_Лист2 11 22" xfId="7672"/>
    <cellStyle name="_Лист2 11 23" xfId="7673"/>
    <cellStyle name="_Лист2 11 24" xfId="7674"/>
    <cellStyle name="_Лист2 11 25" xfId="7675"/>
    <cellStyle name="_Лист2 11 26" xfId="7676"/>
    <cellStyle name="_Лист2 11 27" xfId="7677"/>
    <cellStyle name="_Лист2 11 28" xfId="7678"/>
    <cellStyle name="_Лист2 11 29" xfId="7679"/>
    <cellStyle name="_Лист2 11 3" xfId="7680"/>
    <cellStyle name="_Лист2 11 30" xfId="7681"/>
    <cellStyle name="_Лист2 11 31" xfId="7682"/>
    <cellStyle name="_Лист2 11 32" xfId="7683"/>
    <cellStyle name="_Лист2 11 33" xfId="7684"/>
    <cellStyle name="_Лист2 11 34" xfId="7685"/>
    <cellStyle name="_Лист2 11 35" xfId="7686"/>
    <cellStyle name="_Лист2 11 36" xfId="7687"/>
    <cellStyle name="_Лист2 11 37" xfId="7688"/>
    <cellStyle name="_Лист2 11 38" xfId="7689"/>
    <cellStyle name="_Лист2 11 39" xfId="7690"/>
    <cellStyle name="_Лист2 11 4" xfId="7691"/>
    <cellStyle name="_Лист2 11 40" xfId="7692"/>
    <cellStyle name="_Лист2 11 41" xfId="7693"/>
    <cellStyle name="_Лист2 11 42" xfId="7694"/>
    <cellStyle name="_Лист2 11 43" xfId="7695"/>
    <cellStyle name="_Лист2 11 44" xfId="7696"/>
    <cellStyle name="_Лист2 11 45" xfId="7697"/>
    <cellStyle name="_Лист2 11 46" xfId="7698"/>
    <cellStyle name="_Лист2 11 47" xfId="7699"/>
    <cellStyle name="_Лист2 11 48" xfId="7700"/>
    <cellStyle name="_Лист2 11 49" xfId="7701"/>
    <cellStyle name="_Лист2 11 5" xfId="7702"/>
    <cellStyle name="_Лист2 11 50" xfId="7703"/>
    <cellStyle name="_Лист2 11 51" xfId="7704"/>
    <cellStyle name="_Лист2 11 52" xfId="7705"/>
    <cellStyle name="_Лист2 11 53" xfId="7706"/>
    <cellStyle name="_Лист2 11 54" xfId="7707"/>
    <cellStyle name="_Лист2 11 55" xfId="7708"/>
    <cellStyle name="_Лист2 11 56" xfId="7709"/>
    <cellStyle name="_Лист2 11 57" xfId="7710"/>
    <cellStyle name="_Лист2 11 58" xfId="7711"/>
    <cellStyle name="_Лист2 11 59" xfId="7712"/>
    <cellStyle name="_Лист2 11 6" xfId="7713"/>
    <cellStyle name="_Лист2 11 60" xfId="7714"/>
    <cellStyle name="_Лист2 11 61" xfId="7715"/>
    <cellStyle name="_Лист2 11 62" xfId="7716"/>
    <cellStyle name="_Лист2 11 63" xfId="7717"/>
    <cellStyle name="_Лист2 11 64" xfId="7718"/>
    <cellStyle name="_Лист2 11 65" xfId="7719"/>
    <cellStyle name="_Лист2 11 66" xfId="7720"/>
    <cellStyle name="_Лист2 11 67" xfId="7721"/>
    <cellStyle name="_Лист2 11 68" xfId="7722"/>
    <cellStyle name="_Лист2 11 69" xfId="7723"/>
    <cellStyle name="_Лист2 11 7" xfId="7724"/>
    <cellStyle name="_Лист2 11 70" xfId="7725"/>
    <cellStyle name="_Лист2 11 71" xfId="7726"/>
    <cellStyle name="_Лист2 11 72" xfId="7727"/>
    <cellStyle name="_Лист2 11 73" xfId="7728"/>
    <cellStyle name="_Лист2 11 74" xfId="7729"/>
    <cellStyle name="_Лист2 11 75" xfId="7730"/>
    <cellStyle name="_Лист2 11 76" xfId="7731"/>
    <cellStyle name="_Лист2 11 77" xfId="7732"/>
    <cellStyle name="_Лист2 11 78" xfId="7733"/>
    <cellStyle name="_Лист2 11 79" xfId="7734"/>
    <cellStyle name="_Лист2 11 8" xfId="7735"/>
    <cellStyle name="_Лист2 11 80" xfId="7736"/>
    <cellStyle name="_Лист2 11 81" xfId="7737"/>
    <cellStyle name="_Лист2 11 82" xfId="7738"/>
    <cellStyle name="_Лист2 11 83" xfId="7739"/>
    <cellStyle name="_Лист2 11 84" xfId="7740"/>
    <cellStyle name="_Лист2 11 85" xfId="7741"/>
    <cellStyle name="_Лист2 11 86" xfId="7742"/>
    <cellStyle name="_Лист2 11 87" xfId="7743"/>
    <cellStyle name="_Лист2 11 88" xfId="7744"/>
    <cellStyle name="_Лист2 11 89" xfId="7745"/>
    <cellStyle name="_Лист2 11 9" xfId="7746"/>
    <cellStyle name="_Лист2 11 90" xfId="7747"/>
    <cellStyle name="_Лист2 11 91" xfId="7748"/>
    <cellStyle name="_Лист2 11 92" xfId="7749"/>
    <cellStyle name="_Лист2 11 93" xfId="7750"/>
    <cellStyle name="_Лист2 11 94" xfId="7751"/>
    <cellStyle name="_Лист2 11 95" xfId="7752"/>
    <cellStyle name="_Лист2 11 96" xfId="7753"/>
    <cellStyle name="_Лист2 11 97" xfId="7754"/>
    <cellStyle name="_Лист2 11 98" xfId="7755"/>
    <cellStyle name="_Лист2 11 99" xfId="7756"/>
    <cellStyle name="_Лист2 12" xfId="7757"/>
    <cellStyle name="_Лист2 12 10" xfId="7758"/>
    <cellStyle name="_Лист2 12 100" xfId="7759"/>
    <cellStyle name="_Лист2 12 101" xfId="7760"/>
    <cellStyle name="_Лист2 12 102" xfId="7761"/>
    <cellStyle name="_Лист2 12 103" xfId="7762"/>
    <cellStyle name="_Лист2 12 104" xfId="7763"/>
    <cellStyle name="_Лист2 12 105" xfId="7764"/>
    <cellStyle name="_Лист2 12 106" xfId="7765"/>
    <cellStyle name="_Лист2 12 107" xfId="7766"/>
    <cellStyle name="_Лист2 12 108" xfId="7767"/>
    <cellStyle name="_Лист2 12 109" xfId="7768"/>
    <cellStyle name="_Лист2 12 11" xfId="7769"/>
    <cellStyle name="_Лист2 12 110" xfId="7770"/>
    <cellStyle name="_Лист2 12 111" xfId="7771"/>
    <cellStyle name="_Лист2 12 112" xfId="7772"/>
    <cellStyle name="_Лист2 12 113" xfId="7773"/>
    <cellStyle name="_Лист2 12 114" xfId="7774"/>
    <cellStyle name="_Лист2 12 115" xfId="7775"/>
    <cellStyle name="_Лист2 12 116" xfId="7776"/>
    <cellStyle name="_Лист2 12 117" xfId="7777"/>
    <cellStyle name="_Лист2 12 118" xfId="7778"/>
    <cellStyle name="_Лист2 12 119" xfId="7779"/>
    <cellStyle name="_Лист2 12 12" xfId="7780"/>
    <cellStyle name="_Лист2 12 120" xfId="7781"/>
    <cellStyle name="_Лист2 12 121" xfId="7782"/>
    <cellStyle name="_Лист2 12 122" xfId="7783"/>
    <cellStyle name="_Лист2 12 123" xfId="7784"/>
    <cellStyle name="_Лист2 12 124" xfId="7785"/>
    <cellStyle name="_Лист2 12 125" xfId="7786"/>
    <cellStyle name="_Лист2 12 126" xfId="7787"/>
    <cellStyle name="_Лист2 12 127" xfId="7788"/>
    <cellStyle name="_Лист2 12 128" xfId="7789"/>
    <cellStyle name="_Лист2 12 129" xfId="7790"/>
    <cellStyle name="_Лист2 12 13" xfId="7791"/>
    <cellStyle name="_Лист2 12 130" xfId="7792"/>
    <cellStyle name="_Лист2 12 131" xfId="7793"/>
    <cellStyle name="_Лист2 12 132" xfId="7794"/>
    <cellStyle name="_Лист2 12 133" xfId="7795"/>
    <cellStyle name="_Лист2 12 134" xfId="7796"/>
    <cellStyle name="_Лист2 12 135" xfId="7797"/>
    <cellStyle name="_Лист2 12 136" xfId="7798"/>
    <cellStyle name="_Лист2 12 137" xfId="7799"/>
    <cellStyle name="_Лист2 12 138" xfId="7800"/>
    <cellStyle name="_Лист2 12 139" xfId="7801"/>
    <cellStyle name="_Лист2 12 14" xfId="7802"/>
    <cellStyle name="_Лист2 12 140" xfId="7803"/>
    <cellStyle name="_Лист2 12 141" xfId="7804"/>
    <cellStyle name="_Лист2 12 142" xfId="7805"/>
    <cellStyle name="_Лист2 12 143" xfId="7806"/>
    <cellStyle name="_Лист2 12 144" xfId="7807"/>
    <cellStyle name="_Лист2 12 145" xfId="7808"/>
    <cellStyle name="_Лист2 12 146" xfId="7809"/>
    <cellStyle name="_Лист2 12 147" xfId="7810"/>
    <cellStyle name="_Лист2 12 148" xfId="7811"/>
    <cellStyle name="_Лист2 12 149" xfId="7812"/>
    <cellStyle name="_Лист2 12 15" xfId="7813"/>
    <cellStyle name="_Лист2 12 150" xfId="7814"/>
    <cellStyle name="_Лист2 12 151" xfId="7815"/>
    <cellStyle name="_Лист2 12 152" xfId="7816"/>
    <cellStyle name="_Лист2 12 153" xfId="7817"/>
    <cellStyle name="_Лист2 12 154" xfId="7818"/>
    <cellStyle name="_Лист2 12 155" xfId="7819"/>
    <cellStyle name="_Лист2 12 156" xfId="7820"/>
    <cellStyle name="_Лист2 12 157" xfId="7821"/>
    <cellStyle name="_Лист2 12 158" xfId="7822"/>
    <cellStyle name="_Лист2 12 159" xfId="7823"/>
    <cellStyle name="_Лист2 12 16" xfId="7824"/>
    <cellStyle name="_Лист2 12 160" xfId="7825"/>
    <cellStyle name="_Лист2 12 161" xfId="7826"/>
    <cellStyle name="_Лист2 12 162" xfId="7827"/>
    <cellStyle name="_Лист2 12 163" xfId="7828"/>
    <cellStyle name="_Лист2 12 164" xfId="7829"/>
    <cellStyle name="_Лист2 12 165" xfId="7830"/>
    <cellStyle name="_Лист2 12 166" xfId="7831"/>
    <cellStyle name="_Лист2 12 167" xfId="7832"/>
    <cellStyle name="_Лист2 12 168" xfId="7833"/>
    <cellStyle name="_Лист2 12 169" xfId="7834"/>
    <cellStyle name="_Лист2 12 17" xfId="7835"/>
    <cellStyle name="_Лист2 12 170" xfId="7836"/>
    <cellStyle name="_Лист2 12 171" xfId="7837"/>
    <cellStyle name="_Лист2 12 18" xfId="7838"/>
    <cellStyle name="_Лист2 12 19" xfId="7839"/>
    <cellStyle name="_Лист2 12 2" xfId="7840"/>
    <cellStyle name="_Лист2 12 20" xfId="7841"/>
    <cellStyle name="_Лист2 12 21" xfId="7842"/>
    <cellStyle name="_Лист2 12 22" xfId="7843"/>
    <cellStyle name="_Лист2 12 23" xfId="7844"/>
    <cellStyle name="_Лист2 12 24" xfId="7845"/>
    <cellStyle name="_Лист2 12 25" xfId="7846"/>
    <cellStyle name="_Лист2 12 26" xfId="7847"/>
    <cellStyle name="_Лист2 12 27" xfId="7848"/>
    <cellStyle name="_Лист2 12 28" xfId="7849"/>
    <cellStyle name="_Лист2 12 29" xfId="7850"/>
    <cellStyle name="_Лист2 12 3" xfId="7851"/>
    <cellStyle name="_Лист2 12 30" xfId="7852"/>
    <cellStyle name="_Лист2 12 31" xfId="7853"/>
    <cellStyle name="_Лист2 12 32" xfId="7854"/>
    <cellStyle name="_Лист2 12 33" xfId="7855"/>
    <cellStyle name="_Лист2 12 34" xfId="7856"/>
    <cellStyle name="_Лист2 12 35" xfId="7857"/>
    <cellStyle name="_Лист2 12 36" xfId="7858"/>
    <cellStyle name="_Лист2 12 37" xfId="7859"/>
    <cellStyle name="_Лист2 12 38" xfId="7860"/>
    <cellStyle name="_Лист2 12 39" xfId="7861"/>
    <cellStyle name="_Лист2 12 4" xfId="7862"/>
    <cellStyle name="_Лист2 12 40" xfId="7863"/>
    <cellStyle name="_Лист2 12 41" xfId="7864"/>
    <cellStyle name="_Лист2 12 42" xfId="7865"/>
    <cellStyle name="_Лист2 12 43" xfId="7866"/>
    <cellStyle name="_Лист2 12 44" xfId="7867"/>
    <cellStyle name="_Лист2 12 45" xfId="7868"/>
    <cellStyle name="_Лист2 12 46" xfId="7869"/>
    <cellStyle name="_Лист2 12 47" xfId="7870"/>
    <cellStyle name="_Лист2 12 48" xfId="7871"/>
    <cellStyle name="_Лист2 12 49" xfId="7872"/>
    <cellStyle name="_Лист2 12 5" xfId="7873"/>
    <cellStyle name="_Лист2 12 50" xfId="7874"/>
    <cellStyle name="_Лист2 12 51" xfId="7875"/>
    <cellStyle name="_Лист2 12 52" xfId="7876"/>
    <cellStyle name="_Лист2 12 53" xfId="7877"/>
    <cellStyle name="_Лист2 12 54" xfId="7878"/>
    <cellStyle name="_Лист2 12 55" xfId="7879"/>
    <cellStyle name="_Лист2 12 56" xfId="7880"/>
    <cellStyle name="_Лист2 12 57" xfId="7881"/>
    <cellStyle name="_Лист2 12 58" xfId="7882"/>
    <cellStyle name="_Лист2 12 59" xfId="7883"/>
    <cellStyle name="_Лист2 12 6" xfId="7884"/>
    <cellStyle name="_Лист2 12 60" xfId="7885"/>
    <cellStyle name="_Лист2 12 61" xfId="7886"/>
    <cellStyle name="_Лист2 12 62" xfId="7887"/>
    <cellStyle name="_Лист2 12 63" xfId="7888"/>
    <cellStyle name="_Лист2 12 64" xfId="7889"/>
    <cellStyle name="_Лист2 12 65" xfId="7890"/>
    <cellStyle name="_Лист2 12 66" xfId="7891"/>
    <cellStyle name="_Лист2 12 67" xfId="7892"/>
    <cellStyle name="_Лист2 12 68" xfId="7893"/>
    <cellStyle name="_Лист2 12 69" xfId="7894"/>
    <cellStyle name="_Лист2 12 7" xfId="7895"/>
    <cellStyle name="_Лист2 12 70" xfId="7896"/>
    <cellStyle name="_Лист2 12 71" xfId="7897"/>
    <cellStyle name="_Лист2 12 72" xfId="7898"/>
    <cellStyle name="_Лист2 12 73" xfId="7899"/>
    <cellStyle name="_Лист2 12 74" xfId="7900"/>
    <cellStyle name="_Лист2 12 75" xfId="7901"/>
    <cellStyle name="_Лист2 12 76" xfId="7902"/>
    <cellStyle name="_Лист2 12 77" xfId="7903"/>
    <cellStyle name="_Лист2 12 78" xfId="7904"/>
    <cellStyle name="_Лист2 12 79" xfId="7905"/>
    <cellStyle name="_Лист2 12 8" xfId="7906"/>
    <cellStyle name="_Лист2 12 80" xfId="7907"/>
    <cellStyle name="_Лист2 12 81" xfId="7908"/>
    <cellStyle name="_Лист2 12 82" xfId="7909"/>
    <cellStyle name="_Лист2 12 83" xfId="7910"/>
    <cellStyle name="_Лист2 12 84" xfId="7911"/>
    <cellStyle name="_Лист2 12 85" xfId="7912"/>
    <cellStyle name="_Лист2 12 86" xfId="7913"/>
    <cellStyle name="_Лист2 12 87" xfId="7914"/>
    <cellStyle name="_Лист2 12 88" xfId="7915"/>
    <cellStyle name="_Лист2 12 89" xfId="7916"/>
    <cellStyle name="_Лист2 12 9" xfId="7917"/>
    <cellStyle name="_Лист2 12 90" xfId="7918"/>
    <cellStyle name="_Лист2 12 91" xfId="7919"/>
    <cellStyle name="_Лист2 12 92" xfId="7920"/>
    <cellStyle name="_Лист2 12 93" xfId="7921"/>
    <cellStyle name="_Лист2 12 94" xfId="7922"/>
    <cellStyle name="_Лист2 12 95" xfId="7923"/>
    <cellStyle name="_Лист2 12 96" xfId="7924"/>
    <cellStyle name="_Лист2 12 97" xfId="7925"/>
    <cellStyle name="_Лист2 12 98" xfId="7926"/>
    <cellStyle name="_Лист2 12 99" xfId="7927"/>
    <cellStyle name="_Лист2 13" xfId="7928"/>
    <cellStyle name="_Лист2 13 10" xfId="7929"/>
    <cellStyle name="_Лист2 13 100" xfId="7930"/>
    <cellStyle name="_Лист2 13 101" xfId="7931"/>
    <cellStyle name="_Лист2 13 102" xfId="7932"/>
    <cellStyle name="_Лист2 13 103" xfId="7933"/>
    <cellStyle name="_Лист2 13 104" xfId="7934"/>
    <cellStyle name="_Лист2 13 105" xfId="7935"/>
    <cellStyle name="_Лист2 13 106" xfId="7936"/>
    <cellStyle name="_Лист2 13 107" xfId="7937"/>
    <cellStyle name="_Лист2 13 108" xfId="7938"/>
    <cellStyle name="_Лист2 13 109" xfId="7939"/>
    <cellStyle name="_Лист2 13 11" xfId="7940"/>
    <cellStyle name="_Лист2 13 110" xfId="7941"/>
    <cellStyle name="_Лист2 13 111" xfId="7942"/>
    <cellStyle name="_Лист2 13 112" xfId="7943"/>
    <cellStyle name="_Лист2 13 113" xfId="7944"/>
    <cellStyle name="_Лист2 13 114" xfId="7945"/>
    <cellStyle name="_Лист2 13 115" xfId="7946"/>
    <cellStyle name="_Лист2 13 116" xfId="7947"/>
    <cellStyle name="_Лист2 13 117" xfId="7948"/>
    <cellStyle name="_Лист2 13 118" xfId="7949"/>
    <cellStyle name="_Лист2 13 119" xfId="7950"/>
    <cellStyle name="_Лист2 13 12" xfId="7951"/>
    <cellStyle name="_Лист2 13 120" xfId="7952"/>
    <cellStyle name="_Лист2 13 121" xfId="7953"/>
    <cellStyle name="_Лист2 13 122" xfId="7954"/>
    <cellStyle name="_Лист2 13 123" xfId="7955"/>
    <cellStyle name="_Лист2 13 124" xfId="7956"/>
    <cellStyle name="_Лист2 13 125" xfId="7957"/>
    <cellStyle name="_Лист2 13 126" xfId="7958"/>
    <cellStyle name="_Лист2 13 127" xfId="7959"/>
    <cellStyle name="_Лист2 13 128" xfId="7960"/>
    <cellStyle name="_Лист2 13 129" xfId="7961"/>
    <cellStyle name="_Лист2 13 13" xfId="7962"/>
    <cellStyle name="_Лист2 13 130" xfId="7963"/>
    <cellStyle name="_Лист2 13 131" xfId="7964"/>
    <cellStyle name="_Лист2 13 132" xfId="7965"/>
    <cellStyle name="_Лист2 13 133" xfId="7966"/>
    <cellStyle name="_Лист2 13 134" xfId="7967"/>
    <cellStyle name="_Лист2 13 135" xfId="7968"/>
    <cellStyle name="_Лист2 13 136" xfId="7969"/>
    <cellStyle name="_Лист2 13 137" xfId="7970"/>
    <cellStyle name="_Лист2 13 138" xfId="7971"/>
    <cellStyle name="_Лист2 13 139" xfId="7972"/>
    <cellStyle name="_Лист2 13 14" xfId="7973"/>
    <cellStyle name="_Лист2 13 140" xfId="7974"/>
    <cellStyle name="_Лист2 13 141" xfId="7975"/>
    <cellStyle name="_Лист2 13 142" xfId="7976"/>
    <cellStyle name="_Лист2 13 143" xfId="7977"/>
    <cellStyle name="_Лист2 13 144" xfId="7978"/>
    <cellStyle name="_Лист2 13 145" xfId="7979"/>
    <cellStyle name="_Лист2 13 146" xfId="7980"/>
    <cellStyle name="_Лист2 13 147" xfId="7981"/>
    <cellStyle name="_Лист2 13 148" xfId="7982"/>
    <cellStyle name="_Лист2 13 149" xfId="7983"/>
    <cellStyle name="_Лист2 13 15" xfId="7984"/>
    <cellStyle name="_Лист2 13 150" xfId="7985"/>
    <cellStyle name="_Лист2 13 151" xfId="7986"/>
    <cellStyle name="_Лист2 13 152" xfId="7987"/>
    <cellStyle name="_Лист2 13 153" xfId="7988"/>
    <cellStyle name="_Лист2 13 154" xfId="7989"/>
    <cellStyle name="_Лист2 13 155" xfId="7990"/>
    <cellStyle name="_Лист2 13 156" xfId="7991"/>
    <cellStyle name="_Лист2 13 157" xfId="7992"/>
    <cellStyle name="_Лист2 13 158" xfId="7993"/>
    <cellStyle name="_Лист2 13 159" xfId="7994"/>
    <cellStyle name="_Лист2 13 16" xfId="7995"/>
    <cellStyle name="_Лист2 13 160" xfId="7996"/>
    <cellStyle name="_Лист2 13 161" xfId="7997"/>
    <cellStyle name="_Лист2 13 162" xfId="7998"/>
    <cellStyle name="_Лист2 13 163" xfId="7999"/>
    <cellStyle name="_Лист2 13 164" xfId="8000"/>
    <cellStyle name="_Лист2 13 165" xfId="8001"/>
    <cellStyle name="_Лист2 13 166" xfId="8002"/>
    <cellStyle name="_Лист2 13 167" xfId="8003"/>
    <cellStyle name="_Лист2 13 168" xfId="8004"/>
    <cellStyle name="_Лист2 13 169" xfId="8005"/>
    <cellStyle name="_Лист2 13 17" xfId="8006"/>
    <cellStyle name="_Лист2 13 170" xfId="8007"/>
    <cellStyle name="_Лист2 13 171" xfId="8008"/>
    <cellStyle name="_Лист2 13 18" xfId="8009"/>
    <cellStyle name="_Лист2 13 19" xfId="8010"/>
    <cellStyle name="_Лист2 13 2" xfId="8011"/>
    <cellStyle name="_Лист2 13 20" xfId="8012"/>
    <cellStyle name="_Лист2 13 21" xfId="8013"/>
    <cellStyle name="_Лист2 13 22" xfId="8014"/>
    <cellStyle name="_Лист2 13 23" xfId="8015"/>
    <cellStyle name="_Лист2 13 24" xfId="8016"/>
    <cellStyle name="_Лист2 13 25" xfId="8017"/>
    <cellStyle name="_Лист2 13 26" xfId="8018"/>
    <cellStyle name="_Лист2 13 27" xfId="8019"/>
    <cellStyle name="_Лист2 13 28" xfId="8020"/>
    <cellStyle name="_Лист2 13 29" xfId="8021"/>
    <cellStyle name="_Лист2 13 3" xfId="8022"/>
    <cellStyle name="_Лист2 13 30" xfId="8023"/>
    <cellStyle name="_Лист2 13 31" xfId="8024"/>
    <cellStyle name="_Лист2 13 32" xfId="8025"/>
    <cellStyle name="_Лист2 13 33" xfId="8026"/>
    <cellStyle name="_Лист2 13 34" xfId="8027"/>
    <cellStyle name="_Лист2 13 35" xfId="8028"/>
    <cellStyle name="_Лист2 13 36" xfId="8029"/>
    <cellStyle name="_Лист2 13 37" xfId="8030"/>
    <cellStyle name="_Лист2 13 38" xfId="8031"/>
    <cellStyle name="_Лист2 13 39" xfId="8032"/>
    <cellStyle name="_Лист2 13 4" xfId="8033"/>
    <cellStyle name="_Лист2 13 40" xfId="8034"/>
    <cellStyle name="_Лист2 13 41" xfId="8035"/>
    <cellStyle name="_Лист2 13 42" xfId="8036"/>
    <cellStyle name="_Лист2 13 43" xfId="8037"/>
    <cellStyle name="_Лист2 13 44" xfId="8038"/>
    <cellStyle name="_Лист2 13 45" xfId="8039"/>
    <cellStyle name="_Лист2 13 46" xfId="8040"/>
    <cellStyle name="_Лист2 13 47" xfId="8041"/>
    <cellStyle name="_Лист2 13 48" xfId="8042"/>
    <cellStyle name="_Лист2 13 49" xfId="8043"/>
    <cellStyle name="_Лист2 13 5" xfId="8044"/>
    <cellStyle name="_Лист2 13 50" xfId="8045"/>
    <cellStyle name="_Лист2 13 51" xfId="8046"/>
    <cellStyle name="_Лист2 13 52" xfId="8047"/>
    <cellStyle name="_Лист2 13 53" xfId="8048"/>
    <cellStyle name="_Лист2 13 54" xfId="8049"/>
    <cellStyle name="_Лист2 13 55" xfId="8050"/>
    <cellStyle name="_Лист2 13 56" xfId="8051"/>
    <cellStyle name="_Лист2 13 57" xfId="8052"/>
    <cellStyle name="_Лист2 13 58" xfId="8053"/>
    <cellStyle name="_Лист2 13 59" xfId="8054"/>
    <cellStyle name="_Лист2 13 6" xfId="8055"/>
    <cellStyle name="_Лист2 13 60" xfId="8056"/>
    <cellStyle name="_Лист2 13 61" xfId="8057"/>
    <cellStyle name="_Лист2 13 62" xfId="8058"/>
    <cellStyle name="_Лист2 13 63" xfId="8059"/>
    <cellStyle name="_Лист2 13 64" xfId="8060"/>
    <cellStyle name="_Лист2 13 65" xfId="8061"/>
    <cellStyle name="_Лист2 13 66" xfId="8062"/>
    <cellStyle name="_Лист2 13 67" xfId="8063"/>
    <cellStyle name="_Лист2 13 68" xfId="8064"/>
    <cellStyle name="_Лист2 13 69" xfId="8065"/>
    <cellStyle name="_Лист2 13 7" xfId="8066"/>
    <cellStyle name="_Лист2 13 70" xfId="8067"/>
    <cellStyle name="_Лист2 13 71" xfId="8068"/>
    <cellStyle name="_Лист2 13 72" xfId="8069"/>
    <cellStyle name="_Лист2 13 73" xfId="8070"/>
    <cellStyle name="_Лист2 13 74" xfId="8071"/>
    <cellStyle name="_Лист2 13 75" xfId="8072"/>
    <cellStyle name="_Лист2 13 76" xfId="8073"/>
    <cellStyle name="_Лист2 13 77" xfId="8074"/>
    <cellStyle name="_Лист2 13 78" xfId="8075"/>
    <cellStyle name="_Лист2 13 79" xfId="8076"/>
    <cellStyle name="_Лист2 13 8" xfId="8077"/>
    <cellStyle name="_Лист2 13 80" xfId="8078"/>
    <cellStyle name="_Лист2 13 81" xfId="8079"/>
    <cellStyle name="_Лист2 13 82" xfId="8080"/>
    <cellStyle name="_Лист2 13 83" xfId="8081"/>
    <cellStyle name="_Лист2 13 84" xfId="8082"/>
    <cellStyle name="_Лист2 13 85" xfId="8083"/>
    <cellStyle name="_Лист2 13 86" xfId="8084"/>
    <cellStyle name="_Лист2 13 87" xfId="8085"/>
    <cellStyle name="_Лист2 13 88" xfId="8086"/>
    <cellStyle name="_Лист2 13 89" xfId="8087"/>
    <cellStyle name="_Лист2 13 9" xfId="8088"/>
    <cellStyle name="_Лист2 13 90" xfId="8089"/>
    <cellStyle name="_Лист2 13 91" xfId="8090"/>
    <cellStyle name="_Лист2 13 92" xfId="8091"/>
    <cellStyle name="_Лист2 13 93" xfId="8092"/>
    <cellStyle name="_Лист2 13 94" xfId="8093"/>
    <cellStyle name="_Лист2 13 95" xfId="8094"/>
    <cellStyle name="_Лист2 13 96" xfId="8095"/>
    <cellStyle name="_Лист2 13 97" xfId="8096"/>
    <cellStyle name="_Лист2 13 98" xfId="8097"/>
    <cellStyle name="_Лист2 13 99" xfId="8098"/>
    <cellStyle name="_Лист2 14" xfId="8099"/>
    <cellStyle name="_Лист2 15" xfId="8100"/>
    <cellStyle name="_Лист2 16" xfId="8101"/>
    <cellStyle name="_Лист2 17" xfId="8102"/>
    <cellStyle name="_Лист2 18" xfId="8103"/>
    <cellStyle name="_Лист2 19" xfId="8104"/>
    <cellStyle name="_Лист2 2" xfId="8105"/>
    <cellStyle name="_Лист2 20" xfId="8106"/>
    <cellStyle name="_Лист2 21" xfId="8107"/>
    <cellStyle name="_Лист2 22" xfId="8108"/>
    <cellStyle name="_Лист2 23" xfId="8109"/>
    <cellStyle name="_Лист2 24" xfId="8110"/>
    <cellStyle name="_Лист2 25" xfId="8111"/>
    <cellStyle name="_Лист2 26" xfId="8112"/>
    <cellStyle name="_Лист2 27" xfId="8113"/>
    <cellStyle name="_Лист2 28" xfId="8114"/>
    <cellStyle name="_Лист2 29" xfId="8115"/>
    <cellStyle name="_Лист2 3" xfId="8116"/>
    <cellStyle name="_Лист2 4" xfId="8117"/>
    <cellStyle name="_Лист2 5" xfId="8118"/>
    <cellStyle name="_Лист2 6" xfId="8119"/>
    <cellStyle name="_Лист2 7" xfId="8120"/>
    <cellStyle name="_Лист2 8" xfId="8121"/>
    <cellStyle name="_Лист2 9" xfId="8122"/>
    <cellStyle name="_Лист2_1" xfId="8123"/>
    <cellStyle name="_Лист2_1 10" xfId="8124"/>
    <cellStyle name="_Лист2_1 10 10" xfId="8125"/>
    <cellStyle name="_Лист2_1 10 100" xfId="8126"/>
    <cellStyle name="_Лист2_1 10 101" xfId="8127"/>
    <cellStyle name="_Лист2_1 10 102" xfId="8128"/>
    <cellStyle name="_Лист2_1 10 103" xfId="8129"/>
    <cellStyle name="_Лист2_1 10 104" xfId="8130"/>
    <cellStyle name="_Лист2_1 10 105" xfId="8131"/>
    <cellStyle name="_Лист2_1 10 106" xfId="8132"/>
    <cellStyle name="_Лист2_1 10 107" xfId="8133"/>
    <cellStyle name="_Лист2_1 10 108" xfId="8134"/>
    <cellStyle name="_Лист2_1 10 109" xfId="8135"/>
    <cellStyle name="_Лист2_1 10 11" xfId="8136"/>
    <cellStyle name="_Лист2_1 10 110" xfId="8137"/>
    <cellStyle name="_Лист2_1 10 111" xfId="8138"/>
    <cellStyle name="_Лист2_1 10 112" xfId="8139"/>
    <cellStyle name="_Лист2_1 10 113" xfId="8140"/>
    <cellStyle name="_Лист2_1 10 114" xfId="8141"/>
    <cellStyle name="_Лист2_1 10 115" xfId="8142"/>
    <cellStyle name="_Лист2_1 10 116" xfId="8143"/>
    <cellStyle name="_Лист2_1 10 117" xfId="8144"/>
    <cellStyle name="_Лист2_1 10 118" xfId="8145"/>
    <cellStyle name="_Лист2_1 10 119" xfId="8146"/>
    <cellStyle name="_Лист2_1 10 12" xfId="8147"/>
    <cellStyle name="_Лист2_1 10 120" xfId="8148"/>
    <cellStyle name="_Лист2_1 10 121" xfId="8149"/>
    <cellStyle name="_Лист2_1 10 122" xfId="8150"/>
    <cellStyle name="_Лист2_1 10 123" xfId="8151"/>
    <cellStyle name="_Лист2_1 10 124" xfId="8152"/>
    <cellStyle name="_Лист2_1 10 125" xfId="8153"/>
    <cellStyle name="_Лист2_1 10 126" xfId="8154"/>
    <cellStyle name="_Лист2_1 10 127" xfId="8155"/>
    <cellStyle name="_Лист2_1 10 128" xfId="8156"/>
    <cellStyle name="_Лист2_1 10 129" xfId="8157"/>
    <cellStyle name="_Лист2_1 10 13" xfId="8158"/>
    <cellStyle name="_Лист2_1 10 130" xfId="8159"/>
    <cellStyle name="_Лист2_1 10 131" xfId="8160"/>
    <cellStyle name="_Лист2_1 10 132" xfId="8161"/>
    <cellStyle name="_Лист2_1 10 133" xfId="8162"/>
    <cellStyle name="_Лист2_1 10 134" xfId="8163"/>
    <cellStyle name="_Лист2_1 10 135" xfId="8164"/>
    <cellStyle name="_Лист2_1 10 136" xfId="8165"/>
    <cellStyle name="_Лист2_1 10 137" xfId="8166"/>
    <cellStyle name="_Лист2_1 10 138" xfId="8167"/>
    <cellStyle name="_Лист2_1 10 139" xfId="8168"/>
    <cellStyle name="_Лист2_1 10 14" xfId="8169"/>
    <cellStyle name="_Лист2_1 10 140" xfId="8170"/>
    <cellStyle name="_Лист2_1 10 141" xfId="8171"/>
    <cellStyle name="_Лист2_1 10 142" xfId="8172"/>
    <cellStyle name="_Лист2_1 10 143" xfId="8173"/>
    <cellStyle name="_Лист2_1 10 144" xfId="8174"/>
    <cellStyle name="_Лист2_1 10 145" xfId="8175"/>
    <cellStyle name="_Лист2_1 10 146" xfId="8176"/>
    <cellStyle name="_Лист2_1 10 147" xfId="8177"/>
    <cellStyle name="_Лист2_1 10 148" xfId="8178"/>
    <cellStyle name="_Лист2_1 10 149" xfId="8179"/>
    <cellStyle name="_Лист2_1 10 15" xfId="8180"/>
    <cellStyle name="_Лист2_1 10 150" xfId="8181"/>
    <cellStyle name="_Лист2_1 10 151" xfId="8182"/>
    <cellStyle name="_Лист2_1 10 152" xfId="8183"/>
    <cellStyle name="_Лист2_1 10 153" xfId="8184"/>
    <cellStyle name="_Лист2_1 10 154" xfId="8185"/>
    <cellStyle name="_Лист2_1 10 155" xfId="8186"/>
    <cellStyle name="_Лист2_1 10 156" xfId="8187"/>
    <cellStyle name="_Лист2_1 10 157" xfId="8188"/>
    <cellStyle name="_Лист2_1 10 158" xfId="8189"/>
    <cellStyle name="_Лист2_1 10 159" xfId="8190"/>
    <cellStyle name="_Лист2_1 10 16" xfId="8191"/>
    <cellStyle name="_Лист2_1 10 160" xfId="8192"/>
    <cellStyle name="_Лист2_1 10 161" xfId="8193"/>
    <cellStyle name="_Лист2_1 10 162" xfId="8194"/>
    <cellStyle name="_Лист2_1 10 163" xfId="8195"/>
    <cellStyle name="_Лист2_1 10 164" xfId="8196"/>
    <cellStyle name="_Лист2_1 10 165" xfId="8197"/>
    <cellStyle name="_Лист2_1 10 166" xfId="8198"/>
    <cellStyle name="_Лист2_1 10 167" xfId="8199"/>
    <cellStyle name="_Лист2_1 10 168" xfId="8200"/>
    <cellStyle name="_Лист2_1 10 169" xfId="8201"/>
    <cellStyle name="_Лист2_1 10 17" xfId="8202"/>
    <cellStyle name="_Лист2_1 10 170" xfId="8203"/>
    <cellStyle name="_Лист2_1 10 171" xfId="8204"/>
    <cellStyle name="_Лист2_1 10 18" xfId="8205"/>
    <cellStyle name="_Лист2_1 10 19" xfId="8206"/>
    <cellStyle name="_Лист2_1 10 2" xfId="8207"/>
    <cellStyle name="_Лист2_1 10 20" xfId="8208"/>
    <cellStyle name="_Лист2_1 10 21" xfId="8209"/>
    <cellStyle name="_Лист2_1 10 22" xfId="8210"/>
    <cellStyle name="_Лист2_1 10 23" xfId="8211"/>
    <cellStyle name="_Лист2_1 10 24" xfId="8212"/>
    <cellStyle name="_Лист2_1 10 25" xfId="8213"/>
    <cellStyle name="_Лист2_1 10 26" xfId="8214"/>
    <cellStyle name="_Лист2_1 10 27" xfId="8215"/>
    <cellStyle name="_Лист2_1 10 28" xfId="8216"/>
    <cellStyle name="_Лист2_1 10 29" xfId="8217"/>
    <cellStyle name="_Лист2_1 10 3" xfId="8218"/>
    <cellStyle name="_Лист2_1 10 30" xfId="8219"/>
    <cellStyle name="_Лист2_1 10 31" xfId="8220"/>
    <cellStyle name="_Лист2_1 10 32" xfId="8221"/>
    <cellStyle name="_Лист2_1 10 33" xfId="8222"/>
    <cellStyle name="_Лист2_1 10 34" xfId="8223"/>
    <cellStyle name="_Лист2_1 10 35" xfId="8224"/>
    <cellStyle name="_Лист2_1 10 36" xfId="8225"/>
    <cellStyle name="_Лист2_1 10 37" xfId="8226"/>
    <cellStyle name="_Лист2_1 10 38" xfId="8227"/>
    <cellStyle name="_Лист2_1 10 39" xfId="8228"/>
    <cellStyle name="_Лист2_1 10 4" xfId="8229"/>
    <cellStyle name="_Лист2_1 10 40" xfId="8230"/>
    <cellStyle name="_Лист2_1 10 41" xfId="8231"/>
    <cellStyle name="_Лист2_1 10 42" xfId="8232"/>
    <cellStyle name="_Лист2_1 10 43" xfId="8233"/>
    <cellStyle name="_Лист2_1 10 44" xfId="8234"/>
    <cellStyle name="_Лист2_1 10 45" xfId="8235"/>
    <cellStyle name="_Лист2_1 10 46" xfId="8236"/>
    <cellStyle name="_Лист2_1 10 47" xfId="8237"/>
    <cellStyle name="_Лист2_1 10 48" xfId="8238"/>
    <cellStyle name="_Лист2_1 10 49" xfId="8239"/>
    <cellStyle name="_Лист2_1 10 5" xfId="8240"/>
    <cellStyle name="_Лист2_1 10 50" xfId="8241"/>
    <cellStyle name="_Лист2_1 10 51" xfId="8242"/>
    <cellStyle name="_Лист2_1 10 52" xfId="8243"/>
    <cellStyle name="_Лист2_1 10 53" xfId="8244"/>
    <cellStyle name="_Лист2_1 10 54" xfId="8245"/>
    <cellStyle name="_Лист2_1 10 55" xfId="8246"/>
    <cellStyle name="_Лист2_1 10 56" xfId="8247"/>
    <cellStyle name="_Лист2_1 10 57" xfId="8248"/>
    <cellStyle name="_Лист2_1 10 58" xfId="8249"/>
    <cellStyle name="_Лист2_1 10 59" xfId="8250"/>
    <cellStyle name="_Лист2_1 10 6" xfId="8251"/>
    <cellStyle name="_Лист2_1 10 60" xfId="8252"/>
    <cellStyle name="_Лист2_1 10 61" xfId="8253"/>
    <cellStyle name="_Лист2_1 10 62" xfId="8254"/>
    <cellStyle name="_Лист2_1 10 63" xfId="8255"/>
    <cellStyle name="_Лист2_1 10 64" xfId="8256"/>
    <cellStyle name="_Лист2_1 10 65" xfId="8257"/>
    <cellStyle name="_Лист2_1 10 66" xfId="8258"/>
    <cellStyle name="_Лист2_1 10 67" xfId="8259"/>
    <cellStyle name="_Лист2_1 10 68" xfId="8260"/>
    <cellStyle name="_Лист2_1 10 69" xfId="8261"/>
    <cellStyle name="_Лист2_1 10 7" xfId="8262"/>
    <cellStyle name="_Лист2_1 10 70" xfId="8263"/>
    <cellStyle name="_Лист2_1 10 71" xfId="8264"/>
    <cellStyle name="_Лист2_1 10 72" xfId="8265"/>
    <cellStyle name="_Лист2_1 10 73" xfId="8266"/>
    <cellStyle name="_Лист2_1 10 74" xfId="8267"/>
    <cellStyle name="_Лист2_1 10 75" xfId="8268"/>
    <cellStyle name="_Лист2_1 10 76" xfId="8269"/>
    <cellStyle name="_Лист2_1 10 77" xfId="8270"/>
    <cellStyle name="_Лист2_1 10 78" xfId="8271"/>
    <cellStyle name="_Лист2_1 10 79" xfId="8272"/>
    <cellStyle name="_Лист2_1 10 8" xfId="8273"/>
    <cellStyle name="_Лист2_1 10 80" xfId="8274"/>
    <cellStyle name="_Лист2_1 10 81" xfId="8275"/>
    <cellStyle name="_Лист2_1 10 82" xfId="8276"/>
    <cellStyle name="_Лист2_1 10 83" xfId="8277"/>
    <cellStyle name="_Лист2_1 10 84" xfId="8278"/>
    <cellStyle name="_Лист2_1 10 85" xfId="8279"/>
    <cellStyle name="_Лист2_1 10 86" xfId="8280"/>
    <cellStyle name="_Лист2_1 10 87" xfId="8281"/>
    <cellStyle name="_Лист2_1 10 88" xfId="8282"/>
    <cellStyle name="_Лист2_1 10 89" xfId="8283"/>
    <cellStyle name="_Лист2_1 10 9" xfId="8284"/>
    <cellStyle name="_Лист2_1 10 90" xfId="8285"/>
    <cellStyle name="_Лист2_1 10 91" xfId="8286"/>
    <cellStyle name="_Лист2_1 10 92" xfId="8287"/>
    <cellStyle name="_Лист2_1 10 93" xfId="8288"/>
    <cellStyle name="_Лист2_1 10 94" xfId="8289"/>
    <cellStyle name="_Лист2_1 10 95" xfId="8290"/>
    <cellStyle name="_Лист2_1 10 96" xfId="8291"/>
    <cellStyle name="_Лист2_1 10 97" xfId="8292"/>
    <cellStyle name="_Лист2_1 10 98" xfId="8293"/>
    <cellStyle name="_Лист2_1 10 99" xfId="8294"/>
    <cellStyle name="_Лист2_1 11" xfId="8295"/>
    <cellStyle name="_Лист2_1 11 10" xfId="8296"/>
    <cellStyle name="_Лист2_1 11 100" xfId="8297"/>
    <cellStyle name="_Лист2_1 11 101" xfId="8298"/>
    <cellStyle name="_Лист2_1 11 102" xfId="8299"/>
    <cellStyle name="_Лист2_1 11 103" xfId="8300"/>
    <cellStyle name="_Лист2_1 11 104" xfId="8301"/>
    <cellStyle name="_Лист2_1 11 105" xfId="8302"/>
    <cellStyle name="_Лист2_1 11 106" xfId="8303"/>
    <cellStyle name="_Лист2_1 11 107" xfId="8304"/>
    <cellStyle name="_Лист2_1 11 108" xfId="8305"/>
    <cellStyle name="_Лист2_1 11 109" xfId="8306"/>
    <cellStyle name="_Лист2_1 11 11" xfId="8307"/>
    <cellStyle name="_Лист2_1 11 110" xfId="8308"/>
    <cellStyle name="_Лист2_1 11 111" xfId="8309"/>
    <cellStyle name="_Лист2_1 11 112" xfId="8310"/>
    <cellStyle name="_Лист2_1 11 113" xfId="8311"/>
    <cellStyle name="_Лист2_1 11 114" xfId="8312"/>
    <cellStyle name="_Лист2_1 11 115" xfId="8313"/>
    <cellStyle name="_Лист2_1 11 116" xfId="8314"/>
    <cellStyle name="_Лист2_1 11 117" xfId="8315"/>
    <cellStyle name="_Лист2_1 11 118" xfId="8316"/>
    <cellStyle name="_Лист2_1 11 119" xfId="8317"/>
    <cellStyle name="_Лист2_1 11 12" xfId="8318"/>
    <cellStyle name="_Лист2_1 11 120" xfId="8319"/>
    <cellStyle name="_Лист2_1 11 121" xfId="8320"/>
    <cellStyle name="_Лист2_1 11 122" xfId="8321"/>
    <cellStyle name="_Лист2_1 11 123" xfId="8322"/>
    <cellStyle name="_Лист2_1 11 124" xfId="8323"/>
    <cellStyle name="_Лист2_1 11 125" xfId="8324"/>
    <cellStyle name="_Лист2_1 11 126" xfId="8325"/>
    <cellStyle name="_Лист2_1 11 127" xfId="8326"/>
    <cellStyle name="_Лист2_1 11 128" xfId="8327"/>
    <cellStyle name="_Лист2_1 11 129" xfId="8328"/>
    <cellStyle name="_Лист2_1 11 13" xfId="8329"/>
    <cellStyle name="_Лист2_1 11 130" xfId="8330"/>
    <cellStyle name="_Лист2_1 11 131" xfId="8331"/>
    <cellStyle name="_Лист2_1 11 132" xfId="8332"/>
    <cellStyle name="_Лист2_1 11 133" xfId="8333"/>
    <cellStyle name="_Лист2_1 11 134" xfId="8334"/>
    <cellStyle name="_Лист2_1 11 135" xfId="8335"/>
    <cellStyle name="_Лист2_1 11 136" xfId="8336"/>
    <cellStyle name="_Лист2_1 11 137" xfId="8337"/>
    <cellStyle name="_Лист2_1 11 138" xfId="8338"/>
    <cellStyle name="_Лист2_1 11 139" xfId="8339"/>
    <cellStyle name="_Лист2_1 11 14" xfId="8340"/>
    <cellStyle name="_Лист2_1 11 140" xfId="8341"/>
    <cellStyle name="_Лист2_1 11 141" xfId="8342"/>
    <cellStyle name="_Лист2_1 11 142" xfId="8343"/>
    <cellStyle name="_Лист2_1 11 143" xfId="8344"/>
    <cellStyle name="_Лист2_1 11 144" xfId="8345"/>
    <cellStyle name="_Лист2_1 11 145" xfId="8346"/>
    <cellStyle name="_Лист2_1 11 146" xfId="8347"/>
    <cellStyle name="_Лист2_1 11 147" xfId="8348"/>
    <cellStyle name="_Лист2_1 11 148" xfId="8349"/>
    <cellStyle name="_Лист2_1 11 149" xfId="8350"/>
    <cellStyle name="_Лист2_1 11 15" xfId="8351"/>
    <cellStyle name="_Лист2_1 11 150" xfId="8352"/>
    <cellStyle name="_Лист2_1 11 151" xfId="8353"/>
    <cellStyle name="_Лист2_1 11 152" xfId="8354"/>
    <cellStyle name="_Лист2_1 11 153" xfId="8355"/>
    <cellStyle name="_Лист2_1 11 154" xfId="8356"/>
    <cellStyle name="_Лист2_1 11 155" xfId="8357"/>
    <cellStyle name="_Лист2_1 11 156" xfId="8358"/>
    <cellStyle name="_Лист2_1 11 157" xfId="8359"/>
    <cellStyle name="_Лист2_1 11 158" xfId="8360"/>
    <cellStyle name="_Лист2_1 11 159" xfId="8361"/>
    <cellStyle name="_Лист2_1 11 16" xfId="8362"/>
    <cellStyle name="_Лист2_1 11 160" xfId="8363"/>
    <cellStyle name="_Лист2_1 11 161" xfId="8364"/>
    <cellStyle name="_Лист2_1 11 162" xfId="8365"/>
    <cellStyle name="_Лист2_1 11 163" xfId="8366"/>
    <cellStyle name="_Лист2_1 11 164" xfId="8367"/>
    <cellStyle name="_Лист2_1 11 165" xfId="8368"/>
    <cellStyle name="_Лист2_1 11 166" xfId="8369"/>
    <cellStyle name="_Лист2_1 11 167" xfId="8370"/>
    <cellStyle name="_Лист2_1 11 168" xfId="8371"/>
    <cellStyle name="_Лист2_1 11 169" xfId="8372"/>
    <cellStyle name="_Лист2_1 11 17" xfId="8373"/>
    <cellStyle name="_Лист2_1 11 170" xfId="8374"/>
    <cellStyle name="_Лист2_1 11 171" xfId="8375"/>
    <cellStyle name="_Лист2_1 11 18" xfId="8376"/>
    <cellStyle name="_Лист2_1 11 19" xfId="8377"/>
    <cellStyle name="_Лист2_1 11 2" xfId="8378"/>
    <cellStyle name="_Лист2_1 11 20" xfId="8379"/>
    <cellStyle name="_Лист2_1 11 21" xfId="8380"/>
    <cellStyle name="_Лист2_1 11 22" xfId="8381"/>
    <cellStyle name="_Лист2_1 11 23" xfId="8382"/>
    <cellStyle name="_Лист2_1 11 24" xfId="8383"/>
    <cellStyle name="_Лист2_1 11 25" xfId="8384"/>
    <cellStyle name="_Лист2_1 11 26" xfId="8385"/>
    <cellStyle name="_Лист2_1 11 27" xfId="8386"/>
    <cellStyle name="_Лист2_1 11 28" xfId="8387"/>
    <cellStyle name="_Лист2_1 11 29" xfId="8388"/>
    <cellStyle name="_Лист2_1 11 3" xfId="8389"/>
    <cellStyle name="_Лист2_1 11 30" xfId="8390"/>
    <cellStyle name="_Лист2_1 11 31" xfId="8391"/>
    <cellStyle name="_Лист2_1 11 32" xfId="8392"/>
    <cellStyle name="_Лист2_1 11 33" xfId="8393"/>
    <cellStyle name="_Лист2_1 11 34" xfId="8394"/>
    <cellStyle name="_Лист2_1 11 35" xfId="8395"/>
    <cellStyle name="_Лист2_1 11 36" xfId="8396"/>
    <cellStyle name="_Лист2_1 11 37" xfId="8397"/>
    <cellStyle name="_Лист2_1 11 38" xfId="8398"/>
    <cellStyle name="_Лист2_1 11 39" xfId="8399"/>
    <cellStyle name="_Лист2_1 11 4" xfId="8400"/>
    <cellStyle name="_Лист2_1 11 40" xfId="8401"/>
    <cellStyle name="_Лист2_1 11 41" xfId="8402"/>
    <cellStyle name="_Лист2_1 11 42" xfId="8403"/>
    <cellStyle name="_Лист2_1 11 43" xfId="8404"/>
    <cellStyle name="_Лист2_1 11 44" xfId="8405"/>
    <cellStyle name="_Лист2_1 11 45" xfId="8406"/>
    <cellStyle name="_Лист2_1 11 46" xfId="8407"/>
    <cellStyle name="_Лист2_1 11 47" xfId="8408"/>
    <cellStyle name="_Лист2_1 11 48" xfId="8409"/>
    <cellStyle name="_Лист2_1 11 49" xfId="8410"/>
    <cellStyle name="_Лист2_1 11 5" xfId="8411"/>
    <cellStyle name="_Лист2_1 11 50" xfId="8412"/>
    <cellStyle name="_Лист2_1 11 51" xfId="8413"/>
    <cellStyle name="_Лист2_1 11 52" xfId="8414"/>
    <cellStyle name="_Лист2_1 11 53" xfId="8415"/>
    <cellStyle name="_Лист2_1 11 54" xfId="8416"/>
    <cellStyle name="_Лист2_1 11 55" xfId="8417"/>
    <cellStyle name="_Лист2_1 11 56" xfId="8418"/>
    <cellStyle name="_Лист2_1 11 57" xfId="8419"/>
    <cellStyle name="_Лист2_1 11 58" xfId="8420"/>
    <cellStyle name="_Лист2_1 11 59" xfId="8421"/>
    <cellStyle name="_Лист2_1 11 6" xfId="8422"/>
    <cellStyle name="_Лист2_1 11 60" xfId="8423"/>
    <cellStyle name="_Лист2_1 11 61" xfId="8424"/>
    <cellStyle name="_Лист2_1 11 62" xfId="8425"/>
    <cellStyle name="_Лист2_1 11 63" xfId="8426"/>
    <cellStyle name="_Лист2_1 11 64" xfId="8427"/>
    <cellStyle name="_Лист2_1 11 65" xfId="8428"/>
    <cellStyle name="_Лист2_1 11 66" xfId="8429"/>
    <cellStyle name="_Лист2_1 11 67" xfId="8430"/>
    <cellStyle name="_Лист2_1 11 68" xfId="8431"/>
    <cellStyle name="_Лист2_1 11 69" xfId="8432"/>
    <cellStyle name="_Лист2_1 11 7" xfId="8433"/>
    <cellStyle name="_Лист2_1 11 70" xfId="8434"/>
    <cellStyle name="_Лист2_1 11 71" xfId="8435"/>
    <cellStyle name="_Лист2_1 11 72" xfId="8436"/>
    <cellStyle name="_Лист2_1 11 73" xfId="8437"/>
    <cellStyle name="_Лист2_1 11 74" xfId="8438"/>
    <cellStyle name="_Лист2_1 11 75" xfId="8439"/>
    <cellStyle name="_Лист2_1 11 76" xfId="8440"/>
    <cellStyle name="_Лист2_1 11 77" xfId="8441"/>
    <cellStyle name="_Лист2_1 11 78" xfId="8442"/>
    <cellStyle name="_Лист2_1 11 79" xfId="8443"/>
    <cellStyle name="_Лист2_1 11 8" xfId="8444"/>
    <cellStyle name="_Лист2_1 11 80" xfId="8445"/>
    <cellStyle name="_Лист2_1 11 81" xfId="8446"/>
    <cellStyle name="_Лист2_1 11 82" xfId="8447"/>
    <cellStyle name="_Лист2_1 11 83" xfId="8448"/>
    <cellStyle name="_Лист2_1 11 84" xfId="8449"/>
    <cellStyle name="_Лист2_1 11 85" xfId="8450"/>
    <cellStyle name="_Лист2_1 11 86" xfId="8451"/>
    <cellStyle name="_Лист2_1 11 87" xfId="8452"/>
    <cellStyle name="_Лист2_1 11 88" xfId="8453"/>
    <cellStyle name="_Лист2_1 11 89" xfId="8454"/>
    <cellStyle name="_Лист2_1 11 9" xfId="8455"/>
    <cellStyle name="_Лист2_1 11 90" xfId="8456"/>
    <cellStyle name="_Лист2_1 11 91" xfId="8457"/>
    <cellStyle name="_Лист2_1 11 92" xfId="8458"/>
    <cellStyle name="_Лист2_1 11 93" xfId="8459"/>
    <cellStyle name="_Лист2_1 11 94" xfId="8460"/>
    <cellStyle name="_Лист2_1 11 95" xfId="8461"/>
    <cellStyle name="_Лист2_1 11 96" xfId="8462"/>
    <cellStyle name="_Лист2_1 11 97" xfId="8463"/>
    <cellStyle name="_Лист2_1 11 98" xfId="8464"/>
    <cellStyle name="_Лист2_1 11 99" xfId="8465"/>
    <cellStyle name="_Лист2_1 12" xfId="8466"/>
    <cellStyle name="_Лист2_1 12 10" xfId="8467"/>
    <cellStyle name="_Лист2_1 12 100" xfId="8468"/>
    <cellStyle name="_Лист2_1 12 101" xfId="8469"/>
    <cellStyle name="_Лист2_1 12 102" xfId="8470"/>
    <cellStyle name="_Лист2_1 12 103" xfId="8471"/>
    <cellStyle name="_Лист2_1 12 104" xfId="8472"/>
    <cellStyle name="_Лист2_1 12 105" xfId="8473"/>
    <cellStyle name="_Лист2_1 12 106" xfId="8474"/>
    <cellStyle name="_Лист2_1 12 107" xfId="8475"/>
    <cellStyle name="_Лист2_1 12 108" xfId="8476"/>
    <cellStyle name="_Лист2_1 12 109" xfId="8477"/>
    <cellStyle name="_Лист2_1 12 11" xfId="8478"/>
    <cellStyle name="_Лист2_1 12 110" xfId="8479"/>
    <cellStyle name="_Лист2_1 12 111" xfId="8480"/>
    <cellStyle name="_Лист2_1 12 112" xfId="8481"/>
    <cellStyle name="_Лист2_1 12 113" xfId="8482"/>
    <cellStyle name="_Лист2_1 12 114" xfId="8483"/>
    <cellStyle name="_Лист2_1 12 115" xfId="8484"/>
    <cellStyle name="_Лист2_1 12 116" xfId="8485"/>
    <cellStyle name="_Лист2_1 12 117" xfId="8486"/>
    <cellStyle name="_Лист2_1 12 118" xfId="8487"/>
    <cellStyle name="_Лист2_1 12 119" xfId="8488"/>
    <cellStyle name="_Лист2_1 12 12" xfId="8489"/>
    <cellStyle name="_Лист2_1 12 120" xfId="8490"/>
    <cellStyle name="_Лист2_1 12 121" xfId="8491"/>
    <cellStyle name="_Лист2_1 12 122" xfId="8492"/>
    <cellStyle name="_Лист2_1 12 123" xfId="8493"/>
    <cellStyle name="_Лист2_1 12 124" xfId="8494"/>
    <cellStyle name="_Лист2_1 12 125" xfId="8495"/>
    <cellStyle name="_Лист2_1 12 126" xfId="8496"/>
    <cellStyle name="_Лист2_1 12 127" xfId="8497"/>
    <cellStyle name="_Лист2_1 12 128" xfId="8498"/>
    <cellStyle name="_Лист2_1 12 129" xfId="8499"/>
    <cellStyle name="_Лист2_1 12 13" xfId="8500"/>
    <cellStyle name="_Лист2_1 12 130" xfId="8501"/>
    <cellStyle name="_Лист2_1 12 131" xfId="8502"/>
    <cellStyle name="_Лист2_1 12 132" xfId="8503"/>
    <cellStyle name="_Лист2_1 12 133" xfId="8504"/>
    <cellStyle name="_Лист2_1 12 134" xfId="8505"/>
    <cellStyle name="_Лист2_1 12 135" xfId="8506"/>
    <cellStyle name="_Лист2_1 12 136" xfId="8507"/>
    <cellStyle name="_Лист2_1 12 137" xfId="8508"/>
    <cellStyle name="_Лист2_1 12 138" xfId="8509"/>
    <cellStyle name="_Лист2_1 12 139" xfId="8510"/>
    <cellStyle name="_Лист2_1 12 14" xfId="8511"/>
    <cellStyle name="_Лист2_1 12 140" xfId="8512"/>
    <cellStyle name="_Лист2_1 12 141" xfId="8513"/>
    <cellStyle name="_Лист2_1 12 142" xfId="8514"/>
    <cellStyle name="_Лист2_1 12 143" xfId="8515"/>
    <cellStyle name="_Лист2_1 12 144" xfId="8516"/>
    <cellStyle name="_Лист2_1 12 145" xfId="8517"/>
    <cellStyle name="_Лист2_1 12 146" xfId="8518"/>
    <cellStyle name="_Лист2_1 12 147" xfId="8519"/>
    <cellStyle name="_Лист2_1 12 148" xfId="8520"/>
    <cellStyle name="_Лист2_1 12 149" xfId="8521"/>
    <cellStyle name="_Лист2_1 12 15" xfId="8522"/>
    <cellStyle name="_Лист2_1 12 150" xfId="8523"/>
    <cellStyle name="_Лист2_1 12 151" xfId="8524"/>
    <cellStyle name="_Лист2_1 12 152" xfId="8525"/>
    <cellStyle name="_Лист2_1 12 153" xfId="8526"/>
    <cellStyle name="_Лист2_1 12 154" xfId="8527"/>
    <cellStyle name="_Лист2_1 12 155" xfId="8528"/>
    <cellStyle name="_Лист2_1 12 156" xfId="8529"/>
    <cellStyle name="_Лист2_1 12 157" xfId="8530"/>
    <cellStyle name="_Лист2_1 12 158" xfId="8531"/>
    <cellStyle name="_Лист2_1 12 159" xfId="8532"/>
    <cellStyle name="_Лист2_1 12 16" xfId="8533"/>
    <cellStyle name="_Лист2_1 12 160" xfId="8534"/>
    <cellStyle name="_Лист2_1 12 161" xfId="8535"/>
    <cellStyle name="_Лист2_1 12 162" xfId="8536"/>
    <cellStyle name="_Лист2_1 12 163" xfId="8537"/>
    <cellStyle name="_Лист2_1 12 164" xfId="8538"/>
    <cellStyle name="_Лист2_1 12 165" xfId="8539"/>
    <cellStyle name="_Лист2_1 12 166" xfId="8540"/>
    <cellStyle name="_Лист2_1 12 167" xfId="8541"/>
    <cellStyle name="_Лист2_1 12 168" xfId="8542"/>
    <cellStyle name="_Лист2_1 12 169" xfId="8543"/>
    <cellStyle name="_Лист2_1 12 17" xfId="8544"/>
    <cellStyle name="_Лист2_1 12 170" xfId="8545"/>
    <cellStyle name="_Лист2_1 12 171" xfId="8546"/>
    <cellStyle name="_Лист2_1 12 18" xfId="8547"/>
    <cellStyle name="_Лист2_1 12 19" xfId="8548"/>
    <cellStyle name="_Лист2_1 12 2" xfId="8549"/>
    <cellStyle name="_Лист2_1 12 20" xfId="8550"/>
    <cellStyle name="_Лист2_1 12 21" xfId="8551"/>
    <cellStyle name="_Лист2_1 12 22" xfId="8552"/>
    <cellStyle name="_Лист2_1 12 23" xfId="8553"/>
    <cellStyle name="_Лист2_1 12 24" xfId="8554"/>
    <cellStyle name="_Лист2_1 12 25" xfId="8555"/>
    <cellStyle name="_Лист2_1 12 26" xfId="8556"/>
    <cellStyle name="_Лист2_1 12 27" xfId="8557"/>
    <cellStyle name="_Лист2_1 12 28" xfId="8558"/>
    <cellStyle name="_Лист2_1 12 29" xfId="8559"/>
    <cellStyle name="_Лист2_1 12 3" xfId="8560"/>
    <cellStyle name="_Лист2_1 12 30" xfId="8561"/>
    <cellStyle name="_Лист2_1 12 31" xfId="8562"/>
    <cellStyle name="_Лист2_1 12 32" xfId="8563"/>
    <cellStyle name="_Лист2_1 12 33" xfId="8564"/>
    <cellStyle name="_Лист2_1 12 34" xfId="8565"/>
    <cellStyle name="_Лист2_1 12 35" xfId="8566"/>
    <cellStyle name="_Лист2_1 12 36" xfId="8567"/>
    <cellStyle name="_Лист2_1 12 37" xfId="8568"/>
    <cellStyle name="_Лист2_1 12 38" xfId="8569"/>
    <cellStyle name="_Лист2_1 12 39" xfId="8570"/>
    <cellStyle name="_Лист2_1 12 4" xfId="8571"/>
    <cellStyle name="_Лист2_1 12 40" xfId="8572"/>
    <cellStyle name="_Лист2_1 12 41" xfId="8573"/>
    <cellStyle name="_Лист2_1 12 42" xfId="8574"/>
    <cellStyle name="_Лист2_1 12 43" xfId="8575"/>
    <cellStyle name="_Лист2_1 12 44" xfId="8576"/>
    <cellStyle name="_Лист2_1 12 45" xfId="8577"/>
    <cellStyle name="_Лист2_1 12 46" xfId="8578"/>
    <cellStyle name="_Лист2_1 12 47" xfId="8579"/>
    <cellStyle name="_Лист2_1 12 48" xfId="8580"/>
    <cellStyle name="_Лист2_1 12 49" xfId="8581"/>
    <cellStyle name="_Лист2_1 12 5" xfId="8582"/>
    <cellStyle name="_Лист2_1 12 50" xfId="8583"/>
    <cellStyle name="_Лист2_1 12 51" xfId="8584"/>
    <cellStyle name="_Лист2_1 12 52" xfId="8585"/>
    <cellStyle name="_Лист2_1 12 53" xfId="8586"/>
    <cellStyle name="_Лист2_1 12 54" xfId="8587"/>
    <cellStyle name="_Лист2_1 12 55" xfId="8588"/>
    <cellStyle name="_Лист2_1 12 56" xfId="8589"/>
    <cellStyle name="_Лист2_1 12 57" xfId="8590"/>
    <cellStyle name="_Лист2_1 12 58" xfId="8591"/>
    <cellStyle name="_Лист2_1 12 59" xfId="8592"/>
    <cellStyle name="_Лист2_1 12 6" xfId="8593"/>
    <cellStyle name="_Лист2_1 12 60" xfId="8594"/>
    <cellStyle name="_Лист2_1 12 61" xfId="8595"/>
    <cellStyle name="_Лист2_1 12 62" xfId="8596"/>
    <cellStyle name="_Лист2_1 12 63" xfId="8597"/>
    <cellStyle name="_Лист2_1 12 64" xfId="8598"/>
    <cellStyle name="_Лист2_1 12 65" xfId="8599"/>
    <cellStyle name="_Лист2_1 12 66" xfId="8600"/>
    <cellStyle name="_Лист2_1 12 67" xfId="8601"/>
    <cellStyle name="_Лист2_1 12 68" xfId="8602"/>
    <cellStyle name="_Лист2_1 12 69" xfId="8603"/>
    <cellStyle name="_Лист2_1 12 7" xfId="8604"/>
    <cellStyle name="_Лист2_1 12 70" xfId="8605"/>
    <cellStyle name="_Лист2_1 12 71" xfId="8606"/>
    <cellStyle name="_Лист2_1 12 72" xfId="8607"/>
    <cellStyle name="_Лист2_1 12 73" xfId="8608"/>
    <cellStyle name="_Лист2_1 12 74" xfId="8609"/>
    <cellStyle name="_Лист2_1 12 75" xfId="8610"/>
    <cellStyle name="_Лист2_1 12 76" xfId="8611"/>
    <cellStyle name="_Лист2_1 12 77" xfId="8612"/>
    <cellStyle name="_Лист2_1 12 78" xfId="8613"/>
    <cellStyle name="_Лист2_1 12 79" xfId="8614"/>
    <cellStyle name="_Лист2_1 12 8" xfId="8615"/>
    <cellStyle name="_Лист2_1 12 80" xfId="8616"/>
    <cellStyle name="_Лист2_1 12 81" xfId="8617"/>
    <cellStyle name="_Лист2_1 12 82" xfId="8618"/>
    <cellStyle name="_Лист2_1 12 83" xfId="8619"/>
    <cellStyle name="_Лист2_1 12 84" xfId="8620"/>
    <cellStyle name="_Лист2_1 12 85" xfId="8621"/>
    <cellStyle name="_Лист2_1 12 86" xfId="8622"/>
    <cellStyle name="_Лист2_1 12 87" xfId="8623"/>
    <cellStyle name="_Лист2_1 12 88" xfId="8624"/>
    <cellStyle name="_Лист2_1 12 89" xfId="8625"/>
    <cellStyle name="_Лист2_1 12 9" xfId="8626"/>
    <cellStyle name="_Лист2_1 12 90" xfId="8627"/>
    <cellStyle name="_Лист2_1 12 91" xfId="8628"/>
    <cellStyle name="_Лист2_1 12 92" xfId="8629"/>
    <cellStyle name="_Лист2_1 12 93" xfId="8630"/>
    <cellStyle name="_Лист2_1 12 94" xfId="8631"/>
    <cellStyle name="_Лист2_1 12 95" xfId="8632"/>
    <cellStyle name="_Лист2_1 12 96" xfId="8633"/>
    <cellStyle name="_Лист2_1 12 97" xfId="8634"/>
    <cellStyle name="_Лист2_1 12 98" xfId="8635"/>
    <cellStyle name="_Лист2_1 12 99" xfId="8636"/>
    <cellStyle name="_Лист2_1 13" xfId="8637"/>
    <cellStyle name="_Лист2_1 13 10" xfId="8638"/>
    <cellStyle name="_Лист2_1 13 100" xfId="8639"/>
    <cellStyle name="_Лист2_1 13 101" xfId="8640"/>
    <cellStyle name="_Лист2_1 13 102" xfId="8641"/>
    <cellStyle name="_Лист2_1 13 103" xfId="8642"/>
    <cellStyle name="_Лист2_1 13 104" xfId="8643"/>
    <cellStyle name="_Лист2_1 13 105" xfId="8644"/>
    <cellStyle name="_Лист2_1 13 106" xfId="8645"/>
    <cellStyle name="_Лист2_1 13 107" xfId="8646"/>
    <cellStyle name="_Лист2_1 13 108" xfId="8647"/>
    <cellStyle name="_Лист2_1 13 109" xfId="8648"/>
    <cellStyle name="_Лист2_1 13 11" xfId="8649"/>
    <cellStyle name="_Лист2_1 13 110" xfId="8650"/>
    <cellStyle name="_Лист2_1 13 111" xfId="8651"/>
    <cellStyle name="_Лист2_1 13 112" xfId="8652"/>
    <cellStyle name="_Лист2_1 13 113" xfId="8653"/>
    <cellStyle name="_Лист2_1 13 114" xfId="8654"/>
    <cellStyle name="_Лист2_1 13 115" xfId="8655"/>
    <cellStyle name="_Лист2_1 13 116" xfId="8656"/>
    <cellStyle name="_Лист2_1 13 117" xfId="8657"/>
    <cellStyle name="_Лист2_1 13 118" xfId="8658"/>
    <cellStyle name="_Лист2_1 13 119" xfId="8659"/>
    <cellStyle name="_Лист2_1 13 12" xfId="8660"/>
    <cellStyle name="_Лист2_1 13 120" xfId="8661"/>
    <cellStyle name="_Лист2_1 13 121" xfId="8662"/>
    <cellStyle name="_Лист2_1 13 122" xfId="8663"/>
    <cellStyle name="_Лист2_1 13 123" xfId="8664"/>
    <cellStyle name="_Лист2_1 13 124" xfId="8665"/>
    <cellStyle name="_Лист2_1 13 125" xfId="8666"/>
    <cellStyle name="_Лист2_1 13 126" xfId="8667"/>
    <cellStyle name="_Лист2_1 13 127" xfId="8668"/>
    <cellStyle name="_Лист2_1 13 128" xfId="8669"/>
    <cellStyle name="_Лист2_1 13 129" xfId="8670"/>
    <cellStyle name="_Лист2_1 13 13" xfId="8671"/>
    <cellStyle name="_Лист2_1 13 130" xfId="8672"/>
    <cellStyle name="_Лист2_1 13 131" xfId="8673"/>
    <cellStyle name="_Лист2_1 13 132" xfId="8674"/>
    <cellStyle name="_Лист2_1 13 133" xfId="8675"/>
    <cellStyle name="_Лист2_1 13 134" xfId="8676"/>
    <cellStyle name="_Лист2_1 13 135" xfId="8677"/>
    <cellStyle name="_Лист2_1 13 136" xfId="8678"/>
    <cellStyle name="_Лист2_1 13 137" xfId="8679"/>
    <cellStyle name="_Лист2_1 13 138" xfId="8680"/>
    <cellStyle name="_Лист2_1 13 139" xfId="8681"/>
    <cellStyle name="_Лист2_1 13 14" xfId="8682"/>
    <cellStyle name="_Лист2_1 13 140" xfId="8683"/>
    <cellStyle name="_Лист2_1 13 141" xfId="8684"/>
    <cellStyle name="_Лист2_1 13 142" xfId="8685"/>
    <cellStyle name="_Лист2_1 13 143" xfId="8686"/>
    <cellStyle name="_Лист2_1 13 144" xfId="8687"/>
    <cellStyle name="_Лист2_1 13 145" xfId="8688"/>
    <cellStyle name="_Лист2_1 13 146" xfId="8689"/>
    <cellStyle name="_Лист2_1 13 147" xfId="8690"/>
    <cellStyle name="_Лист2_1 13 148" xfId="8691"/>
    <cellStyle name="_Лист2_1 13 149" xfId="8692"/>
    <cellStyle name="_Лист2_1 13 15" xfId="8693"/>
    <cellStyle name="_Лист2_1 13 150" xfId="8694"/>
    <cellStyle name="_Лист2_1 13 151" xfId="8695"/>
    <cellStyle name="_Лист2_1 13 152" xfId="8696"/>
    <cellStyle name="_Лист2_1 13 153" xfId="8697"/>
    <cellStyle name="_Лист2_1 13 154" xfId="8698"/>
    <cellStyle name="_Лист2_1 13 155" xfId="8699"/>
    <cellStyle name="_Лист2_1 13 156" xfId="8700"/>
    <cellStyle name="_Лист2_1 13 157" xfId="8701"/>
    <cellStyle name="_Лист2_1 13 158" xfId="8702"/>
    <cellStyle name="_Лист2_1 13 159" xfId="8703"/>
    <cellStyle name="_Лист2_1 13 16" xfId="8704"/>
    <cellStyle name="_Лист2_1 13 160" xfId="8705"/>
    <cellStyle name="_Лист2_1 13 161" xfId="8706"/>
    <cellStyle name="_Лист2_1 13 162" xfId="8707"/>
    <cellStyle name="_Лист2_1 13 163" xfId="8708"/>
    <cellStyle name="_Лист2_1 13 164" xfId="8709"/>
    <cellStyle name="_Лист2_1 13 165" xfId="8710"/>
    <cellStyle name="_Лист2_1 13 166" xfId="8711"/>
    <cellStyle name="_Лист2_1 13 167" xfId="8712"/>
    <cellStyle name="_Лист2_1 13 168" xfId="8713"/>
    <cellStyle name="_Лист2_1 13 169" xfId="8714"/>
    <cellStyle name="_Лист2_1 13 17" xfId="8715"/>
    <cellStyle name="_Лист2_1 13 170" xfId="8716"/>
    <cellStyle name="_Лист2_1 13 171" xfId="8717"/>
    <cellStyle name="_Лист2_1 13 18" xfId="8718"/>
    <cellStyle name="_Лист2_1 13 19" xfId="8719"/>
    <cellStyle name="_Лист2_1 13 2" xfId="8720"/>
    <cellStyle name="_Лист2_1 13 20" xfId="8721"/>
    <cellStyle name="_Лист2_1 13 21" xfId="8722"/>
    <cellStyle name="_Лист2_1 13 22" xfId="8723"/>
    <cellStyle name="_Лист2_1 13 23" xfId="8724"/>
    <cellStyle name="_Лист2_1 13 24" xfId="8725"/>
    <cellStyle name="_Лист2_1 13 25" xfId="8726"/>
    <cellStyle name="_Лист2_1 13 26" xfId="8727"/>
    <cellStyle name="_Лист2_1 13 27" xfId="8728"/>
    <cellStyle name="_Лист2_1 13 28" xfId="8729"/>
    <cellStyle name="_Лист2_1 13 29" xfId="8730"/>
    <cellStyle name="_Лист2_1 13 3" xfId="8731"/>
    <cellStyle name="_Лист2_1 13 30" xfId="8732"/>
    <cellStyle name="_Лист2_1 13 31" xfId="8733"/>
    <cellStyle name="_Лист2_1 13 32" xfId="8734"/>
    <cellStyle name="_Лист2_1 13 33" xfId="8735"/>
    <cellStyle name="_Лист2_1 13 34" xfId="8736"/>
    <cellStyle name="_Лист2_1 13 35" xfId="8737"/>
    <cellStyle name="_Лист2_1 13 36" xfId="8738"/>
    <cellStyle name="_Лист2_1 13 37" xfId="8739"/>
    <cellStyle name="_Лист2_1 13 38" xfId="8740"/>
    <cellStyle name="_Лист2_1 13 39" xfId="8741"/>
    <cellStyle name="_Лист2_1 13 4" xfId="8742"/>
    <cellStyle name="_Лист2_1 13 40" xfId="8743"/>
    <cellStyle name="_Лист2_1 13 41" xfId="8744"/>
    <cellStyle name="_Лист2_1 13 42" xfId="8745"/>
    <cellStyle name="_Лист2_1 13 43" xfId="8746"/>
    <cellStyle name="_Лист2_1 13 44" xfId="8747"/>
    <cellStyle name="_Лист2_1 13 45" xfId="8748"/>
    <cellStyle name="_Лист2_1 13 46" xfId="8749"/>
    <cellStyle name="_Лист2_1 13 47" xfId="8750"/>
    <cellStyle name="_Лист2_1 13 48" xfId="8751"/>
    <cellStyle name="_Лист2_1 13 49" xfId="8752"/>
    <cellStyle name="_Лист2_1 13 5" xfId="8753"/>
    <cellStyle name="_Лист2_1 13 50" xfId="8754"/>
    <cellStyle name="_Лист2_1 13 51" xfId="8755"/>
    <cellStyle name="_Лист2_1 13 52" xfId="8756"/>
    <cellStyle name="_Лист2_1 13 53" xfId="8757"/>
    <cellStyle name="_Лист2_1 13 54" xfId="8758"/>
    <cellStyle name="_Лист2_1 13 55" xfId="8759"/>
    <cellStyle name="_Лист2_1 13 56" xfId="8760"/>
    <cellStyle name="_Лист2_1 13 57" xfId="8761"/>
    <cellStyle name="_Лист2_1 13 58" xfId="8762"/>
    <cellStyle name="_Лист2_1 13 59" xfId="8763"/>
    <cellStyle name="_Лист2_1 13 6" xfId="8764"/>
    <cellStyle name="_Лист2_1 13 60" xfId="8765"/>
    <cellStyle name="_Лист2_1 13 61" xfId="8766"/>
    <cellStyle name="_Лист2_1 13 62" xfId="8767"/>
    <cellStyle name="_Лист2_1 13 63" xfId="8768"/>
    <cellStyle name="_Лист2_1 13 64" xfId="8769"/>
    <cellStyle name="_Лист2_1 13 65" xfId="8770"/>
    <cellStyle name="_Лист2_1 13 66" xfId="8771"/>
    <cellStyle name="_Лист2_1 13 67" xfId="8772"/>
    <cellStyle name="_Лист2_1 13 68" xfId="8773"/>
    <cellStyle name="_Лист2_1 13 69" xfId="8774"/>
    <cellStyle name="_Лист2_1 13 7" xfId="8775"/>
    <cellStyle name="_Лист2_1 13 70" xfId="8776"/>
    <cellStyle name="_Лист2_1 13 71" xfId="8777"/>
    <cellStyle name="_Лист2_1 13 72" xfId="8778"/>
    <cellStyle name="_Лист2_1 13 73" xfId="8779"/>
    <cellStyle name="_Лист2_1 13 74" xfId="8780"/>
    <cellStyle name="_Лист2_1 13 75" xfId="8781"/>
    <cellStyle name="_Лист2_1 13 76" xfId="8782"/>
    <cellStyle name="_Лист2_1 13 77" xfId="8783"/>
    <cellStyle name="_Лист2_1 13 78" xfId="8784"/>
    <cellStyle name="_Лист2_1 13 79" xfId="8785"/>
    <cellStyle name="_Лист2_1 13 8" xfId="8786"/>
    <cellStyle name="_Лист2_1 13 80" xfId="8787"/>
    <cellStyle name="_Лист2_1 13 81" xfId="8788"/>
    <cellStyle name="_Лист2_1 13 82" xfId="8789"/>
    <cellStyle name="_Лист2_1 13 83" xfId="8790"/>
    <cellStyle name="_Лист2_1 13 84" xfId="8791"/>
    <cellStyle name="_Лист2_1 13 85" xfId="8792"/>
    <cellStyle name="_Лист2_1 13 86" xfId="8793"/>
    <cellStyle name="_Лист2_1 13 87" xfId="8794"/>
    <cellStyle name="_Лист2_1 13 88" xfId="8795"/>
    <cellStyle name="_Лист2_1 13 89" xfId="8796"/>
    <cellStyle name="_Лист2_1 13 9" xfId="8797"/>
    <cellStyle name="_Лист2_1 13 90" xfId="8798"/>
    <cellStyle name="_Лист2_1 13 91" xfId="8799"/>
    <cellStyle name="_Лист2_1 13 92" xfId="8800"/>
    <cellStyle name="_Лист2_1 13 93" xfId="8801"/>
    <cellStyle name="_Лист2_1 13 94" xfId="8802"/>
    <cellStyle name="_Лист2_1 13 95" xfId="8803"/>
    <cellStyle name="_Лист2_1 13 96" xfId="8804"/>
    <cellStyle name="_Лист2_1 13 97" xfId="8805"/>
    <cellStyle name="_Лист2_1 13 98" xfId="8806"/>
    <cellStyle name="_Лист2_1 13 99" xfId="8807"/>
    <cellStyle name="_Лист2_1 14" xfId="8808"/>
    <cellStyle name="_Лист2_1 15" xfId="8809"/>
    <cellStyle name="_Лист2_1 16" xfId="8810"/>
    <cellStyle name="_Лист2_1 17" xfId="8811"/>
    <cellStyle name="_Лист2_1 18" xfId="8812"/>
    <cellStyle name="_Лист2_1 19" xfId="8813"/>
    <cellStyle name="_Лист2_1 2" xfId="8814"/>
    <cellStyle name="_Лист2_1 20" xfId="8815"/>
    <cellStyle name="_Лист2_1 21" xfId="8816"/>
    <cellStyle name="_Лист2_1 22" xfId="8817"/>
    <cellStyle name="_Лист2_1 23" xfId="8818"/>
    <cellStyle name="_Лист2_1 24" xfId="8819"/>
    <cellStyle name="_Лист2_1 25" xfId="8820"/>
    <cellStyle name="_Лист2_1 26" xfId="8821"/>
    <cellStyle name="_Лист2_1 27" xfId="8822"/>
    <cellStyle name="_Лист2_1 28" xfId="8823"/>
    <cellStyle name="_Лист2_1 29" xfId="8824"/>
    <cellStyle name="_Лист2_1 3" xfId="8825"/>
    <cellStyle name="_Лист2_1 4" xfId="8826"/>
    <cellStyle name="_Лист2_1 5" xfId="8827"/>
    <cellStyle name="_Лист2_1 6" xfId="8828"/>
    <cellStyle name="_Лист2_1 7" xfId="8829"/>
    <cellStyle name="_Лист2_1 8" xfId="8830"/>
    <cellStyle name="_Лист2_1 9" xfId="8831"/>
    <cellStyle name="_Лист2_2" xfId="8832"/>
    <cellStyle name="_Лист3" xfId="8833"/>
    <cellStyle name="_ЛОТ 97-08-ОФ Расчет ОЦП по КВ" xfId="8834"/>
    <cellStyle name="_лот11-08-ОФ  КС Приложение 10 1 - ТУ мосты через протоку Берёзовая МО-15" xfId="8835"/>
    <cellStyle name="_ЛОТ124-08 Расчет Заказчика" xfId="8836"/>
    <cellStyle name="_лот14-08-ОФ  КС Приложение 10 1 - ТУ 3 моста МО-15" xfId="8837"/>
    <cellStyle name="_ЛУКОЙЛ_Бюджет-2003_30,08" xfId="8838"/>
    <cellStyle name="_ЛУКОЙЛ_Бюджет-2003_30,08_12-32" xfId="8839"/>
    <cellStyle name="_ЛУКОЙЛ_Бюджет-2003_30,08_21 НГДО-3кв (принято)" xfId="8840"/>
    <cellStyle name="_ЛУКОЙЛ_Бюджет-2003_30,08_21 НГДО-3кв (принято)_РИТЭК" xfId="8841"/>
    <cellStyle name="_ЛУКОЙЛ_Бюджет-2003_30,08_ПНП" xfId="8842"/>
    <cellStyle name="_ЛУКОЙЛ_Бюджет-2003_30,08_Расчет цены на сентябрь" xfId="8843"/>
    <cellStyle name="_ЛУКОЙЛ_Бюджет-2003_30,08_РИТЭК" xfId="8844"/>
    <cellStyle name="_ЛУКОЙЛ_Бюджет-2003_30,08_структура цены" xfId="8845"/>
    <cellStyle name="_ЛУКОЙЛ_Бюджет-2003_30,08_структура цены_РИТЭК" xfId="8846"/>
    <cellStyle name="_ЛУКОЙЛ_Бюджет-2003_30,08_убойная сила" xfId="8847"/>
    <cellStyle name="_ЛУКОЙЛ_Бюджет-2003_3008" xfId="8848"/>
    <cellStyle name="_ЛУКОЙЛ_Бюджет-2003_3008_12-32" xfId="8849"/>
    <cellStyle name="_ЛУКОЙЛ_Бюджет-2003_3008_21 НГДО-3кв (принято)" xfId="8850"/>
    <cellStyle name="_ЛУКОЙЛ_Бюджет-2003_3008_21 НГДО-3кв (принято)_РИТЭК" xfId="8851"/>
    <cellStyle name="_ЛУКОЙЛ_Бюджет-2003_3008_ПНП" xfId="8852"/>
    <cellStyle name="_ЛУКОЙЛ_Бюджет-2003_3008_РИТЭК" xfId="8853"/>
    <cellStyle name="_ЛФО 2006" xfId="8854"/>
    <cellStyle name="_май_оперативка" xfId="8855"/>
    <cellStyle name="_май_оперативка_12-32" xfId="8856"/>
    <cellStyle name="_май_оперативка_ПНП" xfId="8857"/>
    <cellStyle name="_Макет 07 1" xfId="8858"/>
    <cellStyle name="_Макет ТПДН 3 квартал 09_заполн" xfId="8859"/>
    <cellStyle name="_МАРТ 2005 г" xfId="8860"/>
    <cellStyle name="_Марченко Добыча нефти 5 лет_ННП_21.07.2005" xfId="8861"/>
    <cellStyle name="_Мастер-копия BC for foreigners v4_7-5 " xfId="8862"/>
    <cellStyle name="_Мастер-копия BC for foreigners v4_7-5 _Пересчет-март2009-240209" xfId="8863"/>
    <cellStyle name="_Мастер-копия BC for foreigners v4_7-5 _ПНП" xfId="8864"/>
    <cellStyle name="_Мат балансы 090708" xfId="8865"/>
    <cellStyle name="_Мат балансы 090708_ПНП" xfId="8866"/>
    <cellStyle name="_Матер Хохряки" xfId="8867"/>
    <cellStyle name="_Материалы К 210 БИС" xfId="8868"/>
    <cellStyle name="_Материалы К.211 БИС" xfId="8869"/>
    <cellStyle name="_Материалы К.240 БИС" xfId="8870"/>
    <cellStyle name="_Материалы К.243 БИС" xfId="8871"/>
    <cellStyle name="_Материалы К.251 БИС" xfId="8872"/>
    <cellStyle name="_материалы КНС 216" xfId="8873"/>
    <cellStyle name="_Материалы мини ДНС" xfId="8874"/>
    <cellStyle name="_материалы после испр. Свод(по утверж. сметам)" xfId="8875"/>
    <cellStyle name="_Мероприятия по ИТО на 2003 г." xfId="8876"/>
    <cellStyle name="_Мероприятия по ИТО на 2003 г._040822 Profit_Tax_(portal)" xfId="8877"/>
    <cellStyle name="_Мероприятия по ИТО на 2003 г._040928 Profit_Tax_3Ax1Ax4" xfId="8878"/>
    <cellStyle name="_Мероприятия по ИТО на 2003 г._Tax Input 5yr plan" xfId="8879"/>
    <cellStyle name="_Мероприятия по ИТО на 2003 г._Книга2" xfId="8880"/>
    <cellStyle name="_Мероприятия по ИТО на 2003 г._Налог_на_прибыль" xfId="8881"/>
    <cellStyle name="_Метрол." xfId="8882"/>
    <cellStyle name="_Метрологическое обеспечение" xfId="8883"/>
    <cellStyle name="_метрология" xfId="8884"/>
    <cellStyle name="_Мини ДНС" xfId="8885"/>
    <cellStyle name="_Мини ДНС-Нефтьмонтаж-  акт май кор-1" xfId="8886"/>
    <cellStyle name="_Модели форм Пилотного проекта" xfId="8887"/>
    <cellStyle name="_Модели форм Пилотного проекта_Бюджет 2010 (Зем имущ отнош)20.04.10" xfId="8888"/>
    <cellStyle name="_Модель БП 2003-2007" xfId="8889"/>
    <cellStyle name="_Модель БП 2003-2007.xls Диагр. 1" xfId="8890"/>
    <cellStyle name="_Модель БП 2003-2007.xls Диагр. 2" xfId="8891"/>
    <cellStyle name="_Модель БП 2003-2007_1505" xfId="8892"/>
    <cellStyle name="_Модель Мотылева_Экспорт нефти_2009_январь" xfId="8893"/>
    <cellStyle name="_Мониторинг ИДН_48скв_апр.xls Диагр. 1" xfId="8894"/>
    <cellStyle name="_Мониторинг ИДН_48скв_апр.xls Диагр. 1_ПРЕЗЕНТАЦИЯ св англ_" xfId="8895"/>
    <cellStyle name="_Мониторинг УНИ-4_50скв_02.xls Диагр. 1" xfId="8896"/>
    <cellStyle name="_Мониторинг УНИ-4_50скв_апр" xfId="8897"/>
    <cellStyle name="_Мониторинг УНИ-4_50скв_апр_ПРЕЗЕНТАЦИЯ св англ_" xfId="8898"/>
    <cellStyle name="_Монтаж каркатеево" xfId="8899"/>
    <cellStyle name="_Москва 17 10" xfId="8900"/>
    <cellStyle name="_Мск_актплан" xfId="8901"/>
    <cellStyle name="_Н.вариант" xfId="8902"/>
    <cellStyle name="_НакопИсточн2002г(08.08.02г)" xfId="8903"/>
    <cellStyle name="_НакопИсточн2002г(08.08.02г)_БЮДЖЕТ-ЗС-2003год-44680Лена" xfId="8904"/>
    <cellStyle name="_НакопИсточн2002г(08.08.02г)_БЮДЖЕТ-ЗС-2003год-44680Лена_РИТЭК" xfId="8905"/>
    <cellStyle name="_НакопИсточн2002г(08.08.02г)_ПроектЗС-2003г(дляЗС)18.10.2002г" xfId="8906"/>
    <cellStyle name="_НакопИсточн2002г(08.08.02г)_ПроектЗС-2003г(дляЗС)18.10.2002г_РИТЭК" xfId="8907"/>
    <cellStyle name="_НакопИсточн2002г(08.08.02г)_РИТЭК" xfId="8908"/>
    <cellStyle name="_НакопИсточн2002г(08.08.02г)_ф.51 ноябрь 2002 г." xfId="8909"/>
    <cellStyle name="_НакопИсточн2002г(08.08.02г)_ф.51 ноябрь 2002 г._РИТЭК" xfId="8910"/>
    <cellStyle name="_Налог на землю 2005г (для ПЭО)" xfId="8911"/>
    <cellStyle name="_Налог на имущество 2 вариант" xfId="8912"/>
    <cellStyle name="_Налог на имущество прочих на 21-01-04" xfId="8913"/>
    <cellStyle name="_Налог_на_прибыль" xfId="8914"/>
    <cellStyle name="_Налоги 2005 04.02.05" xfId="8915"/>
    <cellStyle name="_Налоги 2005 для текущего планирования" xfId="8916"/>
    <cellStyle name="_Налоги 2006 к 17 ноября" xfId="8917"/>
    <cellStyle name="_Насосы, НКТ, ФА" xfId="8918"/>
    <cellStyle name="_НВ02-06г" xfId="8919"/>
    <cellStyle name="_НВ02-06г_РИТЭК" xfId="8920"/>
    <cellStyle name="_НВгод03" xfId="8921"/>
    <cellStyle name="_НВгод03_12-32" xfId="8922"/>
    <cellStyle name="_НВгод03_21 НГДО-3кв (принято)" xfId="8923"/>
    <cellStyle name="_НВгод03_21 НГДО-3кв (принято)_РИТЭК" xfId="8924"/>
    <cellStyle name="_НВгод03_ПНП" xfId="8925"/>
    <cellStyle name="_НВгод03_Расчет цены на сентябрь" xfId="8926"/>
    <cellStyle name="_НВгод03_РИТЭК" xfId="8927"/>
    <cellStyle name="_НВгод03_структура цены" xfId="8928"/>
    <cellStyle name="_НВгод03_структура цены_РИТЭК" xfId="8929"/>
    <cellStyle name="_НВгод03_убойная сила" xfId="8930"/>
    <cellStyle name="_НВН (с Приморьем) возр. 1 кв. 06 (выписка)" xfId="8931"/>
    <cellStyle name="_НВН (с Приморьем) возр. 1 кв. 06 (выписка)_Пересчет-март2009-240209" xfId="8932"/>
    <cellStyle name="_НВН_план_январь_261201" xfId="8933"/>
    <cellStyle name="_НВН_план_январь_261201_Пересчет-март2009-240209" xfId="8934"/>
    <cellStyle name="_НГДО-2002-2кв 1" xfId="8935"/>
    <cellStyle name="_НГДО-2002-2кв 1_БЮДЖЕТ-ЗС-2003год-44680Лена" xfId="8936"/>
    <cellStyle name="_НГДО-2002-2кв 1_БЮДЖЕТ-ЗС-2003год-44680Лена_РИТЭК" xfId="8937"/>
    <cellStyle name="_НГДО-2002-2кв 1_ПроектЗС-2003г(дляЗС)18.10.2002г" xfId="8938"/>
    <cellStyle name="_НГДО-2002-2кв 1_ПроектЗС-2003г(дляЗС)18.10.2002г_РИТЭК" xfId="8939"/>
    <cellStyle name="_НГДО-2002-2кв 1_РИТЭК" xfId="8940"/>
    <cellStyle name="_НГДО-2002-2кв 1_ф.51 ноябрь 2002 г." xfId="8941"/>
    <cellStyle name="_НГДО-2002-2кв 1_форма 21 С- 2003г" xfId="8942"/>
    <cellStyle name="_НГДО-2002-2кв 1_форма 21 С- 2003г(после СД)" xfId="8943"/>
    <cellStyle name="_НГДО-2002-2кв-11" xfId="8944"/>
    <cellStyle name="_НГДО-2002-2кв-11_Downstream-LNB-II 2003" xfId="8945"/>
    <cellStyle name="_НГДО-2002-2кв-11_По кварталам приб" xfId="8946"/>
    <cellStyle name="_НГДО-2002-2кв-11_По кварталам приб (прил21-3кварт)" xfId="8947"/>
    <cellStyle name="_НГДО-2002-2кв-12" xfId="8948"/>
    <cellStyle name="_НГДО-2002-2кв-12_Downstream-LNB-II 2003" xfId="8949"/>
    <cellStyle name="_НГДО-2002-2кв-12_По кварталам приб" xfId="8950"/>
    <cellStyle name="_НГДО-2002-2кв-12_По кварталам приб (прил21-3кварт)" xfId="8951"/>
    <cellStyle name="_НГДО-2002-2кв2" xfId="8952"/>
    <cellStyle name="_НГДО-2002-3кв" xfId="8953"/>
    <cellStyle name="_НГДО-2002-3кв(нов)Надя" xfId="8954"/>
    <cellStyle name="_НГДО-2002-3кв_БЮДЖЕТ-ЗС-2003год-44680Лена" xfId="8955"/>
    <cellStyle name="_НГДО-2002-3кв_ПроектЗС-2003г(дляЗС)18.10.2002г" xfId="8956"/>
    <cellStyle name="_НГДО-2002-3кв_ф.51 ноябрь 2002 г." xfId="8957"/>
    <cellStyle name="_НГДО-2002-3кв_форма 21 С- 2003г" xfId="8958"/>
    <cellStyle name="_НГДО-2002-3кв_форма 21 С- 2003г(после СД)" xfId="8959"/>
    <cellStyle name="_НГДО-2002-4кв" xfId="8960"/>
    <cellStyle name="_НГДО-2002-4кв_БЮДЖЕТ-ЗС-2003год-44680Лена" xfId="8961"/>
    <cellStyle name="_НГДО-2002-4кв_ПроектЗС-2003г(дляЗС)18.10.2002г" xfId="8962"/>
    <cellStyle name="_НГДО-2002-4кв_ф.51 ноябрь 2002 г." xfId="8963"/>
    <cellStyle name="_НГДО-2002-4кв-2" xfId="8964"/>
    <cellStyle name="_НГДО-2002-расчет2002-СнижДобычи" xfId="8965"/>
    <cellStyle name="_НДПИ" xfId="4"/>
    <cellStyle name="_НДС факт 1 кв кап влож" xfId="8966"/>
    <cellStyle name="_НДС факт 1 кв кап влож_ПНП" xfId="8967"/>
    <cellStyle name="_Нераспред приб2001г НО" xfId="8968"/>
    <cellStyle name="_Нефтепровод ЦПС ПРЗ  материалы снабжение" xfId="8969"/>
    <cellStyle name="_Нефтепровод ЦПС ПРЗ СС (м+об)" xfId="8970"/>
    <cellStyle name="_Нижневартовск" xfId="8971"/>
    <cellStyle name="_Нижневартовск факт январь-июль +август_" xfId="8972"/>
    <cellStyle name="_Нижневартовский филиал_19_01_20042" xfId="8973"/>
    <cellStyle name="_ННП_2005_рсч" xfId="8974"/>
    <cellStyle name="_НО_план_январь_251201" xfId="8975"/>
    <cellStyle name="_Новая БС для 2010" xfId="8976"/>
    <cellStyle name="_Новая ДС для 2010" xfId="8977"/>
    <cellStyle name="_Новая кодировка" xfId="8978"/>
    <cellStyle name="_новая форма 14- 2003г" xfId="8979"/>
    <cellStyle name="_новая форма 21 С- 2003г" xfId="8980"/>
    <cellStyle name="_новая форма 21-НГДО" xfId="8981"/>
    <cellStyle name="_новое оборудование2005" xfId="8982"/>
    <cellStyle name="_Новосиб_актплан" xfId="8983"/>
    <cellStyle name="_Новые формы_месяц_версия 6" xfId="8984"/>
    <cellStyle name="_Новые формы_месяц_версия 6_Выручка" xfId="8985"/>
    <cellStyle name="_Новые формы_месяц_версия 6_Еженед отчет (new template) (2)_12 дней октября" xfId="8986"/>
    <cellStyle name="_Новые формы_месяц_версия 6_Еженед отчет (new template) (2)_13 дней июля Бороруева" xfId="8987"/>
    <cellStyle name="_Новые формы_месяц_версия 6_Еженед отчет (new template) (2)_16дней ноября08" xfId="8988"/>
    <cellStyle name="_Новые формы_месяц_версия 6_Еженед отчет (new template) (2)_20 дней июля" xfId="8989"/>
    <cellStyle name="_Новые формы_месяц_версия 6_Еженед отчет (new template) (2)_21 день сентября" xfId="8990"/>
    <cellStyle name="_Новые формы_месяц_версия 6_Еженед отчет (new template) (2)_28 дней сентября" xfId="8991"/>
    <cellStyle name="_Новые формы_месяц_версия 6_Еженед отчет (new template) (2)_30 дней сентября" xfId="8992"/>
    <cellStyle name="_Новые формы_месяц_версия 6_Еженед отчет (new template) (2)_30 дней сентября_от 06.10.2008" xfId="8993"/>
    <cellStyle name="_Новые формы_месяц_версия 6_Еженед отчет (new template) (2)_31 дней июля" xfId="8994"/>
    <cellStyle name="_Новые формы_месяц_версия 6_Еженед отчет (new template) (2)_9 дней ноября08" xfId="8995"/>
    <cellStyle name="_Новые формы_месяц_версия 6_Еженед отчет (new template) (3)_07 дней декабря08" xfId="8996"/>
    <cellStyle name="_Новые формы_месяц_версия 6_Еженед отчет (new template) (3)_23 дней ноября08" xfId="8997"/>
    <cellStyle name="_Новые формы_месяц_версия 6_Еженед отчет (new template) (3)_27 дней ноября08" xfId="8998"/>
    <cellStyle name="_Новые формы_месяц_версия 6_Еженед отчет (new template) (3)_30 дней ноября08" xfId="8999"/>
    <cellStyle name="_Новые формы_месяц_версия 6_Еженед отчет (new template) (4)_14 дней декабря08" xfId="9000"/>
    <cellStyle name="_Новые формы_месяц_версия 6_Еженед отчет (new template) (Ч)_11 дней январь09" xfId="9001"/>
    <cellStyle name="_Новые формы_месяц_версия 6_Еженед отчет (new template) (Ч)_18 дней январь09" xfId="9002"/>
    <cellStyle name="_Новые формы_месяц_версия 6_Еженед отчет (new template) (Ч)_21 день декабря08" xfId="9003"/>
    <cellStyle name="_Новые формы_месяц_версия 6_Еженед отчет (new template) (Ч)_25 дней январь09" xfId="9004"/>
    <cellStyle name="_Новые формы_месяц_версия 6_Еженед отчет (new template) (Ч)_28 день декабря08" xfId="9005"/>
    <cellStyle name="_Новые формы_месяц_версия 6_Еженед отчет (new template) (Ч)_31 дней январь09" xfId="9006"/>
    <cellStyle name="_Новые формы_месяц_версия 6_Еженед отчет (new template) (Ч)_8 дней февраль09" xfId="9007"/>
    <cellStyle name="_Новые формы_месяц_версия 6_Еженед отчет ДЛТ до 08 февраля 2009" xfId="9008"/>
    <cellStyle name="_Новые формы_месяц_версия 6_Еженед отчет ДЛТ до 11 января" xfId="9009"/>
    <cellStyle name="_Новые формы_месяц_версия 6_Еженед отчет ДЛТ до 14 декабря" xfId="9010"/>
    <cellStyle name="_Новые формы_месяц_версия 6_Еженед отчет ДЛТ до 18 января" xfId="9011"/>
    <cellStyle name="_Новые формы_месяц_версия 6_Еженед отчет ДЛТ до 21 декабря" xfId="9012"/>
    <cellStyle name="_Новые формы_месяц_версия 6_Еженед отчет ДЛТ до 25 января 2009" xfId="9013"/>
    <cellStyle name="_Новые формы_месяц_версия 6_Еженед отчет ДЛТ до 28 декабря" xfId="9014"/>
    <cellStyle name="_Новые формы_месяц_версия 6_Еженед отчет ДЛТ до 31 января 2009" xfId="9015"/>
    <cellStyle name="_Новые формы_месяц_версия 6_Еженед отчет ДЛТ до 6 сентября 2009" xfId="9016"/>
    <cellStyle name="_Новые формы_месяц_версия 6_Еженед отчет УЛТ до 07 декабря" xfId="9017"/>
    <cellStyle name="_Новые формы_месяц_версия 6_Еженед отчет УЛТ до 07 сентября" xfId="9018"/>
    <cellStyle name="_Новые формы_месяц_версия 6_Еженед отчет УЛТ до 09 ноября" xfId="9019"/>
    <cellStyle name="_Новые формы_месяц_версия 6_Еженед отчет УЛТ до 10 августа" xfId="9020"/>
    <cellStyle name="_Новые формы_месяц_версия 6_Еженед отчет УЛТ до 12 октября" xfId="9021"/>
    <cellStyle name="_Новые формы_месяц_версия 6_Еженед отчет УЛТ до 13 июля" xfId="9022"/>
    <cellStyle name="_Новые формы_месяц_версия 6_Еженед отчет УЛТ до 16 ноября" xfId="9023"/>
    <cellStyle name="_Новые формы_месяц_версия 6_Еженед отчет УЛТ до 20 июля" xfId="9024"/>
    <cellStyle name="_Новые формы_месяц_версия 6_Еженед отчет УЛТ до 21 сентября" xfId="9025"/>
    <cellStyle name="_Новые формы_месяц_версия 6_Еженед отчет УЛТ до 23 ноября" xfId="9026"/>
    <cellStyle name="_Новые формы_месяц_версия 6_Еженед отчет УЛТ до 28 сентября" xfId="9027"/>
    <cellStyle name="_Новые формы_месяц_версия 6_Еженед отчет УЛТ до 30 ноября" xfId="9028"/>
    <cellStyle name="_Новые формы_месяц_версия 6_Еженед отчет УЛТ до 30 сентября" xfId="9029"/>
    <cellStyle name="_Новые формы_месяц_версия 6_Еженед отчет УЛТ до 31 июля (3)" xfId="9030"/>
    <cellStyle name="_Новые формы_месяц_версия 6_Еженедельный отчет 28.09" xfId="9031"/>
    <cellStyle name="_Новые формы_месяц_версия 6_Еженедельный отчет ДЭИ плюс маркетинг (основной)" xfId="9032"/>
    <cellStyle name="_Новые формы_месяц_версия 6_Еженедельный отчет от 07.09.2009 2" xfId="9033"/>
    <cellStyle name="_Новые формы_месяц_версия 6_Еженедельный отчет от 16.03.2009" xfId="9034"/>
    <cellStyle name="_Новые формы_месяц_версия 6_К отчету 06.09.2009" xfId="9035"/>
    <cellStyle name="_Новые формы_месяц_версия 6_К отчету 08 09 2008" xfId="9036"/>
    <cellStyle name="_Новые формы_месяц_версия 6_К отчету 08.02.2009" xfId="9037"/>
    <cellStyle name="_Новые формы_месяц_версия 6_К отчету 08.12.2008" xfId="9038"/>
    <cellStyle name="_Новые формы_месяц_версия 6_К отчету 10.11.2008" xfId="9039"/>
    <cellStyle name="_Новые формы_месяц_версия 6_К отчету 11.08.2008" xfId="9040"/>
    <cellStyle name="_Новые формы_месяц_версия 6_К отчету 12.01.2009" xfId="9041"/>
    <cellStyle name="_Новые формы_месяц_версия 6_К отчету 13.10.2008" xfId="9042"/>
    <cellStyle name="_Новые формы_месяц_версия 6_К отчету 1-30 сентября" xfId="9043"/>
    <cellStyle name="_Новые формы_месяц_версия 6_К отчету 14.07.2008 ПНПО" xfId="9044"/>
    <cellStyle name="_Новые формы_месяц_версия 6_К отчету 15.12.2008" xfId="9045"/>
    <cellStyle name="_Новые формы_месяц_версия 6_К отчету 17.11.2008" xfId="9046"/>
    <cellStyle name="_Новые формы_месяц_версия 6_К отчету 19.01.2009" xfId="9047"/>
    <cellStyle name="_Новые формы_месяц_версия 6_К отчету 21.07.2008" xfId="9048"/>
    <cellStyle name="_Новые формы_месяц_версия 6_К отчету 22.09.2008" xfId="9049"/>
    <cellStyle name="_Новые формы_месяц_версия 6_К отчету 22.12.2008" xfId="9050"/>
    <cellStyle name="_Новые формы_месяц_версия 6_К отчету 24.11.2008" xfId="9051"/>
    <cellStyle name="_Новые формы_месяц_версия 6_К отчету 26.01.2009" xfId="9052"/>
    <cellStyle name="_Новые формы_месяц_версия 6_К отчету 29.09.2008" xfId="9053"/>
    <cellStyle name="_Новые формы_месяц_версия 6_К отчету 29.12.2008" xfId="9054"/>
    <cellStyle name="_Новые формы_месяц_версия 6_К отчету 30.11.2008" xfId="9055"/>
    <cellStyle name="_Новые формы_месяц_версия 6_К отчету 31.01.2009" xfId="9056"/>
    <cellStyle name="_Новые формы_месяц_версия 6_К отчету 31.07.2008" xfId="9057"/>
    <cellStyle name="_Новые формы_месяц_версия 6_Копия Еженед отчет (new template) (3)_07 дней декабря08" xfId="9058"/>
    <cellStyle name="_Новые формы_месяц_версия 6_Маркетинг - стр. 1" xfId="9059"/>
    <cellStyle name="_Новые формы_месяц_версия 6_ПНПО" xfId="9060"/>
    <cellStyle name="_Новый финплан" xfId="9061"/>
    <cellStyle name="_Норси_план_январь_251201" xfId="9062"/>
    <cellStyle name="_ноябрь план1." xfId="9063"/>
    <cellStyle name="_ноябрь план1._21 НГДО-3кв (принято)" xfId="9064"/>
    <cellStyle name="_ноябрь план1._ПНП" xfId="9065"/>
    <cellStyle name="_НП_2005" xfId="9066"/>
    <cellStyle name="_НПП КрНГ" xfId="9067"/>
    <cellStyle name="_НТБ 2 кв.2008" xfId="9068"/>
    <cellStyle name="_ОАМиС_ЛФО_БАК_2009г" xfId="9069"/>
    <cellStyle name="_ОАМиС_ЛФО_БАК_2009г_Приложение №1а для ЦДО Нижневартовского региона" xfId="9070"/>
    <cellStyle name="_ОАМиС_ЛФО_БАК_2009г_Приложение №1а для ЦДО Нижневартовского региона -6%" xfId="9071"/>
    <cellStyle name="_ОАМиС_ОИТ_2006_JFO_0_" xfId="9072"/>
    <cellStyle name="_Оборуд.кусты251,238,243. декабрь" xfId="9073"/>
    <cellStyle name="_Оборудование  КНС 143" xfId="9074"/>
    <cellStyle name="_Оборудование (2)" xfId="9075"/>
    <cellStyle name="_Оборудование материалы 2006-2007-2008 СИКН № 579" xfId="9076"/>
    <cellStyle name="_Оборудование мини-ДНС" xfId="9077"/>
    <cellStyle name="_Образец откорректир договорн цены" xfId="9078"/>
    <cellStyle name="_Общие и адм.расходы 13.30" xfId="9079"/>
    <cellStyle name="_Общий СИП, СИПы по направлениям, карточка проекта" xfId="9080"/>
    <cellStyle name="_объемы  бурения 2004г " xfId="9081"/>
    <cellStyle name="_объемы  бурения 2004г _2010_РАСШИФРОВКА ЗАТРАТ ПО ДОГОВОРАМ" xfId="9082"/>
    <cellStyle name="_Объемы  СНГДУ-2  от 07 04 06" xfId="9083"/>
    <cellStyle name="_Объемы _СНГДУ2_2007_РТЦ_УРМА" xfId="9084"/>
    <cellStyle name="_Объемы _СНГДУ2_ремонт СА  и УУН 2008г." xfId="9085"/>
    <cellStyle name="_Объемы 2004(с ТО УУН)" xfId="9086"/>
    <cellStyle name="_Объемы 2004(Сапентьев)" xfId="9087"/>
    <cellStyle name="_Объемы на 2005 год" xfId="9088"/>
    <cellStyle name="_Объемы на 2006 - Сапентьев_" xfId="9089"/>
    <cellStyle name="_Объемы НП ВНР 2007" xfId="9090"/>
    <cellStyle name="_Объемы НП ВНР 2007 03.05.06" xfId="9091"/>
    <cellStyle name="_Объемы НП ВНР 2007 16.08.06" xfId="9092"/>
    <cellStyle name="_Объемы НПА СНГДУ2 на 2008г" xfId="9093"/>
    <cellStyle name="_Объемы НПА СНГДУ2 на 2008г 3_апр" xfId="9094"/>
    <cellStyle name="_Объёмы ОПС ТБинформ СНГДУ-2 в 2008г 23.04.07" xfId="9095"/>
    <cellStyle name="_Объемы ППН ППД  2008г " xfId="9096"/>
    <cellStyle name="_Объемы ППН,ППД 2004 19.03.04" xfId="9097"/>
    <cellStyle name="_Объемы ППН,ППД 2007 (К.)" xfId="9098"/>
    <cellStyle name="_Объёмы ППН,ППД от 19.10.05" xfId="9099"/>
    <cellStyle name="_Объёмы ППН,ППД, ППА, АСУ" xfId="9100"/>
    <cellStyle name="_Объёмы ППН,ППД_2005.1" xfId="9101"/>
    <cellStyle name="_Объемы_2005" xfId="9102"/>
    <cellStyle name="_Объемы_2005.xls Диагр. 1" xfId="9103"/>
    <cellStyle name="_Объемы_2007 - Сапентьев_" xfId="9104"/>
    <cellStyle name="_Объемы_2007г" xfId="9105"/>
    <cellStyle name="_Объемы_2008_220807" xfId="9106"/>
    <cellStyle name="_объемы_метрология" xfId="9107"/>
    <cellStyle name="_Объемы_ОПС" xfId="9108"/>
    <cellStyle name="_Объемы_ремонтСА_2004" xfId="9109"/>
    <cellStyle name="_Объемы_УСА_2008" xfId="9110"/>
    <cellStyle name="_Ожид 1кв2003_фЛУК_ЛОХЛв1_14мар031" xfId="9111"/>
    <cellStyle name="_Ожид 1кв2003_фЛУК_ЛОХЛв1_14мар031_ПНП" xfId="9112"/>
    <cellStyle name="_Ожид. бюджет на 2004 год" xfId="9113"/>
    <cellStyle name="_Ожид. бюджет на 2004 год_ПНП" xfId="9114"/>
    <cellStyle name="_ожидаемое  январь 2005 год" xfId="9115"/>
    <cellStyle name="_Ожидаемое I квартал 30.03.2004 г" xfId="9116"/>
    <cellStyle name="_Омск_актплан" xfId="9117"/>
    <cellStyle name="_ОНСС 2005г Окончательный вар ГРП  5 01 05г" xfId="9118"/>
    <cellStyle name="_ОНСС 2006 6.12.06" xfId="9119"/>
    <cellStyle name="_ОНСС ОАО СН 2004-2006 для отправки в РН" xfId="9120"/>
    <cellStyle name="_ОНСС от 02.02.2004 по AFE" xfId="9121"/>
    <cellStyle name="_ОНСС от 24.01.05 (Департамент)" xfId="9122"/>
    <cellStyle name="_ООО" xfId="9123"/>
    <cellStyle name="_ООО Плазма напорн.нефтепр уз19е уз5а ОКОНЧАТ" xfId="9124"/>
    <cellStyle name="_Оперативный факт май 2008 все мес 2.1. и 2.2. и 2.4. Таджикистан" xfId="9125"/>
    <cellStyle name="_ОПС и ППА УРМА (изм  16 08 07)" xfId="9126"/>
    <cellStyle name="_ОПС и ППА УРМА (изм. 24.04.07)" xfId="9127"/>
    <cellStyle name="_опт на апрель 2007 ожидаемые" xfId="9128"/>
    <cellStyle name="_Оренбург 31 10 02" xfId="9129"/>
    <cellStyle name="_ОренбургПадение ПЕ ЮГ_сам посл" xfId="9130"/>
    <cellStyle name="_Освоение-финансирование_новые остатки_меньшее освоение" xfId="9131"/>
    <cellStyle name="_Осн.ТЭП 02.08.04" xfId="9132"/>
    <cellStyle name="_Осн.ТЭП 02.08.04_ПНП" xfId="9133"/>
    <cellStyle name="_Основные проекты" xfId="9134"/>
    <cellStyle name="_Остатки в ц.2006г.протокол  без грунта 11.12.07г.  договор" xfId="9135"/>
    <cellStyle name="_ОТ и Э Тула 2003 г." xfId="9136"/>
    <cellStyle name="_ОТ и Э Тула 2003 г._040822 Profit_Tax_(portal)" xfId="9137"/>
    <cellStyle name="_ОТ и Э Тула 2003 г._040928 Profit_Tax_3Ax1Ax4" xfId="9138"/>
    <cellStyle name="_ОТ и Э Тула 2003 г._Tax Input 5yr plan" xfId="9139"/>
    <cellStyle name="_ОТ и Э Тула 2003 г._Книга2" xfId="9140"/>
    <cellStyle name="_ОТ и Э Тула 2003 г._Налог_на_прибыль" xfId="9141"/>
    <cellStyle name="_От Маркеловой" xfId="9142"/>
    <cellStyle name="_Ответственные по  закрытию ННГ" xfId="9143"/>
    <cellStyle name="_Отчет об ож результатах за 2003 год (образец)" xfId="9144"/>
    <cellStyle name="_Отчетность" xfId="9145"/>
    <cellStyle name="_Отчетность_неаллокированная" xfId="9146"/>
    <cellStyle name="_Отчетность_ПНП" xfId="9147"/>
    <cellStyle name="_ОТЧЕТЫ_1" xfId="9148"/>
    <cellStyle name="_ОТЧЕТЫ_1_со сводами" xfId="9149"/>
    <cellStyle name="_ОТЭ" xfId="9150"/>
    <cellStyle name="_ОТЭ_Ф.4 утв Паша" xfId="9151"/>
    <cellStyle name="_ОХ_ 1 кв" xfId="9152"/>
    <cellStyle name="_ОХ_ 1 кв_ПНП" xfId="9153"/>
    <cellStyle name="_ОХ_01 без ГРР" xfId="9154"/>
    <cellStyle name="_ОХ_01 без ГРР_ПНП" xfId="9155"/>
    <cellStyle name="_ОХ_05" xfId="9156"/>
    <cellStyle name="_ОХ_для  УОйл (1)" xfId="9157"/>
    <cellStyle name="_охрана труда цел. прогр." xfId="9158"/>
    <cellStyle name="_охрана труда цел. прогр._040822 Profit_Tax_(portal)" xfId="9159"/>
    <cellStyle name="_охрана труда цел. прогр._040928 Profit_Tax_3Ax1Ax4" xfId="9160"/>
    <cellStyle name="_охрана труда цел. прогр._Tax Input 5yr plan" xfId="9161"/>
    <cellStyle name="_охрана труда цел. прогр._Книга2" xfId="9162"/>
    <cellStyle name="_охрана труда цел. прогр._Налог_на_прибыль" xfId="9163"/>
    <cellStyle name="_Пад_доб2002ПН" xfId="9164"/>
    <cellStyle name="_Пад_доб2002ПН_Downstream-LNB-II 2003" xfId="9165"/>
    <cellStyle name="_Пад_доб2002ПН_БЮДЖЕТ-ЗС-2003год-44680Лена" xfId="9166"/>
    <cellStyle name="_Пад_доб2002ПН_ПроектЗС-2003г(дляЗС)18.10.2002г" xfId="9167"/>
    <cellStyle name="_Пад_доб2002ПН_ф.51 ноябрь 2002 г." xfId="9168"/>
    <cellStyle name="_Пад_доб2002ПН_форма 21 С- 2003г" xfId="9169"/>
    <cellStyle name="_Пад_доб2002ПН_форма 21 С- 2003г(после СД)" xfId="9170"/>
    <cellStyle name="_Пад_доб2002ПН_ЦДУ1полугодие2002г-1" xfId="9171"/>
    <cellStyle name="_Пакет РФ_опт3_низ сс_26авг03 (1)" xfId="9172"/>
    <cellStyle name="_Пакет РФ_опт3_низ сс_26авг03 (1)_ПНП" xfId="9173"/>
    <cellStyle name="_ПДДС_2003Г" xfId="9174"/>
    <cellStyle name="_ПДДС_2003Г_ПНП" xfId="9175"/>
    <cellStyle name="_перевозка материалов" xfId="9176"/>
    <cellStyle name="_ПЕРЕСЧЕТ ЦР по 2 кв 04г v.6" xfId="9177"/>
    <cellStyle name="_ПЕРЕСЧЕТ ЦР по 3 кв 04г v.7" xfId="9178"/>
    <cellStyle name="_ПЕРЕСЧЕТ ЦР по 4 кв 04г v.19" xfId="9179"/>
    <cellStyle name="_ПЕРЕСЧЕТ ЦР по I кв.2004г" xfId="9180"/>
    <cellStyle name="_Пересчет_выручки_ГФО_1" xfId="9181"/>
    <cellStyle name="_периметры в ДО от 11 ноября 2004" xfId="9182"/>
    <cellStyle name="_Пермнефть2003 после рассмотрения" xfId="9183"/>
    <cellStyle name="_Пермь" xfId="9184"/>
    <cellStyle name="_Пии-ТНК-Украина18$$" xfId="9185"/>
    <cellStyle name="_ПК _январь2512" xfId="9186"/>
    <cellStyle name="_ПК ЛЗС январь 2002" xfId="9187"/>
    <cellStyle name="_ПК на ЯНВАРЬ 02" xfId="9188"/>
    <cellStyle name="_ПК январь 2002 (2)" xfId="9189"/>
    <cellStyle name="_план 2007 (2)" xfId="9190"/>
    <cellStyle name="_план 2007 (2)_2010_РАСШИФРОВКА ЗАТРАТ ПО ДОГОВОРАМ" xfId="9191"/>
    <cellStyle name="_План инвес.расходов и их финансирование 2004(вар.4)" xfId="9192"/>
    <cellStyle name="_План инвес.расходов и их финансирование 2004(вар.4)_ПНП" xfId="9193"/>
    <cellStyle name="_План инвес.расходов и их финансирование 2004(вар.5)" xfId="9194"/>
    <cellStyle name="_План инвес.расходов и их финансирование 2004(вар.5)_ПНП" xfId="9195"/>
    <cellStyle name="_План инвес.расходов и их финансирование 2005-2006гг(вар.4)" xfId="9196"/>
    <cellStyle name="_План инвес.расходов и их финансирование 2005-2006гг(вар.4)_ПНП" xfId="9197"/>
    <cellStyle name="_План КВ 2006г (с опережающим) (ОНСС) (3) от 22.03.06" xfId="9198"/>
    <cellStyle name="_План КВ январь 2008г. Екатеринбургнефтепродукт" xfId="9199"/>
    <cellStyle name="_План КВЛ 02.2008 от О.А" xfId="9200"/>
    <cellStyle name="_план на 2008" xfId="9201"/>
    <cellStyle name="_План на Август  2004 от 30_08_04 " xfId="9202"/>
    <cellStyle name="_План на Август  2004 от 30_08_04  2" xfId="9203"/>
    <cellStyle name="_План на Июль  2004 от 17_06_04" xfId="9204"/>
    <cellStyle name="_План на ИЮНЬ  2004 от 17_05_04" xfId="9205"/>
    <cellStyle name="_План ПНН  1 кв 2008-9гг от 28 нояб  07(1 вар)" xfId="9206"/>
    <cellStyle name="_план по труду" xfId="9207"/>
    <cellStyle name="_План по ШБ в разрезе цехов на 1кв." xfId="9208"/>
    <cellStyle name="_план реал и затрат апрель 2007" xfId="9209"/>
    <cellStyle name="_план реал и затрат июнь 2008 " xfId="9210"/>
    <cellStyle name="_План финансирования январь, февраль в номенклатуре УМТО" xfId="9211"/>
    <cellStyle name="_План_З" xfId="9212"/>
    <cellStyle name="_Планирование_газ" xfId="9213"/>
    <cellStyle name="_Планировка рекультивируемых территорий" xfId="9214"/>
    <cellStyle name="_Платежный бюджет- 2008план" xfId="9215"/>
    <cellStyle name="_Платежный бюджет БП_2006." xfId="9216"/>
    <cellStyle name="_Платежный бюджет и издержки на март ожидаем." xfId="9217"/>
    <cellStyle name="_Платежный бюджет и издержки на февраль" xfId="9218"/>
    <cellStyle name="_Платежный бюджет и издержки на январь" xfId="9219"/>
    <cellStyle name="_Платежный бюджет январь_2008  к 24.12.07" xfId="9220"/>
    <cellStyle name="_Платежный бюджет_2008" xfId="9221"/>
    <cellStyle name="_Платежный бюджет_2008_Таджикистан" xfId="9222"/>
    <cellStyle name="_Платежный кал.январь 2002г-140102" xfId="9223"/>
    <cellStyle name="_Платежный календарь (план и факт)" xfId="9224"/>
    <cellStyle name="_Платежный календарь АГД январь 2002 (на 14.01.02)" xfId="9225"/>
    <cellStyle name="_Платежный календарь Битран факт" xfId="9226"/>
    <cellStyle name="_Платежный календарь январь" xfId="9227"/>
    <cellStyle name="_платежный календарь январь 02г" xfId="9228"/>
    <cellStyle name="_пЛУК_ЛОХЛк2к03_НИВв1_280403" xfId="9229"/>
    <cellStyle name="_пЛУК_ЛОХЛк2к03_НИВв1_280403_ПНП" xfId="9230"/>
    <cellStyle name="_ПНГП_план_январь_251201" xfId="9231"/>
    <cellStyle name="_ПНОС_план_январь_261201" xfId="9232"/>
    <cellStyle name="_ПНП КРОФ ТРС 2007 2008 гг" xfId="9233"/>
    <cellStyle name="_ПНП КРОФ ТРС 2007 2008 гг 270706" xfId="9234"/>
    <cellStyle name="_ПНП КРОФ ТРС 2007 2008 гг 270706_ПНП" xfId="9235"/>
    <cellStyle name="_ПНП КРОФ ТРС 2007 2008 гг_ПНП" xfId="9236"/>
    <cellStyle name="_ПНП -скорректированная форма производственников  от 07 07 2008" xfId="9237"/>
    <cellStyle name="_пнр" xfId="9238"/>
    <cellStyle name="_ПНР " xfId="9239"/>
    <cellStyle name="_ПНР 278 " xfId="9240"/>
    <cellStyle name="_ПНР городская баня" xfId="9241"/>
    <cellStyle name="_ПНР кусты  с конт-ми к.13.  18 Кинямино" xfId="9242"/>
    <cellStyle name="_ПНР кусты приобское 143152приходько откор" xfId="9243"/>
    <cellStyle name="_ПНР кусты приобское 210,211,240 Нефтьмонтаж" xfId="9244"/>
    <cellStyle name="_ПНР кусты приобское 238,241,243,245,251" xfId="9245"/>
    <cellStyle name="_ПНР кусты приобское 238,241,243,245,251 Нефтьмонтаж" xfId="9246"/>
    <cellStyle name="_ПНР кусты приобское 238241243245251" xfId="9247"/>
    <cellStyle name="_ПНР кусты приобское 238б,242б,245б,240-в-ноябрь" xfId="9248"/>
    <cellStyle name="_ПНР нефтепровод" xfId="9249"/>
    <cellStyle name="_ПНР образец" xfId="9250"/>
    <cellStyle name="_ПНР РОСКОР" xfId="9251"/>
    <cellStyle name="_ПНР сложной сист" xfId="9252"/>
    <cellStyle name="_ПНР электрика" xfId="9253"/>
    <cellStyle name="_ПНР электросилового оборудования на 1.01.2007г." xfId="9254"/>
    <cellStyle name="_ПНР электросилового оборудования на 20 09 2006г " xfId="9255"/>
    <cellStyle name="_ПНР электросилового оборудования по ценовым нормативам 1 полугодия 2006 г " xfId="9256"/>
    <cellStyle name="_ПНР электросилового оборудования по ценовым нормативам 1 полугодия 2006 г." xfId="9257"/>
    <cellStyle name="_ПНР_2008_КС" xfId="9258"/>
    <cellStyle name="_ПН-ЦППН-2" xfId="9259"/>
    <cellStyle name="_ПН-ЦППН-2_19-09-06 выполнение" xfId="9260"/>
    <cellStyle name="_ПН-ЦППН-21_без оптики45" xfId="9261"/>
    <cellStyle name="_По кварталам приб" xfId="9262"/>
    <cellStyle name="_По кварталам приб (прил21-3кварт)" xfId="9263"/>
    <cellStyle name="_Подг и разв персонала 2003" xfId="9264"/>
    <cellStyle name="_Подг и разв персонала 2003_040822 Profit_Tax_(portal)" xfId="9265"/>
    <cellStyle name="_Подг и разв персонала 2003_040928 Profit_Tax_3Ax1Ax4" xfId="9266"/>
    <cellStyle name="_Подг и разв персонала 2003_Tax Input 5yr plan" xfId="9267"/>
    <cellStyle name="_Подг и разв персонала 2003_Книга2" xfId="9268"/>
    <cellStyle name="_Подг и разв персонала 2003_Налог_на_прибыль" xfId="9269"/>
    <cellStyle name="_Показатели 1 кв УТТ" xfId="9270"/>
    <cellStyle name="_Показатели_Томскнефть_07_08_09" xfId="9271"/>
    <cellStyle name="_Показатели_Томскнефть_07_08_09_ТЭП" xfId="9272"/>
    <cellStyle name="_Покупка и остатки нефтепродуктов_2008" xfId="9273"/>
    <cellStyle name="_покупн-2006" xfId="9274"/>
    <cellStyle name="_Полный бюджет 2004г. СибРУЦ (06.11.03)" xfId="9275"/>
    <cellStyle name="_Поставка со сторонними" xfId="9276"/>
    <cellStyle name="_ПОТРЕБНАЯ ЧИСЛИ ЗАРПЛАТА" xfId="9277"/>
    <cellStyle name="_Потребность в МТР для УДН и Г на 1 кв. 2005 г. 2" xfId="9278"/>
    <cellStyle name="_почта (6)" xfId="9279"/>
    <cellStyle name="_ППА" xfId="9280"/>
    <cellStyle name="_ППА_2006" xfId="9281"/>
    <cellStyle name="_ППА_2009" xfId="9282"/>
    <cellStyle name="_ППН_ППД" xfId="9283"/>
    <cellStyle name="_Предложение ДИТАТ_Драфт" xfId="9284"/>
    <cellStyle name="_Предложение ДИТАТ_Драфт_Бюджет 2010 (Зем имущ отнош)20.04.10" xfId="9285"/>
    <cellStyle name="_Предложение по корректировке Плана Затрат на 2007 год " xfId="9286"/>
    <cellStyle name="_ПРЕДЛОЖЕНИЯ ЛГПК" xfId="9287"/>
    <cellStyle name="_Предложения по корректировке ДО" xfId="9288"/>
    <cellStyle name="_Предмонтажная подготовка Приразломное" xfId="9289"/>
    <cellStyle name="_Презентация май - сравнение 2004-2005" xfId="9290"/>
    <cellStyle name="_Презентация май - сравнение 2004-2005 2" xfId="9291"/>
    <cellStyle name="_Прил к запросу от 21-04-052" xfId="9292"/>
    <cellStyle name="_Прил. №1 протокол согласов. дог. цены" xfId="9293"/>
    <cellStyle name="_Прилож - ООО  ЗН" xfId="9294"/>
    <cellStyle name="_Прилож 1 ОАО Сибнефть - Ноябрьскнефтегаз от 14.06" xfId="9295"/>
    <cellStyle name="_Прилож 1 ОАО Сибнефть - Ноябрьскнефтегаз от 14.06_Ф.4 утв Паша" xfId="9296"/>
    <cellStyle name="_Прилож. 18" xfId="9297"/>
    <cellStyle name="_Прилож. 18_21 НГДО-3кв (принято)" xfId="9298"/>
    <cellStyle name="_Прилож. 18_ПНП" xfId="9299"/>
    <cellStyle name="_Прилож. 18_структура цены" xfId="9300"/>
    <cellStyle name="_Прилож. 20" xfId="9301"/>
    <cellStyle name="_Прилож. 20_21 НГДО-3кв (принято)" xfId="9302"/>
    <cellStyle name="_Прилож. 20_ПНП" xfId="9303"/>
    <cellStyle name="_Прилож. 20_структура цены" xfId="9304"/>
    <cellStyle name="_Приложение  1 (обеспечен  января) от 24 01" xfId="9305"/>
    <cellStyle name="_Приложение  1 (обеспечен  января) от 24 01_2010_РАСШИФРОВКА ЗАТРАТ ПО ДОГОВОРАМ" xfId="9306"/>
    <cellStyle name="_Приложение  1 (обеспечен. ноября) от 30.11" xfId="9307"/>
    <cellStyle name="_Приложение  1 (обеспечен. ноября) от 30.11_2010_РАСШИФРОВКА ЗАТРАТ ПО ДОГОВОРАМ" xfId="9308"/>
    <cellStyle name="_Приложение  к доп.согл. 1 УТТ-2 компенсация ГСМ июль -редакция СНГ" xfId="9309"/>
    <cellStyle name="_Приложение  кор. ЮНГ." xfId="9310"/>
    <cellStyle name="_Приложение 1" xfId="9311"/>
    <cellStyle name="_Приложение 1 - Заявка на 2 квартал для УДНГ (2)" xfId="9312"/>
    <cellStyle name="_Приложение 1 (2)" xfId="9313"/>
    <cellStyle name="_Приложение 1 Потребность в МТР  на декабрь-04  (2)" xfId="9314"/>
    <cellStyle name="_Приложение 1_КПБ КЦ" xfId="9315"/>
    <cellStyle name="_Приложение 2_Пятилетний план функциональных расходов" xfId="9316"/>
    <cellStyle name="_Приложение 3 " xfId="9317"/>
    <cellStyle name="_Приложение 4_Инструкция по формированию статей бюджета" xfId="9318"/>
    <cellStyle name="_Приложение 5 (2)" xfId="9319"/>
    <cellStyle name="_Приложение 7" xfId="9320"/>
    <cellStyle name="_Приложение № 3 (управление,срок)" xfId="9321"/>
    <cellStyle name="_Приложение №1 (Расчет ЭПО) (2)" xfId="9322"/>
    <cellStyle name="_Приложение №1 (Расчет ЭПО) (2)_2010_РАСШИФРОВКА ЗАТРАТ ПО ДОГОВОРАМ" xfId="9323"/>
    <cellStyle name="_Приложение №1 (УПНГ)" xfId="9324"/>
    <cellStyle name="_Приложение №1 Заявка на 2-е полугодие" xfId="9325"/>
    <cellStyle name="_Приложение №2 (УПНГ) (2)" xfId="9326"/>
    <cellStyle name="_Приложение №2.1 Расчет стоимости услуг к 5- ЮКОС-2006г-ДЕЙСТВ." xfId="9327"/>
    <cellStyle name="_Приложение Оборотный капитал2005" xfId="9328"/>
    <cellStyle name="_Приложение_1 2_Калькуляция_НиГ_2009-2011" xfId="9329"/>
    <cellStyle name="_Приложение_1 2_Калькуляция_НиГ_2009-2011_Базовая добыча" xfId="9330"/>
    <cellStyle name="_Приложение_1 2_Калькуляция_НиГ_2009-2011_Бурение" xfId="9331"/>
    <cellStyle name="_Приложение_1 2_Калькуляция_НиГ_2009-2011_Углубления" xfId="9332"/>
    <cellStyle name="_Приложения 2 ЦППН2 Мамонтовского мр" xfId="9333"/>
    <cellStyle name="_Приложения 2 ЦППН3 Майское мр1" xfId="9334"/>
    <cellStyle name="_Приложения 2 ЦППН3 Майское мр1_График 47-06 29-06-06" xfId="9335"/>
    <cellStyle name="_Приложения 2 ЦППН3 Майское мр1_кс-3" xfId="9336"/>
    <cellStyle name="_Приложения 2 ЦППН3 Майское мр1_кс-3  524" xfId="9337"/>
    <cellStyle name="_Приложения 2 ЦППН3 Майское мр1_кс-3  К 616" xfId="9338"/>
    <cellStyle name="_Приложения 2 ЦППН3 Майское мр1_кс-3 за декабрь к 16" xfId="9339"/>
    <cellStyle name="_Приложения 2 ЦППН3 Майское мр1_кс-3 за октябрь" xfId="9340"/>
    <cellStyle name="_Приложения 2 ЦППН3 Майское мр1_кс-3 за январь К 16" xfId="9341"/>
    <cellStyle name="_Приложения 2 ЦППН3 Майское мр1_ПН-ЦППН-2" xfId="9342"/>
    <cellStyle name="_Приложения 2 ЦППН3 Майское мр1_ПН-ЦППН-2_19-09-06 выполнение" xfId="9343"/>
    <cellStyle name="_Приложения 2 ЦППН3 Майское мр1_ПН-ЦППН-21_без оптики45" xfId="9344"/>
    <cellStyle name="_Приложения 2 ЦППН3 Майское мр1_Резервная копия Резервная копия кс-3" xfId="9345"/>
    <cellStyle name="_Приложения 2 ЦППН3 Майское мр1_Смета ПН" xfId="9346"/>
    <cellStyle name="_Приложения 2 ЦППН3 Майское мр1_Справка о ст-ти выпол-х работ и затрат" xfId="9347"/>
    <cellStyle name="_Приложения к договору 136РРЛ" xfId="9348"/>
    <cellStyle name="_ПРИЛОЖЕНИЯ к договору кор" xfId="9349"/>
    <cellStyle name="_ПРИЛОЖЕНИЯ к договору Плазма узел 0 ППН-2" xfId="9350"/>
    <cellStyle name="_ПРИЛОЖЕНИЯ к договору ЦПС приразломное-Северный Салым-РН-Автоматика" xfId="9351"/>
    <cellStyle name="_Приложения РН-Автоматика" xfId="9352"/>
    <cellStyle name="_Приобка кусты 205бис,209,210,211 пересчет наладка" xfId="9353"/>
    <cellStyle name="_Приобка кусты 205бис,209,210,211свод для НЕфтьмонтажа" xfId="9354"/>
    <cellStyle name="_Приобка кусты 205бис,209,210,211свод РН-Автоматика" xfId="9355"/>
    <cellStyle name="_Проверка Расчет дог.цены Куст скв. 205 БИС1(от подрядчика) согласовано" xfId="9356"/>
    <cellStyle name="_Прогн бал" xfId="9357"/>
    <cellStyle name="_Прогн бал_ПНП" xfId="9358"/>
    <cellStyle name="_Прогноз НП 2005 по СНГДУ-2   08.04.04" xfId="9359"/>
    <cellStyle name="_Прогноз НП 2005 по СНГДУ-2   19.04.04" xfId="9360"/>
    <cellStyle name="_Прогноз по ремонту СИ на 2005г__Шмик" xfId="9361"/>
    <cellStyle name="_ПРОГНОЗдо2006г(апр2003г) ГПЗ" xfId="9362"/>
    <cellStyle name="_ПРОГНОЗдо2006г(апр2003г) ГПЗ_ПНП" xfId="9363"/>
    <cellStyle name="_Программа на 2005г по направлениям -  от 10 06 05" xfId="9364"/>
    <cellStyle name="_Программа на 2005г по направлениям -  от 10 06 05_Ф.4 утв Паша" xfId="9365"/>
    <cellStyle name="_Программа по кап ремонту 2007г  доп " xfId="9366"/>
    <cellStyle name="_Программа поготовки персонала на 2003 год 10.12.2002" xfId="9367"/>
    <cellStyle name="_Программа производ  для доп  согл  2008г  (2)" xfId="9368"/>
    <cellStyle name="_Программа производ  для доп  согл  2008г  (3)" xfId="9369"/>
    <cellStyle name="_Программа текущего ремонта на 2006 год " xfId="9370"/>
    <cellStyle name="_Программа текущего ремонта на 2006 год  (2)" xfId="9371"/>
    <cellStyle name="_Программы по  экологии на 2003 г." xfId="9372"/>
    <cellStyle name="_Программы по  экологии на 2003 г._040822 Profit_Tax_(portal)" xfId="9373"/>
    <cellStyle name="_Программы по  экологии на 2003 г._040928 Profit_Tax_3Ax1Ax4" xfId="9374"/>
    <cellStyle name="_Программы по  экологии на 2003 г._Tax Input 5yr plan" xfId="9375"/>
    <cellStyle name="_Программы по  экологии на 2003 г._Книга2" xfId="9376"/>
    <cellStyle name="_Программы по  экологии на 2003 г._Налог_на_прибыль" xfId="9377"/>
    <cellStyle name="_Проект 2004г." xfId="9378"/>
    <cellStyle name="_Проект 6994-Р13 расчет услуг киням. мр" xfId="9379"/>
    <cellStyle name="_Проект бюджета на 2005 год" xfId="9380"/>
    <cellStyle name="_Проект бюджета на 2005 год (300 млн. услуги)2" xfId="9381"/>
    <cellStyle name="_Проект бюджета на 2005 год (300 млн. услуги)2_ПНП" xfId="9382"/>
    <cellStyle name="_Проект бюджета на 2005 год_ПНП" xfId="9383"/>
    <cellStyle name="_Проект_ЗАО_2003_3008" xfId="9384"/>
    <cellStyle name="_Проект_ЗАО_2003_3008_21 НГДО-3кв (принято)" xfId="9385"/>
    <cellStyle name="_Проект_ЗАО_2003_3008_ПНП" xfId="9386"/>
    <cellStyle name="_Проект2" xfId="9387"/>
    <cellStyle name="_Проекты С-В 2004-2018гг. (9.09)" xfId="9388"/>
    <cellStyle name="_Производств-е показатели ЮНГ на 2005 на 49700 для согласования" xfId="9389"/>
    <cellStyle name="_Производственная программа для БД  СНГ     22.10.05" xfId="9390"/>
    <cellStyle name="_Производственная программа к договору №1-06-ЗП по УКС" xfId="9391"/>
    <cellStyle name="_ПРОТЯЖЕННОСТЬ_СВОД" xfId="9392"/>
    <cellStyle name="_Проч.денежные - свод от 11.08.2008" xfId="9393"/>
    <cellStyle name="_прочая деятельность 2004г с блоком добычи1" xfId="9394"/>
    <cellStyle name="_прочая деятельность 2004г с блоком добычи1_ПНП" xfId="9395"/>
    <cellStyle name="_ПС_Бурение_2009-2013_План_v5" xfId="9396"/>
    <cellStyle name="_ПТР" xfId="9397"/>
    <cellStyle name="_Пятилетка ПЕ Север 2006-2010  2 вариант 06.06" xfId="9398"/>
    <cellStyle name="_Рабочие данные по СТЛ Газ" xfId="9399"/>
    <cellStyle name="_Рабочий файл_  2009_таджикистан" xfId="9400"/>
    <cellStyle name="_Рабочий файл_2010_Тад НП" xfId="9401"/>
    <cellStyle name="_Разработка_ПНП" xfId="9402"/>
    <cellStyle name="_Разработка_ПНП_1" xfId="9403"/>
    <cellStyle name="_РасПадДоб КРС,ПНП,ПРС-2002год" xfId="9404"/>
    <cellStyle name="_РасПадДоб КРС,ПНП,ПРС-2002год_14.03.03-Свод_ЛОХЛ_1кв. ож" xfId="9405"/>
    <cellStyle name="_РасПадДоб КРС,ПНП,ПРС-2002год_17.03.03-Свод_ЛОХЛ_1кв. ож" xfId="9406"/>
    <cellStyle name="_РасПадДоб КРС,ПНП,ПРС-2002год_2 кв 2003 НК вероятный_Консолидация" xfId="9407"/>
    <cellStyle name="_РасПадДоб КРС,ПНП,ПРС-2002год_2 кв 2003 НК вероятный_Российская часть1" xfId="9408"/>
    <cellStyle name="_РасПадДоб КРС,ПНП,ПРС-2002год_2 кв 2003 НК пессимист_Консолидация" xfId="9409"/>
    <cellStyle name="_РасПадДоб КРС,ПНП,ПРС-2002год_21 возврат" xfId="9410"/>
    <cellStyle name="_РасПадДоб КРС,ПНП,ПРС-2002год_21 возврат_Downstream-LNB-II 2003" xfId="9411"/>
    <cellStyle name="_РасПадДоб КРС,ПНП,ПРС-2002год_21 на 16" xfId="9412"/>
    <cellStyle name="_РасПадДоб КРС,ПНП,ПРС-2002год_21 НГДО-1" xfId="9413"/>
    <cellStyle name="_РасПадДоб КРС,ПНП,ПРС-2002год_21 НГДО-скоррект.2кв" xfId="9414"/>
    <cellStyle name="_РасПадДоб КРС,ПНП,ПРС-2002год_21С-уточ" xfId="9415"/>
    <cellStyle name="_РасПадДоб КРС,ПНП,ПРС-2002год_21С-уточПН" xfId="9416"/>
    <cellStyle name="_РасПадДоб КРС,ПНП,ПРС-2002год_24-1 кв.2003 -факт-отправл." xfId="9417"/>
    <cellStyle name="_РасПадДоб КРС,ПНП,ПРС-2002год_24-2 кв.2003 -ожид-отправл." xfId="9418"/>
    <cellStyle name="_РасПадДоб КРС,ПНП,ПРС-2002год_51_2003_04.12_И" xfId="9419"/>
    <cellStyle name="_РасПадДоб КРС,ПНП,ПРС-2002год_Book11" xfId="9420"/>
    <cellStyle name="_РасПадДоб КРС,ПНП,ПРС-2002год_BUDGET 2003 040603 _3кв_1455_испр 21С_добыча" xfId="9421"/>
    <cellStyle name="_РасПадДоб КРС,ПНП,ПРС-2002год_BUDGET 2003 040603 _3кв_1838_испр 21С_добыча" xfId="9422"/>
    <cellStyle name="_РасПадДоб КРС,ПНП,ПРС-2002год_BUDGET 2003 160503 2кв_комплексн_формы испр" xfId="9423"/>
    <cellStyle name="_РасПадДоб КРС,ПНП,ПРС-2002год_BUDGET 2003 170503 2кв_комплексн_формы испр_1140" xfId="9424"/>
    <cellStyle name="_РасПадДоб КРС,ПНП,ПРС-2002год_BUDGET 2003 170503 2кв_комплексн_формы испр_1435" xfId="9425"/>
    <cellStyle name="_РасПадДоб КРС,ПНП,ПРС-2002год_BUDGET 2003 190503 2кв_комплексн_формы испр_0900" xfId="9426"/>
    <cellStyle name="_РасПадДоб КРС,ПНП,ПРС-2002год_BUDGET 2003 190503 2кв_комплексн_формы испр_1620" xfId="9427"/>
    <cellStyle name="_РасПадДоб КРС,ПНП,ПРС-2002год_BUDGET_ 2003_3кв_040703" xfId="9428"/>
    <cellStyle name="_РасПадДоб КРС,ПНП,ПРС-2002год_BUDGET_ ZAO 03_01.12.02испр_упр" xfId="9429"/>
    <cellStyle name="_РасПадДоб КРС,ПНП,ПРС-2002год_BUDGET_ ZAO 03_03.12.02испр_упр" xfId="9430"/>
    <cellStyle name="_РасПадДоб КРС,ПНП,ПРС-2002год_BUDGET_ ZAO 03_04.12.02испр_упр" xfId="9431"/>
    <cellStyle name="_РасПадДоб КРС,ПНП,ПРС-2002год_BUDGET_ ZAO 03_05.12.02испр_упр" xfId="9432"/>
    <cellStyle name="_РасПадДоб КРС,ПНП,ПРС-2002год_BUDGET_ ZAO 03_09.12.02испр" xfId="9433"/>
    <cellStyle name="_РасПадДоб КРС,ПНП,ПРС-2002год_BUDGET_ ZAO 03_14.11.02_Вариант" xfId="9434"/>
    <cellStyle name="_РасПадДоб КРС,ПНП,ПРС-2002год_BUDGET_ ZAO 03_18.10.02_Вариант" xfId="9435"/>
    <cellStyle name="_РасПадДоб КРС,ПНП,ПРС-2002год_BUDGET_ ZAO 03_19.11.02" xfId="9436"/>
    <cellStyle name="_РасПадДоб КРС,ПНП,ПРС-2002год_BUDGET_ ZAO 03_21.11.02" xfId="9437"/>
    <cellStyle name="_РасПадДоб КРС,ПНП,ПРС-2002год_BUDGET_ ZAO 03_22.10.02_Вариант" xfId="9438"/>
    <cellStyle name="_РасПадДоб КРС,ПНП,ПРС-2002год_BUDGET_ ZAO 03_25.10.02_Вариант" xfId="9439"/>
    <cellStyle name="_РасПадДоб КРС,ПНП,ПРС-2002год_BUDGET_2003_04.03.03" xfId="9440"/>
    <cellStyle name="_РасПадДоб КРС,ПНП,ПРС-2002год_BUDGET_2003_07.03.03" xfId="9441"/>
    <cellStyle name="_РасПадДоб КРС,ПНП,ПРС-2002год_BUDGET_2003_11.03.03" xfId="9442"/>
    <cellStyle name="_РасПадДоб КРС,ПНП,ПРС-2002год_BUDGET_2003_12.02.03" xfId="9443"/>
    <cellStyle name="_РасПадДоб КРС,ПНП,ПРС-2002год_BUDGET_2003_14.03.03" xfId="9444"/>
    <cellStyle name="_РасПадДоб КРС,ПНП,ПРС-2002год_BUDGET_2003_14.04.03Комп" xfId="9445"/>
    <cellStyle name="_РасПадДоб КРС,ПНП,ПРС-2002год_BUDGET_2003_17.02.03" xfId="9446"/>
    <cellStyle name="_РасПадДоб КРС,ПНП,ПРС-2002год_BUDGET_2003_17.04.03" xfId="9447"/>
    <cellStyle name="_РасПадДоб КРС,ПНП,ПРС-2002год_BUDGET_2003_19.02.03" xfId="9448"/>
    <cellStyle name="_РасПадДоб КРС,ПНП,ПРС-2002год_BUDGET_2003_20.02.03" xfId="9449"/>
    <cellStyle name="_РасПадДоб КРС,ПНП,ПРС-2002год_BUDGET_2003_21.02.03" xfId="9450"/>
    <cellStyle name="_РасПадДоб КРС,ПНП,ПРС-2002год_BUDGET_2003_23.01.03" xfId="9451"/>
    <cellStyle name="_РасПадДоб КРС,ПНП,ПРС-2002год_BUDGET_2003_23.04.03_14-00" xfId="9452"/>
    <cellStyle name="_РасПадДоб КРС,ПНП,ПРС-2002год_BUDGET_2003_23.04.03_19-30" xfId="9453"/>
    <cellStyle name="_РасПадДоб КРС,ПНП,ПРС-2002год_BUDGET_2003_250403_19" xfId="9454"/>
    <cellStyle name="_РасПадДоб КРС,ПНП,ПРС-2002год_BUDGET_FIN_IIkv_ 2002_Dtd=17,5(затарты 20% равномерно)" xfId="9455"/>
    <cellStyle name="_РасПадДоб КРС,ПНП,ПРС-2002год_BUDGET_IIkv_ 2002_Dtd=17,5(с предл ПН)" xfId="9456"/>
    <cellStyle name="_РасПадДоб КРС,ПНП,ПРС-2002год_BUDGET_Ikv_ 2002_Dtd=19" xfId="9457"/>
    <cellStyle name="_РасПадДоб КРС,ПНП,ПРС-2002год_BUDGET_ZAO2002" xfId="9458"/>
    <cellStyle name="_РасПадДоб КРС,ПНП,ПРС-2002год_BUDGET_ZAO2002(I кв)" xfId="9459"/>
    <cellStyle name="_РасПадДоб КРС,ПНП,ПРС-2002год_BUDGET_ПН2002(2)" xfId="9460"/>
    <cellStyle name="_РасПадДоб КРС,ПНП,ПРС-2002год_BUDGET_ПН2002(2)_Downstream-LNB-II 2003" xfId="9461"/>
    <cellStyle name="_РасПадДоб КРС,ПНП,ПРС-2002год_BUDGET_ъбп2002" xfId="9462"/>
    <cellStyle name="_РасПадДоб КРС,ПНП,ПРС-2002год_Downstream-LNB-II 2003" xfId="9463"/>
    <cellStyle name="_РасПадДоб КРС,ПНП,ПРС-2002год_LUKOIL forms 2003 LOHL consolidated v5 16 oct 2002" xfId="9464"/>
    <cellStyle name="_РасПадДоб КРС,ПНП,ПРС-2002год_Бюд.2002г ЛУКОЙЛ-Коми.раб" xfId="9465"/>
    <cellStyle name="_РасПадДоб КРС,ПНП,ПРС-2002год_БЮДЖЕТ-ЗС-2003год-44680Лена" xfId="9466"/>
    <cellStyle name="_РасПадДоб КРС,ПНП,ПРС-2002год_жптнщ(ыeтбк)2002-29.10.2001З" xfId="9467"/>
    <cellStyle name="_РасПадДоб КРС,ПНП,ПРС-2002год_ЗАО_20_АЛД_3июн03" xfId="9468"/>
    <cellStyle name="_РасПадДоб КРС,ПНП,ПРС-2002год_Книга1" xfId="9469"/>
    <cellStyle name="_РасПадДоб КРС,ПНП,ПРС-2002год_Книга2" xfId="9470"/>
    <cellStyle name="_РасПадДоб КРС,ПНП,ПРС-2002год_ЛУКОЙЛ_Бюджет-2003_3008" xfId="9471"/>
    <cellStyle name="_РасПадДоб КРС,ПНП,ПРС-2002год_НГДО-2002-3кв(нов)-8" xfId="9472"/>
    <cellStyle name="_РасПадДоб КРС,ПНП,ПРС-2002год_новая форма 14- 2003г" xfId="9473"/>
    <cellStyle name="_РасПадДоб КРС,ПНП,ПРС-2002год_новая форма 21 С- 2003г" xfId="9474"/>
    <cellStyle name="_РасПадДоб КРС,ПНП,ПРС-2002год_новая форма 21-НГДО" xfId="9475"/>
    <cellStyle name="_РасПадДоб КРС,ПНП,ПРС-2002год_новая форма по НГДО" xfId="9476"/>
    <cellStyle name="_РасПадДоб КРС,ПНП,ПРС-2002год_пЛУК_ЛОХЛк2к03_НИВв1_280403" xfId="9477"/>
    <cellStyle name="_РасПадДоб КРС,ПНП,ПРС-2002год_По кварталам приб" xfId="9478"/>
    <cellStyle name="_РасПадДоб КРС,ПНП,ПРС-2002год_По кварталам приб (прил21-3кварт)" xfId="9479"/>
    <cellStyle name="_РасПадДоб КРС,ПНП,ПРС-2002год_показатели 1полугод_Кристине" xfId="9480"/>
    <cellStyle name="_РасПадДоб КРС,ПНП,ПРС-2002год_показатели к 3 кв ЗАО" xfId="9481"/>
    <cellStyle name="_РасПадДоб КРС,ПНП,ПРС-2002год_ПредложенияЗСна2003год" xfId="9482"/>
    <cellStyle name="_РасПадДоб КРС,ПНП,ПРС-2002год_Презентация май - сравнение 2004-2005" xfId="9483"/>
    <cellStyle name="_РасПадДоб КРС,ПНП,ПРС-2002год_Презентация май - сравнение 2004-2005 2" xfId="9484"/>
    <cellStyle name="_РасПадДоб КРС,ПНП,ПРС-2002год_ПроектЗС-2003г(дляЗС)18.10.2002г" xfId="9485"/>
    <cellStyle name="_РасПадДоб КРС,ПНП,ПРС-2002год_СВОД-2002-07.12.2001г" xfId="9486"/>
    <cellStyle name="_РасПадДоб КРС,ПНП,ПРС-2002год_Сводный баланс для НК 12 кв. 2003 (1)" xfId="9487"/>
    <cellStyle name="_РасПадДоб КРС,ПНП,ПРС-2002год_Сводный баланс для НК 12 кв. 2003 -отправл." xfId="9488"/>
    <cellStyle name="_РасПадДоб КРС,ПНП,ПРС-2002год_СнижЗатратНГДО-2002г-дляСовДир.13.01.03г" xfId="9489"/>
    <cellStyle name="_РасПадДоб КРС,ПНП,ПРС-2002год_ф.51 ноябрь 2002 г." xfId="9490"/>
    <cellStyle name="_РасПадДоб КРС,ПНП,ПРС-2002год_Ф_14-_2003_Л" xfId="9491"/>
    <cellStyle name="_РасПадДоб КРС,ПНП,ПРС-2002год_Ф_18_2003_Л" xfId="9492"/>
    <cellStyle name="_РасПадДоб КРС,ПНП,ПРС-2002год_Ф_20-_2003_Л" xfId="9493"/>
    <cellStyle name="_РасПадДоб КРС,ПНП,ПРС-2002год_Ф_21 НГДО 2003_Л" xfId="9494"/>
    <cellStyle name="_РасПадДоб КРС,ПНП,ПРС-2002год_Ф_21 С_ 2003_Л" xfId="9495"/>
    <cellStyle name="_РасПадДоб КРС,ПНП,ПРС-2002год_Ф_31_2003_Л" xfId="9496"/>
    <cellStyle name="_РасПадДоб КРС,ПНП,ПРС-2002год_Ф21К1_фЛУК_ЛОХЛк1-2к03_АЛД_02июнь03_1550" xfId="9497"/>
    <cellStyle name="_РасПадДоб КРС,ПНП,ПРС-2002год_Ф21К1К251-53_пЛУК_ЛОХЛк1к03_ННВв1_ЛУКОЙЛ_22111" xfId="9498"/>
    <cellStyle name="_РасПадДоб КРС,ПНП,ПРС-2002год_форма 14- 2003г" xfId="9499"/>
    <cellStyle name="_РасПадДоб КРС,ПНП,ПРС-2002год_форма 14- 2003г (после СД)." xfId="9500"/>
    <cellStyle name="_РасПадДоб КРС,ПНП,ПРС-2002год_форма 14,1- 2003г" xfId="9501"/>
    <cellStyle name="_РасПадДоб КРС,ПНП,ПРС-2002год_форма 14." xfId="9502"/>
    <cellStyle name="_РасПадДоб КРС,ПНП,ПРС-2002год_форма 18- 2003г" xfId="9503"/>
    <cellStyle name="_РасПадДоб КРС,ПНП,ПРС-2002год_форма 20- 2003г" xfId="9504"/>
    <cellStyle name="_РасПадДоб КРС,ПНП,ПРС-2002год_форма 21 С- 2003г" xfId="9505"/>
    <cellStyle name="_РасПадДоб КРС,ПНП,ПРС-2002год_форма 21 С- 2003г(после СД)" xfId="9506"/>
    <cellStyle name="_РасПадДоб КРС,ПНП,ПРС-2002год_форма 21-НГДО 2003г" xfId="9507"/>
    <cellStyle name="_РасПадДоб КРС,ПНП,ПРС-2002год_форма 21-НГДО 2003г-1" xfId="9508"/>
    <cellStyle name="_РасПадДоб КРС,ПНП,ПРС-2002год_форма 21-НГДО от 04.12.02" xfId="9509"/>
    <cellStyle name="_РасПадДоб КРС,ПНП,ПРС-2002год_форма 31- 2003г" xfId="9510"/>
    <cellStyle name="_РасПадДоб КРС,ПНП,ПРС-2002год_форма 51_Люба" xfId="9511"/>
    <cellStyle name="_РасПадДоб КРС,ПНП,ПРС-2002год_ФОРМЫ_2003_ЗАО" xfId="9512"/>
    <cellStyle name="_РасПадДоб КРС,ПНП,ПРС-2002год_ФОРМЫ2003годНК эконом8663" xfId="9513"/>
    <cellStyle name="_РасПадДоб КРС,ПНП,ПРС-2002год_ФОРМЫ2003годНК эконом8663 ( 170)" xfId="9514"/>
    <cellStyle name="_РасПадДоб КРС,ПНП,ПРС-2002год_ЦДУ1полугодие2002г-1" xfId="9515"/>
    <cellStyle name="_РасхПриб_НГДП" xfId="9516"/>
    <cellStyle name="_РасхПриб_НГДП -" xfId="9517"/>
    <cellStyle name="_Расч. матер.ДНС Асомкинская" xfId="9518"/>
    <cellStyle name="_Расчет  материалов" xfId="9519"/>
    <cellStyle name="_расчет % и долга для 1YBP =GFO NEW 2005" xfId="9520"/>
    <cellStyle name="_расчет 3" xfId="9521"/>
    <cellStyle name="_расчет 4" xfId="9522"/>
    <cellStyle name="_Расчет добычи 2004 25.07.03-7" xfId="9523"/>
    <cellStyle name="_Расчет добычи 2005 от 4августа" xfId="9524"/>
    <cellStyle name="_Расчет добычи Москва на год по GFO -6 факт июнь" xfId="9525"/>
    <cellStyle name="_Расчет добычи на год ооопомесячно" xfId="9526"/>
    <cellStyle name="_Расчет добычи на год помесячно" xfId="9527"/>
    <cellStyle name="_Расчет договорной цены Куст скважины 209 БИС3" xfId="9528"/>
    <cellStyle name="_Расчет доп затрат на увелич. добычи на 20тыс.тн (11.04.03)" xfId="9529"/>
    <cellStyle name="_РАСЧЕТ ЕСН" xfId="9530"/>
    <cellStyle name="_Расчет к бюджету" xfId="9531"/>
    <cellStyle name="_Расчёт налога на прибыль" xfId="9532"/>
    <cellStyle name="_расчет налогов-5 агрессив" xfId="9533"/>
    <cellStyle name="_Расчет необх цены для Тэбукнефть " xfId="9534"/>
    <cellStyle name="_Расчет необх цены для Тэбукнефть _ПНП" xfId="9535"/>
    <cellStyle name="_Расчет по 1 кв  2005г " xfId="9536"/>
    <cellStyle name="_Расчет по месторождениям_Ввод 320" xfId="9537"/>
    <cellStyle name="_Расчет по месторождениям_Замена изнош_1706 отеч" xfId="9538"/>
    <cellStyle name="_РАСЧЕТ ПОТОКОВ 4 мес 2008г.от 18.06.2008г" xfId="9539"/>
    <cellStyle name="_Расчет ППА" xfId="9540"/>
    <cellStyle name="_Расчет СНГДУ-2.2005  11.05.04г" xfId="9541"/>
    <cellStyle name="_Расчет Сниж Доб 2002г" xfId="9542"/>
    <cellStyle name="_Расчет Сниж Доб 2002г_Downstream-LNB-II 2003" xfId="9543"/>
    <cellStyle name="_Расчет Сниж Доб 2002г_БЮДЖЕТ-ЗС-2003год-44680Лена" xfId="9544"/>
    <cellStyle name="_Расчет Сниж Доб 2002г_ПроектЗС-2003г(дляЗС)18.10.2002г" xfId="9545"/>
    <cellStyle name="_Расчет Сниж Доб 2002г_ф.51 ноябрь 2002 г." xfId="9546"/>
    <cellStyle name="_Расчет Сниж Доб 2002г_форма 21 С- 2003г" xfId="9547"/>
    <cellStyle name="_Расчет Сниж Доб 2002г_форма 21 С- 2003г(после СД)" xfId="9548"/>
    <cellStyle name="_Расчет Сниж Доб 2002г_ЦДУ1полугодие2002г-1" xfId="9549"/>
    <cellStyle name="_Расчет соц.прогр.2002_2003" xfId="9550"/>
    <cellStyle name="_Расчет соц.прогр.2002_2003_040822 Profit_Tax_(portal)" xfId="9551"/>
    <cellStyle name="_Расчет соц.прогр.2002_2003_040928 Profit_Tax_3Ax1Ax4" xfId="9552"/>
    <cellStyle name="_Расчет соц.прогр.2002_2003_Tax Input 5yr plan" xfId="9553"/>
    <cellStyle name="_Расчет соц.прогр.2002_2003_Книга2" xfId="9554"/>
    <cellStyle name="_Расчет соц.прогр.2002_2003_Налог_на_прибыль" xfId="9555"/>
    <cellStyle name="_Расчет соц.прогр.от 15.08.02" xfId="9556"/>
    <cellStyle name="_Расчет соц.прогр.от 15.08.02_040822 Profit_Tax_(portal)" xfId="9557"/>
    <cellStyle name="_Расчет соц.прогр.от 15.08.02_040928 Profit_Tax_3Ax1Ax4" xfId="9558"/>
    <cellStyle name="_Расчет соц.прогр.от 15.08.02_Tax Input 5yr plan" xfId="9559"/>
    <cellStyle name="_Расчет соц.прогр.от 15.08.02_Книга2" xfId="9560"/>
    <cellStyle name="_Расчет соц.прогр.от 15.08.02_Налог_на_прибыль" xfId="9561"/>
    <cellStyle name="_Расчет соц.прогр.от 5.08.02" xfId="9562"/>
    <cellStyle name="_Расчет соц.прогр.от 5.08.02_040822 Profit_Tax_(portal)" xfId="9563"/>
    <cellStyle name="_Расчет соц.прогр.от 5.08.02_040928 Profit_Tax_3Ax1Ax4" xfId="9564"/>
    <cellStyle name="_Расчет соц.прогр.от 5.08.02_Tax Input 5yr plan" xfId="9565"/>
    <cellStyle name="_Расчет соц.прогр.от 5.08.02_Книга2" xfId="9566"/>
    <cellStyle name="_Расчет соц.прогр.от 5.08.02_Налог_на_прибыль" xfId="9567"/>
    <cellStyle name="_Расчет соц.прогр.от 9.08.02" xfId="9568"/>
    <cellStyle name="_Расчет соц.прогр.от 9.08.02_040822 Profit_Tax_(portal)" xfId="9569"/>
    <cellStyle name="_Расчет соц.прогр.от 9.08.02_040928 Profit_Tax_3Ax1Ax4" xfId="9570"/>
    <cellStyle name="_Расчет соц.прогр.от 9.08.02_Tax Input 5yr plan" xfId="9571"/>
    <cellStyle name="_Расчет соц.прогр.от 9.08.02_Книга2" xfId="9572"/>
    <cellStyle name="_Расчет соц.прогр.от 9.08.02_Налог_на_прибыль" xfId="9573"/>
    <cellStyle name="_Расчет стоимости Дунина" xfId="9574"/>
    <cellStyle name="_Расчет стоимости работ ОПС и ППА СНГДУ2 2007" xfId="9575"/>
    <cellStyle name="_расчет ТСБО по СНГДУ-2 2008 от 130807" xfId="9576"/>
    <cellStyle name="_Расчет_добычи" xfId="9577"/>
    <cellStyle name="_РасчетЗС15.10.2001гxls" xfId="9578"/>
    <cellStyle name="_РасчетЗС15.10.2001гxls_14.03.03-Свод_ЛОХЛ_1кв. ож" xfId="9579"/>
    <cellStyle name="_РасчетЗС15.10.2001гxls_140303_ЛОХЛ_2кв_испр" xfId="9580"/>
    <cellStyle name="_РасчетЗС15.10.2001гxls_140303_ЛОХЛ_2кв_испр_ПНП" xfId="9581"/>
    <cellStyle name="_РасчетЗС15.10.2001гxls_17.03.03-Свод_ЛОХЛ_1кв. ож" xfId="9582"/>
    <cellStyle name="_РасчетЗС15.10.2001гxls_2 кв 2003 НК вероятный_Консолидация" xfId="9583"/>
    <cellStyle name="_РасчетЗС15.10.2001гxls_2 кв 2003 НК вероятный_Российская часть1" xfId="9584"/>
    <cellStyle name="_РасчетЗС15.10.2001гxls_2 кв 2003 НК пессимист_Консолидация" xfId="9585"/>
    <cellStyle name="_РасчетЗС15.10.2001гxls_2002 ЗАО Пермь прогноз" xfId="9586"/>
    <cellStyle name="_РасчетЗС15.10.2001гxls_2002 ЗАО Пермь прогноз_Downstream-LNB-II 2003" xfId="9587"/>
    <cellStyle name="_РасчетЗС15.10.2001гxls_2002 Пермь Прогноз" xfId="9588"/>
    <cellStyle name="_РасчетЗС15.10.2001гxls_2003 2 кв  Хазар" xfId="9589"/>
    <cellStyle name="_РасчетЗС15.10.2001гxls_2003-возвратный план в НК_2512" xfId="9590"/>
    <cellStyle name="_РасчетЗС15.10.2001гxls_2004-2006гг_240903_01-20" xfId="9591"/>
    <cellStyle name="_РасчетЗС15.10.2001гxls_21 НГДО-1" xfId="9592"/>
    <cellStyle name="_РасчетЗС15.10.2001гxls_21 НГДО-1.(изм.Коми)" xfId="9593"/>
    <cellStyle name="_РасчетЗС15.10.2001гxls_21 НГДО-1.(изм.Коми)_ПНП" xfId="9594"/>
    <cellStyle name="_РасчетЗС15.10.2001гxls_21 НГДО-1.(изм.Коми+ЛОХЛ 1кв.ож)" xfId="9595"/>
    <cellStyle name="_РасчетЗС15.10.2001гxls_21 НГДО-1.(изм.Коми+ЛОХЛ 1кв.ож)_ПНП" xfId="9596"/>
    <cellStyle name="_РасчетЗС15.10.2001гxls_21 НГДО-1_ПНП" xfId="9597"/>
    <cellStyle name="_РасчетЗС15.10.2001гxls_21 НГДО-3кв (принято)" xfId="9598"/>
    <cellStyle name="_РасчетЗС15.10.2001гxls_21 НГДО-скоррект.2кв" xfId="9599"/>
    <cellStyle name="_РасчетЗС15.10.2001гxls_21 НГДО-скоррект.2кв_ПНП" xfId="9600"/>
    <cellStyle name="_РасчетЗС15.10.2001гxls_2кв_18ф_28.02.03" xfId="9601"/>
    <cellStyle name="_РасчетЗС15.10.2001гxls_5 Формы документов по Врем.рег" xfId="9602"/>
    <cellStyle name="_РасчетЗС15.10.2001гxls_51_2003_04.12_И" xfId="9603"/>
    <cellStyle name="_РасчетЗС15.10.2001гxls_Book11" xfId="9604"/>
    <cellStyle name="_РасчетЗС15.10.2001гxls_BUDGET 2003 040603 _3кв_1455_испр 21С_добыча" xfId="9605"/>
    <cellStyle name="_РасчетЗС15.10.2001гxls_BUDGET 2003 040603 _3кв_1838_испр 21С_добыча" xfId="9606"/>
    <cellStyle name="_РасчетЗС15.10.2001гxls_BUDGET 2003 160503 2кв_комплексн_формы испр" xfId="9607"/>
    <cellStyle name="_РасчетЗС15.10.2001гxls_BUDGET 2003 170503 2кв_комплексн_формы испр_1140" xfId="9608"/>
    <cellStyle name="_РасчетЗС15.10.2001гxls_BUDGET 2003 170503 2кв_комплексн_формы испр_1435" xfId="9609"/>
    <cellStyle name="_РасчетЗС15.10.2001гxls_BUDGET 2003 190503 2кв_комплексн_формы испр_0900" xfId="9610"/>
    <cellStyle name="_РасчетЗС15.10.2001гxls_BUDGET 2003 190503 2кв_комплексн_формы испр_1620" xfId="9611"/>
    <cellStyle name="_РасчетЗС15.10.2001гxls_BUDGET_ 2003_3кв_040703" xfId="9612"/>
    <cellStyle name="_РасчетЗС15.10.2001гxls_BUDGET_ ZAO 03_01.12.02испр_упр" xfId="9613"/>
    <cellStyle name="_РасчетЗС15.10.2001гxls_BUDGET_ ZAO 03_03.12.02испр_упр" xfId="9614"/>
    <cellStyle name="_РасчетЗС15.10.2001гxls_BUDGET_ ZAO 03_04.12.02испр_упр" xfId="9615"/>
    <cellStyle name="_РасчетЗС15.10.2001гxls_BUDGET_ ZAO 03_05.12.02испр_упр" xfId="9616"/>
    <cellStyle name="_РасчетЗС15.10.2001гxls_BUDGET_ ZAO 03_09.12.02испр" xfId="9617"/>
    <cellStyle name="_РасчетЗС15.10.2001гxls_BUDGET_ ZAO 03_14.11.02_Вариант" xfId="9618"/>
    <cellStyle name="_РасчетЗС15.10.2001гxls_BUDGET_ ZAO 03_18.10.02_Вариант" xfId="9619"/>
    <cellStyle name="_РасчетЗС15.10.2001гxls_BUDGET_ ZAO 03_19.11.02" xfId="9620"/>
    <cellStyle name="_РасчетЗС15.10.2001гxls_BUDGET_ ZAO 03_21.11.02" xfId="9621"/>
    <cellStyle name="_РасчетЗС15.10.2001гxls_BUDGET_ ZAO 03_22.10.02_Вариант" xfId="9622"/>
    <cellStyle name="_РасчетЗС15.10.2001гxls_BUDGET_ ZAO 03_25.10.02_Вариант" xfId="9623"/>
    <cellStyle name="_РасчетЗС15.10.2001гxls_BUDGET_2003_04.03.03" xfId="9624"/>
    <cellStyle name="_РасчетЗС15.10.2001гxls_BUDGET_2003_06.03.03" xfId="9625"/>
    <cellStyle name="_РасчетЗС15.10.2001гxls_BUDGET_2003_07.03.03" xfId="9626"/>
    <cellStyle name="_РасчетЗС15.10.2001гxls_BUDGET_2003_11.03.03" xfId="9627"/>
    <cellStyle name="_РасчетЗС15.10.2001гxls_BUDGET_2003_12.02.03" xfId="9628"/>
    <cellStyle name="_РасчетЗС15.10.2001гxls_BUDGET_2003_14.03.03" xfId="9629"/>
    <cellStyle name="_РасчетЗС15.10.2001гxls_BUDGET_2003_14.04.03Комп" xfId="9630"/>
    <cellStyle name="_РасчетЗС15.10.2001гxls_BUDGET_2003_17.02.03" xfId="9631"/>
    <cellStyle name="_РасчетЗС15.10.2001гxls_BUDGET_2003_17.04.03" xfId="9632"/>
    <cellStyle name="_РасчетЗС15.10.2001гxls_BUDGET_2003_19.02.03" xfId="9633"/>
    <cellStyle name="_РасчетЗС15.10.2001гxls_BUDGET_2003_19.12.02" xfId="9634"/>
    <cellStyle name="_РасчетЗС15.10.2001гxls_BUDGET_2003_20.02.03" xfId="9635"/>
    <cellStyle name="_РасчетЗС15.10.2001гxls_BUDGET_2003_21.02.03" xfId="9636"/>
    <cellStyle name="_РасчетЗС15.10.2001гxls_BUDGET_2003_23.01.03" xfId="9637"/>
    <cellStyle name="_РасчетЗС15.10.2001гxls_BUDGET_2003_23.04.03_14-00" xfId="9638"/>
    <cellStyle name="_РасчетЗС15.10.2001гxls_BUDGET_2003_23.04.03_19-30" xfId="9639"/>
    <cellStyle name="_РасчетЗС15.10.2001гxls_BUDGET_2003_250403_19" xfId="9640"/>
    <cellStyle name="_РасчетЗС15.10.2001гxls_BUDGET_FIN_IIkv_ 2002_Dtd=17,5(затарты 20% равномерно)" xfId="9641"/>
    <cellStyle name="_РасчетЗС15.10.2001гxls_BUDGET_FIN_IIkv_ 2002_Dtd=17,5(затарты 20% равномерно)_21 НГДО-3кв (принято)" xfId="9642"/>
    <cellStyle name="_РасчетЗС15.10.2001гxls_BUDGET_FIN_IIkv_ 2002_Dtd=17,5(затарты 20% равномерно)_IIквАГДгод03" xfId="9643"/>
    <cellStyle name="_РасчетЗС15.10.2001гxls_BUDGET_FIN_IIkv_ 2002_Dtd=17,5(затарты 20% равномерно)_IVквАГДгод03" xfId="9644"/>
    <cellStyle name="_РасчетЗС15.10.2001гxls_BUDGET_FIN_IIkv_ 2002_Dtd=17,5(затарты 20% равномерно)_IVквНВгод03" xfId="9645"/>
    <cellStyle name="_РасчетЗС15.10.2001гxls_BUDGET_FIN_IIkv_ 2002_Dtd=17,5(затарты 20% равномерно)_Бюд.ПНГП на III кв.2003г." xfId="9646"/>
    <cellStyle name="_РасчетЗС15.10.2001гxls_BUDGET_FIN_IIkv_ 2002_Dtd=17,5(затарты 20% равномерно)_Бюджет 4 квартала из Москвы" xfId="9647"/>
    <cellStyle name="_РасчетЗС15.10.2001гxls_BUDGET_FIN_IIkv_ 2002_Dtd=17,5(затарты 20% равномерно)_Книга1" xfId="9648"/>
    <cellStyle name="_РасчетЗС15.10.2001гxls_BUDGET_FIN_IIkv_ 2002_Dtd=17,5(затарты 20% равномерно)_Книга1_ПНП" xfId="9649"/>
    <cellStyle name="_РасчетЗС15.10.2001гxls_BUDGET_FIN_IIkv_ 2002_Dtd=17,5(затарты 20% равномерно)_Контр и контролир показатели 1кв 2004" xfId="9650"/>
    <cellStyle name="_РасчетЗС15.10.2001гxls_BUDGET_FIN_IIkv_ 2002_Dtd=17,5(затарты 20% равномерно)_Контр и контролир показатели 1кв 2004_ПНП" xfId="9651"/>
    <cellStyle name="_РасчетЗС15.10.2001гxls_BUDGET_FIN_IIkv_ 2002_Dtd=17,5(затарты 20% равномерно)_ПНП" xfId="9652"/>
    <cellStyle name="_РасчетЗС15.10.2001гxls_BUDGET_FIN_IIkv_ 2002_Dtd=17,5(затарты 20% равномерно)_показатели 1полугод_Кристине" xfId="9653"/>
    <cellStyle name="_РасчетЗС15.10.2001гxls_BUDGET_FIN_IIkv_ 2002_Dtd=17,5(затарты 20% равномерно)_Форма 21.1.2 кв" xfId="9654"/>
    <cellStyle name="_РасчетЗС15.10.2001гxls_BUDGET_FIN_IIkv_ 2002_Dtd=17,5(затарты 20% равномерно)_Форма 21.1.2 кв_ПНП" xfId="9655"/>
    <cellStyle name="_РасчетЗС15.10.2001гxls_BUDGET_IIkv_ 2002_Dtd=17,5(с предл ПН)" xfId="9656"/>
    <cellStyle name="_РасчетЗС15.10.2001гxls_BUDGET_IIkv_ 2002_Dtd=17,5(с предл ПН)_21 НГДО-3кв (принято)" xfId="9657"/>
    <cellStyle name="_РасчетЗС15.10.2001гxls_BUDGET_IIkv_ 2002_Dtd=17,5(с предл ПН)_IIквАГДгод03" xfId="9658"/>
    <cellStyle name="_РасчетЗС15.10.2001гxls_BUDGET_IIkv_ 2002_Dtd=17,5(с предл ПН)_IVквАГДгод03" xfId="9659"/>
    <cellStyle name="_РасчетЗС15.10.2001гxls_BUDGET_IIkv_ 2002_Dtd=17,5(с предл ПН)_IVквНВгод03" xfId="9660"/>
    <cellStyle name="_РасчетЗС15.10.2001гxls_BUDGET_IIkv_ 2002_Dtd=17,5(с предл ПН)_Бюд.ПНГП на III кв.2003г." xfId="9661"/>
    <cellStyle name="_РасчетЗС15.10.2001гxls_BUDGET_IIkv_ 2002_Dtd=17,5(с предл ПН)_Бюджет 4 квартала из Москвы" xfId="9662"/>
    <cellStyle name="_РасчетЗС15.10.2001гxls_BUDGET_IIkv_ 2002_Dtd=17,5(с предл ПН)_Книга1" xfId="9663"/>
    <cellStyle name="_РасчетЗС15.10.2001гxls_BUDGET_IIkv_ 2002_Dtd=17,5(с предл ПН)_Книга1_ПНП" xfId="9664"/>
    <cellStyle name="_РасчетЗС15.10.2001гxls_BUDGET_IIkv_ 2002_Dtd=17,5(с предл ПН)_Контр и контролир показатели 1кв 2004" xfId="9665"/>
    <cellStyle name="_РасчетЗС15.10.2001гxls_BUDGET_IIkv_ 2002_Dtd=17,5(с предл ПН)_Контр и контролир показатели 1кв 2004_ПНП" xfId="9666"/>
    <cellStyle name="_РасчетЗС15.10.2001гxls_BUDGET_IIkv_ 2002_Dtd=17,5(с предл ПН)_ПНП" xfId="9667"/>
    <cellStyle name="_РасчетЗС15.10.2001гxls_BUDGET_IIkv_ 2002_Dtd=17,5(с предл ПН)_показатели 1полугод_Кристине" xfId="9668"/>
    <cellStyle name="_РасчетЗС15.10.2001гxls_BUDGET_IIkv_ 2002_Dtd=17,5(с предл ПН)_Форма 21.1.2 кв" xfId="9669"/>
    <cellStyle name="_РасчетЗС15.10.2001гxls_BUDGET_IIkv_ 2002_Dtd=17,5(с предл ПН)_Форма 21.1.2 кв_ПНП" xfId="9670"/>
    <cellStyle name="_РасчетЗС15.10.2001гxls_BUDGET_Ikv_ 2002_Dtd=19" xfId="9671"/>
    <cellStyle name="_РасчетЗС15.10.2001гxls_BUDGET_Ikv_ 2002_Dtd=19_21 НГДО-3кв (принято)" xfId="9672"/>
    <cellStyle name="_РасчетЗС15.10.2001гxls_BUDGET_Ikv_ 2002_Dtd=19_IIквАГДгод03" xfId="9673"/>
    <cellStyle name="_РасчетЗС15.10.2001гxls_BUDGET_Ikv_ 2002_Dtd=19_IVквАГДгод03" xfId="9674"/>
    <cellStyle name="_РасчетЗС15.10.2001гxls_BUDGET_Ikv_ 2002_Dtd=19_IVквНВгод03" xfId="9675"/>
    <cellStyle name="_РасчетЗС15.10.2001гxls_BUDGET_Ikv_ 2002_Dtd=19_Бюд.ПНГП на III кв.2003г." xfId="9676"/>
    <cellStyle name="_РасчетЗС15.10.2001гxls_BUDGET_Ikv_ 2002_Dtd=19_Бюджет 4 квартала из Москвы" xfId="9677"/>
    <cellStyle name="_РасчетЗС15.10.2001гxls_BUDGET_Ikv_ 2002_Dtd=19_Книга1" xfId="9678"/>
    <cellStyle name="_РасчетЗС15.10.2001гxls_BUDGET_Ikv_ 2002_Dtd=19_Книга1_ПНП" xfId="9679"/>
    <cellStyle name="_РасчетЗС15.10.2001гxls_BUDGET_Ikv_ 2002_Dtd=19_Контр и контролир показатели 1кв 2004" xfId="9680"/>
    <cellStyle name="_РасчетЗС15.10.2001гxls_BUDGET_Ikv_ 2002_Dtd=19_Контр и контролир показатели 1кв 2004_ПНП" xfId="9681"/>
    <cellStyle name="_РасчетЗС15.10.2001гxls_BUDGET_Ikv_ 2002_Dtd=19_ПНП" xfId="9682"/>
    <cellStyle name="_РасчетЗС15.10.2001гxls_BUDGET_Ikv_ 2002_Dtd=19_показатели 1полугод_Кристине" xfId="9683"/>
    <cellStyle name="_РасчетЗС15.10.2001гxls_BUDGET_Ikv_ 2002_Dtd=19_Форма 21.1.2 кв" xfId="9684"/>
    <cellStyle name="_РасчетЗС15.10.2001гxls_BUDGET_Ikv_ 2002_Dtd=19_Форма 21.1.2 кв_ПНП" xfId="9685"/>
    <cellStyle name="_РасчетЗС15.10.2001гxls_BUDGET_ZAO2002" xfId="9686"/>
    <cellStyle name="_РасчетЗС15.10.2001гxls_BUDGET_ZAO2002(I кв)" xfId="9687"/>
    <cellStyle name="_РасчетЗС15.10.2001гxls_BUDGET_ПН2002(2)" xfId="9688"/>
    <cellStyle name="_РасчетЗС15.10.2001гxls_BUDGET_ПН2002(2)_21 НГДО-3кв (принято)" xfId="9689"/>
    <cellStyle name="_РасчетЗС15.10.2001гxls_BUDGET_ПН2002(2)_IIквАГДгод03" xfId="9690"/>
    <cellStyle name="_РасчетЗС15.10.2001гxls_BUDGET_ПН2002(2)_IVквАГДгод03" xfId="9691"/>
    <cellStyle name="_РасчетЗС15.10.2001гxls_BUDGET_ПН2002(2)_IVквНВгод03" xfId="9692"/>
    <cellStyle name="_РасчетЗС15.10.2001гxls_BUDGET_ПН2002(2)_Бюд.ПНГП на III кв.2003г." xfId="9693"/>
    <cellStyle name="_РасчетЗС15.10.2001гxls_BUDGET_ПН2002(2)_Бюджет 4 квартала из Москвы" xfId="9694"/>
    <cellStyle name="_РасчетЗС15.10.2001гxls_BUDGET_ПН2002(2)_Книга1" xfId="9695"/>
    <cellStyle name="_РасчетЗС15.10.2001гxls_BUDGET_ПН2002(2)_Книга1_ПНП" xfId="9696"/>
    <cellStyle name="_РасчетЗС15.10.2001гxls_BUDGET_ПН2002(2)_Контр и контролир показатели 1кв 2004" xfId="9697"/>
    <cellStyle name="_РасчетЗС15.10.2001гxls_BUDGET_ПН2002(2)_Контр и контролир показатели 1кв 2004_ПНП" xfId="9698"/>
    <cellStyle name="_РасчетЗС15.10.2001гxls_BUDGET_ПН2002(2)_ПНП" xfId="9699"/>
    <cellStyle name="_РасчетЗС15.10.2001гxls_BUDGET_ПН2002(2)_показатели 1полугод_Кристине" xfId="9700"/>
    <cellStyle name="_РасчетЗС15.10.2001гxls_BUDGET_ПН2002(2)_Форма 21.1.2 кв" xfId="9701"/>
    <cellStyle name="_РасчетЗС15.10.2001гxls_BUDGET_ПН2002(2)_Форма 21.1.2 кв_ПНП" xfId="9702"/>
    <cellStyle name="_РасчетЗС15.10.2001гxls_BUDGET_ПН2002(3-2)" xfId="9703"/>
    <cellStyle name="_РасчетЗС15.10.2001гxls_BUDGET_ъбп2002" xfId="9704"/>
    <cellStyle name="_РасчетЗС15.10.2001гxls_Downstream-LNB-II 2003" xfId="9705"/>
    <cellStyle name="_РасчетЗС15.10.2001гxls_IIквАГДгод03" xfId="9706"/>
    <cellStyle name="_РасчетЗС15.10.2001гxls_IIквАГДгод03_ПНП" xfId="9707"/>
    <cellStyle name="_РасчетЗС15.10.2001гxls_IIквНВЭконпл02К" xfId="9708"/>
    <cellStyle name="_РасчетЗС15.10.2001гxls_IVквАГДгод03" xfId="9709"/>
    <cellStyle name="_РасчетЗС15.10.2001гxls_IVквАГДгод03_ПНП" xfId="9710"/>
    <cellStyle name="_РасчетЗС15.10.2001гxls_IVквНВгод03" xfId="9711"/>
    <cellStyle name="_РасчетЗС15.10.2001гxls_IVквНВгод03_ПНП" xfId="9712"/>
    <cellStyle name="_РасчетЗС15.10.2001гxls_IквАМнЭконпл02К" xfId="9713"/>
    <cellStyle name="_РасчетЗС15.10.2001гxls_LUKOIL forms 2003 LOHL consolidated v5 16 oct 2002" xfId="9714"/>
    <cellStyle name="_РасчетЗС15.10.2001гxls_АГДгод03" xfId="9715"/>
    <cellStyle name="_РасчетЗС15.10.2001гxls_АГДгод03_21 НГДО-3кв (принято)" xfId="9716"/>
    <cellStyle name="_РасчетЗС15.10.2001гxls_АГДгод03_ПНП" xfId="9717"/>
    <cellStyle name="_РасчетЗС15.10.2001гxls_Битран2003-после рассмотрения" xfId="9718"/>
    <cellStyle name="_РасчетЗС15.10.2001гxls_Битран2003-после рассмотрения_ПНП" xfId="9719"/>
    <cellStyle name="_РасчетЗС15.10.2001гxls_Битран-март" xfId="9720"/>
    <cellStyle name="_РасчетЗС15.10.2001гxls_Битран-март_ПНП" xfId="9721"/>
    <cellStyle name="_РасчетЗС15.10.2001гxls_Бюд на янв" xfId="9722"/>
    <cellStyle name="_РасчетЗС15.10.2001гxls_Бюд.2002г энон.план(ожид)" xfId="9723"/>
    <cellStyle name="_РасчетЗС15.10.2001гxls_Бюд.2002г.КТЭК.(Доб.4454 НДПИ460,8)Прогноз МТЭ." xfId="9724"/>
    <cellStyle name="_РасчетЗС15.10.2001гxls_Бюд.2003г энон.план." xfId="9725"/>
    <cellStyle name="_РасчетЗС15.10.2001гxls_Бюд.2003г энон.план.(инвест.3925,2)" xfId="9726"/>
    <cellStyle name="_РасчетЗС15.10.2001гxls_Бюд.ПНГП на I кв.2003.(для фин)" xfId="9727"/>
    <cellStyle name="_РасчетЗС15.10.2001гxls_Бюджет на 2004-2006ггКоми" xfId="9728"/>
    <cellStyle name="_РасчетЗС15.10.2001гxls_БЮДЖЕТ на ноябрь" xfId="9729"/>
    <cellStyle name="_РасчетЗС15.10.2001гxls_БЮДЖЕТ-ЗС-2003год-44680Лена" xfId="9730"/>
    <cellStyle name="_РасчетЗС15.10.2001гxls_БюдЗС-2002год-4кв" xfId="9731"/>
    <cellStyle name="_РасчетЗС15.10.2001гxls_временно" xfId="9732"/>
    <cellStyle name="_РасчетЗС15.10.2001гxls_жптнщ(ыeтбк)2002-29.10.2001З" xfId="9733"/>
    <cellStyle name="_РасчетЗС15.10.2001гxls_ЗАО_20_АЛД_3июн03" xfId="9734"/>
    <cellStyle name="_РасчетЗС15.10.2001гxls_Защита  III  квартала (таблицы)" xfId="9735"/>
    <cellStyle name="_РасчетЗС15.10.2001гxls_Защита  III  квартала (таблицы)_ПНП" xfId="9736"/>
    <cellStyle name="_РасчетЗС15.10.2001гxls_Источники-2002(1кв)" xfId="9737"/>
    <cellStyle name="_РасчетЗС15.10.2001гxls_Источники-2002(1кв)_Downstream-LNB-II 2003" xfId="9738"/>
    <cellStyle name="_РасчетЗС15.10.2001гxls_Итоги 2002г-(ожид.) 30.01.03г." xfId="9739"/>
    <cellStyle name="_РасчетЗС15.10.2001гxls_Книга1" xfId="9740"/>
    <cellStyle name="_РасчетЗС15.10.2001гxls_Книга2" xfId="9741"/>
    <cellStyle name="_РасчетЗС15.10.2001гxls_Книга23" xfId="9742"/>
    <cellStyle name="_РасчетЗС15.10.2001гxls_Книга3" xfId="9743"/>
    <cellStyle name="_РасчетЗС15.10.2001гxls_Книга3_1" xfId="9744"/>
    <cellStyle name="_РасчетЗС15.10.2001гxls_Книга3_1_ПНП" xfId="9745"/>
    <cellStyle name="_РасчетЗС15.10.2001гxls_Книга4" xfId="9746"/>
    <cellStyle name="_РасчетЗС15.10.2001гxls_Книга4_ПНП" xfId="9747"/>
    <cellStyle name="_РасчетЗС15.10.2001гxls_Комм и управл1" xfId="9748"/>
    <cellStyle name="_РасчетЗС15.10.2001гxls_коммерч" xfId="9749"/>
    <cellStyle name="_РасчетЗС15.10.2001гxls_коммерч_ПНП" xfId="9750"/>
    <cellStyle name="_РасчетЗС15.10.2001гxls_Контр и контролир показатели 1кв 2004" xfId="9751"/>
    <cellStyle name="_РасчетЗС15.10.2001гxls_ЛУКОЙЛ_Бюджет-2003_3008" xfId="9752"/>
    <cellStyle name="_РасчетЗС15.10.2001гxls_НВгод03" xfId="9753"/>
    <cellStyle name="_РасчетЗС15.10.2001гxls_НВгод03_21 НГДО-3кв (принято)" xfId="9754"/>
    <cellStyle name="_РасчетЗС15.10.2001гxls_НВгод03_ПНП" xfId="9755"/>
    <cellStyle name="_РасчетЗС15.10.2001гxls_НВгод03_структура цены" xfId="9756"/>
    <cellStyle name="_РасчетЗС15.10.2001гxls_НГДО-2002-2кв 1" xfId="9757"/>
    <cellStyle name="_РасчетЗС15.10.2001гxls_НГДО-2002-2кв 1кристина" xfId="9758"/>
    <cellStyle name="_РасчетЗС15.10.2001гxls_НГДО-2002-2кв 1кристина_Downstream-LNB-II 2003" xfId="9759"/>
    <cellStyle name="_РасчетЗС15.10.2001гxls_НГДО-2002-2кв-11" xfId="9760"/>
    <cellStyle name="_РасчетЗС15.10.2001гxls_НГДО-2002-2кв2" xfId="9761"/>
    <cellStyle name="_РасчетЗС15.10.2001гxls_НГДО-2002-2кв2_Downstream-LNB-II 2003" xfId="9762"/>
    <cellStyle name="_РасчетЗС15.10.2001гxls_НГДО-2002-3кв" xfId="9763"/>
    <cellStyle name="_РасчетЗС15.10.2001гxls_НГДО-2002-3кв(нов)-4" xfId="9764"/>
    <cellStyle name="_РасчетЗС15.10.2001гxls_НГДО-2002-3кв(нов)-4_Downstream-LNB-II 2003" xfId="9765"/>
    <cellStyle name="_РасчетЗС15.10.2001гxls_НГДО-2002-3кв(нов)-8" xfId="9766"/>
    <cellStyle name="_РасчетЗС15.10.2001гxls_НГДО-2002-4кв" xfId="9767"/>
    <cellStyle name="_РасчетЗС15.10.2001гxls_НГДО-2002-расчет2002-СнижДобычи" xfId="9768"/>
    <cellStyle name="_РасчетЗС15.10.2001гxls_НГДО-Анашкин2" xfId="9769"/>
    <cellStyle name="_РасчетЗС15.10.2001гxls_новая форма 14- 2003г" xfId="9770"/>
    <cellStyle name="_РасчетЗС15.10.2001гxls_новая форма 21 С- 2003г" xfId="9771"/>
    <cellStyle name="_РасчетЗС15.10.2001гxls_новая форма 21-НГДО" xfId="9772"/>
    <cellStyle name="_РасчетЗС15.10.2001гxls_новая форма по НГДО" xfId="9773"/>
    <cellStyle name="_РасчетЗС15.10.2001гxls_Пермнефть2003 -1 квартал" xfId="9774"/>
    <cellStyle name="_РасчетЗС15.10.2001гxls_Пермнефть2003 -1 квартал_ПНП" xfId="9775"/>
    <cellStyle name="_РасчетЗС15.10.2001гxls_Пермнефть2003 -1 кварталс учетом ИСУ НГДО" xfId="9776"/>
    <cellStyle name="_РасчетЗС15.10.2001гxls_Пермнефть2003 -1 кварталс учетом ИСУ НГДО_ПНП" xfId="9777"/>
    <cellStyle name="_РасчетЗС15.10.2001гxls_Пермнефть2003 после рассмотрения" xfId="9778"/>
    <cellStyle name="_РасчетЗС15.10.2001гxls_Пермнефть2003 после рассмотрения_ПНП" xfId="9779"/>
    <cellStyle name="_РасчетЗС15.10.2001гxls_Пермнефть-март" xfId="9780"/>
    <cellStyle name="_РасчетЗС15.10.2001гxls_Пермнефть-март_ПНП" xfId="9781"/>
    <cellStyle name="_РасчетЗС15.10.2001гxls_пЛУК_ЛОХЛк2к03_НИВв1_280403" xfId="9782"/>
    <cellStyle name="_РасчетЗС15.10.2001гxls_По кварталам приб" xfId="9783"/>
    <cellStyle name="_РасчетЗС15.10.2001гxls_По кварталам приб (прил21-3кварт)" xfId="9784"/>
    <cellStyle name="_РасчетЗС15.10.2001гxls_показатели 1полугод_Кристине" xfId="9785"/>
    <cellStyle name="_РасчетЗС15.10.2001гxls_показатели к 3 кв ЗАО" xfId="9786"/>
    <cellStyle name="_РасчетЗС15.10.2001гxls_показатели к 3 кв ЗАО_21 НГДО-3кв (принято)" xfId="9787"/>
    <cellStyle name="_РасчетЗС15.10.2001гxls_показатели к 3 кв ЗАО_ПНП" xfId="9788"/>
    <cellStyle name="_РасчетЗС15.10.2001гxls_показатели к 3 кв ЗАО_показатели 1полугод_Кристине" xfId="9789"/>
    <cellStyle name="_РасчетЗС15.10.2001гxls_ПредложенияЗСна2003год" xfId="9790"/>
    <cellStyle name="_РасчетЗС15.10.2001гxls_ПРОГНОЗ 2002-2005г(Люба)" xfId="9791"/>
    <cellStyle name="_РасчетЗС15.10.2001гxls_прогноз 2005(21)-допГаз" xfId="9792"/>
    <cellStyle name="_РасчетЗС15.10.2001гxls_прогноз 2005(21)-допГаз_ПНП" xfId="9793"/>
    <cellStyle name="_РасчетЗС15.10.2001гxls_ПРОГНОЗдо2006г(апр2003г)" xfId="9794"/>
    <cellStyle name="_РасчетЗС15.10.2001гxls_ПроектЗС-2003г(дляЗС)18.10.2002г" xfId="9795"/>
    <cellStyle name="_РасчетЗС15.10.2001гxls_Расшифровки статей себестоимости" xfId="9796"/>
    <cellStyle name="_РасчетЗС15.10.2001гxls_РИТЭК-2003-нов" xfId="9797"/>
    <cellStyle name="_РасчетЗС15.10.2001гxls_себ по Регламенту" xfId="9798"/>
    <cellStyle name="_РасчетЗС15.10.2001гxls_Сентябрь-Люба" xfId="9799"/>
    <cellStyle name="_РасчетЗС15.10.2001гxls_смета дох и расходов" xfId="9800"/>
    <cellStyle name="_РасчетЗС15.10.2001гxls_смета дох и расходов_ПНП" xfId="9801"/>
    <cellStyle name="_РасчетЗС15.10.2001гxls_смета дох и расходов-янв" xfId="9802"/>
    <cellStyle name="_РасчетЗС15.10.2001гxls_смета дох и расходов-янв_ПНП" xfId="9803"/>
    <cellStyle name="_РасчетЗС15.10.2001гxls_Смета затрат 2002-2003 гг" xfId="9804"/>
    <cellStyle name="_РасчетЗС15.10.2001гxls_структура цены" xfId="9805"/>
    <cellStyle name="_РасчетЗС15.10.2001гxls_ТЭП 2002" xfId="9806"/>
    <cellStyle name="_РасчетЗС15.10.2001гxls_управл" xfId="9807"/>
    <cellStyle name="_РасчетЗС15.10.2001гxls_управл_ПНП" xfId="9808"/>
    <cellStyle name="_РасчетЗС15.10.2001гxls_Ф 51" xfId="9809"/>
    <cellStyle name="_РасчетЗС15.10.2001гxls_Ф 51 (по регламенту)" xfId="9810"/>
    <cellStyle name="_РасчетЗС15.10.2001гxls_Ф 511" xfId="9811"/>
    <cellStyle name="_РасчетЗС15.10.2001гxls_ф.18" xfId="9812"/>
    <cellStyle name="_РасчетЗС15.10.2001гxls_ф.18_ПНП" xfId="9813"/>
    <cellStyle name="_РасчетЗС15.10.2001гxls_ф.51" xfId="9814"/>
    <cellStyle name="_РасчетЗС15.10.2001гxls_ф.51 ноябрь 2002 г." xfId="9815"/>
    <cellStyle name="_РасчетЗС15.10.2001гxls_ф.51 ноябрь 2002 г._21 НГДО-3кв (принято)" xfId="9816"/>
    <cellStyle name="_РасчетЗС15.10.2001гxls_ф.51 ноябрь 2002 г._ПНП" xfId="9817"/>
    <cellStyle name="_РасчетЗС15.10.2001гxls_ф.51 ноябрь 2002 г._структура цены" xfId="9818"/>
    <cellStyle name="_РасчетЗС15.10.2001гxls_ф.51_ПНП" xfId="9819"/>
    <cellStyle name="_РасчетЗС15.10.2001гxls_Ф_14-_2003_Л" xfId="9820"/>
    <cellStyle name="_РасчетЗС15.10.2001гxls_Ф_18_2003_Л" xfId="9821"/>
    <cellStyle name="_РасчетЗС15.10.2001гxls_Ф_20-_2003_Л" xfId="9822"/>
    <cellStyle name="_РасчетЗС15.10.2001гxls_Ф_21 НГДО 2003_Л" xfId="9823"/>
    <cellStyle name="_РасчетЗС15.10.2001гxls_Ф_21 С_ 2003_Л" xfId="9824"/>
    <cellStyle name="_РасчетЗС15.10.2001гxls_Ф_31_2003_Л" xfId="9825"/>
    <cellStyle name="_РасчетЗС15.10.2001гxls_Ф21К1_фЛУК_ЛОХЛк1-2к03_АЛД_02июнь03_1550" xfId="9826"/>
    <cellStyle name="_РасчетЗС15.10.2001гxls_Ф21К1К251-53_пЛУК_ЛОХЛк1к03_ННВв1_ЛУКОЙЛ_22111" xfId="9827"/>
    <cellStyle name="_РасчетЗС15.10.2001гxls_форма 14- 2003г" xfId="9828"/>
    <cellStyle name="_РасчетЗС15.10.2001гxls_форма 14- 2003г (после СД)." xfId="9829"/>
    <cellStyle name="_РасчетЗС15.10.2001гxls_Форма 14- для ГУКБЭПИ" xfId="9830"/>
    <cellStyle name="_РасчетЗС15.10.2001гxls_форма 14,1- 2003г" xfId="9831"/>
    <cellStyle name="_РасчетЗС15.10.2001гxls_форма 14." xfId="9832"/>
    <cellStyle name="_РасчетЗС15.10.2001гxls_форма 18- 2003г" xfId="9833"/>
    <cellStyle name="_РасчетЗС15.10.2001гxls_форма 20- 2003г" xfId="9834"/>
    <cellStyle name="_РасчетЗС15.10.2001гxls_форма 21 С- 2003г" xfId="9835"/>
    <cellStyle name="_РасчетЗС15.10.2001гxls_форма 21 С- 2003г(после СД)" xfId="9836"/>
    <cellStyle name="_РасчетЗС15.10.2001гxls_форма 21-НГДО 2003г" xfId="9837"/>
    <cellStyle name="_РасчетЗС15.10.2001гxls_форма 21-НГДО 2003г-1" xfId="9838"/>
    <cellStyle name="_РасчетЗС15.10.2001гxls_форма 21-НГДО 2003г-мой1" xfId="9839"/>
    <cellStyle name="_РасчетЗС15.10.2001гxls_форма 21-НГДО от 04.12.02" xfId="9840"/>
    <cellStyle name="_РасчетЗС15.10.2001гxls_форма 21-НГДО от 04.12.02_ПНП" xfId="9841"/>
    <cellStyle name="_РасчетЗС15.10.2001гxls_форма 21-НГДО от 28.11.02" xfId="9842"/>
    <cellStyle name="_РасчетЗС15.10.2001гxls_форма 21-НГДО от 28.11.02_ПНП" xfId="9843"/>
    <cellStyle name="_РасчетЗС15.10.2001гxls_форма 31- 2003г" xfId="9844"/>
    <cellStyle name="_РасчетЗС15.10.2001гxls_форма 51_Люба" xfId="9845"/>
    <cellStyle name="_РасчетЗС15.10.2001гxls_ФОРМЫ ГУКБЭПИ-04.07.03" xfId="9846"/>
    <cellStyle name="_РасчетЗС15.10.2001гxls_ФОРМЫ ГУКБЭПИ-04.07.03_ПНП" xfId="9847"/>
    <cellStyle name="_РасчетЗС15.10.2001гxls_ФОРМЫ ГУКБЭПИ-10.07.03" xfId="9848"/>
    <cellStyle name="_РасчетЗС15.10.2001гxls_ФОРМЫ ГУКБЭПИ-10.07.03_ПНП" xfId="9849"/>
    <cellStyle name="_РасчетЗС15.10.2001гxls_Формы для БК" xfId="9850"/>
    <cellStyle name="_РасчетЗС15.10.2001гxls_Формы для Вик. Андр" xfId="9851"/>
    <cellStyle name="_РасчетЗС15.10.2001гxls_Формы для предприятий  2004-2006 г.г." xfId="9852"/>
    <cellStyle name="_РасчетЗС15.10.2001гxls_Формы для РИТЭК 2004-2006г (раб.)" xfId="9853"/>
    <cellStyle name="_РасчетЗС15.10.2001гxls_ФОРМЫ_2003_ЗАО" xfId="9854"/>
    <cellStyle name="_РасчетЗС15.10.2001гxls_ФОРМЫ2003годНГДО" xfId="9855"/>
    <cellStyle name="_РасчетЗС15.10.2001гxls_ФОРМЫ2003годНК эконом8663" xfId="9856"/>
    <cellStyle name="_РасчетЗС15.10.2001гxls_ФОРМЫ2003годНК эконом8663 ( 170)" xfId="9857"/>
    <cellStyle name="_РасчетЗС15.10.2001гxls_ЦДУ1полугодие2002г" xfId="9858"/>
    <cellStyle name="_РасчетЗС15.10.2001гxls_ЦДУ1полугодие2002г_Downstream-LNB-II 2003" xfId="9859"/>
    <cellStyle name="_РасчетЗС15.10.2001гxls_Цена ЗАО_06.03.03" xfId="9860"/>
    <cellStyle name="_Расш к сметам" xfId="9861"/>
    <cellStyle name="_Расш к факт смете 08" xfId="9862"/>
    <cellStyle name="_Расшифровка оборуд. на июнь 2006 г." xfId="9863"/>
    <cellStyle name="_Расшифровка по ТКРС и ГРП" xfId="9864"/>
    <cellStyle name="_Расшифровки" xfId="9865"/>
    <cellStyle name="_Расшифровки к бюджету на 2006 год" xfId="9866"/>
    <cellStyle name="_расшифровки к бюджету на июнь" xfId="9867"/>
    <cellStyle name="_расшифровки май 2007 ожидаемое" xfId="9868"/>
    <cellStyle name="_Расшифровки_Бюджет 2010 (Зем имущ отнош)20.04.10" xfId="9869"/>
    <cellStyle name="_РД _2005  _факт_июль__3.08.05" xfId="9870"/>
    <cellStyle name="_РД 2004 (Гордеев вх34500) 14.07.03-6" xfId="9871"/>
    <cellStyle name="_РД 2004 02-04-04_ 2900_последний" xfId="9872"/>
    <cellStyle name="_РД 2004 03-04-04_ 2900" xfId="9873"/>
    <cellStyle name="_РД 2004 03-04-04_ 2950" xfId="9874"/>
    <cellStyle name="_РД 2004 04-08-03" xfId="9875"/>
    <cellStyle name="_РД 2004 06-08-03(с 2005-2006)" xfId="9876"/>
    <cellStyle name="_РД 2004 08-09-03" xfId="9877"/>
    <cellStyle name="_РД 2004 10-03-04_ 2850.1" xfId="9878"/>
    <cellStyle name="_РД 2004 10-03-04_ 2850.1 последний 20-15" xfId="9879"/>
    <cellStyle name="_РД 2004 16-03-04_ 2885.1" xfId="9880"/>
    <cellStyle name="_РД 2004 18-03-04_ 2885.1 март ожид" xfId="9881"/>
    <cellStyle name="_РД 2004 18-03-04_ 2885.1 март ожид-2 вар" xfId="9882"/>
    <cellStyle name="_РД 2004 2320,8" xfId="9883"/>
    <cellStyle name="_РД 2004 26.07.03 (последний) 17-30" xfId="9884"/>
    <cellStyle name="_РД 2004 26.07.03 (последний) 21-30" xfId="9885"/>
    <cellStyle name="_РД 2004 27-02-04_ факт 2 мес_2745.1 последний" xfId="9886"/>
    <cellStyle name="_РД 2004 28.07.03 изм.ввод новых" xfId="9887"/>
    <cellStyle name="_РД 2004 28-08-03" xfId="9888"/>
    <cellStyle name="_РД 2004 28-10-03 2513.2 (без Школьного)" xfId="9889"/>
    <cellStyle name="_РД 2004 30-12-03 2595.1 вход-7300" xfId="9890"/>
    <cellStyle name="_РД 2004 31-10-03" xfId="9891"/>
    <cellStyle name="_РД 2004 изм 03.11.03" xfId="9892"/>
    <cellStyle name="_РД 2004 изм 13550 от 30.12.03" xfId="9893"/>
    <cellStyle name="_РД 2004 изм 29.10.03 Белов" xfId="9894"/>
    <cellStyle name="_РД 2005     факт сентябрь -с доп ГТМ    от 06.10      2921,553 т.т." xfId="9895"/>
    <cellStyle name="_Рд 2005    GFO-7" xfId="9896"/>
    <cellStyle name="_РД 2005   ПЕ СЕВЕР  факт июнь  -    с доп ГТМ            04.07  +20тыс.т." xfId="9897"/>
    <cellStyle name="_РД 2005   ПЕ СЕВЕР факт май -   2.06.05 с доп ГТМ    GFO-5    2867,538 -170т" xfId="9898"/>
    <cellStyle name="_РД 2005 _ожид 2006-10" xfId="9899"/>
    <cellStyle name="_РД 2005 02-08-04_3100 т.т." xfId="9900"/>
    <cellStyle name="_РД 2005 03-08-04_3100 т.т." xfId="9901"/>
    <cellStyle name="_РД 2005 03-08-04_НОВ" xfId="9902"/>
    <cellStyle name="_РД 2005 06-09-04_3100 от 16.10.04" xfId="9903"/>
    <cellStyle name="_РД 2005 09-08-04_3100_СУПЕРНОВ" xfId="9904"/>
    <cellStyle name="_РД 2005 12-11-04_-2 вар" xfId="9905"/>
    <cellStyle name="_РД 2005 16-08-04_3100_НОВ FYP" xfId="9906"/>
    <cellStyle name="_РД 2005 16-10-04_3100-изм новые " xfId="9907"/>
    <cellStyle name="_РД 2005 17-05-04_3069.9" xfId="9908"/>
    <cellStyle name="_РД 2005 22-06-04_3025 т.т." xfId="9909"/>
    <cellStyle name="_РД 2005 22-11-04 c 2009 новым. _" xfId="9910"/>
    <cellStyle name="_РД 2005 23-06-04_3025 т.т." xfId="9911"/>
    <cellStyle name="_РД 2005 25-10-04_3100-2009 " xfId="9912"/>
    <cellStyle name="_РД 2005 26-10-04_3100 " xfId="9913"/>
    <cellStyle name="_РД 2005 27-10-04_3100 минус бурен" xfId="9914"/>
    <cellStyle name="_РД 2005 29-12-04_     вход 8056   потери 13,5" xfId="9915"/>
    <cellStyle name="_РД 2005 30-07-04_3100 т.т." xfId="9916"/>
    <cellStyle name="_РД 2005 3-02-05_добыча 2928  январь факт  изм ГТМ( для планового отдела.)." xfId="9917"/>
    <cellStyle name="_РД 2005 3-02-05_добыча 2928  январь факт корректир( для планов.)." xfId="9918"/>
    <cellStyle name="_РД 2005 3-03-05_добыча февраль факт  на добычу 3038  изм потери для лановиков" xfId="9919"/>
    <cellStyle name="_РД 2005 31-05-04_3069.9" xfId="9920"/>
    <cellStyle name="_РД 2005 4-02-05_добыча январь факт  изм ГТМ    3039.2тт -13,5%" xfId="9921"/>
    <cellStyle name="_РД 2005 6-02-05_добыча январь факт  изм ГТМ    3039.2тт -13,5 измен. ГТМ Бур . с самовывозом" xfId="9922"/>
    <cellStyle name="_РД 2005 6-02-05_добыча январь факт  изм ГТМ    3040 тт -13,5 измен. ГТМ Бур . с самовывозом" xfId="9923"/>
    <cellStyle name="_РД 2005 8-12-04_   2928  с добавлением  24.12.04" xfId="9924"/>
    <cellStyle name="_РД 200518-02-05_добыча январь факт  изм ГТМ    3038,036 тт -13,5 % измен.декабрь на -1.964т.т ." xfId="9925"/>
    <cellStyle name="_РД 2006   ПЕ СЕВЕР    _  20.10.05  на 2750 с пятилеткой  измененной (  без 4 Родниковских)" xfId="9926"/>
    <cellStyle name="_РД 2006   ПЕ СЕВЕР    _  28.11.05  без 3 скважин  (под стар. график )" xfId="9927"/>
    <cellStyle name="_РД 2006   ПЕ СЕВЕР    _  на 2703,7т.т.   28.11.05  без 3 скважин  (под стар. график )  Бизнес-план увержден 8.12.05" xfId="9928"/>
    <cellStyle name="_РД 2006  ПЕ СЕВЕР  2650 тыс.т. 31.05 _7770 потери 3,5 с пятилеткой" xfId="9929"/>
    <cellStyle name="_РД 2006  ПЕ СЕВЕР 11.05" xfId="9930"/>
    <cellStyle name="_РД 2006  ПЕ СЕВЕР 29.04  7970" xfId="9931"/>
    <cellStyle name="_РД 2006 на 2617,9 (-32,1т.т)по  ПЕ СЕВЕР    _  с GFO- 8 факт   11.10.05  с пятилеткой  измененной ( без4 Родниковских)" xfId="9932"/>
    <cellStyle name="_РД 2006 на 2650 (+100)  ПЕ СЕВЕР    _  с GFO- 8   29.08.05" xfId="9933"/>
    <cellStyle name="_РД 2007-2012гг_Пятилетка от ГФО-Июнь_новое бурение 2008г+Север" xfId="9934"/>
    <cellStyle name="_РД БгН 2004-2006 с нов бур без ОПТ и ОПЗ от 26.07.03-2316.3" xfId="9935"/>
    <cellStyle name="_РД ГФО-1 2009г_знач (2)" xfId="9936"/>
    <cellStyle name="_РД ГФО-2 с жидкостью" xfId="9937"/>
    <cellStyle name="_РЕЕСТР дорог УДНГ" xfId="9938"/>
    <cellStyle name="_Реестр РИР" xfId="9939"/>
    <cellStyle name="_Резерв_ТМЦ" xfId="9940"/>
    <cellStyle name="_Резервная копия Резервная копия кс-3" xfId="9941"/>
    <cellStyle name="_Рем. , бюджет 2006-2010 24.09" xfId="9942"/>
    <cellStyle name="_Рем. , бюджет 2006-2010 24.09_2010_РАСШИФРОВКА ЗАТРАТ ПО ДОГОВОРАМ" xfId="9943"/>
    <cellStyle name="_Рем., бюджет 2007-2011" xfId="9944"/>
    <cellStyle name="_Рем., бюджет 2007-2011_2010_РАСШИФРОВКА ЗАТРАТ ПО ДОГОВОРАМ" xfId="9945"/>
    <cellStyle name="_Ремонт_СА" xfId="9946"/>
    <cellStyle name="_РИТЭК" xfId="9947"/>
    <cellStyle name="_РИТЭК  проект 2005 г. мое с-до" xfId="9948"/>
    <cellStyle name="_РИТЭК  проект 2005 г. мое с-до_ПНП" xfId="9949"/>
    <cellStyle name="_РИТЭК_2004г_рабочий_покварт_курс_30" xfId="9950"/>
    <cellStyle name="_РИТЭК_21 НГДО-3кв (принято)" xfId="9951"/>
    <cellStyle name="_РИТЭК_ПНП" xfId="9952"/>
    <cellStyle name="_РИТЭК_структура цены" xfId="9953"/>
    <cellStyle name="_Ритэк-2003" xfId="9954"/>
    <cellStyle name="_Ритэк-2003_21 НГДО-3кв (принято)" xfId="9955"/>
    <cellStyle name="_Ритэк-2003_ПНП" xfId="9956"/>
    <cellStyle name="_Ритэк-2003_структура цены" xfId="9957"/>
    <cellStyle name="_РИТЭК-2003-нов" xfId="9958"/>
    <cellStyle name="_РИТЭК-2003-нов.(рабочий)" xfId="9959"/>
    <cellStyle name="_РИТЭК-2003-нов.(рабочий)_ПНП" xfId="9960"/>
    <cellStyle name="_РИТЭК-2003-нов_ПНП" xfId="9961"/>
    <cellStyle name="_РН 231105" xfId="9962"/>
    <cellStyle name="_РН-А" xfId="9963"/>
    <cellStyle name="_РН-ЮНГ Вып.К211-т.вр. окт.(Н)" xfId="9964"/>
    <cellStyle name="_Романовка 01" xfId="9965"/>
    <cellStyle name="_РУС Договорная цена" xfId="9966"/>
    <cellStyle name="_Русия_ВСНГ_ЕСГО" xfId="9967"/>
    <cellStyle name="_Рязань 29 10 02" xfId="9968"/>
    <cellStyle name="_САС-БП 2004 г (2вариант)" xfId="9969"/>
    <cellStyle name="_САС-БП 2004 г (2вариант) ЮКОС" xfId="9970"/>
    <cellStyle name="_САС-БП 2004 г (2вариант) ЮКОС_Ф.4 утв Паша" xfId="9971"/>
    <cellStyle name="_САС-БП 2004 г (2вариант)_Ф.4 утв Паша" xfId="9972"/>
    <cellStyle name="_САХ-1_ГЕОЛОГИЯ_2008_ФАКТ" xfId="9973"/>
    <cellStyle name="_Сведения для 5 плата STL" xfId="9974"/>
    <cellStyle name="_Сведения для 5-го плана Газ_3" xfId="9975"/>
    <cellStyle name="_Сведения для 5-го плана_СП Ваньеганнефть" xfId="9976"/>
    <cellStyle name="_Сведения о заключеных договорах от 30.01.09" xfId="9977"/>
    <cellStyle name="_СВОД  2 Топливо  (новая форма  13 4) ОКОНЧАТЕЛЬНО от 11.08" xfId="9978"/>
    <cellStyle name="_свод  установка улавливания легких фракций-кор 3 млн" xfId="9979"/>
    <cellStyle name="_Свод  Эксплуатационных затрат на 2009-2011ПОСЛЕДНИЙ" xfId="9980"/>
    <cellStyle name="_Свод 2003  " xfId="9981"/>
    <cellStyle name="_Свод 2003  _040822 Profit_Tax_(portal)" xfId="9982"/>
    <cellStyle name="_Свод 2003  _040928 Profit_Tax_3Ax1Ax4" xfId="9983"/>
    <cellStyle name="_Свод 2003  _Tax Input 5yr plan" xfId="9984"/>
    <cellStyle name="_Свод 2003  _Книга2" xfId="9985"/>
    <cellStyle name="_Свод 2003  _Налог_на_прибыль" xfId="9986"/>
    <cellStyle name="_Свод 2008 Новый" xfId="9987"/>
    <cellStyle name="_Свод AFE (блок А и Б) 29.12.03" xfId="9988"/>
    <cellStyle name="_Свод апрель оперативка (2)" xfId="9989"/>
    <cellStyle name="_Свод вспомогательные материалы" xfId="9990"/>
    <cellStyle name="_Свод КНС куст 216" xfId="9991"/>
    <cellStyle name="_Свод КНС ОМБИНКА доп сог" xfId="9992"/>
    <cellStyle name="_Свод корректировка" xfId="9993"/>
    <cellStyle name="_Свод май (1)" xfId="9994"/>
    <cellStyle name="_Свод по дорогам Мамонтовский регион" xfId="9995"/>
    <cellStyle name="_Свод по лизингу 2004 (2)" xfId="9996"/>
    <cellStyle name="_Свод по Фил Предст 2004" xfId="9997"/>
    <cellStyle name="_Свод сек.яч.35кВ Приоб." xfId="9998"/>
    <cellStyle name="_Свод СУВ" xfId="9999"/>
    <cellStyle name="_свод ТНК все" xfId="10000"/>
    <cellStyle name="_свод ТНК(ГТМ)" xfId="10001"/>
    <cellStyle name="_свод ЦППН 3 ЮБ 1" xfId="10002"/>
    <cellStyle name="_свод ЦППН 3 ЮБ 1-кор4" xfId="10003"/>
    <cellStyle name="_свод ЦПС Приразл РНА 2006-кор" xfId="10004"/>
    <cellStyle name="_Сводка по КВ-2007 февраль корр КНП вручную" xfId="10005"/>
    <cellStyle name="_Сводка2 КАП март 2007" xfId="10006"/>
    <cellStyle name="_Сводка5 по КВ ожидаемым" xfId="10007"/>
    <cellStyle name="_Сводки версия 052 бп в реализации" xfId="10008"/>
    <cellStyle name="_Сводки версия 077 капы" xfId="10009"/>
    <cellStyle name="_Сводная заявка по подразделениям на 2004 г." xfId="10010"/>
    <cellStyle name="_сводная информация к защите (данные без индекса)" xfId="10011"/>
    <cellStyle name="_сводная информация к защите (данные без индекса)_2010_РАСШИФРОВКА ЗАТРАТ ПО ДОГОВОРАМ" xfId="10012"/>
    <cellStyle name="_сводная информация к защите 2006 г. (данные без индекса)" xfId="10013"/>
    <cellStyle name="_сводная информация к защите 2006 г. (данные без индекса)_2010_РАСШИФРОВКА ЗАТРАТ ПО ДОГОВОРАМ" xfId="10014"/>
    <cellStyle name="_сводная информация к защите 2008 г. (данные без индекса)" xfId="10015"/>
    <cellStyle name="_сводная информация к защите 2008 г. (данные без индекса)_2010_РАСШИФРОВКА ЗАТРАТ ПО ДОГОВОРАМ" xfId="10016"/>
    <cellStyle name="_Сводная_смета_Арч_2007" xfId="10017"/>
    <cellStyle name="_Сводная_смета_ГПН_2007" xfId="10018"/>
    <cellStyle name="_Сводная_смета_ЗН_2007" xfId="10019"/>
    <cellStyle name="_Сводная_смета_МНГ_2007" xfId="10020"/>
    <cellStyle name="_Сводная_смета_ТНК-Сах_2007" xfId="10021"/>
    <cellStyle name="_Сводная_смета_ХНГ_2007" xfId="10022"/>
    <cellStyle name="_Сводная_смета_ЧАО_2007" xfId="10023"/>
    <cellStyle name="_Сводная_смета_Шинг_2007" xfId="10024"/>
    <cellStyle name="_Сводная_смета_Югра_2007" xfId="10025"/>
    <cellStyle name="_Сводный коньюнкт. обзор 2005г" xfId="10026"/>
    <cellStyle name="_СВОДНЫЙ ЛИСТ RO" xfId="10027"/>
    <cellStyle name="_Сводный план ТЭП 2003 год НУТТ№2-27 октября (для отчетного)" xfId="10028"/>
    <cellStyle name="_Сводный план ТЭП 2003 год НУТТ№2-30 октября" xfId="10029"/>
    <cellStyle name="_СЕБ" xfId="10030"/>
    <cellStyle name="_себ по Регламенту" xfId="10031"/>
    <cellStyle name="_Сентябрь-Люба" xfId="10032"/>
    <cellStyle name="_Серверный парк КНП-план на 20065" xfId="10033"/>
    <cellStyle name="_СИ котельных" xfId="10034"/>
    <cellStyle name="_сигналы после Дем ПОДВОДТРУБОПРОВОДСТРОЙ" xfId="10035"/>
    <cellStyle name="_слайд факторный ННП" xfId="10036"/>
    <cellStyle name="_слайд факторный ННП 2006-2006" xfId="10037"/>
    <cellStyle name="_Слайды по пятилетке ЦП" xfId="10038"/>
    <cellStyle name="_Смета 1 квартал" xfId="10039"/>
    <cellStyle name="_Смета 2005г.  19.07.2004г.вар ТПП" xfId="10040"/>
    <cellStyle name="_смета 2009" xfId="10041"/>
    <cellStyle name="_Смета АУП ЛУКОЙЛ-Коми на 3 кв 2002 г" xfId="10042"/>
    <cellStyle name="_Смета АУП ЛУКОЙЛ-Коми на 3 кв 2002 г_ПНП" xfId="10043"/>
    <cellStyle name="_Смета библиотеки на 1 кв.2008гls" xfId="10044"/>
    <cellStyle name="_смета дох и расходов" xfId="10045"/>
    <cellStyle name="_смета дох и расходов-янв" xfId="10046"/>
    <cellStyle name="_Смета доходов и расходов (сводная) - апрель18.03.03" xfId="10047"/>
    <cellStyle name="_Смета затрат" xfId="10048"/>
    <cellStyle name="_Смета затрат 2002-2003 гг" xfId="10049"/>
    <cellStyle name="_Смета затрат по прочим обществам" xfId="10050"/>
    <cellStyle name="_Смета затрат по прочим обществам_Downstream-LNB-II 2003" xfId="10051"/>
    <cellStyle name="_Смета затрат_~5055318" xfId="10052"/>
    <cellStyle name="_Смета к презентации" xfId="10053"/>
    <cellStyle name="_Смета Малосикторка 2005" xfId="10054"/>
    <cellStyle name="_Смета Малосикторка 2005 15.12" xfId="10055"/>
    <cellStyle name="_Смета на 2003 г.(мой в-т)" xfId="10056"/>
    <cellStyle name="_Смета на 4 кв 2002 г" xfId="10057"/>
    <cellStyle name="_Смета на 4 кв 2002 г_ПНП" xfId="10058"/>
    <cellStyle name="_Смета ННП 2005" xfId="10059"/>
    <cellStyle name="_Смета ННП 2005 12.11" xfId="10060"/>
    <cellStyle name="_Смета ННП 2005 15.12" xfId="10061"/>
    <cellStyle name="_Смета ПН" xfId="10062"/>
    <cellStyle name="_Смета ПНР изм." xfId="10063"/>
    <cellStyle name="_смета пнр рн авт" xfId="10064"/>
    <cellStyle name="_Смета ПНР УПСВ ДНС-Асомкино " xfId="10065"/>
    <cellStyle name="_Смета ППН-3 окт." xfId="10066"/>
    <cellStyle name="_Смета ТНК (15.12) GFO-2 (факт1м.) от 14.03.2005" xfId="10067"/>
    <cellStyle name="_смета ТПДН 09" xfId="10068"/>
    <cellStyle name="_Смета УГПЗ 2003 год факт  -для базы дпнных" xfId="10069"/>
    <cellStyle name="_Смета УсН_2008-2009_02.07.2007" xfId="10070"/>
    <cellStyle name="_Смета УсНГ для ЛК - 1кв.2008 28.11.07" xfId="10071"/>
    <cellStyle name="_Смета_2008-2010" xfId="10072"/>
    <cellStyle name="_СМЕТА_свод_Блока" xfId="10073"/>
    <cellStyle name="_СМЕТЫ 2003Г." xfId="10074"/>
    <cellStyle name="_СМЕТЫ 2003Г._ПНП" xfId="10075"/>
    <cellStyle name="_СМЕТЫ 2003Г-посл 7 вар." xfId="10076"/>
    <cellStyle name="_СМЕТЫ 2003Г-посл 7 вар._ПНП" xfId="10077"/>
    <cellStyle name="_Сметы Асомкино от РН-Автом" xfId="10078"/>
    <cellStyle name="_СМР ЗМБ 1 пункт слива нефти" xfId="10079"/>
    <cellStyle name="_СМР_РПД_25.01.03" xfId="10080"/>
    <cellStyle name="_СНГДУ-2 14536" xfId="10081"/>
    <cellStyle name="_СНГДУ-2 расчет ДСА-2.13.05.05" xfId="10082"/>
    <cellStyle name="_СНГДУ2_2006г" xfId="10083"/>
    <cellStyle name="_СовДир" xfId="10084"/>
    <cellStyle name="_Согласованный  план ввода, фин. поставок - ОНСС 2006 от 23 01 06г (5)" xfId="10085"/>
    <cellStyle name="_Содержание (2)" xfId="10086"/>
    <cellStyle name="_Социалка06-03(28.7.03)" xfId="10087"/>
    <cellStyle name="_СП" xfId="10088"/>
    <cellStyle name="_СП Добычи на 2004 год" xfId="10089"/>
    <cellStyle name="_СПб_актплан" xfId="10090"/>
    <cellStyle name="_Специф ЦКППН5 Правдинка080606" xfId="10091"/>
    <cellStyle name="_Специф ЦППН2 Мамонтовское080606" xfId="10092"/>
    <cellStyle name="_Спецификации Роснефть" xfId="10093"/>
    <cellStyle name="_Спецификация для ОЗНА 1" xfId="10094"/>
    <cellStyle name="_Спецификация мини ДНС" xfId="10095"/>
    <cellStyle name="_Списки участников проекта_main" xfId="10096"/>
    <cellStyle name="_Список рассылки бюджетов(1)" xfId="10097"/>
    <cellStyle name="_Справка о ст-ти выпол-х работ и затрат" xfId="10098"/>
    <cellStyle name="_Справка о ст-ти выпол-х работ и затрат2" xfId="10099"/>
    <cellStyle name="_Справка о ст-ти выпол-х работ и затрат3" xfId="10100"/>
    <cellStyle name="_Сравн-е В.О." xfId="10101"/>
    <cellStyle name="_сравнение (оплата)" xfId="10102"/>
    <cellStyle name="_Сравнение Коми" xfId="10103"/>
    <cellStyle name="_Сравнение КПЭ 2001-2004 (разные варианты 2003 г.)" xfId="10104"/>
    <cellStyle name="_Сравнение эффективности_болванка v7 " xfId="10105"/>
    <cellStyle name="_СРНВМЕММШИ ОКЮР ЙЮКЕМДЮПЭ" xfId="10106"/>
    <cellStyle name="_СРОЧНО 19.11.2001" xfId="10107"/>
    <cellStyle name="_стоимость  работ" xfId="10108"/>
    <cellStyle name="_стоимость и срок ДКФ на 010904" xfId="10109"/>
    <cellStyle name="_Стоимость ПТК БКНС 1 СУ мр" xfId="10110"/>
    <cellStyle name="_Стоимость ПТК БКНС4" xfId="10111"/>
    <cellStyle name="_стоимость сод 2007 с увелич  объема прогноз на 2008г " xfId="10112"/>
    <cellStyle name="_Стоимость содержания  по регионам 2006г " xfId="10113"/>
    <cellStyle name="_Стратег  пл-е новое3" xfId="10114"/>
    <cellStyle name="_Стратег. пл-е новое" xfId="10115"/>
    <cellStyle name="_Стратегическое планирование - 2005г." xfId="10116"/>
    <cellStyle name="_Стратегия_ОАМиС" xfId="10117"/>
    <cellStyle name="_Стратегия_ОАМиС (2)" xfId="10118"/>
    <cellStyle name="_СТР-ДО" xfId="10119"/>
    <cellStyle name="_СТР-ДО_ПНП" xfId="10120"/>
    <cellStyle name="_Структура по ИД (2)" xfId="10121"/>
    <cellStyle name="_структура цены" xfId="10122"/>
    <cellStyle name="_Ст-ть Аз 2009 УКСПриложение (расчет экономической эффективности проблемных скважин на 2010 год) - для ТУ" xfId="10123"/>
    <cellStyle name="_СУ на 2005 год" xfId="10124"/>
    <cellStyle name="_Схема бизнеса на 2005 год" xfId="10125"/>
    <cellStyle name="_Схема возмещения экспортного НДС по переработке" xfId="10126"/>
    <cellStyle name="_Сценарные условия 04-06 гг6" xfId="10127"/>
    <cellStyle name="_Сценарные условия 2008 по кварт от Чернокаловой" xfId="10128"/>
    <cellStyle name="_Сценарные условия2005покварт1" xfId="10129"/>
    <cellStyle name="_Таблица-реестр по внутри промысловым автодорогам ОООРН-Юганскнефтегаз (3)" xfId="10130"/>
    <cellStyle name="_Таблицы получ 10 дек" xfId="10131"/>
    <cellStyle name="_Тдж_актплан" xfId="10132"/>
    <cellStyle name="_Текущий ремонт на защиту в Москву" xfId="10133"/>
    <cellStyle name="_Текущий ремонт на защиту в Москву ОКОНЧАТЕЛЬНО" xfId="10134"/>
    <cellStyle name="_Тендер по объекту Н.г.с.сети РС 95п -  т" xfId="10135"/>
    <cellStyle name="_ТЕПЛО" xfId="10136"/>
    <cellStyle name="_Техническое задание  на куст3 Ср. Уг.14" xfId="10137"/>
    <cellStyle name="_ТЗ В.в т.вр. - к.70 Фаинское" xfId="10138"/>
    <cellStyle name="_ТКР Москва январь 2008" xfId="10139"/>
    <cellStyle name="_тнк (с 2003 г) (для през Блока)" xfId="10140"/>
    <cellStyle name="_тнк (с 2003 г) (для през Блока)_DIF_3_декабрь_02_к презентации1(19_03_03)" xfId="10141"/>
    <cellStyle name="_тнк (с 2003 г) (для през Блока)_ДляГраф_2 (2)" xfId="10142"/>
    <cellStyle name="_тнк (с 2003 г) (для през Блока)_свод ТНК все" xfId="10143"/>
    <cellStyle name="_тнк (с 2003 г) (для през Блока)_свод ТНК(ГТМ)" xfId="10144"/>
    <cellStyle name="_ТНК-ВР" xfId="10145"/>
    <cellStyle name="_ТНК-ВР ДН-6  Газ 2005 -2009 (22.06.04)" xfId="10146"/>
    <cellStyle name="_ТНП ФЗП апрель  08  факт" xfId="10147"/>
    <cellStyle name="_ТНП_2005_рсч" xfId="10148"/>
    <cellStyle name="_ТНП_НУ 2005 " xfId="10149"/>
    <cellStyle name="_ТНП_остатки 2008" xfId="10150"/>
    <cellStyle name="_ТРК новое 2 ВИКА 2005 г" xfId="10151"/>
    <cellStyle name="_Тула 26 10" xfId="10152"/>
    <cellStyle name="_ТУПОЙ ВАРИАНТ ЗС-АИК-РИТЭК 180804" xfId="10153"/>
    <cellStyle name="_ТУПОЙ ВАРИАНТ ЗС-АИК-РИТЭК 180804_ПНП" xfId="10154"/>
    <cellStyle name="_ТЭП 2003 Коми" xfId="10155"/>
    <cellStyle name="_ТЭП 2003 ТПП" xfId="10156"/>
    <cellStyle name="_ТЭП Восток (2)" xfId="10157"/>
    <cellStyle name="_ТЭП Кыртаель" xfId="10158"/>
    <cellStyle name="_ТЭП по новым участкам" xfId="10159"/>
    <cellStyle name="_ТЭП ЦТБ 2005" xfId="10160"/>
    <cellStyle name="_ТЭП ЦТБ 2005_Бюджет 2010 (Зем имущ отнош)20.04.10" xfId="10161"/>
    <cellStyle name="_ТЭП-1 Сиданко (9 мес)" xfId="10162"/>
    <cellStyle name="_Тэтэрcкая" xfId="10163"/>
    <cellStyle name="_Тэтэрcкая 10" xfId="10164"/>
    <cellStyle name="_Тэтэрcкая 11" xfId="10165"/>
    <cellStyle name="_Тэтэрcкая 12" xfId="10166"/>
    <cellStyle name="_Тэтэрcкая 2" xfId="10167"/>
    <cellStyle name="_Тэтэрcкая 3" xfId="10168"/>
    <cellStyle name="_Тэтэрcкая 4" xfId="10169"/>
    <cellStyle name="_Тэтэрcкая 5" xfId="10170"/>
    <cellStyle name="_Тэтэрcкая 6" xfId="10171"/>
    <cellStyle name="_Тэтэрcкая 7" xfId="10172"/>
    <cellStyle name="_Тэтэрcкая 8" xfId="10173"/>
    <cellStyle name="_Тэтэрcкая 9" xfId="10174"/>
    <cellStyle name="_Тюм_актплан" xfId="10175"/>
    <cellStyle name="_Тюмень  ФЗП июнь  08  план" xfId="10176"/>
    <cellStyle name="_Тюмень  ФЗП февраль  08  факт" xfId="10177"/>
    <cellStyle name="_Тюмень  ФЗП январь  08  факт" xfId="10178"/>
    <cellStyle name="_Тюмень ФЗП декабрь  07  факт" xfId="10179"/>
    <cellStyle name="_УГПЗ_план_январь_251201" xfId="10180"/>
    <cellStyle name="_УДЕЛЬНЫЕ-расчет2002(04.03)" xfId="10181"/>
    <cellStyle name="_Удлинения" xfId="10182"/>
    <cellStyle name="_Удлинения 10" xfId="10183"/>
    <cellStyle name="_Удлинения 10 10" xfId="10184"/>
    <cellStyle name="_Удлинения 10 100" xfId="10185"/>
    <cellStyle name="_Удлинения 10 101" xfId="10186"/>
    <cellStyle name="_Удлинения 10 102" xfId="10187"/>
    <cellStyle name="_Удлинения 10 103" xfId="10188"/>
    <cellStyle name="_Удлинения 10 104" xfId="10189"/>
    <cellStyle name="_Удлинения 10 105" xfId="10190"/>
    <cellStyle name="_Удлинения 10 106" xfId="10191"/>
    <cellStyle name="_Удлинения 10 107" xfId="10192"/>
    <cellStyle name="_Удлинения 10 108" xfId="10193"/>
    <cellStyle name="_Удлинения 10 109" xfId="10194"/>
    <cellStyle name="_Удлинения 10 11" xfId="10195"/>
    <cellStyle name="_Удлинения 10 110" xfId="10196"/>
    <cellStyle name="_Удлинения 10 111" xfId="10197"/>
    <cellStyle name="_Удлинения 10 112" xfId="10198"/>
    <cellStyle name="_Удлинения 10 113" xfId="10199"/>
    <cellStyle name="_Удлинения 10 114" xfId="10200"/>
    <cellStyle name="_Удлинения 10 115" xfId="10201"/>
    <cellStyle name="_Удлинения 10 116" xfId="10202"/>
    <cellStyle name="_Удлинения 10 117" xfId="10203"/>
    <cellStyle name="_Удлинения 10 118" xfId="10204"/>
    <cellStyle name="_Удлинения 10 119" xfId="10205"/>
    <cellStyle name="_Удлинения 10 12" xfId="10206"/>
    <cellStyle name="_Удлинения 10 120" xfId="10207"/>
    <cellStyle name="_Удлинения 10 121" xfId="10208"/>
    <cellStyle name="_Удлинения 10 122" xfId="10209"/>
    <cellStyle name="_Удлинения 10 123" xfId="10210"/>
    <cellStyle name="_Удлинения 10 124" xfId="10211"/>
    <cellStyle name="_Удлинения 10 125" xfId="10212"/>
    <cellStyle name="_Удлинения 10 126" xfId="10213"/>
    <cellStyle name="_Удлинения 10 127" xfId="10214"/>
    <cellStyle name="_Удлинения 10 128" xfId="10215"/>
    <cellStyle name="_Удлинения 10 129" xfId="10216"/>
    <cellStyle name="_Удлинения 10 13" xfId="10217"/>
    <cellStyle name="_Удлинения 10 130" xfId="10218"/>
    <cellStyle name="_Удлинения 10 131" xfId="10219"/>
    <cellStyle name="_Удлинения 10 132" xfId="10220"/>
    <cellStyle name="_Удлинения 10 133" xfId="10221"/>
    <cellStyle name="_Удлинения 10 134" xfId="10222"/>
    <cellStyle name="_Удлинения 10 135" xfId="10223"/>
    <cellStyle name="_Удлинения 10 136" xfId="10224"/>
    <cellStyle name="_Удлинения 10 137" xfId="10225"/>
    <cellStyle name="_Удлинения 10 138" xfId="10226"/>
    <cellStyle name="_Удлинения 10 139" xfId="10227"/>
    <cellStyle name="_Удлинения 10 14" xfId="10228"/>
    <cellStyle name="_Удлинения 10 140" xfId="10229"/>
    <cellStyle name="_Удлинения 10 141" xfId="10230"/>
    <cellStyle name="_Удлинения 10 142" xfId="10231"/>
    <cellStyle name="_Удлинения 10 143" xfId="10232"/>
    <cellStyle name="_Удлинения 10 144" xfId="10233"/>
    <cellStyle name="_Удлинения 10 145" xfId="10234"/>
    <cellStyle name="_Удлинения 10 146" xfId="10235"/>
    <cellStyle name="_Удлинения 10 147" xfId="10236"/>
    <cellStyle name="_Удлинения 10 148" xfId="10237"/>
    <cellStyle name="_Удлинения 10 149" xfId="10238"/>
    <cellStyle name="_Удлинения 10 15" xfId="10239"/>
    <cellStyle name="_Удлинения 10 150" xfId="10240"/>
    <cellStyle name="_Удлинения 10 151" xfId="10241"/>
    <cellStyle name="_Удлинения 10 152" xfId="10242"/>
    <cellStyle name="_Удлинения 10 153" xfId="10243"/>
    <cellStyle name="_Удлинения 10 154" xfId="10244"/>
    <cellStyle name="_Удлинения 10 155" xfId="10245"/>
    <cellStyle name="_Удлинения 10 156" xfId="10246"/>
    <cellStyle name="_Удлинения 10 157" xfId="10247"/>
    <cellStyle name="_Удлинения 10 158" xfId="10248"/>
    <cellStyle name="_Удлинения 10 159" xfId="10249"/>
    <cellStyle name="_Удлинения 10 16" xfId="10250"/>
    <cellStyle name="_Удлинения 10 160" xfId="10251"/>
    <cellStyle name="_Удлинения 10 161" xfId="10252"/>
    <cellStyle name="_Удлинения 10 162" xfId="10253"/>
    <cellStyle name="_Удлинения 10 163" xfId="10254"/>
    <cellStyle name="_Удлинения 10 164" xfId="10255"/>
    <cellStyle name="_Удлинения 10 165" xfId="10256"/>
    <cellStyle name="_Удлинения 10 166" xfId="10257"/>
    <cellStyle name="_Удлинения 10 167" xfId="10258"/>
    <cellStyle name="_Удлинения 10 168" xfId="10259"/>
    <cellStyle name="_Удлинения 10 169" xfId="10260"/>
    <cellStyle name="_Удлинения 10 17" xfId="10261"/>
    <cellStyle name="_Удлинения 10 170" xfId="10262"/>
    <cellStyle name="_Удлинения 10 171" xfId="10263"/>
    <cellStyle name="_Удлинения 10 18" xfId="10264"/>
    <cellStyle name="_Удлинения 10 19" xfId="10265"/>
    <cellStyle name="_Удлинения 10 2" xfId="10266"/>
    <cellStyle name="_Удлинения 10 20" xfId="10267"/>
    <cellStyle name="_Удлинения 10 21" xfId="10268"/>
    <cellStyle name="_Удлинения 10 22" xfId="10269"/>
    <cellStyle name="_Удлинения 10 23" xfId="10270"/>
    <cellStyle name="_Удлинения 10 24" xfId="10271"/>
    <cellStyle name="_Удлинения 10 25" xfId="10272"/>
    <cellStyle name="_Удлинения 10 26" xfId="10273"/>
    <cellStyle name="_Удлинения 10 27" xfId="10274"/>
    <cellStyle name="_Удлинения 10 28" xfId="10275"/>
    <cellStyle name="_Удлинения 10 29" xfId="10276"/>
    <cellStyle name="_Удлинения 10 3" xfId="10277"/>
    <cellStyle name="_Удлинения 10 30" xfId="10278"/>
    <cellStyle name="_Удлинения 10 31" xfId="10279"/>
    <cellStyle name="_Удлинения 10 32" xfId="10280"/>
    <cellStyle name="_Удлинения 10 33" xfId="10281"/>
    <cellStyle name="_Удлинения 10 34" xfId="10282"/>
    <cellStyle name="_Удлинения 10 35" xfId="10283"/>
    <cellStyle name="_Удлинения 10 36" xfId="10284"/>
    <cellStyle name="_Удлинения 10 37" xfId="10285"/>
    <cellStyle name="_Удлинения 10 38" xfId="10286"/>
    <cellStyle name="_Удлинения 10 39" xfId="10287"/>
    <cellStyle name="_Удлинения 10 4" xfId="10288"/>
    <cellStyle name="_Удлинения 10 40" xfId="10289"/>
    <cellStyle name="_Удлинения 10 41" xfId="10290"/>
    <cellStyle name="_Удлинения 10 42" xfId="10291"/>
    <cellStyle name="_Удлинения 10 43" xfId="10292"/>
    <cellStyle name="_Удлинения 10 44" xfId="10293"/>
    <cellStyle name="_Удлинения 10 45" xfId="10294"/>
    <cellStyle name="_Удлинения 10 46" xfId="10295"/>
    <cellStyle name="_Удлинения 10 47" xfId="10296"/>
    <cellStyle name="_Удлинения 10 48" xfId="10297"/>
    <cellStyle name="_Удлинения 10 49" xfId="10298"/>
    <cellStyle name="_Удлинения 10 5" xfId="10299"/>
    <cellStyle name="_Удлинения 10 50" xfId="10300"/>
    <cellStyle name="_Удлинения 10 51" xfId="10301"/>
    <cellStyle name="_Удлинения 10 52" xfId="10302"/>
    <cellStyle name="_Удлинения 10 53" xfId="10303"/>
    <cellStyle name="_Удлинения 10 54" xfId="10304"/>
    <cellStyle name="_Удлинения 10 55" xfId="10305"/>
    <cellStyle name="_Удлинения 10 56" xfId="10306"/>
    <cellStyle name="_Удлинения 10 57" xfId="10307"/>
    <cellStyle name="_Удлинения 10 58" xfId="10308"/>
    <cellStyle name="_Удлинения 10 59" xfId="10309"/>
    <cellStyle name="_Удлинения 10 6" xfId="10310"/>
    <cellStyle name="_Удлинения 10 60" xfId="10311"/>
    <cellStyle name="_Удлинения 10 61" xfId="10312"/>
    <cellStyle name="_Удлинения 10 62" xfId="10313"/>
    <cellStyle name="_Удлинения 10 63" xfId="10314"/>
    <cellStyle name="_Удлинения 10 64" xfId="10315"/>
    <cellStyle name="_Удлинения 10 65" xfId="10316"/>
    <cellStyle name="_Удлинения 10 66" xfId="10317"/>
    <cellStyle name="_Удлинения 10 67" xfId="10318"/>
    <cellStyle name="_Удлинения 10 68" xfId="10319"/>
    <cellStyle name="_Удлинения 10 69" xfId="10320"/>
    <cellStyle name="_Удлинения 10 7" xfId="10321"/>
    <cellStyle name="_Удлинения 10 70" xfId="10322"/>
    <cellStyle name="_Удлинения 10 71" xfId="10323"/>
    <cellStyle name="_Удлинения 10 72" xfId="10324"/>
    <cellStyle name="_Удлинения 10 73" xfId="10325"/>
    <cellStyle name="_Удлинения 10 74" xfId="10326"/>
    <cellStyle name="_Удлинения 10 75" xfId="10327"/>
    <cellStyle name="_Удлинения 10 76" xfId="10328"/>
    <cellStyle name="_Удлинения 10 77" xfId="10329"/>
    <cellStyle name="_Удлинения 10 78" xfId="10330"/>
    <cellStyle name="_Удлинения 10 79" xfId="10331"/>
    <cellStyle name="_Удлинения 10 8" xfId="10332"/>
    <cellStyle name="_Удлинения 10 80" xfId="10333"/>
    <cellStyle name="_Удлинения 10 81" xfId="10334"/>
    <cellStyle name="_Удлинения 10 82" xfId="10335"/>
    <cellStyle name="_Удлинения 10 83" xfId="10336"/>
    <cellStyle name="_Удлинения 10 84" xfId="10337"/>
    <cellStyle name="_Удлинения 10 85" xfId="10338"/>
    <cellStyle name="_Удлинения 10 86" xfId="10339"/>
    <cellStyle name="_Удлинения 10 87" xfId="10340"/>
    <cellStyle name="_Удлинения 10 88" xfId="10341"/>
    <cellStyle name="_Удлинения 10 89" xfId="10342"/>
    <cellStyle name="_Удлинения 10 9" xfId="10343"/>
    <cellStyle name="_Удлинения 10 90" xfId="10344"/>
    <cellStyle name="_Удлинения 10 91" xfId="10345"/>
    <cellStyle name="_Удлинения 10 92" xfId="10346"/>
    <cellStyle name="_Удлинения 10 93" xfId="10347"/>
    <cellStyle name="_Удлинения 10 94" xfId="10348"/>
    <cellStyle name="_Удлинения 10 95" xfId="10349"/>
    <cellStyle name="_Удлинения 10 96" xfId="10350"/>
    <cellStyle name="_Удлинения 10 97" xfId="10351"/>
    <cellStyle name="_Удлинения 10 98" xfId="10352"/>
    <cellStyle name="_Удлинения 10 99" xfId="10353"/>
    <cellStyle name="_Удлинения 11" xfId="10354"/>
    <cellStyle name="_Удлинения 11 10" xfId="10355"/>
    <cellStyle name="_Удлинения 11 100" xfId="10356"/>
    <cellStyle name="_Удлинения 11 101" xfId="10357"/>
    <cellStyle name="_Удлинения 11 102" xfId="10358"/>
    <cellStyle name="_Удлинения 11 103" xfId="10359"/>
    <cellStyle name="_Удлинения 11 104" xfId="10360"/>
    <cellStyle name="_Удлинения 11 105" xfId="10361"/>
    <cellStyle name="_Удлинения 11 106" xfId="10362"/>
    <cellStyle name="_Удлинения 11 107" xfId="10363"/>
    <cellStyle name="_Удлинения 11 108" xfId="10364"/>
    <cellStyle name="_Удлинения 11 109" xfId="10365"/>
    <cellStyle name="_Удлинения 11 11" xfId="10366"/>
    <cellStyle name="_Удлинения 11 110" xfId="10367"/>
    <cellStyle name="_Удлинения 11 111" xfId="10368"/>
    <cellStyle name="_Удлинения 11 112" xfId="10369"/>
    <cellStyle name="_Удлинения 11 113" xfId="10370"/>
    <cellStyle name="_Удлинения 11 114" xfId="10371"/>
    <cellStyle name="_Удлинения 11 115" xfId="10372"/>
    <cellStyle name="_Удлинения 11 116" xfId="10373"/>
    <cellStyle name="_Удлинения 11 117" xfId="10374"/>
    <cellStyle name="_Удлинения 11 118" xfId="10375"/>
    <cellStyle name="_Удлинения 11 119" xfId="10376"/>
    <cellStyle name="_Удлинения 11 12" xfId="10377"/>
    <cellStyle name="_Удлинения 11 120" xfId="10378"/>
    <cellStyle name="_Удлинения 11 121" xfId="10379"/>
    <cellStyle name="_Удлинения 11 122" xfId="10380"/>
    <cellStyle name="_Удлинения 11 123" xfId="10381"/>
    <cellStyle name="_Удлинения 11 124" xfId="10382"/>
    <cellStyle name="_Удлинения 11 125" xfId="10383"/>
    <cellStyle name="_Удлинения 11 126" xfId="10384"/>
    <cellStyle name="_Удлинения 11 127" xfId="10385"/>
    <cellStyle name="_Удлинения 11 128" xfId="10386"/>
    <cellStyle name="_Удлинения 11 129" xfId="10387"/>
    <cellStyle name="_Удлинения 11 13" xfId="10388"/>
    <cellStyle name="_Удлинения 11 130" xfId="10389"/>
    <cellStyle name="_Удлинения 11 131" xfId="10390"/>
    <cellStyle name="_Удлинения 11 132" xfId="10391"/>
    <cellStyle name="_Удлинения 11 133" xfId="10392"/>
    <cellStyle name="_Удлинения 11 134" xfId="10393"/>
    <cellStyle name="_Удлинения 11 135" xfId="10394"/>
    <cellStyle name="_Удлинения 11 136" xfId="10395"/>
    <cellStyle name="_Удлинения 11 137" xfId="10396"/>
    <cellStyle name="_Удлинения 11 138" xfId="10397"/>
    <cellStyle name="_Удлинения 11 139" xfId="10398"/>
    <cellStyle name="_Удлинения 11 14" xfId="10399"/>
    <cellStyle name="_Удлинения 11 140" xfId="10400"/>
    <cellStyle name="_Удлинения 11 141" xfId="10401"/>
    <cellStyle name="_Удлинения 11 142" xfId="10402"/>
    <cellStyle name="_Удлинения 11 143" xfId="10403"/>
    <cellStyle name="_Удлинения 11 144" xfId="10404"/>
    <cellStyle name="_Удлинения 11 145" xfId="10405"/>
    <cellStyle name="_Удлинения 11 146" xfId="10406"/>
    <cellStyle name="_Удлинения 11 147" xfId="10407"/>
    <cellStyle name="_Удлинения 11 148" xfId="10408"/>
    <cellStyle name="_Удлинения 11 149" xfId="10409"/>
    <cellStyle name="_Удлинения 11 15" xfId="10410"/>
    <cellStyle name="_Удлинения 11 150" xfId="10411"/>
    <cellStyle name="_Удлинения 11 151" xfId="10412"/>
    <cellStyle name="_Удлинения 11 152" xfId="10413"/>
    <cellStyle name="_Удлинения 11 153" xfId="10414"/>
    <cellStyle name="_Удлинения 11 154" xfId="10415"/>
    <cellStyle name="_Удлинения 11 155" xfId="10416"/>
    <cellStyle name="_Удлинения 11 156" xfId="10417"/>
    <cellStyle name="_Удлинения 11 157" xfId="10418"/>
    <cellStyle name="_Удлинения 11 158" xfId="10419"/>
    <cellStyle name="_Удлинения 11 159" xfId="10420"/>
    <cellStyle name="_Удлинения 11 16" xfId="10421"/>
    <cellStyle name="_Удлинения 11 160" xfId="10422"/>
    <cellStyle name="_Удлинения 11 161" xfId="10423"/>
    <cellStyle name="_Удлинения 11 162" xfId="10424"/>
    <cellStyle name="_Удлинения 11 163" xfId="10425"/>
    <cellStyle name="_Удлинения 11 164" xfId="10426"/>
    <cellStyle name="_Удлинения 11 165" xfId="10427"/>
    <cellStyle name="_Удлинения 11 166" xfId="10428"/>
    <cellStyle name="_Удлинения 11 167" xfId="10429"/>
    <cellStyle name="_Удлинения 11 168" xfId="10430"/>
    <cellStyle name="_Удлинения 11 169" xfId="10431"/>
    <cellStyle name="_Удлинения 11 17" xfId="10432"/>
    <cellStyle name="_Удлинения 11 170" xfId="10433"/>
    <cellStyle name="_Удлинения 11 171" xfId="10434"/>
    <cellStyle name="_Удлинения 11 18" xfId="10435"/>
    <cellStyle name="_Удлинения 11 19" xfId="10436"/>
    <cellStyle name="_Удлинения 11 2" xfId="10437"/>
    <cellStyle name="_Удлинения 11 20" xfId="10438"/>
    <cellStyle name="_Удлинения 11 21" xfId="10439"/>
    <cellStyle name="_Удлинения 11 22" xfId="10440"/>
    <cellStyle name="_Удлинения 11 23" xfId="10441"/>
    <cellStyle name="_Удлинения 11 24" xfId="10442"/>
    <cellStyle name="_Удлинения 11 25" xfId="10443"/>
    <cellStyle name="_Удлинения 11 26" xfId="10444"/>
    <cellStyle name="_Удлинения 11 27" xfId="10445"/>
    <cellStyle name="_Удлинения 11 28" xfId="10446"/>
    <cellStyle name="_Удлинения 11 29" xfId="10447"/>
    <cellStyle name="_Удлинения 11 3" xfId="10448"/>
    <cellStyle name="_Удлинения 11 30" xfId="10449"/>
    <cellStyle name="_Удлинения 11 31" xfId="10450"/>
    <cellStyle name="_Удлинения 11 32" xfId="10451"/>
    <cellStyle name="_Удлинения 11 33" xfId="10452"/>
    <cellStyle name="_Удлинения 11 34" xfId="10453"/>
    <cellStyle name="_Удлинения 11 35" xfId="10454"/>
    <cellStyle name="_Удлинения 11 36" xfId="10455"/>
    <cellStyle name="_Удлинения 11 37" xfId="10456"/>
    <cellStyle name="_Удлинения 11 38" xfId="10457"/>
    <cellStyle name="_Удлинения 11 39" xfId="10458"/>
    <cellStyle name="_Удлинения 11 4" xfId="10459"/>
    <cellStyle name="_Удлинения 11 40" xfId="10460"/>
    <cellStyle name="_Удлинения 11 41" xfId="10461"/>
    <cellStyle name="_Удлинения 11 42" xfId="10462"/>
    <cellStyle name="_Удлинения 11 43" xfId="10463"/>
    <cellStyle name="_Удлинения 11 44" xfId="10464"/>
    <cellStyle name="_Удлинения 11 45" xfId="10465"/>
    <cellStyle name="_Удлинения 11 46" xfId="10466"/>
    <cellStyle name="_Удлинения 11 47" xfId="10467"/>
    <cellStyle name="_Удлинения 11 48" xfId="10468"/>
    <cellStyle name="_Удлинения 11 49" xfId="10469"/>
    <cellStyle name="_Удлинения 11 5" xfId="10470"/>
    <cellStyle name="_Удлинения 11 50" xfId="10471"/>
    <cellStyle name="_Удлинения 11 51" xfId="10472"/>
    <cellStyle name="_Удлинения 11 52" xfId="10473"/>
    <cellStyle name="_Удлинения 11 53" xfId="10474"/>
    <cellStyle name="_Удлинения 11 54" xfId="10475"/>
    <cellStyle name="_Удлинения 11 55" xfId="10476"/>
    <cellStyle name="_Удлинения 11 56" xfId="10477"/>
    <cellStyle name="_Удлинения 11 57" xfId="10478"/>
    <cellStyle name="_Удлинения 11 58" xfId="10479"/>
    <cellStyle name="_Удлинения 11 59" xfId="10480"/>
    <cellStyle name="_Удлинения 11 6" xfId="10481"/>
    <cellStyle name="_Удлинения 11 60" xfId="10482"/>
    <cellStyle name="_Удлинения 11 61" xfId="10483"/>
    <cellStyle name="_Удлинения 11 62" xfId="10484"/>
    <cellStyle name="_Удлинения 11 63" xfId="10485"/>
    <cellStyle name="_Удлинения 11 64" xfId="10486"/>
    <cellStyle name="_Удлинения 11 65" xfId="10487"/>
    <cellStyle name="_Удлинения 11 66" xfId="10488"/>
    <cellStyle name="_Удлинения 11 67" xfId="10489"/>
    <cellStyle name="_Удлинения 11 68" xfId="10490"/>
    <cellStyle name="_Удлинения 11 69" xfId="10491"/>
    <cellStyle name="_Удлинения 11 7" xfId="10492"/>
    <cellStyle name="_Удлинения 11 70" xfId="10493"/>
    <cellStyle name="_Удлинения 11 71" xfId="10494"/>
    <cellStyle name="_Удлинения 11 72" xfId="10495"/>
    <cellStyle name="_Удлинения 11 73" xfId="10496"/>
    <cellStyle name="_Удлинения 11 74" xfId="10497"/>
    <cellStyle name="_Удлинения 11 75" xfId="10498"/>
    <cellStyle name="_Удлинения 11 76" xfId="10499"/>
    <cellStyle name="_Удлинения 11 77" xfId="10500"/>
    <cellStyle name="_Удлинения 11 78" xfId="10501"/>
    <cellStyle name="_Удлинения 11 79" xfId="10502"/>
    <cellStyle name="_Удлинения 11 8" xfId="10503"/>
    <cellStyle name="_Удлинения 11 80" xfId="10504"/>
    <cellStyle name="_Удлинения 11 81" xfId="10505"/>
    <cellStyle name="_Удлинения 11 82" xfId="10506"/>
    <cellStyle name="_Удлинения 11 83" xfId="10507"/>
    <cellStyle name="_Удлинения 11 84" xfId="10508"/>
    <cellStyle name="_Удлинения 11 85" xfId="10509"/>
    <cellStyle name="_Удлинения 11 86" xfId="10510"/>
    <cellStyle name="_Удлинения 11 87" xfId="10511"/>
    <cellStyle name="_Удлинения 11 88" xfId="10512"/>
    <cellStyle name="_Удлинения 11 89" xfId="10513"/>
    <cellStyle name="_Удлинения 11 9" xfId="10514"/>
    <cellStyle name="_Удлинения 11 90" xfId="10515"/>
    <cellStyle name="_Удлинения 11 91" xfId="10516"/>
    <cellStyle name="_Удлинения 11 92" xfId="10517"/>
    <cellStyle name="_Удлинения 11 93" xfId="10518"/>
    <cellStyle name="_Удлинения 11 94" xfId="10519"/>
    <cellStyle name="_Удлинения 11 95" xfId="10520"/>
    <cellStyle name="_Удлинения 11 96" xfId="10521"/>
    <cellStyle name="_Удлинения 11 97" xfId="10522"/>
    <cellStyle name="_Удлинения 11 98" xfId="10523"/>
    <cellStyle name="_Удлинения 11 99" xfId="10524"/>
    <cellStyle name="_Удлинения 12" xfId="10525"/>
    <cellStyle name="_Удлинения 12 10" xfId="10526"/>
    <cellStyle name="_Удлинения 12 100" xfId="10527"/>
    <cellStyle name="_Удлинения 12 101" xfId="10528"/>
    <cellStyle name="_Удлинения 12 102" xfId="10529"/>
    <cellStyle name="_Удлинения 12 103" xfId="10530"/>
    <cellStyle name="_Удлинения 12 104" xfId="10531"/>
    <cellStyle name="_Удлинения 12 105" xfId="10532"/>
    <cellStyle name="_Удлинения 12 106" xfId="10533"/>
    <cellStyle name="_Удлинения 12 107" xfId="10534"/>
    <cellStyle name="_Удлинения 12 108" xfId="10535"/>
    <cellStyle name="_Удлинения 12 109" xfId="10536"/>
    <cellStyle name="_Удлинения 12 11" xfId="10537"/>
    <cellStyle name="_Удлинения 12 110" xfId="10538"/>
    <cellStyle name="_Удлинения 12 111" xfId="10539"/>
    <cellStyle name="_Удлинения 12 112" xfId="10540"/>
    <cellStyle name="_Удлинения 12 113" xfId="10541"/>
    <cellStyle name="_Удлинения 12 114" xfId="10542"/>
    <cellStyle name="_Удлинения 12 115" xfId="10543"/>
    <cellStyle name="_Удлинения 12 116" xfId="10544"/>
    <cellStyle name="_Удлинения 12 117" xfId="10545"/>
    <cellStyle name="_Удлинения 12 118" xfId="10546"/>
    <cellStyle name="_Удлинения 12 119" xfId="10547"/>
    <cellStyle name="_Удлинения 12 12" xfId="10548"/>
    <cellStyle name="_Удлинения 12 120" xfId="10549"/>
    <cellStyle name="_Удлинения 12 121" xfId="10550"/>
    <cellStyle name="_Удлинения 12 122" xfId="10551"/>
    <cellStyle name="_Удлинения 12 123" xfId="10552"/>
    <cellStyle name="_Удлинения 12 124" xfId="10553"/>
    <cellStyle name="_Удлинения 12 125" xfId="10554"/>
    <cellStyle name="_Удлинения 12 126" xfId="10555"/>
    <cellStyle name="_Удлинения 12 127" xfId="10556"/>
    <cellStyle name="_Удлинения 12 128" xfId="10557"/>
    <cellStyle name="_Удлинения 12 129" xfId="10558"/>
    <cellStyle name="_Удлинения 12 13" xfId="10559"/>
    <cellStyle name="_Удлинения 12 130" xfId="10560"/>
    <cellStyle name="_Удлинения 12 131" xfId="10561"/>
    <cellStyle name="_Удлинения 12 132" xfId="10562"/>
    <cellStyle name="_Удлинения 12 133" xfId="10563"/>
    <cellStyle name="_Удлинения 12 134" xfId="10564"/>
    <cellStyle name="_Удлинения 12 135" xfId="10565"/>
    <cellStyle name="_Удлинения 12 136" xfId="10566"/>
    <cellStyle name="_Удлинения 12 137" xfId="10567"/>
    <cellStyle name="_Удлинения 12 138" xfId="10568"/>
    <cellStyle name="_Удлинения 12 139" xfId="10569"/>
    <cellStyle name="_Удлинения 12 14" xfId="10570"/>
    <cellStyle name="_Удлинения 12 140" xfId="10571"/>
    <cellStyle name="_Удлинения 12 141" xfId="10572"/>
    <cellStyle name="_Удлинения 12 142" xfId="10573"/>
    <cellStyle name="_Удлинения 12 143" xfId="10574"/>
    <cellStyle name="_Удлинения 12 144" xfId="10575"/>
    <cellStyle name="_Удлинения 12 145" xfId="10576"/>
    <cellStyle name="_Удлинения 12 146" xfId="10577"/>
    <cellStyle name="_Удлинения 12 147" xfId="10578"/>
    <cellStyle name="_Удлинения 12 148" xfId="10579"/>
    <cellStyle name="_Удлинения 12 149" xfId="10580"/>
    <cellStyle name="_Удлинения 12 15" xfId="10581"/>
    <cellStyle name="_Удлинения 12 150" xfId="10582"/>
    <cellStyle name="_Удлинения 12 151" xfId="10583"/>
    <cellStyle name="_Удлинения 12 152" xfId="10584"/>
    <cellStyle name="_Удлинения 12 153" xfId="10585"/>
    <cellStyle name="_Удлинения 12 154" xfId="10586"/>
    <cellStyle name="_Удлинения 12 155" xfId="10587"/>
    <cellStyle name="_Удлинения 12 156" xfId="10588"/>
    <cellStyle name="_Удлинения 12 157" xfId="10589"/>
    <cellStyle name="_Удлинения 12 158" xfId="10590"/>
    <cellStyle name="_Удлинения 12 159" xfId="10591"/>
    <cellStyle name="_Удлинения 12 16" xfId="10592"/>
    <cellStyle name="_Удлинения 12 160" xfId="10593"/>
    <cellStyle name="_Удлинения 12 161" xfId="10594"/>
    <cellStyle name="_Удлинения 12 162" xfId="10595"/>
    <cellStyle name="_Удлинения 12 163" xfId="10596"/>
    <cellStyle name="_Удлинения 12 164" xfId="10597"/>
    <cellStyle name="_Удлинения 12 165" xfId="10598"/>
    <cellStyle name="_Удлинения 12 166" xfId="10599"/>
    <cellStyle name="_Удлинения 12 167" xfId="10600"/>
    <cellStyle name="_Удлинения 12 168" xfId="10601"/>
    <cellStyle name="_Удлинения 12 169" xfId="10602"/>
    <cellStyle name="_Удлинения 12 17" xfId="10603"/>
    <cellStyle name="_Удлинения 12 170" xfId="10604"/>
    <cellStyle name="_Удлинения 12 171" xfId="10605"/>
    <cellStyle name="_Удлинения 12 18" xfId="10606"/>
    <cellStyle name="_Удлинения 12 19" xfId="10607"/>
    <cellStyle name="_Удлинения 12 2" xfId="10608"/>
    <cellStyle name="_Удлинения 12 20" xfId="10609"/>
    <cellStyle name="_Удлинения 12 21" xfId="10610"/>
    <cellStyle name="_Удлинения 12 22" xfId="10611"/>
    <cellStyle name="_Удлинения 12 23" xfId="10612"/>
    <cellStyle name="_Удлинения 12 24" xfId="10613"/>
    <cellStyle name="_Удлинения 12 25" xfId="10614"/>
    <cellStyle name="_Удлинения 12 26" xfId="10615"/>
    <cellStyle name="_Удлинения 12 27" xfId="10616"/>
    <cellStyle name="_Удлинения 12 28" xfId="10617"/>
    <cellStyle name="_Удлинения 12 29" xfId="10618"/>
    <cellStyle name="_Удлинения 12 3" xfId="10619"/>
    <cellStyle name="_Удлинения 12 30" xfId="10620"/>
    <cellStyle name="_Удлинения 12 31" xfId="10621"/>
    <cellStyle name="_Удлинения 12 32" xfId="10622"/>
    <cellStyle name="_Удлинения 12 33" xfId="10623"/>
    <cellStyle name="_Удлинения 12 34" xfId="10624"/>
    <cellStyle name="_Удлинения 12 35" xfId="10625"/>
    <cellStyle name="_Удлинения 12 36" xfId="10626"/>
    <cellStyle name="_Удлинения 12 37" xfId="10627"/>
    <cellStyle name="_Удлинения 12 38" xfId="10628"/>
    <cellStyle name="_Удлинения 12 39" xfId="10629"/>
    <cellStyle name="_Удлинения 12 4" xfId="10630"/>
    <cellStyle name="_Удлинения 12 40" xfId="10631"/>
    <cellStyle name="_Удлинения 12 41" xfId="10632"/>
    <cellStyle name="_Удлинения 12 42" xfId="10633"/>
    <cellStyle name="_Удлинения 12 43" xfId="10634"/>
    <cellStyle name="_Удлинения 12 44" xfId="10635"/>
    <cellStyle name="_Удлинения 12 45" xfId="10636"/>
    <cellStyle name="_Удлинения 12 46" xfId="10637"/>
    <cellStyle name="_Удлинения 12 47" xfId="10638"/>
    <cellStyle name="_Удлинения 12 48" xfId="10639"/>
    <cellStyle name="_Удлинения 12 49" xfId="10640"/>
    <cellStyle name="_Удлинения 12 5" xfId="10641"/>
    <cellStyle name="_Удлинения 12 50" xfId="10642"/>
    <cellStyle name="_Удлинения 12 51" xfId="10643"/>
    <cellStyle name="_Удлинения 12 52" xfId="10644"/>
    <cellStyle name="_Удлинения 12 53" xfId="10645"/>
    <cellStyle name="_Удлинения 12 54" xfId="10646"/>
    <cellStyle name="_Удлинения 12 55" xfId="10647"/>
    <cellStyle name="_Удлинения 12 56" xfId="10648"/>
    <cellStyle name="_Удлинения 12 57" xfId="10649"/>
    <cellStyle name="_Удлинения 12 58" xfId="10650"/>
    <cellStyle name="_Удлинения 12 59" xfId="10651"/>
    <cellStyle name="_Удлинения 12 6" xfId="10652"/>
    <cellStyle name="_Удлинения 12 60" xfId="10653"/>
    <cellStyle name="_Удлинения 12 61" xfId="10654"/>
    <cellStyle name="_Удлинения 12 62" xfId="10655"/>
    <cellStyle name="_Удлинения 12 63" xfId="10656"/>
    <cellStyle name="_Удлинения 12 64" xfId="10657"/>
    <cellStyle name="_Удлинения 12 65" xfId="10658"/>
    <cellStyle name="_Удлинения 12 66" xfId="10659"/>
    <cellStyle name="_Удлинения 12 67" xfId="10660"/>
    <cellStyle name="_Удлинения 12 68" xfId="10661"/>
    <cellStyle name="_Удлинения 12 69" xfId="10662"/>
    <cellStyle name="_Удлинения 12 7" xfId="10663"/>
    <cellStyle name="_Удлинения 12 70" xfId="10664"/>
    <cellStyle name="_Удлинения 12 71" xfId="10665"/>
    <cellStyle name="_Удлинения 12 72" xfId="10666"/>
    <cellStyle name="_Удлинения 12 73" xfId="10667"/>
    <cellStyle name="_Удлинения 12 74" xfId="10668"/>
    <cellStyle name="_Удлинения 12 75" xfId="10669"/>
    <cellStyle name="_Удлинения 12 76" xfId="10670"/>
    <cellStyle name="_Удлинения 12 77" xfId="10671"/>
    <cellStyle name="_Удлинения 12 78" xfId="10672"/>
    <cellStyle name="_Удлинения 12 79" xfId="10673"/>
    <cellStyle name="_Удлинения 12 8" xfId="10674"/>
    <cellStyle name="_Удлинения 12 80" xfId="10675"/>
    <cellStyle name="_Удлинения 12 81" xfId="10676"/>
    <cellStyle name="_Удлинения 12 82" xfId="10677"/>
    <cellStyle name="_Удлинения 12 83" xfId="10678"/>
    <cellStyle name="_Удлинения 12 84" xfId="10679"/>
    <cellStyle name="_Удлинения 12 85" xfId="10680"/>
    <cellStyle name="_Удлинения 12 86" xfId="10681"/>
    <cellStyle name="_Удлинения 12 87" xfId="10682"/>
    <cellStyle name="_Удлинения 12 88" xfId="10683"/>
    <cellStyle name="_Удлинения 12 89" xfId="10684"/>
    <cellStyle name="_Удлинения 12 9" xfId="10685"/>
    <cellStyle name="_Удлинения 12 90" xfId="10686"/>
    <cellStyle name="_Удлинения 12 91" xfId="10687"/>
    <cellStyle name="_Удлинения 12 92" xfId="10688"/>
    <cellStyle name="_Удлинения 12 93" xfId="10689"/>
    <cellStyle name="_Удлинения 12 94" xfId="10690"/>
    <cellStyle name="_Удлинения 12 95" xfId="10691"/>
    <cellStyle name="_Удлинения 12 96" xfId="10692"/>
    <cellStyle name="_Удлинения 12 97" xfId="10693"/>
    <cellStyle name="_Удлинения 12 98" xfId="10694"/>
    <cellStyle name="_Удлинения 12 99" xfId="10695"/>
    <cellStyle name="_Удлинения 13" xfId="10696"/>
    <cellStyle name="_Удлинения 13 10" xfId="10697"/>
    <cellStyle name="_Удлинения 13 100" xfId="10698"/>
    <cellStyle name="_Удлинения 13 101" xfId="10699"/>
    <cellStyle name="_Удлинения 13 102" xfId="10700"/>
    <cellStyle name="_Удлинения 13 103" xfId="10701"/>
    <cellStyle name="_Удлинения 13 104" xfId="10702"/>
    <cellStyle name="_Удлинения 13 105" xfId="10703"/>
    <cellStyle name="_Удлинения 13 106" xfId="10704"/>
    <cellStyle name="_Удлинения 13 107" xfId="10705"/>
    <cellStyle name="_Удлинения 13 108" xfId="10706"/>
    <cellStyle name="_Удлинения 13 109" xfId="10707"/>
    <cellStyle name="_Удлинения 13 11" xfId="10708"/>
    <cellStyle name="_Удлинения 13 110" xfId="10709"/>
    <cellStyle name="_Удлинения 13 111" xfId="10710"/>
    <cellStyle name="_Удлинения 13 112" xfId="10711"/>
    <cellStyle name="_Удлинения 13 113" xfId="10712"/>
    <cellStyle name="_Удлинения 13 114" xfId="10713"/>
    <cellStyle name="_Удлинения 13 115" xfId="10714"/>
    <cellStyle name="_Удлинения 13 116" xfId="10715"/>
    <cellStyle name="_Удлинения 13 117" xfId="10716"/>
    <cellStyle name="_Удлинения 13 118" xfId="10717"/>
    <cellStyle name="_Удлинения 13 119" xfId="10718"/>
    <cellStyle name="_Удлинения 13 12" xfId="10719"/>
    <cellStyle name="_Удлинения 13 120" xfId="10720"/>
    <cellStyle name="_Удлинения 13 121" xfId="10721"/>
    <cellStyle name="_Удлинения 13 122" xfId="10722"/>
    <cellStyle name="_Удлинения 13 123" xfId="10723"/>
    <cellStyle name="_Удлинения 13 124" xfId="10724"/>
    <cellStyle name="_Удлинения 13 125" xfId="10725"/>
    <cellStyle name="_Удлинения 13 126" xfId="10726"/>
    <cellStyle name="_Удлинения 13 127" xfId="10727"/>
    <cellStyle name="_Удлинения 13 128" xfId="10728"/>
    <cellStyle name="_Удлинения 13 129" xfId="10729"/>
    <cellStyle name="_Удлинения 13 13" xfId="10730"/>
    <cellStyle name="_Удлинения 13 130" xfId="10731"/>
    <cellStyle name="_Удлинения 13 131" xfId="10732"/>
    <cellStyle name="_Удлинения 13 132" xfId="10733"/>
    <cellStyle name="_Удлинения 13 133" xfId="10734"/>
    <cellStyle name="_Удлинения 13 134" xfId="10735"/>
    <cellStyle name="_Удлинения 13 135" xfId="10736"/>
    <cellStyle name="_Удлинения 13 136" xfId="10737"/>
    <cellStyle name="_Удлинения 13 137" xfId="10738"/>
    <cellStyle name="_Удлинения 13 138" xfId="10739"/>
    <cellStyle name="_Удлинения 13 139" xfId="10740"/>
    <cellStyle name="_Удлинения 13 14" xfId="10741"/>
    <cellStyle name="_Удлинения 13 140" xfId="10742"/>
    <cellStyle name="_Удлинения 13 141" xfId="10743"/>
    <cellStyle name="_Удлинения 13 142" xfId="10744"/>
    <cellStyle name="_Удлинения 13 143" xfId="10745"/>
    <cellStyle name="_Удлинения 13 144" xfId="10746"/>
    <cellStyle name="_Удлинения 13 145" xfId="10747"/>
    <cellStyle name="_Удлинения 13 146" xfId="10748"/>
    <cellStyle name="_Удлинения 13 147" xfId="10749"/>
    <cellStyle name="_Удлинения 13 148" xfId="10750"/>
    <cellStyle name="_Удлинения 13 149" xfId="10751"/>
    <cellStyle name="_Удлинения 13 15" xfId="10752"/>
    <cellStyle name="_Удлинения 13 150" xfId="10753"/>
    <cellStyle name="_Удлинения 13 151" xfId="10754"/>
    <cellStyle name="_Удлинения 13 152" xfId="10755"/>
    <cellStyle name="_Удлинения 13 153" xfId="10756"/>
    <cellStyle name="_Удлинения 13 154" xfId="10757"/>
    <cellStyle name="_Удлинения 13 155" xfId="10758"/>
    <cellStyle name="_Удлинения 13 156" xfId="10759"/>
    <cellStyle name="_Удлинения 13 157" xfId="10760"/>
    <cellStyle name="_Удлинения 13 158" xfId="10761"/>
    <cellStyle name="_Удлинения 13 159" xfId="10762"/>
    <cellStyle name="_Удлинения 13 16" xfId="10763"/>
    <cellStyle name="_Удлинения 13 160" xfId="10764"/>
    <cellStyle name="_Удлинения 13 161" xfId="10765"/>
    <cellStyle name="_Удлинения 13 162" xfId="10766"/>
    <cellStyle name="_Удлинения 13 163" xfId="10767"/>
    <cellStyle name="_Удлинения 13 164" xfId="10768"/>
    <cellStyle name="_Удлинения 13 165" xfId="10769"/>
    <cellStyle name="_Удлинения 13 166" xfId="10770"/>
    <cellStyle name="_Удлинения 13 167" xfId="10771"/>
    <cellStyle name="_Удлинения 13 168" xfId="10772"/>
    <cellStyle name="_Удлинения 13 169" xfId="10773"/>
    <cellStyle name="_Удлинения 13 17" xfId="10774"/>
    <cellStyle name="_Удлинения 13 170" xfId="10775"/>
    <cellStyle name="_Удлинения 13 171" xfId="10776"/>
    <cellStyle name="_Удлинения 13 18" xfId="10777"/>
    <cellStyle name="_Удлинения 13 19" xfId="10778"/>
    <cellStyle name="_Удлинения 13 2" xfId="10779"/>
    <cellStyle name="_Удлинения 13 20" xfId="10780"/>
    <cellStyle name="_Удлинения 13 21" xfId="10781"/>
    <cellStyle name="_Удлинения 13 22" xfId="10782"/>
    <cellStyle name="_Удлинения 13 23" xfId="10783"/>
    <cellStyle name="_Удлинения 13 24" xfId="10784"/>
    <cellStyle name="_Удлинения 13 25" xfId="10785"/>
    <cellStyle name="_Удлинения 13 26" xfId="10786"/>
    <cellStyle name="_Удлинения 13 27" xfId="10787"/>
    <cellStyle name="_Удлинения 13 28" xfId="10788"/>
    <cellStyle name="_Удлинения 13 29" xfId="10789"/>
    <cellStyle name="_Удлинения 13 3" xfId="10790"/>
    <cellStyle name="_Удлинения 13 30" xfId="10791"/>
    <cellStyle name="_Удлинения 13 31" xfId="10792"/>
    <cellStyle name="_Удлинения 13 32" xfId="10793"/>
    <cellStyle name="_Удлинения 13 33" xfId="10794"/>
    <cellStyle name="_Удлинения 13 34" xfId="10795"/>
    <cellStyle name="_Удлинения 13 35" xfId="10796"/>
    <cellStyle name="_Удлинения 13 36" xfId="10797"/>
    <cellStyle name="_Удлинения 13 37" xfId="10798"/>
    <cellStyle name="_Удлинения 13 38" xfId="10799"/>
    <cellStyle name="_Удлинения 13 39" xfId="10800"/>
    <cellStyle name="_Удлинения 13 4" xfId="10801"/>
    <cellStyle name="_Удлинения 13 40" xfId="10802"/>
    <cellStyle name="_Удлинения 13 41" xfId="10803"/>
    <cellStyle name="_Удлинения 13 42" xfId="10804"/>
    <cellStyle name="_Удлинения 13 43" xfId="10805"/>
    <cellStyle name="_Удлинения 13 44" xfId="10806"/>
    <cellStyle name="_Удлинения 13 45" xfId="10807"/>
    <cellStyle name="_Удлинения 13 46" xfId="10808"/>
    <cellStyle name="_Удлинения 13 47" xfId="10809"/>
    <cellStyle name="_Удлинения 13 48" xfId="10810"/>
    <cellStyle name="_Удлинения 13 49" xfId="10811"/>
    <cellStyle name="_Удлинения 13 5" xfId="10812"/>
    <cellStyle name="_Удлинения 13 50" xfId="10813"/>
    <cellStyle name="_Удлинения 13 51" xfId="10814"/>
    <cellStyle name="_Удлинения 13 52" xfId="10815"/>
    <cellStyle name="_Удлинения 13 53" xfId="10816"/>
    <cellStyle name="_Удлинения 13 54" xfId="10817"/>
    <cellStyle name="_Удлинения 13 55" xfId="10818"/>
    <cellStyle name="_Удлинения 13 56" xfId="10819"/>
    <cellStyle name="_Удлинения 13 57" xfId="10820"/>
    <cellStyle name="_Удлинения 13 58" xfId="10821"/>
    <cellStyle name="_Удлинения 13 59" xfId="10822"/>
    <cellStyle name="_Удлинения 13 6" xfId="10823"/>
    <cellStyle name="_Удлинения 13 60" xfId="10824"/>
    <cellStyle name="_Удлинения 13 61" xfId="10825"/>
    <cellStyle name="_Удлинения 13 62" xfId="10826"/>
    <cellStyle name="_Удлинения 13 63" xfId="10827"/>
    <cellStyle name="_Удлинения 13 64" xfId="10828"/>
    <cellStyle name="_Удлинения 13 65" xfId="10829"/>
    <cellStyle name="_Удлинения 13 66" xfId="10830"/>
    <cellStyle name="_Удлинения 13 67" xfId="10831"/>
    <cellStyle name="_Удлинения 13 68" xfId="10832"/>
    <cellStyle name="_Удлинения 13 69" xfId="10833"/>
    <cellStyle name="_Удлинения 13 7" xfId="10834"/>
    <cellStyle name="_Удлинения 13 70" xfId="10835"/>
    <cellStyle name="_Удлинения 13 71" xfId="10836"/>
    <cellStyle name="_Удлинения 13 72" xfId="10837"/>
    <cellStyle name="_Удлинения 13 73" xfId="10838"/>
    <cellStyle name="_Удлинения 13 74" xfId="10839"/>
    <cellStyle name="_Удлинения 13 75" xfId="10840"/>
    <cellStyle name="_Удлинения 13 76" xfId="10841"/>
    <cellStyle name="_Удлинения 13 77" xfId="10842"/>
    <cellStyle name="_Удлинения 13 78" xfId="10843"/>
    <cellStyle name="_Удлинения 13 79" xfId="10844"/>
    <cellStyle name="_Удлинения 13 8" xfId="10845"/>
    <cellStyle name="_Удлинения 13 80" xfId="10846"/>
    <cellStyle name="_Удлинения 13 81" xfId="10847"/>
    <cellStyle name="_Удлинения 13 82" xfId="10848"/>
    <cellStyle name="_Удлинения 13 83" xfId="10849"/>
    <cellStyle name="_Удлинения 13 84" xfId="10850"/>
    <cellStyle name="_Удлинения 13 85" xfId="10851"/>
    <cellStyle name="_Удлинения 13 86" xfId="10852"/>
    <cellStyle name="_Удлинения 13 87" xfId="10853"/>
    <cellStyle name="_Удлинения 13 88" xfId="10854"/>
    <cellStyle name="_Удлинения 13 89" xfId="10855"/>
    <cellStyle name="_Удлинения 13 9" xfId="10856"/>
    <cellStyle name="_Удлинения 13 90" xfId="10857"/>
    <cellStyle name="_Удлинения 13 91" xfId="10858"/>
    <cellStyle name="_Удлинения 13 92" xfId="10859"/>
    <cellStyle name="_Удлинения 13 93" xfId="10860"/>
    <cellStyle name="_Удлинения 13 94" xfId="10861"/>
    <cellStyle name="_Удлинения 13 95" xfId="10862"/>
    <cellStyle name="_Удлинения 13 96" xfId="10863"/>
    <cellStyle name="_Удлинения 13 97" xfId="10864"/>
    <cellStyle name="_Удлинения 13 98" xfId="10865"/>
    <cellStyle name="_Удлинения 13 99" xfId="10866"/>
    <cellStyle name="_Удлинения 14" xfId="10867"/>
    <cellStyle name="_Удлинения 15" xfId="10868"/>
    <cellStyle name="_Удлинения 16" xfId="10869"/>
    <cellStyle name="_Удлинения 17" xfId="10870"/>
    <cellStyle name="_Удлинения 18" xfId="10871"/>
    <cellStyle name="_Удлинения 19" xfId="10872"/>
    <cellStyle name="_Удлинения 2" xfId="10873"/>
    <cellStyle name="_Удлинения 20" xfId="10874"/>
    <cellStyle name="_Удлинения 21" xfId="10875"/>
    <cellStyle name="_Удлинения 22" xfId="10876"/>
    <cellStyle name="_Удлинения 23" xfId="10877"/>
    <cellStyle name="_Удлинения 24" xfId="10878"/>
    <cellStyle name="_Удлинения 25" xfId="10879"/>
    <cellStyle name="_Удлинения 26" xfId="10880"/>
    <cellStyle name="_Удлинения 27" xfId="10881"/>
    <cellStyle name="_Удлинения 28" xfId="10882"/>
    <cellStyle name="_Удлинения 29" xfId="10883"/>
    <cellStyle name="_Удлинения 3" xfId="10884"/>
    <cellStyle name="_Удлинения 4" xfId="10885"/>
    <cellStyle name="_Удлинения 5" xfId="10886"/>
    <cellStyle name="_Удлинения 6" xfId="10887"/>
    <cellStyle name="_Удлинения 7" xfId="10888"/>
    <cellStyle name="_Удлинения 8" xfId="10889"/>
    <cellStyle name="_Удлинения 9" xfId="10890"/>
    <cellStyle name="_УПП_24_09_01" xfId="10891"/>
    <cellStyle name="_упр и ком" xfId="10892"/>
    <cellStyle name="_Управленч 2008 г и 1 кв с кап. строит" xfId="10893"/>
    <cellStyle name="_Управленческие" xfId="10894"/>
    <cellStyle name="_Управленческие по ф.2004" xfId="10895"/>
    <cellStyle name="_Управленческие по ф.2004_ПНП" xfId="10896"/>
    <cellStyle name="_Управленческие расходы_03 (2)" xfId="10897"/>
    <cellStyle name="_Урал 17 10" xfId="10898"/>
    <cellStyle name="_Урал_актплан" xfId="10899"/>
    <cellStyle name="_УРМА_БЕ Самотлор_Расчёт индексации" xfId="10900"/>
    <cellStyle name="_Утвержденный II кв Оверсиз" xfId="10901"/>
    <cellStyle name="_Утвержденный II кв Оверсиз_ПНП" xfId="10902"/>
    <cellStyle name="_УТТ-2" xfId="10903"/>
    <cellStyle name="_УТТ-2   приложения к договору" xfId="10904"/>
    <cellStyle name="_УТТ-2  приложение к доп.согл №3  компенсация (зар.плата)  АВГУСТ" xfId="10905"/>
    <cellStyle name="_УФ бурение 2005г от 20.04.04г (19-00)" xfId="10906"/>
    <cellStyle name="_УФ бурение 2005г от 21.04.04г (14-00)" xfId="10907"/>
    <cellStyle name="_УФ бурение 2005г от 21.04.04г (14-00) без индекса" xfId="10908"/>
    <cellStyle name="_УФ по бурению 2007 (1000-336-х)" xfId="10909"/>
    <cellStyle name="_УФ по бурению 2007 (1000-336-х)_2010_РАСШИФРОВКА ЗАТРАТ ПО ДОГОВОРАМ" xfId="10910"/>
    <cellStyle name="_УхтНПЗ_план_январь_251201" xfId="10911"/>
    <cellStyle name="_Учет материалов СНГДУ-2-2006" xfId="10912"/>
    <cellStyle name="_Ф 51" xfId="10913"/>
    <cellStyle name="_Ф 51 (по регламенту)" xfId="10914"/>
    <cellStyle name="_Ф 53" xfId="10915"/>
    <cellStyle name="_Ф.21-С Межд.вкл.НовыеРоссия 2003" xfId="10916"/>
    <cellStyle name="_Ф.21-С Межд.вкл.НовыеРоссия 2003_21 НГДО-3кв (принято)" xfId="10917"/>
    <cellStyle name="_Ф.21-С Межд.вкл.НовыеРоссия 2003_ПНП" xfId="10918"/>
    <cellStyle name="_Ф.4 утв Паша" xfId="10919"/>
    <cellStyle name="_ф.51" xfId="10920"/>
    <cellStyle name="_ф.51 ноябрь 2002 г." xfId="10921"/>
    <cellStyle name="_ф.51 ноябрь 2002 г._21 НГДО-3кв (принято)" xfId="10922"/>
    <cellStyle name="_ф.51 ноябрь 2002 г._ПНП" xfId="10923"/>
    <cellStyle name="_ф.51 ноябрь 2002 г._структура цены" xfId="10924"/>
    <cellStyle name="_ф.51-ППУ" xfId="10925"/>
    <cellStyle name="_ф.51-ППУ_ПНП" xfId="10926"/>
    <cellStyle name="_Ф21К1_фЛУК_ЛОХЛк1-2к03_АЛД_02июнь03_1550" xfId="10927"/>
    <cellStyle name="_Ф21К1_фЛУК_ЛОХЛк1-2к03_АЛД_02июнь03_1550_ПНП" xfId="10928"/>
    <cellStyle name="_Ф21К1К251-53_пЛУК_ЛОХЛк1к03_ННВв1_ЛУКОЙЛ_22111" xfId="10929"/>
    <cellStyle name="_Ф21К1К251-53_пЛУК_ЛОХЛк1к03_ННВв1_ЛУКОЙЛ_22111_ПНП" xfId="10930"/>
    <cellStyle name="_Ф-3 для ПНР" xfId="10931"/>
    <cellStyle name="_ф-52(2003)" xfId="10932"/>
    <cellStyle name="_ФАКТ 2001г-Кочеткову(15.04.2001г).Надя" xfId="10933"/>
    <cellStyle name="_ФАКТ 2006 по ДО " xfId="10934"/>
    <cellStyle name="_ФАКТ 2006 по ДО _2009_расшифровки" xfId="10935"/>
    <cellStyle name="_ФАКТ 2006 по ДО _2010_РАСШИФРОВКА ЗАТРАТ ПО ДОГОВОРАМ" xfId="10936"/>
    <cellStyle name="_Факт за 2004 год (помесячно)" xfId="10937"/>
    <cellStyle name="_Факт за 2004 год (помесячно)_ПНП" xfId="10938"/>
    <cellStyle name="_факт на февраль 2008 таджикистан" xfId="10939"/>
    <cellStyle name="_факт на январь_2008_ТадНП" xfId="10940"/>
    <cellStyle name="_ФЕВРАЛЬ 2005 г." xfId="10941"/>
    <cellStyle name="_Февраль_свод" xfId="10942"/>
    <cellStyle name="_Февраль_свод_ПНП" xfId="10943"/>
    <cellStyle name="_ФЗП 2003 свод" xfId="10944"/>
    <cellStyle name="_ФЗП 2003 свод_040822 Profit_Tax_(portal)" xfId="10945"/>
    <cellStyle name="_ФЗП 2003 свод_040928 Profit_Tax_3Ax1Ax4" xfId="10946"/>
    <cellStyle name="_ФЗП 2003 свод_Tax Input 5yr plan" xfId="10947"/>
    <cellStyle name="_ФЗП 2003 свод_Книга2" xfId="10948"/>
    <cellStyle name="_ФЗП 2003 свод_Налог_на_прибыль" xfId="10949"/>
    <cellStyle name="_ФОРМА" xfId="10950"/>
    <cellStyle name="_Форма 12 52 - 12 55" xfId="10951"/>
    <cellStyle name="_форма 13.7 ТРАНСПОРТ от 12.08" xfId="10952"/>
    <cellStyle name="_форма 13.8 содержание дорог 11 ОКОНЧАТЕЛЬНО" xfId="10953"/>
    <cellStyle name="_форма 14- 2003г" xfId="10954"/>
    <cellStyle name="_ФОРМА 14 НГДО sap" xfId="10955"/>
    <cellStyle name="_ФОРМА 14 НГДО sap_ПНП" xfId="10956"/>
    <cellStyle name="_форма 14,1- 2003г" xfId="10957"/>
    <cellStyle name="_форма 14." xfId="10958"/>
    <cellStyle name="_форма 14._ПНП" xfId="10959"/>
    <cellStyle name="_Форма 14.1" xfId="10960"/>
    <cellStyle name="_форма 14.1 новая" xfId="10961"/>
    <cellStyle name="_Форма 14.1_21 НГДО-3кв (принято)" xfId="10962"/>
    <cellStyle name="_Форма 14.1_ПНП" xfId="10963"/>
    <cellStyle name="_Форма 14.1_структура цены" xfId="10964"/>
    <cellStyle name="_Форма 14.2" xfId="10965"/>
    <cellStyle name="_Форма 14.2_21 НГДО-3кв (принято)" xfId="10966"/>
    <cellStyle name="_Форма 14.2_ПНП" xfId="10967"/>
    <cellStyle name="_Форма 14.2_структура цены" xfId="10968"/>
    <cellStyle name="_форма 18 20" xfId="10969"/>
    <cellStyle name="_форма 18- 2003г" xfId="10970"/>
    <cellStyle name="_форма 20- 2003г" xfId="10971"/>
    <cellStyle name="_форма 21 18К1 для доч пп Пермнефть" xfId="10972"/>
    <cellStyle name="_форма 21 18К1 для доч пп Пермнефть_2 кв 2003 НК вероятный_Консолидация" xfId="10973"/>
    <cellStyle name="_форма 21 18К1 для доч пп Пермнефть_2 кв 2003 НК вероятный_Российская часть1" xfId="10974"/>
    <cellStyle name="_форма 21 18К1 для доч пп Пермнефть_2 кв 2003 НК пессимист_Консолидация" xfId="10975"/>
    <cellStyle name="_форма 21 18К1 для доч пп Пермнефть_2002 ЗАО Пермь прогноз" xfId="10976"/>
    <cellStyle name="_форма 21 18К1 для доч пп Пермнефть_2003 2 кв  Хазар" xfId="10977"/>
    <cellStyle name="_форма 21 18К1 для доч пп Пермнефть_2003-возвратный план в НК_2512" xfId="10978"/>
    <cellStyle name="_форма 21 18К1 для доч пп Пермнефть_2004-2006гг_240903_01-20" xfId="10979"/>
    <cellStyle name="_форма 21 18К1 для доч пп Пермнефть_21 НГДО-1" xfId="10980"/>
    <cellStyle name="_форма 21 18К1 для доч пп Пермнефть_21 НГДО-1.(изм.Коми)" xfId="10981"/>
    <cellStyle name="_форма 21 18К1 для доч пп Пермнефть_21 НГДО-1.(изм.Коми)_ПНП" xfId="10982"/>
    <cellStyle name="_форма 21 18К1 для доч пп Пермнефть_21 НГДО-1_ПНП" xfId="10983"/>
    <cellStyle name="_форма 21 18К1 для доч пп Пермнефть_21 НГДО-3кв (принято)" xfId="10984"/>
    <cellStyle name="_форма 21 18К1 для доч пп Пермнефть_2кв_18ф_28.02.03" xfId="10985"/>
    <cellStyle name="_форма 21 18К1 для доч пп Пермнефть_5 Формы документов по Врем.рег" xfId="10986"/>
    <cellStyle name="_форма 21 18К1 для доч пп Пермнефть_Book11" xfId="10987"/>
    <cellStyle name="_форма 21 18К1 для доч пп Пермнефть_BUDGET_ 2003_3кв_070703" xfId="10988"/>
    <cellStyle name="_форма 21 18К1 для доч пп Пермнефть_BUDGET_ 2003_3кв_070703_ПНП" xfId="10989"/>
    <cellStyle name="_форма 21 18К1 для доч пп Пермнефть_Downstream-LNB-II 2003" xfId="10990"/>
    <cellStyle name="_форма 21 18К1 для доч пп Пермнефть_IIквАГДгод03" xfId="10991"/>
    <cellStyle name="_форма 21 18К1 для доч пп Пермнефть_IIквАГДгод03_ПНП" xfId="10992"/>
    <cellStyle name="_форма 21 18К1 для доч пп Пермнефть_IIквНВЭконпл02К" xfId="10993"/>
    <cellStyle name="_форма 21 18К1 для доч пп Пермнефть_IVквАГДгод03" xfId="10994"/>
    <cellStyle name="_форма 21 18К1 для доч пп Пермнефть_IVквАГДгод03_ПНП" xfId="10995"/>
    <cellStyle name="_форма 21 18К1 для доч пп Пермнефть_IVквНВгод03" xfId="10996"/>
    <cellStyle name="_форма 21 18К1 для доч пп Пермнефть_IVквНВгод03_ПНП" xfId="10997"/>
    <cellStyle name="_форма 21 18К1 для доч пп Пермнефть_LUKOIL forms 2003 LOHL consolidated v5 16 oct 2002" xfId="10998"/>
    <cellStyle name="_форма 21 18К1 для доч пп Пермнефть_АГДгод03" xfId="10999"/>
    <cellStyle name="_форма 21 18К1 для доч пп Пермнефть_АГДгод03_21 НГДО-3кв (принято)" xfId="11000"/>
    <cellStyle name="_форма 21 18К1 для доч пп Пермнефть_АГДгод03_ПНП" xfId="11001"/>
    <cellStyle name="_форма 21 18К1 для доч пп Пермнефть_Битран2003-после рассмотрения" xfId="11002"/>
    <cellStyle name="_форма 21 18К1 для доч пп Пермнефть_Битран2003-после рассмотрения_ПНП" xfId="11003"/>
    <cellStyle name="_форма 21 18К1 для доч пп Пермнефть_Битран-март" xfId="11004"/>
    <cellStyle name="_форма 21 18К1 для доч пп Пермнефть_Битран-март_ПНП" xfId="11005"/>
    <cellStyle name="_форма 21 18К1 для доч пп Пермнефть_Бюд на янв" xfId="11006"/>
    <cellStyle name="_форма 21 18К1 для доч пп Пермнефть_Бюд.2002г энон.план(ожид)" xfId="11007"/>
    <cellStyle name="_форма 21 18К1 для доч пп Пермнефть_Бюд.2003г энон.план." xfId="11008"/>
    <cellStyle name="_форма 21 18К1 для доч пп Пермнефть_Бюд.2003г энон.план.(инвест.3925,2)" xfId="11009"/>
    <cellStyle name="_форма 21 18К1 для доч пп Пермнефть_Бюд.ПНГП на I кв.2003.(для фин)" xfId="11010"/>
    <cellStyle name="_форма 21 18К1 для доч пп Пермнефть_Бюджет на 2004-2006ггКоми" xfId="11011"/>
    <cellStyle name="_форма 21 18К1 для доч пп Пермнефть_БЮДЖЕТ на ноябрь" xfId="11012"/>
    <cellStyle name="_форма 21 18К1 для доч пп Пермнефть_БЮДЖЕТ-ЗС-2003год-44680Лена" xfId="11013"/>
    <cellStyle name="_форма 21 18К1 для доч пп Пермнефть_БюдЗС-2002год-4кв" xfId="11014"/>
    <cellStyle name="_форма 21 18К1 для доч пп Пермнефть_временно" xfId="11015"/>
    <cellStyle name="_форма 21 18К1 для доч пп Пермнефть_ЗАО_20_АЛД_3июн03" xfId="11016"/>
    <cellStyle name="_форма 21 18К1 для доч пп Пермнефть_Защита  III  квартала (таблицы)" xfId="11017"/>
    <cellStyle name="_форма 21 18К1 для доч пп Пермнефть_Защита  III  квартала (таблицы)_ПНП" xfId="11018"/>
    <cellStyle name="_форма 21 18К1 для доч пп Пермнефть_Источники-2002(1кв)" xfId="11019"/>
    <cellStyle name="_форма 21 18К1 для доч пп Пермнефть_Источники-2002(1кв)_Downstream-LNB-II 2003" xfId="11020"/>
    <cellStyle name="_форма 21 18К1 для доч пп Пермнефть_Итоги 2002г-(ожид.) 30.01.03г." xfId="11021"/>
    <cellStyle name="_форма 21 18К1 для доч пп Пермнефть_Книга1" xfId="11022"/>
    <cellStyle name="_форма 21 18К1 для доч пп Пермнефть_Книга2" xfId="11023"/>
    <cellStyle name="_форма 21 18К1 для доч пп Пермнефть_Книга23" xfId="11024"/>
    <cellStyle name="_форма 21 18К1 для доч пп Пермнефть_Книга3" xfId="11025"/>
    <cellStyle name="_форма 21 18К1 для доч пп Пермнефть_Книга3_1" xfId="11026"/>
    <cellStyle name="_форма 21 18К1 для доч пп Пермнефть_Книга3_1_ПНП" xfId="11027"/>
    <cellStyle name="_форма 21 18К1 для доч пп Пермнефть_Книга4" xfId="11028"/>
    <cellStyle name="_форма 21 18К1 для доч пп Пермнефть_Книга4_ПНП" xfId="11029"/>
    <cellStyle name="_форма 21 18К1 для доч пп Пермнефть_Комм и управл1" xfId="11030"/>
    <cellStyle name="_форма 21 18К1 для доч пп Пермнефть_коммерч" xfId="11031"/>
    <cellStyle name="_форма 21 18К1 для доч пп Пермнефть_коммерч_ПНП" xfId="11032"/>
    <cellStyle name="_форма 21 18К1 для доч пп Пермнефть_Контр и контролир показатели 1кв 2004" xfId="11033"/>
    <cellStyle name="_форма 21 18К1 для доч пп Пермнефть_ЛУКОЙЛ_Бюджет-2003_3008" xfId="11034"/>
    <cellStyle name="_форма 21 18К1 для доч пп Пермнефть_НВгод03" xfId="11035"/>
    <cellStyle name="_форма 21 18К1 для доч пп Пермнефть_НВгод03_21 НГДО-3кв (принято)" xfId="11036"/>
    <cellStyle name="_форма 21 18К1 для доч пп Пермнефть_НВгод03_ПНП" xfId="11037"/>
    <cellStyle name="_форма 21 18К1 для доч пп Пермнефть_НВгод03_структура цены" xfId="11038"/>
    <cellStyle name="_форма 21 18К1 для доч пп Пермнефть_НГДО-2002-2кв 1" xfId="11039"/>
    <cellStyle name="_форма 21 18К1 для доч пп Пермнефть_НГДО-2002-2кв 1кристина" xfId="11040"/>
    <cellStyle name="_форма 21 18К1 для доч пп Пермнефть_НГДО-2002-2кв 1кристина_Downstream-LNB-II 2003" xfId="11041"/>
    <cellStyle name="_форма 21 18К1 для доч пп Пермнефть_НГДО-2002-2кв-11" xfId="11042"/>
    <cellStyle name="_форма 21 18К1 для доч пп Пермнефть_НГДО-2002-2кв2" xfId="11043"/>
    <cellStyle name="_форма 21 18К1 для доч пп Пермнефть_НГДО-2002-2кв2_Downstream-LNB-II 2003" xfId="11044"/>
    <cellStyle name="_форма 21 18К1 для доч пп Пермнефть_НГДО-2002-3кв" xfId="11045"/>
    <cellStyle name="_форма 21 18К1 для доч пп Пермнефть_НГДО-2002-3кв(нов)-4" xfId="11046"/>
    <cellStyle name="_форма 21 18К1 для доч пп Пермнефть_НГДО-2002-3кв(нов)-4_Downstream-LNB-II 2003" xfId="11047"/>
    <cellStyle name="_форма 21 18К1 для доч пп Пермнефть_НГДО-2002-3кв(нов)-8" xfId="11048"/>
    <cellStyle name="_форма 21 18К1 для доч пп Пермнефть_НГДО-2002-4кв" xfId="11049"/>
    <cellStyle name="_форма 21 18К1 для доч пп Пермнефть_НГДО-2002-расчет2002-СнижДобычи" xfId="11050"/>
    <cellStyle name="_форма 21 18К1 для доч пп Пермнефть_НГДО-Анашкин2" xfId="11051"/>
    <cellStyle name="_форма 21 18К1 для доч пп Пермнефть_новая форма 14- 2003г" xfId="11052"/>
    <cellStyle name="_форма 21 18К1 для доч пп Пермнефть_новая форма 21 С- 2003г" xfId="11053"/>
    <cellStyle name="_форма 21 18К1 для доч пп Пермнефть_новая форма 21-НГДО" xfId="11054"/>
    <cellStyle name="_форма 21 18К1 для доч пп Пермнефть_новая форма по НГДО" xfId="11055"/>
    <cellStyle name="_форма 21 18К1 для доч пп Пермнефть_Ожид 1кв2003_фЛУК_ЛОХЛв1_14мар031" xfId="11056"/>
    <cellStyle name="_форма 21 18К1 для доч пп Пермнефть_Пермнефть2003 -1 квартал" xfId="11057"/>
    <cellStyle name="_форма 21 18К1 для доч пп Пермнефть_Пермнефть2003 -1 квартал_ПНП" xfId="11058"/>
    <cellStyle name="_форма 21 18К1 для доч пп Пермнефть_Пермнефть2003 -1 кварталс учетом ИСУ НГДО" xfId="11059"/>
    <cellStyle name="_форма 21 18К1 для доч пп Пермнефть_Пермнефть2003 -1 кварталс учетом ИСУ НГДО_ПНП" xfId="11060"/>
    <cellStyle name="_форма 21 18К1 для доч пп Пермнефть_Пермнефть2003 после рассмотрения" xfId="11061"/>
    <cellStyle name="_форма 21 18К1 для доч пп Пермнефть_Пермнефть2003 после рассмотрения_ПНП" xfId="11062"/>
    <cellStyle name="_форма 21 18К1 для доч пп Пермнефть_Пермнефть-март" xfId="11063"/>
    <cellStyle name="_форма 21 18К1 для доч пп Пермнефть_Пермнефть-март_ПНП" xfId="11064"/>
    <cellStyle name="_форма 21 18К1 для доч пп Пермнефть_пЛУК_ЛОХЛк2к03_НИВв1_280403" xfId="11065"/>
    <cellStyle name="_форма 21 18К1 для доч пп Пермнефть_По кварталам приб" xfId="11066"/>
    <cellStyle name="_форма 21 18К1 для доч пп Пермнефть_По кварталам приб (прил21-3кварт)" xfId="11067"/>
    <cellStyle name="_форма 21 18К1 для доч пп Пермнефть_показатели 1полугод_Кристине" xfId="11068"/>
    <cellStyle name="_форма 21 18К1 для доч пп Пермнефть_ПредложенияЗСна2003год" xfId="11069"/>
    <cellStyle name="_форма 21 18К1 для доч пп Пермнефть_ПРОГНОЗ 2002-2005г(Люба)" xfId="11070"/>
    <cellStyle name="_форма 21 18К1 для доч пп Пермнефть_прогноз 2005(21)-допГаз" xfId="11071"/>
    <cellStyle name="_форма 21 18К1 для доч пп Пермнефть_прогноз 2005(21)-допГаз_ПНП" xfId="11072"/>
    <cellStyle name="_форма 21 18К1 для доч пп Пермнефть_ПРОГНОЗдо2006г(апр2003г)" xfId="11073"/>
    <cellStyle name="_форма 21 18К1 для доч пп Пермнефть_ПроектЗС-2003г(дляЗС)18.10.2002г" xfId="11074"/>
    <cellStyle name="_форма 21 18К1 для доч пп Пермнефть_Расшифровки статей себестоимости" xfId="11075"/>
    <cellStyle name="_форма 21 18К1 для доч пп Пермнефть_РИТЭК-2003-нов" xfId="11076"/>
    <cellStyle name="_форма 21 18К1 для доч пп Пермнефть_себ по Регламенту" xfId="11077"/>
    <cellStyle name="_форма 21 18К1 для доч пп Пермнефть_Сентябрь-Люба" xfId="11078"/>
    <cellStyle name="_форма 21 18К1 для доч пп Пермнефть_смета дох и расходов" xfId="11079"/>
    <cellStyle name="_форма 21 18К1 для доч пп Пермнефть_смета дох и расходов_ПНП" xfId="11080"/>
    <cellStyle name="_форма 21 18К1 для доч пп Пермнефть_смета дох и расходов-янв" xfId="11081"/>
    <cellStyle name="_форма 21 18К1 для доч пп Пермнефть_смета дох и расходов-янв_ПНП" xfId="11082"/>
    <cellStyle name="_форма 21 18К1 для доч пп Пермнефть_структура цены" xfId="11083"/>
    <cellStyle name="_форма 21 18К1 для доч пп Пермнефть_ТЭП 2002" xfId="11084"/>
    <cellStyle name="_форма 21 18К1 для доч пп Пермнефть_управл" xfId="11085"/>
    <cellStyle name="_форма 21 18К1 для доч пп Пермнефть_управл_ПНП" xfId="11086"/>
    <cellStyle name="_форма 21 18К1 для доч пп Пермнефть_Ф 51" xfId="11087"/>
    <cellStyle name="_форма 21 18К1 для доч пп Пермнефть_Ф 51 (по регламенту)" xfId="11088"/>
    <cellStyle name="_форма 21 18К1 для доч пп Пермнефть_Ф 511" xfId="11089"/>
    <cellStyle name="_форма 21 18К1 для доч пп Пермнефть_ф.18" xfId="11090"/>
    <cellStyle name="_форма 21 18К1 для доч пп Пермнефть_ф.18_ПНП" xfId="11091"/>
    <cellStyle name="_форма 21 18К1 для доч пп Пермнефть_ф.51" xfId="11092"/>
    <cellStyle name="_форма 21 18К1 для доч пп Пермнефть_ф.51 ноябрь 2002 г." xfId="11093"/>
    <cellStyle name="_форма 21 18К1 для доч пп Пермнефть_ф.51 ноябрь 2002 г._21 НГДО-3кв (принято)" xfId="11094"/>
    <cellStyle name="_форма 21 18К1 для доч пп Пермнефть_ф.51 ноябрь 2002 г._ПНП" xfId="11095"/>
    <cellStyle name="_форма 21 18К1 для доч пп Пермнефть_ф.51 ноябрь 2002 г._структура цены" xfId="11096"/>
    <cellStyle name="_форма 21 18К1 для доч пп Пермнефть_ф.51_ПНП" xfId="11097"/>
    <cellStyle name="_форма 21 18К1 для доч пп Пермнефть_Ф_14-_2003_Л" xfId="11098"/>
    <cellStyle name="_форма 21 18К1 для доч пп Пермнефть_Ф_18_2003_Л" xfId="11099"/>
    <cellStyle name="_форма 21 18К1 для доч пп Пермнефть_Ф_20-_2003_Л" xfId="11100"/>
    <cellStyle name="_форма 21 18К1 для доч пп Пермнефть_Ф_21 НГДО 2003_Л" xfId="11101"/>
    <cellStyle name="_форма 21 18К1 для доч пп Пермнефть_Ф_21 С_ 2003_Л" xfId="11102"/>
    <cellStyle name="_форма 21 18К1 для доч пп Пермнефть_Ф_31_2003_Л" xfId="11103"/>
    <cellStyle name="_форма 21 18К1 для доч пп Пермнефть_Ф21К1_фЛУК_ЛОХЛк1-2к03_АЛД_02июнь03_1550" xfId="11104"/>
    <cellStyle name="_форма 21 18К1 для доч пп Пермнефть_Ф21К1К251-53_пЛУК_ЛОХЛк1к03_ННВв1_ЛУКОЙЛ_22111" xfId="11105"/>
    <cellStyle name="_форма 21 18К1 для доч пп Пермнефть_форма 14- 2003г" xfId="11106"/>
    <cellStyle name="_форма 21 18К1 для доч пп Пермнефть_форма 14- 2003г (после СД)." xfId="11107"/>
    <cellStyle name="_форма 21 18К1 для доч пп Пермнефть_Форма 14- для ГУКБЭПИ" xfId="11108"/>
    <cellStyle name="_форма 21 18К1 для доч пп Пермнефть_форма 14,1- 2003г" xfId="11109"/>
    <cellStyle name="_форма 21 18К1 для доч пп Пермнефть_форма 14." xfId="11110"/>
    <cellStyle name="_форма 21 18К1 для доч пп Пермнефть_форма 18- 2003г" xfId="11111"/>
    <cellStyle name="_форма 21 18К1 для доч пп Пермнефть_форма 20- 2003г" xfId="11112"/>
    <cellStyle name="_форма 21 18К1 для доч пп Пермнефть_форма 21 С- 2003г" xfId="11113"/>
    <cellStyle name="_форма 21 18К1 для доч пп Пермнефть_форма 21 С- 2003г(после СД)" xfId="11114"/>
    <cellStyle name="_форма 21 18К1 для доч пп Пермнефть_форма 21-НГДО 2003г" xfId="11115"/>
    <cellStyle name="_форма 21 18К1 для доч пп Пермнефть_форма 21-НГДО 2003г-1" xfId="11116"/>
    <cellStyle name="_форма 21 18К1 для доч пп Пермнефть_форма 21-НГДО 2003г-мой1" xfId="11117"/>
    <cellStyle name="_форма 21 18К1 для доч пп Пермнефть_форма 21-НГДО от 28.11.02" xfId="11118"/>
    <cellStyle name="_форма 21 18К1 для доч пп Пермнефть_форма 21-НГДО от 28.11.02_ПНП" xfId="11119"/>
    <cellStyle name="_форма 21 18К1 для доч пп Пермнефть_форма 31- 2003г" xfId="11120"/>
    <cellStyle name="_форма 21 18К1 для доч пп Пермнефть_форма 51_Люба" xfId="11121"/>
    <cellStyle name="_форма 21 18К1 для доч пп Пермнефть_ФОРМЫ ГУКБЭПИ" xfId="11122"/>
    <cellStyle name="_форма 21 18К1 для доч пп Пермнефть_ФОРМЫ ГУКБЭПИ_ПНП" xfId="11123"/>
    <cellStyle name="_форма 21 18К1 для доч пп Пермнефть_ФОРМЫ ГУКБЭПИ-04.07.03" xfId="11124"/>
    <cellStyle name="_форма 21 18К1 для доч пп Пермнефть_ФОРМЫ ГУКБЭПИ-04.07.03_ПНП" xfId="11125"/>
    <cellStyle name="_форма 21 18К1 для доч пп Пермнефть_ФОРМЫ ГУКБЭПИ-10.07.03" xfId="11126"/>
    <cellStyle name="_форма 21 18К1 для доч пп Пермнефть_ФОРМЫ ГУКБЭПИ-10.07.03_ПНП" xfId="11127"/>
    <cellStyle name="_форма 21 18К1 для доч пп Пермнефть_Формы для БК" xfId="11128"/>
    <cellStyle name="_форма 21 18К1 для доч пп Пермнефть_Формы для Вик. Андр" xfId="11129"/>
    <cellStyle name="_форма 21 18К1 для доч пп Пермнефть_Формы для предприятий  2004-2006 г.г." xfId="11130"/>
    <cellStyle name="_форма 21 18К1 для доч пп Пермнефть_Формы для РИТЭК 2004-2006г (раб.)" xfId="11131"/>
    <cellStyle name="_форма 21 18К1 для доч пп Пермнефть_ФОРМЫ_2003_ЗАО" xfId="11132"/>
    <cellStyle name="_форма 21 18К1 для доч пп Пермнефть_ФОРМЫ2003годНГДО" xfId="11133"/>
    <cellStyle name="_форма 21 18К1 для доч пп Пермнефть_ФОРМЫ2003годНК эконом8663" xfId="11134"/>
    <cellStyle name="_форма 21 18К1 для доч пп Пермнефть_ФОРМЫ2003годНК эконом8663 ( 170)" xfId="11135"/>
    <cellStyle name="_форма 21 С- 2003г" xfId="11136"/>
    <cellStyle name="_Форма 21.1" xfId="11137"/>
    <cellStyle name="_форма 21.1 новая" xfId="11138"/>
    <cellStyle name="_Форма 21.1.2 кв" xfId="11139"/>
    <cellStyle name="_Форма 21.1_1" xfId="11140"/>
    <cellStyle name="_Форма 21.1_13-1. Экономика и финансы (1-58)_01-07-2008" xfId="11141"/>
    <cellStyle name="_Форма 21.1_13-1. Экономика и финансы (1-58)_01-07-2008_ПНП" xfId="11142"/>
    <cellStyle name="_Форма 21.1_13-2. Экономика и финансы (33-52)" xfId="11143"/>
    <cellStyle name="_Форма 21.1_13-2. Экономика и финансы (33-53)" xfId="11144"/>
    <cellStyle name="_Форма 21.1_13-2. Экономика и финансы (34-56)" xfId="11145"/>
    <cellStyle name="_Форма 21.1_2003 07 29 Верхн бюдж формы (шаблон)" xfId="11146"/>
    <cellStyle name="_Форма 21.1_2003 ож нов стр-ра_10дек03" xfId="11147"/>
    <cellStyle name="_Форма 21.1_2003 ож нов стр-ра_10дек03_ПНП" xfId="11148"/>
    <cellStyle name="_Форма 21.1_21 НГДО" xfId="11149"/>
    <cellStyle name="_Форма 21.1_21 НГДО-3кв (принято)" xfId="11150"/>
    <cellStyle name="_Форма 21.1_21-НГДО- год" xfId="11151"/>
    <cellStyle name="_Форма 21.1_3 кв" xfId="11152"/>
    <cellStyle name="_Форма 21.1_51_070803" xfId="11153"/>
    <cellStyle name="_Форма 21.1_Book11" xfId="11154"/>
    <cellStyle name="_Форма 21.1_Амортизация 2005 6 мес." xfId="11155"/>
    <cellStyle name="_Форма 21.1_Амортизация 2005 9 мес." xfId="11156"/>
    <cellStyle name="_Форма 21.1_Амортизация 2005 год" xfId="11157"/>
    <cellStyle name="_Форма 21.1_Амортизация 2007-2008" xfId="11158"/>
    <cellStyle name="_Форма 21.1_Анализ АХР 2005 г по группе НК 21.02.06" xfId="11159"/>
    <cellStyle name="_Форма 21.1_Аудиторам факт 2005 год только Л-П3" xfId="11160"/>
    <cellStyle name="_Форма 21.1_Аудиторам факт 2005 год только Л-П3_ПНП" xfId="11161"/>
    <cellStyle name="_Форма 21.1_АХР_ факт группа по кварталам 2005 г" xfId="11162"/>
    <cellStyle name="_Форма 21.1_бАЛАНС ГАЗОПЕРЕРАБОТКИ" xfId="11163"/>
    <cellStyle name="_Форма 21.1_Баланс газопереработки - Форма 2.6" xfId="11164"/>
    <cellStyle name="_Форма 21.1_БАЛАНСЫ НЕФТИ И ГАЗА" xfId="11165"/>
    <cellStyle name="_Форма 21.1_БК_НИПИ 2008 год откорректированный" xfId="11166"/>
    <cellStyle name="_Форма 21.1_БН_БС" xfId="11167"/>
    <cellStyle name="_Форма 21.1_БНГ_БС" xfId="11168"/>
    <cellStyle name="_Форма 21.1_БПГ_НГДО" xfId="11169"/>
    <cellStyle name="_Форма 21.1_бюд.2004г.(упр.расх.ООО ЛЗС)Моск.Люба 24.11.03" xfId="11170"/>
    <cellStyle name="_Форма 21.1_бюд.Упр.расх.2004г.ООО" xfId="11171"/>
    <cellStyle name="_Форма 21.1_бюд.Упр.расх.2004г.ООО_ПНП" xfId="11172"/>
    <cellStyle name="_Форма 21.1_вспомогательные материалы план 2 кв." xfId="11173"/>
    <cellStyle name="_Форма 21.1_ДДС" xfId="11174"/>
    <cellStyle name="_Форма 21.1_ДО" xfId="11175"/>
    <cellStyle name="_Форма 21.1_ЗАО_20_АЛД_3июн03" xfId="11176"/>
    <cellStyle name="_Форма 21.1_КАЛК план-факт 2004 г. ЛП (2)" xfId="11177"/>
    <cellStyle name="_Форма 21.1_КАЛК план-факт 2004 г. ЛП (2)_ПНП" xfId="11178"/>
    <cellStyle name="_Форма 21.1_Кап ремонт скважин" xfId="11179"/>
    <cellStyle name="_Форма 21.1_Кап ремонт скважин_ПНП" xfId="11180"/>
    <cellStyle name="_Форма 21.1_Книга1" xfId="11181"/>
    <cellStyle name="_Форма 21.1_Комм и управл" xfId="11182"/>
    <cellStyle name="_Форма 21.1_Комм и управл1" xfId="11183"/>
    <cellStyle name="_Форма 21.1_Контрольные  1 кв 2008 141107 новая форма" xfId="11184"/>
    <cellStyle name="_Форма 21.1_Лукойл-Коми ф 14_2 " xfId="11185"/>
    <cellStyle name="_Форма 21.1_Мат балансы 090708" xfId="11186"/>
    <cellStyle name="_Форма 21.1_матер 20072" xfId="11187"/>
    <cellStyle name="_Форма 21.1_Не входящие в валовую" xfId="11188"/>
    <cellStyle name="_Форма 21.1_ОХ_факт R3_2006 г" xfId="11189"/>
    <cellStyle name="_Форма 21.1_Пакет РФ_опт3_низ сс_26авг03 (1)" xfId="11190"/>
    <cellStyle name="_Форма 21.1_план на 2008" xfId="11191"/>
    <cellStyle name="_Форма 21.1_План ПНН  1 кв 2008-9гг от 28 нояб  07(1 вар)" xfId="11192"/>
    <cellStyle name="_Форма 21.1_ПНП" xfId="11193"/>
    <cellStyle name="_Форма 21.1_Приложение _ 2 Формы для предприятий  2004-2006 (2)" xfId="11194"/>
    <cellStyle name="_Форма 21.1_Приложение _ 2 Формы для предприятий  2004-2006 (2)_ПНП" xfId="11195"/>
    <cellStyle name="_Форма 21.1_Приложения 1,2,3,4" xfId="11196"/>
    <cellStyle name="_Форма 21.1_Приложения 1,2,3,4,5,6,7,8,9" xfId="11197"/>
    <cellStyle name="_Форма 21.1_Прочие" xfId="11198"/>
    <cellStyle name="_Форма 21.1_Смета 1 квартал" xfId="11199"/>
    <cellStyle name="_Форма 21.1_смета 2009" xfId="11200"/>
    <cellStyle name="_Форма 21.1_Смета УГПЗ 2003 год факт  -для базы дпнных" xfId="11201"/>
    <cellStyle name="_Форма 21.1_Страхование  нов.форма" xfId="11202"/>
    <cellStyle name="_Форма 21.1_структура цены" xfId="11203"/>
    <cellStyle name="_Форма 21.1_ТРОФ 2004 ТПП Усинск" xfId="11204"/>
    <cellStyle name="_Форма 21.1_ТРС_БС" xfId="11205"/>
    <cellStyle name="_Форма 21.1_ТРС_НГДО" xfId="11206"/>
    <cellStyle name="_Форма 21.1_ТЭП_БС" xfId="11207"/>
    <cellStyle name="_Форма 21.1_ТЭП_НГДО" xfId="11208"/>
    <cellStyle name="_Форма 21.1_упр и ком" xfId="11209"/>
    <cellStyle name="_Форма 21.1_УПР_БС" xfId="11210"/>
    <cellStyle name="_Форма 21.1_УПР_НГДО" xfId="11211"/>
    <cellStyle name="_Форма 21.1_Управленч 2008 г и 1 кв с кап. строит" xfId="11212"/>
    <cellStyle name="_Форма 21.1_Факт полугодие  ЛУКОЙЛ-ПЕРМЬ для москвы ГРУППА Буйлову (5)" xfId="11213"/>
    <cellStyle name="_Форма 21.1_Форма 13.30" xfId="11214"/>
    <cellStyle name="_Форма 21.1_Форма 13.30 от Ветошевой" xfId="11215"/>
    <cellStyle name="_Форма 21.1_ФОРМА 14 НГДО sap" xfId="11216"/>
    <cellStyle name="_Форма 21.1_формы 13.30 13.37 13.38" xfId="11217"/>
    <cellStyle name="_Форма 21.1_Формы Бюджет-Факт 2004 для НК+++" xfId="11218"/>
    <cellStyle name="_Форма 21.1_Формы Бюджет-Факт 2004 для НК+++ (2)" xfId="11219"/>
    <cellStyle name="_Форма 21.1_Формы ГПЗ 3кв" xfId="11220"/>
    <cellStyle name="_Форма 21.1_Формы ГПЗ 3кв_ПНП" xfId="11221"/>
    <cellStyle name="_Форма 21.1_ФОРМЫ ГУКБЭПИ" xfId="11222"/>
    <cellStyle name="_Форма 21.1_ФОРМЫ ГУКБЭПИ_ПНП" xfId="11223"/>
    <cellStyle name="_Форма 21.1_Формы для БК" xfId="11224"/>
    <cellStyle name="_Форма 21.1_Формы ежемес отчетов 2004 г" xfId="11225"/>
    <cellStyle name="_Форма 21.1_Формы ежемес отчетов 2004 г для ТПП" xfId="11226"/>
    <cellStyle name="_Форма 21.1_Формы ежемес отчетов 2004 гППО и др." xfId="11227"/>
    <cellStyle name="_Форма 21.1_Формы ежемес отчетов 2004 гУГПЗ" xfId="11228"/>
    <cellStyle name="_Форма 21.1_Формы ежемес отчетов 2004 гюр лица" xfId="11229"/>
    <cellStyle name="_Форма 21.1_Формы плана АмКоми на 2004 скор" xfId="11230"/>
    <cellStyle name="_Форма 21.1_Формы Экон плана 2006 г для ТПП" xfId="11231"/>
    <cellStyle name="_Форма 21.1_Формы Экон плана 2006 г УГПЗ" xfId="11232"/>
    <cellStyle name="_Форма 21.1_Формы Экон плана 2006 г юр лица" xfId="11233"/>
    <cellStyle name="_Форма 21.1_Формы Экон плана 2006 г. ППО и др." xfId="11234"/>
    <cellStyle name="_Форма 21.1_Формы Экон плана 2009-2011 г ППО и др." xfId="11235"/>
    <cellStyle name="_Форма 21.1_Формы Экон плана 2009-2011 г УГПЗ" xfId="11236"/>
    <cellStyle name="_Форма 21.1_Формы Экон плана 2009-2011 г юр лица" xfId="11237"/>
    <cellStyle name="_Форма 21.1_Формы Экон плана 2009-2011 ТПП" xfId="11238"/>
    <cellStyle name="_Форма 21.1_Формы_2004-2006_060803" xfId="11239"/>
    <cellStyle name="_Форма 21.1_ФормыАГДдлябюджетIIIкв03гскорр" xfId="11240"/>
    <cellStyle name="_Форма 21.1_ФормыАГДдлябюджетIIIкв03гскорр_ПНП" xfId="11241"/>
    <cellStyle name="_Форма 21.1_ФЭП" xfId="11242"/>
    <cellStyle name="_Форма 21.1_ФЭП  и ПУ  план 2009-2011  1" xfId="11243"/>
    <cellStyle name="_Форма 21.1_ФЭП, ПУ  и ПДиР  план 2009-2011 2010-2011 новая цена и %ОКОНЧАТЕЛЬНО" xfId="11244"/>
    <cellStyle name="_Форма 21.1_ФЭП_БС" xfId="11245"/>
    <cellStyle name="_Форма 21.1_ФЭП_НГДО" xfId="11246"/>
    <cellStyle name="_Форма 21.1_Шаблон ЛО Формы Экон Плана 2009-2011 г ТПП часть1" xfId="11247"/>
    <cellStyle name="_Форма 21.1_Энергия" xfId="11248"/>
    <cellStyle name="_форма 21-НГДО 2003г" xfId="11249"/>
    <cellStyle name="_форма 31- 2003г" xfId="11250"/>
    <cellStyle name="_форма 51 180804" xfId="11251"/>
    <cellStyle name="_форма 51 180804_ПНП" xfId="11252"/>
    <cellStyle name="_Форма 8 20 ИТАТ V2" xfId="11253"/>
    <cellStyle name="_Форма 8.20.2 - 01.10.07" xfId="11254"/>
    <cellStyle name="_Форма № 1 Расчет добычи (дек 07)" xfId="11255"/>
    <cellStyle name="_Форма TNK 2005_VNG_11_05_04" xfId="11256"/>
    <cellStyle name="_Форма Б (аренда) к запросу сбытам БП-2007.xls 02" xfId="11257"/>
    <cellStyle name="_Форма бюджета Нишкевич Ю.А." xfId="11258"/>
    <cellStyle name="_Форма геофизики ООО ЛК" xfId="11259"/>
    <cellStyle name="_Форма договорной цены ТЕР1" xfId="11260"/>
    <cellStyle name="_Форма К-1" xfId="11261"/>
    <cellStyle name="_Форма К-1_ПНП" xfId="11262"/>
    <cellStyle name="_Форма ПДиР-новая" xfId="11263"/>
    <cellStyle name="_Форма ПДиР-новая_ПНП" xfId="11264"/>
    <cellStyle name="_Форма ПК-июль" xfId="11265"/>
    <cellStyle name="_Форма ПНП_07.08" xfId="11266"/>
    <cellStyle name="_Форма по внереализ. и операц.дох.и расх. на 2005 год" xfId="11267"/>
    <cellStyle name="_Форма по внереализ. и операц.дох.и расх. на 2005 год_ПНП" xfId="11268"/>
    <cellStyle name="_Форма по капвложениям вычеты_290604" xfId="11269"/>
    <cellStyle name="_Форма по КВ_2006_020306_после упрощения" xfId="11270"/>
    <cellStyle name="_Форма ППУ" xfId="11271"/>
    <cellStyle name="_Форма ППУ_ПНП" xfId="11272"/>
    <cellStyle name="_Форма презентации 2004 (english)19.09.03" xfId="11273"/>
    <cellStyle name="_Форма презентации 2004 (english)19.09.03_ПРЕЗЕНТАЦИЯ св англ_" xfId="11274"/>
    <cellStyle name="_Форма сводного плана ТЭП" xfId="11275"/>
    <cellStyle name="_Форма сравнение эффективности по мест-ям инфрастр1" xfId="11276"/>
    <cellStyle name="_Форма сравнение эффективности по предприятиям1" xfId="11277"/>
    <cellStyle name="_Форма сравнения 2003 г и 2004 г" xfId="11278"/>
    <cellStyle name="_форма ЭП-НГДО к Реглам" xfId="11279"/>
    <cellStyle name="_Форма_01.16_UpstreamForm_05_FINPLAN_САнгл" xfId="11280"/>
    <cellStyle name="_Форма_01.16_UpstreamForm_05_SMETA_САнгл" xfId="11281"/>
    <cellStyle name="_Форма_01.16_UpstreamForm_13_TEP_САнгл" xfId="11282"/>
    <cellStyle name="_Форма_01.16_UpstreamForm_13_TEP_САнгл_Downstream3_Marketing" xfId="11283"/>
    <cellStyle name="_Форма_01.16_UpstreamForm_13_TEP_САнгл_WorkingCapital_WorkbookWithKeys_16jul1042" xfId="11284"/>
    <cellStyle name="_ФОРМА_14.03.03-Свод_ЛОХЛ_1кв. ож" xfId="11285"/>
    <cellStyle name="_ФОРМА_140303_ЛОХЛ_2кв_испр" xfId="11286"/>
    <cellStyle name="_ФОРМА_140303_ЛОХЛ_2кв_испр_ПНП" xfId="11287"/>
    <cellStyle name="_ФОРМА_17.03.03-Свод_ЛОХЛ_1кв. ож" xfId="11288"/>
    <cellStyle name="_ФОРМА_2 кв 2003 НК вероятный_Консолидация" xfId="11289"/>
    <cellStyle name="_ФОРМА_2 кв 2003 НК вероятный_Российская часть1" xfId="11290"/>
    <cellStyle name="_ФОРМА_2 кв 2003 НК пессимист_Консолидация" xfId="11291"/>
    <cellStyle name="_ФОРМА_2002 ЗАО Пермь прогноз" xfId="11292"/>
    <cellStyle name="_ФОРМА_2002 ЗАО Пермь прогноз_Downstream-LNB-II 2003" xfId="11293"/>
    <cellStyle name="_ФОРМА_2002 Пермь Прогноз" xfId="11294"/>
    <cellStyle name="_ФОРМА_2003 2 кв  Хазар" xfId="11295"/>
    <cellStyle name="_ФОРМА_2003-возвратный план в НК_2512" xfId="11296"/>
    <cellStyle name="_ФОРМА_2004-2006гг_240903_01-20" xfId="11297"/>
    <cellStyle name="_ФОРМА_21 НГДО-1" xfId="11298"/>
    <cellStyle name="_ФОРМА_21 НГДО-1.(изм.Коми)" xfId="11299"/>
    <cellStyle name="_ФОРМА_21 НГДО-1.(изм.Коми)_ПНП" xfId="11300"/>
    <cellStyle name="_ФОРМА_21 НГДО-1.(изм.Коми+ЛОХЛ 1кв.ож)" xfId="11301"/>
    <cellStyle name="_ФОРМА_21 НГДО-1.(изм.Коми+ЛОХЛ 1кв.ож)_ПНП" xfId="11302"/>
    <cellStyle name="_ФОРМА_21 НГДО-1_ПНП" xfId="11303"/>
    <cellStyle name="_ФОРМА_21 НГДО-3кв (принято)" xfId="11304"/>
    <cellStyle name="_ФОРМА_21 НГДО-скоррект.2кв" xfId="11305"/>
    <cellStyle name="_ФОРМА_21 НГДО-скоррект.2кв_ПНП" xfId="11306"/>
    <cellStyle name="_Форма_230604" xfId="11307"/>
    <cellStyle name="_ФОРМА_2кв_18ф_28.02.03" xfId="11308"/>
    <cellStyle name="_ФОРМА_5 Формы документов по Врем.рег" xfId="11309"/>
    <cellStyle name="_ФОРМА_51_2003_04.12_И" xfId="11310"/>
    <cellStyle name="_ФОРМА_Book11" xfId="11311"/>
    <cellStyle name="_ФОРМА_BUDGET 2003 040603 _3кв_1455_испр 21С_добыча" xfId="11312"/>
    <cellStyle name="_ФОРМА_BUDGET 2003 040603 _3кв_1838_испр 21С_добыча" xfId="11313"/>
    <cellStyle name="_ФОРМА_BUDGET 2003 160503 2кв_комплексн_формы испр" xfId="11314"/>
    <cellStyle name="_ФОРМА_BUDGET 2003 170503 2кв_комплексн_формы испр_1140" xfId="11315"/>
    <cellStyle name="_ФОРМА_BUDGET 2003 170503 2кв_комплексн_формы испр_1435" xfId="11316"/>
    <cellStyle name="_ФОРМА_BUDGET 2003 190503 2кв_комплексн_формы испр_0900" xfId="11317"/>
    <cellStyle name="_ФОРМА_BUDGET 2003 190503 2кв_комплексн_формы испр_1620" xfId="11318"/>
    <cellStyle name="_ФОРМА_BUDGET_ 2003_3кв_040703" xfId="11319"/>
    <cellStyle name="_ФОРМА_BUDGET_ ZAO 03_01.12.02испр_упр" xfId="11320"/>
    <cellStyle name="_ФОРМА_BUDGET_ ZAO 03_03.12.02испр_упр" xfId="11321"/>
    <cellStyle name="_ФОРМА_BUDGET_ ZAO 03_04.12.02испр_упр" xfId="11322"/>
    <cellStyle name="_ФОРМА_BUDGET_ ZAO 03_05.12.02испр_упр" xfId="11323"/>
    <cellStyle name="_ФОРМА_BUDGET_ ZAO 03_09.12.02испр" xfId="11324"/>
    <cellStyle name="_ФОРМА_BUDGET_ ZAO 03_14.11.02_Вариант" xfId="11325"/>
    <cellStyle name="_ФОРМА_BUDGET_ ZAO 03_18.10.02_Вариант" xfId="11326"/>
    <cellStyle name="_ФОРМА_BUDGET_ ZAO 03_19.11.02" xfId="11327"/>
    <cellStyle name="_ФОРМА_BUDGET_ ZAO 03_21.11.02" xfId="11328"/>
    <cellStyle name="_ФОРМА_BUDGET_ ZAO 03_22.10.02_Вариант" xfId="11329"/>
    <cellStyle name="_ФОРМА_BUDGET_ ZAO 03_25.10.02_Вариант" xfId="11330"/>
    <cellStyle name="_ФОРМА_BUDGET_2003_04.03.03" xfId="11331"/>
    <cellStyle name="_ФОРМА_BUDGET_2003_06.03.03" xfId="11332"/>
    <cellStyle name="_ФОРМА_BUDGET_2003_07.03.03" xfId="11333"/>
    <cellStyle name="_ФОРМА_BUDGET_2003_11.03.03" xfId="11334"/>
    <cellStyle name="_ФОРМА_BUDGET_2003_12.02.03" xfId="11335"/>
    <cellStyle name="_ФОРМА_BUDGET_2003_14.03.03" xfId="11336"/>
    <cellStyle name="_ФОРМА_BUDGET_2003_14.04.03Комп" xfId="11337"/>
    <cellStyle name="_ФОРМА_BUDGET_2003_17.02.03" xfId="11338"/>
    <cellStyle name="_ФОРМА_BUDGET_2003_17.04.03" xfId="11339"/>
    <cellStyle name="_ФОРМА_BUDGET_2003_19.02.03" xfId="11340"/>
    <cellStyle name="_ФОРМА_BUDGET_2003_19.12.02" xfId="11341"/>
    <cellStyle name="_ФОРМА_BUDGET_2003_20.02.03" xfId="11342"/>
    <cellStyle name="_ФОРМА_BUDGET_2003_21.02.03" xfId="11343"/>
    <cellStyle name="_ФОРМА_BUDGET_2003_23.01.03" xfId="11344"/>
    <cellStyle name="_ФОРМА_BUDGET_2003_23.04.03_14-00" xfId="11345"/>
    <cellStyle name="_ФОРМА_BUDGET_2003_23.04.03_19-30" xfId="11346"/>
    <cellStyle name="_ФОРМА_BUDGET_2003_250403_19" xfId="11347"/>
    <cellStyle name="_ФОРМА_BUDGET_FIN_IIkv_ 2002_Dtd=17,5(затарты 20% равномерно)" xfId="11348"/>
    <cellStyle name="_ФОРМА_BUDGET_FIN_IIkv_ 2002_Dtd=17,5(затарты 20% равномерно)_21 НГДО-3кв (принято)" xfId="11349"/>
    <cellStyle name="_ФОРМА_BUDGET_FIN_IIkv_ 2002_Dtd=17,5(затарты 20% равномерно)_IIквАГДгод03" xfId="11350"/>
    <cellStyle name="_ФОРМА_BUDGET_FIN_IIkv_ 2002_Dtd=17,5(затарты 20% равномерно)_IVквАГДгод03" xfId="11351"/>
    <cellStyle name="_ФОРМА_BUDGET_FIN_IIkv_ 2002_Dtd=17,5(затарты 20% равномерно)_IVквНВгод03" xfId="11352"/>
    <cellStyle name="_ФОРМА_BUDGET_FIN_IIkv_ 2002_Dtd=17,5(затарты 20% равномерно)_Бюд.ПНГП на III кв.2003г." xfId="11353"/>
    <cellStyle name="_ФОРМА_BUDGET_FIN_IIkv_ 2002_Dtd=17,5(затарты 20% равномерно)_Бюджет 4 квартала из Москвы" xfId="11354"/>
    <cellStyle name="_ФОРМА_BUDGET_FIN_IIkv_ 2002_Dtd=17,5(затарты 20% равномерно)_Книга1" xfId="11355"/>
    <cellStyle name="_ФОРМА_BUDGET_FIN_IIkv_ 2002_Dtd=17,5(затарты 20% равномерно)_Книга1_ПНП" xfId="11356"/>
    <cellStyle name="_ФОРМА_BUDGET_FIN_IIkv_ 2002_Dtd=17,5(затарты 20% равномерно)_Контр и контролир показатели 1кв 2004" xfId="11357"/>
    <cellStyle name="_ФОРМА_BUDGET_FIN_IIkv_ 2002_Dtd=17,5(затарты 20% равномерно)_Контр и контролир показатели 1кв 2004_ПНП" xfId="11358"/>
    <cellStyle name="_ФОРМА_BUDGET_FIN_IIkv_ 2002_Dtd=17,5(затарты 20% равномерно)_ПНП" xfId="11359"/>
    <cellStyle name="_ФОРМА_BUDGET_FIN_IIkv_ 2002_Dtd=17,5(затарты 20% равномерно)_показатели 1полугод_Кристине" xfId="11360"/>
    <cellStyle name="_ФОРМА_BUDGET_FIN_IIkv_ 2002_Dtd=17,5(затарты 20% равномерно)_Форма 21.1.2 кв" xfId="11361"/>
    <cellStyle name="_ФОРМА_BUDGET_FIN_IIkv_ 2002_Dtd=17,5(затарты 20% равномерно)_Форма 21.1.2 кв_ПНП" xfId="11362"/>
    <cellStyle name="_ФОРМА_BUDGET_IIkv_ 2002_Dtd=17,5(с предл ПН)" xfId="11363"/>
    <cellStyle name="_ФОРМА_BUDGET_IIkv_ 2002_Dtd=17,5(с предл ПН)_21 НГДО-3кв (принято)" xfId="11364"/>
    <cellStyle name="_ФОРМА_BUDGET_IIkv_ 2002_Dtd=17,5(с предл ПН)_IIквАГДгод03" xfId="11365"/>
    <cellStyle name="_ФОРМА_BUDGET_IIkv_ 2002_Dtd=17,5(с предл ПН)_IVквАГДгод03" xfId="11366"/>
    <cellStyle name="_ФОРМА_BUDGET_IIkv_ 2002_Dtd=17,5(с предл ПН)_IVквНВгод03" xfId="11367"/>
    <cellStyle name="_ФОРМА_BUDGET_IIkv_ 2002_Dtd=17,5(с предл ПН)_Бюд.ПНГП на III кв.2003г." xfId="11368"/>
    <cellStyle name="_ФОРМА_BUDGET_IIkv_ 2002_Dtd=17,5(с предл ПН)_Бюджет 4 квартала из Москвы" xfId="11369"/>
    <cellStyle name="_ФОРМА_BUDGET_IIkv_ 2002_Dtd=17,5(с предл ПН)_Книга1" xfId="11370"/>
    <cellStyle name="_ФОРМА_BUDGET_IIkv_ 2002_Dtd=17,5(с предл ПН)_Книга1_ПНП" xfId="11371"/>
    <cellStyle name="_ФОРМА_BUDGET_IIkv_ 2002_Dtd=17,5(с предл ПН)_Контр и контролир показатели 1кв 2004" xfId="11372"/>
    <cellStyle name="_ФОРМА_BUDGET_IIkv_ 2002_Dtd=17,5(с предл ПН)_Контр и контролир показатели 1кв 2004_ПНП" xfId="11373"/>
    <cellStyle name="_ФОРМА_BUDGET_IIkv_ 2002_Dtd=17,5(с предл ПН)_ПНП" xfId="11374"/>
    <cellStyle name="_ФОРМА_BUDGET_IIkv_ 2002_Dtd=17,5(с предл ПН)_показатели 1полугод_Кристине" xfId="11375"/>
    <cellStyle name="_ФОРМА_BUDGET_IIkv_ 2002_Dtd=17,5(с предл ПН)_Форма 21.1.2 кв" xfId="11376"/>
    <cellStyle name="_ФОРМА_BUDGET_IIkv_ 2002_Dtd=17,5(с предл ПН)_Форма 21.1.2 кв_ПНП" xfId="11377"/>
    <cellStyle name="_ФОРМА_BUDGET_Ikv_ 2002_Dtd=19" xfId="11378"/>
    <cellStyle name="_ФОРМА_BUDGET_Ikv_ 2002_Dtd=19_21 НГДО-3кв (принято)" xfId="11379"/>
    <cellStyle name="_ФОРМА_BUDGET_Ikv_ 2002_Dtd=19_IIквАГДгод03" xfId="11380"/>
    <cellStyle name="_ФОРМА_BUDGET_Ikv_ 2002_Dtd=19_IVквАГДгод03" xfId="11381"/>
    <cellStyle name="_ФОРМА_BUDGET_Ikv_ 2002_Dtd=19_IVквНВгод03" xfId="11382"/>
    <cellStyle name="_ФОРМА_BUDGET_Ikv_ 2002_Dtd=19_Бюд.ПНГП на III кв.2003г." xfId="11383"/>
    <cellStyle name="_ФОРМА_BUDGET_Ikv_ 2002_Dtd=19_Бюджет 4 квартала из Москвы" xfId="11384"/>
    <cellStyle name="_ФОРМА_BUDGET_Ikv_ 2002_Dtd=19_Книга1" xfId="11385"/>
    <cellStyle name="_ФОРМА_BUDGET_Ikv_ 2002_Dtd=19_Книга1_ПНП" xfId="11386"/>
    <cellStyle name="_ФОРМА_BUDGET_Ikv_ 2002_Dtd=19_Контр и контролир показатели 1кв 2004" xfId="11387"/>
    <cellStyle name="_ФОРМА_BUDGET_Ikv_ 2002_Dtd=19_Контр и контролир показатели 1кв 2004_ПНП" xfId="11388"/>
    <cellStyle name="_ФОРМА_BUDGET_Ikv_ 2002_Dtd=19_ПНП" xfId="11389"/>
    <cellStyle name="_ФОРМА_BUDGET_Ikv_ 2002_Dtd=19_показатели 1полугод_Кристине" xfId="11390"/>
    <cellStyle name="_ФОРМА_BUDGET_Ikv_ 2002_Dtd=19_Форма 21.1.2 кв" xfId="11391"/>
    <cellStyle name="_ФОРМА_BUDGET_Ikv_ 2002_Dtd=19_Форма 21.1.2 кв_ПНП" xfId="11392"/>
    <cellStyle name="_ФОРМА_BUDGET_ZAO2002" xfId="11393"/>
    <cellStyle name="_ФОРМА_BUDGET_ZAO2002(I кв)" xfId="11394"/>
    <cellStyle name="_ФОРМА_BUDGET_ПН2002(2)" xfId="11395"/>
    <cellStyle name="_ФОРМА_BUDGET_ПН2002(2)_21 НГДО-3кв (принято)" xfId="11396"/>
    <cellStyle name="_ФОРМА_BUDGET_ПН2002(2)_IIквАГДгод03" xfId="11397"/>
    <cellStyle name="_ФОРМА_BUDGET_ПН2002(2)_IVквАГДгод03" xfId="11398"/>
    <cellStyle name="_ФОРМА_BUDGET_ПН2002(2)_IVквНВгод03" xfId="11399"/>
    <cellStyle name="_ФОРМА_BUDGET_ПН2002(2)_Бюд.ПНГП на III кв.2003г." xfId="11400"/>
    <cellStyle name="_ФОРМА_BUDGET_ПН2002(2)_Бюджет 4 квартала из Москвы" xfId="11401"/>
    <cellStyle name="_ФОРМА_BUDGET_ПН2002(2)_Книга1" xfId="11402"/>
    <cellStyle name="_ФОРМА_BUDGET_ПН2002(2)_Книга1_ПНП" xfId="11403"/>
    <cellStyle name="_ФОРМА_BUDGET_ПН2002(2)_Контр и контролир показатели 1кв 2004" xfId="11404"/>
    <cellStyle name="_ФОРМА_BUDGET_ПН2002(2)_Контр и контролир показатели 1кв 2004_ПНП" xfId="11405"/>
    <cellStyle name="_ФОРМА_BUDGET_ПН2002(2)_ПНП" xfId="11406"/>
    <cellStyle name="_ФОРМА_BUDGET_ПН2002(2)_показатели 1полугод_Кристине" xfId="11407"/>
    <cellStyle name="_ФОРМА_BUDGET_ПН2002(2)_Форма 21.1.2 кв" xfId="11408"/>
    <cellStyle name="_ФОРМА_BUDGET_ПН2002(2)_Форма 21.1.2 кв_ПНП" xfId="11409"/>
    <cellStyle name="_ФОРМА_BUDGET_ПН2002(3-2)" xfId="11410"/>
    <cellStyle name="_ФОРМА_BUDGET_ъбп2002" xfId="11411"/>
    <cellStyle name="_ФОРМА_Downstream-LNB-II 2003" xfId="11412"/>
    <cellStyle name="_ФОРМА_IIквАГДгод03" xfId="11413"/>
    <cellStyle name="_ФОРМА_IIквАГДгод03_ПНП" xfId="11414"/>
    <cellStyle name="_ФОРМА_IIквНВЭконпл02К" xfId="11415"/>
    <cellStyle name="_ФОРМА_IVквАГДгод03" xfId="11416"/>
    <cellStyle name="_ФОРМА_IVквАГДгод03_ПНП" xfId="11417"/>
    <cellStyle name="_ФОРМА_IVквНВгод03" xfId="11418"/>
    <cellStyle name="_ФОРМА_IVквНВгод03_ПНП" xfId="11419"/>
    <cellStyle name="_ФОРМА_LUKOIL forms 2003 LOHL consolidated v5 16 oct 2002" xfId="11420"/>
    <cellStyle name="_ФОРМА_АГДгод03" xfId="11421"/>
    <cellStyle name="_ФОРМА_АГДгод03_21 НГДО-3кв (принято)" xfId="11422"/>
    <cellStyle name="_ФОРМА_АГДгод03_ПНП" xfId="11423"/>
    <cellStyle name="_ФОРМА_Битран2003-после рассмотрения" xfId="11424"/>
    <cellStyle name="_ФОРМА_Битран2003-после рассмотрения_ПНП" xfId="11425"/>
    <cellStyle name="_ФОРМА_Битран-март" xfId="11426"/>
    <cellStyle name="_ФОРМА_Битран-март_ПНП" xfId="11427"/>
    <cellStyle name="_ФОРМА_Бюд на янв" xfId="11428"/>
    <cellStyle name="_ФОРМА_Бюд.2002г энон.план(ожид)" xfId="11429"/>
    <cellStyle name="_ФОРМА_Бюд.2003г энон.план." xfId="11430"/>
    <cellStyle name="_ФОРМА_Бюд.2003г энон.план.(инвест.3925,2)" xfId="11431"/>
    <cellStyle name="_ФОРМА_Бюд.ПНГП на I кв.2003.(для фин)" xfId="11432"/>
    <cellStyle name="_ФОРМА_Бюджет на 2004-2006ггКоми" xfId="11433"/>
    <cellStyle name="_ФОРМА_БЮДЖЕТ на ноябрь" xfId="11434"/>
    <cellStyle name="_ФОРМА_БЮДЖЕТ-ЗС-2003год-44680Лена" xfId="11435"/>
    <cellStyle name="_ФОРМА_БюдЗС-2002год-4кв" xfId="11436"/>
    <cellStyle name="_ФОРМА_временно" xfId="11437"/>
    <cellStyle name="_ФОРМА_жптнщ(ыeтбк)2002-29.10.2001З" xfId="11438"/>
    <cellStyle name="_ФОРМА_ЗАО_20_АЛД_3июн03" xfId="11439"/>
    <cellStyle name="_ФОРМА_Защита  III  квартала (таблицы)" xfId="11440"/>
    <cellStyle name="_ФОРМА_Защита  III  квартала (таблицы)_ПНП" xfId="11441"/>
    <cellStyle name="_ФОРМА_Источники-2002(1кв)" xfId="11442"/>
    <cellStyle name="_ФОРМА_Источники-2002(1кв)_Downstream-LNB-II 2003" xfId="11443"/>
    <cellStyle name="_ФОРМА_Итоги 2002г-(ожид.) 30.01.03г." xfId="11444"/>
    <cellStyle name="_ФОРМА_Книга1" xfId="11445"/>
    <cellStyle name="_ФОРМА_Книга2" xfId="11446"/>
    <cellStyle name="_ФОРМА_Книга23" xfId="11447"/>
    <cellStyle name="_ФОРМА_Книга3" xfId="11448"/>
    <cellStyle name="_ФОРМА_Книга3_1" xfId="11449"/>
    <cellStyle name="_ФОРМА_Книга3_1_ПНП" xfId="11450"/>
    <cellStyle name="_ФОРМА_Книга4" xfId="11451"/>
    <cellStyle name="_ФОРМА_Книга4_ПНП" xfId="11452"/>
    <cellStyle name="_ФОРМА_Комм и управл1" xfId="11453"/>
    <cellStyle name="_ФОРМА_коммерч" xfId="11454"/>
    <cellStyle name="_ФОРМА_коммерч_ПНП" xfId="11455"/>
    <cellStyle name="_ФОРМА_Контр и контролир показатели 1кв 2004" xfId="11456"/>
    <cellStyle name="_ФОРМА_ЛУКОЙЛ_Бюджет-2003_3008" xfId="11457"/>
    <cellStyle name="_ФОРМА_НВгод03" xfId="11458"/>
    <cellStyle name="_ФОРМА_НВгод03_21 НГДО-3кв (принято)" xfId="11459"/>
    <cellStyle name="_ФОРМА_НВгод03_ПНП" xfId="11460"/>
    <cellStyle name="_ФОРМА_НВгод03_структура цены" xfId="11461"/>
    <cellStyle name="_ФОРМА_НГДО-2002-2кв 1" xfId="11462"/>
    <cellStyle name="_ФОРМА_НГДО-2002-2кв 1кристина" xfId="11463"/>
    <cellStyle name="_ФОРМА_НГДО-2002-2кв 1кристина_Downstream-LNB-II 2003" xfId="11464"/>
    <cellStyle name="_ФОРМА_НГДО-2002-2кв-11" xfId="11465"/>
    <cellStyle name="_ФОРМА_НГДО-2002-2кв2" xfId="11466"/>
    <cellStyle name="_ФОРМА_НГДО-2002-2кв2_Downstream-LNB-II 2003" xfId="11467"/>
    <cellStyle name="_ФОРМА_НГДО-2002-3кв" xfId="11468"/>
    <cellStyle name="_ФОРМА_НГДО-2002-3кв(нов)-4" xfId="11469"/>
    <cellStyle name="_ФОРМА_НГДО-2002-3кв(нов)-4_Downstream-LNB-II 2003" xfId="11470"/>
    <cellStyle name="_ФОРМА_НГДО-2002-3кв(нов)-8" xfId="11471"/>
    <cellStyle name="_ФОРМА_НГДО-2002-4кв" xfId="11472"/>
    <cellStyle name="_ФОРМА_НГДО-2002-расчет2002-СнижДобычи" xfId="11473"/>
    <cellStyle name="_ФОРМА_НГДО-Анашкин2" xfId="11474"/>
    <cellStyle name="_ФОРМА_новая форма 14- 2003г" xfId="11475"/>
    <cellStyle name="_ФОРМА_новая форма 21 С- 2003г" xfId="11476"/>
    <cellStyle name="_ФОРМА_новая форма 21-НГДО" xfId="11477"/>
    <cellStyle name="_ФОРМА_новая форма по НГДО" xfId="11478"/>
    <cellStyle name="_ФОРМА_Пермнефть2003 -1 квартал" xfId="11479"/>
    <cellStyle name="_ФОРМА_Пермнефть2003 -1 квартал_ПНП" xfId="11480"/>
    <cellStyle name="_ФОРМА_Пермнефть2003 -1 кварталс учетом ИСУ НГДО" xfId="11481"/>
    <cellStyle name="_ФОРМА_Пермнефть2003 -1 кварталс учетом ИСУ НГДО_ПНП" xfId="11482"/>
    <cellStyle name="_ФОРМА_Пермнефть2003 после рассмотрения" xfId="11483"/>
    <cellStyle name="_ФОРМА_Пермнефть2003 после рассмотрения_ПНП" xfId="11484"/>
    <cellStyle name="_ФОРМА_Пермнефть-март" xfId="11485"/>
    <cellStyle name="_ФОРМА_Пермнефть-март_ПНП" xfId="11486"/>
    <cellStyle name="_ФОРМА_пЛУК_ЛОХЛк2к03_НИВв1_280403" xfId="11487"/>
    <cellStyle name="_ФОРМА_По кварталам приб" xfId="11488"/>
    <cellStyle name="_ФОРМА_По кварталам приб (прил21-3кварт)" xfId="11489"/>
    <cellStyle name="_ФОРМА_показатели 1полугод_Кристине" xfId="11490"/>
    <cellStyle name="_ФОРМА_показатели к 3 кв ЗАО" xfId="11491"/>
    <cellStyle name="_ФОРМА_показатели к 3 кв ЗАО_21 НГДО-3кв (принято)" xfId="11492"/>
    <cellStyle name="_ФОРМА_показатели к 3 кв ЗАО_ПНП" xfId="11493"/>
    <cellStyle name="_ФОРМА_показатели к 3 кв ЗАО_показатели 1полугод_Кристине" xfId="11494"/>
    <cellStyle name="_ФОРМА_ПредложенияЗСна2003год" xfId="11495"/>
    <cellStyle name="_ФОРМА_ПРОГНОЗ 2002-2005г(Люба)" xfId="11496"/>
    <cellStyle name="_ФОРМА_прогноз 2005(21)-допГаз" xfId="11497"/>
    <cellStyle name="_ФОРМА_прогноз 2005(21)-допГаз_ПНП" xfId="11498"/>
    <cellStyle name="_ФОРМА_ПРОГНОЗдо2006г(апр2003г)" xfId="11499"/>
    <cellStyle name="_ФОРМА_ПроектЗС-2003г(дляЗС)18.10.2002г" xfId="11500"/>
    <cellStyle name="_ФОРМА_Расшифровки статей себестоимости" xfId="11501"/>
    <cellStyle name="_ФОРМА_РИТЭК-2003-нов" xfId="11502"/>
    <cellStyle name="_ФОРМА_себ по Регламенту" xfId="11503"/>
    <cellStyle name="_ФОРМА_Сентябрь-Люба" xfId="11504"/>
    <cellStyle name="_ФОРМА_смета дох и расходов" xfId="11505"/>
    <cellStyle name="_ФОРМА_смета дох и расходов_ПНП" xfId="11506"/>
    <cellStyle name="_ФОРМА_смета дох и расходов-янв" xfId="11507"/>
    <cellStyle name="_ФОРМА_смета дох и расходов-янв_ПНП" xfId="11508"/>
    <cellStyle name="_ФОРМА_структура цены" xfId="11509"/>
    <cellStyle name="_ФОРМА_ТЭП 2002" xfId="11510"/>
    <cellStyle name="_ФОРМА_управл" xfId="11511"/>
    <cellStyle name="_ФОРМА_управл_ПНП" xfId="11512"/>
    <cellStyle name="_ФОРМА_Ф 51" xfId="11513"/>
    <cellStyle name="_ФОРМА_Ф 51 (по регламенту)" xfId="11514"/>
    <cellStyle name="_ФОРМА_Ф 511" xfId="11515"/>
    <cellStyle name="_ФОРМА_ф.18" xfId="11516"/>
    <cellStyle name="_ФОРМА_ф.18_ПНП" xfId="11517"/>
    <cellStyle name="_ФОРМА_ф.51" xfId="11518"/>
    <cellStyle name="_ФОРМА_ф.51 ноябрь 2002 г." xfId="11519"/>
    <cellStyle name="_ФОРМА_ф.51 ноябрь 2002 г._21 НГДО-3кв (принято)" xfId="11520"/>
    <cellStyle name="_ФОРМА_ф.51 ноябрь 2002 г._ПНП" xfId="11521"/>
    <cellStyle name="_ФОРМА_ф.51 ноябрь 2002 г._структура цены" xfId="11522"/>
    <cellStyle name="_ФОРМА_ф.51_ПНП" xfId="11523"/>
    <cellStyle name="_ФОРМА_Ф_14-_2003_Л" xfId="11524"/>
    <cellStyle name="_ФОРМА_Ф_18_2003_Л" xfId="11525"/>
    <cellStyle name="_ФОРМА_Ф_20-_2003_Л" xfId="11526"/>
    <cellStyle name="_ФОРМА_Ф_21 НГДО 2003_Л" xfId="11527"/>
    <cellStyle name="_ФОРМА_Ф_21 С_ 2003_Л" xfId="11528"/>
    <cellStyle name="_ФОРМА_Ф_31_2003_Л" xfId="11529"/>
    <cellStyle name="_ФОРМА_Ф21К1_фЛУК_ЛОХЛк1-2к03_АЛД_02июнь03_1550" xfId="11530"/>
    <cellStyle name="_ФОРМА_Ф21К1К251-53_пЛУК_ЛОХЛк1к03_ННВв1_ЛУКОЙЛ_22111" xfId="11531"/>
    <cellStyle name="_ФОРМА_форма 14- 2003г" xfId="11532"/>
    <cellStyle name="_ФОРМА_форма 14- 2003г (после СД)." xfId="11533"/>
    <cellStyle name="_ФОРМА_Форма 14- для ГУКБЭПИ" xfId="11534"/>
    <cellStyle name="_ФОРМА_форма 14,1- 2003г" xfId="11535"/>
    <cellStyle name="_ФОРМА_форма 14." xfId="11536"/>
    <cellStyle name="_ФОРМА_форма 18- 2003г" xfId="11537"/>
    <cellStyle name="_ФОРМА_форма 20- 2003г" xfId="11538"/>
    <cellStyle name="_ФОРМА_форма 21 С- 2003г" xfId="11539"/>
    <cellStyle name="_ФОРМА_форма 21 С- 2003г(после СД)" xfId="11540"/>
    <cellStyle name="_ФОРМА_форма 21-НГДО 2003г" xfId="11541"/>
    <cellStyle name="_ФОРМА_форма 21-НГДО 2003г-1" xfId="11542"/>
    <cellStyle name="_ФОРМА_форма 21-НГДО 2003г-мой1" xfId="11543"/>
    <cellStyle name="_ФОРМА_форма 21-НГДО от 04.12.02" xfId="11544"/>
    <cellStyle name="_ФОРМА_форма 21-НГДО от 04.12.02_ПНП" xfId="11545"/>
    <cellStyle name="_ФОРМА_форма 21-НГДО от 28.11.02" xfId="11546"/>
    <cellStyle name="_ФОРМА_форма 21-НГДО от 28.11.02_ПНП" xfId="11547"/>
    <cellStyle name="_ФОРМА_форма 31- 2003г" xfId="11548"/>
    <cellStyle name="_ФОРМА_форма 51_Люба" xfId="11549"/>
    <cellStyle name="_ФОРМА_ФОРМЫ ГУКБЭПИ" xfId="11550"/>
    <cellStyle name="_ФОРМА_ФОРМЫ ГУКБЭПИ_ПНП" xfId="11551"/>
    <cellStyle name="_ФОРМА_ФОРМЫ ГУКБЭПИ-04.07.03" xfId="11552"/>
    <cellStyle name="_ФОРМА_ФОРМЫ ГУКБЭПИ-04.07.03_ПНП" xfId="11553"/>
    <cellStyle name="_ФОРМА_ФОРМЫ ГУКБЭПИ-10.07.03" xfId="11554"/>
    <cellStyle name="_ФОРМА_ФОРМЫ ГУКБЭПИ-10.07.03_ПНП" xfId="11555"/>
    <cellStyle name="_ФОРМА_Формы для БК" xfId="11556"/>
    <cellStyle name="_ФОРМА_Формы для Вик. Андр" xfId="11557"/>
    <cellStyle name="_ФОРМА_Формы для предприятий  2004-2006 г.г." xfId="11558"/>
    <cellStyle name="_ФОРМА_Формы для РИТЭК 2004-2006г (раб.)" xfId="11559"/>
    <cellStyle name="_ФОРМА_ФОРМЫ_2003_ЗАО" xfId="11560"/>
    <cellStyle name="_ФОРМА_ФОРМЫ2003годНГДО" xfId="11561"/>
    <cellStyle name="_ФОРМА_ФОРМЫ2003годНК эконом8663" xfId="11562"/>
    <cellStyle name="_ФОРМА_ФОРМЫ2003годНК эконом8663 ( 170)" xfId="11563"/>
    <cellStyle name="_ФОРМА_Цена ЗАО_06.03.03" xfId="11564"/>
    <cellStyle name="_Формат БП_new Сервисы2" xfId="11565"/>
    <cellStyle name="_Формат БП_new Сервисы2_040822 Profit_Tax_(portal)" xfId="11566"/>
    <cellStyle name="_Формат БП_new Сервисы2_040928 Profit_Tax_3Ax1Ax4" xfId="11567"/>
    <cellStyle name="_Формат БП_new Сервисы2_Tax Input 5yr plan" xfId="11568"/>
    <cellStyle name="_Формат БП_new Сервисы2_Книга2" xfId="11569"/>
    <cellStyle name="_Формат БП_new Сервисы2_Налог_на_прибыль" xfId="11570"/>
    <cellStyle name="_Формат КВ БП НПЗ свод_new" xfId="11571"/>
    <cellStyle name="_Формат КВ БП РНПК" xfId="11572"/>
    <cellStyle name="_Формат СИП (2)" xfId="11573"/>
    <cellStyle name="_Формат СИП (2)_Бюджет 2010 (Зем имущ отнош)20.04.10" xfId="11574"/>
    <cellStyle name="_Формат целевых программ на 2003 год оконат" xfId="11575"/>
    <cellStyle name="_Формат целевых программ на 2003 год оконат_040822 Profit_Tax_(portal)" xfId="11576"/>
    <cellStyle name="_Формат целевых программ на 2003 год оконат_040928 Profit_Tax_3Ax1Ax4" xfId="11577"/>
    <cellStyle name="_Формат целевых программ на 2003 год оконат_Tax Input 5yr plan" xfId="11578"/>
    <cellStyle name="_Формат целевых программ на 2003 год оконат_Книга2" xfId="11579"/>
    <cellStyle name="_Формат целевых программ на 2003 год оконат_Налог_на_прибыль" xfId="11580"/>
    <cellStyle name="_Формат целевых программ на 2003 год окончат1" xfId="11581"/>
    <cellStyle name="_Формат целевых программ на 2003 год окончат1_~5055318" xfId="11582"/>
    <cellStyle name="_Формат целевых программ на 2003 год окончат1_DCF030925_vat" xfId="11583"/>
    <cellStyle name="_Формат целевых программ на 2003 год окончат1_DCFonly" xfId="11584"/>
    <cellStyle name="_Формат_ДС_2010-2" xfId="11585"/>
    <cellStyle name="_ФОРМЫ (приложения 1-6)" xfId="11586"/>
    <cellStyle name="_ФОРМЫ (приложения 1-6)_ПНП" xfId="11587"/>
    <cellStyle name="_формы 13.30 13.37 13.38" xfId="11588"/>
    <cellStyle name="_формы 18 " xfId="11589"/>
    <cellStyle name="_Формы 2кв 2004" xfId="11590"/>
    <cellStyle name="_Формы АВГД к запросу сбытам БП-2006" xfId="11591"/>
    <cellStyle name="_Формы АСУ для БП на 2003год" xfId="11592"/>
    <cellStyle name="_Формы АСУ для БП на 2003год_ егор в кис " xfId="11593"/>
    <cellStyle name="_Формы АСУ для БП на 2003год_ егор в кис _040822 Profit_Tax_(portal)" xfId="11594"/>
    <cellStyle name="_Формы АСУ для БП на 2003год_ егор в кис _040928 Profit_Tax_3Ax1Ax4" xfId="11595"/>
    <cellStyle name="_Формы АСУ для БП на 2003год_ егор в кис _Tax Input 5yr plan" xfId="11596"/>
    <cellStyle name="_Формы АСУ для БП на 2003год_ егор в кис _Книга2" xfId="11597"/>
    <cellStyle name="_Формы АСУ для БП на 2003год_ егор в кис _Налог_на_прибыль" xfId="11598"/>
    <cellStyle name="_Формы АСУ для БП на 2003год_040822 Profit_Tax_(portal)" xfId="11599"/>
    <cellStyle name="_Формы АСУ для БП на 2003год_040928 Profit_Tax_3Ax1Ax4" xfId="11600"/>
    <cellStyle name="_Формы АСУ для БП на 2003год_Tax Input 5yr plan" xfId="11601"/>
    <cellStyle name="_Формы АСУ для БП на 2003год_Книга2" xfId="11602"/>
    <cellStyle name="_Формы АСУ для БП на 2003год_Налог_на_прибыль" xfId="11603"/>
    <cellStyle name="_Формы БП_ Юкос (послед)" xfId="11604"/>
    <cellStyle name="_Формы БП_ Юкос-2" xfId="11605"/>
    <cellStyle name="_Формы в структуры (дополнение к Распоряжению)" xfId="11606"/>
    <cellStyle name="_Формы ГПЗ 3кв" xfId="11607"/>
    <cellStyle name="_ФОРМЫ ГУКБЭПИ" xfId="11608"/>
    <cellStyle name="_Формы для БК" xfId="11609"/>
    <cellStyle name="_Формы для БК_ПНП" xfId="11610"/>
    <cellStyle name="_Формы для годовых и месячных бюджетов" xfId="11611"/>
    <cellStyle name="_Формы для дочек для предоставления 2 квартала (2)" xfId="11612"/>
    <cellStyle name="_Формы для предприятий  2004-2006 г.г. (1)" xfId="11613"/>
    <cellStyle name="_Формы ежемес отчетов" xfId="11614"/>
    <cellStyle name="_Формы ежемес отчетов_ПНП" xfId="11615"/>
    <cellStyle name="_формы к регламенту экономистов" xfId="11616"/>
    <cellStyle name="_Формы Кварт отчетов по Кыртаелю" xfId="11617"/>
    <cellStyle name="_Формы плана АмКоми на 2003 (version 2)" xfId="11618"/>
    <cellStyle name="_Формы по Оверсиз" xfId="11619"/>
    <cellStyle name="_Формы по Оверсиз_ПНП" xfId="11620"/>
    <cellStyle name="_Формы Экон плана 2009-2011 ТПП" xfId="11621"/>
    <cellStyle name="_формы ЭП-НГДО(ГПЗ) к РЕГЛАМЕНТУ" xfId="11622"/>
    <cellStyle name="_ФОРМЫ_2003_ЗАО" xfId="11623"/>
    <cellStyle name="_ФОРМЫ_2003_ЗАО_21 НГДО-3кв (принято)" xfId="11624"/>
    <cellStyle name="_ФОРМЫ_2003_ЗАО_ПНП" xfId="11625"/>
    <cellStyle name="_Формы_2004-2006_060803" xfId="11626"/>
    <cellStyle name="_Формы_2004-2006_060803_ПНП" xfId="11627"/>
    <cellStyle name="_Формы_сервисы" xfId="11628"/>
    <cellStyle name="_Формы2003" xfId="11629"/>
    <cellStyle name="_Формы2003_040822 Profit_Tax_(portal)" xfId="11630"/>
    <cellStyle name="_Формы2003_040928 Profit_Tax_3Ax1Ax4" xfId="11631"/>
    <cellStyle name="_Формы2003_Tax Input 5yr plan" xfId="11632"/>
    <cellStyle name="_Формы2003_Книга2" xfId="11633"/>
    <cellStyle name="_Формы2003_Налог_на_прибыль" xfId="11634"/>
    <cellStyle name="_ФОРМЫ2003год_для ЗАО" xfId="11635"/>
    <cellStyle name="_ФОРМЫ2003год_для ЗАО_21 НГДО-3кв (принято)" xfId="11636"/>
    <cellStyle name="_ФОРМЫ2003год_для ЗАО_ПНП" xfId="11637"/>
    <cellStyle name="_ФОРМЫ2003год_для ЗАО_структура цены" xfId="11638"/>
    <cellStyle name="_ФОРМЫ2003годНГДО" xfId="11639"/>
    <cellStyle name="_ФОРМЫ2003годНГДО (1)" xfId="11640"/>
    <cellStyle name="_ФОРМЫ2003годНК эконом8646_300902_ИСПР" xfId="11641"/>
    <cellStyle name="_ФОРМЫ2003годНК эконом8646_300902_ИСПР_21 НГДО-3кв (принято)" xfId="11642"/>
    <cellStyle name="_ФОРМЫ2003годНК эконом8646_300902_ИСПР_ПНП" xfId="11643"/>
    <cellStyle name="_ФОРМЫ2003годНК эконом8663" xfId="11644"/>
    <cellStyle name="_ФОРМЫ2003годНК эконом8663 ( 170)" xfId="11645"/>
    <cellStyle name="_ФОРМЫ2003годНК эконом8663 ( 170)_21 НГДО-3кв (принято)" xfId="11646"/>
    <cellStyle name="_ФОРМЫ2003годНК эконом8663 ( 170)_ПНП" xfId="11647"/>
    <cellStyle name="_ФОРМЫ2003годНК эконом8663_21 НГДО-3кв (принято)" xfId="11648"/>
    <cellStyle name="_ФОРМЫ2003годНК эконом8663_ПНП" xfId="11649"/>
    <cellStyle name="_ФОРМЫ2003годРИТЭК" xfId="11650"/>
    <cellStyle name="_ФОРС Каркатеевы Выполнение 140-05 21-05-06 СМР" xfId="11651"/>
    <cellStyle name="_ФП2003помесячный030129" xfId="11652"/>
    <cellStyle name="_Фундамент" xfId="11653"/>
    <cellStyle name="_Фундамент 10" xfId="11654"/>
    <cellStyle name="_Фундамент 11" xfId="11655"/>
    <cellStyle name="_Фундамент 12" xfId="11656"/>
    <cellStyle name="_Фундамент 2" xfId="11657"/>
    <cellStyle name="_Фундамент 3" xfId="11658"/>
    <cellStyle name="_Фундамент 4" xfId="11659"/>
    <cellStyle name="_Фундамент 5" xfId="11660"/>
    <cellStyle name="_Фундамент 6" xfId="11661"/>
    <cellStyle name="_Фундамент 7" xfId="11662"/>
    <cellStyle name="_Фундамент 8" xfId="11663"/>
    <cellStyle name="_Фундамент 9" xfId="11664"/>
    <cellStyle name="_ФФОРМА 51" xfId="11665"/>
    <cellStyle name="_ФЭП  и ПУ  план 2009-2011  1" xfId="11666"/>
    <cellStyle name="_ФЭП 2003 факт (ПБГ+юр лица)" xfId="11667"/>
    <cellStyle name="_ФЭП 2003 факт (ПБГ+юр лица)_ПНП" xfId="11668"/>
    <cellStyle name="_ФЭП 2003г" xfId="11669"/>
    <cellStyle name="_ФЭП 2003г_ПНП" xfId="11670"/>
    <cellStyle name="_ФЭП возвр план 2кв 2003 для НВЧ" xfId="11671"/>
    <cellStyle name="_ФЭП возвр план 2кв 2003 для НВЧ_ПНП" xfId="11672"/>
    <cellStyle name="_ФЭП, ПУ  и ПДиР  план 2009-2011 2010-2011 новая цена и %ОКОНЧАТЕЛЬНО" xfId="11673"/>
    <cellStyle name="_ЦДУ1полугодие2002г" xfId="11674"/>
    <cellStyle name="_ЦДУ1полугодие2002г_БЮДЖЕТ-ЗС-2003год-44680Лена" xfId="11675"/>
    <cellStyle name="_ЦДУ1полугодие2002г_ПроектЗС-2003г(дляЗС)18.10.2002г" xfId="11676"/>
    <cellStyle name="_ЦДУ1полугодие2002г_ф.51 ноябрь 2002 г." xfId="11677"/>
    <cellStyle name="_ЦДУ1полугодие2002г_форма 21 С- 2003г" xfId="11678"/>
    <cellStyle name="_ЦДУ1полугодие2002г_форма 21 С- 2003г(после СД)" xfId="11679"/>
    <cellStyle name="_цел.программы 26.09" xfId="11680"/>
    <cellStyle name="_цел.программы 26.09_040822 Profit_Tax_(portal)" xfId="11681"/>
    <cellStyle name="_цел.программы 26.09_040928 Profit_Tax_3Ax1Ax4" xfId="11682"/>
    <cellStyle name="_цел.программы 26.09_Tax Input 5yr plan" xfId="11683"/>
    <cellStyle name="_цел.программы 26.09_Книга2" xfId="11684"/>
    <cellStyle name="_цел.программы 26.09_Налог_на_прибыль" xfId="11685"/>
    <cellStyle name="_Цел.формы 2003г" xfId="11686"/>
    <cellStyle name="_Цел.формы 2003г_040822 Profit_Tax_(portal)" xfId="11687"/>
    <cellStyle name="_Цел.формы 2003г_040928 Profit_Tax_3Ax1Ax4" xfId="11688"/>
    <cellStyle name="_Цел.формы 2003г_Tax Input 5yr plan" xfId="11689"/>
    <cellStyle name="_Цел.формы 2003г_Книга2" xfId="11690"/>
    <cellStyle name="_Цел.формы 2003г_Налог_на_прибыль" xfId="11691"/>
    <cellStyle name="_Целевая программа по ПО на 2005 год(самая крутая версия)" xfId="11692"/>
    <cellStyle name="_Целевые 20.09.02" xfId="11693"/>
    <cellStyle name="_Целевые 20.09.02_040822 Profit_Tax_(portal)" xfId="11694"/>
    <cellStyle name="_Целевые 20.09.02_040928 Profit_Tax_3Ax1Ax4" xfId="11695"/>
    <cellStyle name="_Целевые 20.09.02_Tax Input 5yr plan" xfId="11696"/>
    <cellStyle name="_Целевые 20.09.02_Книга2" xfId="11697"/>
    <cellStyle name="_Целевые 20.09.02_Налог_на_прибыль" xfId="11698"/>
    <cellStyle name="_Целевые программы - свод" xfId="11699"/>
    <cellStyle name="_Целевые программы - свод_040822 Profit_Tax_(portal)" xfId="11700"/>
    <cellStyle name="_Целевые программы - свод_040928 Profit_Tax_3Ax1Ax4" xfId="11701"/>
    <cellStyle name="_Целевые программы - свод_Tax Input 5yr plan" xfId="11702"/>
    <cellStyle name="_Целевые программы - свод_Книга2" xfId="11703"/>
    <cellStyle name="_Целевые программы - свод_Налог_на_прибыль" xfId="11704"/>
    <cellStyle name="_целевые_2003" xfId="11705"/>
    <cellStyle name="_целевые_2003_040822 Profit_Tax_(portal)" xfId="11706"/>
    <cellStyle name="_целевые_2003_040928 Profit_Tax_3Ax1Ax4" xfId="11707"/>
    <cellStyle name="_целевые_2003_Tax Input 5yr plan" xfId="11708"/>
    <cellStyle name="_целевые_2003_Книга2" xfId="11709"/>
    <cellStyle name="_целевые_2003_Налог_на_прибыль" xfId="11710"/>
    <cellStyle name="_Ценовые нормативы" xfId="11711"/>
    <cellStyle name="_ЦентрНП_план_250504" xfId="11712"/>
    <cellStyle name="_цены для ФА" xfId="11713"/>
    <cellStyle name="_Цены реализации" xfId="11714"/>
    <cellStyle name="_Цены реализации_ПНП" xfId="11715"/>
    <cellStyle name="_ЦППН-2 приложения к доп 3 11-03-04" xfId="11716"/>
    <cellStyle name="_ЦПр 3 вар 2003" xfId="11717"/>
    <cellStyle name="_ЦПр 3 вар 2003_040822 Profit_Tax_(portal)" xfId="11718"/>
    <cellStyle name="_ЦПр 3 вар 2003_040928 Profit_Tax_3Ax1Ax4" xfId="11719"/>
    <cellStyle name="_ЦПр 3 вар 2003_Tax Input 5yr plan" xfId="11720"/>
    <cellStyle name="_ЦПр 3 вар 2003_Книга2" xfId="11721"/>
    <cellStyle name="_ЦПр 3 вар 2003_Налог_на_прибыль" xfId="11722"/>
    <cellStyle name="_ЦПС Сев.ОР" xfId="11723"/>
    <cellStyle name="_ЦРН Переработка ЗНПЗ факт 4 кв.2004" xfId="11724"/>
    <cellStyle name="_ЦРН Переработка ЗНПЗ факт 4 кв.2004_ПНП" xfId="11725"/>
    <cellStyle name="_ЦРН-II квартал по методике1" xfId="11726"/>
    <cellStyle name="_ЦРН-II квартал по методике1_ПНП" xfId="11727"/>
    <cellStyle name="_ЦРН-IV квартал по методике" xfId="11728"/>
    <cellStyle name="_ЦРН-IV квартал по методике (скорректированный)1" xfId="11729"/>
    <cellStyle name="_ЦРН-IV квартал по методике (скорректированный)1_ПНП" xfId="11730"/>
    <cellStyle name="_ЦРН-IV квартал по методике_ПНП" xfId="11731"/>
    <cellStyle name="_ЧДП Томскнефть_2009-2013_18 09 2008" xfId="11732"/>
    <cellStyle name="_Чел_актплан" xfId="11733"/>
    <cellStyle name="_чем дополнить ААК" xfId="11734"/>
    <cellStyle name="_Численность и основная зарплата КЦ" xfId="11735"/>
    <cellStyle name="_Шаблон" xfId="11736"/>
    <cellStyle name="_шаблон к письму нк 03-8777" xfId="11737"/>
    <cellStyle name="_шаблон к письму нк 03-8777 14 дек" xfId="11738"/>
    <cellStyle name="_Шаблон ТЭП на 2006" xfId="11739"/>
    <cellStyle name="_Шаблон ТЭП на 2006_Бюджет 2010 (Зем имущ отнош)20.04.10" xfId="11740"/>
    <cellStyle name="_Шаяхметов" xfId="11741"/>
    <cellStyle name="_Шаяхметов_040822 Profit_Tax_(portal)" xfId="11742"/>
    <cellStyle name="_Шаяхметов_040928 Profit_Tax_3Ax1Ax4" xfId="11743"/>
    <cellStyle name="_Шаяхметов_Tax Input 5yr plan" xfId="11744"/>
    <cellStyle name="_Шаяхметов_Книга2" xfId="11745"/>
    <cellStyle name="_Шаяхметов_Налог_на_прибыль" xfId="11746"/>
    <cellStyle name="_Экон_Слайды_SPD" xfId="11747"/>
    <cellStyle name="_Экономические формы1" xfId="11748"/>
    <cellStyle name="_Экономические формы1_21 НГДО-3кв (принято)" xfId="11749"/>
    <cellStyle name="_Экономические формы1_ПНП" xfId="11750"/>
    <cellStyle name="_ЭКплан 4кв" xfId="11751"/>
    <cellStyle name="_ЭКплан 4кв_ПНП" xfId="11752"/>
    <cellStyle name="_Эл  подстанции Подъездные пути_свод (2)" xfId="11753"/>
    <cellStyle name="_Эл  подстанции Подъездные пути_свод (2) (2)" xfId="11754"/>
    <cellStyle name="_Энергия" xfId="11755"/>
    <cellStyle name="_ЭПО проверка спецификаций" xfId="11756"/>
    <cellStyle name="_Юганскнефтегаз-2" xfId="11757"/>
    <cellStyle name="_Юганскнефтегаз-2_2010_РАСШИФРОВКА ЗАТРАТ ПО ДОГОВОРАМ" xfId="11758"/>
    <cellStyle name="_Югра" xfId="11759"/>
    <cellStyle name="_ЮНГ_CAPEX(м)_2009-2013_план_v2" xfId="11760"/>
    <cellStyle name="_Январь 02" xfId="11761"/>
    <cellStyle name="_ЯНВАРЬ КТ" xfId="11762"/>
    <cellStyle name="_ЯНВАРЬ ЛК" xfId="11763"/>
    <cellStyle name="_ЯНВАРЬ НО " xfId="11764"/>
    <cellStyle name="_ЯНВАРЬ Харьяганефть" xfId="11765"/>
    <cellStyle name="_Январь_уточ.(03.03.04)" xfId="11766"/>
    <cellStyle name="_Январь_уточ.(03.03.04)_ПНП" xfId="11767"/>
    <cellStyle name="_ЯНОС ГФО 1март07 ОБРАЗЕЦ с 2006 предыдущ" xfId="11768"/>
    <cellStyle name="_ЯНОС ГФО 2006 ф  март07 ОБРАЗЕЦ" xfId="11769"/>
    <cellStyle name="_ЯНОС Мосты (опек) 08.11.07(новый 2008г.)ОСН-к отправке" xfId="11770"/>
    <cellStyle name="_ЯНОС ОБРАЗЕЦ ГФО 2006 9 мес 2006" xfId="11771"/>
    <cellStyle name="_Ярос_актплан" xfId="11772"/>
    <cellStyle name="‘’ђ’ћ’—…’" xfId="11773"/>
    <cellStyle name="’E‰Y [0.00]_laroux" xfId="11774"/>
    <cellStyle name="’E‰Y_laroux" xfId="11775"/>
    <cellStyle name="”€ќђќ‘ћ‚›‰" xfId="11776"/>
    <cellStyle name="”€љ‘€ђћ‚ђќќ›‰" xfId="11777"/>
    <cellStyle name="”ќђќ‘ћ‚›‰" xfId="11778"/>
    <cellStyle name="”љ‘ђћ‚ђќќ›‰" xfId="11779"/>
    <cellStyle name="„…ќ…†ќ›‰" xfId="11780"/>
    <cellStyle name="„ђ’ђ" xfId="11781"/>
    <cellStyle name="€’ћѓћ‚›‰" xfId="11782"/>
    <cellStyle name="=C:\WINNT\SYSTEM32\COMMAND.COM" xfId="11783"/>
    <cellStyle name="=C:\WINNT35\SYSTEM32\COMMAND.COM" xfId="11784"/>
    <cellStyle name="=C:\WINNT35\SYSTEM32\COMMAND.COM 2" xfId="11785"/>
    <cellStyle name="=D:\WINNT\SYSTEM32\COMMAND.COM" xfId="11786"/>
    <cellStyle name="‡ђѓћ‹ћ‚ћљ1" xfId="11787"/>
    <cellStyle name="‡ђѓћ‹ћ‚ћљ2" xfId="11788"/>
    <cellStyle name="•WЏЂ_laroux" xfId="11789"/>
    <cellStyle name="’ћѓћ‚›‰" xfId="11790"/>
    <cellStyle name="0" xfId="11791"/>
    <cellStyle name="0%" xfId="11792"/>
    <cellStyle name="0,00;0;" xfId="11793"/>
    <cellStyle name="0,00;0; 2" xfId="11794"/>
    <cellStyle name="0.0" xfId="11795"/>
    <cellStyle name="0.0%" xfId="11796"/>
    <cellStyle name="0.00" xfId="11797"/>
    <cellStyle name="0.00%" xfId="11798"/>
    <cellStyle name="-15-1976" xfId="11799"/>
    <cellStyle name="1Итоги" xfId="11800"/>
    <cellStyle name="1Основа таблицы" xfId="11801"/>
    <cellStyle name="1Подзаголовок" xfId="11802"/>
    <cellStyle name="1Сложный заголовок" xfId="11803"/>
    <cellStyle name="20% - Accent1 2" xfId="11804"/>
    <cellStyle name="20% - Accent2 2" xfId="11805"/>
    <cellStyle name="20% - Accent3 2" xfId="11806"/>
    <cellStyle name="20% - Accent4 2" xfId="11807"/>
    <cellStyle name="20% - Accent5 2" xfId="11808"/>
    <cellStyle name="20% - Accent6 2" xfId="11809"/>
    <cellStyle name="20% - Акцент1 2" xfId="11810"/>
    <cellStyle name="20% - Акцент1 2 2" xfId="11811"/>
    <cellStyle name="20% - Акцент1 2 3" xfId="11812"/>
    <cellStyle name="20% - Акцент1 2 4" xfId="11813"/>
    <cellStyle name="20% - Акцент1 2 5" xfId="11814"/>
    <cellStyle name="20% - Акцент1 2 6" xfId="11815"/>
    <cellStyle name="20% - Акцент1 3" xfId="11816"/>
    <cellStyle name="20% - Акцент1 3 2" xfId="11817"/>
    <cellStyle name="20% - Акцент1 4" xfId="11818"/>
    <cellStyle name="20% - Акцент1 4 2" xfId="11819"/>
    <cellStyle name="20% - Акцент2 2" xfId="11820"/>
    <cellStyle name="20% - Акцент2 2 2" xfId="11821"/>
    <cellStyle name="20% - Акцент2 2 3" xfId="11822"/>
    <cellStyle name="20% - Акцент2 2 4" xfId="11823"/>
    <cellStyle name="20% - Акцент2 2 5" xfId="11824"/>
    <cellStyle name="20% - Акцент2 2 6" xfId="11825"/>
    <cellStyle name="20% - Акцент2 3" xfId="11826"/>
    <cellStyle name="20% - Акцент2 3 2" xfId="11827"/>
    <cellStyle name="20% - Акцент2 4" xfId="11828"/>
    <cellStyle name="20% - Акцент2 4 2" xfId="11829"/>
    <cellStyle name="20% - Акцент3 2" xfId="11830"/>
    <cellStyle name="20% - Акцент3 2 2" xfId="11831"/>
    <cellStyle name="20% - Акцент3 2 3" xfId="11832"/>
    <cellStyle name="20% - Акцент3 2 4" xfId="11833"/>
    <cellStyle name="20% - Акцент3 2 5" xfId="11834"/>
    <cellStyle name="20% - Акцент3 2 6" xfId="11835"/>
    <cellStyle name="20% - Акцент3 3" xfId="11836"/>
    <cellStyle name="20% - Акцент3 3 2" xfId="11837"/>
    <cellStyle name="20% - Акцент3 4" xfId="11838"/>
    <cellStyle name="20% - Акцент3 4 2" xfId="11839"/>
    <cellStyle name="20% - Акцент4 2" xfId="11840"/>
    <cellStyle name="20% - Акцент4 2 2" xfId="11841"/>
    <cellStyle name="20% - Акцент4 2 3" xfId="11842"/>
    <cellStyle name="20% - Акцент4 2 4" xfId="11843"/>
    <cellStyle name="20% - Акцент4 2 5" xfId="11844"/>
    <cellStyle name="20% - Акцент4 2 6" xfId="11845"/>
    <cellStyle name="20% - Акцент4 3" xfId="11846"/>
    <cellStyle name="20% - Акцент4 3 2" xfId="11847"/>
    <cellStyle name="20% - Акцент4 4" xfId="11848"/>
    <cellStyle name="20% - Акцент4 4 2" xfId="11849"/>
    <cellStyle name="20% - Акцент5 2" xfId="11850"/>
    <cellStyle name="20% - Акцент5 2 2" xfId="11851"/>
    <cellStyle name="20% - Акцент5 2 3" xfId="11852"/>
    <cellStyle name="20% - Акцент5 2 4" xfId="11853"/>
    <cellStyle name="20% - Акцент5 2 5" xfId="11854"/>
    <cellStyle name="20% - Акцент5 2 6" xfId="11855"/>
    <cellStyle name="20% - Акцент5 3" xfId="11856"/>
    <cellStyle name="20% - Акцент5 3 2" xfId="11857"/>
    <cellStyle name="20% - Акцент5 4" xfId="11858"/>
    <cellStyle name="20% - Акцент5 4 2" xfId="11859"/>
    <cellStyle name="20% - Акцент6 2" xfId="11860"/>
    <cellStyle name="20% - Акцент6 2 2" xfId="11861"/>
    <cellStyle name="20% - Акцент6 2 3" xfId="11862"/>
    <cellStyle name="20% - Акцент6 2 4" xfId="11863"/>
    <cellStyle name="20% - Акцент6 2 5" xfId="11864"/>
    <cellStyle name="20% - Акцент6 2 6" xfId="11865"/>
    <cellStyle name="20% - Акцент6 3" xfId="11866"/>
    <cellStyle name="20% - Акцент6 3 2" xfId="11867"/>
    <cellStyle name="20% - Акцент6 4" xfId="11868"/>
    <cellStyle name="20% - Акцент6 4 2" xfId="11869"/>
    <cellStyle name="3" xfId="11870"/>
    <cellStyle name="3_040822 Profit_Tax_(portal)" xfId="11871"/>
    <cellStyle name="3_040928 Profit_Tax_3Ax1Ax4" xfId="11872"/>
    <cellStyle name="3_Книга2" xfId="11873"/>
    <cellStyle name="3_Налог_на_прибыль" xfId="11874"/>
    <cellStyle name="40% - Accent1 2" xfId="11875"/>
    <cellStyle name="40% - Accent2 2" xfId="11876"/>
    <cellStyle name="40% - Accent3 2" xfId="11877"/>
    <cellStyle name="40% - Accent4 2" xfId="11878"/>
    <cellStyle name="40% - Accent5 2" xfId="11879"/>
    <cellStyle name="40% - Accent6 2" xfId="11880"/>
    <cellStyle name="40% - Акцент1 2" xfId="11881"/>
    <cellStyle name="40% - Акцент1 2 2" xfId="11882"/>
    <cellStyle name="40% - Акцент1 2 3" xfId="11883"/>
    <cellStyle name="40% - Акцент1 2 4" xfId="11884"/>
    <cellStyle name="40% - Акцент1 2 5" xfId="11885"/>
    <cellStyle name="40% - Акцент1 2 6" xfId="11886"/>
    <cellStyle name="40% - Акцент1 3" xfId="11887"/>
    <cellStyle name="40% - Акцент1 3 2" xfId="11888"/>
    <cellStyle name="40% - Акцент1 4" xfId="11889"/>
    <cellStyle name="40% - Акцент1 4 2" xfId="11890"/>
    <cellStyle name="40% - Акцент2 2" xfId="11891"/>
    <cellStyle name="40% - Акцент2 2 2" xfId="11892"/>
    <cellStyle name="40% - Акцент2 2 3" xfId="11893"/>
    <cellStyle name="40% - Акцент2 2 4" xfId="11894"/>
    <cellStyle name="40% - Акцент2 2 5" xfId="11895"/>
    <cellStyle name="40% - Акцент2 2 6" xfId="11896"/>
    <cellStyle name="40% - Акцент2 3" xfId="11897"/>
    <cellStyle name="40% - Акцент2 3 2" xfId="11898"/>
    <cellStyle name="40% - Акцент2 4" xfId="11899"/>
    <cellStyle name="40% - Акцент2 4 2" xfId="11900"/>
    <cellStyle name="40% - Акцент3 2" xfId="11901"/>
    <cellStyle name="40% - Акцент3 2 2" xfId="11902"/>
    <cellStyle name="40% - Акцент3 2 3" xfId="11903"/>
    <cellStyle name="40% - Акцент3 2 4" xfId="11904"/>
    <cellStyle name="40% - Акцент3 2 5" xfId="11905"/>
    <cellStyle name="40% - Акцент3 2 6" xfId="11906"/>
    <cellStyle name="40% - Акцент3 3" xfId="11907"/>
    <cellStyle name="40% - Акцент3 3 2" xfId="11908"/>
    <cellStyle name="40% - Акцент3 4" xfId="11909"/>
    <cellStyle name="40% - Акцент3 4 2" xfId="11910"/>
    <cellStyle name="40% - Акцент4 2" xfId="11911"/>
    <cellStyle name="40% - Акцент4 2 2" xfId="11912"/>
    <cellStyle name="40% - Акцент4 2 3" xfId="11913"/>
    <cellStyle name="40% - Акцент4 2 4" xfId="11914"/>
    <cellStyle name="40% - Акцент4 2 5" xfId="11915"/>
    <cellStyle name="40% - Акцент4 2 6" xfId="11916"/>
    <cellStyle name="40% - Акцент4 3" xfId="11917"/>
    <cellStyle name="40% - Акцент4 3 2" xfId="11918"/>
    <cellStyle name="40% - Акцент4 4" xfId="11919"/>
    <cellStyle name="40% - Акцент4 4 2" xfId="11920"/>
    <cellStyle name="40% - Акцент5 2" xfId="11921"/>
    <cellStyle name="40% - Акцент5 2 2" xfId="11922"/>
    <cellStyle name="40% - Акцент5 2 3" xfId="11923"/>
    <cellStyle name="40% - Акцент5 2 4" xfId="11924"/>
    <cellStyle name="40% - Акцент5 2 5" xfId="11925"/>
    <cellStyle name="40% - Акцент5 2 6" xfId="11926"/>
    <cellStyle name="40% - Акцент5 3" xfId="11927"/>
    <cellStyle name="40% - Акцент5 3 2" xfId="11928"/>
    <cellStyle name="40% - Акцент5 4" xfId="11929"/>
    <cellStyle name="40% - Акцент5 4 2" xfId="11930"/>
    <cellStyle name="40% - Акцент6 2" xfId="11931"/>
    <cellStyle name="40% - Акцент6 2 2" xfId="11932"/>
    <cellStyle name="40% - Акцент6 2 3" xfId="11933"/>
    <cellStyle name="40% - Акцент6 2 4" xfId="11934"/>
    <cellStyle name="40% - Акцент6 2 5" xfId="11935"/>
    <cellStyle name="40% - Акцент6 2 6" xfId="11936"/>
    <cellStyle name="40% - Акцент6 3" xfId="11937"/>
    <cellStyle name="40% - Акцент6 3 2" xfId="11938"/>
    <cellStyle name="40% - Акцент6 4" xfId="11939"/>
    <cellStyle name="40% - Акцент6 4 2" xfId="11940"/>
    <cellStyle name="60% - Accent1 2" xfId="11941"/>
    <cellStyle name="60% - Accent2 2" xfId="11942"/>
    <cellStyle name="60% - Accent3 2" xfId="11943"/>
    <cellStyle name="60% - Accent4 2" xfId="11944"/>
    <cellStyle name="60% - Accent5 2" xfId="11945"/>
    <cellStyle name="60% - Accent6 2" xfId="11946"/>
    <cellStyle name="60% - Акцент1 2" xfId="11947"/>
    <cellStyle name="60% - Акцент1 2 2" xfId="11948"/>
    <cellStyle name="60% - Акцент1 2 3" xfId="11949"/>
    <cellStyle name="60% - Акцент1 2 4" xfId="11950"/>
    <cellStyle name="60% - Акцент1 2 5" xfId="11951"/>
    <cellStyle name="60% - Акцент2 2" xfId="11952"/>
    <cellStyle name="60% - Акцент2 2 2" xfId="11953"/>
    <cellStyle name="60% - Акцент2 2 3" xfId="11954"/>
    <cellStyle name="60% - Акцент2 2 4" xfId="11955"/>
    <cellStyle name="60% - Акцент2 2 5" xfId="11956"/>
    <cellStyle name="60% - Акцент3 2" xfId="11957"/>
    <cellStyle name="60% - Акцент3 2 2" xfId="11958"/>
    <cellStyle name="60% - Акцент3 2 3" xfId="11959"/>
    <cellStyle name="60% - Акцент3 2 4" xfId="11960"/>
    <cellStyle name="60% - Акцент3 2 5" xfId="11961"/>
    <cellStyle name="60% - Акцент4 2" xfId="11962"/>
    <cellStyle name="60% - Акцент4 2 2" xfId="11963"/>
    <cellStyle name="60% - Акцент4 2 3" xfId="11964"/>
    <cellStyle name="60% - Акцент4 2 4" xfId="11965"/>
    <cellStyle name="60% - Акцент4 2 5" xfId="11966"/>
    <cellStyle name="60% - Акцент5 2" xfId="11967"/>
    <cellStyle name="60% - Акцент5 2 2" xfId="11968"/>
    <cellStyle name="60% - Акцент5 2 3" xfId="11969"/>
    <cellStyle name="60% - Акцент5 2 4" xfId="11970"/>
    <cellStyle name="60% - Акцент5 2 5" xfId="11971"/>
    <cellStyle name="60% - Акцент6 2" xfId="11972"/>
    <cellStyle name="60% - Акцент6 2 2" xfId="11973"/>
    <cellStyle name="60% - Акцент6 2 3" xfId="11974"/>
    <cellStyle name="60% - Акцент6 2 4" xfId="11975"/>
    <cellStyle name="60% - Акцент6 2 5" xfId="11976"/>
    <cellStyle name="6Code" xfId="11977"/>
    <cellStyle name="752131" xfId="11978"/>
    <cellStyle name="8pt" xfId="11979"/>
    <cellStyle name="94,5" xfId="11980"/>
    <cellStyle name="Äåíåæíûé" xfId="11981"/>
    <cellStyle name="Äåíåæíûé [0]" xfId="11982"/>
    <cellStyle name="Äåíåæíûé [0] 2" xfId="11983"/>
    <cellStyle name="Äåíåæíûé 2" xfId="11984"/>
    <cellStyle name="Äåíåæíûé 3" xfId="11985"/>
    <cellStyle name="Äåíåæíûé 4" xfId="11986"/>
    <cellStyle name="Äåíåæíûé_230.02" xfId="11987"/>
    <cellStyle name="Accent1 - 20%" xfId="11988"/>
    <cellStyle name="Accent1 - 40%" xfId="11989"/>
    <cellStyle name="Accent1 - 60%" xfId="11990"/>
    <cellStyle name="Accent1 2" xfId="11991"/>
    <cellStyle name="Accent1 3" xfId="11992"/>
    <cellStyle name="Accent1 4" xfId="11993"/>
    <cellStyle name="Accent2 - 20%" xfId="11994"/>
    <cellStyle name="Accent2 - 40%" xfId="11995"/>
    <cellStyle name="Accent2 - 60%" xfId="11996"/>
    <cellStyle name="Accent2 2" xfId="11997"/>
    <cellStyle name="Accent2 3" xfId="11998"/>
    <cellStyle name="Accent2 4" xfId="11999"/>
    <cellStyle name="Accent3 - 20%" xfId="12000"/>
    <cellStyle name="Accent3 - 40%" xfId="12001"/>
    <cellStyle name="Accent3 - 60%" xfId="12002"/>
    <cellStyle name="Accent3 10" xfId="12003"/>
    <cellStyle name="Accent3 11" xfId="12004"/>
    <cellStyle name="Accent3 12" xfId="12005"/>
    <cellStyle name="Accent3 2" xfId="12006"/>
    <cellStyle name="Accent3 2 2" xfId="12007"/>
    <cellStyle name="Accent3 2 3" xfId="12008"/>
    <cellStyle name="Accent3 3" xfId="12009"/>
    <cellStyle name="Accent3 4" xfId="12010"/>
    <cellStyle name="Accent3 5" xfId="12011"/>
    <cellStyle name="Accent3 6" xfId="12012"/>
    <cellStyle name="Accent3 7" xfId="12013"/>
    <cellStyle name="Accent3 8" xfId="12014"/>
    <cellStyle name="Accent3 9" xfId="12015"/>
    <cellStyle name="Accent4 - 20%" xfId="12016"/>
    <cellStyle name="Accent4 - 40%" xfId="12017"/>
    <cellStyle name="Accent4 - 60%" xfId="12018"/>
    <cellStyle name="Accent4 2" xfId="12019"/>
    <cellStyle name="Accent4 3" xfId="12020"/>
    <cellStyle name="Accent4 4" xfId="12021"/>
    <cellStyle name="Accent5 - 20%" xfId="12022"/>
    <cellStyle name="Accent5 - 40%" xfId="12023"/>
    <cellStyle name="Accent5 - 60%" xfId="12024"/>
    <cellStyle name="Accent5 2" xfId="12025"/>
    <cellStyle name="Accent5 3" xfId="12026"/>
    <cellStyle name="Accent5 4" xfId="12027"/>
    <cellStyle name="Accent6 - 20%" xfId="12028"/>
    <cellStyle name="Accent6 - 40%" xfId="12029"/>
    <cellStyle name="Accent6 - 60%" xfId="12030"/>
    <cellStyle name="Accent6 2" xfId="12031"/>
    <cellStyle name="Accent6 3" xfId="12032"/>
    <cellStyle name="Accent6 4" xfId="12033"/>
    <cellStyle name="AFE" xfId="12034"/>
    <cellStyle name="AFE 2" xfId="12035"/>
    <cellStyle name="AFE 2 2" xfId="12036"/>
    <cellStyle name="AFE_Крапивинское_11" xfId="12037"/>
    <cellStyle name="Alilciue [0]" xfId="12038"/>
    <cellStyle name="Äĺíĺćíűé [0]_13F1_330" xfId="12039"/>
    <cellStyle name="Alilciue [0]_13F1_330_Инвест1" xfId="12040"/>
    <cellStyle name="Äĺíĺćíűé [0]_13F1_330_Инвест1" xfId="12041"/>
    <cellStyle name="Alilciue [0]_13F1_330_Презентация_ВНГ_15.03_затраты" xfId="12042"/>
    <cellStyle name="Äĺíĺćíűé [0]_13F1_330_Презентация_ВНГ_15.03_затраты" xfId="12043"/>
    <cellStyle name="Alilciue [0]_13F1_330_Презентация_ННП_10.07_добыча" xfId="12044"/>
    <cellStyle name="Äĺíĺćíűé [0]_13F1_330_Презентация_ННП_10.07_добыча" xfId="12045"/>
    <cellStyle name="Alilciue [0]_14F1_520" xfId="12046"/>
    <cellStyle name="Äĺíĺćíűé [0]_14F1_520" xfId="12047"/>
    <cellStyle name="Alilciue [0]_17F1_626" xfId="12048"/>
    <cellStyle name="Äĺíĺćíűé [0]_17F1_626" xfId="12049"/>
    <cellStyle name="Alilciue [0]_19F1_628" xfId="12050"/>
    <cellStyle name="Äĺíĺćíűé [0]_19F1_628" xfId="12051"/>
    <cellStyle name="Alilciue [0]_240_60_7" xfId="12052"/>
    <cellStyle name="Äĺíĺćíűé [0]_240_60_7" xfId="12053"/>
    <cellStyle name="Alilciue [0]_240_60_7_Инвест1" xfId="12054"/>
    <cellStyle name="Äĺíĺćíűé [0]_240_60_7_Инвест1" xfId="12055"/>
    <cellStyle name="Alilciue [0]_240_60_7_Презентация_ВНГ_15.03_затраты" xfId="12056"/>
    <cellStyle name="Äĺíĺćíűé [0]_240_60_7_Презентация_ВНГ_15.03_затраты" xfId="12057"/>
    <cellStyle name="Alilciue [0]_240_60_7_Презентация_ННП_10.07_добыча" xfId="12058"/>
    <cellStyle name="Äĺíĺćíűé [0]_240_60_7_Презентация_ННП_10.07_добыча" xfId="12059"/>
    <cellStyle name="Alilciue [0]_240_61DB" xfId="12060"/>
    <cellStyle name="Äĺíĺćíűé [0]_240_61DB" xfId="12061"/>
    <cellStyle name="Alilciue [0]_240_61DB_Инвест1" xfId="12062"/>
    <cellStyle name="Äĺíĺćíűé [0]_240_61DB_Инвест1" xfId="12063"/>
    <cellStyle name="Alilciue [0]_240_61DB_Презентация_ВНГ_15.03_затраты" xfId="12064"/>
    <cellStyle name="Äĺíĺćíűé [0]_240_61DB_Презентация_ВНГ_15.03_затраты" xfId="12065"/>
    <cellStyle name="Alilciue [0]_240_61DB_Презентация_ННП_10.07_добыча" xfId="12066"/>
    <cellStyle name="Äĺíĺćíűé [0]_240_61DB_Презентация_ННП_10.07_добыча" xfId="12067"/>
    <cellStyle name="Alilciue [0]_5F1_140" xfId="12068"/>
    <cellStyle name="Äĺíĺćíűé [0]_5F1_140" xfId="12069"/>
    <cellStyle name="Alilciue [0]_620_60_7" xfId="12070"/>
    <cellStyle name="Äĺíĺćíűé [0]_620_60_7" xfId="12071"/>
    <cellStyle name="Alilciue [0]_620_60_7_Инвест1" xfId="12072"/>
    <cellStyle name="Äĺíĺćíűé [0]_620_60_7_Инвест1" xfId="12073"/>
    <cellStyle name="Alilciue [0]_620_60_7_Презентация_ВНГ_15.03_затраты" xfId="12074"/>
    <cellStyle name="Äĺíĺćíűé [0]_620_60_7_Презентация_ВНГ_15.03_затраты" xfId="12075"/>
    <cellStyle name="Alilciue [0]_620_60_7_Презентация_ННП_10.07_добыча" xfId="12076"/>
    <cellStyle name="Äĺíĺćíűé [0]_620_60_7_Презентация_ННП_10.07_добыча" xfId="12077"/>
    <cellStyle name="Alilciue [0]_TMP626" xfId="12078"/>
    <cellStyle name="Äĺíĺćíűé [0]_TMP626" xfId="12079"/>
    <cellStyle name="Alilciue [0]_TMP626_Инвест1" xfId="12080"/>
    <cellStyle name="Äĺíĺćíűé [0]_TMP626_Инвест1" xfId="12081"/>
    <cellStyle name="Alilciue [0]_TMP626_Презентация_ВНГ_15.03_затраты" xfId="12082"/>
    <cellStyle name="Äĺíĺćíűé [0]_TMP626_Презентация_ВНГ_15.03_затраты" xfId="12083"/>
    <cellStyle name="Alilciue [0]_TMP626_Презентация_ННП_10.07_добыча" xfId="12084"/>
    <cellStyle name="Äĺíĺćíűé [0]_TMP626_Презентация_ННП_10.07_добыча" xfId="12085"/>
    <cellStyle name="Alilciue_10F1_250" xfId="12086"/>
    <cellStyle name="Äĺíĺćíűé_10F1_250" xfId="12087"/>
    <cellStyle name="Alilciue_10F1_250_Инвест1" xfId="12088"/>
    <cellStyle name="Äĺíĺćíűé_10F1_250_Инвест1" xfId="12089"/>
    <cellStyle name="Alilciue_10F1_250_Презентация_ВНГ_15.03_затраты" xfId="12090"/>
    <cellStyle name="Äĺíĺćíűé_10F1_250_Презентация_ВНГ_15.03_затраты" xfId="12091"/>
    <cellStyle name="Alilciue_10F1_250_Презентация_ННП_10.07_добыча" xfId="12092"/>
    <cellStyle name="Äĺíĺćíűé_10F1_250_Презентация_ННП_10.07_добыча" xfId="12093"/>
    <cellStyle name="Alilciue_13F1_330" xfId="12094"/>
    <cellStyle name="Äĺíĺćíűé_13F1_330" xfId="12095"/>
    <cellStyle name="Alilciue_13F1_330_Инвест1" xfId="12096"/>
    <cellStyle name="Äĺíĺćíűé_13F1_330_Инвест1" xfId="12097"/>
    <cellStyle name="Alilciue_13F1_330_Презентация_ВНГ_15.03_затраты" xfId="12098"/>
    <cellStyle name="Äĺíĺćíűé_13F1_330_Презентация_ВНГ_15.03_затраты" xfId="12099"/>
    <cellStyle name="Alilciue_13F1_330_Презентация_ННП_10.07_добыча" xfId="12100"/>
    <cellStyle name="Äĺíĺćíűé_13F1_330_Презентация_ННП_10.07_добыча" xfId="12101"/>
    <cellStyle name="Alilciue_14F1_520" xfId="12102"/>
    <cellStyle name="Äĺíĺćíűé_14F1_520" xfId="12103"/>
    <cellStyle name="Alilciue_17F1_626" xfId="12104"/>
    <cellStyle name="Äĺíĺćíűé_17F1_626" xfId="12105"/>
    <cellStyle name="Alilciue_19F1_628" xfId="12106"/>
    <cellStyle name="Äĺíĺćíűé_19F1_628" xfId="12107"/>
    <cellStyle name="Alilciue_240_60_7" xfId="12108"/>
    <cellStyle name="Äĺíĺćíűé_240_60_7" xfId="12109"/>
    <cellStyle name="Alilciue_240_60_7_Инвест1" xfId="12110"/>
    <cellStyle name="Äĺíĺćíűé_240_60_7_Инвест1" xfId="12111"/>
    <cellStyle name="Alilciue_240_60_7_Презентация_ВНГ_15.03_затраты" xfId="12112"/>
    <cellStyle name="Äĺíĺćíűé_240_60_7_Презентация_ВНГ_15.03_затраты" xfId="12113"/>
    <cellStyle name="Alilciue_240_60_7_Презентация_ННП_10.07_добыча" xfId="12114"/>
    <cellStyle name="Äĺíĺćíűé_240_60_7_Презентация_ННП_10.07_добыча" xfId="12115"/>
    <cellStyle name="Alilciue_240_61DB" xfId="12116"/>
    <cellStyle name="Äĺíĺćíűé_240_61DB" xfId="12117"/>
    <cellStyle name="Alilciue_240_61DB_Инвест1" xfId="12118"/>
    <cellStyle name="Äĺíĺćíűé_240_61DB_Инвест1" xfId="12119"/>
    <cellStyle name="Alilciue_240_61DB_Презентация_ВНГ_15.03_затраты" xfId="12120"/>
    <cellStyle name="Äĺíĺćíűé_240_61DB_Презентация_ВНГ_15.03_затраты" xfId="12121"/>
    <cellStyle name="Alilciue_240_61DB_Презентация_ННП_10.07_добыча" xfId="12122"/>
    <cellStyle name="Äĺíĺćíűé_240_61DB_Презентация_ННП_10.07_добыча" xfId="12123"/>
    <cellStyle name="Alilciue_5F1_140" xfId="12124"/>
    <cellStyle name="Äĺíĺćíűé_5F1_140" xfId="12125"/>
    <cellStyle name="Alilciue_620_60_7" xfId="12126"/>
    <cellStyle name="Äĺíĺćíűé_620_60_7" xfId="12127"/>
    <cellStyle name="Alilciue_620_60_7_Инвест1" xfId="12128"/>
    <cellStyle name="Äĺíĺćíűé_620_60_7_Инвест1" xfId="12129"/>
    <cellStyle name="Alilciue_620_60_7_Презентация_ВНГ_15.03_затраты" xfId="12130"/>
    <cellStyle name="Äĺíĺćíűé_620_60_7_Презентация_ВНГ_15.03_затраты" xfId="12131"/>
    <cellStyle name="Alilciue_620_60_7_Презентация_ННП_10.07_добыча" xfId="12132"/>
    <cellStyle name="Äĺíĺćíűé_620_60_7_Презентация_ННП_10.07_добыча" xfId="12133"/>
    <cellStyle name="Alilciue_TMP626" xfId="12134"/>
    <cellStyle name="Äĺíĺćíűé_TMP626" xfId="12135"/>
    <cellStyle name="Alilciue_TMP626_Инвест1" xfId="12136"/>
    <cellStyle name="Äĺíĺćíűé_TMP626_Инвест1" xfId="12137"/>
    <cellStyle name="Alilciue_TMP626_Презентация_ВНГ_15.03_затраты" xfId="12138"/>
    <cellStyle name="Äĺíĺćíűé_TMP626_Презентация_ВНГ_15.03_затраты" xfId="12139"/>
    <cellStyle name="Alilciue_TMP626_Презентация_ННП_10.07_добыча" xfId="12140"/>
    <cellStyle name="Äĺíĺćíűé_TMP626_Презентация_ННП_10.07_добыча" xfId="12141"/>
    <cellStyle name="ArialNormal" xfId="12142"/>
    <cellStyle name="AutoFormat Options" xfId="12143"/>
    <cellStyle name="Availability" xfId="12144"/>
    <cellStyle name="Bad 2" xfId="12145"/>
    <cellStyle name="BlackStrike" xfId="12146"/>
    <cellStyle name="BlackText" xfId="12147"/>
    <cellStyle name="Blue" xfId="12148"/>
    <cellStyle name="BoldText" xfId="12149"/>
    <cellStyle name="Border Heavy" xfId="12150"/>
    <cellStyle name="Border Thin" xfId="12151"/>
    <cellStyle name="C01_Page_head" xfId="12152"/>
    <cellStyle name="C02_Style B Heading" xfId="12153"/>
    <cellStyle name="C03_Col head general" xfId="12154"/>
    <cellStyle name="C04_Note col head" xfId="12155"/>
    <cellStyle name="C05_Style E Text" xfId="12156"/>
    <cellStyle name="C06_Previous yr col head" xfId="12157"/>
    <cellStyle name="C07_Style G Tab head roman" xfId="12158"/>
    <cellStyle name="C08_Style H Tab head bold purple" xfId="12159"/>
    <cellStyle name="C09_Style I Roman figures" xfId="12160"/>
    <cellStyle name="C10_Style J Bold purple figures" xfId="12161"/>
    <cellStyle name="C11_Note head" xfId="12162"/>
    <cellStyle name="C14_Current year figs" xfId="12163"/>
    <cellStyle name="C14b_Current Year Figs 3 dec" xfId="12164"/>
    <cellStyle name="C15_Previous year figs" xfId="12165"/>
    <cellStyle name="CALC Amount" xfId="12166"/>
    <cellStyle name="CALC Amount [1]" xfId="12167"/>
    <cellStyle name="CALC Amount [2]" xfId="12168"/>
    <cellStyle name="CALC Amount 10" xfId="12169"/>
    <cellStyle name="CALC Amount 11" xfId="12170"/>
    <cellStyle name="CALC Amount 12" xfId="12171"/>
    <cellStyle name="CALC Amount 13" xfId="12172"/>
    <cellStyle name="CALC Amount 14" xfId="12173"/>
    <cellStyle name="CALC Amount 15" xfId="12174"/>
    <cellStyle name="CALC Amount 16" xfId="12175"/>
    <cellStyle name="CALC Amount 17" xfId="12176"/>
    <cellStyle name="CALC Amount 2" xfId="12177"/>
    <cellStyle name="CALC Amount 3" xfId="12178"/>
    <cellStyle name="CALC Amount 4" xfId="12179"/>
    <cellStyle name="CALC Amount 5" xfId="12180"/>
    <cellStyle name="CALC Amount 6" xfId="12181"/>
    <cellStyle name="CALC Amount 7" xfId="12182"/>
    <cellStyle name="CALC Amount 8" xfId="12183"/>
    <cellStyle name="CALC Amount 9" xfId="12184"/>
    <cellStyle name="CALC Amount Total" xfId="12185"/>
    <cellStyle name="CALC Amount Total [1]" xfId="12186"/>
    <cellStyle name="CALC Amount Total [2]" xfId="12187"/>
    <cellStyle name="CALC Amount Total_!!!!!! Total_HQ_2005_ver2" xfId="12188"/>
    <cellStyle name="CALC Amount_!!!!!! Total_HQ_2005_ver2" xfId="12189"/>
    <cellStyle name="CALC Currency" xfId="12190"/>
    <cellStyle name="CALC Currency [1]" xfId="12191"/>
    <cellStyle name="CALC Currency [2]" xfId="12192"/>
    <cellStyle name="CALC Currency Total" xfId="12193"/>
    <cellStyle name="CALC Currency Total [1]" xfId="12194"/>
    <cellStyle name="CALC Currency Total [2]" xfId="12195"/>
    <cellStyle name="CALC Currency Total_!!!!!! Total_HQ_2005_ver2" xfId="12196"/>
    <cellStyle name="CALC Currency_!!!!!! Total_HQ_2005_ver2" xfId="12197"/>
    <cellStyle name="CALC Date Long" xfId="12198"/>
    <cellStyle name="CALC Date Short" xfId="12199"/>
    <cellStyle name="CALC Percent" xfId="12200"/>
    <cellStyle name="CALC Percent [1]" xfId="12201"/>
    <cellStyle name="CALC Percent [2]" xfId="12202"/>
    <cellStyle name="CALC Percent Total" xfId="12203"/>
    <cellStyle name="CALC Percent Total [1]" xfId="12204"/>
    <cellStyle name="CALC Percent Total [2]" xfId="12205"/>
    <cellStyle name="CALC Percent Total_!!!!!! Total_HQ_2005_ver2" xfId="12206"/>
    <cellStyle name="CALC Percent_!!!!!! Total_HQ_2005_ver2" xfId="12207"/>
    <cellStyle name="Calculation 10" xfId="12208"/>
    <cellStyle name="Calculation 11" xfId="12209"/>
    <cellStyle name="Calculation 2" xfId="12210"/>
    <cellStyle name="Calculation 2 2" xfId="12211"/>
    <cellStyle name="Calculation 3" xfId="12212"/>
    <cellStyle name="Calculation 3 2" xfId="12213"/>
    <cellStyle name="Calculation 4" xfId="12214"/>
    <cellStyle name="Calculation 4 2" xfId="12215"/>
    <cellStyle name="Calculation 5" xfId="12216"/>
    <cellStyle name="Calculation 5 2" xfId="12217"/>
    <cellStyle name="Calculation 6" xfId="12218"/>
    <cellStyle name="Calculation 6 2" xfId="12219"/>
    <cellStyle name="Calculation 7" xfId="12220"/>
    <cellStyle name="Calculation 7 2" xfId="12221"/>
    <cellStyle name="Calculation 8" xfId="12222"/>
    <cellStyle name="Calculation 8 2" xfId="12223"/>
    <cellStyle name="Calculation 9" xfId="12224"/>
    <cellStyle name="Calculation 9 2" xfId="12225"/>
    <cellStyle name="Changeable" xfId="12226"/>
    <cellStyle name="Check" xfId="12227"/>
    <cellStyle name="Check Cell 2" xfId="12228"/>
    <cellStyle name="Cniac" xfId="12229"/>
    <cellStyle name="Code" xfId="12230"/>
    <cellStyle name="Column Headings" xfId="12231"/>
    <cellStyle name="Column4_end" xfId="5"/>
    <cellStyle name="ColumnHeading" xfId="12232"/>
    <cellStyle name="Comma  - Style1" xfId="12233"/>
    <cellStyle name="Comma  - Style2" xfId="12234"/>
    <cellStyle name="Comma  - Style3" xfId="12235"/>
    <cellStyle name="Comma  - Style4" xfId="12236"/>
    <cellStyle name="Comma  - Style5" xfId="12237"/>
    <cellStyle name="Comma  - Style6" xfId="12238"/>
    <cellStyle name="Comma  - Style7" xfId="12239"/>
    <cellStyle name="Comma  - Style8" xfId="12240"/>
    <cellStyle name="Comma [0] 10" xfId="12241"/>
    <cellStyle name="Comma [0] 11" xfId="12242"/>
    <cellStyle name="Comma [0] 12" xfId="12243"/>
    <cellStyle name="Comma [0] 13" xfId="12244"/>
    <cellStyle name="Comma [0] 14" xfId="12245"/>
    <cellStyle name="Comma [0] 15" xfId="12246"/>
    <cellStyle name="Comma [0] 16" xfId="12247"/>
    <cellStyle name="Comma [0] 17" xfId="12248"/>
    <cellStyle name="Comma [0] 18" xfId="12249"/>
    <cellStyle name="Comma [0] 19" xfId="12250"/>
    <cellStyle name="Comma [0] 2" xfId="12251"/>
    <cellStyle name="Comma [0] 2 2" xfId="12252"/>
    <cellStyle name="Comma [0] 20" xfId="12253"/>
    <cellStyle name="Comma [0] 21" xfId="12254"/>
    <cellStyle name="Comma [0] 22" xfId="12255"/>
    <cellStyle name="Comma [0] 3" xfId="12256"/>
    <cellStyle name="Comma [0] 4" xfId="12257"/>
    <cellStyle name="Comma [0] 5" xfId="12258"/>
    <cellStyle name="Comma [0] 6" xfId="12259"/>
    <cellStyle name="Comma [0] 7" xfId="12260"/>
    <cellStyle name="Comma [0] 8" xfId="12261"/>
    <cellStyle name="Comma [0] 9" xfId="12262"/>
    <cellStyle name="Comma [00]" xfId="12263"/>
    <cellStyle name="Comma [000]" xfId="12264"/>
    <cellStyle name="Comma [1]" xfId="12265"/>
    <cellStyle name="Comma [2]" xfId="12266"/>
    <cellStyle name="Comma [3]" xfId="12267"/>
    <cellStyle name="Comma 10" xfId="12268"/>
    <cellStyle name="Comma 11" xfId="12269"/>
    <cellStyle name="Comma 12" xfId="12270"/>
    <cellStyle name="Comma 13" xfId="12271"/>
    <cellStyle name="Comma 14" xfId="12272"/>
    <cellStyle name="Comma 15" xfId="12273"/>
    <cellStyle name="Comma 15 2" xfId="12274"/>
    <cellStyle name="Comma 16" xfId="12275"/>
    <cellStyle name="Comma 16 2" xfId="12276"/>
    <cellStyle name="Comma 17" xfId="12277"/>
    <cellStyle name="Comma 18" xfId="12278"/>
    <cellStyle name="Comma 18 2" xfId="12279"/>
    <cellStyle name="Comma 19" xfId="12280"/>
    <cellStyle name="Comma 2" xfId="12281"/>
    <cellStyle name="Comma 2 2" xfId="12282"/>
    <cellStyle name="Comma 2 2 2" xfId="12283"/>
    <cellStyle name="Comma 2 2 3" xfId="12284"/>
    <cellStyle name="Comma 2 2_Excise duties for Jan, feb and March 2009" xfId="12285"/>
    <cellStyle name="Comma 2 3" xfId="12286"/>
    <cellStyle name="Comma 2 4" xfId="12287"/>
    <cellStyle name="Comma 2 5" xfId="12288"/>
    <cellStyle name="Comma 2 6" xfId="12289"/>
    <cellStyle name="Comma 2 7" xfId="12290"/>
    <cellStyle name="Comma 2_MNPZ FS 6m 10" xfId="12291"/>
    <cellStyle name="Comma 20" xfId="12292"/>
    <cellStyle name="Comma 21" xfId="12293"/>
    <cellStyle name="Comma 22" xfId="12294"/>
    <cellStyle name="Comma 22 2" xfId="12295"/>
    <cellStyle name="Comma 23" xfId="12296"/>
    <cellStyle name="Comma 24" xfId="12297"/>
    <cellStyle name="Comma 24 2" xfId="12298"/>
    <cellStyle name="Comma 25" xfId="12299"/>
    <cellStyle name="Comma 26" xfId="12300"/>
    <cellStyle name="Comma 27" xfId="12301"/>
    <cellStyle name="Comma 28" xfId="12302"/>
    <cellStyle name="Comma 29" xfId="12303"/>
    <cellStyle name="Comma 3" xfId="12304"/>
    <cellStyle name="Comma 3 2" xfId="12305"/>
    <cellStyle name="Comma 4" xfId="12306"/>
    <cellStyle name="Comma 4 2" xfId="12307"/>
    <cellStyle name="Comma 5" xfId="12308"/>
    <cellStyle name="Comma 5 2" xfId="12309"/>
    <cellStyle name="Comma 6" xfId="12310"/>
    <cellStyle name="Comma 7" xfId="12311"/>
    <cellStyle name="Comma 8" xfId="12312"/>
    <cellStyle name="Comma 9" xfId="12313"/>
    <cellStyle name="Comma0" xfId="12314"/>
    <cellStyle name="Comma1" xfId="12315"/>
    <cellStyle name="Comma2" xfId="12316"/>
    <cellStyle name="CountryTitle" xfId="12317"/>
    <cellStyle name="Credit" xfId="12318"/>
    <cellStyle name="Credit subtotal" xfId="12319"/>
    <cellStyle name="Credit Total" xfId="12320"/>
    <cellStyle name="Currency [0] 2" xfId="12321"/>
    <cellStyle name="Currency [0] 2 2" xfId="12322"/>
    <cellStyle name="Currency [0] 2 3" xfId="12323"/>
    <cellStyle name="Currency [0] 2 4" xfId="12324"/>
    <cellStyle name="Currency [00]" xfId="12325"/>
    <cellStyle name="Currency [1]" xfId="12326"/>
    <cellStyle name="Currency [2]" xfId="12327"/>
    <cellStyle name="Currency [3]" xfId="12328"/>
    <cellStyle name="Currency 2" xfId="12329"/>
    <cellStyle name="Currency 2 2" xfId="12330"/>
    <cellStyle name="Currency EN" xfId="12331"/>
    <cellStyle name="Currency RU" xfId="12332"/>
    <cellStyle name="Currency RU calc" xfId="12333"/>
    <cellStyle name="Currency RU calc 10" xfId="12334"/>
    <cellStyle name="Currency RU calc 11" xfId="12335"/>
    <cellStyle name="Currency RU calc 2" xfId="12336"/>
    <cellStyle name="Currency RU calc 2 10" xfId="12337"/>
    <cellStyle name="Currency RU calc 2 11" xfId="12338"/>
    <cellStyle name="Currency RU calc 2 12" xfId="12339"/>
    <cellStyle name="Currency RU calc 2 13" xfId="12340"/>
    <cellStyle name="Currency RU calc 2 14" xfId="12341"/>
    <cellStyle name="Currency RU calc 2 2" xfId="12342"/>
    <cellStyle name="Currency RU calc 2 2 2" xfId="12343"/>
    <cellStyle name="Currency RU calc 2 2 2 10" xfId="12344"/>
    <cellStyle name="Currency RU calc 2 2 2 2" xfId="12345"/>
    <cellStyle name="Currency RU calc 2 2 2 2 2" xfId="12346"/>
    <cellStyle name="Currency RU calc 2 2 2 2 2 2" xfId="12347"/>
    <cellStyle name="Currency RU calc 2 2 2 2 2 3" xfId="12348"/>
    <cellStyle name="Currency RU calc 2 2 2 2 2 4" xfId="12349"/>
    <cellStyle name="Currency RU calc 2 2 2 2 2 5" xfId="12350"/>
    <cellStyle name="Currency RU calc 2 2 2 2 2 6" xfId="12351"/>
    <cellStyle name="Currency RU calc 2 2 2 2 3" xfId="12352"/>
    <cellStyle name="Currency RU calc 2 2 2 2 4" xfId="12353"/>
    <cellStyle name="Currency RU calc 2 2 2 2 5" xfId="12354"/>
    <cellStyle name="Currency RU calc 2 2 2 2 6" xfId="12355"/>
    <cellStyle name="Currency RU calc 2 2 2 2 7" xfId="12356"/>
    <cellStyle name="Currency RU calc 2 2 2 2 8" xfId="12357"/>
    <cellStyle name="Currency RU calc 2 2 2 3" xfId="12358"/>
    <cellStyle name="Currency RU calc 2 2 2 3 2" xfId="12359"/>
    <cellStyle name="Currency RU calc 2 2 2 3 2 2" xfId="12360"/>
    <cellStyle name="Currency RU calc 2 2 2 3 2 3" xfId="12361"/>
    <cellStyle name="Currency RU calc 2 2 2 3 2 4" xfId="12362"/>
    <cellStyle name="Currency RU calc 2 2 2 3 2 5" xfId="12363"/>
    <cellStyle name="Currency RU calc 2 2 2 3 2 6" xfId="12364"/>
    <cellStyle name="Currency RU calc 2 2 2 3 3" xfId="12365"/>
    <cellStyle name="Currency RU calc 2 2 2 3 4" xfId="12366"/>
    <cellStyle name="Currency RU calc 2 2 2 3 5" xfId="12367"/>
    <cellStyle name="Currency RU calc 2 2 2 3 6" xfId="12368"/>
    <cellStyle name="Currency RU calc 2 2 2 3 7" xfId="12369"/>
    <cellStyle name="Currency RU calc 2 2 2 3 8" xfId="12370"/>
    <cellStyle name="Currency RU calc 2 2 2 4" xfId="12371"/>
    <cellStyle name="Currency RU calc 2 2 2 4 2" xfId="12372"/>
    <cellStyle name="Currency RU calc 2 2 2 4 3" xfId="12373"/>
    <cellStyle name="Currency RU calc 2 2 2 4 4" xfId="12374"/>
    <cellStyle name="Currency RU calc 2 2 2 4 5" xfId="12375"/>
    <cellStyle name="Currency RU calc 2 2 2 4 6" xfId="12376"/>
    <cellStyle name="Currency RU calc 2 2 2 4 7" xfId="12377"/>
    <cellStyle name="Currency RU calc 2 2 2 5" xfId="12378"/>
    <cellStyle name="Currency RU calc 2 2 2 6" xfId="12379"/>
    <cellStyle name="Currency RU calc 2 2 2 7" xfId="12380"/>
    <cellStyle name="Currency RU calc 2 2 2 8" xfId="12381"/>
    <cellStyle name="Currency RU calc 2 2 2 9" xfId="12382"/>
    <cellStyle name="Currency RU calc 2 2 3" xfId="12383"/>
    <cellStyle name="Currency RU calc 2 2 3 10" xfId="12384"/>
    <cellStyle name="Currency RU calc 2 2 3 2" xfId="12385"/>
    <cellStyle name="Currency RU calc 2 2 3 2 2" xfId="12386"/>
    <cellStyle name="Currency RU calc 2 2 3 2 2 2" xfId="12387"/>
    <cellStyle name="Currency RU calc 2 2 3 2 2 3" xfId="12388"/>
    <cellStyle name="Currency RU calc 2 2 3 2 2 4" xfId="12389"/>
    <cellStyle name="Currency RU calc 2 2 3 2 2 5" xfId="12390"/>
    <cellStyle name="Currency RU calc 2 2 3 2 2 6" xfId="12391"/>
    <cellStyle name="Currency RU calc 2 2 3 2 3" xfId="12392"/>
    <cellStyle name="Currency RU calc 2 2 3 2 4" xfId="12393"/>
    <cellStyle name="Currency RU calc 2 2 3 2 5" xfId="12394"/>
    <cellStyle name="Currency RU calc 2 2 3 2 6" xfId="12395"/>
    <cellStyle name="Currency RU calc 2 2 3 2 7" xfId="12396"/>
    <cellStyle name="Currency RU calc 2 2 3 2 8" xfId="12397"/>
    <cellStyle name="Currency RU calc 2 2 3 3" xfId="12398"/>
    <cellStyle name="Currency RU calc 2 2 3 3 2" xfId="12399"/>
    <cellStyle name="Currency RU calc 2 2 3 3 3" xfId="12400"/>
    <cellStyle name="Currency RU calc 2 2 3 3 4" xfId="12401"/>
    <cellStyle name="Currency RU calc 2 2 3 3 5" xfId="12402"/>
    <cellStyle name="Currency RU calc 2 2 3 3 6" xfId="12403"/>
    <cellStyle name="Currency RU calc 2 2 3 3 7" xfId="12404"/>
    <cellStyle name="Currency RU calc 2 2 3 4" xfId="12405"/>
    <cellStyle name="Currency RU calc 2 2 3 4 2" xfId="12406"/>
    <cellStyle name="Currency RU calc 2 2 3 4 3" xfId="12407"/>
    <cellStyle name="Currency RU calc 2 2 3 4 4" xfId="12408"/>
    <cellStyle name="Currency RU calc 2 2 3 4 5" xfId="12409"/>
    <cellStyle name="Currency RU calc 2 2 3 4 6" xfId="12410"/>
    <cellStyle name="Currency RU calc 2 2 3 5" xfId="12411"/>
    <cellStyle name="Currency RU calc 2 2 3 6" xfId="12412"/>
    <cellStyle name="Currency RU calc 2 2 3 7" xfId="12413"/>
    <cellStyle name="Currency RU calc 2 2 3 8" xfId="12414"/>
    <cellStyle name="Currency RU calc 2 2 3 9" xfId="12415"/>
    <cellStyle name="Currency RU calc 2 2 4" xfId="12416"/>
    <cellStyle name="Currency RU calc 2 2 4 2" xfId="12417"/>
    <cellStyle name="Currency RU calc 2 2 4 2 2" xfId="12418"/>
    <cellStyle name="Currency RU calc 2 2 4 2 3" xfId="12419"/>
    <cellStyle name="Currency RU calc 2 2 4 2 4" xfId="12420"/>
    <cellStyle name="Currency RU calc 2 2 4 2 5" xfId="12421"/>
    <cellStyle name="Currency RU calc 2 2 4 2 6" xfId="12422"/>
    <cellStyle name="Currency RU calc 2 2 4 3" xfId="12423"/>
    <cellStyle name="Currency RU calc 2 2 4 4" xfId="12424"/>
    <cellStyle name="Currency RU calc 2 2 4 5" xfId="12425"/>
    <cellStyle name="Currency RU calc 2 2 4 6" xfId="12426"/>
    <cellStyle name="Currency RU calc 2 2 4 7" xfId="12427"/>
    <cellStyle name="Currency RU calc 2 2 4 8" xfId="12428"/>
    <cellStyle name="Currency RU calc 2 2 5" xfId="12429"/>
    <cellStyle name="Currency RU calc 2 2 5 2" xfId="12430"/>
    <cellStyle name="Currency RU calc 2 2 5 3" xfId="12431"/>
    <cellStyle name="Currency RU calc 2 2 5 4" xfId="12432"/>
    <cellStyle name="Currency RU calc 2 2 5 5" xfId="12433"/>
    <cellStyle name="Currency RU calc 2 2 5 6" xfId="12434"/>
    <cellStyle name="Currency RU calc 2 2 5 7" xfId="12435"/>
    <cellStyle name="Currency RU calc 2 2 6" xfId="12436"/>
    <cellStyle name="Currency RU calc 2 2 7" xfId="12437"/>
    <cellStyle name="Currency RU calc 2 2 8" xfId="12438"/>
    <cellStyle name="Currency RU calc 2 2 9" xfId="12439"/>
    <cellStyle name="Currency RU calc 2 3" xfId="12440"/>
    <cellStyle name="Currency RU calc 2 3 10" xfId="12441"/>
    <cellStyle name="Currency RU calc 2 3 11" xfId="12442"/>
    <cellStyle name="Currency RU calc 2 3 2" xfId="12443"/>
    <cellStyle name="Currency RU calc 2 3 2 10" xfId="12444"/>
    <cellStyle name="Currency RU calc 2 3 2 2" xfId="12445"/>
    <cellStyle name="Currency RU calc 2 3 2 2 2" xfId="12446"/>
    <cellStyle name="Currency RU calc 2 3 2 2 2 2" xfId="12447"/>
    <cellStyle name="Currency RU calc 2 3 2 2 2 3" xfId="12448"/>
    <cellStyle name="Currency RU calc 2 3 2 2 2 4" xfId="12449"/>
    <cellStyle name="Currency RU calc 2 3 2 2 2 5" xfId="12450"/>
    <cellStyle name="Currency RU calc 2 3 2 2 2 6" xfId="12451"/>
    <cellStyle name="Currency RU calc 2 3 2 2 3" xfId="12452"/>
    <cellStyle name="Currency RU calc 2 3 2 2 4" xfId="12453"/>
    <cellStyle name="Currency RU calc 2 3 2 2 5" xfId="12454"/>
    <cellStyle name="Currency RU calc 2 3 2 2 6" xfId="12455"/>
    <cellStyle name="Currency RU calc 2 3 2 2 7" xfId="12456"/>
    <cellStyle name="Currency RU calc 2 3 2 2 8" xfId="12457"/>
    <cellStyle name="Currency RU calc 2 3 2 3" xfId="12458"/>
    <cellStyle name="Currency RU calc 2 3 2 3 2" xfId="12459"/>
    <cellStyle name="Currency RU calc 2 3 2 3 3" xfId="12460"/>
    <cellStyle name="Currency RU calc 2 3 2 3 4" xfId="12461"/>
    <cellStyle name="Currency RU calc 2 3 2 3 5" xfId="12462"/>
    <cellStyle name="Currency RU calc 2 3 2 3 6" xfId="12463"/>
    <cellStyle name="Currency RU calc 2 3 2 3 7" xfId="12464"/>
    <cellStyle name="Currency RU calc 2 3 2 4" xfId="12465"/>
    <cellStyle name="Currency RU calc 2 3 2 4 2" xfId="12466"/>
    <cellStyle name="Currency RU calc 2 3 2 4 3" xfId="12467"/>
    <cellStyle name="Currency RU calc 2 3 2 4 4" xfId="12468"/>
    <cellStyle name="Currency RU calc 2 3 2 4 5" xfId="12469"/>
    <cellStyle name="Currency RU calc 2 3 2 4 6" xfId="12470"/>
    <cellStyle name="Currency RU calc 2 3 2 5" xfId="12471"/>
    <cellStyle name="Currency RU calc 2 3 2 6" xfId="12472"/>
    <cellStyle name="Currency RU calc 2 3 2 7" xfId="12473"/>
    <cellStyle name="Currency RU calc 2 3 2 8" xfId="12474"/>
    <cellStyle name="Currency RU calc 2 3 2 9" xfId="12475"/>
    <cellStyle name="Currency RU calc 2 3 3" xfId="12476"/>
    <cellStyle name="Currency RU calc 2 3 3 10" xfId="12477"/>
    <cellStyle name="Currency RU calc 2 3 3 2" xfId="12478"/>
    <cellStyle name="Currency RU calc 2 3 3 2 2" xfId="12479"/>
    <cellStyle name="Currency RU calc 2 3 3 2 2 2" xfId="12480"/>
    <cellStyle name="Currency RU calc 2 3 3 2 2 3" xfId="12481"/>
    <cellStyle name="Currency RU calc 2 3 3 2 2 4" xfId="12482"/>
    <cellStyle name="Currency RU calc 2 3 3 2 2 5" xfId="12483"/>
    <cellStyle name="Currency RU calc 2 3 3 2 2 6" xfId="12484"/>
    <cellStyle name="Currency RU calc 2 3 3 2 3" xfId="12485"/>
    <cellStyle name="Currency RU calc 2 3 3 2 4" xfId="12486"/>
    <cellStyle name="Currency RU calc 2 3 3 2 5" xfId="12487"/>
    <cellStyle name="Currency RU calc 2 3 3 2 6" xfId="12488"/>
    <cellStyle name="Currency RU calc 2 3 3 2 7" xfId="12489"/>
    <cellStyle name="Currency RU calc 2 3 3 2 8" xfId="12490"/>
    <cellStyle name="Currency RU calc 2 3 3 3" xfId="12491"/>
    <cellStyle name="Currency RU calc 2 3 3 3 2" xfId="12492"/>
    <cellStyle name="Currency RU calc 2 3 3 3 3" xfId="12493"/>
    <cellStyle name="Currency RU calc 2 3 3 3 4" xfId="12494"/>
    <cellStyle name="Currency RU calc 2 3 3 3 5" xfId="12495"/>
    <cellStyle name="Currency RU calc 2 3 3 3 6" xfId="12496"/>
    <cellStyle name="Currency RU calc 2 3 3 3 7" xfId="12497"/>
    <cellStyle name="Currency RU calc 2 3 3 4" xfId="12498"/>
    <cellStyle name="Currency RU calc 2 3 3 4 2" xfId="12499"/>
    <cellStyle name="Currency RU calc 2 3 3 4 3" xfId="12500"/>
    <cellStyle name="Currency RU calc 2 3 3 4 4" xfId="12501"/>
    <cellStyle name="Currency RU calc 2 3 3 4 5" xfId="12502"/>
    <cellStyle name="Currency RU calc 2 3 3 4 6" xfId="12503"/>
    <cellStyle name="Currency RU calc 2 3 3 5" xfId="12504"/>
    <cellStyle name="Currency RU calc 2 3 3 6" xfId="12505"/>
    <cellStyle name="Currency RU calc 2 3 3 7" xfId="12506"/>
    <cellStyle name="Currency RU calc 2 3 3 8" xfId="12507"/>
    <cellStyle name="Currency RU calc 2 3 3 9" xfId="12508"/>
    <cellStyle name="Currency RU calc 2 3 4" xfId="12509"/>
    <cellStyle name="Currency RU calc 2 3 4 2" xfId="12510"/>
    <cellStyle name="Currency RU calc 2 3 4 2 2" xfId="12511"/>
    <cellStyle name="Currency RU calc 2 3 4 2 3" xfId="12512"/>
    <cellStyle name="Currency RU calc 2 3 4 2 4" xfId="12513"/>
    <cellStyle name="Currency RU calc 2 3 4 2 5" xfId="12514"/>
    <cellStyle name="Currency RU calc 2 3 4 2 6" xfId="12515"/>
    <cellStyle name="Currency RU calc 2 3 4 3" xfId="12516"/>
    <cellStyle name="Currency RU calc 2 3 4 4" xfId="12517"/>
    <cellStyle name="Currency RU calc 2 3 4 5" xfId="12518"/>
    <cellStyle name="Currency RU calc 2 3 4 6" xfId="12519"/>
    <cellStyle name="Currency RU calc 2 3 4 7" xfId="12520"/>
    <cellStyle name="Currency RU calc 2 3 4 8" xfId="12521"/>
    <cellStyle name="Currency RU calc 2 3 5" xfId="12522"/>
    <cellStyle name="Currency RU calc 2 3 5 2" xfId="12523"/>
    <cellStyle name="Currency RU calc 2 3 5 3" xfId="12524"/>
    <cellStyle name="Currency RU calc 2 3 5 4" xfId="12525"/>
    <cellStyle name="Currency RU calc 2 3 5 5" xfId="12526"/>
    <cellStyle name="Currency RU calc 2 3 5 6" xfId="12527"/>
    <cellStyle name="Currency RU calc 2 3 5 7" xfId="12528"/>
    <cellStyle name="Currency RU calc 2 3 6" xfId="12529"/>
    <cellStyle name="Currency RU calc 2 3 7" xfId="12530"/>
    <cellStyle name="Currency RU calc 2 3 8" xfId="12531"/>
    <cellStyle name="Currency RU calc 2 3 9" xfId="12532"/>
    <cellStyle name="Currency RU calc 2 4" xfId="12533"/>
    <cellStyle name="Currency RU calc 2 4 2" xfId="12534"/>
    <cellStyle name="Currency RU calc 2 4 2 2" xfId="12535"/>
    <cellStyle name="Currency RU calc 2 4 2 3" xfId="12536"/>
    <cellStyle name="Currency RU calc 2 4 2 4" xfId="12537"/>
    <cellStyle name="Currency RU calc 2 4 2 5" xfId="12538"/>
    <cellStyle name="Currency RU calc 2 4 2 6" xfId="12539"/>
    <cellStyle name="Currency RU calc 2 4 2 7" xfId="12540"/>
    <cellStyle name="Currency RU calc 2 4 3" xfId="12541"/>
    <cellStyle name="Currency RU calc 2 4 4" xfId="12542"/>
    <cellStyle name="Currency RU calc 2 4 5" xfId="12543"/>
    <cellStyle name="Currency RU calc 2 4 6" xfId="12544"/>
    <cellStyle name="Currency RU calc 2 4 7" xfId="12545"/>
    <cellStyle name="Currency RU calc 2 4 8" xfId="12546"/>
    <cellStyle name="Currency RU calc 2 5" xfId="12547"/>
    <cellStyle name="Currency RU calc 2 5 2" xfId="12548"/>
    <cellStyle name="Currency RU calc 2 5 3" xfId="12549"/>
    <cellStyle name="Currency RU calc 2 5 4" xfId="12550"/>
    <cellStyle name="Currency RU calc 2 6" xfId="12551"/>
    <cellStyle name="Currency RU calc 2 6 2" xfId="12552"/>
    <cellStyle name="Currency RU calc 2 6 3" xfId="12553"/>
    <cellStyle name="Currency RU calc 2 6 4" xfId="12554"/>
    <cellStyle name="Currency RU calc 2 7" xfId="12555"/>
    <cellStyle name="Currency RU calc 2 7 2" xfId="12556"/>
    <cellStyle name="Currency RU calc 2 7 3" xfId="12557"/>
    <cellStyle name="Currency RU calc 2 7 4" xfId="12558"/>
    <cellStyle name="Currency RU calc 2 8" xfId="12559"/>
    <cellStyle name="Currency RU calc 2 9" xfId="12560"/>
    <cellStyle name="Currency RU calc 3" xfId="12561"/>
    <cellStyle name="Currency RU calc 3 2" xfId="12562"/>
    <cellStyle name="Currency RU calc 3 2 10" xfId="12563"/>
    <cellStyle name="Currency RU calc 3 2 2" xfId="12564"/>
    <cellStyle name="Currency RU calc 3 2 2 2" xfId="12565"/>
    <cellStyle name="Currency RU calc 3 2 2 2 2" xfId="12566"/>
    <cellStyle name="Currency RU calc 3 2 2 2 3" xfId="12567"/>
    <cellStyle name="Currency RU calc 3 2 2 2 4" xfId="12568"/>
    <cellStyle name="Currency RU calc 3 2 2 2 5" xfId="12569"/>
    <cellStyle name="Currency RU calc 3 2 2 2 6" xfId="12570"/>
    <cellStyle name="Currency RU calc 3 2 2 3" xfId="12571"/>
    <cellStyle name="Currency RU calc 3 2 2 4" xfId="12572"/>
    <cellStyle name="Currency RU calc 3 2 2 5" xfId="12573"/>
    <cellStyle name="Currency RU calc 3 2 2 6" xfId="12574"/>
    <cellStyle name="Currency RU calc 3 2 2 7" xfId="12575"/>
    <cellStyle name="Currency RU calc 3 2 2 8" xfId="12576"/>
    <cellStyle name="Currency RU calc 3 2 3" xfId="12577"/>
    <cellStyle name="Currency RU calc 3 2 3 2" xfId="12578"/>
    <cellStyle name="Currency RU calc 3 2 3 2 2" xfId="12579"/>
    <cellStyle name="Currency RU calc 3 2 3 2 3" xfId="12580"/>
    <cellStyle name="Currency RU calc 3 2 3 2 4" xfId="12581"/>
    <cellStyle name="Currency RU calc 3 2 3 2 5" xfId="12582"/>
    <cellStyle name="Currency RU calc 3 2 3 2 6" xfId="12583"/>
    <cellStyle name="Currency RU calc 3 2 3 3" xfId="12584"/>
    <cellStyle name="Currency RU calc 3 2 3 4" xfId="12585"/>
    <cellStyle name="Currency RU calc 3 2 3 5" xfId="12586"/>
    <cellStyle name="Currency RU calc 3 2 3 6" xfId="12587"/>
    <cellStyle name="Currency RU calc 3 2 3 7" xfId="12588"/>
    <cellStyle name="Currency RU calc 3 2 3 8" xfId="12589"/>
    <cellStyle name="Currency RU calc 3 2 4" xfId="12590"/>
    <cellStyle name="Currency RU calc 3 2 4 2" xfId="12591"/>
    <cellStyle name="Currency RU calc 3 2 4 3" xfId="12592"/>
    <cellStyle name="Currency RU calc 3 2 4 4" xfId="12593"/>
    <cellStyle name="Currency RU calc 3 2 4 5" xfId="12594"/>
    <cellStyle name="Currency RU calc 3 2 4 6" xfId="12595"/>
    <cellStyle name="Currency RU calc 3 2 4 7" xfId="12596"/>
    <cellStyle name="Currency RU calc 3 2 5" xfId="12597"/>
    <cellStyle name="Currency RU calc 3 2 6" xfId="12598"/>
    <cellStyle name="Currency RU calc 3 2 7" xfId="12599"/>
    <cellStyle name="Currency RU calc 3 2 8" xfId="12600"/>
    <cellStyle name="Currency RU calc 3 2 9" xfId="12601"/>
    <cellStyle name="Currency RU calc 3 3" xfId="12602"/>
    <cellStyle name="Currency RU calc 3 3 10" xfId="12603"/>
    <cellStyle name="Currency RU calc 3 3 2" xfId="12604"/>
    <cellStyle name="Currency RU calc 3 3 2 2" xfId="12605"/>
    <cellStyle name="Currency RU calc 3 3 2 2 2" xfId="12606"/>
    <cellStyle name="Currency RU calc 3 3 2 2 3" xfId="12607"/>
    <cellStyle name="Currency RU calc 3 3 2 2 4" xfId="12608"/>
    <cellStyle name="Currency RU calc 3 3 2 2 5" xfId="12609"/>
    <cellStyle name="Currency RU calc 3 3 2 2 6" xfId="12610"/>
    <cellStyle name="Currency RU calc 3 3 2 3" xfId="12611"/>
    <cellStyle name="Currency RU calc 3 3 2 4" xfId="12612"/>
    <cellStyle name="Currency RU calc 3 3 2 5" xfId="12613"/>
    <cellStyle name="Currency RU calc 3 3 2 6" xfId="12614"/>
    <cellStyle name="Currency RU calc 3 3 2 7" xfId="12615"/>
    <cellStyle name="Currency RU calc 3 3 2 8" xfId="12616"/>
    <cellStyle name="Currency RU calc 3 3 3" xfId="12617"/>
    <cellStyle name="Currency RU calc 3 3 3 2" xfId="12618"/>
    <cellStyle name="Currency RU calc 3 3 3 3" xfId="12619"/>
    <cellStyle name="Currency RU calc 3 3 3 4" xfId="12620"/>
    <cellStyle name="Currency RU calc 3 3 3 5" xfId="12621"/>
    <cellStyle name="Currency RU calc 3 3 3 6" xfId="12622"/>
    <cellStyle name="Currency RU calc 3 3 3 7" xfId="12623"/>
    <cellStyle name="Currency RU calc 3 3 4" xfId="12624"/>
    <cellStyle name="Currency RU calc 3 3 4 2" xfId="12625"/>
    <cellStyle name="Currency RU calc 3 3 4 3" xfId="12626"/>
    <cellStyle name="Currency RU calc 3 3 4 4" xfId="12627"/>
    <cellStyle name="Currency RU calc 3 3 4 5" xfId="12628"/>
    <cellStyle name="Currency RU calc 3 3 4 6" xfId="12629"/>
    <cellStyle name="Currency RU calc 3 3 5" xfId="12630"/>
    <cellStyle name="Currency RU calc 3 3 6" xfId="12631"/>
    <cellStyle name="Currency RU calc 3 3 7" xfId="12632"/>
    <cellStyle name="Currency RU calc 3 3 8" xfId="12633"/>
    <cellStyle name="Currency RU calc 3 3 9" xfId="12634"/>
    <cellStyle name="Currency RU calc 3 4" xfId="12635"/>
    <cellStyle name="Currency RU calc 3 4 2" xfId="12636"/>
    <cellStyle name="Currency RU calc 3 4 2 2" xfId="12637"/>
    <cellStyle name="Currency RU calc 3 4 2 3" xfId="12638"/>
    <cellStyle name="Currency RU calc 3 4 2 4" xfId="12639"/>
    <cellStyle name="Currency RU calc 3 4 2 5" xfId="12640"/>
    <cellStyle name="Currency RU calc 3 4 2 6" xfId="12641"/>
    <cellStyle name="Currency RU calc 3 4 3" xfId="12642"/>
    <cellStyle name="Currency RU calc 3 4 4" xfId="12643"/>
    <cellStyle name="Currency RU calc 3 4 5" xfId="12644"/>
    <cellStyle name="Currency RU calc 3 4 6" xfId="12645"/>
    <cellStyle name="Currency RU calc 3 4 7" xfId="12646"/>
    <cellStyle name="Currency RU calc 3 4 8" xfId="12647"/>
    <cellStyle name="Currency RU calc 3 5" xfId="12648"/>
    <cellStyle name="Currency RU calc 3 5 2" xfId="12649"/>
    <cellStyle name="Currency RU calc 3 5 3" xfId="12650"/>
    <cellStyle name="Currency RU calc 3 5 4" xfId="12651"/>
    <cellStyle name="Currency RU calc 3 5 5" xfId="12652"/>
    <cellStyle name="Currency RU calc 3 5 6" xfId="12653"/>
    <cellStyle name="Currency RU calc 3 5 7" xfId="12654"/>
    <cellStyle name="Currency RU calc 3 6" xfId="12655"/>
    <cellStyle name="Currency RU calc 3 7" xfId="12656"/>
    <cellStyle name="Currency RU calc 3 8" xfId="12657"/>
    <cellStyle name="Currency RU calc 3 9" xfId="12658"/>
    <cellStyle name="Currency RU calc 4" xfId="12659"/>
    <cellStyle name="Currency RU calc 4 2" xfId="12660"/>
    <cellStyle name="Currency RU calc 4 2 2" xfId="12661"/>
    <cellStyle name="Currency RU calc 4 2 3" xfId="12662"/>
    <cellStyle name="Currency RU calc 4 2 4" xfId="12663"/>
    <cellStyle name="Currency RU calc 4 2 5" xfId="12664"/>
    <cellStyle name="Currency RU calc 4 2 6" xfId="12665"/>
    <cellStyle name="Currency RU calc 4 2 7" xfId="12666"/>
    <cellStyle name="Currency RU calc 4 3" xfId="12667"/>
    <cellStyle name="Currency RU calc 4 4" xfId="12668"/>
    <cellStyle name="Currency RU calc 4 5" xfId="12669"/>
    <cellStyle name="Currency RU calc 4 6" xfId="12670"/>
    <cellStyle name="Currency RU calc 4 7" xfId="12671"/>
    <cellStyle name="Currency RU calc 4 8" xfId="12672"/>
    <cellStyle name="Currency RU calc 5" xfId="12673"/>
    <cellStyle name="Currency RU calc 6" xfId="12674"/>
    <cellStyle name="Currency RU calc 7" xfId="12675"/>
    <cellStyle name="Currency RU calc 8" xfId="12676"/>
    <cellStyle name="Currency RU calc 9" xfId="12677"/>
    <cellStyle name="Currency RU_CP-P (2)" xfId="12678"/>
    <cellStyle name="Currency0" xfId="12679"/>
    <cellStyle name="Currsmall" xfId="12680"/>
    <cellStyle name="Custom - Style8" xfId="12681"/>
    <cellStyle name="Data   - Style2" xfId="12682"/>
    <cellStyle name="DATA Amount" xfId="12683"/>
    <cellStyle name="DATA Amount [1]" xfId="12684"/>
    <cellStyle name="DATA Amount [2]" xfId="12685"/>
    <cellStyle name="DATA Amount_!!!!!! Total_HQ_2005_ver2" xfId="12686"/>
    <cellStyle name="DATA Currency" xfId="12687"/>
    <cellStyle name="DATA Currency [1]" xfId="12688"/>
    <cellStyle name="DATA Currency [2]" xfId="12689"/>
    <cellStyle name="DATA Currency_!!!!!! Total_HQ_2005_ver2" xfId="12690"/>
    <cellStyle name="DATA Date Long" xfId="12691"/>
    <cellStyle name="DATA Date Short" xfId="12692"/>
    <cellStyle name="Data Entry" xfId="12693"/>
    <cellStyle name="Data Link" xfId="12694"/>
    <cellStyle name="DATA List" xfId="12695"/>
    <cellStyle name="DATA Memo" xfId="12696"/>
    <cellStyle name="DATA Percent" xfId="12697"/>
    <cellStyle name="DATA Percent [1]" xfId="12698"/>
    <cellStyle name="DATA Percent [2]" xfId="12699"/>
    <cellStyle name="DATA Percent_!!!!!! Total_HQ_2005_ver2" xfId="12700"/>
    <cellStyle name="DATA Text" xfId="12701"/>
    <cellStyle name="DATA Version" xfId="12702"/>
    <cellStyle name="Date" xfId="12703"/>
    <cellStyle name="Date 2" xfId="12704"/>
    <cellStyle name="Date EN" xfId="12705"/>
    <cellStyle name="Date EN 2" xfId="12706"/>
    <cellStyle name="Date RU" xfId="12707"/>
    <cellStyle name="Date RU 2" xfId="12708"/>
    <cellStyle name="Date_ПНП -скорректированная форма производственников  от 07 07 2008" xfId="12709"/>
    <cellStyle name="Date2" xfId="12710"/>
    <cellStyle name="DBS" xfId="12711"/>
    <cellStyle name="Debit" xfId="12712"/>
    <cellStyle name="Debit subtotal" xfId="12713"/>
    <cellStyle name="Debit Total" xfId="12714"/>
    <cellStyle name="Dezimal [0]_a0l60" xfId="12715"/>
    <cellStyle name="Dezimal__Utopia Index Index und Guidance (Deutsch)" xfId="12716"/>
    <cellStyle name="Diacraieiaie" xfId="12717"/>
    <cellStyle name="divider" xfId="12718"/>
    <cellStyle name="Dollars" xfId="12719"/>
    <cellStyle name="E&amp;Y House" xfId="12720"/>
    <cellStyle name="Emphasis 1" xfId="12721"/>
    <cellStyle name="Emphasis 2" xfId="12722"/>
    <cellStyle name="Emphasis 3" xfId="12723"/>
    <cellStyle name="Error" xfId="12724"/>
    <cellStyle name="Euro" xfId="12725"/>
    <cellStyle name="Euro 2" xfId="12726"/>
    <cellStyle name="Euro 3" xfId="12727"/>
    <cellStyle name="Explanatory Text 2" xfId="12728"/>
    <cellStyle name="EY House" xfId="12729"/>
    <cellStyle name="F2" xfId="12730"/>
    <cellStyle name="F3" xfId="12731"/>
    <cellStyle name="F4" xfId="12732"/>
    <cellStyle name="F5" xfId="12733"/>
    <cellStyle name="F6" xfId="12734"/>
    <cellStyle name="F7" xfId="12735"/>
    <cellStyle name="F8" xfId="12736"/>
    <cellStyle name="FAS Number" xfId="12737"/>
    <cellStyle name="Fixed" xfId="12738"/>
    <cellStyle name="Fixlong" xfId="12739"/>
    <cellStyle name="Flag" xfId="12740"/>
    <cellStyle name="Footnote" xfId="12741"/>
    <cellStyle name="form" xfId="12742"/>
    <cellStyle name="Formula" xfId="12743"/>
    <cellStyle name="G03_Text" xfId="12744"/>
    <cellStyle name="ggg" xfId="12745"/>
    <cellStyle name="Good 2" xfId="12746"/>
    <cellStyle name="Grey" xfId="12747"/>
    <cellStyle name="Group1" xfId="12748"/>
    <cellStyle name="Header" xfId="12749"/>
    <cellStyle name="Header1" xfId="12750"/>
    <cellStyle name="Header2" xfId="12751"/>
    <cellStyle name="Header2 10" xfId="12752"/>
    <cellStyle name="Header2 11" xfId="12753"/>
    <cellStyle name="Header2 12" xfId="12754"/>
    <cellStyle name="Header2 13" xfId="12755"/>
    <cellStyle name="Header2 14" xfId="12756"/>
    <cellStyle name="Header2 15" xfId="12757"/>
    <cellStyle name="Header2 16" xfId="12758"/>
    <cellStyle name="Header2 2" xfId="12759"/>
    <cellStyle name="Header2 2 10" xfId="12760"/>
    <cellStyle name="Header2 2 11" xfId="12761"/>
    <cellStyle name="Header2 2 12" xfId="12762"/>
    <cellStyle name="Header2 2 13" xfId="12763"/>
    <cellStyle name="Header2 2 14" xfId="12764"/>
    <cellStyle name="Header2 2 15" xfId="12765"/>
    <cellStyle name="Header2 2 2" xfId="12766"/>
    <cellStyle name="Header2 2 2 10" xfId="12767"/>
    <cellStyle name="Header2 2 2 2" xfId="12768"/>
    <cellStyle name="Header2 2 2 2 2" xfId="12769"/>
    <cellStyle name="Header2 2 2 2 2 2" xfId="12770"/>
    <cellStyle name="Header2 2 2 2 2 3" xfId="12771"/>
    <cellStyle name="Header2 2 2 2 2 4" xfId="12772"/>
    <cellStyle name="Header2 2 2 2 2 5" xfId="12773"/>
    <cellStyle name="Header2 2 2 2 2 6" xfId="12774"/>
    <cellStyle name="Header2 2 2 2 3" xfId="12775"/>
    <cellStyle name="Header2 2 2 2 4" xfId="12776"/>
    <cellStyle name="Header2 2 2 2 5" xfId="12777"/>
    <cellStyle name="Header2 2 2 2 6" xfId="12778"/>
    <cellStyle name="Header2 2 2 2 7" xfId="12779"/>
    <cellStyle name="Header2 2 2 2 8" xfId="12780"/>
    <cellStyle name="Header2 2 2 3" xfId="12781"/>
    <cellStyle name="Header2 2 2 3 2" xfId="12782"/>
    <cellStyle name="Header2 2 2 3 3" xfId="12783"/>
    <cellStyle name="Header2 2 2 3 4" xfId="12784"/>
    <cellStyle name="Header2 2 2 3 5" xfId="12785"/>
    <cellStyle name="Header2 2 2 3 6" xfId="12786"/>
    <cellStyle name="Header2 2 2 3 7" xfId="12787"/>
    <cellStyle name="Header2 2 2 4" xfId="12788"/>
    <cellStyle name="Header2 2 2 4 2" xfId="12789"/>
    <cellStyle name="Header2 2 2 4 3" xfId="12790"/>
    <cellStyle name="Header2 2 2 4 4" xfId="12791"/>
    <cellStyle name="Header2 2 2 4 5" xfId="12792"/>
    <cellStyle name="Header2 2 2 4 6" xfId="12793"/>
    <cellStyle name="Header2 2 2 5" xfId="12794"/>
    <cellStyle name="Header2 2 2 6" xfId="12795"/>
    <cellStyle name="Header2 2 2 7" xfId="12796"/>
    <cellStyle name="Header2 2 2 8" xfId="12797"/>
    <cellStyle name="Header2 2 2 9" xfId="12798"/>
    <cellStyle name="Header2 2 3" xfId="12799"/>
    <cellStyle name="Header2 2 3 10" xfId="12800"/>
    <cellStyle name="Header2 2 3 2" xfId="12801"/>
    <cellStyle name="Header2 2 3 2 2" xfId="12802"/>
    <cellStyle name="Header2 2 3 2 2 2" xfId="12803"/>
    <cellStyle name="Header2 2 3 2 2 3" xfId="12804"/>
    <cellStyle name="Header2 2 3 2 2 4" xfId="12805"/>
    <cellStyle name="Header2 2 3 2 2 5" xfId="12806"/>
    <cellStyle name="Header2 2 3 2 2 6" xfId="12807"/>
    <cellStyle name="Header2 2 3 2 3" xfId="12808"/>
    <cellStyle name="Header2 2 3 2 4" xfId="12809"/>
    <cellStyle name="Header2 2 3 2 5" xfId="12810"/>
    <cellStyle name="Header2 2 3 2 6" xfId="12811"/>
    <cellStyle name="Header2 2 3 2 7" xfId="12812"/>
    <cellStyle name="Header2 2 3 2 8" xfId="12813"/>
    <cellStyle name="Header2 2 3 3" xfId="12814"/>
    <cellStyle name="Header2 2 3 3 2" xfId="12815"/>
    <cellStyle name="Header2 2 3 3 3" xfId="12816"/>
    <cellStyle name="Header2 2 3 3 4" xfId="12817"/>
    <cellStyle name="Header2 2 3 3 5" xfId="12818"/>
    <cellStyle name="Header2 2 3 3 6" xfId="12819"/>
    <cellStyle name="Header2 2 3 3 7" xfId="12820"/>
    <cellStyle name="Header2 2 3 4" xfId="12821"/>
    <cellStyle name="Header2 2 3 4 2" xfId="12822"/>
    <cellStyle name="Header2 2 3 4 3" xfId="12823"/>
    <cellStyle name="Header2 2 3 4 4" xfId="12824"/>
    <cellStyle name="Header2 2 3 4 5" xfId="12825"/>
    <cellStyle name="Header2 2 3 4 6" xfId="12826"/>
    <cellStyle name="Header2 2 3 5" xfId="12827"/>
    <cellStyle name="Header2 2 3 6" xfId="12828"/>
    <cellStyle name="Header2 2 3 7" xfId="12829"/>
    <cellStyle name="Header2 2 3 8" xfId="12830"/>
    <cellStyle name="Header2 2 3 9" xfId="12831"/>
    <cellStyle name="Header2 2 4" xfId="12832"/>
    <cellStyle name="Header2 2 4 2" xfId="12833"/>
    <cellStyle name="Header2 2 4 2 2" xfId="12834"/>
    <cellStyle name="Header2 2 4 2 3" xfId="12835"/>
    <cellStyle name="Header2 2 4 2 4" xfId="12836"/>
    <cellStyle name="Header2 2 4 2 5" xfId="12837"/>
    <cellStyle name="Header2 2 4 2 6" xfId="12838"/>
    <cellStyle name="Header2 2 4 3" xfId="12839"/>
    <cellStyle name="Header2 2 4 4" xfId="12840"/>
    <cellStyle name="Header2 2 4 5" xfId="12841"/>
    <cellStyle name="Header2 2 4 6" xfId="12842"/>
    <cellStyle name="Header2 2 4 7" xfId="12843"/>
    <cellStyle name="Header2 2 4 8" xfId="12844"/>
    <cellStyle name="Header2 2 5" xfId="12845"/>
    <cellStyle name="Header2 2 5 2" xfId="12846"/>
    <cellStyle name="Header2 2 5 2 2" xfId="12847"/>
    <cellStyle name="Header2 2 5 2 3" xfId="12848"/>
    <cellStyle name="Header2 2 5 2 4" xfId="12849"/>
    <cellStyle name="Header2 2 5 2 5" xfId="12850"/>
    <cellStyle name="Header2 2 5 2 6" xfId="12851"/>
    <cellStyle name="Header2 2 5 3" xfId="12852"/>
    <cellStyle name="Header2 2 5 4" xfId="12853"/>
    <cellStyle name="Header2 2 5 5" xfId="12854"/>
    <cellStyle name="Header2 2 5 6" xfId="12855"/>
    <cellStyle name="Header2 2 5 7" xfId="12856"/>
    <cellStyle name="Header2 2 5 8" xfId="12857"/>
    <cellStyle name="Header2 2 6" xfId="12858"/>
    <cellStyle name="Header2 2 6 2" xfId="12859"/>
    <cellStyle name="Header2 2 6 3" xfId="12860"/>
    <cellStyle name="Header2 2 6 4" xfId="12861"/>
    <cellStyle name="Header2 2 6 5" xfId="12862"/>
    <cellStyle name="Header2 2 6 6" xfId="12863"/>
    <cellStyle name="Header2 2 6 7" xfId="12864"/>
    <cellStyle name="Header2 2 7" xfId="12865"/>
    <cellStyle name="Header2 2 7 2" xfId="12866"/>
    <cellStyle name="Header2 2 7 3" xfId="12867"/>
    <cellStyle name="Header2 2 7 4" xfId="12868"/>
    <cellStyle name="Header2 2 7 5" xfId="12869"/>
    <cellStyle name="Header2 2 7 6" xfId="12870"/>
    <cellStyle name="Header2 2 8" xfId="12871"/>
    <cellStyle name="Header2 2 9" xfId="12872"/>
    <cellStyle name="Header2 3" xfId="12873"/>
    <cellStyle name="Header2 3 10" xfId="12874"/>
    <cellStyle name="Header2 3 11" xfId="12875"/>
    <cellStyle name="Header2 3 12" xfId="12876"/>
    <cellStyle name="Header2 3 2" xfId="12877"/>
    <cellStyle name="Header2 3 2 10" xfId="12878"/>
    <cellStyle name="Header2 3 2 2" xfId="12879"/>
    <cellStyle name="Header2 3 2 2 2" xfId="12880"/>
    <cellStyle name="Header2 3 2 2 2 2" xfId="12881"/>
    <cellStyle name="Header2 3 2 2 2 3" xfId="12882"/>
    <cellStyle name="Header2 3 2 2 2 4" xfId="12883"/>
    <cellStyle name="Header2 3 2 2 2 5" xfId="12884"/>
    <cellStyle name="Header2 3 2 2 2 6" xfId="12885"/>
    <cellStyle name="Header2 3 2 2 3" xfId="12886"/>
    <cellStyle name="Header2 3 2 2 4" xfId="12887"/>
    <cellStyle name="Header2 3 2 2 5" xfId="12888"/>
    <cellStyle name="Header2 3 2 2 6" xfId="12889"/>
    <cellStyle name="Header2 3 2 2 7" xfId="12890"/>
    <cellStyle name="Header2 3 2 2 8" xfId="12891"/>
    <cellStyle name="Header2 3 2 3" xfId="12892"/>
    <cellStyle name="Header2 3 2 3 2" xfId="12893"/>
    <cellStyle name="Header2 3 2 3 3" xfId="12894"/>
    <cellStyle name="Header2 3 2 3 4" xfId="12895"/>
    <cellStyle name="Header2 3 2 3 5" xfId="12896"/>
    <cellStyle name="Header2 3 2 3 6" xfId="12897"/>
    <cellStyle name="Header2 3 2 3 7" xfId="12898"/>
    <cellStyle name="Header2 3 2 4" xfId="12899"/>
    <cellStyle name="Header2 3 2 4 2" xfId="12900"/>
    <cellStyle name="Header2 3 2 4 3" xfId="12901"/>
    <cellStyle name="Header2 3 2 4 4" xfId="12902"/>
    <cellStyle name="Header2 3 2 4 5" xfId="12903"/>
    <cellStyle name="Header2 3 2 4 6" xfId="12904"/>
    <cellStyle name="Header2 3 2 5" xfId="12905"/>
    <cellStyle name="Header2 3 2 6" xfId="12906"/>
    <cellStyle name="Header2 3 2 7" xfId="12907"/>
    <cellStyle name="Header2 3 2 8" xfId="12908"/>
    <cellStyle name="Header2 3 2 9" xfId="12909"/>
    <cellStyle name="Header2 3 3" xfId="12910"/>
    <cellStyle name="Header2 3 3 10" xfId="12911"/>
    <cellStyle name="Header2 3 3 2" xfId="12912"/>
    <cellStyle name="Header2 3 3 2 2" xfId="12913"/>
    <cellStyle name="Header2 3 3 2 2 2" xfId="12914"/>
    <cellStyle name="Header2 3 3 2 2 3" xfId="12915"/>
    <cellStyle name="Header2 3 3 2 2 4" xfId="12916"/>
    <cellStyle name="Header2 3 3 2 2 5" xfId="12917"/>
    <cellStyle name="Header2 3 3 2 2 6" xfId="12918"/>
    <cellStyle name="Header2 3 3 2 3" xfId="12919"/>
    <cellStyle name="Header2 3 3 2 4" xfId="12920"/>
    <cellStyle name="Header2 3 3 2 5" xfId="12921"/>
    <cellStyle name="Header2 3 3 2 6" xfId="12922"/>
    <cellStyle name="Header2 3 3 2 7" xfId="12923"/>
    <cellStyle name="Header2 3 3 2 8" xfId="12924"/>
    <cellStyle name="Header2 3 3 3" xfId="12925"/>
    <cellStyle name="Header2 3 3 3 2" xfId="12926"/>
    <cellStyle name="Header2 3 3 3 3" xfId="12927"/>
    <cellStyle name="Header2 3 3 3 4" xfId="12928"/>
    <cellStyle name="Header2 3 3 3 5" xfId="12929"/>
    <cellStyle name="Header2 3 3 3 6" xfId="12930"/>
    <cellStyle name="Header2 3 3 3 7" xfId="12931"/>
    <cellStyle name="Header2 3 3 4" xfId="12932"/>
    <cellStyle name="Header2 3 3 4 2" xfId="12933"/>
    <cellStyle name="Header2 3 3 4 3" xfId="12934"/>
    <cellStyle name="Header2 3 3 4 4" xfId="12935"/>
    <cellStyle name="Header2 3 3 4 5" xfId="12936"/>
    <cellStyle name="Header2 3 3 4 6" xfId="12937"/>
    <cellStyle name="Header2 3 3 5" xfId="12938"/>
    <cellStyle name="Header2 3 3 6" xfId="12939"/>
    <cellStyle name="Header2 3 3 7" xfId="12940"/>
    <cellStyle name="Header2 3 3 8" xfId="12941"/>
    <cellStyle name="Header2 3 3 9" xfId="12942"/>
    <cellStyle name="Header2 3 4" xfId="12943"/>
    <cellStyle name="Header2 3 4 2" xfId="12944"/>
    <cellStyle name="Header2 3 4 2 2" xfId="12945"/>
    <cellStyle name="Header2 3 4 2 3" xfId="12946"/>
    <cellStyle name="Header2 3 4 2 4" xfId="12947"/>
    <cellStyle name="Header2 3 4 2 5" xfId="12948"/>
    <cellStyle name="Header2 3 4 2 6" xfId="12949"/>
    <cellStyle name="Header2 3 4 3" xfId="12950"/>
    <cellStyle name="Header2 3 4 4" xfId="12951"/>
    <cellStyle name="Header2 3 4 5" xfId="12952"/>
    <cellStyle name="Header2 3 4 6" xfId="12953"/>
    <cellStyle name="Header2 3 4 7" xfId="12954"/>
    <cellStyle name="Header2 3 4 8" xfId="12955"/>
    <cellStyle name="Header2 3 5" xfId="12956"/>
    <cellStyle name="Header2 3 5 2" xfId="12957"/>
    <cellStyle name="Header2 3 5 3" xfId="12958"/>
    <cellStyle name="Header2 3 5 4" xfId="12959"/>
    <cellStyle name="Header2 3 5 5" xfId="12960"/>
    <cellStyle name="Header2 3 5 6" xfId="12961"/>
    <cellStyle name="Header2 3 5 7" xfId="12962"/>
    <cellStyle name="Header2 3 6" xfId="12963"/>
    <cellStyle name="Header2 3 6 2" xfId="12964"/>
    <cellStyle name="Header2 3 6 3" xfId="12965"/>
    <cellStyle name="Header2 3 6 4" xfId="12966"/>
    <cellStyle name="Header2 3 6 5" xfId="12967"/>
    <cellStyle name="Header2 3 6 6" xfId="12968"/>
    <cellStyle name="Header2 3 7" xfId="12969"/>
    <cellStyle name="Header2 3 8" xfId="12970"/>
    <cellStyle name="Header2 3 9" xfId="12971"/>
    <cellStyle name="Header2 4" xfId="12972"/>
    <cellStyle name="Header2 4 10" xfId="12973"/>
    <cellStyle name="Header2 4 2" xfId="12974"/>
    <cellStyle name="Header2 4 2 2" xfId="12975"/>
    <cellStyle name="Header2 4 2 2 2" xfId="12976"/>
    <cellStyle name="Header2 4 2 2 3" xfId="12977"/>
    <cellStyle name="Header2 4 2 2 4" xfId="12978"/>
    <cellStyle name="Header2 4 2 2 5" xfId="12979"/>
    <cellStyle name="Header2 4 2 2 6" xfId="12980"/>
    <cellStyle name="Header2 4 2 3" xfId="12981"/>
    <cellStyle name="Header2 4 2 4" xfId="12982"/>
    <cellStyle name="Header2 4 2 5" xfId="12983"/>
    <cellStyle name="Header2 4 2 6" xfId="12984"/>
    <cellStyle name="Header2 4 2 7" xfId="12985"/>
    <cellStyle name="Header2 4 2 8" xfId="12986"/>
    <cellStyle name="Header2 4 3" xfId="12987"/>
    <cellStyle name="Header2 4 3 2" xfId="12988"/>
    <cellStyle name="Header2 4 3 3" xfId="12989"/>
    <cellStyle name="Header2 4 3 4" xfId="12990"/>
    <cellStyle name="Header2 4 3 5" xfId="12991"/>
    <cellStyle name="Header2 4 3 6" xfId="12992"/>
    <cellStyle name="Header2 4 3 7" xfId="12993"/>
    <cellStyle name="Header2 4 4" xfId="12994"/>
    <cellStyle name="Header2 4 4 2" xfId="12995"/>
    <cellStyle name="Header2 4 4 3" xfId="12996"/>
    <cellStyle name="Header2 4 4 4" xfId="12997"/>
    <cellStyle name="Header2 4 4 5" xfId="12998"/>
    <cellStyle name="Header2 4 4 6" xfId="12999"/>
    <cellStyle name="Header2 4 5" xfId="13000"/>
    <cellStyle name="Header2 4 6" xfId="13001"/>
    <cellStyle name="Header2 4 7" xfId="13002"/>
    <cellStyle name="Header2 4 8" xfId="13003"/>
    <cellStyle name="Header2 4 9" xfId="13004"/>
    <cellStyle name="Header2 5" xfId="13005"/>
    <cellStyle name="Header2 5 2" xfId="13006"/>
    <cellStyle name="Header2 5 3" xfId="13007"/>
    <cellStyle name="Header2 5 4" xfId="13008"/>
    <cellStyle name="Header2 5 5" xfId="13009"/>
    <cellStyle name="Header2 6" xfId="13010"/>
    <cellStyle name="Header2 6 2" xfId="13011"/>
    <cellStyle name="Header2 6 3" xfId="13012"/>
    <cellStyle name="Header2 6 4" xfId="13013"/>
    <cellStyle name="Header2 6 5" xfId="13014"/>
    <cellStyle name="Header2 7" xfId="13015"/>
    <cellStyle name="Header2 8" xfId="13016"/>
    <cellStyle name="Header2 9" xfId="13017"/>
    <cellStyle name="header3" xfId="13018"/>
    <cellStyle name="Heading" xfId="13019"/>
    <cellStyle name="Heading 1 2" xfId="13020"/>
    <cellStyle name="HEADING 1 REPORT" xfId="13021"/>
    <cellStyle name="Heading 1.1" xfId="13022"/>
    <cellStyle name="Heading 2 2" xfId="13023"/>
    <cellStyle name="Heading 3 2" xfId="13024"/>
    <cellStyle name="Heading 4 2" xfId="13025"/>
    <cellStyle name="Heading2" xfId="13026"/>
    <cellStyle name="Headline I" xfId="13027"/>
    <cellStyle name="Headline II" xfId="13028"/>
    <cellStyle name="Headline III" xfId="13029"/>
    <cellStyle name="Hidden" xfId="13030"/>
    <cellStyle name="Historical" xfId="13031"/>
    <cellStyle name="Hyperlink 2" xfId="13032"/>
    <cellStyle name="Hyperlink 3" xfId="13033"/>
    <cellStyle name="Iau?iue_?iardu1999a" xfId="13034"/>
    <cellStyle name="Îáû÷íûé" xfId="13035"/>
    <cellStyle name="Îáû÷íûé 2" xfId="13036"/>
    <cellStyle name="Îáű÷íűé_0_SODERJ" xfId="13037"/>
    <cellStyle name="Îáû÷íûé_KPIPRODTEMP-äîáû÷à" xfId="13038"/>
    <cellStyle name="Ïðîöåíòíûé" xfId="13039"/>
    <cellStyle name="Ïðîöåíòíûé 2" xfId="13040"/>
    <cellStyle name="Iniiar nraecou" xfId="13041"/>
    <cellStyle name="Input [yellow]" xfId="13042"/>
    <cellStyle name="Input [yellow] 2" xfId="13043"/>
    <cellStyle name="Input 10" xfId="13044"/>
    <cellStyle name="Input 11" xfId="13045"/>
    <cellStyle name="Input 12" xfId="13046"/>
    <cellStyle name="Input 13" xfId="13047"/>
    <cellStyle name="Input 14" xfId="13048"/>
    <cellStyle name="Input 15" xfId="13049"/>
    <cellStyle name="Input 16" xfId="13050"/>
    <cellStyle name="Input 17" xfId="13051"/>
    <cellStyle name="Input 18" xfId="13052"/>
    <cellStyle name="Input 19" xfId="13053"/>
    <cellStyle name="Input 2" xfId="13054"/>
    <cellStyle name="Input 2 2" xfId="13055"/>
    <cellStyle name="Input 20" xfId="13056"/>
    <cellStyle name="Input 21" xfId="13057"/>
    <cellStyle name="Input 22" xfId="13058"/>
    <cellStyle name="Input 23" xfId="13059"/>
    <cellStyle name="Input 24" xfId="13060"/>
    <cellStyle name="Input 25" xfId="13061"/>
    <cellStyle name="Input 26" xfId="13062"/>
    <cellStyle name="Input 3" xfId="13063"/>
    <cellStyle name="Input 3 2" xfId="13064"/>
    <cellStyle name="Input 4" xfId="13065"/>
    <cellStyle name="Input 4 2" xfId="13066"/>
    <cellStyle name="Input 5" xfId="13067"/>
    <cellStyle name="Input 5 2" xfId="13068"/>
    <cellStyle name="Input 6" xfId="13069"/>
    <cellStyle name="Input 6 2" xfId="13070"/>
    <cellStyle name="Input 7" xfId="13071"/>
    <cellStyle name="Input 7 2" xfId="13072"/>
    <cellStyle name="Input 8" xfId="13073"/>
    <cellStyle name="Input 8 2" xfId="13074"/>
    <cellStyle name="Input 9" xfId="13075"/>
    <cellStyle name="Input 9 2" xfId="13076"/>
    <cellStyle name="Input1" xfId="13077"/>
    <cellStyle name="Input2" xfId="13078"/>
    <cellStyle name="InputCells" xfId="13079"/>
    <cellStyle name="InputCells 10" xfId="13080"/>
    <cellStyle name="InputCells 11" xfId="13081"/>
    <cellStyle name="InputCells 12" xfId="13082"/>
    <cellStyle name="InputCells 13" xfId="13083"/>
    <cellStyle name="InputCells 14" xfId="13084"/>
    <cellStyle name="InputCells 15" xfId="13085"/>
    <cellStyle name="InputCells 16" xfId="13086"/>
    <cellStyle name="InputCells 17" xfId="13087"/>
    <cellStyle name="InputCells 18" xfId="13088"/>
    <cellStyle name="InputCells 19" xfId="13089"/>
    <cellStyle name="InputCells 2" xfId="13090"/>
    <cellStyle name="InputCells 2 10" xfId="13091"/>
    <cellStyle name="InputCells 2 11" xfId="13092"/>
    <cellStyle name="InputCells 2 12" xfId="13093"/>
    <cellStyle name="InputCells 2 13" xfId="13094"/>
    <cellStyle name="InputCells 2 2" xfId="13095"/>
    <cellStyle name="InputCells 2 2 10" xfId="13096"/>
    <cellStyle name="InputCells 2 2 2" xfId="13097"/>
    <cellStyle name="InputCells 2 2 2 2" xfId="13098"/>
    <cellStyle name="InputCells 2 2 2 2 2" xfId="13099"/>
    <cellStyle name="InputCells 2 2 2 2 3" xfId="13100"/>
    <cellStyle name="InputCells 2 2 2 2 4" xfId="13101"/>
    <cellStyle name="InputCells 2 2 2 2 5" xfId="13102"/>
    <cellStyle name="InputCells 2 2 2 2 6" xfId="13103"/>
    <cellStyle name="InputCells 2 2 2 3" xfId="13104"/>
    <cellStyle name="InputCells 2 2 2 4" xfId="13105"/>
    <cellStyle name="InputCells 2 2 2 5" xfId="13106"/>
    <cellStyle name="InputCells 2 2 2 6" xfId="13107"/>
    <cellStyle name="InputCells 2 2 2 7" xfId="13108"/>
    <cellStyle name="InputCells 2 2 2 8" xfId="13109"/>
    <cellStyle name="InputCells 2 2 3" xfId="13110"/>
    <cellStyle name="InputCells 2 2 3 2" xfId="13111"/>
    <cellStyle name="InputCells 2 2 3 3" xfId="13112"/>
    <cellStyle name="InputCells 2 2 3 4" xfId="13113"/>
    <cellStyle name="InputCells 2 2 3 5" xfId="13114"/>
    <cellStyle name="InputCells 2 2 3 6" xfId="13115"/>
    <cellStyle name="InputCells 2 2 3 7" xfId="13116"/>
    <cellStyle name="InputCells 2 2 4" xfId="13117"/>
    <cellStyle name="InputCells 2 2 4 2" xfId="13118"/>
    <cellStyle name="InputCells 2 2 4 3" xfId="13119"/>
    <cellStyle name="InputCells 2 2 4 4" xfId="13120"/>
    <cellStyle name="InputCells 2 2 4 5" xfId="13121"/>
    <cellStyle name="InputCells 2 2 4 6" xfId="13122"/>
    <cellStyle name="InputCells 2 2 5" xfId="13123"/>
    <cellStyle name="InputCells 2 2 6" xfId="13124"/>
    <cellStyle name="InputCells 2 2 7" xfId="13125"/>
    <cellStyle name="InputCells 2 2 8" xfId="13126"/>
    <cellStyle name="InputCells 2 2 9" xfId="13127"/>
    <cellStyle name="InputCells 2 3" xfId="13128"/>
    <cellStyle name="InputCells 2 3 10" xfId="13129"/>
    <cellStyle name="InputCells 2 3 2" xfId="13130"/>
    <cellStyle name="InputCells 2 3 2 2" xfId="13131"/>
    <cellStyle name="InputCells 2 3 2 2 2" xfId="13132"/>
    <cellStyle name="InputCells 2 3 2 2 3" xfId="13133"/>
    <cellStyle name="InputCells 2 3 2 2 4" xfId="13134"/>
    <cellStyle name="InputCells 2 3 2 2 5" xfId="13135"/>
    <cellStyle name="InputCells 2 3 2 2 6" xfId="13136"/>
    <cellStyle name="InputCells 2 3 2 3" xfId="13137"/>
    <cellStyle name="InputCells 2 3 2 4" xfId="13138"/>
    <cellStyle name="InputCells 2 3 2 5" xfId="13139"/>
    <cellStyle name="InputCells 2 3 2 6" xfId="13140"/>
    <cellStyle name="InputCells 2 3 2 7" xfId="13141"/>
    <cellStyle name="InputCells 2 3 2 8" xfId="13142"/>
    <cellStyle name="InputCells 2 3 3" xfId="13143"/>
    <cellStyle name="InputCells 2 3 3 2" xfId="13144"/>
    <cellStyle name="InputCells 2 3 3 3" xfId="13145"/>
    <cellStyle name="InputCells 2 3 3 4" xfId="13146"/>
    <cellStyle name="InputCells 2 3 3 5" xfId="13147"/>
    <cellStyle name="InputCells 2 3 3 6" xfId="13148"/>
    <cellStyle name="InputCells 2 3 3 7" xfId="13149"/>
    <cellStyle name="InputCells 2 3 4" xfId="13150"/>
    <cellStyle name="InputCells 2 3 4 2" xfId="13151"/>
    <cellStyle name="InputCells 2 3 4 3" xfId="13152"/>
    <cellStyle name="InputCells 2 3 4 4" xfId="13153"/>
    <cellStyle name="InputCells 2 3 4 5" xfId="13154"/>
    <cellStyle name="InputCells 2 3 4 6" xfId="13155"/>
    <cellStyle name="InputCells 2 3 5" xfId="13156"/>
    <cellStyle name="InputCells 2 3 6" xfId="13157"/>
    <cellStyle name="InputCells 2 3 7" xfId="13158"/>
    <cellStyle name="InputCells 2 3 8" xfId="13159"/>
    <cellStyle name="InputCells 2 3 9" xfId="13160"/>
    <cellStyle name="InputCells 2 4" xfId="13161"/>
    <cellStyle name="InputCells 2 4 2" xfId="13162"/>
    <cellStyle name="InputCells 2 4 2 2" xfId="13163"/>
    <cellStyle name="InputCells 2 4 2 3" xfId="13164"/>
    <cellStyle name="InputCells 2 4 2 4" xfId="13165"/>
    <cellStyle name="InputCells 2 4 2 5" xfId="13166"/>
    <cellStyle name="InputCells 2 4 2 6" xfId="13167"/>
    <cellStyle name="InputCells 2 4 3" xfId="13168"/>
    <cellStyle name="InputCells 2 4 4" xfId="13169"/>
    <cellStyle name="InputCells 2 4 5" xfId="13170"/>
    <cellStyle name="InputCells 2 4 6" xfId="13171"/>
    <cellStyle name="InputCells 2 4 7" xfId="13172"/>
    <cellStyle name="InputCells 2 4 8" xfId="13173"/>
    <cellStyle name="InputCells 2 5" xfId="13174"/>
    <cellStyle name="InputCells 2 5 2" xfId="13175"/>
    <cellStyle name="InputCells 2 5 2 2" xfId="13176"/>
    <cellStyle name="InputCells 2 5 2 3" xfId="13177"/>
    <cellStyle name="InputCells 2 5 2 4" xfId="13178"/>
    <cellStyle name="InputCells 2 5 2 5" xfId="13179"/>
    <cellStyle name="InputCells 2 5 2 6" xfId="13180"/>
    <cellStyle name="InputCells 2 5 3" xfId="13181"/>
    <cellStyle name="InputCells 2 5 4" xfId="13182"/>
    <cellStyle name="InputCells 2 5 5" xfId="13183"/>
    <cellStyle name="InputCells 2 5 6" xfId="13184"/>
    <cellStyle name="InputCells 2 5 7" xfId="13185"/>
    <cellStyle name="InputCells 2 5 8" xfId="13186"/>
    <cellStyle name="InputCells 2 6" xfId="13187"/>
    <cellStyle name="InputCells 2 6 2" xfId="13188"/>
    <cellStyle name="InputCells 2 6 3" xfId="13189"/>
    <cellStyle name="InputCells 2 6 4" xfId="13190"/>
    <cellStyle name="InputCells 2 6 5" xfId="13191"/>
    <cellStyle name="InputCells 2 6 6" xfId="13192"/>
    <cellStyle name="InputCells 2 6 7" xfId="13193"/>
    <cellStyle name="InputCells 2 7" xfId="13194"/>
    <cellStyle name="InputCells 2 7 2" xfId="13195"/>
    <cellStyle name="InputCells 2 7 3" xfId="13196"/>
    <cellStyle name="InputCells 2 7 4" xfId="13197"/>
    <cellStyle name="InputCells 2 7 5" xfId="13198"/>
    <cellStyle name="InputCells 2 7 6" xfId="13199"/>
    <cellStyle name="InputCells 2 8" xfId="13200"/>
    <cellStyle name="InputCells 2 9" xfId="13201"/>
    <cellStyle name="InputCells 3" xfId="13202"/>
    <cellStyle name="InputCells 3 10" xfId="13203"/>
    <cellStyle name="InputCells 3 11" xfId="13204"/>
    <cellStyle name="InputCells 3 12" xfId="13205"/>
    <cellStyle name="InputCells 3 13" xfId="13206"/>
    <cellStyle name="InputCells 3 2" xfId="13207"/>
    <cellStyle name="InputCells 3 2 10" xfId="13208"/>
    <cellStyle name="InputCells 3 2 2" xfId="13209"/>
    <cellStyle name="InputCells 3 2 2 2" xfId="13210"/>
    <cellStyle name="InputCells 3 2 2 2 2" xfId="13211"/>
    <cellStyle name="InputCells 3 2 2 2 3" xfId="13212"/>
    <cellStyle name="InputCells 3 2 2 2 4" xfId="13213"/>
    <cellStyle name="InputCells 3 2 2 2 5" xfId="13214"/>
    <cellStyle name="InputCells 3 2 2 2 6" xfId="13215"/>
    <cellStyle name="InputCells 3 2 2 3" xfId="13216"/>
    <cellStyle name="InputCells 3 2 2 4" xfId="13217"/>
    <cellStyle name="InputCells 3 2 2 5" xfId="13218"/>
    <cellStyle name="InputCells 3 2 2 6" xfId="13219"/>
    <cellStyle name="InputCells 3 2 2 7" xfId="13220"/>
    <cellStyle name="InputCells 3 2 2 8" xfId="13221"/>
    <cellStyle name="InputCells 3 2 3" xfId="13222"/>
    <cellStyle name="InputCells 3 2 3 2" xfId="13223"/>
    <cellStyle name="InputCells 3 2 3 3" xfId="13224"/>
    <cellStyle name="InputCells 3 2 3 4" xfId="13225"/>
    <cellStyle name="InputCells 3 2 3 5" xfId="13226"/>
    <cellStyle name="InputCells 3 2 3 6" xfId="13227"/>
    <cellStyle name="InputCells 3 2 3 7" xfId="13228"/>
    <cellStyle name="InputCells 3 2 4" xfId="13229"/>
    <cellStyle name="InputCells 3 2 4 2" xfId="13230"/>
    <cellStyle name="InputCells 3 2 4 3" xfId="13231"/>
    <cellStyle name="InputCells 3 2 4 4" xfId="13232"/>
    <cellStyle name="InputCells 3 2 4 5" xfId="13233"/>
    <cellStyle name="InputCells 3 2 4 6" xfId="13234"/>
    <cellStyle name="InputCells 3 2 5" xfId="13235"/>
    <cellStyle name="InputCells 3 2 6" xfId="13236"/>
    <cellStyle name="InputCells 3 2 7" xfId="13237"/>
    <cellStyle name="InputCells 3 2 8" xfId="13238"/>
    <cellStyle name="InputCells 3 2 9" xfId="13239"/>
    <cellStyle name="InputCells 3 3" xfId="13240"/>
    <cellStyle name="InputCells 3 3 10" xfId="13241"/>
    <cellStyle name="InputCells 3 3 2" xfId="13242"/>
    <cellStyle name="InputCells 3 3 2 2" xfId="13243"/>
    <cellStyle name="InputCells 3 3 2 2 2" xfId="13244"/>
    <cellStyle name="InputCells 3 3 2 2 3" xfId="13245"/>
    <cellStyle name="InputCells 3 3 2 2 4" xfId="13246"/>
    <cellStyle name="InputCells 3 3 2 2 5" xfId="13247"/>
    <cellStyle name="InputCells 3 3 2 2 6" xfId="13248"/>
    <cellStyle name="InputCells 3 3 2 3" xfId="13249"/>
    <cellStyle name="InputCells 3 3 2 4" xfId="13250"/>
    <cellStyle name="InputCells 3 3 2 5" xfId="13251"/>
    <cellStyle name="InputCells 3 3 2 6" xfId="13252"/>
    <cellStyle name="InputCells 3 3 2 7" xfId="13253"/>
    <cellStyle name="InputCells 3 3 2 8" xfId="13254"/>
    <cellStyle name="InputCells 3 3 3" xfId="13255"/>
    <cellStyle name="InputCells 3 3 3 2" xfId="13256"/>
    <cellStyle name="InputCells 3 3 3 3" xfId="13257"/>
    <cellStyle name="InputCells 3 3 3 4" xfId="13258"/>
    <cellStyle name="InputCells 3 3 3 5" xfId="13259"/>
    <cellStyle name="InputCells 3 3 3 6" xfId="13260"/>
    <cellStyle name="InputCells 3 3 3 7" xfId="13261"/>
    <cellStyle name="InputCells 3 3 4" xfId="13262"/>
    <cellStyle name="InputCells 3 3 4 2" xfId="13263"/>
    <cellStyle name="InputCells 3 3 4 3" xfId="13264"/>
    <cellStyle name="InputCells 3 3 4 4" xfId="13265"/>
    <cellStyle name="InputCells 3 3 4 5" xfId="13266"/>
    <cellStyle name="InputCells 3 3 4 6" xfId="13267"/>
    <cellStyle name="InputCells 3 3 5" xfId="13268"/>
    <cellStyle name="InputCells 3 3 6" xfId="13269"/>
    <cellStyle name="InputCells 3 3 7" xfId="13270"/>
    <cellStyle name="InputCells 3 3 8" xfId="13271"/>
    <cellStyle name="InputCells 3 3 9" xfId="13272"/>
    <cellStyle name="InputCells 3 4" xfId="13273"/>
    <cellStyle name="InputCells 3 4 2" xfId="13274"/>
    <cellStyle name="InputCells 3 4 2 2" xfId="13275"/>
    <cellStyle name="InputCells 3 4 2 3" xfId="13276"/>
    <cellStyle name="InputCells 3 4 2 4" xfId="13277"/>
    <cellStyle name="InputCells 3 4 2 5" xfId="13278"/>
    <cellStyle name="InputCells 3 4 2 6" xfId="13279"/>
    <cellStyle name="InputCells 3 4 3" xfId="13280"/>
    <cellStyle name="InputCells 3 4 4" xfId="13281"/>
    <cellStyle name="InputCells 3 4 5" xfId="13282"/>
    <cellStyle name="InputCells 3 4 6" xfId="13283"/>
    <cellStyle name="InputCells 3 4 7" xfId="13284"/>
    <cellStyle name="InputCells 3 4 8" xfId="13285"/>
    <cellStyle name="InputCells 3 5" xfId="13286"/>
    <cellStyle name="InputCells 3 5 2" xfId="13287"/>
    <cellStyle name="InputCells 3 5 2 2" xfId="13288"/>
    <cellStyle name="InputCells 3 5 2 3" xfId="13289"/>
    <cellStyle name="InputCells 3 5 2 4" xfId="13290"/>
    <cellStyle name="InputCells 3 5 2 5" xfId="13291"/>
    <cellStyle name="InputCells 3 5 2 6" xfId="13292"/>
    <cellStyle name="InputCells 3 5 3" xfId="13293"/>
    <cellStyle name="InputCells 3 5 4" xfId="13294"/>
    <cellStyle name="InputCells 3 5 5" xfId="13295"/>
    <cellStyle name="InputCells 3 5 6" xfId="13296"/>
    <cellStyle name="InputCells 3 5 7" xfId="13297"/>
    <cellStyle name="InputCells 3 5 8" xfId="13298"/>
    <cellStyle name="InputCells 3 6" xfId="13299"/>
    <cellStyle name="InputCells 3 6 2" xfId="13300"/>
    <cellStyle name="InputCells 3 6 3" xfId="13301"/>
    <cellStyle name="InputCells 3 6 4" xfId="13302"/>
    <cellStyle name="InputCells 3 6 5" xfId="13303"/>
    <cellStyle name="InputCells 3 6 6" xfId="13304"/>
    <cellStyle name="InputCells 3 6 7" xfId="13305"/>
    <cellStyle name="InputCells 3 7" xfId="13306"/>
    <cellStyle name="InputCells 3 7 2" xfId="13307"/>
    <cellStyle name="InputCells 3 7 3" xfId="13308"/>
    <cellStyle name="InputCells 3 7 4" xfId="13309"/>
    <cellStyle name="InputCells 3 7 5" xfId="13310"/>
    <cellStyle name="InputCells 3 7 6" xfId="13311"/>
    <cellStyle name="InputCells 3 8" xfId="13312"/>
    <cellStyle name="InputCells 3 9" xfId="13313"/>
    <cellStyle name="InputCells 4" xfId="13314"/>
    <cellStyle name="InputCells 4 10" xfId="13315"/>
    <cellStyle name="InputCells 4 2" xfId="13316"/>
    <cellStyle name="InputCells 4 2 2" xfId="13317"/>
    <cellStyle name="InputCells 4 2 2 2" xfId="13318"/>
    <cellStyle name="InputCells 4 2 2 3" xfId="13319"/>
    <cellStyle name="InputCells 4 2 2 4" xfId="13320"/>
    <cellStyle name="InputCells 4 2 2 5" xfId="13321"/>
    <cellStyle name="InputCells 4 2 2 6" xfId="13322"/>
    <cellStyle name="InputCells 4 2 3" xfId="13323"/>
    <cellStyle name="InputCells 4 2 4" xfId="13324"/>
    <cellStyle name="InputCells 4 2 5" xfId="13325"/>
    <cellStyle name="InputCells 4 2 6" xfId="13326"/>
    <cellStyle name="InputCells 4 2 7" xfId="13327"/>
    <cellStyle name="InputCells 4 2 8" xfId="13328"/>
    <cellStyle name="InputCells 4 3" xfId="13329"/>
    <cellStyle name="InputCells 4 3 2" xfId="13330"/>
    <cellStyle name="InputCells 4 3 3" xfId="13331"/>
    <cellStyle name="InputCells 4 3 4" xfId="13332"/>
    <cellStyle name="InputCells 4 3 5" xfId="13333"/>
    <cellStyle name="InputCells 4 3 6" xfId="13334"/>
    <cellStyle name="InputCells 4 3 7" xfId="13335"/>
    <cellStyle name="InputCells 4 4" xfId="13336"/>
    <cellStyle name="InputCells 4 4 2" xfId="13337"/>
    <cellStyle name="InputCells 4 4 3" xfId="13338"/>
    <cellStyle name="InputCells 4 4 4" xfId="13339"/>
    <cellStyle name="InputCells 4 4 5" xfId="13340"/>
    <cellStyle name="InputCells 4 4 6" xfId="13341"/>
    <cellStyle name="InputCells 4 5" xfId="13342"/>
    <cellStyle name="InputCells 4 6" xfId="13343"/>
    <cellStyle name="InputCells 4 7" xfId="13344"/>
    <cellStyle name="InputCells 4 8" xfId="13345"/>
    <cellStyle name="InputCells 4 9" xfId="13346"/>
    <cellStyle name="InputCells 5" xfId="13347"/>
    <cellStyle name="InputCells 5 2" xfId="13348"/>
    <cellStyle name="InputCells 5 3" xfId="13349"/>
    <cellStyle name="InputCells 5 4" xfId="13350"/>
    <cellStyle name="InputCells 5 5" xfId="13351"/>
    <cellStyle name="InputCells 6" xfId="13352"/>
    <cellStyle name="InputCells 6 2" xfId="13353"/>
    <cellStyle name="InputCells 6 3" xfId="13354"/>
    <cellStyle name="InputCells 6 4" xfId="13355"/>
    <cellStyle name="InputCells 6 5" xfId="13356"/>
    <cellStyle name="InputCells 7" xfId="13357"/>
    <cellStyle name="InputCells 7 2" xfId="13358"/>
    <cellStyle name="InputCells 8" xfId="13359"/>
    <cellStyle name="InputCells 8 2" xfId="13360"/>
    <cellStyle name="InputCells 9" xfId="13361"/>
    <cellStyle name="InputCells 9 2" xfId="13362"/>
    <cellStyle name="KPMG Heading 1" xfId="13363"/>
    <cellStyle name="KPMG Heading 2" xfId="13364"/>
    <cellStyle name="KPMG Heading 3" xfId="13365"/>
    <cellStyle name="KPMG Heading 4" xfId="13366"/>
    <cellStyle name="KPMG Normal" xfId="13367"/>
    <cellStyle name="KPMG Normal Text" xfId="13368"/>
    <cellStyle name="KPMG Normal_~5055318" xfId="13369"/>
    <cellStyle name="Label" xfId="13370"/>
    <cellStyle name="LABEL Normal" xfId="13371"/>
    <cellStyle name="LABEL Note" xfId="13372"/>
    <cellStyle name="LABEL Units" xfId="13373"/>
    <cellStyle name="Labels - Style3" xfId="13374"/>
    <cellStyle name="LineItem" xfId="13375"/>
    <cellStyle name="Link" xfId="13376"/>
    <cellStyle name="Linked Cell 2" xfId="13377"/>
    <cellStyle name="Millares [0]_FINAL-10" xfId="13378"/>
    <cellStyle name="Millares_FINAL-10" xfId="13379"/>
    <cellStyle name="Milliers [0]_B.S.96" xfId="13380"/>
    <cellStyle name="Milliers_B.S.96" xfId="13381"/>
    <cellStyle name="Model Macro" xfId="13382"/>
    <cellStyle name="Model Macro 2" xfId="13383"/>
    <cellStyle name="Model_Calculation" xfId="13384"/>
    <cellStyle name="Moneda [0]_FINAL-10" xfId="13385"/>
    <cellStyle name="Moneda_FINAL-10" xfId="13386"/>
    <cellStyle name="Monйtaire [0]_B.S.96" xfId="13387"/>
    <cellStyle name="Monйtaire_B.S.96" xfId="13388"/>
    <cellStyle name="Multiple" xfId="13389"/>
    <cellStyle name="Multiple [1]" xfId="13390"/>
    <cellStyle name="Multiple_030501 SESI Debt Comp" xfId="13391"/>
    <cellStyle name="Neiciue craieiaie" xfId="13392"/>
    <cellStyle name="Neutral 2" xfId="13393"/>
    <cellStyle name="ŇĹĘŃŇ" xfId="13394"/>
    <cellStyle name="NonPrint_Heading" xfId="13395"/>
    <cellStyle name="norm?ln?_laroux" xfId="13396"/>
    <cellStyle name="Normal - Style1" xfId="13397"/>
    <cellStyle name="Normal - Style1 2" xfId="13398"/>
    <cellStyle name="Normal - Style2" xfId="13399"/>
    <cellStyle name="Normal - Style3" xfId="13400"/>
    <cellStyle name="Normal - Style4" xfId="13401"/>
    <cellStyle name="Normal - Style5" xfId="13402"/>
    <cellStyle name="Normal - Style6" xfId="13403"/>
    <cellStyle name="Normal - Style7" xfId="13404"/>
    <cellStyle name="Normal - Style8" xfId="13405"/>
    <cellStyle name="Normal [0]" xfId="13406"/>
    <cellStyle name="Normal [2]" xfId="13407"/>
    <cellStyle name="Normal 10" xfId="13408"/>
    <cellStyle name="Normal 10 10" xfId="13409"/>
    <cellStyle name="Normal 10 2" xfId="13410"/>
    <cellStyle name="Normal 10 2 2" xfId="13411"/>
    <cellStyle name="Normal 10 3" xfId="13412"/>
    <cellStyle name="Normal 10 4" xfId="13413"/>
    <cellStyle name="Normal 10 5" xfId="13414"/>
    <cellStyle name="Normal 10 6" xfId="13415"/>
    <cellStyle name="Normal 10 7" xfId="13416"/>
    <cellStyle name="Normal 10 8" xfId="13417"/>
    <cellStyle name="Normal 10 9" xfId="13418"/>
    <cellStyle name="normal 11" xfId="13419"/>
    <cellStyle name="Normal 11 2" xfId="13420"/>
    <cellStyle name="Normal 12" xfId="13421"/>
    <cellStyle name="Normal 12 2" xfId="13422"/>
    <cellStyle name="Normal 13" xfId="13423"/>
    <cellStyle name="Normal 14" xfId="13424"/>
    <cellStyle name="Normal 14 2" xfId="13425"/>
    <cellStyle name="Normal 14 3" xfId="13426"/>
    <cellStyle name="Normal 15" xfId="13427"/>
    <cellStyle name="Normal 15 2" xfId="13428"/>
    <cellStyle name="Normal 16" xfId="13429"/>
    <cellStyle name="Normal 16 2" xfId="13430"/>
    <cellStyle name="Normal 17" xfId="13431"/>
    <cellStyle name="Normal 17 2" xfId="13432"/>
    <cellStyle name="Normal 18" xfId="13433"/>
    <cellStyle name="Normal 18 2" xfId="13434"/>
    <cellStyle name="Normal 19" xfId="13435"/>
    <cellStyle name="Normal 19 2" xfId="13436"/>
    <cellStyle name="Normal 2" xfId="13437"/>
    <cellStyle name="Normal 2 10" xfId="13438"/>
    <cellStyle name="Normal 2 11" xfId="13439"/>
    <cellStyle name="Normal 2 12" xfId="13440"/>
    <cellStyle name="Normal 2 13" xfId="13441"/>
    <cellStyle name="Normal 2 14" xfId="13442"/>
    <cellStyle name="Normal 2 15" xfId="13443"/>
    <cellStyle name="Normal 2 16" xfId="13444"/>
    <cellStyle name="Normal 2 17" xfId="13445"/>
    <cellStyle name="Normal 2 18" xfId="13446"/>
    <cellStyle name="Normal 2 19" xfId="13447"/>
    <cellStyle name="Normal 2 2" xfId="13448"/>
    <cellStyle name="Normal 2 2 2" xfId="13449"/>
    <cellStyle name="Normal 2 20" xfId="13450"/>
    <cellStyle name="Normal 2 21" xfId="13451"/>
    <cellStyle name="Normal 2 22" xfId="13452"/>
    <cellStyle name="Normal 2 23" xfId="13453"/>
    <cellStyle name="Normal 2 24" xfId="13454"/>
    <cellStyle name="Normal 2 25" xfId="13455"/>
    <cellStyle name="Normal 2 25 2" xfId="13456"/>
    <cellStyle name="Normal 2 26" xfId="13457"/>
    <cellStyle name="Normal 2 3" xfId="13458"/>
    <cellStyle name="Normal 2 3 2" xfId="13459"/>
    <cellStyle name="Normal 2 3 3" xfId="13460"/>
    <cellStyle name="Normal 2 3 3 2" xfId="13461"/>
    <cellStyle name="Normal 2 4" xfId="13462"/>
    <cellStyle name="Normal 2 4 2" xfId="13463"/>
    <cellStyle name="Normal 2 5" xfId="13464"/>
    <cellStyle name="Normal 2 5 2" xfId="13465"/>
    <cellStyle name="Normal 2 6" xfId="13466"/>
    <cellStyle name="Normal 2 6 2" xfId="13467"/>
    <cellStyle name="Normal 2 7" xfId="13468"/>
    <cellStyle name="Normal 2 7 2" xfId="13469"/>
    <cellStyle name="Normal 2 8" xfId="13470"/>
    <cellStyle name="Normal 2 8 2" xfId="13471"/>
    <cellStyle name="Normal 2 9" xfId="13472"/>
    <cellStyle name="Normal 2 9 2" xfId="13473"/>
    <cellStyle name="Normal 2_130 ГПН ОНПЗ июнь" xfId="13474"/>
    <cellStyle name="Normal 20" xfId="13475"/>
    <cellStyle name="Normal 20 2" xfId="13476"/>
    <cellStyle name="Normal 20 3" xfId="13477"/>
    <cellStyle name="Normal 21" xfId="13478"/>
    <cellStyle name="Normal 22" xfId="13479"/>
    <cellStyle name="Normal 23" xfId="13480"/>
    <cellStyle name="Normal 23 2" xfId="13481"/>
    <cellStyle name="Normal 23 3" xfId="13482"/>
    <cellStyle name="Normal 24" xfId="13483"/>
    <cellStyle name="Normal 24 2" xfId="13484"/>
    <cellStyle name="Normal 25" xfId="13485"/>
    <cellStyle name="Normal 25 2" xfId="13486"/>
    <cellStyle name="Normal 26" xfId="13487"/>
    <cellStyle name="Normal 27" xfId="13488"/>
    <cellStyle name="Normal 28" xfId="13489"/>
    <cellStyle name="Normal 29" xfId="13490"/>
    <cellStyle name="Normal 3" xfId="13491"/>
    <cellStyle name="Normal 3 2" xfId="13492"/>
    <cellStyle name="Normal 3 2 2" xfId="13493"/>
    <cellStyle name="Normal 3 3" xfId="13494"/>
    <cellStyle name="Normal 3 3 2" xfId="13495"/>
    <cellStyle name="Normal 3 4" xfId="13496"/>
    <cellStyle name="Normal 3 5" xfId="13497"/>
    <cellStyle name="Normal 3_Combine 3m 10 Final" xfId="13498"/>
    <cellStyle name="Normal 30" xfId="13499"/>
    <cellStyle name="Normal 30 2" xfId="13500"/>
    <cellStyle name="Normal 31" xfId="13501"/>
    <cellStyle name="Normal 32" xfId="13502"/>
    <cellStyle name="Normal 32 2" xfId="13503"/>
    <cellStyle name="Normal 33" xfId="13504"/>
    <cellStyle name="Normal 34" xfId="13505"/>
    <cellStyle name="Normal 34 2" xfId="13506"/>
    <cellStyle name="Normal 35" xfId="13507"/>
    <cellStyle name="Normal 36" xfId="13508"/>
    <cellStyle name="Normal 37" xfId="13509"/>
    <cellStyle name="Normal 38" xfId="13510"/>
    <cellStyle name="Normal 39" xfId="13511"/>
    <cellStyle name="Normal 4" xfId="13512"/>
    <cellStyle name="Normal 4 2" xfId="13513"/>
    <cellStyle name="Normal 4 2 2" xfId="13514"/>
    <cellStyle name="Normal 4 2 2 2" xfId="13515"/>
    <cellStyle name="Normal 4 2 3" xfId="13516"/>
    <cellStyle name="Normal 4 2 4" xfId="13517"/>
    <cellStyle name="Normal 4 3" xfId="13518"/>
    <cellStyle name="Normal 4 3 2" xfId="13519"/>
    <cellStyle name="Normal 4 4" xfId="13520"/>
    <cellStyle name="Normal 4 5" xfId="13521"/>
    <cellStyle name="Normal 40" xfId="13522"/>
    <cellStyle name="Normal 41" xfId="13523"/>
    <cellStyle name="Normal 42" xfId="13524"/>
    <cellStyle name="Normal 43" xfId="13525"/>
    <cellStyle name="Normal 44" xfId="13526"/>
    <cellStyle name="Normal 45" xfId="13527"/>
    <cellStyle name="Normal 46" xfId="13528"/>
    <cellStyle name="Normal 5" xfId="13529"/>
    <cellStyle name="Normal 5 2" xfId="13530"/>
    <cellStyle name="Normal 5 2 2" xfId="13531"/>
    <cellStyle name="Normal 5 3" xfId="13532"/>
    <cellStyle name="Normal 5 4" xfId="13533"/>
    <cellStyle name="Normal 5 5" xfId="13534"/>
    <cellStyle name="Normal 5 5 2" xfId="13535"/>
    <cellStyle name="Normal 6" xfId="13536"/>
    <cellStyle name="Normal 6 10" xfId="13537"/>
    <cellStyle name="Normal 6 11" xfId="13538"/>
    <cellStyle name="Normal 6 2" xfId="13539"/>
    <cellStyle name="Normal 6 2 2" xfId="13540"/>
    <cellStyle name="Normal 6 2 2 2" xfId="13541"/>
    <cellStyle name="Normal 6 2 3" xfId="13542"/>
    <cellStyle name="Normal 6 2 4" xfId="13543"/>
    <cellStyle name="Normal 6 2 5" xfId="13544"/>
    <cellStyle name="Normal 6 3" xfId="13545"/>
    <cellStyle name="Normal 6 3 2" xfId="13546"/>
    <cellStyle name="Normal 6 4" xfId="13547"/>
    <cellStyle name="Normal 6 5" xfId="13548"/>
    <cellStyle name="Normal 6 6" xfId="13549"/>
    <cellStyle name="Normal 6 7" xfId="13550"/>
    <cellStyle name="Normal 6 8" xfId="13551"/>
    <cellStyle name="Normal 6 9" xfId="13552"/>
    <cellStyle name="Normal 7" xfId="13553"/>
    <cellStyle name="Normal 7 2" xfId="13554"/>
    <cellStyle name="Normal 8" xfId="13555"/>
    <cellStyle name="Normal 8 2" xfId="13556"/>
    <cellStyle name="Normal 8_FA_EBITDA_GAAP_2010_2009_без_NIS,SE_3Q_v3" xfId="13557"/>
    <cellStyle name="Normal 9" xfId="13558"/>
    <cellStyle name="Normal 9 2" xfId="13559"/>
    <cellStyle name="Normal 9 3" xfId="13560"/>
    <cellStyle name="Normal_Sheet1 (2)" xfId="6"/>
    <cellStyle name="Normal1" xfId="13561"/>
    <cellStyle name="NormalHelv" xfId="13562"/>
    <cellStyle name="Normalny_030425-ts-danedofactbook-pluk" xfId="13563"/>
    <cellStyle name="normбlnм_laroux" xfId="13564"/>
    <cellStyle name="Note 10" xfId="13565"/>
    <cellStyle name="Note 11" xfId="13566"/>
    <cellStyle name="Note 2" xfId="13567"/>
    <cellStyle name="Note 2 2" xfId="13568"/>
    <cellStyle name="Note 3" xfId="13569"/>
    <cellStyle name="Note 3 2" xfId="13570"/>
    <cellStyle name="Note 4" xfId="13571"/>
    <cellStyle name="Note 4 2" xfId="13572"/>
    <cellStyle name="Note 5" xfId="13573"/>
    <cellStyle name="Note 5 2" xfId="13574"/>
    <cellStyle name="Note 6" xfId="13575"/>
    <cellStyle name="Note 6 2" xfId="13576"/>
    <cellStyle name="Note 7" xfId="13577"/>
    <cellStyle name="Note 7 2" xfId="13578"/>
    <cellStyle name="Note 8" xfId="13579"/>
    <cellStyle name="Note 8 2" xfId="13580"/>
    <cellStyle name="Note 9" xfId="13581"/>
    <cellStyle name="Note 9 2" xfId="13582"/>
    <cellStyle name="number" xfId="13583"/>
    <cellStyle name="Number Normal" xfId="13584"/>
    <cellStyle name="Nun??c [0]_Ecnn1" xfId="13585"/>
    <cellStyle name="Nun??c_Ecnn1" xfId="13586"/>
    <cellStyle name="№йєРАІ_±вЕё" xfId="13587"/>
    <cellStyle name="Ociriniaue [0]" xfId="13588"/>
    <cellStyle name="Ôčíŕíńîâűé [0]_10F1_250" xfId="13589"/>
    <cellStyle name="Ociriniaue [0]_13F1_330" xfId="13590"/>
    <cellStyle name="Ôčíŕíńîâűé [0]_13F1_330" xfId="13591"/>
    <cellStyle name="Ociriniaue [0]_13F1_330_Инвест1" xfId="13592"/>
    <cellStyle name="Ôčíŕíńîâűé [0]_13F1_330_Инвест1" xfId="13593"/>
    <cellStyle name="Ociriniaue [0]_13F1_330_Презентация_ВНГ_15.03_затраты" xfId="13594"/>
    <cellStyle name="Ôčíŕíńîâűé [0]_13F1_330_Презентация_ВНГ_15.03_затраты" xfId="13595"/>
    <cellStyle name="Ociriniaue [0]_13F1_330_Презентация_ННП_10.07_добыча" xfId="13596"/>
    <cellStyle name="Ôčíŕíńîâűé [0]_13F1_330_Презентация_ННП_10.07_добыча" xfId="13597"/>
    <cellStyle name="Ociriniaue [0]_14F1_520" xfId="13598"/>
    <cellStyle name="Ôčíŕíńîâűé [0]_14F1_520" xfId="13599"/>
    <cellStyle name="Ociriniaue [0]_17F1_626" xfId="13600"/>
    <cellStyle name="Ôčíŕíńîâűé [0]_17F1_626" xfId="13601"/>
    <cellStyle name="Ociriniaue [0]_19F1_628" xfId="13602"/>
    <cellStyle name="Ôčíŕíńîâűé [0]_19F1_628" xfId="13603"/>
    <cellStyle name="Ociriniaue [0]_240_60_7" xfId="13604"/>
    <cellStyle name="Ôčíŕíńîâűé [0]_240_60_7" xfId="13605"/>
    <cellStyle name="Ociriniaue [0]_240_61DB" xfId="13606"/>
    <cellStyle name="Ôčíŕíńîâűé [0]_240_61DB" xfId="13607"/>
    <cellStyle name="Ociriniaue [0]_5F1_140" xfId="13608"/>
    <cellStyle name="Ôčíŕíńîâűé [0]_5F1_140" xfId="13609"/>
    <cellStyle name="Ociriniaue [0]_620_60_7" xfId="13610"/>
    <cellStyle name="Ôčíŕíńîâűé [0]_620_60_7" xfId="13611"/>
    <cellStyle name="Ociriniaue [0]_TMP626" xfId="13612"/>
    <cellStyle name="Ôčíŕíńîâűé [0]_TMP626" xfId="13613"/>
    <cellStyle name="Ociriniaue [0]_TMP626_Инвест1" xfId="13614"/>
    <cellStyle name="Ôčíŕíńîâűé [0]_TMP626_Инвест1" xfId="13615"/>
    <cellStyle name="Ociriniaue [0]_TMP626_Презентация_ВНГ_15.03_затраты" xfId="13616"/>
    <cellStyle name="Ôčíŕíńîâűé [0]_TMP626_Презентация_ВНГ_15.03_затраты" xfId="13617"/>
    <cellStyle name="Ociriniaue [0]_TMP626_Презентация_ННП_10.07_добыча" xfId="13618"/>
    <cellStyle name="Ôčíŕíńîâűé [0]_TMP626_Презентация_ННП_10.07_добыча" xfId="13619"/>
    <cellStyle name="Ociriniaue_10F1_250" xfId="13620"/>
    <cellStyle name="Ôčíŕíńîâűé_10F1_250" xfId="13621"/>
    <cellStyle name="Ociriniaue_13F1_330" xfId="13622"/>
    <cellStyle name="Ôčíŕíńîâűé_13F1_330" xfId="13623"/>
    <cellStyle name="Ociriniaue_13F1_330_Инвест1" xfId="13624"/>
    <cellStyle name="Ôčíŕíńîâűé_13F1_330_Инвест1" xfId="13625"/>
    <cellStyle name="Ociriniaue_13F1_330_Презентация_ВНГ_15.03_затраты" xfId="13626"/>
    <cellStyle name="Ôčíŕíńîâűé_13F1_330_Презентация_ВНГ_15.03_затраты" xfId="13627"/>
    <cellStyle name="Ociriniaue_13F1_330_Презентация_ННП_10.07_добыча" xfId="13628"/>
    <cellStyle name="Ôčíŕíńîâűé_13F1_330_Презентация_ННП_10.07_добыча" xfId="13629"/>
    <cellStyle name="Ociriniaue_14F1_520" xfId="13630"/>
    <cellStyle name="Ôčíŕíńîâűé_14F1_520" xfId="13631"/>
    <cellStyle name="Ociriniaue_17F1_626" xfId="13632"/>
    <cellStyle name="Ôčíŕíńîâűé_17F1_626" xfId="13633"/>
    <cellStyle name="Ociriniaue_19F1_628" xfId="13634"/>
    <cellStyle name="Ôčíŕíńîâűé_19F1_628" xfId="13635"/>
    <cellStyle name="Ociriniaue_240_60_7" xfId="13636"/>
    <cellStyle name="Ôčíŕíńîâűé_240_60_7" xfId="13637"/>
    <cellStyle name="Ociriniaue_240_61DB" xfId="13638"/>
    <cellStyle name="Ôčíŕíńîâűé_240_61DB" xfId="13639"/>
    <cellStyle name="Ociriniaue_5F1_140" xfId="13640"/>
    <cellStyle name="Ôčíŕíńîâűé_5F1_140" xfId="13641"/>
    <cellStyle name="Ociriniaue_620_60_7" xfId="13642"/>
    <cellStyle name="Ôčíŕíńîâűé_620_60_7" xfId="13643"/>
    <cellStyle name="Ociriniaue_laroux" xfId="13644"/>
    <cellStyle name="Ôčíŕíńîâűé_TMP626" xfId="13645"/>
    <cellStyle name="Ôèíàíñîâûé" xfId="13646"/>
    <cellStyle name="Ôèíàíñîâûé [0]" xfId="13647"/>
    <cellStyle name="Ôèíàíñîâûé [0] 2" xfId="13648"/>
    <cellStyle name="Oeiainiaue [0]_NotesFA" xfId="13649"/>
    <cellStyle name="Ôèíàíñîâûé [0]_Off-line Forms BS_GPN_Trading_TO_4" xfId="13650"/>
    <cellStyle name="Ôèíàíñîâûé 2" xfId="13651"/>
    <cellStyle name="Ôèíàíñîâûé 3" xfId="13652"/>
    <cellStyle name="Ôèíàíñîâûé 4" xfId="13653"/>
    <cellStyle name="Ôèíàíñîâûé_230.02" xfId="13654"/>
    <cellStyle name="Oeiainiaue_NotesFA" xfId="13655"/>
    <cellStyle name="Option" xfId="13656"/>
    <cellStyle name="optional-input" xfId="13657"/>
    <cellStyle name="OptionHeading" xfId="13658"/>
    <cellStyle name="Organization" xfId="13659"/>
    <cellStyle name="Organization 10" xfId="13660"/>
    <cellStyle name="Organization 11" xfId="13661"/>
    <cellStyle name="Organization 2" xfId="13662"/>
    <cellStyle name="Organization 2 10" xfId="13663"/>
    <cellStyle name="Organization 2 11" xfId="13664"/>
    <cellStyle name="Organization 2 12" xfId="13665"/>
    <cellStyle name="Organization 2 13" xfId="13666"/>
    <cellStyle name="Organization 2 14" xfId="13667"/>
    <cellStyle name="Organization 2 2" xfId="13668"/>
    <cellStyle name="Organization 2 2 2" xfId="13669"/>
    <cellStyle name="Organization 2 2 2 10" xfId="13670"/>
    <cellStyle name="Organization 2 2 2 2" xfId="13671"/>
    <cellStyle name="Organization 2 2 2 2 2" xfId="13672"/>
    <cellStyle name="Organization 2 2 2 2 2 2" xfId="13673"/>
    <cellStyle name="Organization 2 2 2 2 2 3" xfId="13674"/>
    <cellStyle name="Organization 2 2 2 2 2 4" xfId="13675"/>
    <cellStyle name="Organization 2 2 2 2 2 5" xfId="13676"/>
    <cellStyle name="Organization 2 2 2 2 2 6" xfId="13677"/>
    <cellStyle name="Organization 2 2 2 2 3" xfId="13678"/>
    <cellStyle name="Organization 2 2 2 2 4" xfId="13679"/>
    <cellStyle name="Organization 2 2 2 2 5" xfId="13680"/>
    <cellStyle name="Organization 2 2 2 2 6" xfId="13681"/>
    <cellStyle name="Organization 2 2 2 2 7" xfId="13682"/>
    <cellStyle name="Organization 2 2 2 2 8" xfId="13683"/>
    <cellStyle name="Organization 2 2 2 3" xfId="13684"/>
    <cellStyle name="Organization 2 2 2 3 2" xfId="13685"/>
    <cellStyle name="Organization 2 2 2 3 2 2" xfId="13686"/>
    <cellStyle name="Organization 2 2 2 3 2 3" xfId="13687"/>
    <cellStyle name="Organization 2 2 2 3 2 4" xfId="13688"/>
    <cellStyle name="Organization 2 2 2 3 2 5" xfId="13689"/>
    <cellStyle name="Organization 2 2 2 3 2 6" xfId="13690"/>
    <cellStyle name="Organization 2 2 2 3 3" xfId="13691"/>
    <cellStyle name="Organization 2 2 2 3 4" xfId="13692"/>
    <cellStyle name="Organization 2 2 2 3 5" xfId="13693"/>
    <cellStyle name="Organization 2 2 2 3 6" xfId="13694"/>
    <cellStyle name="Organization 2 2 2 3 7" xfId="13695"/>
    <cellStyle name="Organization 2 2 2 3 8" xfId="13696"/>
    <cellStyle name="Organization 2 2 2 4" xfId="13697"/>
    <cellStyle name="Organization 2 2 2 4 2" xfId="13698"/>
    <cellStyle name="Organization 2 2 2 4 3" xfId="13699"/>
    <cellStyle name="Organization 2 2 2 4 4" xfId="13700"/>
    <cellStyle name="Organization 2 2 2 4 5" xfId="13701"/>
    <cellStyle name="Organization 2 2 2 4 6" xfId="13702"/>
    <cellStyle name="Organization 2 2 2 4 7" xfId="13703"/>
    <cellStyle name="Organization 2 2 2 5" xfId="13704"/>
    <cellStyle name="Organization 2 2 2 6" xfId="13705"/>
    <cellStyle name="Organization 2 2 2 7" xfId="13706"/>
    <cellStyle name="Organization 2 2 2 8" xfId="13707"/>
    <cellStyle name="Organization 2 2 2 9" xfId="13708"/>
    <cellStyle name="Organization 2 2 3" xfId="13709"/>
    <cellStyle name="Organization 2 2 3 10" xfId="13710"/>
    <cellStyle name="Organization 2 2 3 2" xfId="13711"/>
    <cellStyle name="Organization 2 2 3 2 2" xfId="13712"/>
    <cellStyle name="Organization 2 2 3 2 2 2" xfId="13713"/>
    <cellStyle name="Organization 2 2 3 2 2 3" xfId="13714"/>
    <cellStyle name="Organization 2 2 3 2 2 4" xfId="13715"/>
    <cellStyle name="Organization 2 2 3 2 2 5" xfId="13716"/>
    <cellStyle name="Organization 2 2 3 2 2 6" xfId="13717"/>
    <cellStyle name="Organization 2 2 3 2 3" xfId="13718"/>
    <cellStyle name="Organization 2 2 3 2 4" xfId="13719"/>
    <cellStyle name="Organization 2 2 3 2 5" xfId="13720"/>
    <cellStyle name="Organization 2 2 3 2 6" xfId="13721"/>
    <cellStyle name="Organization 2 2 3 2 7" xfId="13722"/>
    <cellStyle name="Organization 2 2 3 2 8" xfId="13723"/>
    <cellStyle name="Organization 2 2 3 3" xfId="13724"/>
    <cellStyle name="Organization 2 2 3 3 2" xfId="13725"/>
    <cellStyle name="Organization 2 2 3 3 3" xfId="13726"/>
    <cellStyle name="Organization 2 2 3 3 4" xfId="13727"/>
    <cellStyle name="Organization 2 2 3 3 5" xfId="13728"/>
    <cellStyle name="Organization 2 2 3 3 6" xfId="13729"/>
    <cellStyle name="Organization 2 2 3 3 7" xfId="13730"/>
    <cellStyle name="Organization 2 2 3 4" xfId="13731"/>
    <cellStyle name="Organization 2 2 3 4 2" xfId="13732"/>
    <cellStyle name="Organization 2 2 3 4 3" xfId="13733"/>
    <cellStyle name="Organization 2 2 3 4 4" xfId="13734"/>
    <cellStyle name="Organization 2 2 3 4 5" xfId="13735"/>
    <cellStyle name="Organization 2 2 3 4 6" xfId="13736"/>
    <cellStyle name="Organization 2 2 3 5" xfId="13737"/>
    <cellStyle name="Organization 2 2 3 6" xfId="13738"/>
    <cellStyle name="Organization 2 2 3 7" xfId="13739"/>
    <cellStyle name="Organization 2 2 3 8" xfId="13740"/>
    <cellStyle name="Organization 2 2 3 9" xfId="13741"/>
    <cellStyle name="Organization 2 2 4" xfId="13742"/>
    <cellStyle name="Organization 2 2 4 2" xfId="13743"/>
    <cellStyle name="Organization 2 2 4 2 2" xfId="13744"/>
    <cellStyle name="Organization 2 2 4 2 3" xfId="13745"/>
    <cellStyle name="Organization 2 2 4 2 4" xfId="13746"/>
    <cellStyle name="Organization 2 2 4 2 5" xfId="13747"/>
    <cellStyle name="Organization 2 2 4 2 6" xfId="13748"/>
    <cellStyle name="Organization 2 2 4 3" xfId="13749"/>
    <cellStyle name="Organization 2 2 4 4" xfId="13750"/>
    <cellStyle name="Organization 2 2 4 5" xfId="13751"/>
    <cellStyle name="Organization 2 2 4 6" xfId="13752"/>
    <cellStyle name="Organization 2 2 4 7" xfId="13753"/>
    <cellStyle name="Organization 2 2 4 8" xfId="13754"/>
    <cellStyle name="Organization 2 2 5" xfId="13755"/>
    <cellStyle name="Organization 2 2 5 2" xfId="13756"/>
    <cellStyle name="Organization 2 2 5 3" xfId="13757"/>
    <cellStyle name="Organization 2 2 5 4" xfId="13758"/>
    <cellStyle name="Organization 2 2 5 5" xfId="13759"/>
    <cellStyle name="Organization 2 2 5 6" xfId="13760"/>
    <cellStyle name="Organization 2 2 5 7" xfId="13761"/>
    <cellStyle name="Organization 2 2 6" xfId="13762"/>
    <cellStyle name="Organization 2 2 7" xfId="13763"/>
    <cellStyle name="Organization 2 2 8" xfId="13764"/>
    <cellStyle name="Organization 2 2 9" xfId="13765"/>
    <cellStyle name="Organization 2 3" xfId="13766"/>
    <cellStyle name="Organization 2 3 10" xfId="13767"/>
    <cellStyle name="Organization 2 3 11" xfId="13768"/>
    <cellStyle name="Organization 2 3 2" xfId="13769"/>
    <cellStyle name="Organization 2 3 2 10" xfId="13770"/>
    <cellStyle name="Organization 2 3 2 2" xfId="13771"/>
    <cellStyle name="Organization 2 3 2 2 2" xfId="13772"/>
    <cellStyle name="Organization 2 3 2 2 2 2" xfId="13773"/>
    <cellStyle name="Organization 2 3 2 2 2 3" xfId="13774"/>
    <cellStyle name="Organization 2 3 2 2 2 4" xfId="13775"/>
    <cellStyle name="Organization 2 3 2 2 2 5" xfId="13776"/>
    <cellStyle name="Organization 2 3 2 2 2 6" xfId="13777"/>
    <cellStyle name="Organization 2 3 2 2 3" xfId="13778"/>
    <cellStyle name="Organization 2 3 2 2 4" xfId="13779"/>
    <cellStyle name="Organization 2 3 2 2 5" xfId="13780"/>
    <cellStyle name="Organization 2 3 2 2 6" xfId="13781"/>
    <cellStyle name="Organization 2 3 2 2 7" xfId="13782"/>
    <cellStyle name="Organization 2 3 2 2 8" xfId="13783"/>
    <cellStyle name="Organization 2 3 2 3" xfId="13784"/>
    <cellStyle name="Organization 2 3 2 3 2" xfId="13785"/>
    <cellStyle name="Organization 2 3 2 3 3" xfId="13786"/>
    <cellStyle name="Organization 2 3 2 3 4" xfId="13787"/>
    <cellStyle name="Organization 2 3 2 3 5" xfId="13788"/>
    <cellStyle name="Organization 2 3 2 3 6" xfId="13789"/>
    <cellStyle name="Organization 2 3 2 3 7" xfId="13790"/>
    <cellStyle name="Organization 2 3 2 4" xfId="13791"/>
    <cellStyle name="Organization 2 3 2 4 2" xfId="13792"/>
    <cellStyle name="Organization 2 3 2 4 3" xfId="13793"/>
    <cellStyle name="Organization 2 3 2 4 4" xfId="13794"/>
    <cellStyle name="Organization 2 3 2 4 5" xfId="13795"/>
    <cellStyle name="Organization 2 3 2 4 6" xfId="13796"/>
    <cellStyle name="Organization 2 3 2 5" xfId="13797"/>
    <cellStyle name="Organization 2 3 2 6" xfId="13798"/>
    <cellStyle name="Organization 2 3 2 7" xfId="13799"/>
    <cellStyle name="Organization 2 3 2 8" xfId="13800"/>
    <cellStyle name="Organization 2 3 2 9" xfId="13801"/>
    <cellStyle name="Organization 2 3 3" xfId="13802"/>
    <cellStyle name="Organization 2 3 3 10" xfId="13803"/>
    <cellStyle name="Organization 2 3 3 2" xfId="13804"/>
    <cellStyle name="Organization 2 3 3 2 2" xfId="13805"/>
    <cellStyle name="Organization 2 3 3 2 2 2" xfId="13806"/>
    <cellStyle name="Organization 2 3 3 2 2 3" xfId="13807"/>
    <cellStyle name="Organization 2 3 3 2 2 4" xfId="13808"/>
    <cellStyle name="Organization 2 3 3 2 2 5" xfId="13809"/>
    <cellStyle name="Organization 2 3 3 2 2 6" xfId="13810"/>
    <cellStyle name="Organization 2 3 3 2 3" xfId="13811"/>
    <cellStyle name="Organization 2 3 3 2 4" xfId="13812"/>
    <cellStyle name="Organization 2 3 3 2 5" xfId="13813"/>
    <cellStyle name="Organization 2 3 3 2 6" xfId="13814"/>
    <cellStyle name="Organization 2 3 3 2 7" xfId="13815"/>
    <cellStyle name="Organization 2 3 3 2 8" xfId="13816"/>
    <cellStyle name="Organization 2 3 3 3" xfId="13817"/>
    <cellStyle name="Organization 2 3 3 3 2" xfId="13818"/>
    <cellStyle name="Organization 2 3 3 3 3" xfId="13819"/>
    <cellStyle name="Organization 2 3 3 3 4" xfId="13820"/>
    <cellStyle name="Organization 2 3 3 3 5" xfId="13821"/>
    <cellStyle name="Organization 2 3 3 3 6" xfId="13822"/>
    <cellStyle name="Organization 2 3 3 3 7" xfId="13823"/>
    <cellStyle name="Organization 2 3 3 4" xfId="13824"/>
    <cellStyle name="Organization 2 3 3 4 2" xfId="13825"/>
    <cellStyle name="Organization 2 3 3 4 3" xfId="13826"/>
    <cellStyle name="Organization 2 3 3 4 4" xfId="13827"/>
    <cellStyle name="Organization 2 3 3 4 5" xfId="13828"/>
    <cellStyle name="Organization 2 3 3 4 6" xfId="13829"/>
    <cellStyle name="Organization 2 3 3 5" xfId="13830"/>
    <cellStyle name="Organization 2 3 3 6" xfId="13831"/>
    <cellStyle name="Organization 2 3 3 7" xfId="13832"/>
    <cellStyle name="Organization 2 3 3 8" xfId="13833"/>
    <cellStyle name="Organization 2 3 3 9" xfId="13834"/>
    <cellStyle name="Organization 2 3 4" xfId="13835"/>
    <cellStyle name="Organization 2 3 4 2" xfId="13836"/>
    <cellStyle name="Organization 2 3 4 2 2" xfId="13837"/>
    <cellStyle name="Organization 2 3 4 2 3" xfId="13838"/>
    <cellStyle name="Organization 2 3 4 2 4" xfId="13839"/>
    <cellStyle name="Organization 2 3 4 2 5" xfId="13840"/>
    <cellStyle name="Organization 2 3 4 2 6" xfId="13841"/>
    <cellStyle name="Organization 2 3 4 3" xfId="13842"/>
    <cellStyle name="Organization 2 3 4 4" xfId="13843"/>
    <cellStyle name="Organization 2 3 4 5" xfId="13844"/>
    <cellStyle name="Organization 2 3 4 6" xfId="13845"/>
    <cellStyle name="Organization 2 3 4 7" xfId="13846"/>
    <cellStyle name="Organization 2 3 4 8" xfId="13847"/>
    <cellStyle name="Organization 2 3 5" xfId="13848"/>
    <cellStyle name="Organization 2 3 5 2" xfId="13849"/>
    <cellStyle name="Organization 2 3 5 3" xfId="13850"/>
    <cellStyle name="Organization 2 3 5 4" xfId="13851"/>
    <cellStyle name="Organization 2 3 5 5" xfId="13852"/>
    <cellStyle name="Organization 2 3 5 6" xfId="13853"/>
    <cellStyle name="Organization 2 3 5 7" xfId="13854"/>
    <cellStyle name="Organization 2 3 6" xfId="13855"/>
    <cellStyle name="Organization 2 3 7" xfId="13856"/>
    <cellStyle name="Organization 2 3 8" xfId="13857"/>
    <cellStyle name="Organization 2 3 9" xfId="13858"/>
    <cellStyle name="Organization 2 4" xfId="13859"/>
    <cellStyle name="Organization 2 4 2" xfId="13860"/>
    <cellStyle name="Organization 2 4 2 2" xfId="13861"/>
    <cellStyle name="Organization 2 4 2 3" xfId="13862"/>
    <cellStyle name="Organization 2 4 2 4" xfId="13863"/>
    <cellStyle name="Organization 2 4 2 5" xfId="13864"/>
    <cellStyle name="Organization 2 4 2 6" xfId="13865"/>
    <cellStyle name="Organization 2 4 2 7" xfId="13866"/>
    <cellStyle name="Organization 2 4 3" xfId="13867"/>
    <cellStyle name="Organization 2 4 4" xfId="13868"/>
    <cellStyle name="Organization 2 4 5" xfId="13869"/>
    <cellStyle name="Organization 2 4 6" xfId="13870"/>
    <cellStyle name="Organization 2 4 7" xfId="13871"/>
    <cellStyle name="Organization 2 4 8" xfId="13872"/>
    <cellStyle name="Organization 2 5" xfId="13873"/>
    <cellStyle name="Organization 2 5 2" xfId="13874"/>
    <cellStyle name="Organization 2 5 3" xfId="13875"/>
    <cellStyle name="Organization 2 5 4" xfId="13876"/>
    <cellStyle name="Organization 2 6" xfId="13877"/>
    <cellStyle name="Organization 2 6 2" xfId="13878"/>
    <cellStyle name="Organization 2 6 3" xfId="13879"/>
    <cellStyle name="Organization 2 6 4" xfId="13880"/>
    <cellStyle name="Organization 2 7" xfId="13881"/>
    <cellStyle name="Organization 2 7 2" xfId="13882"/>
    <cellStyle name="Organization 2 7 3" xfId="13883"/>
    <cellStyle name="Organization 2 7 4" xfId="13884"/>
    <cellStyle name="Organization 2 8" xfId="13885"/>
    <cellStyle name="Organization 2 9" xfId="13886"/>
    <cellStyle name="Organization 3" xfId="13887"/>
    <cellStyle name="Organization 3 2" xfId="13888"/>
    <cellStyle name="Organization 3 2 10" xfId="13889"/>
    <cellStyle name="Organization 3 2 2" xfId="13890"/>
    <cellStyle name="Organization 3 2 2 2" xfId="13891"/>
    <cellStyle name="Organization 3 2 2 2 2" xfId="13892"/>
    <cellStyle name="Organization 3 2 2 2 3" xfId="13893"/>
    <cellStyle name="Organization 3 2 2 2 4" xfId="13894"/>
    <cellStyle name="Organization 3 2 2 2 5" xfId="13895"/>
    <cellStyle name="Organization 3 2 2 2 6" xfId="13896"/>
    <cellStyle name="Organization 3 2 2 3" xfId="13897"/>
    <cellStyle name="Organization 3 2 2 4" xfId="13898"/>
    <cellStyle name="Organization 3 2 2 5" xfId="13899"/>
    <cellStyle name="Organization 3 2 2 6" xfId="13900"/>
    <cellStyle name="Organization 3 2 2 7" xfId="13901"/>
    <cellStyle name="Organization 3 2 2 8" xfId="13902"/>
    <cellStyle name="Organization 3 2 3" xfId="13903"/>
    <cellStyle name="Organization 3 2 3 2" xfId="13904"/>
    <cellStyle name="Organization 3 2 3 2 2" xfId="13905"/>
    <cellStyle name="Organization 3 2 3 2 3" xfId="13906"/>
    <cellStyle name="Organization 3 2 3 2 4" xfId="13907"/>
    <cellStyle name="Organization 3 2 3 2 5" xfId="13908"/>
    <cellStyle name="Organization 3 2 3 2 6" xfId="13909"/>
    <cellStyle name="Organization 3 2 3 3" xfId="13910"/>
    <cellStyle name="Organization 3 2 3 4" xfId="13911"/>
    <cellStyle name="Organization 3 2 3 5" xfId="13912"/>
    <cellStyle name="Organization 3 2 3 6" xfId="13913"/>
    <cellStyle name="Organization 3 2 3 7" xfId="13914"/>
    <cellStyle name="Organization 3 2 3 8" xfId="13915"/>
    <cellStyle name="Organization 3 2 4" xfId="13916"/>
    <cellStyle name="Organization 3 2 4 2" xfId="13917"/>
    <cellStyle name="Organization 3 2 4 3" xfId="13918"/>
    <cellStyle name="Organization 3 2 4 4" xfId="13919"/>
    <cellStyle name="Organization 3 2 4 5" xfId="13920"/>
    <cellStyle name="Organization 3 2 4 6" xfId="13921"/>
    <cellStyle name="Organization 3 2 4 7" xfId="13922"/>
    <cellStyle name="Organization 3 2 5" xfId="13923"/>
    <cellStyle name="Organization 3 2 6" xfId="13924"/>
    <cellStyle name="Organization 3 2 7" xfId="13925"/>
    <cellStyle name="Organization 3 2 8" xfId="13926"/>
    <cellStyle name="Organization 3 2 9" xfId="13927"/>
    <cellStyle name="Organization 3 3" xfId="13928"/>
    <cellStyle name="Organization 3 3 10" xfId="13929"/>
    <cellStyle name="Organization 3 3 2" xfId="13930"/>
    <cellStyle name="Organization 3 3 2 2" xfId="13931"/>
    <cellStyle name="Organization 3 3 2 2 2" xfId="13932"/>
    <cellStyle name="Organization 3 3 2 2 3" xfId="13933"/>
    <cellStyle name="Organization 3 3 2 2 4" xfId="13934"/>
    <cellStyle name="Organization 3 3 2 2 5" xfId="13935"/>
    <cellStyle name="Organization 3 3 2 2 6" xfId="13936"/>
    <cellStyle name="Organization 3 3 2 3" xfId="13937"/>
    <cellStyle name="Organization 3 3 2 4" xfId="13938"/>
    <cellStyle name="Organization 3 3 2 5" xfId="13939"/>
    <cellStyle name="Organization 3 3 2 6" xfId="13940"/>
    <cellStyle name="Organization 3 3 2 7" xfId="13941"/>
    <cellStyle name="Organization 3 3 2 8" xfId="13942"/>
    <cellStyle name="Organization 3 3 3" xfId="13943"/>
    <cellStyle name="Organization 3 3 3 2" xfId="13944"/>
    <cellStyle name="Organization 3 3 3 3" xfId="13945"/>
    <cellStyle name="Organization 3 3 3 4" xfId="13946"/>
    <cellStyle name="Organization 3 3 3 5" xfId="13947"/>
    <cellStyle name="Organization 3 3 3 6" xfId="13948"/>
    <cellStyle name="Organization 3 3 3 7" xfId="13949"/>
    <cellStyle name="Organization 3 3 4" xfId="13950"/>
    <cellStyle name="Organization 3 3 4 2" xfId="13951"/>
    <cellStyle name="Organization 3 3 4 3" xfId="13952"/>
    <cellStyle name="Organization 3 3 4 4" xfId="13953"/>
    <cellStyle name="Organization 3 3 4 5" xfId="13954"/>
    <cellStyle name="Organization 3 3 4 6" xfId="13955"/>
    <cellStyle name="Organization 3 3 5" xfId="13956"/>
    <cellStyle name="Organization 3 3 6" xfId="13957"/>
    <cellStyle name="Organization 3 3 7" xfId="13958"/>
    <cellStyle name="Organization 3 3 8" xfId="13959"/>
    <cellStyle name="Organization 3 3 9" xfId="13960"/>
    <cellStyle name="Organization 3 4" xfId="13961"/>
    <cellStyle name="Organization 3 4 2" xfId="13962"/>
    <cellStyle name="Organization 3 4 2 2" xfId="13963"/>
    <cellStyle name="Organization 3 4 2 3" xfId="13964"/>
    <cellStyle name="Organization 3 4 2 4" xfId="13965"/>
    <cellStyle name="Organization 3 4 2 5" xfId="13966"/>
    <cellStyle name="Organization 3 4 2 6" xfId="13967"/>
    <cellStyle name="Organization 3 4 3" xfId="13968"/>
    <cellStyle name="Organization 3 4 4" xfId="13969"/>
    <cellStyle name="Organization 3 4 5" xfId="13970"/>
    <cellStyle name="Organization 3 4 6" xfId="13971"/>
    <cellStyle name="Organization 3 4 7" xfId="13972"/>
    <cellStyle name="Organization 3 4 8" xfId="13973"/>
    <cellStyle name="Organization 3 5" xfId="13974"/>
    <cellStyle name="Organization 3 5 2" xfId="13975"/>
    <cellStyle name="Organization 3 5 3" xfId="13976"/>
    <cellStyle name="Organization 3 5 4" xfId="13977"/>
    <cellStyle name="Organization 3 5 5" xfId="13978"/>
    <cellStyle name="Organization 3 5 6" xfId="13979"/>
    <cellStyle name="Organization 3 5 7" xfId="13980"/>
    <cellStyle name="Organization 3 6" xfId="13981"/>
    <cellStyle name="Organization 3 7" xfId="13982"/>
    <cellStyle name="Organization 3 8" xfId="13983"/>
    <cellStyle name="Organization 3 9" xfId="13984"/>
    <cellStyle name="Organization 4" xfId="13985"/>
    <cellStyle name="Organization 4 2" xfId="13986"/>
    <cellStyle name="Organization 4 2 2" xfId="13987"/>
    <cellStyle name="Organization 4 2 3" xfId="13988"/>
    <cellStyle name="Organization 4 2 4" xfId="13989"/>
    <cellStyle name="Organization 4 2 5" xfId="13990"/>
    <cellStyle name="Organization 4 2 6" xfId="13991"/>
    <cellStyle name="Organization 4 2 7" xfId="13992"/>
    <cellStyle name="Organization 4 3" xfId="13993"/>
    <cellStyle name="Organization 4 4" xfId="13994"/>
    <cellStyle name="Organization 4 5" xfId="13995"/>
    <cellStyle name="Organization 4 6" xfId="13996"/>
    <cellStyle name="Organization 4 7" xfId="13997"/>
    <cellStyle name="Organization 4 8" xfId="13998"/>
    <cellStyle name="Organization 5" xfId="13999"/>
    <cellStyle name="Organization 6" xfId="14000"/>
    <cellStyle name="Organization 7" xfId="14001"/>
    <cellStyle name="Organization 8" xfId="14002"/>
    <cellStyle name="Organization 9" xfId="14003"/>
    <cellStyle name="Ouny?e [0]_Oi?a IAIE" xfId="14004"/>
    <cellStyle name="Ouny?e_Oi?a IAIE" xfId="14005"/>
    <cellStyle name="outh America" xfId="14006"/>
    <cellStyle name="Output 10" xfId="14007"/>
    <cellStyle name="Output 11" xfId="14008"/>
    <cellStyle name="Output 2" xfId="14009"/>
    <cellStyle name="Output 2 2" xfId="14010"/>
    <cellStyle name="Output 3" xfId="14011"/>
    <cellStyle name="Output 3 2" xfId="14012"/>
    <cellStyle name="Output 4" xfId="14013"/>
    <cellStyle name="Output 4 2" xfId="14014"/>
    <cellStyle name="Output 5" xfId="14015"/>
    <cellStyle name="Output 5 2" xfId="14016"/>
    <cellStyle name="Output 6" xfId="14017"/>
    <cellStyle name="Output 6 2" xfId="14018"/>
    <cellStyle name="Output 7" xfId="14019"/>
    <cellStyle name="Output 7 2" xfId="14020"/>
    <cellStyle name="Output 8" xfId="14021"/>
    <cellStyle name="Output 8 2" xfId="14022"/>
    <cellStyle name="Output 9" xfId="14023"/>
    <cellStyle name="Output 9 2" xfId="14024"/>
    <cellStyle name="Output Amounts" xfId="14025"/>
    <cellStyle name="Output Column Headings" xfId="14026"/>
    <cellStyle name="Output Line Items" xfId="14027"/>
    <cellStyle name="Output Report Heading" xfId="14028"/>
    <cellStyle name="Output Report Title" xfId="14029"/>
    <cellStyle name="P&amp;L Numbers" xfId="14030"/>
    <cellStyle name="Page Heading Large" xfId="14031"/>
    <cellStyle name="Page Heading Small" xfId="14032"/>
    <cellStyle name="Percent (0)" xfId="14033"/>
    <cellStyle name="Percent [0%]" xfId="14034"/>
    <cellStyle name="Percent [0.00%]" xfId="14035"/>
    <cellStyle name="Percent [1]" xfId="14036"/>
    <cellStyle name="Percent [2]" xfId="14037"/>
    <cellStyle name="Percent 0%" xfId="14038"/>
    <cellStyle name="Percent 0.00%" xfId="14039"/>
    <cellStyle name="Percent 2" xfId="14040"/>
    <cellStyle name="Percent 2 2" xfId="14041"/>
    <cellStyle name="Percent 2 3" xfId="14042"/>
    <cellStyle name="Percent 2 4" xfId="14043"/>
    <cellStyle name="Percent 2 5" xfId="14044"/>
    <cellStyle name="Percent 3" xfId="14045"/>
    <cellStyle name="Percent 3 2" xfId="14046"/>
    <cellStyle name="Percent 4" xfId="14047"/>
    <cellStyle name="Percent 4 2" xfId="14048"/>
    <cellStyle name="Percent 5" xfId="14049"/>
    <cellStyle name="Percent 6" xfId="14050"/>
    <cellStyle name="Percent 6 2" xfId="14051"/>
    <cellStyle name="Percent 7" xfId="14052"/>
    <cellStyle name="Percent Hard" xfId="14053"/>
    <cellStyle name="Percent1" xfId="14054"/>
    <cellStyle name="Percent2" xfId="14055"/>
    <cellStyle name="PerformancePoint - заблокированная ячейка" xfId="14056"/>
    <cellStyle name="PerformancePoint - ячейка ввода данных" xfId="14057"/>
    <cellStyle name="PerformancePoint - ячейка ввода данных 2" xfId="14058"/>
    <cellStyle name="PerformancePoint - ячейка примечаний" xfId="14059"/>
    <cellStyle name="Perlong" xfId="14060"/>
    <cellStyle name="PillarData" xfId="14061"/>
    <cellStyle name="PillarHeading" xfId="14062"/>
    <cellStyle name="PillarText" xfId="14063"/>
    <cellStyle name="PillarTotal" xfId="14064"/>
    <cellStyle name="Piug" xfId="14065"/>
    <cellStyle name="Plug" xfId="14066"/>
    <cellStyle name="Pourcentage_Profit &amp; Loss" xfId="14067"/>
    <cellStyle name="Price_Body" xfId="14068"/>
    <cellStyle name="Private" xfId="14069"/>
    <cellStyle name="Private1" xfId="14070"/>
    <cellStyle name="prochrek" xfId="14071"/>
    <cellStyle name="Product" xfId="14072"/>
    <cellStyle name="Product Title" xfId="14073"/>
    <cellStyle name="removehyperlink" xfId="14074"/>
    <cellStyle name="removehyperlink 2" xfId="14075"/>
    <cellStyle name="Reporting Bold" xfId="14076"/>
    <cellStyle name="Reporting Bold 12" xfId="14077"/>
    <cellStyle name="Reporting Normal" xfId="14078"/>
    <cellStyle name="ReportStyleNumeric_1dp" xfId="14079"/>
    <cellStyle name="ReportStylePercent_1dp" xfId="14080"/>
    <cellStyle name="ReportStyleThousands_1dp" xfId="14081"/>
    <cellStyle name="Reset  - Style7" xfId="14082"/>
    <cellStyle name="Right" xfId="14083"/>
    <cellStyle name="Row Headings" xfId="14084"/>
    <cellStyle name="RowHeading" xfId="14085"/>
    <cellStyle name="s" xfId="14086"/>
    <cellStyle name="SAPBEXaggData" xfId="14087"/>
    <cellStyle name="SAPBEXaggData 10" xfId="14088"/>
    <cellStyle name="SAPBEXaggData 11" xfId="14089"/>
    <cellStyle name="SAPBEXaggData 12" xfId="14090"/>
    <cellStyle name="SAPBEXaggData 13" xfId="14091"/>
    <cellStyle name="SAPBEXaggData 14" xfId="14092"/>
    <cellStyle name="SAPBEXaggData 15" xfId="14093"/>
    <cellStyle name="SAPBEXaggData 16" xfId="14094"/>
    <cellStyle name="SAPBEXaggData 2" xfId="14095"/>
    <cellStyle name="SAPBEXaggData 2 10" xfId="14096"/>
    <cellStyle name="SAPBEXaggData 2 11" xfId="14097"/>
    <cellStyle name="SAPBEXaggData 2 12" xfId="14098"/>
    <cellStyle name="SAPBEXaggData 2 13" xfId="14099"/>
    <cellStyle name="SAPBEXaggData 2 14" xfId="14100"/>
    <cellStyle name="SAPBEXaggData 2 15" xfId="14101"/>
    <cellStyle name="SAPBEXaggData 2 16" xfId="14102"/>
    <cellStyle name="SAPBEXaggData 2 17" xfId="14103"/>
    <cellStyle name="SAPBEXaggData 2 2" xfId="14104"/>
    <cellStyle name="SAPBEXaggData 2 2 10" xfId="14105"/>
    <cellStyle name="SAPBEXaggData 2 2 11" xfId="14106"/>
    <cellStyle name="SAPBEXaggData 2 2 12" xfId="14107"/>
    <cellStyle name="SAPBEXaggData 2 2 13" xfId="14108"/>
    <cellStyle name="SAPBEXaggData 2 2 14" xfId="14109"/>
    <cellStyle name="SAPBEXaggData 2 2 15" xfId="14110"/>
    <cellStyle name="SAPBEXaggData 2 2 2" xfId="14111"/>
    <cellStyle name="SAPBEXaggData 2 2 2 10" xfId="14112"/>
    <cellStyle name="SAPBEXaggData 2 2 2 2" xfId="14113"/>
    <cellStyle name="SAPBEXaggData 2 2 2 2 2" xfId="14114"/>
    <cellStyle name="SAPBEXaggData 2 2 2 2 2 2" xfId="14115"/>
    <cellStyle name="SAPBEXaggData 2 2 2 2 2 3" xfId="14116"/>
    <cellStyle name="SAPBEXaggData 2 2 2 2 2 4" xfId="14117"/>
    <cellStyle name="SAPBEXaggData 2 2 2 2 2 5" xfId="14118"/>
    <cellStyle name="SAPBEXaggData 2 2 2 2 2 6" xfId="14119"/>
    <cellStyle name="SAPBEXaggData 2 2 2 2 3" xfId="14120"/>
    <cellStyle name="SAPBEXaggData 2 2 2 2 4" xfId="14121"/>
    <cellStyle name="SAPBEXaggData 2 2 2 2 5" xfId="14122"/>
    <cellStyle name="SAPBEXaggData 2 2 2 2 6" xfId="14123"/>
    <cellStyle name="SAPBEXaggData 2 2 2 2 7" xfId="14124"/>
    <cellStyle name="SAPBEXaggData 2 2 2 2 8" xfId="14125"/>
    <cellStyle name="SAPBEXaggData 2 2 2 3" xfId="14126"/>
    <cellStyle name="SAPBEXaggData 2 2 2 3 2" xfId="14127"/>
    <cellStyle name="SAPBEXaggData 2 2 2 3 3" xfId="14128"/>
    <cellStyle name="SAPBEXaggData 2 2 2 3 4" xfId="14129"/>
    <cellStyle name="SAPBEXaggData 2 2 2 3 5" xfId="14130"/>
    <cellStyle name="SAPBEXaggData 2 2 2 3 6" xfId="14131"/>
    <cellStyle name="SAPBEXaggData 2 2 2 3 7" xfId="14132"/>
    <cellStyle name="SAPBEXaggData 2 2 2 4" xfId="14133"/>
    <cellStyle name="SAPBEXaggData 2 2 2 4 2" xfId="14134"/>
    <cellStyle name="SAPBEXaggData 2 2 2 4 3" xfId="14135"/>
    <cellStyle name="SAPBEXaggData 2 2 2 4 4" xfId="14136"/>
    <cellStyle name="SAPBEXaggData 2 2 2 4 5" xfId="14137"/>
    <cellStyle name="SAPBEXaggData 2 2 2 4 6" xfId="14138"/>
    <cellStyle name="SAPBEXaggData 2 2 2 5" xfId="14139"/>
    <cellStyle name="SAPBEXaggData 2 2 2 6" xfId="14140"/>
    <cellStyle name="SAPBEXaggData 2 2 2 7" xfId="14141"/>
    <cellStyle name="SAPBEXaggData 2 2 2 8" xfId="14142"/>
    <cellStyle name="SAPBEXaggData 2 2 2 9" xfId="14143"/>
    <cellStyle name="SAPBEXaggData 2 2 3" xfId="14144"/>
    <cellStyle name="SAPBEXaggData 2 2 3 10" xfId="14145"/>
    <cellStyle name="SAPBEXaggData 2 2 3 2" xfId="14146"/>
    <cellStyle name="SAPBEXaggData 2 2 3 2 2" xfId="14147"/>
    <cellStyle name="SAPBEXaggData 2 2 3 2 2 2" xfId="14148"/>
    <cellStyle name="SAPBEXaggData 2 2 3 2 2 3" xfId="14149"/>
    <cellStyle name="SAPBEXaggData 2 2 3 2 2 4" xfId="14150"/>
    <cellStyle name="SAPBEXaggData 2 2 3 2 2 5" xfId="14151"/>
    <cellStyle name="SAPBEXaggData 2 2 3 2 2 6" xfId="14152"/>
    <cellStyle name="SAPBEXaggData 2 2 3 2 3" xfId="14153"/>
    <cellStyle name="SAPBEXaggData 2 2 3 2 4" xfId="14154"/>
    <cellStyle name="SAPBEXaggData 2 2 3 2 5" xfId="14155"/>
    <cellStyle name="SAPBEXaggData 2 2 3 2 6" xfId="14156"/>
    <cellStyle name="SAPBEXaggData 2 2 3 2 7" xfId="14157"/>
    <cellStyle name="SAPBEXaggData 2 2 3 2 8" xfId="14158"/>
    <cellStyle name="SAPBEXaggData 2 2 3 3" xfId="14159"/>
    <cellStyle name="SAPBEXaggData 2 2 3 3 2" xfId="14160"/>
    <cellStyle name="SAPBEXaggData 2 2 3 3 3" xfId="14161"/>
    <cellStyle name="SAPBEXaggData 2 2 3 3 4" xfId="14162"/>
    <cellStyle name="SAPBEXaggData 2 2 3 3 5" xfId="14163"/>
    <cellStyle name="SAPBEXaggData 2 2 3 3 6" xfId="14164"/>
    <cellStyle name="SAPBEXaggData 2 2 3 3 7" xfId="14165"/>
    <cellStyle name="SAPBEXaggData 2 2 3 4" xfId="14166"/>
    <cellStyle name="SAPBEXaggData 2 2 3 4 2" xfId="14167"/>
    <cellStyle name="SAPBEXaggData 2 2 3 4 3" xfId="14168"/>
    <cellStyle name="SAPBEXaggData 2 2 3 4 4" xfId="14169"/>
    <cellStyle name="SAPBEXaggData 2 2 3 4 5" xfId="14170"/>
    <cellStyle name="SAPBEXaggData 2 2 3 4 6" xfId="14171"/>
    <cellStyle name="SAPBEXaggData 2 2 3 5" xfId="14172"/>
    <cellStyle name="SAPBEXaggData 2 2 3 6" xfId="14173"/>
    <cellStyle name="SAPBEXaggData 2 2 3 7" xfId="14174"/>
    <cellStyle name="SAPBEXaggData 2 2 3 8" xfId="14175"/>
    <cellStyle name="SAPBEXaggData 2 2 3 9" xfId="14176"/>
    <cellStyle name="SAPBEXaggData 2 2 4" xfId="14177"/>
    <cellStyle name="SAPBEXaggData 2 2 4 2" xfId="14178"/>
    <cellStyle name="SAPBEXaggData 2 2 4 2 2" xfId="14179"/>
    <cellStyle name="SAPBEXaggData 2 2 4 2 3" xfId="14180"/>
    <cellStyle name="SAPBEXaggData 2 2 4 2 4" xfId="14181"/>
    <cellStyle name="SAPBEXaggData 2 2 4 2 5" xfId="14182"/>
    <cellStyle name="SAPBEXaggData 2 2 4 2 6" xfId="14183"/>
    <cellStyle name="SAPBEXaggData 2 2 4 3" xfId="14184"/>
    <cellStyle name="SAPBEXaggData 2 2 4 4" xfId="14185"/>
    <cellStyle name="SAPBEXaggData 2 2 4 5" xfId="14186"/>
    <cellStyle name="SAPBEXaggData 2 2 4 6" xfId="14187"/>
    <cellStyle name="SAPBEXaggData 2 2 4 7" xfId="14188"/>
    <cellStyle name="SAPBEXaggData 2 2 4 8" xfId="14189"/>
    <cellStyle name="SAPBEXaggData 2 2 5" xfId="14190"/>
    <cellStyle name="SAPBEXaggData 2 2 5 2" xfId="14191"/>
    <cellStyle name="SAPBEXaggData 2 2 5 2 2" xfId="14192"/>
    <cellStyle name="SAPBEXaggData 2 2 5 2 3" xfId="14193"/>
    <cellStyle name="SAPBEXaggData 2 2 5 2 4" xfId="14194"/>
    <cellStyle name="SAPBEXaggData 2 2 5 2 5" xfId="14195"/>
    <cellStyle name="SAPBEXaggData 2 2 5 2 6" xfId="14196"/>
    <cellStyle name="SAPBEXaggData 2 2 5 3" xfId="14197"/>
    <cellStyle name="SAPBEXaggData 2 2 5 4" xfId="14198"/>
    <cellStyle name="SAPBEXaggData 2 2 5 5" xfId="14199"/>
    <cellStyle name="SAPBEXaggData 2 2 5 6" xfId="14200"/>
    <cellStyle name="SAPBEXaggData 2 2 5 7" xfId="14201"/>
    <cellStyle name="SAPBEXaggData 2 2 5 8" xfId="14202"/>
    <cellStyle name="SAPBEXaggData 2 2 6" xfId="14203"/>
    <cellStyle name="SAPBEXaggData 2 2 6 2" xfId="14204"/>
    <cellStyle name="SAPBEXaggData 2 2 6 3" xfId="14205"/>
    <cellStyle name="SAPBEXaggData 2 2 6 4" xfId="14206"/>
    <cellStyle name="SAPBEXaggData 2 2 6 5" xfId="14207"/>
    <cellStyle name="SAPBEXaggData 2 2 6 6" xfId="14208"/>
    <cellStyle name="SAPBEXaggData 2 2 6 7" xfId="14209"/>
    <cellStyle name="SAPBEXaggData 2 2 7" xfId="14210"/>
    <cellStyle name="SAPBEXaggData 2 2 7 2" xfId="14211"/>
    <cellStyle name="SAPBEXaggData 2 2 7 3" xfId="14212"/>
    <cellStyle name="SAPBEXaggData 2 2 7 4" xfId="14213"/>
    <cellStyle name="SAPBEXaggData 2 2 7 5" xfId="14214"/>
    <cellStyle name="SAPBEXaggData 2 2 7 6" xfId="14215"/>
    <cellStyle name="SAPBEXaggData 2 2 8" xfId="14216"/>
    <cellStyle name="SAPBEXaggData 2 2 9" xfId="14217"/>
    <cellStyle name="SAPBEXaggData 2 3" xfId="14218"/>
    <cellStyle name="SAPBEXaggData 2 3 10" xfId="14219"/>
    <cellStyle name="SAPBEXaggData 2 3 2" xfId="14220"/>
    <cellStyle name="SAPBEXaggData 2 3 2 2" xfId="14221"/>
    <cellStyle name="SAPBEXaggData 2 3 2 2 2" xfId="14222"/>
    <cellStyle name="SAPBEXaggData 2 3 2 2 3" xfId="14223"/>
    <cellStyle name="SAPBEXaggData 2 3 2 2 4" xfId="14224"/>
    <cellStyle name="SAPBEXaggData 2 3 2 2 5" xfId="14225"/>
    <cellStyle name="SAPBEXaggData 2 3 2 2 6" xfId="14226"/>
    <cellStyle name="SAPBEXaggData 2 3 2 3" xfId="14227"/>
    <cellStyle name="SAPBEXaggData 2 3 2 4" xfId="14228"/>
    <cellStyle name="SAPBEXaggData 2 3 2 5" xfId="14229"/>
    <cellStyle name="SAPBEXaggData 2 3 2 6" xfId="14230"/>
    <cellStyle name="SAPBEXaggData 2 3 2 7" xfId="14231"/>
    <cellStyle name="SAPBEXaggData 2 3 2 8" xfId="14232"/>
    <cellStyle name="SAPBEXaggData 2 3 3" xfId="14233"/>
    <cellStyle name="SAPBEXaggData 2 3 3 2" xfId="14234"/>
    <cellStyle name="SAPBEXaggData 2 3 3 3" xfId="14235"/>
    <cellStyle name="SAPBEXaggData 2 3 3 4" xfId="14236"/>
    <cellStyle name="SAPBEXaggData 2 3 3 5" xfId="14237"/>
    <cellStyle name="SAPBEXaggData 2 3 3 6" xfId="14238"/>
    <cellStyle name="SAPBEXaggData 2 3 3 7" xfId="14239"/>
    <cellStyle name="SAPBEXaggData 2 3 4" xfId="14240"/>
    <cellStyle name="SAPBEXaggData 2 3 4 2" xfId="14241"/>
    <cellStyle name="SAPBEXaggData 2 3 4 3" xfId="14242"/>
    <cellStyle name="SAPBEXaggData 2 3 4 4" xfId="14243"/>
    <cellStyle name="SAPBEXaggData 2 3 4 5" xfId="14244"/>
    <cellStyle name="SAPBEXaggData 2 3 4 6" xfId="14245"/>
    <cellStyle name="SAPBEXaggData 2 3 5" xfId="14246"/>
    <cellStyle name="SAPBEXaggData 2 3 6" xfId="14247"/>
    <cellStyle name="SAPBEXaggData 2 3 7" xfId="14248"/>
    <cellStyle name="SAPBEXaggData 2 3 8" xfId="14249"/>
    <cellStyle name="SAPBEXaggData 2 3 9" xfId="14250"/>
    <cellStyle name="SAPBEXaggData 2 4" xfId="14251"/>
    <cellStyle name="SAPBEXaggData 2 4 2" xfId="14252"/>
    <cellStyle name="SAPBEXaggData 2 4 2 2" xfId="14253"/>
    <cellStyle name="SAPBEXaggData 2 4 2 3" xfId="14254"/>
    <cellStyle name="SAPBEXaggData 2 4 2 4" xfId="14255"/>
    <cellStyle name="SAPBEXaggData 2 4 2 5" xfId="14256"/>
    <cellStyle name="SAPBEXaggData 2 4 2 6" xfId="14257"/>
    <cellStyle name="SAPBEXaggData 2 4 3" xfId="14258"/>
    <cellStyle name="SAPBEXaggData 2 4 4" xfId="14259"/>
    <cellStyle name="SAPBEXaggData 2 4 5" xfId="14260"/>
    <cellStyle name="SAPBEXaggData 2 4 6" xfId="14261"/>
    <cellStyle name="SAPBEXaggData 2 4 7" xfId="14262"/>
    <cellStyle name="SAPBEXaggData 2 4 8" xfId="14263"/>
    <cellStyle name="SAPBEXaggData 2 5" xfId="14264"/>
    <cellStyle name="SAPBEXaggData 2 5 2" xfId="14265"/>
    <cellStyle name="SAPBEXaggData 2 5 2 2" xfId="14266"/>
    <cellStyle name="SAPBEXaggData 2 5 2 3" xfId="14267"/>
    <cellStyle name="SAPBEXaggData 2 5 2 4" xfId="14268"/>
    <cellStyle name="SAPBEXaggData 2 5 2 5" xfId="14269"/>
    <cellStyle name="SAPBEXaggData 2 5 2 6" xfId="14270"/>
    <cellStyle name="SAPBEXaggData 2 5 3" xfId="14271"/>
    <cellStyle name="SAPBEXaggData 2 5 4" xfId="14272"/>
    <cellStyle name="SAPBEXaggData 2 5 5" xfId="14273"/>
    <cellStyle name="SAPBEXaggData 2 5 6" xfId="14274"/>
    <cellStyle name="SAPBEXaggData 2 5 7" xfId="14275"/>
    <cellStyle name="SAPBEXaggData 2 5 8" xfId="14276"/>
    <cellStyle name="SAPBEXaggData 2 6" xfId="14277"/>
    <cellStyle name="SAPBEXaggData 2 6 2" xfId="14278"/>
    <cellStyle name="SAPBEXaggData 2 6 3" xfId="14279"/>
    <cellStyle name="SAPBEXaggData 2 6 4" xfId="14280"/>
    <cellStyle name="SAPBEXaggData 2 6 5" xfId="14281"/>
    <cellStyle name="SAPBEXaggData 2 6 6" xfId="14282"/>
    <cellStyle name="SAPBEXaggData 2 7" xfId="14283"/>
    <cellStyle name="SAPBEXaggData 2 7 2" xfId="14284"/>
    <cellStyle name="SAPBEXaggData 2 7 3" xfId="14285"/>
    <cellStyle name="SAPBEXaggData 2 7 4" xfId="14286"/>
    <cellStyle name="SAPBEXaggData 2 7 5" xfId="14287"/>
    <cellStyle name="SAPBEXaggData 2 7 6" xfId="14288"/>
    <cellStyle name="SAPBEXaggData 2 8" xfId="14289"/>
    <cellStyle name="SAPBEXaggData 2 8 2" xfId="14290"/>
    <cellStyle name="SAPBEXaggData 2 8 3" xfId="14291"/>
    <cellStyle name="SAPBEXaggData 2 8 4" xfId="14292"/>
    <cellStyle name="SAPBEXaggData 2 8 5" xfId="14293"/>
    <cellStyle name="SAPBEXaggData 2 8 6" xfId="14294"/>
    <cellStyle name="SAPBEXaggData 2 9" xfId="14295"/>
    <cellStyle name="SAPBEXaggData 2 9 2" xfId="14296"/>
    <cellStyle name="SAPBEXaggData 2 9 3" xfId="14297"/>
    <cellStyle name="SAPBEXaggData 2 9 4" xfId="14298"/>
    <cellStyle name="SAPBEXaggData 2 9 5" xfId="14299"/>
    <cellStyle name="SAPBEXaggData 2 9 6" xfId="14300"/>
    <cellStyle name="SAPBEXaggData 3" xfId="14301"/>
    <cellStyle name="SAPBEXaggData 3 10" xfId="14302"/>
    <cellStyle name="SAPBEXaggData 3 11" xfId="14303"/>
    <cellStyle name="SAPBEXaggData 3 12" xfId="14304"/>
    <cellStyle name="SAPBEXaggData 3 13" xfId="14305"/>
    <cellStyle name="SAPBEXaggData 3 2" xfId="14306"/>
    <cellStyle name="SAPBEXaggData 3 2 10" xfId="14307"/>
    <cellStyle name="SAPBEXaggData 3 2 2" xfId="14308"/>
    <cellStyle name="SAPBEXaggData 3 2 2 2" xfId="14309"/>
    <cellStyle name="SAPBEXaggData 3 2 2 2 2" xfId="14310"/>
    <cellStyle name="SAPBEXaggData 3 2 2 2 3" xfId="14311"/>
    <cellStyle name="SAPBEXaggData 3 2 2 2 4" xfId="14312"/>
    <cellStyle name="SAPBEXaggData 3 2 2 2 5" xfId="14313"/>
    <cellStyle name="SAPBEXaggData 3 2 2 2 6" xfId="14314"/>
    <cellStyle name="SAPBEXaggData 3 2 2 3" xfId="14315"/>
    <cellStyle name="SAPBEXaggData 3 2 2 4" xfId="14316"/>
    <cellStyle name="SAPBEXaggData 3 2 2 5" xfId="14317"/>
    <cellStyle name="SAPBEXaggData 3 2 2 6" xfId="14318"/>
    <cellStyle name="SAPBEXaggData 3 2 2 7" xfId="14319"/>
    <cellStyle name="SAPBEXaggData 3 2 2 8" xfId="14320"/>
    <cellStyle name="SAPBEXaggData 3 2 3" xfId="14321"/>
    <cellStyle name="SAPBEXaggData 3 2 3 2" xfId="14322"/>
    <cellStyle name="SAPBEXaggData 3 2 3 3" xfId="14323"/>
    <cellStyle name="SAPBEXaggData 3 2 3 4" xfId="14324"/>
    <cellStyle name="SAPBEXaggData 3 2 3 5" xfId="14325"/>
    <cellStyle name="SAPBEXaggData 3 2 3 6" xfId="14326"/>
    <cellStyle name="SAPBEXaggData 3 2 3 7" xfId="14327"/>
    <cellStyle name="SAPBEXaggData 3 2 4" xfId="14328"/>
    <cellStyle name="SAPBEXaggData 3 2 4 2" xfId="14329"/>
    <cellStyle name="SAPBEXaggData 3 2 4 3" xfId="14330"/>
    <cellStyle name="SAPBEXaggData 3 2 4 4" xfId="14331"/>
    <cellStyle name="SAPBEXaggData 3 2 4 5" xfId="14332"/>
    <cellStyle name="SAPBEXaggData 3 2 4 6" xfId="14333"/>
    <cellStyle name="SAPBEXaggData 3 2 5" xfId="14334"/>
    <cellStyle name="SAPBEXaggData 3 2 6" xfId="14335"/>
    <cellStyle name="SAPBEXaggData 3 2 7" xfId="14336"/>
    <cellStyle name="SAPBEXaggData 3 2 8" xfId="14337"/>
    <cellStyle name="SAPBEXaggData 3 2 9" xfId="14338"/>
    <cellStyle name="SAPBEXaggData 3 3" xfId="14339"/>
    <cellStyle name="SAPBEXaggData 3 3 10" xfId="14340"/>
    <cellStyle name="SAPBEXaggData 3 3 2" xfId="14341"/>
    <cellStyle name="SAPBEXaggData 3 3 2 2" xfId="14342"/>
    <cellStyle name="SAPBEXaggData 3 3 2 2 2" xfId="14343"/>
    <cellStyle name="SAPBEXaggData 3 3 2 2 3" xfId="14344"/>
    <cellStyle name="SAPBEXaggData 3 3 2 2 4" xfId="14345"/>
    <cellStyle name="SAPBEXaggData 3 3 2 2 5" xfId="14346"/>
    <cellStyle name="SAPBEXaggData 3 3 2 2 6" xfId="14347"/>
    <cellStyle name="SAPBEXaggData 3 3 2 3" xfId="14348"/>
    <cellStyle name="SAPBEXaggData 3 3 2 4" xfId="14349"/>
    <cellStyle name="SAPBEXaggData 3 3 2 5" xfId="14350"/>
    <cellStyle name="SAPBEXaggData 3 3 2 6" xfId="14351"/>
    <cellStyle name="SAPBEXaggData 3 3 2 7" xfId="14352"/>
    <cellStyle name="SAPBEXaggData 3 3 2 8" xfId="14353"/>
    <cellStyle name="SAPBEXaggData 3 3 3" xfId="14354"/>
    <cellStyle name="SAPBEXaggData 3 3 3 2" xfId="14355"/>
    <cellStyle name="SAPBEXaggData 3 3 3 3" xfId="14356"/>
    <cellStyle name="SAPBEXaggData 3 3 3 4" xfId="14357"/>
    <cellStyle name="SAPBEXaggData 3 3 3 5" xfId="14358"/>
    <cellStyle name="SAPBEXaggData 3 3 3 6" xfId="14359"/>
    <cellStyle name="SAPBEXaggData 3 3 3 7" xfId="14360"/>
    <cellStyle name="SAPBEXaggData 3 3 4" xfId="14361"/>
    <cellStyle name="SAPBEXaggData 3 3 4 2" xfId="14362"/>
    <cellStyle name="SAPBEXaggData 3 3 4 3" xfId="14363"/>
    <cellStyle name="SAPBEXaggData 3 3 4 4" xfId="14364"/>
    <cellStyle name="SAPBEXaggData 3 3 4 5" xfId="14365"/>
    <cellStyle name="SAPBEXaggData 3 3 4 6" xfId="14366"/>
    <cellStyle name="SAPBEXaggData 3 3 5" xfId="14367"/>
    <cellStyle name="SAPBEXaggData 3 3 6" xfId="14368"/>
    <cellStyle name="SAPBEXaggData 3 3 7" xfId="14369"/>
    <cellStyle name="SAPBEXaggData 3 3 8" xfId="14370"/>
    <cellStyle name="SAPBEXaggData 3 3 9" xfId="14371"/>
    <cellStyle name="SAPBEXaggData 3 4" xfId="14372"/>
    <cellStyle name="SAPBEXaggData 3 4 2" xfId="14373"/>
    <cellStyle name="SAPBEXaggData 3 4 2 2" xfId="14374"/>
    <cellStyle name="SAPBEXaggData 3 4 2 3" xfId="14375"/>
    <cellStyle name="SAPBEXaggData 3 4 2 4" xfId="14376"/>
    <cellStyle name="SAPBEXaggData 3 4 2 5" xfId="14377"/>
    <cellStyle name="SAPBEXaggData 3 4 2 6" xfId="14378"/>
    <cellStyle name="SAPBEXaggData 3 4 3" xfId="14379"/>
    <cellStyle name="SAPBEXaggData 3 4 4" xfId="14380"/>
    <cellStyle name="SAPBEXaggData 3 4 5" xfId="14381"/>
    <cellStyle name="SAPBEXaggData 3 4 6" xfId="14382"/>
    <cellStyle name="SAPBEXaggData 3 4 7" xfId="14383"/>
    <cellStyle name="SAPBEXaggData 3 4 8" xfId="14384"/>
    <cellStyle name="SAPBEXaggData 3 5" xfId="14385"/>
    <cellStyle name="SAPBEXaggData 3 5 2" xfId="14386"/>
    <cellStyle name="SAPBEXaggData 3 5 2 2" xfId="14387"/>
    <cellStyle name="SAPBEXaggData 3 5 2 3" xfId="14388"/>
    <cellStyle name="SAPBEXaggData 3 5 2 4" xfId="14389"/>
    <cellStyle name="SAPBEXaggData 3 5 2 5" xfId="14390"/>
    <cellStyle name="SAPBEXaggData 3 5 2 6" xfId="14391"/>
    <cellStyle name="SAPBEXaggData 3 5 3" xfId="14392"/>
    <cellStyle name="SAPBEXaggData 3 5 4" xfId="14393"/>
    <cellStyle name="SAPBEXaggData 3 5 5" xfId="14394"/>
    <cellStyle name="SAPBEXaggData 3 5 6" xfId="14395"/>
    <cellStyle name="SAPBEXaggData 3 5 7" xfId="14396"/>
    <cellStyle name="SAPBEXaggData 3 5 8" xfId="14397"/>
    <cellStyle name="SAPBEXaggData 3 6" xfId="14398"/>
    <cellStyle name="SAPBEXaggData 3 6 2" xfId="14399"/>
    <cellStyle name="SAPBEXaggData 3 6 3" xfId="14400"/>
    <cellStyle name="SAPBEXaggData 3 6 4" xfId="14401"/>
    <cellStyle name="SAPBEXaggData 3 6 5" xfId="14402"/>
    <cellStyle name="SAPBEXaggData 3 6 6" xfId="14403"/>
    <cellStyle name="SAPBEXaggData 3 6 7" xfId="14404"/>
    <cellStyle name="SAPBEXaggData 3 7" xfId="14405"/>
    <cellStyle name="SAPBEXaggData 3 7 2" xfId="14406"/>
    <cellStyle name="SAPBEXaggData 3 7 3" xfId="14407"/>
    <cellStyle name="SAPBEXaggData 3 7 4" xfId="14408"/>
    <cellStyle name="SAPBEXaggData 3 7 5" xfId="14409"/>
    <cellStyle name="SAPBEXaggData 3 7 6" xfId="14410"/>
    <cellStyle name="SAPBEXaggData 3 8" xfId="14411"/>
    <cellStyle name="SAPBEXaggData 3 9" xfId="14412"/>
    <cellStyle name="SAPBEXaggData 4" xfId="14413"/>
    <cellStyle name="SAPBEXaggData 4 10" xfId="14414"/>
    <cellStyle name="SAPBEXaggData 4 11" xfId="14415"/>
    <cellStyle name="SAPBEXaggData 4 12" xfId="14416"/>
    <cellStyle name="SAPBEXaggData 4 13" xfId="14417"/>
    <cellStyle name="SAPBEXaggData 4 2" xfId="14418"/>
    <cellStyle name="SAPBEXaggData 4 2 10" xfId="14419"/>
    <cellStyle name="SAPBEXaggData 4 2 2" xfId="14420"/>
    <cellStyle name="SAPBEXaggData 4 2 2 2" xfId="14421"/>
    <cellStyle name="SAPBEXaggData 4 2 2 2 2" xfId="14422"/>
    <cellStyle name="SAPBEXaggData 4 2 2 2 3" xfId="14423"/>
    <cellStyle name="SAPBEXaggData 4 2 2 2 4" xfId="14424"/>
    <cellStyle name="SAPBEXaggData 4 2 2 2 5" xfId="14425"/>
    <cellStyle name="SAPBEXaggData 4 2 2 2 6" xfId="14426"/>
    <cellStyle name="SAPBEXaggData 4 2 2 3" xfId="14427"/>
    <cellStyle name="SAPBEXaggData 4 2 2 4" xfId="14428"/>
    <cellStyle name="SAPBEXaggData 4 2 2 5" xfId="14429"/>
    <cellStyle name="SAPBEXaggData 4 2 2 6" xfId="14430"/>
    <cellStyle name="SAPBEXaggData 4 2 2 7" xfId="14431"/>
    <cellStyle name="SAPBEXaggData 4 2 2 8" xfId="14432"/>
    <cellStyle name="SAPBEXaggData 4 2 3" xfId="14433"/>
    <cellStyle name="SAPBEXaggData 4 2 3 2" xfId="14434"/>
    <cellStyle name="SAPBEXaggData 4 2 3 3" xfId="14435"/>
    <cellStyle name="SAPBEXaggData 4 2 3 4" xfId="14436"/>
    <cellStyle name="SAPBEXaggData 4 2 3 5" xfId="14437"/>
    <cellStyle name="SAPBEXaggData 4 2 3 6" xfId="14438"/>
    <cellStyle name="SAPBEXaggData 4 2 3 7" xfId="14439"/>
    <cellStyle name="SAPBEXaggData 4 2 4" xfId="14440"/>
    <cellStyle name="SAPBEXaggData 4 2 4 2" xfId="14441"/>
    <cellStyle name="SAPBEXaggData 4 2 4 3" xfId="14442"/>
    <cellStyle name="SAPBEXaggData 4 2 4 4" xfId="14443"/>
    <cellStyle name="SAPBEXaggData 4 2 4 5" xfId="14444"/>
    <cellStyle name="SAPBEXaggData 4 2 4 6" xfId="14445"/>
    <cellStyle name="SAPBEXaggData 4 2 5" xfId="14446"/>
    <cellStyle name="SAPBEXaggData 4 2 6" xfId="14447"/>
    <cellStyle name="SAPBEXaggData 4 2 7" xfId="14448"/>
    <cellStyle name="SAPBEXaggData 4 2 8" xfId="14449"/>
    <cellStyle name="SAPBEXaggData 4 2 9" xfId="14450"/>
    <cellStyle name="SAPBEXaggData 4 3" xfId="14451"/>
    <cellStyle name="SAPBEXaggData 4 3 10" xfId="14452"/>
    <cellStyle name="SAPBEXaggData 4 3 2" xfId="14453"/>
    <cellStyle name="SAPBEXaggData 4 3 2 2" xfId="14454"/>
    <cellStyle name="SAPBEXaggData 4 3 2 2 2" xfId="14455"/>
    <cellStyle name="SAPBEXaggData 4 3 2 2 3" xfId="14456"/>
    <cellStyle name="SAPBEXaggData 4 3 2 2 4" xfId="14457"/>
    <cellStyle name="SAPBEXaggData 4 3 2 2 5" xfId="14458"/>
    <cellStyle name="SAPBEXaggData 4 3 2 2 6" xfId="14459"/>
    <cellStyle name="SAPBEXaggData 4 3 2 3" xfId="14460"/>
    <cellStyle name="SAPBEXaggData 4 3 2 4" xfId="14461"/>
    <cellStyle name="SAPBEXaggData 4 3 2 5" xfId="14462"/>
    <cellStyle name="SAPBEXaggData 4 3 2 6" xfId="14463"/>
    <cellStyle name="SAPBEXaggData 4 3 2 7" xfId="14464"/>
    <cellStyle name="SAPBEXaggData 4 3 2 8" xfId="14465"/>
    <cellStyle name="SAPBEXaggData 4 3 3" xfId="14466"/>
    <cellStyle name="SAPBEXaggData 4 3 3 2" xfId="14467"/>
    <cellStyle name="SAPBEXaggData 4 3 3 3" xfId="14468"/>
    <cellStyle name="SAPBEXaggData 4 3 3 4" xfId="14469"/>
    <cellStyle name="SAPBEXaggData 4 3 3 5" xfId="14470"/>
    <cellStyle name="SAPBEXaggData 4 3 3 6" xfId="14471"/>
    <cellStyle name="SAPBEXaggData 4 3 3 7" xfId="14472"/>
    <cellStyle name="SAPBEXaggData 4 3 4" xfId="14473"/>
    <cellStyle name="SAPBEXaggData 4 3 4 2" xfId="14474"/>
    <cellStyle name="SAPBEXaggData 4 3 4 3" xfId="14475"/>
    <cellStyle name="SAPBEXaggData 4 3 4 4" xfId="14476"/>
    <cellStyle name="SAPBEXaggData 4 3 4 5" xfId="14477"/>
    <cellStyle name="SAPBEXaggData 4 3 4 6" xfId="14478"/>
    <cellStyle name="SAPBEXaggData 4 3 5" xfId="14479"/>
    <cellStyle name="SAPBEXaggData 4 3 6" xfId="14480"/>
    <cellStyle name="SAPBEXaggData 4 3 7" xfId="14481"/>
    <cellStyle name="SAPBEXaggData 4 3 8" xfId="14482"/>
    <cellStyle name="SAPBEXaggData 4 3 9" xfId="14483"/>
    <cellStyle name="SAPBEXaggData 4 4" xfId="14484"/>
    <cellStyle name="SAPBEXaggData 4 4 2" xfId="14485"/>
    <cellStyle name="SAPBEXaggData 4 4 2 2" xfId="14486"/>
    <cellStyle name="SAPBEXaggData 4 4 2 3" xfId="14487"/>
    <cellStyle name="SAPBEXaggData 4 4 2 4" xfId="14488"/>
    <cellStyle name="SAPBEXaggData 4 4 2 5" xfId="14489"/>
    <cellStyle name="SAPBEXaggData 4 4 2 6" xfId="14490"/>
    <cellStyle name="SAPBEXaggData 4 4 3" xfId="14491"/>
    <cellStyle name="SAPBEXaggData 4 4 4" xfId="14492"/>
    <cellStyle name="SAPBEXaggData 4 4 5" xfId="14493"/>
    <cellStyle name="SAPBEXaggData 4 4 6" xfId="14494"/>
    <cellStyle name="SAPBEXaggData 4 4 7" xfId="14495"/>
    <cellStyle name="SAPBEXaggData 4 4 8" xfId="14496"/>
    <cellStyle name="SAPBEXaggData 4 5" xfId="14497"/>
    <cellStyle name="SAPBEXaggData 4 5 2" xfId="14498"/>
    <cellStyle name="SAPBEXaggData 4 5 2 2" xfId="14499"/>
    <cellStyle name="SAPBEXaggData 4 5 2 3" xfId="14500"/>
    <cellStyle name="SAPBEXaggData 4 5 2 4" xfId="14501"/>
    <cellStyle name="SAPBEXaggData 4 5 2 5" xfId="14502"/>
    <cellStyle name="SAPBEXaggData 4 5 2 6" xfId="14503"/>
    <cellStyle name="SAPBEXaggData 4 5 3" xfId="14504"/>
    <cellStyle name="SAPBEXaggData 4 5 4" xfId="14505"/>
    <cellStyle name="SAPBEXaggData 4 5 5" xfId="14506"/>
    <cellStyle name="SAPBEXaggData 4 5 6" xfId="14507"/>
    <cellStyle name="SAPBEXaggData 4 5 7" xfId="14508"/>
    <cellStyle name="SAPBEXaggData 4 5 8" xfId="14509"/>
    <cellStyle name="SAPBEXaggData 4 6" xfId="14510"/>
    <cellStyle name="SAPBEXaggData 4 6 2" xfId="14511"/>
    <cellStyle name="SAPBEXaggData 4 6 3" xfId="14512"/>
    <cellStyle name="SAPBEXaggData 4 6 4" xfId="14513"/>
    <cellStyle name="SAPBEXaggData 4 6 5" xfId="14514"/>
    <cellStyle name="SAPBEXaggData 4 6 6" xfId="14515"/>
    <cellStyle name="SAPBEXaggData 4 6 7" xfId="14516"/>
    <cellStyle name="SAPBEXaggData 4 7" xfId="14517"/>
    <cellStyle name="SAPBEXaggData 4 7 2" xfId="14518"/>
    <cellStyle name="SAPBEXaggData 4 7 3" xfId="14519"/>
    <cellStyle name="SAPBEXaggData 4 7 4" xfId="14520"/>
    <cellStyle name="SAPBEXaggData 4 7 5" xfId="14521"/>
    <cellStyle name="SAPBEXaggData 4 7 6" xfId="14522"/>
    <cellStyle name="SAPBEXaggData 4 8" xfId="14523"/>
    <cellStyle name="SAPBEXaggData 4 9" xfId="14524"/>
    <cellStyle name="SAPBEXaggData 5" xfId="14525"/>
    <cellStyle name="SAPBEXaggData 5 10" xfId="14526"/>
    <cellStyle name="SAPBEXaggData 5 2" xfId="14527"/>
    <cellStyle name="SAPBEXaggData 5 2 2" xfId="14528"/>
    <cellStyle name="SAPBEXaggData 5 2 2 2" xfId="14529"/>
    <cellStyle name="SAPBEXaggData 5 2 2 3" xfId="14530"/>
    <cellStyle name="SAPBEXaggData 5 2 2 4" xfId="14531"/>
    <cellStyle name="SAPBEXaggData 5 2 2 5" xfId="14532"/>
    <cellStyle name="SAPBEXaggData 5 2 2 6" xfId="14533"/>
    <cellStyle name="SAPBEXaggData 5 2 3" xfId="14534"/>
    <cellStyle name="SAPBEXaggData 5 2 4" xfId="14535"/>
    <cellStyle name="SAPBEXaggData 5 2 5" xfId="14536"/>
    <cellStyle name="SAPBEXaggData 5 2 6" xfId="14537"/>
    <cellStyle name="SAPBEXaggData 5 2 7" xfId="14538"/>
    <cellStyle name="SAPBEXaggData 5 2 8" xfId="14539"/>
    <cellStyle name="SAPBEXaggData 5 3" xfId="14540"/>
    <cellStyle name="SAPBEXaggData 5 3 2" xfId="14541"/>
    <cellStyle name="SAPBEXaggData 5 3 3" xfId="14542"/>
    <cellStyle name="SAPBEXaggData 5 3 4" xfId="14543"/>
    <cellStyle name="SAPBEXaggData 5 3 5" xfId="14544"/>
    <cellStyle name="SAPBEXaggData 5 3 6" xfId="14545"/>
    <cellStyle name="SAPBEXaggData 5 3 7" xfId="14546"/>
    <cellStyle name="SAPBEXaggData 5 4" xfId="14547"/>
    <cellStyle name="SAPBEXaggData 5 4 2" xfId="14548"/>
    <cellStyle name="SAPBEXaggData 5 4 3" xfId="14549"/>
    <cellStyle name="SAPBEXaggData 5 4 4" xfId="14550"/>
    <cellStyle name="SAPBEXaggData 5 4 5" xfId="14551"/>
    <cellStyle name="SAPBEXaggData 5 4 6" xfId="14552"/>
    <cellStyle name="SAPBEXaggData 5 5" xfId="14553"/>
    <cellStyle name="SAPBEXaggData 5 6" xfId="14554"/>
    <cellStyle name="SAPBEXaggData 5 7" xfId="14555"/>
    <cellStyle name="SAPBEXaggData 5 8" xfId="14556"/>
    <cellStyle name="SAPBEXaggData 5 9" xfId="14557"/>
    <cellStyle name="SAPBEXaggData 6" xfId="14558"/>
    <cellStyle name="SAPBEXaggData 6 2" xfId="14559"/>
    <cellStyle name="SAPBEXaggData 6 3" xfId="14560"/>
    <cellStyle name="SAPBEXaggData 6 4" xfId="14561"/>
    <cellStyle name="SAPBEXaggData 6 5" xfId="14562"/>
    <cellStyle name="SAPBEXaggData 6 6" xfId="14563"/>
    <cellStyle name="SAPBEXaggData 7" xfId="14564"/>
    <cellStyle name="SAPBEXaggData 7 2" xfId="14565"/>
    <cellStyle name="SAPBEXaggData 7 3" xfId="14566"/>
    <cellStyle name="SAPBEXaggData 7 4" xfId="14567"/>
    <cellStyle name="SAPBEXaggData 7 5" xfId="14568"/>
    <cellStyle name="SAPBEXaggData 7 6" xfId="14569"/>
    <cellStyle name="SAPBEXaggData 8" xfId="14570"/>
    <cellStyle name="SAPBEXaggData 8 2" xfId="14571"/>
    <cellStyle name="SAPBEXaggData 9" xfId="14572"/>
    <cellStyle name="SAPBEXaggData 9 2" xfId="14573"/>
    <cellStyle name="SAPBEXaggDataEmph" xfId="14574"/>
    <cellStyle name="SAPBEXaggDataEmph 10" xfId="14575"/>
    <cellStyle name="SAPBEXaggDataEmph 11" xfId="14576"/>
    <cellStyle name="SAPBEXaggDataEmph 12" xfId="14577"/>
    <cellStyle name="SAPBEXaggDataEmph 13" xfId="14578"/>
    <cellStyle name="SAPBEXaggDataEmph 14" xfId="14579"/>
    <cellStyle name="SAPBEXaggDataEmph 15" xfId="14580"/>
    <cellStyle name="SAPBEXaggDataEmph 16" xfId="14581"/>
    <cellStyle name="SAPBEXaggDataEmph 2" xfId="14582"/>
    <cellStyle name="SAPBEXaggDataEmph 2 10" xfId="14583"/>
    <cellStyle name="SAPBEXaggDataEmph 2 11" xfId="14584"/>
    <cellStyle name="SAPBEXaggDataEmph 2 12" xfId="14585"/>
    <cellStyle name="SAPBEXaggDataEmph 2 13" xfId="14586"/>
    <cellStyle name="SAPBEXaggDataEmph 2 14" xfId="14587"/>
    <cellStyle name="SAPBEXaggDataEmph 2 15" xfId="14588"/>
    <cellStyle name="SAPBEXaggDataEmph 2 16" xfId="14589"/>
    <cellStyle name="SAPBEXaggDataEmph 2 17" xfId="14590"/>
    <cellStyle name="SAPBEXaggDataEmph 2 2" xfId="14591"/>
    <cellStyle name="SAPBEXaggDataEmph 2 2 10" xfId="14592"/>
    <cellStyle name="SAPBEXaggDataEmph 2 2 11" xfId="14593"/>
    <cellStyle name="SAPBEXaggDataEmph 2 2 12" xfId="14594"/>
    <cellStyle name="SAPBEXaggDataEmph 2 2 13" xfId="14595"/>
    <cellStyle name="SAPBEXaggDataEmph 2 2 14" xfId="14596"/>
    <cellStyle name="SAPBEXaggDataEmph 2 2 15" xfId="14597"/>
    <cellStyle name="SAPBEXaggDataEmph 2 2 2" xfId="14598"/>
    <cellStyle name="SAPBEXaggDataEmph 2 2 2 10" xfId="14599"/>
    <cellStyle name="SAPBEXaggDataEmph 2 2 2 2" xfId="14600"/>
    <cellStyle name="SAPBEXaggDataEmph 2 2 2 2 2" xfId="14601"/>
    <cellStyle name="SAPBEXaggDataEmph 2 2 2 2 2 2" xfId="14602"/>
    <cellStyle name="SAPBEXaggDataEmph 2 2 2 2 2 3" xfId="14603"/>
    <cellStyle name="SAPBEXaggDataEmph 2 2 2 2 2 4" xfId="14604"/>
    <cellStyle name="SAPBEXaggDataEmph 2 2 2 2 2 5" xfId="14605"/>
    <cellStyle name="SAPBEXaggDataEmph 2 2 2 2 2 6" xfId="14606"/>
    <cellStyle name="SAPBEXaggDataEmph 2 2 2 2 3" xfId="14607"/>
    <cellStyle name="SAPBEXaggDataEmph 2 2 2 2 4" xfId="14608"/>
    <cellStyle name="SAPBEXaggDataEmph 2 2 2 2 5" xfId="14609"/>
    <cellStyle name="SAPBEXaggDataEmph 2 2 2 2 6" xfId="14610"/>
    <cellStyle name="SAPBEXaggDataEmph 2 2 2 2 7" xfId="14611"/>
    <cellStyle name="SAPBEXaggDataEmph 2 2 2 2 8" xfId="14612"/>
    <cellStyle name="SAPBEXaggDataEmph 2 2 2 3" xfId="14613"/>
    <cellStyle name="SAPBEXaggDataEmph 2 2 2 3 2" xfId="14614"/>
    <cellStyle name="SAPBEXaggDataEmph 2 2 2 3 3" xfId="14615"/>
    <cellStyle name="SAPBEXaggDataEmph 2 2 2 3 4" xfId="14616"/>
    <cellStyle name="SAPBEXaggDataEmph 2 2 2 3 5" xfId="14617"/>
    <cellStyle name="SAPBEXaggDataEmph 2 2 2 3 6" xfId="14618"/>
    <cellStyle name="SAPBEXaggDataEmph 2 2 2 3 7" xfId="14619"/>
    <cellStyle name="SAPBEXaggDataEmph 2 2 2 4" xfId="14620"/>
    <cellStyle name="SAPBEXaggDataEmph 2 2 2 4 2" xfId="14621"/>
    <cellStyle name="SAPBEXaggDataEmph 2 2 2 4 3" xfId="14622"/>
    <cellStyle name="SAPBEXaggDataEmph 2 2 2 4 4" xfId="14623"/>
    <cellStyle name="SAPBEXaggDataEmph 2 2 2 4 5" xfId="14624"/>
    <cellStyle name="SAPBEXaggDataEmph 2 2 2 4 6" xfId="14625"/>
    <cellStyle name="SAPBEXaggDataEmph 2 2 2 5" xfId="14626"/>
    <cellStyle name="SAPBEXaggDataEmph 2 2 2 6" xfId="14627"/>
    <cellStyle name="SAPBEXaggDataEmph 2 2 2 7" xfId="14628"/>
    <cellStyle name="SAPBEXaggDataEmph 2 2 2 8" xfId="14629"/>
    <cellStyle name="SAPBEXaggDataEmph 2 2 2 9" xfId="14630"/>
    <cellStyle name="SAPBEXaggDataEmph 2 2 3" xfId="14631"/>
    <cellStyle name="SAPBEXaggDataEmph 2 2 3 10" xfId="14632"/>
    <cellStyle name="SAPBEXaggDataEmph 2 2 3 2" xfId="14633"/>
    <cellStyle name="SAPBEXaggDataEmph 2 2 3 2 2" xfId="14634"/>
    <cellStyle name="SAPBEXaggDataEmph 2 2 3 2 2 2" xfId="14635"/>
    <cellStyle name="SAPBEXaggDataEmph 2 2 3 2 2 3" xfId="14636"/>
    <cellStyle name="SAPBEXaggDataEmph 2 2 3 2 2 4" xfId="14637"/>
    <cellStyle name="SAPBEXaggDataEmph 2 2 3 2 2 5" xfId="14638"/>
    <cellStyle name="SAPBEXaggDataEmph 2 2 3 2 2 6" xfId="14639"/>
    <cellStyle name="SAPBEXaggDataEmph 2 2 3 2 3" xfId="14640"/>
    <cellStyle name="SAPBEXaggDataEmph 2 2 3 2 4" xfId="14641"/>
    <cellStyle name="SAPBEXaggDataEmph 2 2 3 2 5" xfId="14642"/>
    <cellStyle name="SAPBEXaggDataEmph 2 2 3 2 6" xfId="14643"/>
    <cellStyle name="SAPBEXaggDataEmph 2 2 3 2 7" xfId="14644"/>
    <cellStyle name="SAPBEXaggDataEmph 2 2 3 2 8" xfId="14645"/>
    <cellStyle name="SAPBEXaggDataEmph 2 2 3 3" xfId="14646"/>
    <cellStyle name="SAPBEXaggDataEmph 2 2 3 3 2" xfId="14647"/>
    <cellStyle name="SAPBEXaggDataEmph 2 2 3 3 3" xfId="14648"/>
    <cellStyle name="SAPBEXaggDataEmph 2 2 3 3 4" xfId="14649"/>
    <cellStyle name="SAPBEXaggDataEmph 2 2 3 3 5" xfId="14650"/>
    <cellStyle name="SAPBEXaggDataEmph 2 2 3 3 6" xfId="14651"/>
    <cellStyle name="SAPBEXaggDataEmph 2 2 3 3 7" xfId="14652"/>
    <cellStyle name="SAPBEXaggDataEmph 2 2 3 4" xfId="14653"/>
    <cellStyle name="SAPBEXaggDataEmph 2 2 3 4 2" xfId="14654"/>
    <cellStyle name="SAPBEXaggDataEmph 2 2 3 4 3" xfId="14655"/>
    <cellStyle name="SAPBEXaggDataEmph 2 2 3 4 4" xfId="14656"/>
    <cellStyle name="SAPBEXaggDataEmph 2 2 3 4 5" xfId="14657"/>
    <cellStyle name="SAPBEXaggDataEmph 2 2 3 4 6" xfId="14658"/>
    <cellStyle name="SAPBEXaggDataEmph 2 2 3 5" xfId="14659"/>
    <cellStyle name="SAPBEXaggDataEmph 2 2 3 6" xfId="14660"/>
    <cellStyle name="SAPBEXaggDataEmph 2 2 3 7" xfId="14661"/>
    <cellStyle name="SAPBEXaggDataEmph 2 2 3 8" xfId="14662"/>
    <cellStyle name="SAPBEXaggDataEmph 2 2 3 9" xfId="14663"/>
    <cellStyle name="SAPBEXaggDataEmph 2 2 4" xfId="14664"/>
    <cellStyle name="SAPBEXaggDataEmph 2 2 4 2" xfId="14665"/>
    <cellStyle name="SAPBEXaggDataEmph 2 2 4 2 2" xfId="14666"/>
    <cellStyle name="SAPBEXaggDataEmph 2 2 4 2 3" xfId="14667"/>
    <cellStyle name="SAPBEXaggDataEmph 2 2 4 2 4" xfId="14668"/>
    <cellStyle name="SAPBEXaggDataEmph 2 2 4 2 5" xfId="14669"/>
    <cellStyle name="SAPBEXaggDataEmph 2 2 4 2 6" xfId="14670"/>
    <cellStyle name="SAPBEXaggDataEmph 2 2 4 3" xfId="14671"/>
    <cellStyle name="SAPBEXaggDataEmph 2 2 4 4" xfId="14672"/>
    <cellStyle name="SAPBEXaggDataEmph 2 2 4 5" xfId="14673"/>
    <cellStyle name="SAPBEXaggDataEmph 2 2 4 6" xfId="14674"/>
    <cellStyle name="SAPBEXaggDataEmph 2 2 4 7" xfId="14675"/>
    <cellStyle name="SAPBEXaggDataEmph 2 2 4 8" xfId="14676"/>
    <cellStyle name="SAPBEXaggDataEmph 2 2 5" xfId="14677"/>
    <cellStyle name="SAPBEXaggDataEmph 2 2 5 2" xfId="14678"/>
    <cellStyle name="SAPBEXaggDataEmph 2 2 5 2 2" xfId="14679"/>
    <cellStyle name="SAPBEXaggDataEmph 2 2 5 2 3" xfId="14680"/>
    <cellStyle name="SAPBEXaggDataEmph 2 2 5 2 4" xfId="14681"/>
    <cellStyle name="SAPBEXaggDataEmph 2 2 5 2 5" xfId="14682"/>
    <cellStyle name="SAPBEXaggDataEmph 2 2 5 2 6" xfId="14683"/>
    <cellStyle name="SAPBEXaggDataEmph 2 2 5 3" xfId="14684"/>
    <cellStyle name="SAPBEXaggDataEmph 2 2 5 4" xfId="14685"/>
    <cellStyle name="SAPBEXaggDataEmph 2 2 5 5" xfId="14686"/>
    <cellStyle name="SAPBEXaggDataEmph 2 2 5 6" xfId="14687"/>
    <cellStyle name="SAPBEXaggDataEmph 2 2 5 7" xfId="14688"/>
    <cellStyle name="SAPBEXaggDataEmph 2 2 5 8" xfId="14689"/>
    <cellStyle name="SAPBEXaggDataEmph 2 2 6" xfId="14690"/>
    <cellStyle name="SAPBEXaggDataEmph 2 2 6 2" xfId="14691"/>
    <cellStyle name="SAPBEXaggDataEmph 2 2 6 3" xfId="14692"/>
    <cellStyle name="SAPBEXaggDataEmph 2 2 6 4" xfId="14693"/>
    <cellStyle name="SAPBEXaggDataEmph 2 2 6 5" xfId="14694"/>
    <cellStyle name="SAPBEXaggDataEmph 2 2 6 6" xfId="14695"/>
    <cellStyle name="SAPBEXaggDataEmph 2 2 6 7" xfId="14696"/>
    <cellStyle name="SAPBEXaggDataEmph 2 2 7" xfId="14697"/>
    <cellStyle name="SAPBEXaggDataEmph 2 2 7 2" xfId="14698"/>
    <cellStyle name="SAPBEXaggDataEmph 2 2 7 3" xfId="14699"/>
    <cellStyle name="SAPBEXaggDataEmph 2 2 7 4" xfId="14700"/>
    <cellStyle name="SAPBEXaggDataEmph 2 2 7 5" xfId="14701"/>
    <cellStyle name="SAPBEXaggDataEmph 2 2 7 6" xfId="14702"/>
    <cellStyle name="SAPBEXaggDataEmph 2 2 8" xfId="14703"/>
    <cellStyle name="SAPBEXaggDataEmph 2 2 9" xfId="14704"/>
    <cellStyle name="SAPBEXaggDataEmph 2 3" xfId="14705"/>
    <cellStyle name="SAPBEXaggDataEmph 2 3 10" xfId="14706"/>
    <cellStyle name="SAPBEXaggDataEmph 2 3 2" xfId="14707"/>
    <cellStyle name="SAPBEXaggDataEmph 2 3 2 2" xfId="14708"/>
    <cellStyle name="SAPBEXaggDataEmph 2 3 2 2 2" xfId="14709"/>
    <cellStyle name="SAPBEXaggDataEmph 2 3 2 2 3" xfId="14710"/>
    <cellStyle name="SAPBEXaggDataEmph 2 3 2 2 4" xfId="14711"/>
    <cellStyle name="SAPBEXaggDataEmph 2 3 2 2 5" xfId="14712"/>
    <cellStyle name="SAPBEXaggDataEmph 2 3 2 2 6" xfId="14713"/>
    <cellStyle name="SAPBEXaggDataEmph 2 3 2 3" xfId="14714"/>
    <cellStyle name="SAPBEXaggDataEmph 2 3 2 4" xfId="14715"/>
    <cellStyle name="SAPBEXaggDataEmph 2 3 2 5" xfId="14716"/>
    <cellStyle name="SAPBEXaggDataEmph 2 3 2 6" xfId="14717"/>
    <cellStyle name="SAPBEXaggDataEmph 2 3 2 7" xfId="14718"/>
    <cellStyle name="SAPBEXaggDataEmph 2 3 2 8" xfId="14719"/>
    <cellStyle name="SAPBEXaggDataEmph 2 3 3" xfId="14720"/>
    <cellStyle name="SAPBEXaggDataEmph 2 3 3 2" xfId="14721"/>
    <cellStyle name="SAPBEXaggDataEmph 2 3 3 3" xfId="14722"/>
    <cellStyle name="SAPBEXaggDataEmph 2 3 3 4" xfId="14723"/>
    <cellStyle name="SAPBEXaggDataEmph 2 3 3 5" xfId="14724"/>
    <cellStyle name="SAPBEXaggDataEmph 2 3 3 6" xfId="14725"/>
    <cellStyle name="SAPBEXaggDataEmph 2 3 3 7" xfId="14726"/>
    <cellStyle name="SAPBEXaggDataEmph 2 3 4" xfId="14727"/>
    <cellStyle name="SAPBEXaggDataEmph 2 3 4 2" xfId="14728"/>
    <cellStyle name="SAPBEXaggDataEmph 2 3 4 3" xfId="14729"/>
    <cellStyle name="SAPBEXaggDataEmph 2 3 4 4" xfId="14730"/>
    <cellStyle name="SAPBEXaggDataEmph 2 3 4 5" xfId="14731"/>
    <cellStyle name="SAPBEXaggDataEmph 2 3 4 6" xfId="14732"/>
    <cellStyle name="SAPBEXaggDataEmph 2 3 5" xfId="14733"/>
    <cellStyle name="SAPBEXaggDataEmph 2 3 6" xfId="14734"/>
    <cellStyle name="SAPBEXaggDataEmph 2 3 7" xfId="14735"/>
    <cellStyle name="SAPBEXaggDataEmph 2 3 8" xfId="14736"/>
    <cellStyle name="SAPBEXaggDataEmph 2 3 9" xfId="14737"/>
    <cellStyle name="SAPBEXaggDataEmph 2 4" xfId="14738"/>
    <cellStyle name="SAPBEXaggDataEmph 2 4 2" xfId="14739"/>
    <cellStyle name="SAPBEXaggDataEmph 2 4 2 2" xfId="14740"/>
    <cellStyle name="SAPBEXaggDataEmph 2 4 2 3" xfId="14741"/>
    <cellStyle name="SAPBEXaggDataEmph 2 4 2 4" xfId="14742"/>
    <cellStyle name="SAPBEXaggDataEmph 2 4 2 5" xfId="14743"/>
    <cellStyle name="SAPBEXaggDataEmph 2 4 2 6" xfId="14744"/>
    <cellStyle name="SAPBEXaggDataEmph 2 4 3" xfId="14745"/>
    <cellStyle name="SAPBEXaggDataEmph 2 4 4" xfId="14746"/>
    <cellStyle name="SAPBEXaggDataEmph 2 4 5" xfId="14747"/>
    <cellStyle name="SAPBEXaggDataEmph 2 4 6" xfId="14748"/>
    <cellStyle name="SAPBEXaggDataEmph 2 4 7" xfId="14749"/>
    <cellStyle name="SAPBEXaggDataEmph 2 4 8" xfId="14750"/>
    <cellStyle name="SAPBEXaggDataEmph 2 5" xfId="14751"/>
    <cellStyle name="SAPBEXaggDataEmph 2 5 2" xfId="14752"/>
    <cellStyle name="SAPBEXaggDataEmph 2 5 2 2" xfId="14753"/>
    <cellStyle name="SAPBEXaggDataEmph 2 5 2 3" xfId="14754"/>
    <cellStyle name="SAPBEXaggDataEmph 2 5 2 4" xfId="14755"/>
    <cellStyle name="SAPBEXaggDataEmph 2 5 2 5" xfId="14756"/>
    <cellStyle name="SAPBEXaggDataEmph 2 5 2 6" xfId="14757"/>
    <cellStyle name="SAPBEXaggDataEmph 2 5 3" xfId="14758"/>
    <cellStyle name="SAPBEXaggDataEmph 2 5 4" xfId="14759"/>
    <cellStyle name="SAPBEXaggDataEmph 2 5 5" xfId="14760"/>
    <cellStyle name="SAPBEXaggDataEmph 2 5 6" xfId="14761"/>
    <cellStyle name="SAPBEXaggDataEmph 2 5 7" xfId="14762"/>
    <cellStyle name="SAPBEXaggDataEmph 2 5 8" xfId="14763"/>
    <cellStyle name="SAPBEXaggDataEmph 2 6" xfId="14764"/>
    <cellStyle name="SAPBEXaggDataEmph 2 6 2" xfId="14765"/>
    <cellStyle name="SAPBEXaggDataEmph 2 6 3" xfId="14766"/>
    <cellStyle name="SAPBEXaggDataEmph 2 6 4" xfId="14767"/>
    <cellStyle name="SAPBEXaggDataEmph 2 6 5" xfId="14768"/>
    <cellStyle name="SAPBEXaggDataEmph 2 6 6" xfId="14769"/>
    <cellStyle name="SAPBEXaggDataEmph 2 7" xfId="14770"/>
    <cellStyle name="SAPBEXaggDataEmph 2 7 2" xfId="14771"/>
    <cellStyle name="SAPBEXaggDataEmph 2 7 3" xfId="14772"/>
    <cellStyle name="SAPBEXaggDataEmph 2 7 4" xfId="14773"/>
    <cellStyle name="SAPBEXaggDataEmph 2 7 5" xfId="14774"/>
    <cellStyle name="SAPBEXaggDataEmph 2 7 6" xfId="14775"/>
    <cellStyle name="SAPBEXaggDataEmph 2 8" xfId="14776"/>
    <cellStyle name="SAPBEXaggDataEmph 2 8 2" xfId="14777"/>
    <cellStyle name="SAPBEXaggDataEmph 2 8 3" xfId="14778"/>
    <cellStyle name="SAPBEXaggDataEmph 2 8 4" xfId="14779"/>
    <cellStyle name="SAPBEXaggDataEmph 2 8 5" xfId="14780"/>
    <cellStyle name="SAPBEXaggDataEmph 2 8 6" xfId="14781"/>
    <cellStyle name="SAPBEXaggDataEmph 2 9" xfId="14782"/>
    <cellStyle name="SAPBEXaggDataEmph 2 9 2" xfId="14783"/>
    <cellStyle name="SAPBEXaggDataEmph 2 9 3" xfId="14784"/>
    <cellStyle name="SAPBEXaggDataEmph 2 9 4" xfId="14785"/>
    <cellStyle name="SAPBEXaggDataEmph 2 9 5" xfId="14786"/>
    <cellStyle name="SAPBEXaggDataEmph 2 9 6" xfId="14787"/>
    <cellStyle name="SAPBEXaggDataEmph 3" xfId="14788"/>
    <cellStyle name="SAPBEXaggDataEmph 3 10" xfId="14789"/>
    <cellStyle name="SAPBEXaggDataEmph 3 11" xfId="14790"/>
    <cellStyle name="SAPBEXaggDataEmph 3 12" xfId="14791"/>
    <cellStyle name="SAPBEXaggDataEmph 3 13" xfId="14792"/>
    <cellStyle name="SAPBEXaggDataEmph 3 2" xfId="14793"/>
    <cellStyle name="SAPBEXaggDataEmph 3 2 10" xfId="14794"/>
    <cellStyle name="SAPBEXaggDataEmph 3 2 2" xfId="14795"/>
    <cellStyle name="SAPBEXaggDataEmph 3 2 2 2" xfId="14796"/>
    <cellStyle name="SAPBEXaggDataEmph 3 2 2 2 2" xfId="14797"/>
    <cellStyle name="SAPBEXaggDataEmph 3 2 2 2 3" xfId="14798"/>
    <cellStyle name="SAPBEXaggDataEmph 3 2 2 2 4" xfId="14799"/>
    <cellStyle name="SAPBEXaggDataEmph 3 2 2 2 5" xfId="14800"/>
    <cellStyle name="SAPBEXaggDataEmph 3 2 2 2 6" xfId="14801"/>
    <cellStyle name="SAPBEXaggDataEmph 3 2 2 3" xfId="14802"/>
    <cellStyle name="SAPBEXaggDataEmph 3 2 2 4" xfId="14803"/>
    <cellStyle name="SAPBEXaggDataEmph 3 2 2 5" xfId="14804"/>
    <cellStyle name="SAPBEXaggDataEmph 3 2 2 6" xfId="14805"/>
    <cellStyle name="SAPBEXaggDataEmph 3 2 2 7" xfId="14806"/>
    <cellStyle name="SAPBEXaggDataEmph 3 2 2 8" xfId="14807"/>
    <cellStyle name="SAPBEXaggDataEmph 3 2 3" xfId="14808"/>
    <cellStyle name="SAPBEXaggDataEmph 3 2 3 2" xfId="14809"/>
    <cellStyle name="SAPBEXaggDataEmph 3 2 3 3" xfId="14810"/>
    <cellStyle name="SAPBEXaggDataEmph 3 2 3 4" xfId="14811"/>
    <cellStyle name="SAPBEXaggDataEmph 3 2 3 5" xfId="14812"/>
    <cellStyle name="SAPBEXaggDataEmph 3 2 3 6" xfId="14813"/>
    <cellStyle name="SAPBEXaggDataEmph 3 2 3 7" xfId="14814"/>
    <cellStyle name="SAPBEXaggDataEmph 3 2 4" xfId="14815"/>
    <cellStyle name="SAPBEXaggDataEmph 3 2 4 2" xfId="14816"/>
    <cellStyle name="SAPBEXaggDataEmph 3 2 4 3" xfId="14817"/>
    <cellStyle name="SAPBEXaggDataEmph 3 2 4 4" xfId="14818"/>
    <cellStyle name="SAPBEXaggDataEmph 3 2 4 5" xfId="14819"/>
    <cellStyle name="SAPBEXaggDataEmph 3 2 4 6" xfId="14820"/>
    <cellStyle name="SAPBEXaggDataEmph 3 2 5" xfId="14821"/>
    <cellStyle name="SAPBEXaggDataEmph 3 2 6" xfId="14822"/>
    <cellStyle name="SAPBEXaggDataEmph 3 2 7" xfId="14823"/>
    <cellStyle name="SAPBEXaggDataEmph 3 2 8" xfId="14824"/>
    <cellStyle name="SAPBEXaggDataEmph 3 2 9" xfId="14825"/>
    <cellStyle name="SAPBEXaggDataEmph 3 3" xfId="14826"/>
    <cellStyle name="SAPBEXaggDataEmph 3 3 10" xfId="14827"/>
    <cellStyle name="SAPBEXaggDataEmph 3 3 2" xfId="14828"/>
    <cellStyle name="SAPBEXaggDataEmph 3 3 2 2" xfId="14829"/>
    <cellStyle name="SAPBEXaggDataEmph 3 3 2 2 2" xfId="14830"/>
    <cellStyle name="SAPBEXaggDataEmph 3 3 2 2 3" xfId="14831"/>
    <cellStyle name="SAPBEXaggDataEmph 3 3 2 2 4" xfId="14832"/>
    <cellStyle name="SAPBEXaggDataEmph 3 3 2 2 5" xfId="14833"/>
    <cellStyle name="SAPBEXaggDataEmph 3 3 2 2 6" xfId="14834"/>
    <cellStyle name="SAPBEXaggDataEmph 3 3 2 3" xfId="14835"/>
    <cellStyle name="SAPBEXaggDataEmph 3 3 2 4" xfId="14836"/>
    <cellStyle name="SAPBEXaggDataEmph 3 3 2 5" xfId="14837"/>
    <cellStyle name="SAPBEXaggDataEmph 3 3 2 6" xfId="14838"/>
    <cellStyle name="SAPBEXaggDataEmph 3 3 2 7" xfId="14839"/>
    <cellStyle name="SAPBEXaggDataEmph 3 3 2 8" xfId="14840"/>
    <cellStyle name="SAPBEXaggDataEmph 3 3 3" xfId="14841"/>
    <cellStyle name="SAPBEXaggDataEmph 3 3 3 2" xfId="14842"/>
    <cellStyle name="SAPBEXaggDataEmph 3 3 3 3" xfId="14843"/>
    <cellStyle name="SAPBEXaggDataEmph 3 3 3 4" xfId="14844"/>
    <cellStyle name="SAPBEXaggDataEmph 3 3 3 5" xfId="14845"/>
    <cellStyle name="SAPBEXaggDataEmph 3 3 3 6" xfId="14846"/>
    <cellStyle name="SAPBEXaggDataEmph 3 3 3 7" xfId="14847"/>
    <cellStyle name="SAPBEXaggDataEmph 3 3 4" xfId="14848"/>
    <cellStyle name="SAPBEXaggDataEmph 3 3 4 2" xfId="14849"/>
    <cellStyle name="SAPBEXaggDataEmph 3 3 4 3" xfId="14850"/>
    <cellStyle name="SAPBEXaggDataEmph 3 3 4 4" xfId="14851"/>
    <cellStyle name="SAPBEXaggDataEmph 3 3 4 5" xfId="14852"/>
    <cellStyle name="SAPBEXaggDataEmph 3 3 4 6" xfId="14853"/>
    <cellStyle name="SAPBEXaggDataEmph 3 3 5" xfId="14854"/>
    <cellStyle name="SAPBEXaggDataEmph 3 3 6" xfId="14855"/>
    <cellStyle name="SAPBEXaggDataEmph 3 3 7" xfId="14856"/>
    <cellStyle name="SAPBEXaggDataEmph 3 3 8" xfId="14857"/>
    <cellStyle name="SAPBEXaggDataEmph 3 3 9" xfId="14858"/>
    <cellStyle name="SAPBEXaggDataEmph 3 4" xfId="14859"/>
    <cellStyle name="SAPBEXaggDataEmph 3 4 2" xfId="14860"/>
    <cellStyle name="SAPBEXaggDataEmph 3 4 2 2" xfId="14861"/>
    <cellStyle name="SAPBEXaggDataEmph 3 4 2 3" xfId="14862"/>
    <cellStyle name="SAPBEXaggDataEmph 3 4 2 4" xfId="14863"/>
    <cellStyle name="SAPBEXaggDataEmph 3 4 2 5" xfId="14864"/>
    <cellStyle name="SAPBEXaggDataEmph 3 4 2 6" xfId="14865"/>
    <cellStyle name="SAPBEXaggDataEmph 3 4 3" xfId="14866"/>
    <cellStyle name="SAPBEXaggDataEmph 3 4 4" xfId="14867"/>
    <cellStyle name="SAPBEXaggDataEmph 3 4 5" xfId="14868"/>
    <cellStyle name="SAPBEXaggDataEmph 3 4 6" xfId="14869"/>
    <cellStyle name="SAPBEXaggDataEmph 3 4 7" xfId="14870"/>
    <cellStyle name="SAPBEXaggDataEmph 3 4 8" xfId="14871"/>
    <cellStyle name="SAPBEXaggDataEmph 3 5" xfId="14872"/>
    <cellStyle name="SAPBEXaggDataEmph 3 5 2" xfId="14873"/>
    <cellStyle name="SAPBEXaggDataEmph 3 5 2 2" xfId="14874"/>
    <cellStyle name="SAPBEXaggDataEmph 3 5 2 3" xfId="14875"/>
    <cellStyle name="SAPBEXaggDataEmph 3 5 2 4" xfId="14876"/>
    <cellStyle name="SAPBEXaggDataEmph 3 5 2 5" xfId="14877"/>
    <cellStyle name="SAPBEXaggDataEmph 3 5 2 6" xfId="14878"/>
    <cellStyle name="SAPBEXaggDataEmph 3 5 3" xfId="14879"/>
    <cellStyle name="SAPBEXaggDataEmph 3 5 4" xfId="14880"/>
    <cellStyle name="SAPBEXaggDataEmph 3 5 5" xfId="14881"/>
    <cellStyle name="SAPBEXaggDataEmph 3 5 6" xfId="14882"/>
    <cellStyle name="SAPBEXaggDataEmph 3 5 7" xfId="14883"/>
    <cellStyle name="SAPBEXaggDataEmph 3 5 8" xfId="14884"/>
    <cellStyle name="SAPBEXaggDataEmph 3 6" xfId="14885"/>
    <cellStyle name="SAPBEXaggDataEmph 3 6 2" xfId="14886"/>
    <cellStyle name="SAPBEXaggDataEmph 3 6 3" xfId="14887"/>
    <cellStyle name="SAPBEXaggDataEmph 3 6 4" xfId="14888"/>
    <cellStyle name="SAPBEXaggDataEmph 3 6 5" xfId="14889"/>
    <cellStyle name="SAPBEXaggDataEmph 3 6 6" xfId="14890"/>
    <cellStyle name="SAPBEXaggDataEmph 3 6 7" xfId="14891"/>
    <cellStyle name="SAPBEXaggDataEmph 3 7" xfId="14892"/>
    <cellStyle name="SAPBEXaggDataEmph 3 7 2" xfId="14893"/>
    <cellStyle name="SAPBEXaggDataEmph 3 7 3" xfId="14894"/>
    <cellStyle name="SAPBEXaggDataEmph 3 7 4" xfId="14895"/>
    <cellStyle name="SAPBEXaggDataEmph 3 7 5" xfId="14896"/>
    <cellStyle name="SAPBEXaggDataEmph 3 7 6" xfId="14897"/>
    <cellStyle name="SAPBEXaggDataEmph 3 8" xfId="14898"/>
    <cellStyle name="SAPBEXaggDataEmph 3 9" xfId="14899"/>
    <cellStyle name="SAPBEXaggDataEmph 4" xfId="14900"/>
    <cellStyle name="SAPBEXaggDataEmph 4 10" xfId="14901"/>
    <cellStyle name="SAPBEXaggDataEmph 4 11" xfId="14902"/>
    <cellStyle name="SAPBEXaggDataEmph 4 12" xfId="14903"/>
    <cellStyle name="SAPBEXaggDataEmph 4 13" xfId="14904"/>
    <cellStyle name="SAPBEXaggDataEmph 4 2" xfId="14905"/>
    <cellStyle name="SAPBEXaggDataEmph 4 2 10" xfId="14906"/>
    <cellStyle name="SAPBEXaggDataEmph 4 2 2" xfId="14907"/>
    <cellStyle name="SAPBEXaggDataEmph 4 2 2 2" xfId="14908"/>
    <cellStyle name="SAPBEXaggDataEmph 4 2 2 2 2" xfId="14909"/>
    <cellStyle name="SAPBEXaggDataEmph 4 2 2 2 3" xfId="14910"/>
    <cellStyle name="SAPBEXaggDataEmph 4 2 2 2 4" xfId="14911"/>
    <cellStyle name="SAPBEXaggDataEmph 4 2 2 2 5" xfId="14912"/>
    <cellStyle name="SAPBEXaggDataEmph 4 2 2 2 6" xfId="14913"/>
    <cellStyle name="SAPBEXaggDataEmph 4 2 2 3" xfId="14914"/>
    <cellStyle name="SAPBEXaggDataEmph 4 2 2 4" xfId="14915"/>
    <cellStyle name="SAPBEXaggDataEmph 4 2 2 5" xfId="14916"/>
    <cellStyle name="SAPBEXaggDataEmph 4 2 2 6" xfId="14917"/>
    <cellStyle name="SAPBEXaggDataEmph 4 2 2 7" xfId="14918"/>
    <cellStyle name="SAPBEXaggDataEmph 4 2 2 8" xfId="14919"/>
    <cellStyle name="SAPBEXaggDataEmph 4 2 3" xfId="14920"/>
    <cellStyle name="SAPBEXaggDataEmph 4 2 3 2" xfId="14921"/>
    <cellStyle name="SAPBEXaggDataEmph 4 2 3 3" xfId="14922"/>
    <cellStyle name="SAPBEXaggDataEmph 4 2 3 4" xfId="14923"/>
    <cellStyle name="SAPBEXaggDataEmph 4 2 3 5" xfId="14924"/>
    <cellStyle name="SAPBEXaggDataEmph 4 2 3 6" xfId="14925"/>
    <cellStyle name="SAPBEXaggDataEmph 4 2 3 7" xfId="14926"/>
    <cellStyle name="SAPBEXaggDataEmph 4 2 4" xfId="14927"/>
    <cellStyle name="SAPBEXaggDataEmph 4 2 4 2" xfId="14928"/>
    <cellStyle name="SAPBEXaggDataEmph 4 2 4 3" xfId="14929"/>
    <cellStyle name="SAPBEXaggDataEmph 4 2 4 4" xfId="14930"/>
    <cellStyle name="SAPBEXaggDataEmph 4 2 4 5" xfId="14931"/>
    <cellStyle name="SAPBEXaggDataEmph 4 2 4 6" xfId="14932"/>
    <cellStyle name="SAPBEXaggDataEmph 4 2 5" xfId="14933"/>
    <cellStyle name="SAPBEXaggDataEmph 4 2 6" xfId="14934"/>
    <cellStyle name="SAPBEXaggDataEmph 4 2 7" xfId="14935"/>
    <cellStyle name="SAPBEXaggDataEmph 4 2 8" xfId="14936"/>
    <cellStyle name="SAPBEXaggDataEmph 4 2 9" xfId="14937"/>
    <cellStyle name="SAPBEXaggDataEmph 4 3" xfId="14938"/>
    <cellStyle name="SAPBEXaggDataEmph 4 3 10" xfId="14939"/>
    <cellStyle name="SAPBEXaggDataEmph 4 3 2" xfId="14940"/>
    <cellStyle name="SAPBEXaggDataEmph 4 3 2 2" xfId="14941"/>
    <cellStyle name="SAPBEXaggDataEmph 4 3 2 2 2" xfId="14942"/>
    <cellStyle name="SAPBEXaggDataEmph 4 3 2 2 3" xfId="14943"/>
    <cellStyle name="SAPBEXaggDataEmph 4 3 2 2 4" xfId="14944"/>
    <cellStyle name="SAPBEXaggDataEmph 4 3 2 2 5" xfId="14945"/>
    <cellStyle name="SAPBEXaggDataEmph 4 3 2 2 6" xfId="14946"/>
    <cellStyle name="SAPBEXaggDataEmph 4 3 2 3" xfId="14947"/>
    <cellStyle name="SAPBEXaggDataEmph 4 3 2 4" xfId="14948"/>
    <cellStyle name="SAPBEXaggDataEmph 4 3 2 5" xfId="14949"/>
    <cellStyle name="SAPBEXaggDataEmph 4 3 2 6" xfId="14950"/>
    <cellStyle name="SAPBEXaggDataEmph 4 3 2 7" xfId="14951"/>
    <cellStyle name="SAPBEXaggDataEmph 4 3 2 8" xfId="14952"/>
    <cellStyle name="SAPBEXaggDataEmph 4 3 3" xfId="14953"/>
    <cellStyle name="SAPBEXaggDataEmph 4 3 3 2" xfId="14954"/>
    <cellStyle name="SAPBEXaggDataEmph 4 3 3 3" xfId="14955"/>
    <cellStyle name="SAPBEXaggDataEmph 4 3 3 4" xfId="14956"/>
    <cellStyle name="SAPBEXaggDataEmph 4 3 3 5" xfId="14957"/>
    <cellStyle name="SAPBEXaggDataEmph 4 3 3 6" xfId="14958"/>
    <cellStyle name="SAPBEXaggDataEmph 4 3 3 7" xfId="14959"/>
    <cellStyle name="SAPBEXaggDataEmph 4 3 4" xfId="14960"/>
    <cellStyle name="SAPBEXaggDataEmph 4 3 4 2" xfId="14961"/>
    <cellStyle name="SAPBEXaggDataEmph 4 3 4 3" xfId="14962"/>
    <cellStyle name="SAPBEXaggDataEmph 4 3 4 4" xfId="14963"/>
    <cellStyle name="SAPBEXaggDataEmph 4 3 4 5" xfId="14964"/>
    <cellStyle name="SAPBEXaggDataEmph 4 3 4 6" xfId="14965"/>
    <cellStyle name="SAPBEXaggDataEmph 4 3 5" xfId="14966"/>
    <cellStyle name="SAPBEXaggDataEmph 4 3 6" xfId="14967"/>
    <cellStyle name="SAPBEXaggDataEmph 4 3 7" xfId="14968"/>
    <cellStyle name="SAPBEXaggDataEmph 4 3 8" xfId="14969"/>
    <cellStyle name="SAPBEXaggDataEmph 4 3 9" xfId="14970"/>
    <cellStyle name="SAPBEXaggDataEmph 4 4" xfId="14971"/>
    <cellStyle name="SAPBEXaggDataEmph 4 4 2" xfId="14972"/>
    <cellStyle name="SAPBEXaggDataEmph 4 4 2 2" xfId="14973"/>
    <cellStyle name="SAPBEXaggDataEmph 4 4 2 3" xfId="14974"/>
    <cellStyle name="SAPBEXaggDataEmph 4 4 2 4" xfId="14975"/>
    <cellStyle name="SAPBEXaggDataEmph 4 4 2 5" xfId="14976"/>
    <cellStyle name="SAPBEXaggDataEmph 4 4 2 6" xfId="14977"/>
    <cellStyle name="SAPBEXaggDataEmph 4 4 3" xfId="14978"/>
    <cellStyle name="SAPBEXaggDataEmph 4 4 4" xfId="14979"/>
    <cellStyle name="SAPBEXaggDataEmph 4 4 5" xfId="14980"/>
    <cellStyle name="SAPBEXaggDataEmph 4 4 6" xfId="14981"/>
    <cellStyle name="SAPBEXaggDataEmph 4 4 7" xfId="14982"/>
    <cellStyle name="SAPBEXaggDataEmph 4 4 8" xfId="14983"/>
    <cellStyle name="SAPBEXaggDataEmph 4 5" xfId="14984"/>
    <cellStyle name="SAPBEXaggDataEmph 4 5 2" xfId="14985"/>
    <cellStyle name="SAPBEXaggDataEmph 4 5 2 2" xfId="14986"/>
    <cellStyle name="SAPBEXaggDataEmph 4 5 2 3" xfId="14987"/>
    <cellStyle name="SAPBEXaggDataEmph 4 5 2 4" xfId="14988"/>
    <cellStyle name="SAPBEXaggDataEmph 4 5 2 5" xfId="14989"/>
    <cellStyle name="SAPBEXaggDataEmph 4 5 2 6" xfId="14990"/>
    <cellStyle name="SAPBEXaggDataEmph 4 5 3" xfId="14991"/>
    <cellStyle name="SAPBEXaggDataEmph 4 5 4" xfId="14992"/>
    <cellStyle name="SAPBEXaggDataEmph 4 5 5" xfId="14993"/>
    <cellStyle name="SAPBEXaggDataEmph 4 5 6" xfId="14994"/>
    <cellStyle name="SAPBEXaggDataEmph 4 5 7" xfId="14995"/>
    <cellStyle name="SAPBEXaggDataEmph 4 5 8" xfId="14996"/>
    <cellStyle name="SAPBEXaggDataEmph 4 6" xfId="14997"/>
    <cellStyle name="SAPBEXaggDataEmph 4 6 2" xfId="14998"/>
    <cellStyle name="SAPBEXaggDataEmph 4 6 3" xfId="14999"/>
    <cellStyle name="SAPBEXaggDataEmph 4 6 4" xfId="15000"/>
    <cellStyle name="SAPBEXaggDataEmph 4 6 5" xfId="15001"/>
    <cellStyle name="SAPBEXaggDataEmph 4 6 6" xfId="15002"/>
    <cellStyle name="SAPBEXaggDataEmph 4 6 7" xfId="15003"/>
    <cellStyle name="SAPBEXaggDataEmph 4 7" xfId="15004"/>
    <cellStyle name="SAPBEXaggDataEmph 4 7 2" xfId="15005"/>
    <cellStyle name="SAPBEXaggDataEmph 4 7 3" xfId="15006"/>
    <cellStyle name="SAPBEXaggDataEmph 4 7 4" xfId="15007"/>
    <cellStyle name="SAPBEXaggDataEmph 4 7 5" xfId="15008"/>
    <cellStyle name="SAPBEXaggDataEmph 4 7 6" xfId="15009"/>
    <cellStyle name="SAPBEXaggDataEmph 4 8" xfId="15010"/>
    <cellStyle name="SAPBEXaggDataEmph 4 9" xfId="15011"/>
    <cellStyle name="SAPBEXaggDataEmph 5" xfId="15012"/>
    <cellStyle name="SAPBEXaggDataEmph 5 10" xfId="15013"/>
    <cellStyle name="SAPBEXaggDataEmph 5 2" xfId="15014"/>
    <cellStyle name="SAPBEXaggDataEmph 5 2 2" xfId="15015"/>
    <cellStyle name="SAPBEXaggDataEmph 5 2 2 2" xfId="15016"/>
    <cellStyle name="SAPBEXaggDataEmph 5 2 2 3" xfId="15017"/>
    <cellStyle name="SAPBEXaggDataEmph 5 2 2 4" xfId="15018"/>
    <cellStyle name="SAPBEXaggDataEmph 5 2 2 5" xfId="15019"/>
    <cellStyle name="SAPBEXaggDataEmph 5 2 2 6" xfId="15020"/>
    <cellStyle name="SAPBEXaggDataEmph 5 2 3" xfId="15021"/>
    <cellStyle name="SAPBEXaggDataEmph 5 2 4" xfId="15022"/>
    <cellStyle name="SAPBEXaggDataEmph 5 2 5" xfId="15023"/>
    <cellStyle name="SAPBEXaggDataEmph 5 2 6" xfId="15024"/>
    <cellStyle name="SAPBEXaggDataEmph 5 2 7" xfId="15025"/>
    <cellStyle name="SAPBEXaggDataEmph 5 2 8" xfId="15026"/>
    <cellStyle name="SAPBEXaggDataEmph 5 3" xfId="15027"/>
    <cellStyle name="SAPBEXaggDataEmph 5 3 2" xfId="15028"/>
    <cellStyle name="SAPBEXaggDataEmph 5 3 3" xfId="15029"/>
    <cellStyle name="SAPBEXaggDataEmph 5 3 4" xfId="15030"/>
    <cellStyle name="SAPBEXaggDataEmph 5 3 5" xfId="15031"/>
    <cellStyle name="SAPBEXaggDataEmph 5 3 6" xfId="15032"/>
    <cellStyle name="SAPBEXaggDataEmph 5 3 7" xfId="15033"/>
    <cellStyle name="SAPBEXaggDataEmph 5 4" xfId="15034"/>
    <cellStyle name="SAPBEXaggDataEmph 5 4 2" xfId="15035"/>
    <cellStyle name="SAPBEXaggDataEmph 5 4 3" xfId="15036"/>
    <cellStyle name="SAPBEXaggDataEmph 5 4 4" xfId="15037"/>
    <cellStyle name="SAPBEXaggDataEmph 5 4 5" xfId="15038"/>
    <cellStyle name="SAPBEXaggDataEmph 5 4 6" xfId="15039"/>
    <cellStyle name="SAPBEXaggDataEmph 5 5" xfId="15040"/>
    <cellStyle name="SAPBEXaggDataEmph 5 6" xfId="15041"/>
    <cellStyle name="SAPBEXaggDataEmph 5 7" xfId="15042"/>
    <cellStyle name="SAPBEXaggDataEmph 5 8" xfId="15043"/>
    <cellStyle name="SAPBEXaggDataEmph 5 9" xfId="15044"/>
    <cellStyle name="SAPBEXaggDataEmph 6" xfId="15045"/>
    <cellStyle name="SAPBEXaggDataEmph 6 2" xfId="15046"/>
    <cellStyle name="SAPBEXaggDataEmph 6 3" xfId="15047"/>
    <cellStyle name="SAPBEXaggDataEmph 6 4" xfId="15048"/>
    <cellStyle name="SAPBEXaggDataEmph 6 5" xfId="15049"/>
    <cellStyle name="SAPBEXaggDataEmph 6 6" xfId="15050"/>
    <cellStyle name="SAPBEXaggDataEmph 7" xfId="15051"/>
    <cellStyle name="SAPBEXaggDataEmph 7 2" xfId="15052"/>
    <cellStyle name="SAPBEXaggDataEmph 7 3" xfId="15053"/>
    <cellStyle name="SAPBEXaggDataEmph 7 4" xfId="15054"/>
    <cellStyle name="SAPBEXaggDataEmph 7 5" xfId="15055"/>
    <cellStyle name="SAPBEXaggDataEmph 7 6" xfId="15056"/>
    <cellStyle name="SAPBEXaggDataEmph 8" xfId="15057"/>
    <cellStyle name="SAPBEXaggDataEmph 8 2" xfId="15058"/>
    <cellStyle name="SAPBEXaggDataEmph 9" xfId="15059"/>
    <cellStyle name="SAPBEXaggDataEmph 9 2" xfId="15060"/>
    <cellStyle name="SAPBEXaggItem" xfId="15061"/>
    <cellStyle name="SAPBEXaggItem 10" xfId="15062"/>
    <cellStyle name="SAPBEXaggItem 11" xfId="15063"/>
    <cellStyle name="SAPBEXaggItem 12" xfId="15064"/>
    <cellStyle name="SAPBEXaggItem 13" xfId="15065"/>
    <cellStyle name="SAPBEXaggItem 14" xfId="15066"/>
    <cellStyle name="SAPBEXaggItem 15" xfId="15067"/>
    <cellStyle name="SAPBEXaggItem 16" xfId="15068"/>
    <cellStyle name="SAPBEXaggItem 2" xfId="15069"/>
    <cellStyle name="SAPBEXaggItem 2 10" xfId="15070"/>
    <cellStyle name="SAPBEXaggItem 2 11" xfId="15071"/>
    <cellStyle name="SAPBEXaggItem 2 12" xfId="15072"/>
    <cellStyle name="SAPBEXaggItem 2 13" xfId="15073"/>
    <cellStyle name="SAPBEXaggItem 2 14" xfId="15074"/>
    <cellStyle name="SAPBEXaggItem 2 15" xfId="15075"/>
    <cellStyle name="SAPBEXaggItem 2 16" xfId="15076"/>
    <cellStyle name="SAPBEXaggItem 2 17" xfId="15077"/>
    <cellStyle name="SAPBEXaggItem 2 2" xfId="15078"/>
    <cellStyle name="SAPBEXaggItem 2 2 10" xfId="15079"/>
    <cellStyle name="SAPBEXaggItem 2 2 11" xfId="15080"/>
    <cellStyle name="SAPBEXaggItem 2 2 12" xfId="15081"/>
    <cellStyle name="SAPBEXaggItem 2 2 13" xfId="15082"/>
    <cellStyle name="SAPBEXaggItem 2 2 14" xfId="15083"/>
    <cellStyle name="SAPBEXaggItem 2 2 15" xfId="15084"/>
    <cellStyle name="SAPBEXaggItem 2 2 2" xfId="15085"/>
    <cellStyle name="SAPBEXaggItem 2 2 2 10" xfId="15086"/>
    <cellStyle name="SAPBEXaggItem 2 2 2 2" xfId="15087"/>
    <cellStyle name="SAPBEXaggItem 2 2 2 2 2" xfId="15088"/>
    <cellStyle name="SAPBEXaggItem 2 2 2 2 2 2" xfId="15089"/>
    <cellStyle name="SAPBEXaggItem 2 2 2 2 2 3" xfId="15090"/>
    <cellStyle name="SAPBEXaggItem 2 2 2 2 2 4" xfId="15091"/>
    <cellStyle name="SAPBEXaggItem 2 2 2 2 2 5" xfId="15092"/>
    <cellStyle name="SAPBEXaggItem 2 2 2 2 2 6" xfId="15093"/>
    <cellStyle name="SAPBEXaggItem 2 2 2 2 3" xfId="15094"/>
    <cellStyle name="SAPBEXaggItem 2 2 2 2 4" xfId="15095"/>
    <cellStyle name="SAPBEXaggItem 2 2 2 2 5" xfId="15096"/>
    <cellStyle name="SAPBEXaggItem 2 2 2 2 6" xfId="15097"/>
    <cellStyle name="SAPBEXaggItem 2 2 2 2 7" xfId="15098"/>
    <cellStyle name="SAPBEXaggItem 2 2 2 2 8" xfId="15099"/>
    <cellStyle name="SAPBEXaggItem 2 2 2 3" xfId="15100"/>
    <cellStyle name="SAPBEXaggItem 2 2 2 3 2" xfId="15101"/>
    <cellStyle name="SAPBEXaggItem 2 2 2 3 3" xfId="15102"/>
    <cellStyle name="SAPBEXaggItem 2 2 2 3 4" xfId="15103"/>
    <cellStyle name="SAPBEXaggItem 2 2 2 3 5" xfId="15104"/>
    <cellStyle name="SAPBEXaggItem 2 2 2 3 6" xfId="15105"/>
    <cellStyle name="SAPBEXaggItem 2 2 2 3 7" xfId="15106"/>
    <cellStyle name="SAPBEXaggItem 2 2 2 4" xfId="15107"/>
    <cellStyle name="SAPBEXaggItem 2 2 2 4 2" xfId="15108"/>
    <cellStyle name="SAPBEXaggItem 2 2 2 4 3" xfId="15109"/>
    <cellStyle name="SAPBEXaggItem 2 2 2 4 4" xfId="15110"/>
    <cellStyle name="SAPBEXaggItem 2 2 2 4 5" xfId="15111"/>
    <cellStyle name="SAPBEXaggItem 2 2 2 4 6" xfId="15112"/>
    <cellStyle name="SAPBEXaggItem 2 2 2 5" xfId="15113"/>
    <cellStyle name="SAPBEXaggItem 2 2 2 6" xfId="15114"/>
    <cellStyle name="SAPBEXaggItem 2 2 2 7" xfId="15115"/>
    <cellStyle name="SAPBEXaggItem 2 2 2 8" xfId="15116"/>
    <cellStyle name="SAPBEXaggItem 2 2 2 9" xfId="15117"/>
    <cellStyle name="SAPBEXaggItem 2 2 3" xfId="15118"/>
    <cellStyle name="SAPBEXaggItem 2 2 3 10" xfId="15119"/>
    <cellStyle name="SAPBEXaggItem 2 2 3 2" xfId="15120"/>
    <cellStyle name="SAPBEXaggItem 2 2 3 2 2" xfId="15121"/>
    <cellStyle name="SAPBEXaggItem 2 2 3 2 2 2" xfId="15122"/>
    <cellStyle name="SAPBEXaggItem 2 2 3 2 2 3" xfId="15123"/>
    <cellStyle name="SAPBEXaggItem 2 2 3 2 2 4" xfId="15124"/>
    <cellStyle name="SAPBEXaggItem 2 2 3 2 2 5" xfId="15125"/>
    <cellStyle name="SAPBEXaggItem 2 2 3 2 2 6" xfId="15126"/>
    <cellStyle name="SAPBEXaggItem 2 2 3 2 3" xfId="15127"/>
    <cellStyle name="SAPBEXaggItem 2 2 3 2 4" xfId="15128"/>
    <cellStyle name="SAPBEXaggItem 2 2 3 2 5" xfId="15129"/>
    <cellStyle name="SAPBEXaggItem 2 2 3 2 6" xfId="15130"/>
    <cellStyle name="SAPBEXaggItem 2 2 3 2 7" xfId="15131"/>
    <cellStyle name="SAPBEXaggItem 2 2 3 2 8" xfId="15132"/>
    <cellStyle name="SAPBEXaggItem 2 2 3 3" xfId="15133"/>
    <cellStyle name="SAPBEXaggItem 2 2 3 3 2" xfId="15134"/>
    <cellStyle name="SAPBEXaggItem 2 2 3 3 3" xfId="15135"/>
    <cellStyle name="SAPBEXaggItem 2 2 3 3 4" xfId="15136"/>
    <cellStyle name="SAPBEXaggItem 2 2 3 3 5" xfId="15137"/>
    <cellStyle name="SAPBEXaggItem 2 2 3 3 6" xfId="15138"/>
    <cellStyle name="SAPBEXaggItem 2 2 3 3 7" xfId="15139"/>
    <cellStyle name="SAPBEXaggItem 2 2 3 4" xfId="15140"/>
    <cellStyle name="SAPBEXaggItem 2 2 3 4 2" xfId="15141"/>
    <cellStyle name="SAPBEXaggItem 2 2 3 4 3" xfId="15142"/>
    <cellStyle name="SAPBEXaggItem 2 2 3 4 4" xfId="15143"/>
    <cellStyle name="SAPBEXaggItem 2 2 3 4 5" xfId="15144"/>
    <cellStyle name="SAPBEXaggItem 2 2 3 4 6" xfId="15145"/>
    <cellStyle name="SAPBEXaggItem 2 2 3 5" xfId="15146"/>
    <cellStyle name="SAPBEXaggItem 2 2 3 6" xfId="15147"/>
    <cellStyle name="SAPBEXaggItem 2 2 3 7" xfId="15148"/>
    <cellStyle name="SAPBEXaggItem 2 2 3 8" xfId="15149"/>
    <cellStyle name="SAPBEXaggItem 2 2 3 9" xfId="15150"/>
    <cellStyle name="SAPBEXaggItem 2 2 4" xfId="15151"/>
    <cellStyle name="SAPBEXaggItem 2 2 4 2" xfId="15152"/>
    <cellStyle name="SAPBEXaggItem 2 2 4 2 2" xfId="15153"/>
    <cellStyle name="SAPBEXaggItem 2 2 4 2 3" xfId="15154"/>
    <cellStyle name="SAPBEXaggItem 2 2 4 2 4" xfId="15155"/>
    <cellStyle name="SAPBEXaggItem 2 2 4 2 5" xfId="15156"/>
    <cellStyle name="SAPBEXaggItem 2 2 4 2 6" xfId="15157"/>
    <cellStyle name="SAPBEXaggItem 2 2 4 3" xfId="15158"/>
    <cellStyle name="SAPBEXaggItem 2 2 4 4" xfId="15159"/>
    <cellStyle name="SAPBEXaggItem 2 2 4 5" xfId="15160"/>
    <cellStyle name="SAPBEXaggItem 2 2 4 6" xfId="15161"/>
    <cellStyle name="SAPBEXaggItem 2 2 4 7" xfId="15162"/>
    <cellStyle name="SAPBEXaggItem 2 2 4 8" xfId="15163"/>
    <cellStyle name="SAPBEXaggItem 2 2 5" xfId="15164"/>
    <cellStyle name="SAPBEXaggItem 2 2 5 2" xfId="15165"/>
    <cellStyle name="SAPBEXaggItem 2 2 5 2 2" xfId="15166"/>
    <cellStyle name="SAPBEXaggItem 2 2 5 2 3" xfId="15167"/>
    <cellStyle name="SAPBEXaggItem 2 2 5 2 4" xfId="15168"/>
    <cellStyle name="SAPBEXaggItem 2 2 5 2 5" xfId="15169"/>
    <cellStyle name="SAPBEXaggItem 2 2 5 2 6" xfId="15170"/>
    <cellStyle name="SAPBEXaggItem 2 2 5 3" xfId="15171"/>
    <cellStyle name="SAPBEXaggItem 2 2 5 4" xfId="15172"/>
    <cellStyle name="SAPBEXaggItem 2 2 5 5" xfId="15173"/>
    <cellStyle name="SAPBEXaggItem 2 2 5 6" xfId="15174"/>
    <cellStyle name="SAPBEXaggItem 2 2 5 7" xfId="15175"/>
    <cellStyle name="SAPBEXaggItem 2 2 5 8" xfId="15176"/>
    <cellStyle name="SAPBEXaggItem 2 2 6" xfId="15177"/>
    <cellStyle name="SAPBEXaggItem 2 2 6 2" xfId="15178"/>
    <cellStyle name="SAPBEXaggItem 2 2 6 3" xfId="15179"/>
    <cellStyle name="SAPBEXaggItem 2 2 6 4" xfId="15180"/>
    <cellStyle name="SAPBEXaggItem 2 2 6 5" xfId="15181"/>
    <cellStyle name="SAPBEXaggItem 2 2 6 6" xfId="15182"/>
    <cellStyle name="SAPBEXaggItem 2 2 6 7" xfId="15183"/>
    <cellStyle name="SAPBEXaggItem 2 2 7" xfId="15184"/>
    <cellStyle name="SAPBEXaggItem 2 2 7 2" xfId="15185"/>
    <cellStyle name="SAPBEXaggItem 2 2 7 3" xfId="15186"/>
    <cellStyle name="SAPBEXaggItem 2 2 7 4" xfId="15187"/>
    <cellStyle name="SAPBEXaggItem 2 2 7 5" xfId="15188"/>
    <cellStyle name="SAPBEXaggItem 2 2 7 6" xfId="15189"/>
    <cellStyle name="SAPBEXaggItem 2 2 8" xfId="15190"/>
    <cellStyle name="SAPBEXaggItem 2 2 9" xfId="15191"/>
    <cellStyle name="SAPBEXaggItem 2 3" xfId="15192"/>
    <cellStyle name="SAPBEXaggItem 2 3 10" xfId="15193"/>
    <cellStyle name="SAPBEXaggItem 2 3 2" xfId="15194"/>
    <cellStyle name="SAPBEXaggItem 2 3 2 2" xfId="15195"/>
    <cellStyle name="SAPBEXaggItem 2 3 2 2 2" xfId="15196"/>
    <cellStyle name="SAPBEXaggItem 2 3 2 2 3" xfId="15197"/>
    <cellStyle name="SAPBEXaggItem 2 3 2 2 4" xfId="15198"/>
    <cellStyle name="SAPBEXaggItem 2 3 2 2 5" xfId="15199"/>
    <cellStyle name="SAPBEXaggItem 2 3 2 2 6" xfId="15200"/>
    <cellStyle name="SAPBEXaggItem 2 3 2 3" xfId="15201"/>
    <cellStyle name="SAPBEXaggItem 2 3 2 4" xfId="15202"/>
    <cellStyle name="SAPBEXaggItem 2 3 2 5" xfId="15203"/>
    <cellStyle name="SAPBEXaggItem 2 3 2 6" xfId="15204"/>
    <cellStyle name="SAPBEXaggItem 2 3 2 7" xfId="15205"/>
    <cellStyle name="SAPBEXaggItem 2 3 2 8" xfId="15206"/>
    <cellStyle name="SAPBEXaggItem 2 3 3" xfId="15207"/>
    <cellStyle name="SAPBEXaggItem 2 3 3 2" xfId="15208"/>
    <cellStyle name="SAPBEXaggItem 2 3 3 3" xfId="15209"/>
    <cellStyle name="SAPBEXaggItem 2 3 3 4" xfId="15210"/>
    <cellStyle name="SAPBEXaggItem 2 3 3 5" xfId="15211"/>
    <cellStyle name="SAPBEXaggItem 2 3 3 6" xfId="15212"/>
    <cellStyle name="SAPBEXaggItem 2 3 3 7" xfId="15213"/>
    <cellStyle name="SAPBEXaggItem 2 3 4" xfId="15214"/>
    <cellStyle name="SAPBEXaggItem 2 3 4 2" xfId="15215"/>
    <cellStyle name="SAPBEXaggItem 2 3 4 3" xfId="15216"/>
    <cellStyle name="SAPBEXaggItem 2 3 4 4" xfId="15217"/>
    <cellStyle name="SAPBEXaggItem 2 3 4 5" xfId="15218"/>
    <cellStyle name="SAPBEXaggItem 2 3 4 6" xfId="15219"/>
    <cellStyle name="SAPBEXaggItem 2 3 5" xfId="15220"/>
    <cellStyle name="SAPBEXaggItem 2 3 6" xfId="15221"/>
    <cellStyle name="SAPBEXaggItem 2 3 7" xfId="15222"/>
    <cellStyle name="SAPBEXaggItem 2 3 8" xfId="15223"/>
    <cellStyle name="SAPBEXaggItem 2 3 9" xfId="15224"/>
    <cellStyle name="SAPBEXaggItem 2 4" xfId="15225"/>
    <cellStyle name="SAPBEXaggItem 2 4 2" xfId="15226"/>
    <cellStyle name="SAPBEXaggItem 2 4 2 2" xfId="15227"/>
    <cellStyle name="SAPBEXaggItem 2 4 2 3" xfId="15228"/>
    <cellStyle name="SAPBEXaggItem 2 4 2 4" xfId="15229"/>
    <cellStyle name="SAPBEXaggItem 2 4 2 5" xfId="15230"/>
    <cellStyle name="SAPBEXaggItem 2 4 2 6" xfId="15231"/>
    <cellStyle name="SAPBEXaggItem 2 4 3" xfId="15232"/>
    <cellStyle name="SAPBEXaggItem 2 4 4" xfId="15233"/>
    <cellStyle name="SAPBEXaggItem 2 4 5" xfId="15234"/>
    <cellStyle name="SAPBEXaggItem 2 4 6" xfId="15235"/>
    <cellStyle name="SAPBEXaggItem 2 4 7" xfId="15236"/>
    <cellStyle name="SAPBEXaggItem 2 4 8" xfId="15237"/>
    <cellStyle name="SAPBEXaggItem 2 5" xfId="15238"/>
    <cellStyle name="SAPBEXaggItem 2 5 2" xfId="15239"/>
    <cellStyle name="SAPBEXaggItem 2 5 2 2" xfId="15240"/>
    <cellStyle name="SAPBEXaggItem 2 5 2 3" xfId="15241"/>
    <cellStyle name="SAPBEXaggItem 2 5 2 4" xfId="15242"/>
    <cellStyle name="SAPBEXaggItem 2 5 2 5" xfId="15243"/>
    <cellStyle name="SAPBEXaggItem 2 5 2 6" xfId="15244"/>
    <cellStyle name="SAPBEXaggItem 2 5 3" xfId="15245"/>
    <cellStyle name="SAPBEXaggItem 2 5 4" xfId="15246"/>
    <cellStyle name="SAPBEXaggItem 2 5 5" xfId="15247"/>
    <cellStyle name="SAPBEXaggItem 2 5 6" xfId="15248"/>
    <cellStyle name="SAPBEXaggItem 2 5 7" xfId="15249"/>
    <cellStyle name="SAPBEXaggItem 2 5 8" xfId="15250"/>
    <cellStyle name="SAPBEXaggItem 2 6" xfId="15251"/>
    <cellStyle name="SAPBEXaggItem 2 6 2" xfId="15252"/>
    <cellStyle name="SAPBEXaggItem 2 6 3" xfId="15253"/>
    <cellStyle name="SAPBEXaggItem 2 6 4" xfId="15254"/>
    <cellStyle name="SAPBEXaggItem 2 6 5" xfId="15255"/>
    <cellStyle name="SAPBEXaggItem 2 6 6" xfId="15256"/>
    <cellStyle name="SAPBEXaggItem 2 7" xfId="15257"/>
    <cellStyle name="SAPBEXaggItem 2 7 2" xfId="15258"/>
    <cellStyle name="SAPBEXaggItem 2 7 3" xfId="15259"/>
    <cellStyle name="SAPBEXaggItem 2 7 4" xfId="15260"/>
    <cellStyle name="SAPBEXaggItem 2 7 5" xfId="15261"/>
    <cellStyle name="SAPBEXaggItem 2 7 6" xfId="15262"/>
    <cellStyle name="SAPBEXaggItem 2 8" xfId="15263"/>
    <cellStyle name="SAPBEXaggItem 2 8 2" xfId="15264"/>
    <cellStyle name="SAPBEXaggItem 2 8 3" xfId="15265"/>
    <cellStyle name="SAPBEXaggItem 2 8 4" xfId="15266"/>
    <cellStyle name="SAPBEXaggItem 2 8 5" xfId="15267"/>
    <cellStyle name="SAPBEXaggItem 2 8 6" xfId="15268"/>
    <cellStyle name="SAPBEXaggItem 2 9" xfId="15269"/>
    <cellStyle name="SAPBEXaggItem 2 9 2" xfId="15270"/>
    <cellStyle name="SAPBEXaggItem 2 9 3" xfId="15271"/>
    <cellStyle name="SAPBEXaggItem 2 9 4" xfId="15272"/>
    <cellStyle name="SAPBEXaggItem 2 9 5" xfId="15273"/>
    <cellStyle name="SAPBEXaggItem 2 9 6" xfId="15274"/>
    <cellStyle name="SAPBEXaggItem 3" xfId="15275"/>
    <cellStyle name="SAPBEXaggItem 3 10" xfId="15276"/>
    <cellStyle name="SAPBEXaggItem 3 11" xfId="15277"/>
    <cellStyle name="SAPBEXaggItem 3 12" xfId="15278"/>
    <cellStyle name="SAPBEXaggItem 3 13" xfId="15279"/>
    <cellStyle name="SAPBEXaggItem 3 2" xfId="15280"/>
    <cellStyle name="SAPBEXaggItem 3 2 10" xfId="15281"/>
    <cellStyle name="SAPBEXaggItem 3 2 2" xfId="15282"/>
    <cellStyle name="SAPBEXaggItem 3 2 2 2" xfId="15283"/>
    <cellStyle name="SAPBEXaggItem 3 2 2 2 2" xfId="15284"/>
    <cellStyle name="SAPBEXaggItem 3 2 2 2 3" xfId="15285"/>
    <cellStyle name="SAPBEXaggItem 3 2 2 2 4" xfId="15286"/>
    <cellStyle name="SAPBEXaggItem 3 2 2 2 5" xfId="15287"/>
    <cellStyle name="SAPBEXaggItem 3 2 2 2 6" xfId="15288"/>
    <cellStyle name="SAPBEXaggItem 3 2 2 3" xfId="15289"/>
    <cellStyle name="SAPBEXaggItem 3 2 2 4" xfId="15290"/>
    <cellStyle name="SAPBEXaggItem 3 2 2 5" xfId="15291"/>
    <cellStyle name="SAPBEXaggItem 3 2 2 6" xfId="15292"/>
    <cellStyle name="SAPBEXaggItem 3 2 2 7" xfId="15293"/>
    <cellStyle name="SAPBEXaggItem 3 2 2 8" xfId="15294"/>
    <cellStyle name="SAPBEXaggItem 3 2 3" xfId="15295"/>
    <cellStyle name="SAPBEXaggItem 3 2 3 2" xfId="15296"/>
    <cellStyle name="SAPBEXaggItem 3 2 3 3" xfId="15297"/>
    <cellStyle name="SAPBEXaggItem 3 2 3 4" xfId="15298"/>
    <cellStyle name="SAPBEXaggItem 3 2 3 5" xfId="15299"/>
    <cellStyle name="SAPBEXaggItem 3 2 3 6" xfId="15300"/>
    <cellStyle name="SAPBEXaggItem 3 2 3 7" xfId="15301"/>
    <cellStyle name="SAPBEXaggItem 3 2 4" xfId="15302"/>
    <cellStyle name="SAPBEXaggItem 3 2 4 2" xfId="15303"/>
    <cellStyle name="SAPBEXaggItem 3 2 4 3" xfId="15304"/>
    <cellStyle name="SAPBEXaggItem 3 2 4 4" xfId="15305"/>
    <cellStyle name="SAPBEXaggItem 3 2 4 5" xfId="15306"/>
    <cellStyle name="SAPBEXaggItem 3 2 4 6" xfId="15307"/>
    <cellStyle name="SAPBEXaggItem 3 2 5" xfId="15308"/>
    <cellStyle name="SAPBEXaggItem 3 2 6" xfId="15309"/>
    <cellStyle name="SAPBEXaggItem 3 2 7" xfId="15310"/>
    <cellStyle name="SAPBEXaggItem 3 2 8" xfId="15311"/>
    <cellStyle name="SAPBEXaggItem 3 2 9" xfId="15312"/>
    <cellStyle name="SAPBEXaggItem 3 3" xfId="15313"/>
    <cellStyle name="SAPBEXaggItem 3 3 10" xfId="15314"/>
    <cellStyle name="SAPBEXaggItem 3 3 2" xfId="15315"/>
    <cellStyle name="SAPBEXaggItem 3 3 2 2" xfId="15316"/>
    <cellStyle name="SAPBEXaggItem 3 3 2 2 2" xfId="15317"/>
    <cellStyle name="SAPBEXaggItem 3 3 2 2 3" xfId="15318"/>
    <cellStyle name="SAPBEXaggItem 3 3 2 2 4" xfId="15319"/>
    <cellStyle name="SAPBEXaggItem 3 3 2 2 5" xfId="15320"/>
    <cellStyle name="SAPBEXaggItem 3 3 2 2 6" xfId="15321"/>
    <cellStyle name="SAPBEXaggItem 3 3 2 3" xfId="15322"/>
    <cellStyle name="SAPBEXaggItem 3 3 2 4" xfId="15323"/>
    <cellStyle name="SAPBEXaggItem 3 3 2 5" xfId="15324"/>
    <cellStyle name="SAPBEXaggItem 3 3 2 6" xfId="15325"/>
    <cellStyle name="SAPBEXaggItem 3 3 2 7" xfId="15326"/>
    <cellStyle name="SAPBEXaggItem 3 3 2 8" xfId="15327"/>
    <cellStyle name="SAPBEXaggItem 3 3 3" xfId="15328"/>
    <cellStyle name="SAPBEXaggItem 3 3 3 2" xfId="15329"/>
    <cellStyle name="SAPBEXaggItem 3 3 3 3" xfId="15330"/>
    <cellStyle name="SAPBEXaggItem 3 3 3 4" xfId="15331"/>
    <cellStyle name="SAPBEXaggItem 3 3 3 5" xfId="15332"/>
    <cellStyle name="SAPBEXaggItem 3 3 3 6" xfId="15333"/>
    <cellStyle name="SAPBEXaggItem 3 3 3 7" xfId="15334"/>
    <cellStyle name="SAPBEXaggItem 3 3 4" xfId="15335"/>
    <cellStyle name="SAPBEXaggItem 3 3 4 2" xfId="15336"/>
    <cellStyle name="SAPBEXaggItem 3 3 4 3" xfId="15337"/>
    <cellStyle name="SAPBEXaggItem 3 3 4 4" xfId="15338"/>
    <cellStyle name="SAPBEXaggItem 3 3 4 5" xfId="15339"/>
    <cellStyle name="SAPBEXaggItem 3 3 4 6" xfId="15340"/>
    <cellStyle name="SAPBEXaggItem 3 3 5" xfId="15341"/>
    <cellStyle name="SAPBEXaggItem 3 3 6" xfId="15342"/>
    <cellStyle name="SAPBEXaggItem 3 3 7" xfId="15343"/>
    <cellStyle name="SAPBEXaggItem 3 3 8" xfId="15344"/>
    <cellStyle name="SAPBEXaggItem 3 3 9" xfId="15345"/>
    <cellStyle name="SAPBEXaggItem 3 4" xfId="15346"/>
    <cellStyle name="SAPBEXaggItem 3 4 2" xfId="15347"/>
    <cellStyle name="SAPBEXaggItem 3 4 2 2" xfId="15348"/>
    <cellStyle name="SAPBEXaggItem 3 4 2 3" xfId="15349"/>
    <cellStyle name="SAPBEXaggItem 3 4 2 4" xfId="15350"/>
    <cellStyle name="SAPBEXaggItem 3 4 2 5" xfId="15351"/>
    <cellStyle name="SAPBEXaggItem 3 4 2 6" xfId="15352"/>
    <cellStyle name="SAPBEXaggItem 3 4 3" xfId="15353"/>
    <cellStyle name="SAPBEXaggItem 3 4 4" xfId="15354"/>
    <cellStyle name="SAPBEXaggItem 3 4 5" xfId="15355"/>
    <cellStyle name="SAPBEXaggItem 3 4 6" xfId="15356"/>
    <cellStyle name="SAPBEXaggItem 3 4 7" xfId="15357"/>
    <cellStyle name="SAPBEXaggItem 3 4 8" xfId="15358"/>
    <cellStyle name="SAPBEXaggItem 3 5" xfId="15359"/>
    <cellStyle name="SAPBEXaggItem 3 5 2" xfId="15360"/>
    <cellStyle name="SAPBEXaggItem 3 5 2 2" xfId="15361"/>
    <cellStyle name="SAPBEXaggItem 3 5 2 3" xfId="15362"/>
    <cellStyle name="SAPBEXaggItem 3 5 2 4" xfId="15363"/>
    <cellStyle name="SAPBEXaggItem 3 5 2 5" xfId="15364"/>
    <cellStyle name="SAPBEXaggItem 3 5 2 6" xfId="15365"/>
    <cellStyle name="SAPBEXaggItem 3 5 3" xfId="15366"/>
    <cellStyle name="SAPBEXaggItem 3 5 4" xfId="15367"/>
    <cellStyle name="SAPBEXaggItem 3 5 5" xfId="15368"/>
    <cellStyle name="SAPBEXaggItem 3 5 6" xfId="15369"/>
    <cellStyle name="SAPBEXaggItem 3 5 7" xfId="15370"/>
    <cellStyle name="SAPBEXaggItem 3 5 8" xfId="15371"/>
    <cellStyle name="SAPBEXaggItem 3 6" xfId="15372"/>
    <cellStyle name="SAPBEXaggItem 3 6 2" xfId="15373"/>
    <cellStyle name="SAPBEXaggItem 3 6 3" xfId="15374"/>
    <cellStyle name="SAPBEXaggItem 3 6 4" xfId="15375"/>
    <cellStyle name="SAPBEXaggItem 3 6 5" xfId="15376"/>
    <cellStyle name="SAPBEXaggItem 3 6 6" xfId="15377"/>
    <cellStyle name="SAPBEXaggItem 3 6 7" xfId="15378"/>
    <cellStyle name="SAPBEXaggItem 3 7" xfId="15379"/>
    <cellStyle name="SAPBEXaggItem 3 7 2" xfId="15380"/>
    <cellStyle name="SAPBEXaggItem 3 7 3" xfId="15381"/>
    <cellStyle name="SAPBEXaggItem 3 7 4" xfId="15382"/>
    <cellStyle name="SAPBEXaggItem 3 7 5" xfId="15383"/>
    <cellStyle name="SAPBEXaggItem 3 7 6" xfId="15384"/>
    <cellStyle name="SAPBEXaggItem 3 8" xfId="15385"/>
    <cellStyle name="SAPBEXaggItem 3 9" xfId="15386"/>
    <cellStyle name="SAPBEXaggItem 4" xfId="15387"/>
    <cellStyle name="SAPBEXaggItem 4 10" xfId="15388"/>
    <cellStyle name="SAPBEXaggItem 4 11" xfId="15389"/>
    <cellStyle name="SAPBEXaggItem 4 12" xfId="15390"/>
    <cellStyle name="SAPBEXaggItem 4 13" xfId="15391"/>
    <cellStyle name="SAPBEXaggItem 4 2" xfId="15392"/>
    <cellStyle name="SAPBEXaggItem 4 2 10" xfId="15393"/>
    <cellStyle name="SAPBEXaggItem 4 2 2" xfId="15394"/>
    <cellStyle name="SAPBEXaggItem 4 2 2 2" xfId="15395"/>
    <cellStyle name="SAPBEXaggItem 4 2 2 2 2" xfId="15396"/>
    <cellStyle name="SAPBEXaggItem 4 2 2 2 3" xfId="15397"/>
    <cellStyle name="SAPBEXaggItem 4 2 2 2 4" xfId="15398"/>
    <cellStyle name="SAPBEXaggItem 4 2 2 2 5" xfId="15399"/>
    <cellStyle name="SAPBEXaggItem 4 2 2 2 6" xfId="15400"/>
    <cellStyle name="SAPBEXaggItem 4 2 2 3" xfId="15401"/>
    <cellStyle name="SAPBEXaggItem 4 2 2 4" xfId="15402"/>
    <cellStyle name="SAPBEXaggItem 4 2 2 5" xfId="15403"/>
    <cellStyle name="SAPBEXaggItem 4 2 2 6" xfId="15404"/>
    <cellStyle name="SAPBEXaggItem 4 2 2 7" xfId="15405"/>
    <cellStyle name="SAPBEXaggItem 4 2 2 8" xfId="15406"/>
    <cellStyle name="SAPBEXaggItem 4 2 3" xfId="15407"/>
    <cellStyle name="SAPBEXaggItem 4 2 3 2" xfId="15408"/>
    <cellStyle name="SAPBEXaggItem 4 2 3 3" xfId="15409"/>
    <cellStyle name="SAPBEXaggItem 4 2 3 4" xfId="15410"/>
    <cellStyle name="SAPBEXaggItem 4 2 3 5" xfId="15411"/>
    <cellStyle name="SAPBEXaggItem 4 2 3 6" xfId="15412"/>
    <cellStyle name="SAPBEXaggItem 4 2 3 7" xfId="15413"/>
    <cellStyle name="SAPBEXaggItem 4 2 4" xfId="15414"/>
    <cellStyle name="SAPBEXaggItem 4 2 4 2" xfId="15415"/>
    <cellStyle name="SAPBEXaggItem 4 2 4 3" xfId="15416"/>
    <cellStyle name="SAPBEXaggItem 4 2 4 4" xfId="15417"/>
    <cellStyle name="SAPBEXaggItem 4 2 4 5" xfId="15418"/>
    <cellStyle name="SAPBEXaggItem 4 2 4 6" xfId="15419"/>
    <cellStyle name="SAPBEXaggItem 4 2 5" xfId="15420"/>
    <cellStyle name="SAPBEXaggItem 4 2 6" xfId="15421"/>
    <cellStyle name="SAPBEXaggItem 4 2 7" xfId="15422"/>
    <cellStyle name="SAPBEXaggItem 4 2 8" xfId="15423"/>
    <cellStyle name="SAPBEXaggItem 4 2 9" xfId="15424"/>
    <cellStyle name="SAPBEXaggItem 4 3" xfId="15425"/>
    <cellStyle name="SAPBEXaggItem 4 3 10" xfId="15426"/>
    <cellStyle name="SAPBEXaggItem 4 3 2" xfId="15427"/>
    <cellStyle name="SAPBEXaggItem 4 3 2 2" xfId="15428"/>
    <cellStyle name="SAPBEXaggItem 4 3 2 2 2" xfId="15429"/>
    <cellStyle name="SAPBEXaggItem 4 3 2 2 3" xfId="15430"/>
    <cellStyle name="SAPBEXaggItem 4 3 2 2 4" xfId="15431"/>
    <cellStyle name="SAPBEXaggItem 4 3 2 2 5" xfId="15432"/>
    <cellStyle name="SAPBEXaggItem 4 3 2 2 6" xfId="15433"/>
    <cellStyle name="SAPBEXaggItem 4 3 2 3" xfId="15434"/>
    <cellStyle name="SAPBEXaggItem 4 3 2 4" xfId="15435"/>
    <cellStyle name="SAPBEXaggItem 4 3 2 5" xfId="15436"/>
    <cellStyle name="SAPBEXaggItem 4 3 2 6" xfId="15437"/>
    <cellStyle name="SAPBEXaggItem 4 3 2 7" xfId="15438"/>
    <cellStyle name="SAPBEXaggItem 4 3 2 8" xfId="15439"/>
    <cellStyle name="SAPBEXaggItem 4 3 3" xfId="15440"/>
    <cellStyle name="SAPBEXaggItem 4 3 3 2" xfId="15441"/>
    <cellStyle name="SAPBEXaggItem 4 3 3 3" xfId="15442"/>
    <cellStyle name="SAPBEXaggItem 4 3 3 4" xfId="15443"/>
    <cellStyle name="SAPBEXaggItem 4 3 3 5" xfId="15444"/>
    <cellStyle name="SAPBEXaggItem 4 3 3 6" xfId="15445"/>
    <cellStyle name="SAPBEXaggItem 4 3 3 7" xfId="15446"/>
    <cellStyle name="SAPBEXaggItem 4 3 4" xfId="15447"/>
    <cellStyle name="SAPBEXaggItem 4 3 4 2" xfId="15448"/>
    <cellStyle name="SAPBEXaggItem 4 3 4 3" xfId="15449"/>
    <cellStyle name="SAPBEXaggItem 4 3 4 4" xfId="15450"/>
    <cellStyle name="SAPBEXaggItem 4 3 4 5" xfId="15451"/>
    <cellStyle name="SAPBEXaggItem 4 3 4 6" xfId="15452"/>
    <cellStyle name="SAPBEXaggItem 4 3 5" xfId="15453"/>
    <cellStyle name="SAPBEXaggItem 4 3 6" xfId="15454"/>
    <cellStyle name="SAPBEXaggItem 4 3 7" xfId="15455"/>
    <cellStyle name="SAPBEXaggItem 4 3 8" xfId="15456"/>
    <cellStyle name="SAPBEXaggItem 4 3 9" xfId="15457"/>
    <cellStyle name="SAPBEXaggItem 4 4" xfId="15458"/>
    <cellStyle name="SAPBEXaggItem 4 4 2" xfId="15459"/>
    <cellStyle name="SAPBEXaggItem 4 4 2 2" xfId="15460"/>
    <cellStyle name="SAPBEXaggItem 4 4 2 3" xfId="15461"/>
    <cellStyle name="SAPBEXaggItem 4 4 2 4" xfId="15462"/>
    <cellStyle name="SAPBEXaggItem 4 4 2 5" xfId="15463"/>
    <cellStyle name="SAPBEXaggItem 4 4 2 6" xfId="15464"/>
    <cellStyle name="SAPBEXaggItem 4 4 3" xfId="15465"/>
    <cellStyle name="SAPBEXaggItem 4 4 4" xfId="15466"/>
    <cellStyle name="SAPBEXaggItem 4 4 5" xfId="15467"/>
    <cellStyle name="SAPBEXaggItem 4 4 6" xfId="15468"/>
    <cellStyle name="SAPBEXaggItem 4 4 7" xfId="15469"/>
    <cellStyle name="SAPBEXaggItem 4 4 8" xfId="15470"/>
    <cellStyle name="SAPBEXaggItem 4 5" xfId="15471"/>
    <cellStyle name="SAPBEXaggItem 4 5 2" xfId="15472"/>
    <cellStyle name="SAPBEXaggItem 4 5 2 2" xfId="15473"/>
    <cellStyle name="SAPBEXaggItem 4 5 2 3" xfId="15474"/>
    <cellStyle name="SAPBEXaggItem 4 5 2 4" xfId="15475"/>
    <cellStyle name="SAPBEXaggItem 4 5 2 5" xfId="15476"/>
    <cellStyle name="SAPBEXaggItem 4 5 2 6" xfId="15477"/>
    <cellStyle name="SAPBEXaggItem 4 5 3" xfId="15478"/>
    <cellStyle name="SAPBEXaggItem 4 5 4" xfId="15479"/>
    <cellStyle name="SAPBEXaggItem 4 5 5" xfId="15480"/>
    <cellStyle name="SAPBEXaggItem 4 5 6" xfId="15481"/>
    <cellStyle name="SAPBEXaggItem 4 5 7" xfId="15482"/>
    <cellStyle name="SAPBEXaggItem 4 5 8" xfId="15483"/>
    <cellStyle name="SAPBEXaggItem 4 6" xfId="15484"/>
    <cellStyle name="SAPBEXaggItem 4 6 2" xfId="15485"/>
    <cellStyle name="SAPBEXaggItem 4 6 3" xfId="15486"/>
    <cellStyle name="SAPBEXaggItem 4 6 4" xfId="15487"/>
    <cellStyle name="SAPBEXaggItem 4 6 5" xfId="15488"/>
    <cellStyle name="SAPBEXaggItem 4 6 6" xfId="15489"/>
    <cellStyle name="SAPBEXaggItem 4 6 7" xfId="15490"/>
    <cellStyle name="SAPBEXaggItem 4 7" xfId="15491"/>
    <cellStyle name="SAPBEXaggItem 4 7 2" xfId="15492"/>
    <cellStyle name="SAPBEXaggItem 4 7 3" xfId="15493"/>
    <cellStyle name="SAPBEXaggItem 4 7 4" xfId="15494"/>
    <cellStyle name="SAPBEXaggItem 4 7 5" xfId="15495"/>
    <cellStyle name="SAPBEXaggItem 4 7 6" xfId="15496"/>
    <cellStyle name="SAPBEXaggItem 4 8" xfId="15497"/>
    <cellStyle name="SAPBEXaggItem 4 9" xfId="15498"/>
    <cellStyle name="SAPBEXaggItem 5" xfId="15499"/>
    <cellStyle name="SAPBEXaggItem 5 10" xfId="15500"/>
    <cellStyle name="SAPBEXaggItem 5 2" xfId="15501"/>
    <cellStyle name="SAPBEXaggItem 5 2 2" xfId="15502"/>
    <cellStyle name="SAPBEXaggItem 5 2 2 2" xfId="15503"/>
    <cellStyle name="SAPBEXaggItem 5 2 2 3" xfId="15504"/>
    <cellStyle name="SAPBEXaggItem 5 2 2 4" xfId="15505"/>
    <cellStyle name="SAPBEXaggItem 5 2 2 5" xfId="15506"/>
    <cellStyle name="SAPBEXaggItem 5 2 2 6" xfId="15507"/>
    <cellStyle name="SAPBEXaggItem 5 2 3" xfId="15508"/>
    <cellStyle name="SAPBEXaggItem 5 2 4" xfId="15509"/>
    <cellStyle name="SAPBEXaggItem 5 2 5" xfId="15510"/>
    <cellStyle name="SAPBEXaggItem 5 2 6" xfId="15511"/>
    <cellStyle name="SAPBEXaggItem 5 2 7" xfId="15512"/>
    <cellStyle name="SAPBEXaggItem 5 2 8" xfId="15513"/>
    <cellStyle name="SAPBEXaggItem 5 3" xfId="15514"/>
    <cellStyle name="SAPBEXaggItem 5 3 2" xfId="15515"/>
    <cellStyle name="SAPBEXaggItem 5 3 3" xfId="15516"/>
    <cellStyle name="SAPBEXaggItem 5 3 4" xfId="15517"/>
    <cellStyle name="SAPBEXaggItem 5 3 5" xfId="15518"/>
    <cellStyle name="SAPBEXaggItem 5 3 6" xfId="15519"/>
    <cellStyle name="SAPBEXaggItem 5 3 7" xfId="15520"/>
    <cellStyle name="SAPBEXaggItem 5 4" xfId="15521"/>
    <cellStyle name="SAPBEXaggItem 5 4 2" xfId="15522"/>
    <cellStyle name="SAPBEXaggItem 5 4 3" xfId="15523"/>
    <cellStyle name="SAPBEXaggItem 5 4 4" xfId="15524"/>
    <cellStyle name="SAPBEXaggItem 5 4 5" xfId="15525"/>
    <cellStyle name="SAPBEXaggItem 5 4 6" xfId="15526"/>
    <cellStyle name="SAPBEXaggItem 5 5" xfId="15527"/>
    <cellStyle name="SAPBEXaggItem 5 6" xfId="15528"/>
    <cellStyle name="SAPBEXaggItem 5 7" xfId="15529"/>
    <cellStyle name="SAPBEXaggItem 5 8" xfId="15530"/>
    <cellStyle name="SAPBEXaggItem 5 9" xfId="15531"/>
    <cellStyle name="SAPBEXaggItem 6" xfId="15532"/>
    <cellStyle name="SAPBEXaggItem 6 2" xfId="15533"/>
    <cellStyle name="SAPBEXaggItem 6 3" xfId="15534"/>
    <cellStyle name="SAPBEXaggItem 6 4" xfId="15535"/>
    <cellStyle name="SAPBEXaggItem 6 5" xfId="15536"/>
    <cellStyle name="SAPBEXaggItem 6 6" xfId="15537"/>
    <cellStyle name="SAPBEXaggItem 7" xfId="15538"/>
    <cellStyle name="SAPBEXaggItem 7 2" xfId="15539"/>
    <cellStyle name="SAPBEXaggItem 7 3" xfId="15540"/>
    <cellStyle name="SAPBEXaggItem 7 4" xfId="15541"/>
    <cellStyle name="SAPBEXaggItem 7 5" xfId="15542"/>
    <cellStyle name="SAPBEXaggItem 7 6" xfId="15543"/>
    <cellStyle name="SAPBEXaggItem 8" xfId="15544"/>
    <cellStyle name="SAPBEXaggItem 8 2" xfId="15545"/>
    <cellStyle name="SAPBEXaggItem 9" xfId="15546"/>
    <cellStyle name="SAPBEXaggItem 9 2" xfId="15547"/>
    <cellStyle name="SAPBEXaggItemX" xfId="15548"/>
    <cellStyle name="SAPBEXaggItemX 10" xfId="15549"/>
    <cellStyle name="SAPBEXaggItemX 11" xfId="15550"/>
    <cellStyle name="SAPBEXaggItemX 12" xfId="15551"/>
    <cellStyle name="SAPBEXaggItemX 13" xfId="15552"/>
    <cellStyle name="SAPBEXaggItemX 14" xfId="15553"/>
    <cellStyle name="SAPBEXaggItemX 15" xfId="15554"/>
    <cellStyle name="SAPBEXaggItemX 16" xfId="15555"/>
    <cellStyle name="SAPBEXaggItemX 2" xfId="15556"/>
    <cellStyle name="SAPBEXaggItemX 2 10" xfId="15557"/>
    <cellStyle name="SAPBEXaggItemX 2 11" xfId="15558"/>
    <cellStyle name="SAPBEXaggItemX 2 12" xfId="15559"/>
    <cellStyle name="SAPBEXaggItemX 2 13" xfId="15560"/>
    <cellStyle name="SAPBEXaggItemX 2 14" xfId="15561"/>
    <cellStyle name="SAPBEXaggItemX 2 15" xfId="15562"/>
    <cellStyle name="SAPBEXaggItemX 2 16" xfId="15563"/>
    <cellStyle name="SAPBEXaggItemX 2 17" xfId="15564"/>
    <cellStyle name="SAPBEXaggItemX 2 2" xfId="15565"/>
    <cellStyle name="SAPBEXaggItemX 2 2 10" xfId="15566"/>
    <cellStyle name="SAPBEXaggItemX 2 2 11" xfId="15567"/>
    <cellStyle name="SAPBEXaggItemX 2 2 12" xfId="15568"/>
    <cellStyle name="SAPBEXaggItemX 2 2 13" xfId="15569"/>
    <cellStyle name="SAPBEXaggItemX 2 2 14" xfId="15570"/>
    <cellStyle name="SAPBEXaggItemX 2 2 15" xfId="15571"/>
    <cellStyle name="SAPBEXaggItemX 2 2 2" xfId="15572"/>
    <cellStyle name="SAPBEXaggItemX 2 2 2 10" xfId="15573"/>
    <cellStyle name="SAPBEXaggItemX 2 2 2 2" xfId="15574"/>
    <cellStyle name="SAPBEXaggItemX 2 2 2 2 2" xfId="15575"/>
    <cellStyle name="SAPBEXaggItemX 2 2 2 2 2 2" xfId="15576"/>
    <cellStyle name="SAPBEXaggItemX 2 2 2 2 2 3" xfId="15577"/>
    <cellStyle name="SAPBEXaggItemX 2 2 2 2 2 4" xfId="15578"/>
    <cellStyle name="SAPBEXaggItemX 2 2 2 2 2 5" xfId="15579"/>
    <cellStyle name="SAPBEXaggItemX 2 2 2 2 2 6" xfId="15580"/>
    <cellStyle name="SAPBEXaggItemX 2 2 2 2 3" xfId="15581"/>
    <cellStyle name="SAPBEXaggItemX 2 2 2 2 4" xfId="15582"/>
    <cellStyle name="SAPBEXaggItemX 2 2 2 2 5" xfId="15583"/>
    <cellStyle name="SAPBEXaggItemX 2 2 2 2 6" xfId="15584"/>
    <cellStyle name="SAPBEXaggItemX 2 2 2 2 7" xfId="15585"/>
    <cellStyle name="SAPBEXaggItemX 2 2 2 2 8" xfId="15586"/>
    <cellStyle name="SAPBEXaggItemX 2 2 2 3" xfId="15587"/>
    <cellStyle name="SAPBEXaggItemX 2 2 2 3 2" xfId="15588"/>
    <cellStyle name="SAPBEXaggItemX 2 2 2 3 3" xfId="15589"/>
    <cellStyle name="SAPBEXaggItemX 2 2 2 3 4" xfId="15590"/>
    <cellStyle name="SAPBEXaggItemX 2 2 2 3 5" xfId="15591"/>
    <cellStyle name="SAPBEXaggItemX 2 2 2 3 6" xfId="15592"/>
    <cellStyle name="SAPBEXaggItemX 2 2 2 3 7" xfId="15593"/>
    <cellStyle name="SAPBEXaggItemX 2 2 2 4" xfId="15594"/>
    <cellStyle name="SAPBEXaggItemX 2 2 2 4 2" xfId="15595"/>
    <cellStyle name="SAPBEXaggItemX 2 2 2 4 3" xfId="15596"/>
    <cellStyle name="SAPBEXaggItemX 2 2 2 4 4" xfId="15597"/>
    <cellStyle name="SAPBEXaggItemX 2 2 2 4 5" xfId="15598"/>
    <cellStyle name="SAPBEXaggItemX 2 2 2 4 6" xfId="15599"/>
    <cellStyle name="SAPBEXaggItemX 2 2 2 5" xfId="15600"/>
    <cellStyle name="SAPBEXaggItemX 2 2 2 6" xfId="15601"/>
    <cellStyle name="SAPBEXaggItemX 2 2 2 7" xfId="15602"/>
    <cellStyle name="SAPBEXaggItemX 2 2 2 8" xfId="15603"/>
    <cellStyle name="SAPBEXaggItemX 2 2 2 9" xfId="15604"/>
    <cellStyle name="SAPBEXaggItemX 2 2 3" xfId="15605"/>
    <cellStyle name="SAPBEXaggItemX 2 2 3 10" xfId="15606"/>
    <cellStyle name="SAPBEXaggItemX 2 2 3 2" xfId="15607"/>
    <cellStyle name="SAPBEXaggItemX 2 2 3 2 2" xfId="15608"/>
    <cellStyle name="SAPBEXaggItemX 2 2 3 2 2 2" xfId="15609"/>
    <cellStyle name="SAPBEXaggItemX 2 2 3 2 2 3" xfId="15610"/>
    <cellStyle name="SAPBEXaggItemX 2 2 3 2 2 4" xfId="15611"/>
    <cellStyle name="SAPBEXaggItemX 2 2 3 2 2 5" xfId="15612"/>
    <cellStyle name="SAPBEXaggItemX 2 2 3 2 2 6" xfId="15613"/>
    <cellStyle name="SAPBEXaggItemX 2 2 3 2 3" xfId="15614"/>
    <cellStyle name="SAPBEXaggItemX 2 2 3 2 4" xfId="15615"/>
    <cellStyle name="SAPBEXaggItemX 2 2 3 2 5" xfId="15616"/>
    <cellStyle name="SAPBEXaggItemX 2 2 3 2 6" xfId="15617"/>
    <cellStyle name="SAPBEXaggItemX 2 2 3 2 7" xfId="15618"/>
    <cellStyle name="SAPBEXaggItemX 2 2 3 2 8" xfId="15619"/>
    <cellStyle name="SAPBEXaggItemX 2 2 3 3" xfId="15620"/>
    <cellStyle name="SAPBEXaggItemX 2 2 3 3 2" xfId="15621"/>
    <cellStyle name="SAPBEXaggItemX 2 2 3 3 3" xfId="15622"/>
    <cellStyle name="SAPBEXaggItemX 2 2 3 3 4" xfId="15623"/>
    <cellStyle name="SAPBEXaggItemX 2 2 3 3 5" xfId="15624"/>
    <cellStyle name="SAPBEXaggItemX 2 2 3 3 6" xfId="15625"/>
    <cellStyle name="SAPBEXaggItemX 2 2 3 3 7" xfId="15626"/>
    <cellStyle name="SAPBEXaggItemX 2 2 3 4" xfId="15627"/>
    <cellStyle name="SAPBEXaggItemX 2 2 3 4 2" xfId="15628"/>
    <cellStyle name="SAPBEXaggItemX 2 2 3 4 3" xfId="15629"/>
    <cellStyle name="SAPBEXaggItemX 2 2 3 4 4" xfId="15630"/>
    <cellStyle name="SAPBEXaggItemX 2 2 3 4 5" xfId="15631"/>
    <cellStyle name="SAPBEXaggItemX 2 2 3 4 6" xfId="15632"/>
    <cellStyle name="SAPBEXaggItemX 2 2 3 5" xfId="15633"/>
    <cellStyle name="SAPBEXaggItemX 2 2 3 6" xfId="15634"/>
    <cellStyle name="SAPBEXaggItemX 2 2 3 7" xfId="15635"/>
    <cellStyle name="SAPBEXaggItemX 2 2 3 8" xfId="15636"/>
    <cellStyle name="SAPBEXaggItemX 2 2 3 9" xfId="15637"/>
    <cellStyle name="SAPBEXaggItemX 2 2 4" xfId="15638"/>
    <cellStyle name="SAPBEXaggItemX 2 2 4 2" xfId="15639"/>
    <cellStyle name="SAPBEXaggItemX 2 2 4 2 2" xfId="15640"/>
    <cellStyle name="SAPBEXaggItemX 2 2 4 2 3" xfId="15641"/>
    <cellStyle name="SAPBEXaggItemX 2 2 4 2 4" xfId="15642"/>
    <cellStyle name="SAPBEXaggItemX 2 2 4 2 5" xfId="15643"/>
    <cellStyle name="SAPBEXaggItemX 2 2 4 2 6" xfId="15644"/>
    <cellStyle name="SAPBEXaggItemX 2 2 4 3" xfId="15645"/>
    <cellStyle name="SAPBEXaggItemX 2 2 4 4" xfId="15646"/>
    <cellStyle name="SAPBEXaggItemX 2 2 4 5" xfId="15647"/>
    <cellStyle name="SAPBEXaggItemX 2 2 4 6" xfId="15648"/>
    <cellStyle name="SAPBEXaggItemX 2 2 4 7" xfId="15649"/>
    <cellStyle name="SAPBEXaggItemX 2 2 4 8" xfId="15650"/>
    <cellStyle name="SAPBEXaggItemX 2 2 5" xfId="15651"/>
    <cellStyle name="SAPBEXaggItemX 2 2 5 2" xfId="15652"/>
    <cellStyle name="SAPBEXaggItemX 2 2 5 2 2" xfId="15653"/>
    <cellStyle name="SAPBEXaggItemX 2 2 5 2 3" xfId="15654"/>
    <cellStyle name="SAPBEXaggItemX 2 2 5 2 4" xfId="15655"/>
    <cellStyle name="SAPBEXaggItemX 2 2 5 2 5" xfId="15656"/>
    <cellStyle name="SAPBEXaggItemX 2 2 5 2 6" xfId="15657"/>
    <cellStyle name="SAPBEXaggItemX 2 2 5 3" xfId="15658"/>
    <cellStyle name="SAPBEXaggItemX 2 2 5 4" xfId="15659"/>
    <cellStyle name="SAPBEXaggItemX 2 2 5 5" xfId="15660"/>
    <cellStyle name="SAPBEXaggItemX 2 2 5 6" xfId="15661"/>
    <cellStyle name="SAPBEXaggItemX 2 2 5 7" xfId="15662"/>
    <cellStyle name="SAPBEXaggItemX 2 2 5 8" xfId="15663"/>
    <cellStyle name="SAPBEXaggItemX 2 2 6" xfId="15664"/>
    <cellStyle name="SAPBEXaggItemX 2 2 6 2" xfId="15665"/>
    <cellStyle name="SAPBEXaggItemX 2 2 6 3" xfId="15666"/>
    <cellStyle name="SAPBEXaggItemX 2 2 6 4" xfId="15667"/>
    <cellStyle name="SAPBEXaggItemX 2 2 6 5" xfId="15668"/>
    <cellStyle name="SAPBEXaggItemX 2 2 6 6" xfId="15669"/>
    <cellStyle name="SAPBEXaggItemX 2 2 6 7" xfId="15670"/>
    <cellStyle name="SAPBEXaggItemX 2 2 7" xfId="15671"/>
    <cellStyle name="SAPBEXaggItemX 2 2 7 2" xfId="15672"/>
    <cellStyle name="SAPBEXaggItemX 2 2 7 3" xfId="15673"/>
    <cellStyle name="SAPBEXaggItemX 2 2 7 4" xfId="15674"/>
    <cellStyle name="SAPBEXaggItemX 2 2 7 5" xfId="15675"/>
    <cellStyle name="SAPBEXaggItemX 2 2 7 6" xfId="15676"/>
    <cellStyle name="SAPBEXaggItemX 2 2 8" xfId="15677"/>
    <cellStyle name="SAPBEXaggItemX 2 2 9" xfId="15678"/>
    <cellStyle name="SAPBEXaggItemX 2 3" xfId="15679"/>
    <cellStyle name="SAPBEXaggItemX 2 3 10" xfId="15680"/>
    <cellStyle name="SAPBEXaggItemX 2 3 2" xfId="15681"/>
    <cellStyle name="SAPBEXaggItemX 2 3 2 2" xfId="15682"/>
    <cellStyle name="SAPBEXaggItemX 2 3 2 2 2" xfId="15683"/>
    <cellStyle name="SAPBEXaggItemX 2 3 2 2 3" xfId="15684"/>
    <cellStyle name="SAPBEXaggItemX 2 3 2 2 4" xfId="15685"/>
    <cellStyle name="SAPBEXaggItemX 2 3 2 2 5" xfId="15686"/>
    <cellStyle name="SAPBEXaggItemX 2 3 2 2 6" xfId="15687"/>
    <cellStyle name="SAPBEXaggItemX 2 3 2 3" xfId="15688"/>
    <cellStyle name="SAPBEXaggItemX 2 3 2 4" xfId="15689"/>
    <cellStyle name="SAPBEXaggItemX 2 3 2 5" xfId="15690"/>
    <cellStyle name="SAPBEXaggItemX 2 3 2 6" xfId="15691"/>
    <cellStyle name="SAPBEXaggItemX 2 3 2 7" xfId="15692"/>
    <cellStyle name="SAPBEXaggItemX 2 3 2 8" xfId="15693"/>
    <cellStyle name="SAPBEXaggItemX 2 3 3" xfId="15694"/>
    <cellStyle name="SAPBEXaggItemX 2 3 3 2" xfId="15695"/>
    <cellStyle name="SAPBEXaggItemX 2 3 3 3" xfId="15696"/>
    <cellStyle name="SAPBEXaggItemX 2 3 3 4" xfId="15697"/>
    <cellStyle name="SAPBEXaggItemX 2 3 3 5" xfId="15698"/>
    <cellStyle name="SAPBEXaggItemX 2 3 3 6" xfId="15699"/>
    <cellStyle name="SAPBEXaggItemX 2 3 3 7" xfId="15700"/>
    <cellStyle name="SAPBEXaggItemX 2 3 4" xfId="15701"/>
    <cellStyle name="SAPBEXaggItemX 2 3 4 2" xfId="15702"/>
    <cellStyle name="SAPBEXaggItemX 2 3 4 3" xfId="15703"/>
    <cellStyle name="SAPBEXaggItemX 2 3 4 4" xfId="15704"/>
    <cellStyle name="SAPBEXaggItemX 2 3 4 5" xfId="15705"/>
    <cellStyle name="SAPBEXaggItemX 2 3 4 6" xfId="15706"/>
    <cellStyle name="SAPBEXaggItemX 2 3 5" xfId="15707"/>
    <cellStyle name="SAPBEXaggItemX 2 3 6" xfId="15708"/>
    <cellStyle name="SAPBEXaggItemX 2 3 7" xfId="15709"/>
    <cellStyle name="SAPBEXaggItemX 2 3 8" xfId="15710"/>
    <cellStyle name="SAPBEXaggItemX 2 3 9" xfId="15711"/>
    <cellStyle name="SAPBEXaggItemX 2 4" xfId="15712"/>
    <cellStyle name="SAPBEXaggItemX 2 4 2" xfId="15713"/>
    <cellStyle name="SAPBEXaggItemX 2 4 2 2" xfId="15714"/>
    <cellStyle name="SAPBEXaggItemX 2 4 2 3" xfId="15715"/>
    <cellStyle name="SAPBEXaggItemX 2 4 2 4" xfId="15716"/>
    <cellStyle name="SAPBEXaggItemX 2 4 2 5" xfId="15717"/>
    <cellStyle name="SAPBEXaggItemX 2 4 2 6" xfId="15718"/>
    <cellStyle name="SAPBEXaggItemX 2 4 3" xfId="15719"/>
    <cellStyle name="SAPBEXaggItemX 2 4 4" xfId="15720"/>
    <cellStyle name="SAPBEXaggItemX 2 4 5" xfId="15721"/>
    <cellStyle name="SAPBEXaggItemX 2 4 6" xfId="15722"/>
    <cellStyle name="SAPBEXaggItemX 2 4 7" xfId="15723"/>
    <cellStyle name="SAPBEXaggItemX 2 4 8" xfId="15724"/>
    <cellStyle name="SAPBEXaggItemX 2 5" xfId="15725"/>
    <cellStyle name="SAPBEXaggItemX 2 5 2" xfId="15726"/>
    <cellStyle name="SAPBEXaggItemX 2 5 2 2" xfId="15727"/>
    <cellStyle name="SAPBEXaggItemX 2 5 2 3" xfId="15728"/>
    <cellStyle name="SAPBEXaggItemX 2 5 2 4" xfId="15729"/>
    <cellStyle name="SAPBEXaggItemX 2 5 2 5" xfId="15730"/>
    <cellStyle name="SAPBEXaggItemX 2 5 2 6" xfId="15731"/>
    <cellStyle name="SAPBEXaggItemX 2 5 3" xfId="15732"/>
    <cellStyle name="SAPBEXaggItemX 2 5 4" xfId="15733"/>
    <cellStyle name="SAPBEXaggItemX 2 5 5" xfId="15734"/>
    <cellStyle name="SAPBEXaggItemX 2 5 6" xfId="15735"/>
    <cellStyle name="SAPBEXaggItemX 2 5 7" xfId="15736"/>
    <cellStyle name="SAPBEXaggItemX 2 5 8" xfId="15737"/>
    <cellStyle name="SAPBEXaggItemX 2 6" xfId="15738"/>
    <cellStyle name="SAPBEXaggItemX 2 6 2" xfId="15739"/>
    <cellStyle name="SAPBEXaggItemX 2 6 3" xfId="15740"/>
    <cellStyle name="SAPBEXaggItemX 2 6 4" xfId="15741"/>
    <cellStyle name="SAPBEXaggItemX 2 6 5" xfId="15742"/>
    <cellStyle name="SAPBEXaggItemX 2 6 6" xfId="15743"/>
    <cellStyle name="SAPBEXaggItemX 2 7" xfId="15744"/>
    <cellStyle name="SAPBEXaggItemX 2 7 2" xfId="15745"/>
    <cellStyle name="SAPBEXaggItemX 2 7 3" xfId="15746"/>
    <cellStyle name="SAPBEXaggItemX 2 7 4" xfId="15747"/>
    <cellStyle name="SAPBEXaggItemX 2 7 5" xfId="15748"/>
    <cellStyle name="SAPBEXaggItemX 2 7 6" xfId="15749"/>
    <cellStyle name="SAPBEXaggItemX 2 8" xfId="15750"/>
    <cellStyle name="SAPBEXaggItemX 2 8 2" xfId="15751"/>
    <cellStyle name="SAPBEXaggItemX 2 8 3" xfId="15752"/>
    <cellStyle name="SAPBEXaggItemX 2 8 4" xfId="15753"/>
    <cellStyle name="SAPBEXaggItemX 2 8 5" xfId="15754"/>
    <cellStyle name="SAPBEXaggItemX 2 8 6" xfId="15755"/>
    <cellStyle name="SAPBEXaggItemX 2 9" xfId="15756"/>
    <cellStyle name="SAPBEXaggItemX 2 9 2" xfId="15757"/>
    <cellStyle name="SAPBEXaggItemX 2 9 3" xfId="15758"/>
    <cellStyle name="SAPBEXaggItemX 2 9 4" xfId="15759"/>
    <cellStyle name="SAPBEXaggItemX 2 9 5" xfId="15760"/>
    <cellStyle name="SAPBEXaggItemX 2 9 6" xfId="15761"/>
    <cellStyle name="SAPBEXaggItemX 3" xfId="15762"/>
    <cellStyle name="SAPBEXaggItemX 3 10" xfId="15763"/>
    <cellStyle name="SAPBEXaggItemX 3 11" xfId="15764"/>
    <cellStyle name="SAPBEXaggItemX 3 12" xfId="15765"/>
    <cellStyle name="SAPBEXaggItemX 3 13" xfId="15766"/>
    <cellStyle name="SAPBEXaggItemX 3 2" xfId="15767"/>
    <cellStyle name="SAPBEXaggItemX 3 2 10" xfId="15768"/>
    <cellStyle name="SAPBEXaggItemX 3 2 2" xfId="15769"/>
    <cellStyle name="SAPBEXaggItemX 3 2 2 2" xfId="15770"/>
    <cellStyle name="SAPBEXaggItemX 3 2 2 2 2" xfId="15771"/>
    <cellStyle name="SAPBEXaggItemX 3 2 2 2 3" xfId="15772"/>
    <cellStyle name="SAPBEXaggItemX 3 2 2 2 4" xfId="15773"/>
    <cellStyle name="SAPBEXaggItemX 3 2 2 2 5" xfId="15774"/>
    <cellStyle name="SAPBEXaggItemX 3 2 2 2 6" xfId="15775"/>
    <cellStyle name="SAPBEXaggItemX 3 2 2 3" xfId="15776"/>
    <cellStyle name="SAPBEXaggItemX 3 2 2 4" xfId="15777"/>
    <cellStyle name="SAPBEXaggItemX 3 2 2 5" xfId="15778"/>
    <cellStyle name="SAPBEXaggItemX 3 2 2 6" xfId="15779"/>
    <cellStyle name="SAPBEXaggItemX 3 2 2 7" xfId="15780"/>
    <cellStyle name="SAPBEXaggItemX 3 2 2 8" xfId="15781"/>
    <cellStyle name="SAPBEXaggItemX 3 2 3" xfId="15782"/>
    <cellStyle name="SAPBEXaggItemX 3 2 3 2" xfId="15783"/>
    <cellStyle name="SAPBEXaggItemX 3 2 3 3" xfId="15784"/>
    <cellStyle name="SAPBEXaggItemX 3 2 3 4" xfId="15785"/>
    <cellStyle name="SAPBEXaggItemX 3 2 3 5" xfId="15786"/>
    <cellStyle name="SAPBEXaggItemX 3 2 3 6" xfId="15787"/>
    <cellStyle name="SAPBEXaggItemX 3 2 3 7" xfId="15788"/>
    <cellStyle name="SAPBEXaggItemX 3 2 4" xfId="15789"/>
    <cellStyle name="SAPBEXaggItemX 3 2 4 2" xfId="15790"/>
    <cellStyle name="SAPBEXaggItemX 3 2 4 3" xfId="15791"/>
    <cellStyle name="SAPBEXaggItemX 3 2 4 4" xfId="15792"/>
    <cellStyle name="SAPBEXaggItemX 3 2 4 5" xfId="15793"/>
    <cellStyle name="SAPBEXaggItemX 3 2 4 6" xfId="15794"/>
    <cellStyle name="SAPBEXaggItemX 3 2 5" xfId="15795"/>
    <cellStyle name="SAPBEXaggItemX 3 2 6" xfId="15796"/>
    <cellStyle name="SAPBEXaggItemX 3 2 7" xfId="15797"/>
    <cellStyle name="SAPBEXaggItemX 3 2 8" xfId="15798"/>
    <cellStyle name="SAPBEXaggItemX 3 2 9" xfId="15799"/>
    <cellStyle name="SAPBEXaggItemX 3 3" xfId="15800"/>
    <cellStyle name="SAPBEXaggItemX 3 3 10" xfId="15801"/>
    <cellStyle name="SAPBEXaggItemX 3 3 2" xfId="15802"/>
    <cellStyle name="SAPBEXaggItemX 3 3 2 2" xfId="15803"/>
    <cellStyle name="SAPBEXaggItemX 3 3 2 2 2" xfId="15804"/>
    <cellStyle name="SAPBEXaggItemX 3 3 2 2 3" xfId="15805"/>
    <cellStyle name="SAPBEXaggItemX 3 3 2 2 4" xfId="15806"/>
    <cellStyle name="SAPBEXaggItemX 3 3 2 2 5" xfId="15807"/>
    <cellStyle name="SAPBEXaggItemX 3 3 2 2 6" xfId="15808"/>
    <cellStyle name="SAPBEXaggItemX 3 3 2 3" xfId="15809"/>
    <cellStyle name="SAPBEXaggItemX 3 3 2 4" xfId="15810"/>
    <cellStyle name="SAPBEXaggItemX 3 3 2 5" xfId="15811"/>
    <cellStyle name="SAPBEXaggItemX 3 3 2 6" xfId="15812"/>
    <cellStyle name="SAPBEXaggItemX 3 3 2 7" xfId="15813"/>
    <cellStyle name="SAPBEXaggItemX 3 3 2 8" xfId="15814"/>
    <cellStyle name="SAPBEXaggItemX 3 3 3" xfId="15815"/>
    <cellStyle name="SAPBEXaggItemX 3 3 3 2" xfId="15816"/>
    <cellStyle name="SAPBEXaggItemX 3 3 3 3" xfId="15817"/>
    <cellStyle name="SAPBEXaggItemX 3 3 3 4" xfId="15818"/>
    <cellStyle name="SAPBEXaggItemX 3 3 3 5" xfId="15819"/>
    <cellStyle name="SAPBEXaggItemX 3 3 3 6" xfId="15820"/>
    <cellStyle name="SAPBEXaggItemX 3 3 3 7" xfId="15821"/>
    <cellStyle name="SAPBEXaggItemX 3 3 4" xfId="15822"/>
    <cellStyle name="SAPBEXaggItemX 3 3 4 2" xfId="15823"/>
    <cellStyle name="SAPBEXaggItemX 3 3 4 3" xfId="15824"/>
    <cellStyle name="SAPBEXaggItemX 3 3 4 4" xfId="15825"/>
    <cellStyle name="SAPBEXaggItemX 3 3 4 5" xfId="15826"/>
    <cellStyle name="SAPBEXaggItemX 3 3 4 6" xfId="15827"/>
    <cellStyle name="SAPBEXaggItemX 3 3 5" xfId="15828"/>
    <cellStyle name="SAPBEXaggItemX 3 3 6" xfId="15829"/>
    <cellStyle name="SAPBEXaggItemX 3 3 7" xfId="15830"/>
    <cellStyle name="SAPBEXaggItemX 3 3 8" xfId="15831"/>
    <cellStyle name="SAPBEXaggItemX 3 3 9" xfId="15832"/>
    <cellStyle name="SAPBEXaggItemX 3 4" xfId="15833"/>
    <cellStyle name="SAPBEXaggItemX 3 4 2" xfId="15834"/>
    <cellStyle name="SAPBEXaggItemX 3 4 2 2" xfId="15835"/>
    <cellStyle name="SAPBEXaggItemX 3 4 2 3" xfId="15836"/>
    <cellStyle name="SAPBEXaggItemX 3 4 2 4" xfId="15837"/>
    <cellStyle name="SAPBEXaggItemX 3 4 2 5" xfId="15838"/>
    <cellStyle name="SAPBEXaggItemX 3 4 2 6" xfId="15839"/>
    <cellStyle name="SAPBEXaggItemX 3 4 3" xfId="15840"/>
    <cellStyle name="SAPBEXaggItemX 3 4 4" xfId="15841"/>
    <cellStyle name="SAPBEXaggItemX 3 4 5" xfId="15842"/>
    <cellStyle name="SAPBEXaggItemX 3 4 6" xfId="15843"/>
    <cellStyle name="SAPBEXaggItemX 3 4 7" xfId="15844"/>
    <cellStyle name="SAPBEXaggItemX 3 4 8" xfId="15845"/>
    <cellStyle name="SAPBEXaggItemX 3 5" xfId="15846"/>
    <cellStyle name="SAPBEXaggItemX 3 5 2" xfId="15847"/>
    <cellStyle name="SAPBEXaggItemX 3 5 2 2" xfId="15848"/>
    <cellStyle name="SAPBEXaggItemX 3 5 2 3" xfId="15849"/>
    <cellStyle name="SAPBEXaggItemX 3 5 2 4" xfId="15850"/>
    <cellStyle name="SAPBEXaggItemX 3 5 2 5" xfId="15851"/>
    <cellStyle name="SAPBEXaggItemX 3 5 2 6" xfId="15852"/>
    <cellStyle name="SAPBEXaggItemX 3 5 3" xfId="15853"/>
    <cellStyle name="SAPBEXaggItemX 3 5 4" xfId="15854"/>
    <cellStyle name="SAPBEXaggItemX 3 5 5" xfId="15855"/>
    <cellStyle name="SAPBEXaggItemX 3 5 6" xfId="15856"/>
    <cellStyle name="SAPBEXaggItemX 3 5 7" xfId="15857"/>
    <cellStyle name="SAPBEXaggItemX 3 5 8" xfId="15858"/>
    <cellStyle name="SAPBEXaggItemX 3 6" xfId="15859"/>
    <cellStyle name="SAPBEXaggItemX 3 6 2" xfId="15860"/>
    <cellStyle name="SAPBEXaggItemX 3 6 3" xfId="15861"/>
    <cellStyle name="SAPBEXaggItemX 3 6 4" xfId="15862"/>
    <cellStyle name="SAPBEXaggItemX 3 6 5" xfId="15863"/>
    <cellStyle name="SAPBEXaggItemX 3 6 6" xfId="15864"/>
    <cellStyle name="SAPBEXaggItemX 3 6 7" xfId="15865"/>
    <cellStyle name="SAPBEXaggItemX 3 7" xfId="15866"/>
    <cellStyle name="SAPBEXaggItemX 3 7 2" xfId="15867"/>
    <cellStyle name="SAPBEXaggItemX 3 7 3" xfId="15868"/>
    <cellStyle name="SAPBEXaggItemX 3 7 4" xfId="15869"/>
    <cellStyle name="SAPBEXaggItemX 3 7 5" xfId="15870"/>
    <cellStyle name="SAPBEXaggItemX 3 7 6" xfId="15871"/>
    <cellStyle name="SAPBEXaggItemX 3 8" xfId="15872"/>
    <cellStyle name="SAPBEXaggItemX 3 9" xfId="15873"/>
    <cellStyle name="SAPBEXaggItemX 4" xfId="15874"/>
    <cellStyle name="SAPBEXaggItemX 4 10" xfId="15875"/>
    <cellStyle name="SAPBEXaggItemX 4 11" xfId="15876"/>
    <cellStyle name="SAPBEXaggItemX 4 12" xfId="15877"/>
    <cellStyle name="SAPBEXaggItemX 4 13" xfId="15878"/>
    <cellStyle name="SAPBEXaggItemX 4 2" xfId="15879"/>
    <cellStyle name="SAPBEXaggItemX 4 2 10" xfId="15880"/>
    <cellStyle name="SAPBEXaggItemX 4 2 2" xfId="15881"/>
    <cellStyle name="SAPBEXaggItemX 4 2 2 2" xfId="15882"/>
    <cellStyle name="SAPBEXaggItemX 4 2 2 2 2" xfId="15883"/>
    <cellStyle name="SAPBEXaggItemX 4 2 2 2 3" xfId="15884"/>
    <cellStyle name="SAPBEXaggItemX 4 2 2 2 4" xfId="15885"/>
    <cellStyle name="SAPBEXaggItemX 4 2 2 2 5" xfId="15886"/>
    <cellStyle name="SAPBEXaggItemX 4 2 2 2 6" xfId="15887"/>
    <cellStyle name="SAPBEXaggItemX 4 2 2 3" xfId="15888"/>
    <cellStyle name="SAPBEXaggItemX 4 2 2 4" xfId="15889"/>
    <cellStyle name="SAPBEXaggItemX 4 2 2 5" xfId="15890"/>
    <cellStyle name="SAPBEXaggItemX 4 2 2 6" xfId="15891"/>
    <cellStyle name="SAPBEXaggItemX 4 2 2 7" xfId="15892"/>
    <cellStyle name="SAPBEXaggItemX 4 2 2 8" xfId="15893"/>
    <cellStyle name="SAPBEXaggItemX 4 2 3" xfId="15894"/>
    <cellStyle name="SAPBEXaggItemX 4 2 3 2" xfId="15895"/>
    <cellStyle name="SAPBEXaggItemX 4 2 3 3" xfId="15896"/>
    <cellStyle name="SAPBEXaggItemX 4 2 3 4" xfId="15897"/>
    <cellStyle name="SAPBEXaggItemX 4 2 3 5" xfId="15898"/>
    <cellStyle name="SAPBEXaggItemX 4 2 3 6" xfId="15899"/>
    <cellStyle name="SAPBEXaggItemX 4 2 3 7" xfId="15900"/>
    <cellStyle name="SAPBEXaggItemX 4 2 4" xfId="15901"/>
    <cellStyle name="SAPBEXaggItemX 4 2 4 2" xfId="15902"/>
    <cellStyle name="SAPBEXaggItemX 4 2 4 3" xfId="15903"/>
    <cellStyle name="SAPBEXaggItemX 4 2 4 4" xfId="15904"/>
    <cellStyle name="SAPBEXaggItemX 4 2 4 5" xfId="15905"/>
    <cellStyle name="SAPBEXaggItemX 4 2 4 6" xfId="15906"/>
    <cellStyle name="SAPBEXaggItemX 4 2 5" xfId="15907"/>
    <cellStyle name="SAPBEXaggItemX 4 2 6" xfId="15908"/>
    <cellStyle name="SAPBEXaggItemX 4 2 7" xfId="15909"/>
    <cellStyle name="SAPBEXaggItemX 4 2 8" xfId="15910"/>
    <cellStyle name="SAPBEXaggItemX 4 2 9" xfId="15911"/>
    <cellStyle name="SAPBEXaggItemX 4 3" xfId="15912"/>
    <cellStyle name="SAPBEXaggItemX 4 3 10" xfId="15913"/>
    <cellStyle name="SAPBEXaggItemX 4 3 2" xfId="15914"/>
    <cellStyle name="SAPBEXaggItemX 4 3 2 2" xfId="15915"/>
    <cellStyle name="SAPBEXaggItemX 4 3 2 2 2" xfId="15916"/>
    <cellStyle name="SAPBEXaggItemX 4 3 2 2 3" xfId="15917"/>
    <cellStyle name="SAPBEXaggItemX 4 3 2 2 4" xfId="15918"/>
    <cellStyle name="SAPBEXaggItemX 4 3 2 2 5" xfId="15919"/>
    <cellStyle name="SAPBEXaggItemX 4 3 2 2 6" xfId="15920"/>
    <cellStyle name="SAPBEXaggItemX 4 3 2 3" xfId="15921"/>
    <cellStyle name="SAPBEXaggItemX 4 3 2 4" xfId="15922"/>
    <cellStyle name="SAPBEXaggItemX 4 3 2 5" xfId="15923"/>
    <cellStyle name="SAPBEXaggItemX 4 3 2 6" xfId="15924"/>
    <cellStyle name="SAPBEXaggItemX 4 3 2 7" xfId="15925"/>
    <cellStyle name="SAPBEXaggItemX 4 3 2 8" xfId="15926"/>
    <cellStyle name="SAPBEXaggItemX 4 3 3" xfId="15927"/>
    <cellStyle name="SAPBEXaggItemX 4 3 3 2" xfId="15928"/>
    <cellStyle name="SAPBEXaggItemX 4 3 3 3" xfId="15929"/>
    <cellStyle name="SAPBEXaggItemX 4 3 3 4" xfId="15930"/>
    <cellStyle name="SAPBEXaggItemX 4 3 3 5" xfId="15931"/>
    <cellStyle name="SAPBEXaggItemX 4 3 3 6" xfId="15932"/>
    <cellStyle name="SAPBEXaggItemX 4 3 3 7" xfId="15933"/>
    <cellStyle name="SAPBEXaggItemX 4 3 4" xfId="15934"/>
    <cellStyle name="SAPBEXaggItemX 4 3 4 2" xfId="15935"/>
    <cellStyle name="SAPBEXaggItemX 4 3 4 3" xfId="15936"/>
    <cellStyle name="SAPBEXaggItemX 4 3 4 4" xfId="15937"/>
    <cellStyle name="SAPBEXaggItemX 4 3 4 5" xfId="15938"/>
    <cellStyle name="SAPBEXaggItemX 4 3 4 6" xfId="15939"/>
    <cellStyle name="SAPBEXaggItemX 4 3 5" xfId="15940"/>
    <cellStyle name="SAPBEXaggItemX 4 3 6" xfId="15941"/>
    <cellStyle name="SAPBEXaggItemX 4 3 7" xfId="15942"/>
    <cellStyle name="SAPBEXaggItemX 4 3 8" xfId="15943"/>
    <cellStyle name="SAPBEXaggItemX 4 3 9" xfId="15944"/>
    <cellStyle name="SAPBEXaggItemX 4 4" xfId="15945"/>
    <cellStyle name="SAPBEXaggItemX 4 4 2" xfId="15946"/>
    <cellStyle name="SAPBEXaggItemX 4 4 2 2" xfId="15947"/>
    <cellStyle name="SAPBEXaggItemX 4 4 2 3" xfId="15948"/>
    <cellStyle name="SAPBEXaggItemX 4 4 2 4" xfId="15949"/>
    <cellStyle name="SAPBEXaggItemX 4 4 2 5" xfId="15950"/>
    <cellStyle name="SAPBEXaggItemX 4 4 2 6" xfId="15951"/>
    <cellStyle name="SAPBEXaggItemX 4 4 3" xfId="15952"/>
    <cellStyle name="SAPBEXaggItemX 4 4 4" xfId="15953"/>
    <cellStyle name="SAPBEXaggItemX 4 4 5" xfId="15954"/>
    <cellStyle name="SAPBEXaggItemX 4 4 6" xfId="15955"/>
    <cellStyle name="SAPBEXaggItemX 4 4 7" xfId="15956"/>
    <cellStyle name="SAPBEXaggItemX 4 4 8" xfId="15957"/>
    <cellStyle name="SAPBEXaggItemX 4 5" xfId="15958"/>
    <cellStyle name="SAPBEXaggItemX 4 5 2" xfId="15959"/>
    <cellStyle name="SAPBEXaggItemX 4 5 2 2" xfId="15960"/>
    <cellStyle name="SAPBEXaggItemX 4 5 2 3" xfId="15961"/>
    <cellStyle name="SAPBEXaggItemX 4 5 2 4" xfId="15962"/>
    <cellStyle name="SAPBEXaggItemX 4 5 2 5" xfId="15963"/>
    <cellStyle name="SAPBEXaggItemX 4 5 2 6" xfId="15964"/>
    <cellStyle name="SAPBEXaggItemX 4 5 3" xfId="15965"/>
    <cellStyle name="SAPBEXaggItemX 4 5 4" xfId="15966"/>
    <cellStyle name="SAPBEXaggItemX 4 5 5" xfId="15967"/>
    <cellStyle name="SAPBEXaggItemX 4 5 6" xfId="15968"/>
    <cellStyle name="SAPBEXaggItemX 4 5 7" xfId="15969"/>
    <cellStyle name="SAPBEXaggItemX 4 5 8" xfId="15970"/>
    <cellStyle name="SAPBEXaggItemX 4 6" xfId="15971"/>
    <cellStyle name="SAPBEXaggItemX 4 6 2" xfId="15972"/>
    <cellStyle name="SAPBEXaggItemX 4 6 3" xfId="15973"/>
    <cellStyle name="SAPBEXaggItemX 4 6 4" xfId="15974"/>
    <cellStyle name="SAPBEXaggItemX 4 6 5" xfId="15975"/>
    <cellStyle name="SAPBEXaggItemX 4 6 6" xfId="15976"/>
    <cellStyle name="SAPBEXaggItemX 4 6 7" xfId="15977"/>
    <cellStyle name="SAPBEXaggItemX 4 7" xfId="15978"/>
    <cellStyle name="SAPBEXaggItemX 4 7 2" xfId="15979"/>
    <cellStyle name="SAPBEXaggItemX 4 7 3" xfId="15980"/>
    <cellStyle name="SAPBEXaggItemX 4 7 4" xfId="15981"/>
    <cellStyle name="SAPBEXaggItemX 4 7 5" xfId="15982"/>
    <cellStyle name="SAPBEXaggItemX 4 7 6" xfId="15983"/>
    <cellStyle name="SAPBEXaggItemX 4 8" xfId="15984"/>
    <cellStyle name="SAPBEXaggItemX 4 9" xfId="15985"/>
    <cellStyle name="SAPBEXaggItemX 5" xfId="15986"/>
    <cellStyle name="SAPBEXaggItemX 5 10" xfId="15987"/>
    <cellStyle name="SAPBEXaggItemX 5 2" xfId="15988"/>
    <cellStyle name="SAPBEXaggItemX 5 2 2" xfId="15989"/>
    <cellStyle name="SAPBEXaggItemX 5 2 2 2" xfId="15990"/>
    <cellStyle name="SAPBEXaggItemX 5 2 2 3" xfId="15991"/>
    <cellStyle name="SAPBEXaggItemX 5 2 2 4" xfId="15992"/>
    <cellStyle name="SAPBEXaggItemX 5 2 2 5" xfId="15993"/>
    <cellStyle name="SAPBEXaggItemX 5 2 2 6" xfId="15994"/>
    <cellStyle name="SAPBEXaggItemX 5 2 3" xfId="15995"/>
    <cellStyle name="SAPBEXaggItemX 5 2 4" xfId="15996"/>
    <cellStyle name="SAPBEXaggItemX 5 2 5" xfId="15997"/>
    <cellStyle name="SAPBEXaggItemX 5 2 6" xfId="15998"/>
    <cellStyle name="SAPBEXaggItemX 5 2 7" xfId="15999"/>
    <cellStyle name="SAPBEXaggItemX 5 2 8" xfId="16000"/>
    <cellStyle name="SAPBEXaggItemX 5 3" xfId="16001"/>
    <cellStyle name="SAPBEXaggItemX 5 3 2" xfId="16002"/>
    <cellStyle name="SAPBEXaggItemX 5 3 3" xfId="16003"/>
    <cellStyle name="SAPBEXaggItemX 5 3 4" xfId="16004"/>
    <cellStyle name="SAPBEXaggItemX 5 3 5" xfId="16005"/>
    <cellStyle name="SAPBEXaggItemX 5 3 6" xfId="16006"/>
    <cellStyle name="SAPBEXaggItemX 5 3 7" xfId="16007"/>
    <cellStyle name="SAPBEXaggItemX 5 4" xfId="16008"/>
    <cellStyle name="SAPBEXaggItemX 5 4 2" xfId="16009"/>
    <cellStyle name="SAPBEXaggItemX 5 4 3" xfId="16010"/>
    <cellStyle name="SAPBEXaggItemX 5 4 4" xfId="16011"/>
    <cellStyle name="SAPBEXaggItemX 5 4 5" xfId="16012"/>
    <cellStyle name="SAPBEXaggItemX 5 4 6" xfId="16013"/>
    <cellStyle name="SAPBEXaggItemX 5 5" xfId="16014"/>
    <cellStyle name="SAPBEXaggItemX 5 6" xfId="16015"/>
    <cellStyle name="SAPBEXaggItemX 5 7" xfId="16016"/>
    <cellStyle name="SAPBEXaggItemX 5 8" xfId="16017"/>
    <cellStyle name="SAPBEXaggItemX 5 9" xfId="16018"/>
    <cellStyle name="SAPBEXaggItemX 6" xfId="16019"/>
    <cellStyle name="SAPBEXaggItemX 6 2" xfId="16020"/>
    <cellStyle name="SAPBEXaggItemX 6 3" xfId="16021"/>
    <cellStyle name="SAPBEXaggItemX 6 4" xfId="16022"/>
    <cellStyle name="SAPBEXaggItemX 6 5" xfId="16023"/>
    <cellStyle name="SAPBEXaggItemX 6 6" xfId="16024"/>
    <cellStyle name="SAPBEXaggItemX 7" xfId="16025"/>
    <cellStyle name="SAPBEXaggItemX 7 2" xfId="16026"/>
    <cellStyle name="SAPBEXaggItemX 7 3" xfId="16027"/>
    <cellStyle name="SAPBEXaggItemX 7 4" xfId="16028"/>
    <cellStyle name="SAPBEXaggItemX 7 5" xfId="16029"/>
    <cellStyle name="SAPBEXaggItemX 7 6" xfId="16030"/>
    <cellStyle name="SAPBEXaggItemX 8" xfId="16031"/>
    <cellStyle name="SAPBEXaggItemX 8 2" xfId="16032"/>
    <cellStyle name="SAPBEXaggItemX 9" xfId="16033"/>
    <cellStyle name="SAPBEXaggItemX 9 2" xfId="16034"/>
    <cellStyle name="SAPBEXchaText" xfId="16035"/>
    <cellStyle name="SAPBEXchaText 10" xfId="16036"/>
    <cellStyle name="SAPBEXchaText 2" xfId="16037"/>
    <cellStyle name="SAPBEXchaText 2 10" xfId="16038"/>
    <cellStyle name="SAPBEXchaText 2 11" xfId="16039"/>
    <cellStyle name="SAPBEXchaText 2 12" xfId="16040"/>
    <cellStyle name="SAPBEXchaText 2 13" xfId="16041"/>
    <cellStyle name="SAPBEXchaText 2 14" xfId="16042"/>
    <cellStyle name="SAPBEXchaText 2 15" xfId="16043"/>
    <cellStyle name="SAPBEXchaText 2 16" xfId="16044"/>
    <cellStyle name="SAPBEXchaText 2 17" xfId="16045"/>
    <cellStyle name="SAPBEXchaText 2 2" xfId="16046"/>
    <cellStyle name="SAPBEXchaText 2 2 10" xfId="16047"/>
    <cellStyle name="SAPBEXchaText 2 2 11" xfId="16048"/>
    <cellStyle name="SAPBEXchaText 2 2 12" xfId="16049"/>
    <cellStyle name="SAPBEXchaText 2 2 13" xfId="16050"/>
    <cellStyle name="SAPBEXchaText 2 2 14" xfId="16051"/>
    <cellStyle name="SAPBEXchaText 2 2 15" xfId="16052"/>
    <cellStyle name="SAPBEXchaText 2 2 16" xfId="16053"/>
    <cellStyle name="SAPBEXchaText 2 2 17" xfId="16054"/>
    <cellStyle name="SAPBEXchaText 2 2 2" xfId="16055"/>
    <cellStyle name="SAPBEXchaText 2 2 2 10" xfId="16056"/>
    <cellStyle name="SAPBEXchaText 2 2 2 11" xfId="16057"/>
    <cellStyle name="SAPBEXchaText 2 2 2 12" xfId="16058"/>
    <cellStyle name="SAPBEXchaText 2 2 2 13" xfId="16059"/>
    <cellStyle name="SAPBEXchaText 2 2 2 14" xfId="16060"/>
    <cellStyle name="SAPBEXchaText 2 2 2 15" xfId="16061"/>
    <cellStyle name="SAPBEXchaText 2 2 2 2" xfId="16062"/>
    <cellStyle name="SAPBEXchaText 2 2 2 2 10" xfId="16063"/>
    <cellStyle name="SAPBEXchaText 2 2 2 2 2" xfId="16064"/>
    <cellStyle name="SAPBEXchaText 2 2 2 2 2 2" xfId="16065"/>
    <cellStyle name="SAPBEXchaText 2 2 2 2 2 2 2" xfId="16066"/>
    <cellStyle name="SAPBEXchaText 2 2 2 2 2 2 3" xfId="16067"/>
    <cellStyle name="SAPBEXchaText 2 2 2 2 2 2 4" xfId="16068"/>
    <cellStyle name="SAPBEXchaText 2 2 2 2 2 2 5" xfId="16069"/>
    <cellStyle name="SAPBEXchaText 2 2 2 2 2 2 6" xfId="16070"/>
    <cellStyle name="SAPBEXchaText 2 2 2 2 2 3" xfId="16071"/>
    <cellStyle name="SAPBEXchaText 2 2 2 2 2 4" xfId="16072"/>
    <cellStyle name="SAPBEXchaText 2 2 2 2 2 5" xfId="16073"/>
    <cellStyle name="SAPBEXchaText 2 2 2 2 2 6" xfId="16074"/>
    <cellStyle name="SAPBEXchaText 2 2 2 2 2 7" xfId="16075"/>
    <cellStyle name="SAPBEXchaText 2 2 2 2 2 8" xfId="16076"/>
    <cellStyle name="SAPBEXchaText 2 2 2 2 3" xfId="16077"/>
    <cellStyle name="SAPBEXchaText 2 2 2 2 3 2" xfId="16078"/>
    <cellStyle name="SAPBEXchaText 2 2 2 2 3 3" xfId="16079"/>
    <cellStyle name="SAPBEXchaText 2 2 2 2 3 4" xfId="16080"/>
    <cellStyle name="SAPBEXchaText 2 2 2 2 3 5" xfId="16081"/>
    <cellStyle name="SAPBEXchaText 2 2 2 2 3 6" xfId="16082"/>
    <cellStyle name="SAPBEXchaText 2 2 2 2 3 7" xfId="16083"/>
    <cellStyle name="SAPBEXchaText 2 2 2 2 4" xfId="16084"/>
    <cellStyle name="SAPBEXchaText 2 2 2 2 4 2" xfId="16085"/>
    <cellStyle name="SAPBEXchaText 2 2 2 2 4 3" xfId="16086"/>
    <cellStyle name="SAPBEXchaText 2 2 2 2 4 4" xfId="16087"/>
    <cellStyle name="SAPBEXchaText 2 2 2 2 4 5" xfId="16088"/>
    <cellStyle name="SAPBEXchaText 2 2 2 2 4 6" xfId="16089"/>
    <cellStyle name="SAPBEXchaText 2 2 2 2 5" xfId="16090"/>
    <cellStyle name="SAPBEXchaText 2 2 2 2 6" xfId="16091"/>
    <cellStyle name="SAPBEXchaText 2 2 2 2 7" xfId="16092"/>
    <cellStyle name="SAPBEXchaText 2 2 2 2 8" xfId="16093"/>
    <cellStyle name="SAPBEXchaText 2 2 2 2 9" xfId="16094"/>
    <cellStyle name="SAPBEXchaText 2 2 2 3" xfId="16095"/>
    <cellStyle name="SAPBEXchaText 2 2 2 3 10" xfId="16096"/>
    <cellStyle name="SAPBEXchaText 2 2 2 3 2" xfId="16097"/>
    <cellStyle name="SAPBEXchaText 2 2 2 3 2 2" xfId="16098"/>
    <cellStyle name="SAPBEXchaText 2 2 2 3 2 2 2" xfId="16099"/>
    <cellStyle name="SAPBEXchaText 2 2 2 3 2 2 3" xfId="16100"/>
    <cellStyle name="SAPBEXchaText 2 2 2 3 2 2 4" xfId="16101"/>
    <cellStyle name="SAPBEXchaText 2 2 2 3 2 2 5" xfId="16102"/>
    <cellStyle name="SAPBEXchaText 2 2 2 3 2 2 6" xfId="16103"/>
    <cellStyle name="SAPBEXchaText 2 2 2 3 2 3" xfId="16104"/>
    <cellStyle name="SAPBEXchaText 2 2 2 3 2 4" xfId="16105"/>
    <cellStyle name="SAPBEXchaText 2 2 2 3 2 5" xfId="16106"/>
    <cellStyle name="SAPBEXchaText 2 2 2 3 2 6" xfId="16107"/>
    <cellStyle name="SAPBEXchaText 2 2 2 3 2 7" xfId="16108"/>
    <cellStyle name="SAPBEXchaText 2 2 2 3 2 8" xfId="16109"/>
    <cellStyle name="SAPBEXchaText 2 2 2 3 3" xfId="16110"/>
    <cellStyle name="SAPBEXchaText 2 2 2 3 3 2" xfId="16111"/>
    <cellStyle name="SAPBEXchaText 2 2 2 3 3 3" xfId="16112"/>
    <cellStyle name="SAPBEXchaText 2 2 2 3 3 4" xfId="16113"/>
    <cellStyle name="SAPBEXchaText 2 2 2 3 3 5" xfId="16114"/>
    <cellStyle name="SAPBEXchaText 2 2 2 3 3 6" xfId="16115"/>
    <cellStyle name="SAPBEXchaText 2 2 2 3 3 7" xfId="16116"/>
    <cellStyle name="SAPBEXchaText 2 2 2 3 4" xfId="16117"/>
    <cellStyle name="SAPBEXchaText 2 2 2 3 4 2" xfId="16118"/>
    <cellStyle name="SAPBEXchaText 2 2 2 3 4 3" xfId="16119"/>
    <cellStyle name="SAPBEXchaText 2 2 2 3 4 4" xfId="16120"/>
    <cellStyle name="SAPBEXchaText 2 2 2 3 4 5" xfId="16121"/>
    <cellStyle name="SAPBEXchaText 2 2 2 3 4 6" xfId="16122"/>
    <cellStyle name="SAPBEXchaText 2 2 2 3 5" xfId="16123"/>
    <cellStyle name="SAPBEXchaText 2 2 2 3 6" xfId="16124"/>
    <cellStyle name="SAPBEXchaText 2 2 2 3 7" xfId="16125"/>
    <cellStyle name="SAPBEXchaText 2 2 2 3 8" xfId="16126"/>
    <cellStyle name="SAPBEXchaText 2 2 2 3 9" xfId="16127"/>
    <cellStyle name="SAPBEXchaText 2 2 2 4" xfId="16128"/>
    <cellStyle name="SAPBEXchaText 2 2 2 4 2" xfId="16129"/>
    <cellStyle name="SAPBEXchaText 2 2 2 4 2 2" xfId="16130"/>
    <cellStyle name="SAPBEXchaText 2 2 2 4 2 3" xfId="16131"/>
    <cellStyle name="SAPBEXchaText 2 2 2 4 2 4" xfId="16132"/>
    <cellStyle name="SAPBEXchaText 2 2 2 4 2 5" xfId="16133"/>
    <cellStyle name="SAPBEXchaText 2 2 2 4 2 6" xfId="16134"/>
    <cellStyle name="SAPBEXchaText 2 2 2 4 3" xfId="16135"/>
    <cellStyle name="SAPBEXchaText 2 2 2 4 4" xfId="16136"/>
    <cellStyle name="SAPBEXchaText 2 2 2 4 5" xfId="16137"/>
    <cellStyle name="SAPBEXchaText 2 2 2 4 6" xfId="16138"/>
    <cellStyle name="SAPBEXchaText 2 2 2 4 7" xfId="16139"/>
    <cellStyle name="SAPBEXchaText 2 2 2 4 8" xfId="16140"/>
    <cellStyle name="SAPBEXchaText 2 2 2 5" xfId="16141"/>
    <cellStyle name="SAPBEXchaText 2 2 2 5 2" xfId="16142"/>
    <cellStyle name="SAPBEXchaText 2 2 2 5 2 2" xfId="16143"/>
    <cellStyle name="SAPBEXchaText 2 2 2 5 2 3" xfId="16144"/>
    <cellStyle name="SAPBEXchaText 2 2 2 5 2 4" xfId="16145"/>
    <cellStyle name="SAPBEXchaText 2 2 2 5 2 5" xfId="16146"/>
    <cellStyle name="SAPBEXchaText 2 2 2 5 2 6" xfId="16147"/>
    <cellStyle name="SAPBEXchaText 2 2 2 5 3" xfId="16148"/>
    <cellStyle name="SAPBEXchaText 2 2 2 5 4" xfId="16149"/>
    <cellStyle name="SAPBEXchaText 2 2 2 5 5" xfId="16150"/>
    <cellStyle name="SAPBEXchaText 2 2 2 5 6" xfId="16151"/>
    <cellStyle name="SAPBEXchaText 2 2 2 5 7" xfId="16152"/>
    <cellStyle name="SAPBEXchaText 2 2 2 5 8" xfId="16153"/>
    <cellStyle name="SAPBEXchaText 2 2 2 6" xfId="16154"/>
    <cellStyle name="SAPBEXchaText 2 2 2 6 2" xfId="16155"/>
    <cellStyle name="SAPBEXchaText 2 2 2 6 3" xfId="16156"/>
    <cellStyle name="SAPBEXchaText 2 2 2 6 4" xfId="16157"/>
    <cellStyle name="SAPBEXchaText 2 2 2 6 5" xfId="16158"/>
    <cellStyle name="SAPBEXchaText 2 2 2 6 6" xfId="16159"/>
    <cellStyle name="SAPBEXchaText 2 2 2 6 7" xfId="16160"/>
    <cellStyle name="SAPBEXchaText 2 2 2 7" xfId="16161"/>
    <cellStyle name="SAPBEXchaText 2 2 2 7 2" xfId="16162"/>
    <cellStyle name="SAPBEXchaText 2 2 2 7 3" xfId="16163"/>
    <cellStyle name="SAPBEXchaText 2 2 2 7 4" xfId="16164"/>
    <cellStyle name="SAPBEXchaText 2 2 2 7 5" xfId="16165"/>
    <cellStyle name="SAPBEXchaText 2 2 2 7 6" xfId="16166"/>
    <cellStyle name="SAPBEXchaText 2 2 2 8" xfId="16167"/>
    <cellStyle name="SAPBEXchaText 2 2 2 9" xfId="16168"/>
    <cellStyle name="SAPBEXchaText 2 2 3" xfId="16169"/>
    <cellStyle name="SAPBEXchaText 2 2 3 10" xfId="16170"/>
    <cellStyle name="SAPBEXchaText 2 2 3 2" xfId="16171"/>
    <cellStyle name="SAPBEXchaText 2 2 3 2 2" xfId="16172"/>
    <cellStyle name="SAPBEXchaText 2 2 3 2 2 2" xfId="16173"/>
    <cellStyle name="SAPBEXchaText 2 2 3 2 2 3" xfId="16174"/>
    <cellStyle name="SAPBEXchaText 2 2 3 2 2 4" xfId="16175"/>
    <cellStyle name="SAPBEXchaText 2 2 3 2 2 5" xfId="16176"/>
    <cellStyle name="SAPBEXchaText 2 2 3 2 2 6" xfId="16177"/>
    <cellStyle name="SAPBEXchaText 2 2 3 2 3" xfId="16178"/>
    <cellStyle name="SAPBEXchaText 2 2 3 2 4" xfId="16179"/>
    <cellStyle name="SAPBEXchaText 2 2 3 2 5" xfId="16180"/>
    <cellStyle name="SAPBEXchaText 2 2 3 2 6" xfId="16181"/>
    <cellStyle name="SAPBEXchaText 2 2 3 2 7" xfId="16182"/>
    <cellStyle name="SAPBEXchaText 2 2 3 2 8" xfId="16183"/>
    <cellStyle name="SAPBEXchaText 2 2 3 3" xfId="16184"/>
    <cellStyle name="SAPBEXchaText 2 2 3 3 2" xfId="16185"/>
    <cellStyle name="SAPBEXchaText 2 2 3 3 3" xfId="16186"/>
    <cellStyle name="SAPBEXchaText 2 2 3 3 4" xfId="16187"/>
    <cellStyle name="SAPBEXchaText 2 2 3 3 5" xfId="16188"/>
    <cellStyle name="SAPBEXchaText 2 2 3 3 6" xfId="16189"/>
    <cellStyle name="SAPBEXchaText 2 2 3 3 7" xfId="16190"/>
    <cellStyle name="SAPBEXchaText 2 2 3 4" xfId="16191"/>
    <cellStyle name="SAPBEXchaText 2 2 3 4 2" xfId="16192"/>
    <cellStyle name="SAPBEXchaText 2 2 3 4 3" xfId="16193"/>
    <cellStyle name="SAPBEXchaText 2 2 3 4 4" xfId="16194"/>
    <cellStyle name="SAPBEXchaText 2 2 3 4 5" xfId="16195"/>
    <cellStyle name="SAPBEXchaText 2 2 3 4 6" xfId="16196"/>
    <cellStyle name="SAPBEXchaText 2 2 3 5" xfId="16197"/>
    <cellStyle name="SAPBEXchaText 2 2 3 6" xfId="16198"/>
    <cellStyle name="SAPBEXchaText 2 2 3 7" xfId="16199"/>
    <cellStyle name="SAPBEXchaText 2 2 3 8" xfId="16200"/>
    <cellStyle name="SAPBEXchaText 2 2 3 9" xfId="16201"/>
    <cellStyle name="SAPBEXchaText 2 2 4" xfId="16202"/>
    <cellStyle name="SAPBEXchaText 2 2 4 2" xfId="16203"/>
    <cellStyle name="SAPBEXchaText 2 2 4 2 2" xfId="16204"/>
    <cellStyle name="SAPBEXchaText 2 2 4 2 3" xfId="16205"/>
    <cellStyle name="SAPBEXchaText 2 2 4 2 4" xfId="16206"/>
    <cellStyle name="SAPBEXchaText 2 2 4 2 5" xfId="16207"/>
    <cellStyle name="SAPBEXchaText 2 2 4 2 6" xfId="16208"/>
    <cellStyle name="SAPBEXchaText 2 2 4 3" xfId="16209"/>
    <cellStyle name="SAPBEXchaText 2 2 4 4" xfId="16210"/>
    <cellStyle name="SAPBEXchaText 2 2 4 5" xfId="16211"/>
    <cellStyle name="SAPBEXchaText 2 2 4 6" xfId="16212"/>
    <cellStyle name="SAPBEXchaText 2 2 4 7" xfId="16213"/>
    <cellStyle name="SAPBEXchaText 2 2 4 8" xfId="16214"/>
    <cellStyle name="SAPBEXchaText 2 2 5" xfId="16215"/>
    <cellStyle name="SAPBEXchaText 2 2 5 2" xfId="16216"/>
    <cellStyle name="SAPBEXchaText 2 2 5 2 2" xfId="16217"/>
    <cellStyle name="SAPBEXchaText 2 2 5 2 3" xfId="16218"/>
    <cellStyle name="SAPBEXchaText 2 2 5 2 4" xfId="16219"/>
    <cellStyle name="SAPBEXchaText 2 2 5 2 5" xfId="16220"/>
    <cellStyle name="SAPBEXchaText 2 2 5 2 6" xfId="16221"/>
    <cellStyle name="SAPBEXchaText 2 2 5 3" xfId="16222"/>
    <cellStyle name="SAPBEXchaText 2 2 5 4" xfId="16223"/>
    <cellStyle name="SAPBEXchaText 2 2 5 5" xfId="16224"/>
    <cellStyle name="SAPBEXchaText 2 2 5 6" xfId="16225"/>
    <cellStyle name="SAPBEXchaText 2 2 5 7" xfId="16226"/>
    <cellStyle name="SAPBEXchaText 2 2 5 8" xfId="16227"/>
    <cellStyle name="SAPBEXchaText 2 2 6" xfId="16228"/>
    <cellStyle name="SAPBEXchaText 2 2 6 2" xfId="16229"/>
    <cellStyle name="SAPBEXchaText 2 2 6 3" xfId="16230"/>
    <cellStyle name="SAPBEXchaText 2 2 6 4" xfId="16231"/>
    <cellStyle name="SAPBEXchaText 2 2 6 5" xfId="16232"/>
    <cellStyle name="SAPBEXchaText 2 2 6 6" xfId="16233"/>
    <cellStyle name="SAPBEXchaText 2 2 7" xfId="16234"/>
    <cellStyle name="SAPBEXchaText 2 2 7 2" xfId="16235"/>
    <cellStyle name="SAPBEXchaText 2 2 7 3" xfId="16236"/>
    <cellStyle name="SAPBEXchaText 2 2 7 4" xfId="16237"/>
    <cellStyle name="SAPBEXchaText 2 2 7 5" xfId="16238"/>
    <cellStyle name="SAPBEXchaText 2 2 7 6" xfId="16239"/>
    <cellStyle name="SAPBEXchaText 2 2 8" xfId="16240"/>
    <cellStyle name="SAPBEXchaText 2 2 8 2" xfId="16241"/>
    <cellStyle name="SAPBEXchaText 2 2 8 3" xfId="16242"/>
    <cellStyle name="SAPBEXchaText 2 2 8 4" xfId="16243"/>
    <cellStyle name="SAPBEXchaText 2 2 8 5" xfId="16244"/>
    <cellStyle name="SAPBEXchaText 2 2 9" xfId="16245"/>
    <cellStyle name="SAPBEXchaText 2 2 9 2" xfId="16246"/>
    <cellStyle name="SAPBEXchaText 2 2 9 3" xfId="16247"/>
    <cellStyle name="SAPBEXchaText 2 2 9 4" xfId="16248"/>
    <cellStyle name="SAPBEXchaText 2 2 9 5" xfId="16249"/>
    <cellStyle name="SAPBEXchaText 2 3" xfId="16250"/>
    <cellStyle name="SAPBEXchaText 2 3 10" xfId="16251"/>
    <cellStyle name="SAPBEXchaText 2 3 11" xfId="16252"/>
    <cellStyle name="SAPBEXchaText 2 3 12" xfId="16253"/>
    <cellStyle name="SAPBEXchaText 2 3 13" xfId="16254"/>
    <cellStyle name="SAPBEXchaText 2 3 2" xfId="16255"/>
    <cellStyle name="SAPBEXchaText 2 3 2 10" xfId="16256"/>
    <cellStyle name="SAPBEXchaText 2 3 2 2" xfId="16257"/>
    <cellStyle name="SAPBEXchaText 2 3 2 2 2" xfId="16258"/>
    <cellStyle name="SAPBEXchaText 2 3 2 2 2 2" xfId="16259"/>
    <cellStyle name="SAPBEXchaText 2 3 2 2 2 3" xfId="16260"/>
    <cellStyle name="SAPBEXchaText 2 3 2 2 2 4" xfId="16261"/>
    <cellStyle name="SAPBEXchaText 2 3 2 2 2 5" xfId="16262"/>
    <cellStyle name="SAPBEXchaText 2 3 2 2 2 6" xfId="16263"/>
    <cellStyle name="SAPBEXchaText 2 3 2 2 3" xfId="16264"/>
    <cellStyle name="SAPBEXchaText 2 3 2 2 4" xfId="16265"/>
    <cellStyle name="SAPBEXchaText 2 3 2 2 5" xfId="16266"/>
    <cellStyle name="SAPBEXchaText 2 3 2 2 6" xfId="16267"/>
    <cellStyle name="SAPBEXchaText 2 3 2 2 7" xfId="16268"/>
    <cellStyle name="SAPBEXchaText 2 3 2 2 8" xfId="16269"/>
    <cellStyle name="SAPBEXchaText 2 3 2 3" xfId="16270"/>
    <cellStyle name="SAPBEXchaText 2 3 2 3 2" xfId="16271"/>
    <cellStyle name="SAPBEXchaText 2 3 2 3 3" xfId="16272"/>
    <cellStyle name="SAPBEXchaText 2 3 2 3 4" xfId="16273"/>
    <cellStyle name="SAPBEXchaText 2 3 2 3 5" xfId="16274"/>
    <cellStyle name="SAPBEXchaText 2 3 2 3 6" xfId="16275"/>
    <cellStyle name="SAPBEXchaText 2 3 2 3 7" xfId="16276"/>
    <cellStyle name="SAPBEXchaText 2 3 2 4" xfId="16277"/>
    <cellStyle name="SAPBEXchaText 2 3 2 4 2" xfId="16278"/>
    <cellStyle name="SAPBEXchaText 2 3 2 4 3" xfId="16279"/>
    <cellStyle name="SAPBEXchaText 2 3 2 4 4" xfId="16280"/>
    <cellStyle name="SAPBEXchaText 2 3 2 4 5" xfId="16281"/>
    <cellStyle name="SAPBEXchaText 2 3 2 4 6" xfId="16282"/>
    <cellStyle name="SAPBEXchaText 2 3 2 5" xfId="16283"/>
    <cellStyle name="SAPBEXchaText 2 3 2 6" xfId="16284"/>
    <cellStyle name="SAPBEXchaText 2 3 2 7" xfId="16285"/>
    <cellStyle name="SAPBEXchaText 2 3 2 8" xfId="16286"/>
    <cellStyle name="SAPBEXchaText 2 3 2 9" xfId="16287"/>
    <cellStyle name="SAPBEXchaText 2 3 3" xfId="16288"/>
    <cellStyle name="SAPBEXchaText 2 3 3 10" xfId="16289"/>
    <cellStyle name="SAPBEXchaText 2 3 3 2" xfId="16290"/>
    <cellStyle name="SAPBEXchaText 2 3 3 2 2" xfId="16291"/>
    <cellStyle name="SAPBEXchaText 2 3 3 2 2 2" xfId="16292"/>
    <cellStyle name="SAPBEXchaText 2 3 3 2 2 3" xfId="16293"/>
    <cellStyle name="SAPBEXchaText 2 3 3 2 2 4" xfId="16294"/>
    <cellStyle name="SAPBEXchaText 2 3 3 2 2 5" xfId="16295"/>
    <cellStyle name="SAPBEXchaText 2 3 3 2 2 6" xfId="16296"/>
    <cellStyle name="SAPBEXchaText 2 3 3 2 3" xfId="16297"/>
    <cellStyle name="SAPBEXchaText 2 3 3 2 4" xfId="16298"/>
    <cellStyle name="SAPBEXchaText 2 3 3 2 5" xfId="16299"/>
    <cellStyle name="SAPBEXchaText 2 3 3 2 6" xfId="16300"/>
    <cellStyle name="SAPBEXchaText 2 3 3 2 7" xfId="16301"/>
    <cellStyle name="SAPBEXchaText 2 3 3 2 8" xfId="16302"/>
    <cellStyle name="SAPBEXchaText 2 3 3 3" xfId="16303"/>
    <cellStyle name="SAPBEXchaText 2 3 3 3 2" xfId="16304"/>
    <cellStyle name="SAPBEXchaText 2 3 3 3 3" xfId="16305"/>
    <cellStyle name="SAPBEXchaText 2 3 3 3 4" xfId="16306"/>
    <cellStyle name="SAPBEXchaText 2 3 3 3 5" xfId="16307"/>
    <cellStyle name="SAPBEXchaText 2 3 3 3 6" xfId="16308"/>
    <cellStyle name="SAPBEXchaText 2 3 3 3 7" xfId="16309"/>
    <cellStyle name="SAPBEXchaText 2 3 3 4" xfId="16310"/>
    <cellStyle name="SAPBEXchaText 2 3 3 4 2" xfId="16311"/>
    <cellStyle name="SAPBEXchaText 2 3 3 4 3" xfId="16312"/>
    <cellStyle name="SAPBEXchaText 2 3 3 4 4" xfId="16313"/>
    <cellStyle name="SAPBEXchaText 2 3 3 4 5" xfId="16314"/>
    <cellStyle name="SAPBEXchaText 2 3 3 4 6" xfId="16315"/>
    <cellStyle name="SAPBEXchaText 2 3 3 5" xfId="16316"/>
    <cellStyle name="SAPBEXchaText 2 3 3 6" xfId="16317"/>
    <cellStyle name="SAPBEXchaText 2 3 3 7" xfId="16318"/>
    <cellStyle name="SAPBEXchaText 2 3 3 8" xfId="16319"/>
    <cellStyle name="SAPBEXchaText 2 3 3 9" xfId="16320"/>
    <cellStyle name="SAPBEXchaText 2 3 4" xfId="16321"/>
    <cellStyle name="SAPBEXchaText 2 3 4 2" xfId="16322"/>
    <cellStyle name="SAPBEXchaText 2 3 4 2 2" xfId="16323"/>
    <cellStyle name="SAPBEXchaText 2 3 4 2 3" xfId="16324"/>
    <cellStyle name="SAPBEXchaText 2 3 4 2 4" xfId="16325"/>
    <cellStyle name="SAPBEXchaText 2 3 4 2 5" xfId="16326"/>
    <cellStyle name="SAPBEXchaText 2 3 4 2 6" xfId="16327"/>
    <cellStyle name="SAPBEXchaText 2 3 4 3" xfId="16328"/>
    <cellStyle name="SAPBEXchaText 2 3 4 4" xfId="16329"/>
    <cellStyle name="SAPBEXchaText 2 3 4 5" xfId="16330"/>
    <cellStyle name="SAPBEXchaText 2 3 4 6" xfId="16331"/>
    <cellStyle name="SAPBEXchaText 2 3 4 7" xfId="16332"/>
    <cellStyle name="SAPBEXchaText 2 3 4 8" xfId="16333"/>
    <cellStyle name="SAPBEXchaText 2 3 5" xfId="16334"/>
    <cellStyle name="SAPBEXchaText 2 3 5 2" xfId="16335"/>
    <cellStyle name="SAPBEXchaText 2 3 5 2 2" xfId="16336"/>
    <cellStyle name="SAPBEXchaText 2 3 5 2 3" xfId="16337"/>
    <cellStyle name="SAPBEXchaText 2 3 5 2 4" xfId="16338"/>
    <cellStyle name="SAPBEXchaText 2 3 5 2 5" xfId="16339"/>
    <cellStyle name="SAPBEXchaText 2 3 5 2 6" xfId="16340"/>
    <cellStyle name="SAPBEXchaText 2 3 5 3" xfId="16341"/>
    <cellStyle name="SAPBEXchaText 2 3 5 4" xfId="16342"/>
    <cellStyle name="SAPBEXchaText 2 3 5 5" xfId="16343"/>
    <cellStyle name="SAPBEXchaText 2 3 5 6" xfId="16344"/>
    <cellStyle name="SAPBEXchaText 2 3 5 7" xfId="16345"/>
    <cellStyle name="SAPBEXchaText 2 3 5 8" xfId="16346"/>
    <cellStyle name="SAPBEXchaText 2 3 6" xfId="16347"/>
    <cellStyle name="SAPBEXchaText 2 3 6 2" xfId="16348"/>
    <cellStyle name="SAPBEXchaText 2 3 6 3" xfId="16349"/>
    <cellStyle name="SAPBEXchaText 2 3 6 4" xfId="16350"/>
    <cellStyle name="SAPBEXchaText 2 3 6 5" xfId="16351"/>
    <cellStyle name="SAPBEXchaText 2 3 6 6" xfId="16352"/>
    <cellStyle name="SAPBEXchaText 2 3 6 7" xfId="16353"/>
    <cellStyle name="SAPBEXchaText 2 3 7" xfId="16354"/>
    <cellStyle name="SAPBEXchaText 2 3 7 2" xfId="16355"/>
    <cellStyle name="SAPBEXchaText 2 3 7 3" xfId="16356"/>
    <cellStyle name="SAPBEXchaText 2 3 7 4" xfId="16357"/>
    <cellStyle name="SAPBEXchaText 2 3 7 5" xfId="16358"/>
    <cellStyle name="SAPBEXchaText 2 3 7 6" xfId="16359"/>
    <cellStyle name="SAPBEXchaText 2 3 8" xfId="16360"/>
    <cellStyle name="SAPBEXchaText 2 3 9" xfId="16361"/>
    <cellStyle name="SAPBEXchaText 2 4" xfId="16362"/>
    <cellStyle name="SAPBEXchaText 2 4 10" xfId="16363"/>
    <cellStyle name="SAPBEXchaText 2 4 11" xfId="16364"/>
    <cellStyle name="SAPBEXchaText 2 4 12" xfId="16365"/>
    <cellStyle name="SAPBEXchaText 2 4 13" xfId="16366"/>
    <cellStyle name="SAPBEXchaText 2 4 2" xfId="16367"/>
    <cellStyle name="SAPBEXchaText 2 4 2 10" xfId="16368"/>
    <cellStyle name="SAPBEXchaText 2 4 2 2" xfId="16369"/>
    <cellStyle name="SAPBEXchaText 2 4 2 2 2" xfId="16370"/>
    <cellStyle name="SAPBEXchaText 2 4 2 2 2 2" xfId="16371"/>
    <cellStyle name="SAPBEXchaText 2 4 2 2 2 3" xfId="16372"/>
    <cellStyle name="SAPBEXchaText 2 4 2 2 2 4" xfId="16373"/>
    <cellStyle name="SAPBEXchaText 2 4 2 2 2 5" xfId="16374"/>
    <cellStyle name="SAPBEXchaText 2 4 2 2 2 6" xfId="16375"/>
    <cellStyle name="SAPBEXchaText 2 4 2 2 3" xfId="16376"/>
    <cellStyle name="SAPBEXchaText 2 4 2 2 4" xfId="16377"/>
    <cellStyle name="SAPBEXchaText 2 4 2 2 5" xfId="16378"/>
    <cellStyle name="SAPBEXchaText 2 4 2 2 6" xfId="16379"/>
    <cellStyle name="SAPBEXchaText 2 4 2 2 7" xfId="16380"/>
    <cellStyle name="SAPBEXchaText 2 4 2 2 8" xfId="16381"/>
    <cellStyle name="SAPBEXchaText 2 4 2 3" xfId="16382"/>
    <cellStyle name="SAPBEXchaText 2 4 2 3 2" xfId="16383"/>
    <cellStyle name="SAPBEXchaText 2 4 2 3 3" xfId="16384"/>
    <cellStyle name="SAPBEXchaText 2 4 2 3 4" xfId="16385"/>
    <cellStyle name="SAPBEXchaText 2 4 2 3 5" xfId="16386"/>
    <cellStyle name="SAPBEXchaText 2 4 2 3 6" xfId="16387"/>
    <cellStyle name="SAPBEXchaText 2 4 2 3 7" xfId="16388"/>
    <cellStyle name="SAPBEXchaText 2 4 2 4" xfId="16389"/>
    <cellStyle name="SAPBEXchaText 2 4 2 4 2" xfId="16390"/>
    <cellStyle name="SAPBEXchaText 2 4 2 4 3" xfId="16391"/>
    <cellStyle name="SAPBEXchaText 2 4 2 4 4" xfId="16392"/>
    <cellStyle name="SAPBEXchaText 2 4 2 4 5" xfId="16393"/>
    <cellStyle name="SAPBEXchaText 2 4 2 4 6" xfId="16394"/>
    <cellStyle name="SAPBEXchaText 2 4 2 5" xfId="16395"/>
    <cellStyle name="SAPBEXchaText 2 4 2 6" xfId="16396"/>
    <cellStyle name="SAPBEXchaText 2 4 2 7" xfId="16397"/>
    <cellStyle name="SAPBEXchaText 2 4 2 8" xfId="16398"/>
    <cellStyle name="SAPBEXchaText 2 4 2 9" xfId="16399"/>
    <cellStyle name="SAPBEXchaText 2 4 3" xfId="16400"/>
    <cellStyle name="SAPBEXchaText 2 4 3 10" xfId="16401"/>
    <cellStyle name="SAPBEXchaText 2 4 3 2" xfId="16402"/>
    <cellStyle name="SAPBEXchaText 2 4 3 2 2" xfId="16403"/>
    <cellStyle name="SAPBEXchaText 2 4 3 2 2 2" xfId="16404"/>
    <cellStyle name="SAPBEXchaText 2 4 3 2 2 3" xfId="16405"/>
    <cellStyle name="SAPBEXchaText 2 4 3 2 2 4" xfId="16406"/>
    <cellStyle name="SAPBEXchaText 2 4 3 2 2 5" xfId="16407"/>
    <cellStyle name="SAPBEXchaText 2 4 3 2 2 6" xfId="16408"/>
    <cellStyle name="SAPBEXchaText 2 4 3 2 3" xfId="16409"/>
    <cellStyle name="SAPBEXchaText 2 4 3 2 4" xfId="16410"/>
    <cellStyle name="SAPBEXchaText 2 4 3 2 5" xfId="16411"/>
    <cellStyle name="SAPBEXchaText 2 4 3 2 6" xfId="16412"/>
    <cellStyle name="SAPBEXchaText 2 4 3 2 7" xfId="16413"/>
    <cellStyle name="SAPBEXchaText 2 4 3 2 8" xfId="16414"/>
    <cellStyle name="SAPBEXchaText 2 4 3 3" xfId="16415"/>
    <cellStyle name="SAPBEXchaText 2 4 3 3 2" xfId="16416"/>
    <cellStyle name="SAPBEXchaText 2 4 3 3 3" xfId="16417"/>
    <cellStyle name="SAPBEXchaText 2 4 3 3 4" xfId="16418"/>
    <cellStyle name="SAPBEXchaText 2 4 3 3 5" xfId="16419"/>
    <cellStyle name="SAPBEXchaText 2 4 3 3 6" xfId="16420"/>
    <cellStyle name="SAPBEXchaText 2 4 3 3 7" xfId="16421"/>
    <cellStyle name="SAPBEXchaText 2 4 3 4" xfId="16422"/>
    <cellStyle name="SAPBEXchaText 2 4 3 4 2" xfId="16423"/>
    <cellStyle name="SAPBEXchaText 2 4 3 4 3" xfId="16424"/>
    <cellStyle name="SAPBEXchaText 2 4 3 4 4" xfId="16425"/>
    <cellStyle name="SAPBEXchaText 2 4 3 4 5" xfId="16426"/>
    <cellStyle name="SAPBEXchaText 2 4 3 4 6" xfId="16427"/>
    <cellStyle name="SAPBEXchaText 2 4 3 5" xfId="16428"/>
    <cellStyle name="SAPBEXchaText 2 4 3 6" xfId="16429"/>
    <cellStyle name="SAPBEXchaText 2 4 3 7" xfId="16430"/>
    <cellStyle name="SAPBEXchaText 2 4 3 8" xfId="16431"/>
    <cellStyle name="SAPBEXchaText 2 4 3 9" xfId="16432"/>
    <cellStyle name="SAPBEXchaText 2 4 4" xfId="16433"/>
    <cellStyle name="SAPBEXchaText 2 4 4 2" xfId="16434"/>
    <cellStyle name="SAPBEXchaText 2 4 4 2 2" xfId="16435"/>
    <cellStyle name="SAPBEXchaText 2 4 4 2 3" xfId="16436"/>
    <cellStyle name="SAPBEXchaText 2 4 4 2 4" xfId="16437"/>
    <cellStyle name="SAPBEXchaText 2 4 4 2 5" xfId="16438"/>
    <cellStyle name="SAPBEXchaText 2 4 4 2 6" xfId="16439"/>
    <cellStyle name="SAPBEXchaText 2 4 4 3" xfId="16440"/>
    <cellStyle name="SAPBEXchaText 2 4 4 4" xfId="16441"/>
    <cellStyle name="SAPBEXchaText 2 4 4 5" xfId="16442"/>
    <cellStyle name="SAPBEXchaText 2 4 4 6" xfId="16443"/>
    <cellStyle name="SAPBEXchaText 2 4 4 7" xfId="16444"/>
    <cellStyle name="SAPBEXchaText 2 4 4 8" xfId="16445"/>
    <cellStyle name="SAPBEXchaText 2 4 5" xfId="16446"/>
    <cellStyle name="SAPBEXchaText 2 4 5 2" xfId="16447"/>
    <cellStyle name="SAPBEXchaText 2 4 5 2 2" xfId="16448"/>
    <cellStyle name="SAPBEXchaText 2 4 5 2 3" xfId="16449"/>
    <cellStyle name="SAPBEXchaText 2 4 5 2 4" xfId="16450"/>
    <cellStyle name="SAPBEXchaText 2 4 5 2 5" xfId="16451"/>
    <cellStyle name="SAPBEXchaText 2 4 5 2 6" xfId="16452"/>
    <cellStyle name="SAPBEXchaText 2 4 5 3" xfId="16453"/>
    <cellStyle name="SAPBEXchaText 2 4 5 4" xfId="16454"/>
    <cellStyle name="SAPBEXchaText 2 4 5 5" xfId="16455"/>
    <cellStyle name="SAPBEXchaText 2 4 5 6" xfId="16456"/>
    <cellStyle name="SAPBEXchaText 2 4 5 7" xfId="16457"/>
    <cellStyle name="SAPBEXchaText 2 4 5 8" xfId="16458"/>
    <cellStyle name="SAPBEXchaText 2 4 6" xfId="16459"/>
    <cellStyle name="SAPBEXchaText 2 4 6 2" xfId="16460"/>
    <cellStyle name="SAPBEXchaText 2 4 6 3" xfId="16461"/>
    <cellStyle name="SAPBEXchaText 2 4 6 4" xfId="16462"/>
    <cellStyle name="SAPBEXchaText 2 4 6 5" xfId="16463"/>
    <cellStyle name="SAPBEXchaText 2 4 6 6" xfId="16464"/>
    <cellStyle name="SAPBEXchaText 2 4 6 7" xfId="16465"/>
    <cellStyle name="SAPBEXchaText 2 4 7" xfId="16466"/>
    <cellStyle name="SAPBEXchaText 2 4 7 2" xfId="16467"/>
    <cellStyle name="SAPBEXchaText 2 4 7 3" xfId="16468"/>
    <cellStyle name="SAPBEXchaText 2 4 7 4" xfId="16469"/>
    <cellStyle name="SAPBEXchaText 2 4 7 5" xfId="16470"/>
    <cellStyle name="SAPBEXchaText 2 4 7 6" xfId="16471"/>
    <cellStyle name="SAPBEXchaText 2 4 8" xfId="16472"/>
    <cellStyle name="SAPBEXchaText 2 4 9" xfId="16473"/>
    <cellStyle name="SAPBEXchaText 2 5" xfId="16474"/>
    <cellStyle name="SAPBEXchaText 2 5 10" xfId="16475"/>
    <cellStyle name="SAPBEXchaText 2 5 2" xfId="16476"/>
    <cellStyle name="SAPBEXchaText 2 5 2 2" xfId="16477"/>
    <cellStyle name="SAPBEXchaText 2 5 2 2 2" xfId="16478"/>
    <cellStyle name="SAPBEXchaText 2 5 2 2 3" xfId="16479"/>
    <cellStyle name="SAPBEXchaText 2 5 2 2 4" xfId="16480"/>
    <cellStyle name="SAPBEXchaText 2 5 2 2 5" xfId="16481"/>
    <cellStyle name="SAPBEXchaText 2 5 2 2 6" xfId="16482"/>
    <cellStyle name="SAPBEXchaText 2 5 2 3" xfId="16483"/>
    <cellStyle name="SAPBEXchaText 2 5 2 4" xfId="16484"/>
    <cellStyle name="SAPBEXchaText 2 5 2 5" xfId="16485"/>
    <cellStyle name="SAPBEXchaText 2 5 2 6" xfId="16486"/>
    <cellStyle name="SAPBEXchaText 2 5 2 7" xfId="16487"/>
    <cellStyle name="SAPBEXchaText 2 5 2 8" xfId="16488"/>
    <cellStyle name="SAPBEXchaText 2 5 3" xfId="16489"/>
    <cellStyle name="SAPBEXchaText 2 5 3 2" xfId="16490"/>
    <cellStyle name="SAPBEXchaText 2 5 3 3" xfId="16491"/>
    <cellStyle name="SAPBEXchaText 2 5 3 4" xfId="16492"/>
    <cellStyle name="SAPBEXchaText 2 5 3 5" xfId="16493"/>
    <cellStyle name="SAPBEXchaText 2 5 3 6" xfId="16494"/>
    <cellStyle name="SAPBEXchaText 2 5 3 7" xfId="16495"/>
    <cellStyle name="SAPBEXchaText 2 5 4" xfId="16496"/>
    <cellStyle name="SAPBEXchaText 2 5 4 2" xfId="16497"/>
    <cellStyle name="SAPBEXchaText 2 5 4 3" xfId="16498"/>
    <cellStyle name="SAPBEXchaText 2 5 4 4" xfId="16499"/>
    <cellStyle name="SAPBEXchaText 2 5 4 5" xfId="16500"/>
    <cellStyle name="SAPBEXchaText 2 5 4 6" xfId="16501"/>
    <cellStyle name="SAPBEXchaText 2 5 5" xfId="16502"/>
    <cellStyle name="SAPBEXchaText 2 5 6" xfId="16503"/>
    <cellStyle name="SAPBEXchaText 2 5 7" xfId="16504"/>
    <cellStyle name="SAPBEXchaText 2 5 8" xfId="16505"/>
    <cellStyle name="SAPBEXchaText 2 5 9" xfId="16506"/>
    <cellStyle name="SAPBEXchaText 2 6" xfId="16507"/>
    <cellStyle name="SAPBEXchaText 2 6 2" xfId="16508"/>
    <cellStyle name="SAPBEXchaText 2 6 3" xfId="16509"/>
    <cellStyle name="SAPBEXchaText 2 6 4" xfId="16510"/>
    <cellStyle name="SAPBEXchaText 2 6 5" xfId="16511"/>
    <cellStyle name="SAPBEXchaText 2 7" xfId="16512"/>
    <cellStyle name="SAPBEXchaText 2 7 2" xfId="16513"/>
    <cellStyle name="SAPBEXchaText 2 7 3" xfId="16514"/>
    <cellStyle name="SAPBEXchaText 2 7 4" xfId="16515"/>
    <cellStyle name="SAPBEXchaText 2 7 5" xfId="16516"/>
    <cellStyle name="SAPBEXchaText 2 8" xfId="16517"/>
    <cellStyle name="SAPBEXchaText 2 8 2" xfId="16518"/>
    <cellStyle name="SAPBEXchaText 2 8 3" xfId="16519"/>
    <cellStyle name="SAPBEXchaText 2 8 4" xfId="16520"/>
    <cellStyle name="SAPBEXchaText 2 8 5" xfId="16521"/>
    <cellStyle name="SAPBEXchaText 2 9" xfId="16522"/>
    <cellStyle name="SAPBEXchaText 3" xfId="16523"/>
    <cellStyle name="SAPBEXchaText 3 2" xfId="16524"/>
    <cellStyle name="SAPBEXchaText 4" xfId="16525"/>
    <cellStyle name="SAPBEXchaText 4 2" xfId="16526"/>
    <cellStyle name="SAPBEXchaText 5" xfId="16527"/>
    <cellStyle name="SAPBEXchaText 5 2" xfId="16528"/>
    <cellStyle name="SAPBEXchaText 6" xfId="16529"/>
    <cellStyle name="SAPBEXchaText 6 2" xfId="16530"/>
    <cellStyle name="SAPBEXchaText 7" xfId="16531"/>
    <cellStyle name="SAPBEXchaText 7 2" xfId="16532"/>
    <cellStyle name="SAPBEXchaText 8" xfId="16533"/>
    <cellStyle name="SAPBEXchaText 8 2" xfId="16534"/>
    <cellStyle name="SAPBEXchaText 9" xfId="16535"/>
    <cellStyle name="SAPBEXchaText 9 2" xfId="16536"/>
    <cellStyle name="SAPBEXexcBad7" xfId="16537"/>
    <cellStyle name="SAPBEXexcBad7 10" xfId="16538"/>
    <cellStyle name="SAPBEXexcBad7 11" xfId="16539"/>
    <cellStyle name="SAPBEXexcBad7 12" xfId="16540"/>
    <cellStyle name="SAPBEXexcBad7 13" xfId="16541"/>
    <cellStyle name="SAPBEXexcBad7 14" xfId="16542"/>
    <cellStyle name="SAPBEXexcBad7 15" xfId="16543"/>
    <cellStyle name="SAPBEXexcBad7 16" xfId="16544"/>
    <cellStyle name="SAPBEXexcBad7 2" xfId="16545"/>
    <cellStyle name="SAPBEXexcBad7 2 10" xfId="16546"/>
    <cellStyle name="SAPBEXexcBad7 2 11" xfId="16547"/>
    <cellStyle name="SAPBEXexcBad7 2 12" xfId="16548"/>
    <cellStyle name="SAPBEXexcBad7 2 13" xfId="16549"/>
    <cellStyle name="SAPBEXexcBad7 2 14" xfId="16550"/>
    <cellStyle name="SAPBEXexcBad7 2 15" xfId="16551"/>
    <cellStyle name="SAPBEXexcBad7 2 16" xfId="16552"/>
    <cellStyle name="SAPBEXexcBad7 2 17" xfId="16553"/>
    <cellStyle name="SAPBEXexcBad7 2 2" xfId="16554"/>
    <cellStyle name="SAPBEXexcBad7 2 2 10" xfId="16555"/>
    <cellStyle name="SAPBEXexcBad7 2 2 11" xfId="16556"/>
    <cellStyle name="SAPBEXexcBad7 2 2 12" xfId="16557"/>
    <cellStyle name="SAPBEXexcBad7 2 2 13" xfId="16558"/>
    <cellStyle name="SAPBEXexcBad7 2 2 14" xfId="16559"/>
    <cellStyle name="SAPBEXexcBad7 2 2 15" xfId="16560"/>
    <cellStyle name="SAPBEXexcBad7 2 2 2" xfId="16561"/>
    <cellStyle name="SAPBEXexcBad7 2 2 2 10" xfId="16562"/>
    <cellStyle name="SAPBEXexcBad7 2 2 2 2" xfId="16563"/>
    <cellStyle name="SAPBEXexcBad7 2 2 2 2 2" xfId="16564"/>
    <cellStyle name="SAPBEXexcBad7 2 2 2 2 2 2" xfId="16565"/>
    <cellStyle name="SAPBEXexcBad7 2 2 2 2 2 3" xfId="16566"/>
    <cellStyle name="SAPBEXexcBad7 2 2 2 2 2 4" xfId="16567"/>
    <cellStyle name="SAPBEXexcBad7 2 2 2 2 2 5" xfId="16568"/>
    <cellStyle name="SAPBEXexcBad7 2 2 2 2 2 6" xfId="16569"/>
    <cellStyle name="SAPBEXexcBad7 2 2 2 2 3" xfId="16570"/>
    <cellStyle name="SAPBEXexcBad7 2 2 2 2 4" xfId="16571"/>
    <cellStyle name="SAPBEXexcBad7 2 2 2 2 5" xfId="16572"/>
    <cellStyle name="SAPBEXexcBad7 2 2 2 2 6" xfId="16573"/>
    <cellStyle name="SAPBEXexcBad7 2 2 2 2 7" xfId="16574"/>
    <cellStyle name="SAPBEXexcBad7 2 2 2 2 8" xfId="16575"/>
    <cellStyle name="SAPBEXexcBad7 2 2 2 3" xfId="16576"/>
    <cellStyle name="SAPBEXexcBad7 2 2 2 3 2" xfId="16577"/>
    <cellStyle name="SAPBEXexcBad7 2 2 2 3 3" xfId="16578"/>
    <cellStyle name="SAPBEXexcBad7 2 2 2 3 4" xfId="16579"/>
    <cellStyle name="SAPBEXexcBad7 2 2 2 3 5" xfId="16580"/>
    <cellStyle name="SAPBEXexcBad7 2 2 2 3 6" xfId="16581"/>
    <cellStyle name="SAPBEXexcBad7 2 2 2 3 7" xfId="16582"/>
    <cellStyle name="SAPBEXexcBad7 2 2 2 4" xfId="16583"/>
    <cellStyle name="SAPBEXexcBad7 2 2 2 4 2" xfId="16584"/>
    <cellStyle name="SAPBEXexcBad7 2 2 2 4 3" xfId="16585"/>
    <cellStyle name="SAPBEXexcBad7 2 2 2 4 4" xfId="16586"/>
    <cellStyle name="SAPBEXexcBad7 2 2 2 4 5" xfId="16587"/>
    <cellStyle name="SAPBEXexcBad7 2 2 2 4 6" xfId="16588"/>
    <cellStyle name="SAPBEXexcBad7 2 2 2 5" xfId="16589"/>
    <cellStyle name="SAPBEXexcBad7 2 2 2 6" xfId="16590"/>
    <cellStyle name="SAPBEXexcBad7 2 2 2 7" xfId="16591"/>
    <cellStyle name="SAPBEXexcBad7 2 2 2 8" xfId="16592"/>
    <cellStyle name="SAPBEXexcBad7 2 2 2 9" xfId="16593"/>
    <cellStyle name="SAPBEXexcBad7 2 2 3" xfId="16594"/>
    <cellStyle name="SAPBEXexcBad7 2 2 3 10" xfId="16595"/>
    <cellStyle name="SAPBEXexcBad7 2 2 3 2" xfId="16596"/>
    <cellStyle name="SAPBEXexcBad7 2 2 3 2 2" xfId="16597"/>
    <cellStyle name="SAPBEXexcBad7 2 2 3 2 2 2" xfId="16598"/>
    <cellStyle name="SAPBEXexcBad7 2 2 3 2 2 3" xfId="16599"/>
    <cellStyle name="SAPBEXexcBad7 2 2 3 2 2 4" xfId="16600"/>
    <cellStyle name="SAPBEXexcBad7 2 2 3 2 2 5" xfId="16601"/>
    <cellStyle name="SAPBEXexcBad7 2 2 3 2 2 6" xfId="16602"/>
    <cellStyle name="SAPBEXexcBad7 2 2 3 2 3" xfId="16603"/>
    <cellStyle name="SAPBEXexcBad7 2 2 3 2 4" xfId="16604"/>
    <cellStyle name="SAPBEXexcBad7 2 2 3 2 5" xfId="16605"/>
    <cellStyle name="SAPBEXexcBad7 2 2 3 2 6" xfId="16606"/>
    <cellStyle name="SAPBEXexcBad7 2 2 3 2 7" xfId="16607"/>
    <cellStyle name="SAPBEXexcBad7 2 2 3 2 8" xfId="16608"/>
    <cellStyle name="SAPBEXexcBad7 2 2 3 3" xfId="16609"/>
    <cellStyle name="SAPBEXexcBad7 2 2 3 3 2" xfId="16610"/>
    <cellStyle name="SAPBEXexcBad7 2 2 3 3 3" xfId="16611"/>
    <cellStyle name="SAPBEXexcBad7 2 2 3 3 4" xfId="16612"/>
    <cellStyle name="SAPBEXexcBad7 2 2 3 3 5" xfId="16613"/>
    <cellStyle name="SAPBEXexcBad7 2 2 3 3 6" xfId="16614"/>
    <cellStyle name="SAPBEXexcBad7 2 2 3 3 7" xfId="16615"/>
    <cellStyle name="SAPBEXexcBad7 2 2 3 4" xfId="16616"/>
    <cellStyle name="SAPBEXexcBad7 2 2 3 4 2" xfId="16617"/>
    <cellStyle name="SAPBEXexcBad7 2 2 3 4 3" xfId="16618"/>
    <cellStyle name="SAPBEXexcBad7 2 2 3 4 4" xfId="16619"/>
    <cellStyle name="SAPBEXexcBad7 2 2 3 4 5" xfId="16620"/>
    <cellStyle name="SAPBEXexcBad7 2 2 3 4 6" xfId="16621"/>
    <cellStyle name="SAPBEXexcBad7 2 2 3 5" xfId="16622"/>
    <cellStyle name="SAPBEXexcBad7 2 2 3 6" xfId="16623"/>
    <cellStyle name="SAPBEXexcBad7 2 2 3 7" xfId="16624"/>
    <cellStyle name="SAPBEXexcBad7 2 2 3 8" xfId="16625"/>
    <cellStyle name="SAPBEXexcBad7 2 2 3 9" xfId="16626"/>
    <cellStyle name="SAPBEXexcBad7 2 2 4" xfId="16627"/>
    <cellStyle name="SAPBEXexcBad7 2 2 4 2" xfId="16628"/>
    <cellStyle name="SAPBEXexcBad7 2 2 4 2 2" xfId="16629"/>
    <cellStyle name="SAPBEXexcBad7 2 2 4 2 3" xfId="16630"/>
    <cellStyle name="SAPBEXexcBad7 2 2 4 2 4" xfId="16631"/>
    <cellStyle name="SAPBEXexcBad7 2 2 4 2 5" xfId="16632"/>
    <cellStyle name="SAPBEXexcBad7 2 2 4 2 6" xfId="16633"/>
    <cellStyle name="SAPBEXexcBad7 2 2 4 3" xfId="16634"/>
    <cellStyle name="SAPBEXexcBad7 2 2 4 4" xfId="16635"/>
    <cellStyle name="SAPBEXexcBad7 2 2 4 5" xfId="16636"/>
    <cellStyle name="SAPBEXexcBad7 2 2 4 6" xfId="16637"/>
    <cellStyle name="SAPBEXexcBad7 2 2 4 7" xfId="16638"/>
    <cellStyle name="SAPBEXexcBad7 2 2 4 8" xfId="16639"/>
    <cellStyle name="SAPBEXexcBad7 2 2 5" xfId="16640"/>
    <cellStyle name="SAPBEXexcBad7 2 2 5 2" xfId="16641"/>
    <cellStyle name="SAPBEXexcBad7 2 2 5 2 2" xfId="16642"/>
    <cellStyle name="SAPBEXexcBad7 2 2 5 2 3" xfId="16643"/>
    <cellStyle name="SAPBEXexcBad7 2 2 5 2 4" xfId="16644"/>
    <cellStyle name="SAPBEXexcBad7 2 2 5 2 5" xfId="16645"/>
    <cellStyle name="SAPBEXexcBad7 2 2 5 2 6" xfId="16646"/>
    <cellStyle name="SAPBEXexcBad7 2 2 5 3" xfId="16647"/>
    <cellStyle name="SAPBEXexcBad7 2 2 5 4" xfId="16648"/>
    <cellStyle name="SAPBEXexcBad7 2 2 5 5" xfId="16649"/>
    <cellStyle name="SAPBEXexcBad7 2 2 5 6" xfId="16650"/>
    <cellStyle name="SAPBEXexcBad7 2 2 5 7" xfId="16651"/>
    <cellStyle name="SAPBEXexcBad7 2 2 5 8" xfId="16652"/>
    <cellStyle name="SAPBEXexcBad7 2 2 6" xfId="16653"/>
    <cellStyle name="SAPBEXexcBad7 2 2 6 2" xfId="16654"/>
    <cellStyle name="SAPBEXexcBad7 2 2 6 3" xfId="16655"/>
    <cellStyle name="SAPBEXexcBad7 2 2 6 4" xfId="16656"/>
    <cellStyle name="SAPBEXexcBad7 2 2 6 5" xfId="16657"/>
    <cellStyle name="SAPBEXexcBad7 2 2 6 6" xfId="16658"/>
    <cellStyle name="SAPBEXexcBad7 2 2 6 7" xfId="16659"/>
    <cellStyle name="SAPBEXexcBad7 2 2 7" xfId="16660"/>
    <cellStyle name="SAPBEXexcBad7 2 2 7 2" xfId="16661"/>
    <cellStyle name="SAPBEXexcBad7 2 2 7 3" xfId="16662"/>
    <cellStyle name="SAPBEXexcBad7 2 2 7 4" xfId="16663"/>
    <cellStyle name="SAPBEXexcBad7 2 2 7 5" xfId="16664"/>
    <cellStyle name="SAPBEXexcBad7 2 2 7 6" xfId="16665"/>
    <cellStyle name="SAPBEXexcBad7 2 2 8" xfId="16666"/>
    <cellStyle name="SAPBEXexcBad7 2 2 9" xfId="16667"/>
    <cellStyle name="SAPBEXexcBad7 2 3" xfId="16668"/>
    <cellStyle name="SAPBEXexcBad7 2 3 10" xfId="16669"/>
    <cellStyle name="SAPBEXexcBad7 2 3 2" xfId="16670"/>
    <cellStyle name="SAPBEXexcBad7 2 3 2 2" xfId="16671"/>
    <cellStyle name="SAPBEXexcBad7 2 3 2 2 2" xfId="16672"/>
    <cellStyle name="SAPBEXexcBad7 2 3 2 2 3" xfId="16673"/>
    <cellStyle name="SAPBEXexcBad7 2 3 2 2 4" xfId="16674"/>
    <cellStyle name="SAPBEXexcBad7 2 3 2 2 5" xfId="16675"/>
    <cellStyle name="SAPBEXexcBad7 2 3 2 2 6" xfId="16676"/>
    <cellStyle name="SAPBEXexcBad7 2 3 2 3" xfId="16677"/>
    <cellStyle name="SAPBEXexcBad7 2 3 2 4" xfId="16678"/>
    <cellStyle name="SAPBEXexcBad7 2 3 2 5" xfId="16679"/>
    <cellStyle name="SAPBEXexcBad7 2 3 2 6" xfId="16680"/>
    <cellStyle name="SAPBEXexcBad7 2 3 2 7" xfId="16681"/>
    <cellStyle name="SAPBEXexcBad7 2 3 2 8" xfId="16682"/>
    <cellStyle name="SAPBEXexcBad7 2 3 3" xfId="16683"/>
    <cellStyle name="SAPBEXexcBad7 2 3 3 2" xfId="16684"/>
    <cellStyle name="SAPBEXexcBad7 2 3 3 3" xfId="16685"/>
    <cellStyle name="SAPBEXexcBad7 2 3 3 4" xfId="16686"/>
    <cellStyle name="SAPBEXexcBad7 2 3 3 5" xfId="16687"/>
    <cellStyle name="SAPBEXexcBad7 2 3 3 6" xfId="16688"/>
    <cellStyle name="SAPBEXexcBad7 2 3 3 7" xfId="16689"/>
    <cellStyle name="SAPBEXexcBad7 2 3 4" xfId="16690"/>
    <cellStyle name="SAPBEXexcBad7 2 3 4 2" xfId="16691"/>
    <cellStyle name="SAPBEXexcBad7 2 3 4 3" xfId="16692"/>
    <cellStyle name="SAPBEXexcBad7 2 3 4 4" xfId="16693"/>
    <cellStyle name="SAPBEXexcBad7 2 3 4 5" xfId="16694"/>
    <cellStyle name="SAPBEXexcBad7 2 3 4 6" xfId="16695"/>
    <cellStyle name="SAPBEXexcBad7 2 3 5" xfId="16696"/>
    <cellStyle name="SAPBEXexcBad7 2 3 6" xfId="16697"/>
    <cellStyle name="SAPBEXexcBad7 2 3 7" xfId="16698"/>
    <cellStyle name="SAPBEXexcBad7 2 3 8" xfId="16699"/>
    <cellStyle name="SAPBEXexcBad7 2 3 9" xfId="16700"/>
    <cellStyle name="SAPBEXexcBad7 2 4" xfId="16701"/>
    <cellStyle name="SAPBEXexcBad7 2 4 2" xfId="16702"/>
    <cellStyle name="SAPBEXexcBad7 2 4 2 2" xfId="16703"/>
    <cellStyle name="SAPBEXexcBad7 2 4 2 3" xfId="16704"/>
    <cellStyle name="SAPBEXexcBad7 2 4 2 4" xfId="16705"/>
    <cellStyle name="SAPBEXexcBad7 2 4 2 5" xfId="16706"/>
    <cellStyle name="SAPBEXexcBad7 2 4 2 6" xfId="16707"/>
    <cellStyle name="SAPBEXexcBad7 2 4 3" xfId="16708"/>
    <cellStyle name="SAPBEXexcBad7 2 4 4" xfId="16709"/>
    <cellStyle name="SAPBEXexcBad7 2 4 5" xfId="16710"/>
    <cellStyle name="SAPBEXexcBad7 2 4 6" xfId="16711"/>
    <cellStyle name="SAPBEXexcBad7 2 4 7" xfId="16712"/>
    <cellStyle name="SAPBEXexcBad7 2 4 8" xfId="16713"/>
    <cellStyle name="SAPBEXexcBad7 2 5" xfId="16714"/>
    <cellStyle name="SAPBEXexcBad7 2 5 2" xfId="16715"/>
    <cellStyle name="SAPBEXexcBad7 2 5 2 2" xfId="16716"/>
    <cellStyle name="SAPBEXexcBad7 2 5 2 3" xfId="16717"/>
    <cellStyle name="SAPBEXexcBad7 2 5 2 4" xfId="16718"/>
    <cellStyle name="SAPBEXexcBad7 2 5 2 5" xfId="16719"/>
    <cellStyle name="SAPBEXexcBad7 2 5 2 6" xfId="16720"/>
    <cellStyle name="SAPBEXexcBad7 2 5 3" xfId="16721"/>
    <cellStyle name="SAPBEXexcBad7 2 5 4" xfId="16722"/>
    <cellStyle name="SAPBEXexcBad7 2 5 5" xfId="16723"/>
    <cellStyle name="SAPBEXexcBad7 2 5 6" xfId="16724"/>
    <cellStyle name="SAPBEXexcBad7 2 5 7" xfId="16725"/>
    <cellStyle name="SAPBEXexcBad7 2 5 8" xfId="16726"/>
    <cellStyle name="SAPBEXexcBad7 2 6" xfId="16727"/>
    <cellStyle name="SAPBEXexcBad7 2 6 2" xfId="16728"/>
    <cellStyle name="SAPBEXexcBad7 2 6 3" xfId="16729"/>
    <cellStyle name="SAPBEXexcBad7 2 6 4" xfId="16730"/>
    <cellStyle name="SAPBEXexcBad7 2 6 5" xfId="16731"/>
    <cellStyle name="SAPBEXexcBad7 2 6 6" xfId="16732"/>
    <cellStyle name="SAPBEXexcBad7 2 7" xfId="16733"/>
    <cellStyle name="SAPBEXexcBad7 2 7 2" xfId="16734"/>
    <cellStyle name="SAPBEXexcBad7 2 7 3" xfId="16735"/>
    <cellStyle name="SAPBEXexcBad7 2 7 4" xfId="16736"/>
    <cellStyle name="SAPBEXexcBad7 2 7 5" xfId="16737"/>
    <cellStyle name="SAPBEXexcBad7 2 7 6" xfId="16738"/>
    <cellStyle name="SAPBEXexcBad7 2 8" xfId="16739"/>
    <cellStyle name="SAPBEXexcBad7 2 8 2" xfId="16740"/>
    <cellStyle name="SAPBEXexcBad7 2 8 3" xfId="16741"/>
    <cellStyle name="SAPBEXexcBad7 2 8 4" xfId="16742"/>
    <cellStyle name="SAPBEXexcBad7 2 8 5" xfId="16743"/>
    <cellStyle name="SAPBEXexcBad7 2 8 6" xfId="16744"/>
    <cellStyle name="SAPBEXexcBad7 2 9" xfId="16745"/>
    <cellStyle name="SAPBEXexcBad7 2 9 2" xfId="16746"/>
    <cellStyle name="SAPBEXexcBad7 2 9 3" xfId="16747"/>
    <cellStyle name="SAPBEXexcBad7 2 9 4" xfId="16748"/>
    <cellStyle name="SAPBEXexcBad7 2 9 5" xfId="16749"/>
    <cellStyle name="SAPBEXexcBad7 2 9 6" xfId="16750"/>
    <cellStyle name="SAPBEXexcBad7 3" xfId="16751"/>
    <cellStyle name="SAPBEXexcBad7 3 10" xfId="16752"/>
    <cellStyle name="SAPBEXexcBad7 3 11" xfId="16753"/>
    <cellStyle name="SAPBEXexcBad7 3 12" xfId="16754"/>
    <cellStyle name="SAPBEXexcBad7 3 13" xfId="16755"/>
    <cellStyle name="SAPBEXexcBad7 3 2" xfId="16756"/>
    <cellStyle name="SAPBEXexcBad7 3 2 10" xfId="16757"/>
    <cellStyle name="SAPBEXexcBad7 3 2 2" xfId="16758"/>
    <cellStyle name="SAPBEXexcBad7 3 2 2 2" xfId="16759"/>
    <cellStyle name="SAPBEXexcBad7 3 2 2 2 2" xfId="16760"/>
    <cellStyle name="SAPBEXexcBad7 3 2 2 2 3" xfId="16761"/>
    <cellStyle name="SAPBEXexcBad7 3 2 2 2 4" xfId="16762"/>
    <cellStyle name="SAPBEXexcBad7 3 2 2 2 5" xfId="16763"/>
    <cellStyle name="SAPBEXexcBad7 3 2 2 2 6" xfId="16764"/>
    <cellStyle name="SAPBEXexcBad7 3 2 2 3" xfId="16765"/>
    <cellStyle name="SAPBEXexcBad7 3 2 2 4" xfId="16766"/>
    <cellStyle name="SAPBEXexcBad7 3 2 2 5" xfId="16767"/>
    <cellStyle name="SAPBEXexcBad7 3 2 2 6" xfId="16768"/>
    <cellStyle name="SAPBEXexcBad7 3 2 2 7" xfId="16769"/>
    <cellStyle name="SAPBEXexcBad7 3 2 2 8" xfId="16770"/>
    <cellStyle name="SAPBEXexcBad7 3 2 3" xfId="16771"/>
    <cellStyle name="SAPBEXexcBad7 3 2 3 2" xfId="16772"/>
    <cellStyle name="SAPBEXexcBad7 3 2 3 3" xfId="16773"/>
    <cellStyle name="SAPBEXexcBad7 3 2 3 4" xfId="16774"/>
    <cellStyle name="SAPBEXexcBad7 3 2 3 5" xfId="16775"/>
    <cellStyle name="SAPBEXexcBad7 3 2 3 6" xfId="16776"/>
    <cellStyle name="SAPBEXexcBad7 3 2 3 7" xfId="16777"/>
    <cellStyle name="SAPBEXexcBad7 3 2 4" xfId="16778"/>
    <cellStyle name="SAPBEXexcBad7 3 2 4 2" xfId="16779"/>
    <cellStyle name="SAPBEXexcBad7 3 2 4 3" xfId="16780"/>
    <cellStyle name="SAPBEXexcBad7 3 2 4 4" xfId="16781"/>
    <cellStyle name="SAPBEXexcBad7 3 2 4 5" xfId="16782"/>
    <cellStyle name="SAPBEXexcBad7 3 2 4 6" xfId="16783"/>
    <cellStyle name="SAPBEXexcBad7 3 2 5" xfId="16784"/>
    <cellStyle name="SAPBEXexcBad7 3 2 6" xfId="16785"/>
    <cellStyle name="SAPBEXexcBad7 3 2 7" xfId="16786"/>
    <cellStyle name="SAPBEXexcBad7 3 2 8" xfId="16787"/>
    <cellStyle name="SAPBEXexcBad7 3 2 9" xfId="16788"/>
    <cellStyle name="SAPBEXexcBad7 3 3" xfId="16789"/>
    <cellStyle name="SAPBEXexcBad7 3 3 10" xfId="16790"/>
    <cellStyle name="SAPBEXexcBad7 3 3 2" xfId="16791"/>
    <cellStyle name="SAPBEXexcBad7 3 3 2 2" xfId="16792"/>
    <cellStyle name="SAPBEXexcBad7 3 3 2 2 2" xfId="16793"/>
    <cellStyle name="SAPBEXexcBad7 3 3 2 2 3" xfId="16794"/>
    <cellStyle name="SAPBEXexcBad7 3 3 2 2 4" xfId="16795"/>
    <cellStyle name="SAPBEXexcBad7 3 3 2 2 5" xfId="16796"/>
    <cellStyle name="SAPBEXexcBad7 3 3 2 2 6" xfId="16797"/>
    <cellStyle name="SAPBEXexcBad7 3 3 2 3" xfId="16798"/>
    <cellStyle name="SAPBEXexcBad7 3 3 2 4" xfId="16799"/>
    <cellStyle name="SAPBEXexcBad7 3 3 2 5" xfId="16800"/>
    <cellStyle name="SAPBEXexcBad7 3 3 2 6" xfId="16801"/>
    <cellStyle name="SAPBEXexcBad7 3 3 2 7" xfId="16802"/>
    <cellStyle name="SAPBEXexcBad7 3 3 2 8" xfId="16803"/>
    <cellStyle name="SAPBEXexcBad7 3 3 3" xfId="16804"/>
    <cellStyle name="SAPBEXexcBad7 3 3 3 2" xfId="16805"/>
    <cellStyle name="SAPBEXexcBad7 3 3 3 3" xfId="16806"/>
    <cellStyle name="SAPBEXexcBad7 3 3 3 4" xfId="16807"/>
    <cellStyle name="SAPBEXexcBad7 3 3 3 5" xfId="16808"/>
    <cellStyle name="SAPBEXexcBad7 3 3 3 6" xfId="16809"/>
    <cellStyle name="SAPBEXexcBad7 3 3 3 7" xfId="16810"/>
    <cellStyle name="SAPBEXexcBad7 3 3 4" xfId="16811"/>
    <cellStyle name="SAPBEXexcBad7 3 3 4 2" xfId="16812"/>
    <cellStyle name="SAPBEXexcBad7 3 3 4 3" xfId="16813"/>
    <cellStyle name="SAPBEXexcBad7 3 3 4 4" xfId="16814"/>
    <cellStyle name="SAPBEXexcBad7 3 3 4 5" xfId="16815"/>
    <cellStyle name="SAPBEXexcBad7 3 3 4 6" xfId="16816"/>
    <cellStyle name="SAPBEXexcBad7 3 3 5" xfId="16817"/>
    <cellStyle name="SAPBEXexcBad7 3 3 6" xfId="16818"/>
    <cellStyle name="SAPBEXexcBad7 3 3 7" xfId="16819"/>
    <cellStyle name="SAPBEXexcBad7 3 3 8" xfId="16820"/>
    <cellStyle name="SAPBEXexcBad7 3 3 9" xfId="16821"/>
    <cellStyle name="SAPBEXexcBad7 3 4" xfId="16822"/>
    <cellStyle name="SAPBEXexcBad7 3 4 2" xfId="16823"/>
    <cellStyle name="SAPBEXexcBad7 3 4 2 2" xfId="16824"/>
    <cellStyle name="SAPBEXexcBad7 3 4 2 3" xfId="16825"/>
    <cellStyle name="SAPBEXexcBad7 3 4 2 4" xfId="16826"/>
    <cellStyle name="SAPBEXexcBad7 3 4 2 5" xfId="16827"/>
    <cellStyle name="SAPBEXexcBad7 3 4 2 6" xfId="16828"/>
    <cellStyle name="SAPBEXexcBad7 3 4 3" xfId="16829"/>
    <cellStyle name="SAPBEXexcBad7 3 4 4" xfId="16830"/>
    <cellStyle name="SAPBEXexcBad7 3 4 5" xfId="16831"/>
    <cellStyle name="SAPBEXexcBad7 3 4 6" xfId="16832"/>
    <cellStyle name="SAPBEXexcBad7 3 4 7" xfId="16833"/>
    <cellStyle name="SAPBEXexcBad7 3 4 8" xfId="16834"/>
    <cellStyle name="SAPBEXexcBad7 3 5" xfId="16835"/>
    <cellStyle name="SAPBEXexcBad7 3 5 2" xfId="16836"/>
    <cellStyle name="SAPBEXexcBad7 3 5 2 2" xfId="16837"/>
    <cellStyle name="SAPBEXexcBad7 3 5 2 3" xfId="16838"/>
    <cellStyle name="SAPBEXexcBad7 3 5 2 4" xfId="16839"/>
    <cellStyle name="SAPBEXexcBad7 3 5 2 5" xfId="16840"/>
    <cellStyle name="SAPBEXexcBad7 3 5 2 6" xfId="16841"/>
    <cellStyle name="SAPBEXexcBad7 3 5 3" xfId="16842"/>
    <cellStyle name="SAPBEXexcBad7 3 5 4" xfId="16843"/>
    <cellStyle name="SAPBEXexcBad7 3 5 5" xfId="16844"/>
    <cellStyle name="SAPBEXexcBad7 3 5 6" xfId="16845"/>
    <cellStyle name="SAPBEXexcBad7 3 5 7" xfId="16846"/>
    <cellStyle name="SAPBEXexcBad7 3 5 8" xfId="16847"/>
    <cellStyle name="SAPBEXexcBad7 3 6" xfId="16848"/>
    <cellStyle name="SAPBEXexcBad7 3 6 2" xfId="16849"/>
    <cellStyle name="SAPBEXexcBad7 3 6 3" xfId="16850"/>
    <cellStyle name="SAPBEXexcBad7 3 6 4" xfId="16851"/>
    <cellStyle name="SAPBEXexcBad7 3 6 5" xfId="16852"/>
    <cellStyle name="SAPBEXexcBad7 3 6 6" xfId="16853"/>
    <cellStyle name="SAPBEXexcBad7 3 6 7" xfId="16854"/>
    <cellStyle name="SAPBEXexcBad7 3 7" xfId="16855"/>
    <cellStyle name="SAPBEXexcBad7 3 7 2" xfId="16856"/>
    <cellStyle name="SAPBEXexcBad7 3 7 3" xfId="16857"/>
    <cellStyle name="SAPBEXexcBad7 3 7 4" xfId="16858"/>
    <cellStyle name="SAPBEXexcBad7 3 7 5" xfId="16859"/>
    <cellStyle name="SAPBEXexcBad7 3 7 6" xfId="16860"/>
    <cellStyle name="SAPBEXexcBad7 3 8" xfId="16861"/>
    <cellStyle name="SAPBEXexcBad7 3 9" xfId="16862"/>
    <cellStyle name="SAPBEXexcBad7 4" xfId="16863"/>
    <cellStyle name="SAPBEXexcBad7 4 10" xfId="16864"/>
    <cellStyle name="SAPBEXexcBad7 4 11" xfId="16865"/>
    <cellStyle name="SAPBEXexcBad7 4 12" xfId="16866"/>
    <cellStyle name="SAPBEXexcBad7 4 13" xfId="16867"/>
    <cellStyle name="SAPBEXexcBad7 4 2" xfId="16868"/>
    <cellStyle name="SAPBEXexcBad7 4 2 10" xfId="16869"/>
    <cellStyle name="SAPBEXexcBad7 4 2 2" xfId="16870"/>
    <cellStyle name="SAPBEXexcBad7 4 2 2 2" xfId="16871"/>
    <cellStyle name="SAPBEXexcBad7 4 2 2 2 2" xfId="16872"/>
    <cellStyle name="SAPBEXexcBad7 4 2 2 2 3" xfId="16873"/>
    <cellStyle name="SAPBEXexcBad7 4 2 2 2 4" xfId="16874"/>
    <cellStyle name="SAPBEXexcBad7 4 2 2 2 5" xfId="16875"/>
    <cellStyle name="SAPBEXexcBad7 4 2 2 2 6" xfId="16876"/>
    <cellStyle name="SAPBEXexcBad7 4 2 2 3" xfId="16877"/>
    <cellStyle name="SAPBEXexcBad7 4 2 2 4" xfId="16878"/>
    <cellStyle name="SAPBEXexcBad7 4 2 2 5" xfId="16879"/>
    <cellStyle name="SAPBEXexcBad7 4 2 2 6" xfId="16880"/>
    <cellStyle name="SAPBEXexcBad7 4 2 2 7" xfId="16881"/>
    <cellStyle name="SAPBEXexcBad7 4 2 2 8" xfId="16882"/>
    <cellStyle name="SAPBEXexcBad7 4 2 3" xfId="16883"/>
    <cellStyle name="SAPBEXexcBad7 4 2 3 2" xfId="16884"/>
    <cellStyle name="SAPBEXexcBad7 4 2 3 3" xfId="16885"/>
    <cellStyle name="SAPBEXexcBad7 4 2 3 4" xfId="16886"/>
    <cellStyle name="SAPBEXexcBad7 4 2 3 5" xfId="16887"/>
    <cellStyle name="SAPBEXexcBad7 4 2 3 6" xfId="16888"/>
    <cellStyle name="SAPBEXexcBad7 4 2 3 7" xfId="16889"/>
    <cellStyle name="SAPBEXexcBad7 4 2 4" xfId="16890"/>
    <cellStyle name="SAPBEXexcBad7 4 2 4 2" xfId="16891"/>
    <cellStyle name="SAPBEXexcBad7 4 2 4 3" xfId="16892"/>
    <cellStyle name="SAPBEXexcBad7 4 2 4 4" xfId="16893"/>
    <cellStyle name="SAPBEXexcBad7 4 2 4 5" xfId="16894"/>
    <cellStyle name="SAPBEXexcBad7 4 2 4 6" xfId="16895"/>
    <cellStyle name="SAPBEXexcBad7 4 2 5" xfId="16896"/>
    <cellStyle name="SAPBEXexcBad7 4 2 6" xfId="16897"/>
    <cellStyle name="SAPBEXexcBad7 4 2 7" xfId="16898"/>
    <cellStyle name="SAPBEXexcBad7 4 2 8" xfId="16899"/>
    <cellStyle name="SAPBEXexcBad7 4 2 9" xfId="16900"/>
    <cellStyle name="SAPBEXexcBad7 4 3" xfId="16901"/>
    <cellStyle name="SAPBEXexcBad7 4 3 10" xfId="16902"/>
    <cellStyle name="SAPBEXexcBad7 4 3 2" xfId="16903"/>
    <cellStyle name="SAPBEXexcBad7 4 3 2 2" xfId="16904"/>
    <cellStyle name="SAPBEXexcBad7 4 3 2 2 2" xfId="16905"/>
    <cellStyle name="SAPBEXexcBad7 4 3 2 2 3" xfId="16906"/>
    <cellStyle name="SAPBEXexcBad7 4 3 2 2 4" xfId="16907"/>
    <cellStyle name="SAPBEXexcBad7 4 3 2 2 5" xfId="16908"/>
    <cellStyle name="SAPBEXexcBad7 4 3 2 2 6" xfId="16909"/>
    <cellStyle name="SAPBEXexcBad7 4 3 2 3" xfId="16910"/>
    <cellStyle name="SAPBEXexcBad7 4 3 2 4" xfId="16911"/>
    <cellStyle name="SAPBEXexcBad7 4 3 2 5" xfId="16912"/>
    <cellStyle name="SAPBEXexcBad7 4 3 2 6" xfId="16913"/>
    <cellStyle name="SAPBEXexcBad7 4 3 2 7" xfId="16914"/>
    <cellStyle name="SAPBEXexcBad7 4 3 2 8" xfId="16915"/>
    <cellStyle name="SAPBEXexcBad7 4 3 3" xfId="16916"/>
    <cellStyle name="SAPBEXexcBad7 4 3 3 2" xfId="16917"/>
    <cellStyle name="SAPBEXexcBad7 4 3 3 3" xfId="16918"/>
    <cellStyle name="SAPBEXexcBad7 4 3 3 4" xfId="16919"/>
    <cellStyle name="SAPBEXexcBad7 4 3 3 5" xfId="16920"/>
    <cellStyle name="SAPBEXexcBad7 4 3 3 6" xfId="16921"/>
    <cellStyle name="SAPBEXexcBad7 4 3 3 7" xfId="16922"/>
    <cellStyle name="SAPBEXexcBad7 4 3 4" xfId="16923"/>
    <cellStyle name="SAPBEXexcBad7 4 3 4 2" xfId="16924"/>
    <cellStyle name="SAPBEXexcBad7 4 3 4 3" xfId="16925"/>
    <cellStyle name="SAPBEXexcBad7 4 3 4 4" xfId="16926"/>
    <cellStyle name="SAPBEXexcBad7 4 3 4 5" xfId="16927"/>
    <cellStyle name="SAPBEXexcBad7 4 3 4 6" xfId="16928"/>
    <cellStyle name="SAPBEXexcBad7 4 3 5" xfId="16929"/>
    <cellStyle name="SAPBEXexcBad7 4 3 6" xfId="16930"/>
    <cellStyle name="SAPBEXexcBad7 4 3 7" xfId="16931"/>
    <cellStyle name="SAPBEXexcBad7 4 3 8" xfId="16932"/>
    <cellStyle name="SAPBEXexcBad7 4 3 9" xfId="16933"/>
    <cellStyle name="SAPBEXexcBad7 4 4" xfId="16934"/>
    <cellStyle name="SAPBEXexcBad7 4 4 2" xfId="16935"/>
    <cellStyle name="SAPBEXexcBad7 4 4 2 2" xfId="16936"/>
    <cellStyle name="SAPBEXexcBad7 4 4 2 3" xfId="16937"/>
    <cellStyle name="SAPBEXexcBad7 4 4 2 4" xfId="16938"/>
    <cellStyle name="SAPBEXexcBad7 4 4 2 5" xfId="16939"/>
    <cellStyle name="SAPBEXexcBad7 4 4 2 6" xfId="16940"/>
    <cellStyle name="SAPBEXexcBad7 4 4 3" xfId="16941"/>
    <cellStyle name="SAPBEXexcBad7 4 4 4" xfId="16942"/>
    <cellStyle name="SAPBEXexcBad7 4 4 5" xfId="16943"/>
    <cellStyle name="SAPBEXexcBad7 4 4 6" xfId="16944"/>
    <cellStyle name="SAPBEXexcBad7 4 4 7" xfId="16945"/>
    <cellStyle name="SAPBEXexcBad7 4 4 8" xfId="16946"/>
    <cellStyle name="SAPBEXexcBad7 4 5" xfId="16947"/>
    <cellStyle name="SAPBEXexcBad7 4 5 2" xfId="16948"/>
    <cellStyle name="SAPBEXexcBad7 4 5 2 2" xfId="16949"/>
    <cellStyle name="SAPBEXexcBad7 4 5 2 3" xfId="16950"/>
    <cellStyle name="SAPBEXexcBad7 4 5 2 4" xfId="16951"/>
    <cellStyle name="SAPBEXexcBad7 4 5 2 5" xfId="16952"/>
    <cellStyle name="SAPBEXexcBad7 4 5 2 6" xfId="16953"/>
    <cellStyle name="SAPBEXexcBad7 4 5 3" xfId="16954"/>
    <cellStyle name="SAPBEXexcBad7 4 5 4" xfId="16955"/>
    <cellStyle name="SAPBEXexcBad7 4 5 5" xfId="16956"/>
    <cellStyle name="SAPBEXexcBad7 4 5 6" xfId="16957"/>
    <cellStyle name="SAPBEXexcBad7 4 5 7" xfId="16958"/>
    <cellStyle name="SAPBEXexcBad7 4 5 8" xfId="16959"/>
    <cellStyle name="SAPBEXexcBad7 4 6" xfId="16960"/>
    <cellStyle name="SAPBEXexcBad7 4 6 2" xfId="16961"/>
    <cellStyle name="SAPBEXexcBad7 4 6 3" xfId="16962"/>
    <cellStyle name="SAPBEXexcBad7 4 6 4" xfId="16963"/>
    <cellStyle name="SAPBEXexcBad7 4 6 5" xfId="16964"/>
    <cellStyle name="SAPBEXexcBad7 4 6 6" xfId="16965"/>
    <cellStyle name="SAPBEXexcBad7 4 6 7" xfId="16966"/>
    <cellStyle name="SAPBEXexcBad7 4 7" xfId="16967"/>
    <cellStyle name="SAPBEXexcBad7 4 7 2" xfId="16968"/>
    <cellStyle name="SAPBEXexcBad7 4 7 3" xfId="16969"/>
    <cellStyle name="SAPBEXexcBad7 4 7 4" xfId="16970"/>
    <cellStyle name="SAPBEXexcBad7 4 7 5" xfId="16971"/>
    <cellStyle name="SAPBEXexcBad7 4 7 6" xfId="16972"/>
    <cellStyle name="SAPBEXexcBad7 4 8" xfId="16973"/>
    <cellStyle name="SAPBEXexcBad7 4 9" xfId="16974"/>
    <cellStyle name="SAPBEXexcBad7 5" xfId="16975"/>
    <cellStyle name="SAPBEXexcBad7 5 10" xfId="16976"/>
    <cellStyle name="SAPBEXexcBad7 5 2" xfId="16977"/>
    <cellStyle name="SAPBEXexcBad7 5 2 2" xfId="16978"/>
    <cellStyle name="SAPBEXexcBad7 5 2 2 2" xfId="16979"/>
    <cellStyle name="SAPBEXexcBad7 5 2 2 3" xfId="16980"/>
    <cellStyle name="SAPBEXexcBad7 5 2 2 4" xfId="16981"/>
    <cellStyle name="SAPBEXexcBad7 5 2 2 5" xfId="16982"/>
    <cellStyle name="SAPBEXexcBad7 5 2 2 6" xfId="16983"/>
    <cellStyle name="SAPBEXexcBad7 5 2 3" xfId="16984"/>
    <cellStyle name="SAPBEXexcBad7 5 2 4" xfId="16985"/>
    <cellStyle name="SAPBEXexcBad7 5 2 5" xfId="16986"/>
    <cellStyle name="SAPBEXexcBad7 5 2 6" xfId="16987"/>
    <cellStyle name="SAPBEXexcBad7 5 2 7" xfId="16988"/>
    <cellStyle name="SAPBEXexcBad7 5 2 8" xfId="16989"/>
    <cellStyle name="SAPBEXexcBad7 5 3" xfId="16990"/>
    <cellStyle name="SAPBEXexcBad7 5 3 2" xfId="16991"/>
    <cellStyle name="SAPBEXexcBad7 5 3 3" xfId="16992"/>
    <cellStyle name="SAPBEXexcBad7 5 3 4" xfId="16993"/>
    <cellStyle name="SAPBEXexcBad7 5 3 5" xfId="16994"/>
    <cellStyle name="SAPBEXexcBad7 5 3 6" xfId="16995"/>
    <cellStyle name="SAPBEXexcBad7 5 3 7" xfId="16996"/>
    <cellStyle name="SAPBEXexcBad7 5 4" xfId="16997"/>
    <cellStyle name="SAPBEXexcBad7 5 4 2" xfId="16998"/>
    <cellStyle name="SAPBEXexcBad7 5 4 3" xfId="16999"/>
    <cellStyle name="SAPBEXexcBad7 5 4 4" xfId="17000"/>
    <cellStyle name="SAPBEXexcBad7 5 4 5" xfId="17001"/>
    <cellStyle name="SAPBEXexcBad7 5 4 6" xfId="17002"/>
    <cellStyle name="SAPBEXexcBad7 5 5" xfId="17003"/>
    <cellStyle name="SAPBEXexcBad7 5 6" xfId="17004"/>
    <cellStyle name="SAPBEXexcBad7 5 7" xfId="17005"/>
    <cellStyle name="SAPBEXexcBad7 5 8" xfId="17006"/>
    <cellStyle name="SAPBEXexcBad7 5 9" xfId="17007"/>
    <cellStyle name="SAPBEXexcBad7 6" xfId="17008"/>
    <cellStyle name="SAPBEXexcBad7 6 2" xfId="17009"/>
    <cellStyle name="SAPBEXexcBad7 6 3" xfId="17010"/>
    <cellStyle name="SAPBEXexcBad7 6 4" xfId="17011"/>
    <cellStyle name="SAPBEXexcBad7 6 5" xfId="17012"/>
    <cellStyle name="SAPBEXexcBad7 6 6" xfId="17013"/>
    <cellStyle name="SAPBEXexcBad7 7" xfId="17014"/>
    <cellStyle name="SAPBEXexcBad7 7 2" xfId="17015"/>
    <cellStyle name="SAPBEXexcBad7 7 3" xfId="17016"/>
    <cellStyle name="SAPBEXexcBad7 7 4" xfId="17017"/>
    <cellStyle name="SAPBEXexcBad7 7 5" xfId="17018"/>
    <cellStyle name="SAPBEXexcBad7 7 6" xfId="17019"/>
    <cellStyle name="SAPBEXexcBad7 8" xfId="17020"/>
    <cellStyle name="SAPBEXexcBad7 8 2" xfId="17021"/>
    <cellStyle name="SAPBEXexcBad7 9" xfId="17022"/>
    <cellStyle name="SAPBEXexcBad7 9 2" xfId="17023"/>
    <cellStyle name="SAPBEXexcBad8" xfId="17024"/>
    <cellStyle name="SAPBEXexcBad8 10" xfId="17025"/>
    <cellStyle name="SAPBEXexcBad8 11" xfId="17026"/>
    <cellStyle name="SAPBEXexcBad8 12" xfId="17027"/>
    <cellStyle name="SAPBEXexcBad8 13" xfId="17028"/>
    <cellStyle name="SAPBEXexcBad8 14" xfId="17029"/>
    <cellStyle name="SAPBEXexcBad8 15" xfId="17030"/>
    <cellStyle name="SAPBEXexcBad8 16" xfId="17031"/>
    <cellStyle name="SAPBEXexcBad8 2" xfId="17032"/>
    <cellStyle name="SAPBEXexcBad8 2 10" xfId="17033"/>
    <cellStyle name="SAPBEXexcBad8 2 11" xfId="17034"/>
    <cellStyle name="SAPBEXexcBad8 2 12" xfId="17035"/>
    <cellStyle name="SAPBEXexcBad8 2 13" xfId="17036"/>
    <cellStyle name="SAPBEXexcBad8 2 14" xfId="17037"/>
    <cellStyle name="SAPBEXexcBad8 2 15" xfId="17038"/>
    <cellStyle name="SAPBEXexcBad8 2 16" xfId="17039"/>
    <cellStyle name="SAPBEXexcBad8 2 17" xfId="17040"/>
    <cellStyle name="SAPBEXexcBad8 2 2" xfId="17041"/>
    <cellStyle name="SAPBEXexcBad8 2 2 10" xfId="17042"/>
    <cellStyle name="SAPBEXexcBad8 2 2 11" xfId="17043"/>
    <cellStyle name="SAPBEXexcBad8 2 2 12" xfId="17044"/>
    <cellStyle name="SAPBEXexcBad8 2 2 13" xfId="17045"/>
    <cellStyle name="SAPBEXexcBad8 2 2 14" xfId="17046"/>
    <cellStyle name="SAPBEXexcBad8 2 2 15" xfId="17047"/>
    <cellStyle name="SAPBEXexcBad8 2 2 2" xfId="17048"/>
    <cellStyle name="SAPBEXexcBad8 2 2 2 10" xfId="17049"/>
    <cellStyle name="SAPBEXexcBad8 2 2 2 2" xfId="17050"/>
    <cellStyle name="SAPBEXexcBad8 2 2 2 2 2" xfId="17051"/>
    <cellStyle name="SAPBEXexcBad8 2 2 2 2 2 2" xfId="17052"/>
    <cellStyle name="SAPBEXexcBad8 2 2 2 2 2 3" xfId="17053"/>
    <cellStyle name="SAPBEXexcBad8 2 2 2 2 2 4" xfId="17054"/>
    <cellStyle name="SAPBEXexcBad8 2 2 2 2 2 5" xfId="17055"/>
    <cellStyle name="SAPBEXexcBad8 2 2 2 2 2 6" xfId="17056"/>
    <cellStyle name="SAPBEXexcBad8 2 2 2 2 3" xfId="17057"/>
    <cellStyle name="SAPBEXexcBad8 2 2 2 2 4" xfId="17058"/>
    <cellStyle name="SAPBEXexcBad8 2 2 2 2 5" xfId="17059"/>
    <cellStyle name="SAPBEXexcBad8 2 2 2 2 6" xfId="17060"/>
    <cellStyle name="SAPBEXexcBad8 2 2 2 2 7" xfId="17061"/>
    <cellStyle name="SAPBEXexcBad8 2 2 2 2 8" xfId="17062"/>
    <cellStyle name="SAPBEXexcBad8 2 2 2 3" xfId="17063"/>
    <cellStyle name="SAPBEXexcBad8 2 2 2 3 2" xfId="17064"/>
    <cellStyle name="SAPBEXexcBad8 2 2 2 3 3" xfId="17065"/>
    <cellStyle name="SAPBEXexcBad8 2 2 2 3 4" xfId="17066"/>
    <cellStyle name="SAPBEXexcBad8 2 2 2 3 5" xfId="17067"/>
    <cellStyle name="SAPBEXexcBad8 2 2 2 3 6" xfId="17068"/>
    <cellStyle name="SAPBEXexcBad8 2 2 2 3 7" xfId="17069"/>
    <cellStyle name="SAPBEXexcBad8 2 2 2 4" xfId="17070"/>
    <cellStyle name="SAPBEXexcBad8 2 2 2 4 2" xfId="17071"/>
    <cellStyle name="SAPBEXexcBad8 2 2 2 4 3" xfId="17072"/>
    <cellStyle name="SAPBEXexcBad8 2 2 2 4 4" xfId="17073"/>
    <cellStyle name="SAPBEXexcBad8 2 2 2 4 5" xfId="17074"/>
    <cellStyle name="SAPBEXexcBad8 2 2 2 4 6" xfId="17075"/>
    <cellStyle name="SAPBEXexcBad8 2 2 2 5" xfId="17076"/>
    <cellStyle name="SAPBEXexcBad8 2 2 2 6" xfId="17077"/>
    <cellStyle name="SAPBEXexcBad8 2 2 2 7" xfId="17078"/>
    <cellStyle name="SAPBEXexcBad8 2 2 2 8" xfId="17079"/>
    <cellStyle name="SAPBEXexcBad8 2 2 2 9" xfId="17080"/>
    <cellStyle name="SAPBEXexcBad8 2 2 3" xfId="17081"/>
    <cellStyle name="SAPBEXexcBad8 2 2 3 10" xfId="17082"/>
    <cellStyle name="SAPBEXexcBad8 2 2 3 2" xfId="17083"/>
    <cellStyle name="SAPBEXexcBad8 2 2 3 2 2" xfId="17084"/>
    <cellStyle name="SAPBEXexcBad8 2 2 3 2 2 2" xfId="17085"/>
    <cellStyle name="SAPBEXexcBad8 2 2 3 2 2 3" xfId="17086"/>
    <cellStyle name="SAPBEXexcBad8 2 2 3 2 2 4" xfId="17087"/>
    <cellStyle name="SAPBEXexcBad8 2 2 3 2 2 5" xfId="17088"/>
    <cellStyle name="SAPBEXexcBad8 2 2 3 2 2 6" xfId="17089"/>
    <cellStyle name="SAPBEXexcBad8 2 2 3 2 3" xfId="17090"/>
    <cellStyle name="SAPBEXexcBad8 2 2 3 2 4" xfId="17091"/>
    <cellStyle name="SAPBEXexcBad8 2 2 3 2 5" xfId="17092"/>
    <cellStyle name="SAPBEXexcBad8 2 2 3 2 6" xfId="17093"/>
    <cellStyle name="SAPBEXexcBad8 2 2 3 2 7" xfId="17094"/>
    <cellStyle name="SAPBEXexcBad8 2 2 3 2 8" xfId="17095"/>
    <cellStyle name="SAPBEXexcBad8 2 2 3 3" xfId="17096"/>
    <cellStyle name="SAPBEXexcBad8 2 2 3 3 2" xfId="17097"/>
    <cellStyle name="SAPBEXexcBad8 2 2 3 3 3" xfId="17098"/>
    <cellStyle name="SAPBEXexcBad8 2 2 3 3 4" xfId="17099"/>
    <cellStyle name="SAPBEXexcBad8 2 2 3 3 5" xfId="17100"/>
    <cellStyle name="SAPBEXexcBad8 2 2 3 3 6" xfId="17101"/>
    <cellStyle name="SAPBEXexcBad8 2 2 3 3 7" xfId="17102"/>
    <cellStyle name="SAPBEXexcBad8 2 2 3 4" xfId="17103"/>
    <cellStyle name="SAPBEXexcBad8 2 2 3 4 2" xfId="17104"/>
    <cellStyle name="SAPBEXexcBad8 2 2 3 4 3" xfId="17105"/>
    <cellStyle name="SAPBEXexcBad8 2 2 3 4 4" xfId="17106"/>
    <cellStyle name="SAPBEXexcBad8 2 2 3 4 5" xfId="17107"/>
    <cellStyle name="SAPBEXexcBad8 2 2 3 4 6" xfId="17108"/>
    <cellStyle name="SAPBEXexcBad8 2 2 3 5" xfId="17109"/>
    <cellStyle name="SAPBEXexcBad8 2 2 3 6" xfId="17110"/>
    <cellStyle name="SAPBEXexcBad8 2 2 3 7" xfId="17111"/>
    <cellStyle name="SAPBEXexcBad8 2 2 3 8" xfId="17112"/>
    <cellStyle name="SAPBEXexcBad8 2 2 3 9" xfId="17113"/>
    <cellStyle name="SAPBEXexcBad8 2 2 4" xfId="17114"/>
    <cellStyle name="SAPBEXexcBad8 2 2 4 2" xfId="17115"/>
    <cellStyle name="SAPBEXexcBad8 2 2 4 2 2" xfId="17116"/>
    <cellStyle name="SAPBEXexcBad8 2 2 4 2 3" xfId="17117"/>
    <cellStyle name="SAPBEXexcBad8 2 2 4 2 4" xfId="17118"/>
    <cellStyle name="SAPBEXexcBad8 2 2 4 2 5" xfId="17119"/>
    <cellStyle name="SAPBEXexcBad8 2 2 4 2 6" xfId="17120"/>
    <cellStyle name="SAPBEXexcBad8 2 2 4 3" xfId="17121"/>
    <cellStyle name="SAPBEXexcBad8 2 2 4 4" xfId="17122"/>
    <cellStyle name="SAPBEXexcBad8 2 2 4 5" xfId="17123"/>
    <cellStyle name="SAPBEXexcBad8 2 2 4 6" xfId="17124"/>
    <cellStyle name="SAPBEXexcBad8 2 2 4 7" xfId="17125"/>
    <cellStyle name="SAPBEXexcBad8 2 2 4 8" xfId="17126"/>
    <cellStyle name="SAPBEXexcBad8 2 2 5" xfId="17127"/>
    <cellStyle name="SAPBEXexcBad8 2 2 5 2" xfId="17128"/>
    <cellStyle name="SAPBEXexcBad8 2 2 5 2 2" xfId="17129"/>
    <cellStyle name="SAPBEXexcBad8 2 2 5 2 3" xfId="17130"/>
    <cellStyle name="SAPBEXexcBad8 2 2 5 2 4" xfId="17131"/>
    <cellStyle name="SAPBEXexcBad8 2 2 5 2 5" xfId="17132"/>
    <cellStyle name="SAPBEXexcBad8 2 2 5 2 6" xfId="17133"/>
    <cellStyle name="SAPBEXexcBad8 2 2 5 3" xfId="17134"/>
    <cellStyle name="SAPBEXexcBad8 2 2 5 4" xfId="17135"/>
    <cellStyle name="SAPBEXexcBad8 2 2 5 5" xfId="17136"/>
    <cellStyle name="SAPBEXexcBad8 2 2 5 6" xfId="17137"/>
    <cellStyle name="SAPBEXexcBad8 2 2 5 7" xfId="17138"/>
    <cellStyle name="SAPBEXexcBad8 2 2 5 8" xfId="17139"/>
    <cellStyle name="SAPBEXexcBad8 2 2 6" xfId="17140"/>
    <cellStyle name="SAPBEXexcBad8 2 2 6 2" xfId="17141"/>
    <cellStyle name="SAPBEXexcBad8 2 2 6 3" xfId="17142"/>
    <cellStyle name="SAPBEXexcBad8 2 2 6 4" xfId="17143"/>
    <cellStyle name="SAPBEXexcBad8 2 2 6 5" xfId="17144"/>
    <cellStyle name="SAPBEXexcBad8 2 2 6 6" xfId="17145"/>
    <cellStyle name="SAPBEXexcBad8 2 2 6 7" xfId="17146"/>
    <cellStyle name="SAPBEXexcBad8 2 2 7" xfId="17147"/>
    <cellStyle name="SAPBEXexcBad8 2 2 7 2" xfId="17148"/>
    <cellStyle name="SAPBEXexcBad8 2 2 7 3" xfId="17149"/>
    <cellStyle name="SAPBEXexcBad8 2 2 7 4" xfId="17150"/>
    <cellStyle name="SAPBEXexcBad8 2 2 7 5" xfId="17151"/>
    <cellStyle name="SAPBEXexcBad8 2 2 7 6" xfId="17152"/>
    <cellStyle name="SAPBEXexcBad8 2 2 8" xfId="17153"/>
    <cellStyle name="SAPBEXexcBad8 2 2 9" xfId="17154"/>
    <cellStyle name="SAPBEXexcBad8 2 3" xfId="17155"/>
    <cellStyle name="SAPBEXexcBad8 2 3 10" xfId="17156"/>
    <cellStyle name="SAPBEXexcBad8 2 3 2" xfId="17157"/>
    <cellStyle name="SAPBEXexcBad8 2 3 2 2" xfId="17158"/>
    <cellStyle name="SAPBEXexcBad8 2 3 2 2 2" xfId="17159"/>
    <cellStyle name="SAPBEXexcBad8 2 3 2 2 3" xfId="17160"/>
    <cellStyle name="SAPBEXexcBad8 2 3 2 2 4" xfId="17161"/>
    <cellStyle name="SAPBEXexcBad8 2 3 2 2 5" xfId="17162"/>
    <cellStyle name="SAPBEXexcBad8 2 3 2 2 6" xfId="17163"/>
    <cellStyle name="SAPBEXexcBad8 2 3 2 3" xfId="17164"/>
    <cellStyle name="SAPBEXexcBad8 2 3 2 4" xfId="17165"/>
    <cellStyle name="SAPBEXexcBad8 2 3 2 5" xfId="17166"/>
    <cellStyle name="SAPBEXexcBad8 2 3 2 6" xfId="17167"/>
    <cellStyle name="SAPBEXexcBad8 2 3 2 7" xfId="17168"/>
    <cellStyle name="SAPBEXexcBad8 2 3 2 8" xfId="17169"/>
    <cellStyle name="SAPBEXexcBad8 2 3 3" xfId="17170"/>
    <cellStyle name="SAPBEXexcBad8 2 3 3 2" xfId="17171"/>
    <cellStyle name="SAPBEXexcBad8 2 3 3 3" xfId="17172"/>
    <cellStyle name="SAPBEXexcBad8 2 3 3 4" xfId="17173"/>
    <cellStyle name="SAPBEXexcBad8 2 3 3 5" xfId="17174"/>
    <cellStyle name="SAPBEXexcBad8 2 3 3 6" xfId="17175"/>
    <cellStyle name="SAPBEXexcBad8 2 3 3 7" xfId="17176"/>
    <cellStyle name="SAPBEXexcBad8 2 3 4" xfId="17177"/>
    <cellStyle name="SAPBEXexcBad8 2 3 4 2" xfId="17178"/>
    <cellStyle name="SAPBEXexcBad8 2 3 4 3" xfId="17179"/>
    <cellStyle name="SAPBEXexcBad8 2 3 4 4" xfId="17180"/>
    <cellStyle name="SAPBEXexcBad8 2 3 4 5" xfId="17181"/>
    <cellStyle name="SAPBEXexcBad8 2 3 4 6" xfId="17182"/>
    <cellStyle name="SAPBEXexcBad8 2 3 5" xfId="17183"/>
    <cellStyle name="SAPBEXexcBad8 2 3 6" xfId="17184"/>
    <cellStyle name="SAPBEXexcBad8 2 3 7" xfId="17185"/>
    <cellStyle name="SAPBEXexcBad8 2 3 8" xfId="17186"/>
    <cellStyle name="SAPBEXexcBad8 2 3 9" xfId="17187"/>
    <cellStyle name="SAPBEXexcBad8 2 4" xfId="17188"/>
    <cellStyle name="SAPBEXexcBad8 2 4 2" xfId="17189"/>
    <cellStyle name="SAPBEXexcBad8 2 4 2 2" xfId="17190"/>
    <cellStyle name="SAPBEXexcBad8 2 4 2 3" xfId="17191"/>
    <cellStyle name="SAPBEXexcBad8 2 4 2 4" xfId="17192"/>
    <cellStyle name="SAPBEXexcBad8 2 4 2 5" xfId="17193"/>
    <cellStyle name="SAPBEXexcBad8 2 4 2 6" xfId="17194"/>
    <cellStyle name="SAPBEXexcBad8 2 4 3" xfId="17195"/>
    <cellStyle name="SAPBEXexcBad8 2 4 4" xfId="17196"/>
    <cellStyle name="SAPBEXexcBad8 2 4 5" xfId="17197"/>
    <cellStyle name="SAPBEXexcBad8 2 4 6" xfId="17198"/>
    <cellStyle name="SAPBEXexcBad8 2 4 7" xfId="17199"/>
    <cellStyle name="SAPBEXexcBad8 2 4 8" xfId="17200"/>
    <cellStyle name="SAPBEXexcBad8 2 5" xfId="17201"/>
    <cellStyle name="SAPBEXexcBad8 2 5 2" xfId="17202"/>
    <cellStyle name="SAPBEXexcBad8 2 5 2 2" xfId="17203"/>
    <cellStyle name="SAPBEXexcBad8 2 5 2 3" xfId="17204"/>
    <cellStyle name="SAPBEXexcBad8 2 5 2 4" xfId="17205"/>
    <cellStyle name="SAPBEXexcBad8 2 5 2 5" xfId="17206"/>
    <cellStyle name="SAPBEXexcBad8 2 5 2 6" xfId="17207"/>
    <cellStyle name="SAPBEXexcBad8 2 5 3" xfId="17208"/>
    <cellStyle name="SAPBEXexcBad8 2 5 4" xfId="17209"/>
    <cellStyle name="SAPBEXexcBad8 2 5 5" xfId="17210"/>
    <cellStyle name="SAPBEXexcBad8 2 5 6" xfId="17211"/>
    <cellStyle name="SAPBEXexcBad8 2 5 7" xfId="17212"/>
    <cellStyle name="SAPBEXexcBad8 2 5 8" xfId="17213"/>
    <cellStyle name="SAPBEXexcBad8 2 6" xfId="17214"/>
    <cellStyle name="SAPBEXexcBad8 2 6 2" xfId="17215"/>
    <cellStyle name="SAPBEXexcBad8 2 6 3" xfId="17216"/>
    <cellStyle name="SAPBEXexcBad8 2 6 4" xfId="17217"/>
    <cellStyle name="SAPBEXexcBad8 2 6 5" xfId="17218"/>
    <cellStyle name="SAPBEXexcBad8 2 6 6" xfId="17219"/>
    <cellStyle name="SAPBEXexcBad8 2 7" xfId="17220"/>
    <cellStyle name="SAPBEXexcBad8 2 7 2" xfId="17221"/>
    <cellStyle name="SAPBEXexcBad8 2 7 3" xfId="17222"/>
    <cellStyle name="SAPBEXexcBad8 2 7 4" xfId="17223"/>
    <cellStyle name="SAPBEXexcBad8 2 7 5" xfId="17224"/>
    <cellStyle name="SAPBEXexcBad8 2 7 6" xfId="17225"/>
    <cellStyle name="SAPBEXexcBad8 2 8" xfId="17226"/>
    <cellStyle name="SAPBEXexcBad8 2 8 2" xfId="17227"/>
    <cellStyle name="SAPBEXexcBad8 2 8 3" xfId="17228"/>
    <cellStyle name="SAPBEXexcBad8 2 8 4" xfId="17229"/>
    <cellStyle name="SAPBEXexcBad8 2 8 5" xfId="17230"/>
    <cellStyle name="SAPBEXexcBad8 2 8 6" xfId="17231"/>
    <cellStyle name="SAPBEXexcBad8 2 9" xfId="17232"/>
    <cellStyle name="SAPBEXexcBad8 2 9 2" xfId="17233"/>
    <cellStyle name="SAPBEXexcBad8 2 9 3" xfId="17234"/>
    <cellStyle name="SAPBEXexcBad8 2 9 4" xfId="17235"/>
    <cellStyle name="SAPBEXexcBad8 2 9 5" xfId="17236"/>
    <cellStyle name="SAPBEXexcBad8 2 9 6" xfId="17237"/>
    <cellStyle name="SAPBEXexcBad8 3" xfId="17238"/>
    <cellStyle name="SAPBEXexcBad8 3 10" xfId="17239"/>
    <cellStyle name="SAPBEXexcBad8 3 11" xfId="17240"/>
    <cellStyle name="SAPBEXexcBad8 3 12" xfId="17241"/>
    <cellStyle name="SAPBEXexcBad8 3 13" xfId="17242"/>
    <cellStyle name="SAPBEXexcBad8 3 2" xfId="17243"/>
    <cellStyle name="SAPBEXexcBad8 3 2 10" xfId="17244"/>
    <cellStyle name="SAPBEXexcBad8 3 2 2" xfId="17245"/>
    <cellStyle name="SAPBEXexcBad8 3 2 2 2" xfId="17246"/>
    <cellStyle name="SAPBEXexcBad8 3 2 2 2 2" xfId="17247"/>
    <cellStyle name="SAPBEXexcBad8 3 2 2 2 3" xfId="17248"/>
    <cellStyle name="SAPBEXexcBad8 3 2 2 2 4" xfId="17249"/>
    <cellStyle name="SAPBEXexcBad8 3 2 2 2 5" xfId="17250"/>
    <cellStyle name="SAPBEXexcBad8 3 2 2 2 6" xfId="17251"/>
    <cellStyle name="SAPBEXexcBad8 3 2 2 3" xfId="17252"/>
    <cellStyle name="SAPBEXexcBad8 3 2 2 4" xfId="17253"/>
    <cellStyle name="SAPBEXexcBad8 3 2 2 5" xfId="17254"/>
    <cellStyle name="SAPBEXexcBad8 3 2 2 6" xfId="17255"/>
    <cellStyle name="SAPBEXexcBad8 3 2 2 7" xfId="17256"/>
    <cellStyle name="SAPBEXexcBad8 3 2 2 8" xfId="17257"/>
    <cellStyle name="SAPBEXexcBad8 3 2 3" xfId="17258"/>
    <cellStyle name="SAPBEXexcBad8 3 2 3 2" xfId="17259"/>
    <cellStyle name="SAPBEXexcBad8 3 2 3 3" xfId="17260"/>
    <cellStyle name="SAPBEXexcBad8 3 2 3 4" xfId="17261"/>
    <cellStyle name="SAPBEXexcBad8 3 2 3 5" xfId="17262"/>
    <cellStyle name="SAPBEXexcBad8 3 2 3 6" xfId="17263"/>
    <cellStyle name="SAPBEXexcBad8 3 2 3 7" xfId="17264"/>
    <cellStyle name="SAPBEXexcBad8 3 2 4" xfId="17265"/>
    <cellStyle name="SAPBEXexcBad8 3 2 4 2" xfId="17266"/>
    <cellStyle name="SAPBEXexcBad8 3 2 4 3" xfId="17267"/>
    <cellStyle name="SAPBEXexcBad8 3 2 4 4" xfId="17268"/>
    <cellStyle name="SAPBEXexcBad8 3 2 4 5" xfId="17269"/>
    <cellStyle name="SAPBEXexcBad8 3 2 4 6" xfId="17270"/>
    <cellStyle name="SAPBEXexcBad8 3 2 5" xfId="17271"/>
    <cellStyle name="SAPBEXexcBad8 3 2 6" xfId="17272"/>
    <cellStyle name="SAPBEXexcBad8 3 2 7" xfId="17273"/>
    <cellStyle name="SAPBEXexcBad8 3 2 8" xfId="17274"/>
    <cellStyle name="SAPBEXexcBad8 3 2 9" xfId="17275"/>
    <cellStyle name="SAPBEXexcBad8 3 3" xfId="17276"/>
    <cellStyle name="SAPBEXexcBad8 3 3 10" xfId="17277"/>
    <cellStyle name="SAPBEXexcBad8 3 3 2" xfId="17278"/>
    <cellStyle name="SAPBEXexcBad8 3 3 2 2" xfId="17279"/>
    <cellStyle name="SAPBEXexcBad8 3 3 2 2 2" xfId="17280"/>
    <cellStyle name="SAPBEXexcBad8 3 3 2 2 3" xfId="17281"/>
    <cellStyle name="SAPBEXexcBad8 3 3 2 2 4" xfId="17282"/>
    <cellStyle name="SAPBEXexcBad8 3 3 2 2 5" xfId="17283"/>
    <cellStyle name="SAPBEXexcBad8 3 3 2 2 6" xfId="17284"/>
    <cellStyle name="SAPBEXexcBad8 3 3 2 3" xfId="17285"/>
    <cellStyle name="SAPBEXexcBad8 3 3 2 4" xfId="17286"/>
    <cellStyle name="SAPBEXexcBad8 3 3 2 5" xfId="17287"/>
    <cellStyle name="SAPBEXexcBad8 3 3 2 6" xfId="17288"/>
    <cellStyle name="SAPBEXexcBad8 3 3 2 7" xfId="17289"/>
    <cellStyle name="SAPBEXexcBad8 3 3 2 8" xfId="17290"/>
    <cellStyle name="SAPBEXexcBad8 3 3 3" xfId="17291"/>
    <cellStyle name="SAPBEXexcBad8 3 3 3 2" xfId="17292"/>
    <cellStyle name="SAPBEXexcBad8 3 3 3 3" xfId="17293"/>
    <cellStyle name="SAPBEXexcBad8 3 3 3 4" xfId="17294"/>
    <cellStyle name="SAPBEXexcBad8 3 3 3 5" xfId="17295"/>
    <cellStyle name="SAPBEXexcBad8 3 3 3 6" xfId="17296"/>
    <cellStyle name="SAPBEXexcBad8 3 3 3 7" xfId="17297"/>
    <cellStyle name="SAPBEXexcBad8 3 3 4" xfId="17298"/>
    <cellStyle name="SAPBEXexcBad8 3 3 4 2" xfId="17299"/>
    <cellStyle name="SAPBEXexcBad8 3 3 4 3" xfId="17300"/>
    <cellStyle name="SAPBEXexcBad8 3 3 4 4" xfId="17301"/>
    <cellStyle name="SAPBEXexcBad8 3 3 4 5" xfId="17302"/>
    <cellStyle name="SAPBEXexcBad8 3 3 4 6" xfId="17303"/>
    <cellStyle name="SAPBEXexcBad8 3 3 5" xfId="17304"/>
    <cellStyle name="SAPBEXexcBad8 3 3 6" xfId="17305"/>
    <cellStyle name="SAPBEXexcBad8 3 3 7" xfId="17306"/>
    <cellStyle name="SAPBEXexcBad8 3 3 8" xfId="17307"/>
    <cellStyle name="SAPBEXexcBad8 3 3 9" xfId="17308"/>
    <cellStyle name="SAPBEXexcBad8 3 4" xfId="17309"/>
    <cellStyle name="SAPBEXexcBad8 3 4 2" xfId="17310"/>
    <cellStyle name="SAPBEXexcBad8 3 4 2 2" xfId="17311"/>
    <cellStyle name="SAPBEXexcBad8 3 4 2 3" xfId="17312"/>
    <cellStyle name="SAPBEXexcBad8 3 4 2 4" xfId="17313"/>
    <cellStyle name="SAPBEXexcBad8 3 4 2 5" xfId="17314"/>
    <cellStyle name="SAPBEXexcBad8 3 4 2 6" xfId="17315"/>
    <cellStyle name="SAPBEXexcBad8 3 4 3" xfId="17316"/>
    <cellStyle name="SAPBEXexcBad8 3 4 4" xfId="17317"/>
    <cellStyle name="SAPBEXexcBad8 3 4 5" xfId="17318"/>
    <cellStyle name="SAPBEXexcBad8 3 4 6" xfId="17319"/>
    <cellStyle name="SAPBEXexcBad8 3 4 7" xfId="17320"/>
    <cellStyle name="SAPBEXexcBad8 3 4 8" xfId="17321"/>
    <cellStyle name="SAPBEXexcBad8 3 5" xfId="17322"/>
    <cellStyle name="SAPBEXexcBad8 3 5 2" xfId="17323"/>
    <cellStyle name="SAPBEXexcBad8 3 5 2 2" xfId="17324"/>
    <cellStyle name="SAPBEXexcBad8 3 5 2 3" xfId="17325"/>
    <cellStyle name="SAPBEXexcBad8 3 5 2 4" xfId="17326"/>
    <cellStyle name="SAPBEXexcBad8 3 5 2 5" xfId="17327"/>
    <cellStyle name="SAPBEXexcBad8 3 5 2 6" xfId="17328"/>
    <cellStyle name="SAPBEXexcBad8 3 5 3" xfId="17329"/>
    <cellStyle name="SAPBEXexcBad8 3 5 4" xfId="17330"/>
    <cellStyle name="SAPBEXexcBad8 3 5 5" xfId="17331"/>
    <cellStyle name="SAPBEXexcBad8 3 5 6" xfId="17332"/>
    <cellStyle name="SAPBEXexcBad8 3 5 7" xfId="17333"/>
    <cellStyle name="SAPBEXexcBad8 3 5 8" xfId="17334"/>
    <cellStyle name="SAPBEXexcBad8 3 6" xfId="17335"/>
    <cellStyle name="SAPBEXexcBad8 3 6 2" xfId="17336"/>
    <cellStyle name="SAPBEXexcBad8 3 6 3" xfId="17337"/>
    <cellStyle name="SAPBEXexcBad8 3 6 4" xfId="17338"/>
    <cellStyle name="SAPBEXexcBad8 3 6 5" xfId="17339"/>
    <cellStyle name="SAPBEXexcBad8 3 6 6" xfId="17340"/>
    <cellStyle name="SAPBEXexcBad8 3 6 7" xfId="17341"/>
    <cellStyle name="SAPBEXexcBad8 3 7" xfId="17342"/>
    <cellStyle name="SAPBEXexcBad8 3 7 2" xfId="17343"/>
    <cellStyle name="SAPBEXexcBad8 3 7 3" xfId="17344"/>
    <cellStyle name="SAPBEXexcBad8 3 7 4" xfId="17345"/>
    <cellStyle name="SAPBEXexcBad8 3 7 5" xfId="17346"/>
    <cellStyle name="SAPBEXexcBad8 3 7 6" xfId="17347"/>
    <cellStyle name="SAPBEXexcBad8 3 8" xfId="17348"/>
    <cellStyle name="SAPBEXexcBad8 3 9" xfId="17349"/>
    <cellStyle name="SAPBEXexcBad8 4" xfId="17350"/>
    <cellStyle name="SAPBEXexcBad8 4 10" xfId="17351"/>
    <cellStyle name="SAPBEXexcBad8 4 11" xfId="17352"/>
    <cellStyle name="SAPBEXexcBad8 4 12" xfId="17353"/>
    <cellStyle name="SAPBEXexcBad8 4 13" xfId="17354"/>
    <cellStyle name="SAPBEXexcBad8 4 2" xfId="17355"/>
    <cellStyle name="SAPBEXexcBad8 4 2 10" xfId="17356"/>
    <cellStyle name="SAPBEXexcBad8 4 2 2" xfId="17357"/>
    <cellStyle name="SAPBEXexcBad8 4 2 2 2" xfId="17358"/>
    <cellStyle name="SAPBEXexcBad8 4 2 2 2 2" xfId="17359"/>
    <cellStyle name="SAPBEXexcBad8 4 2 2 2 3" xfId="17360"/>
    <cellStyle name="SAPBEXexcBad8 4 2 2 2 4" xfId="17361"/>
    <cellStyle name="SAPBEXexcBad8 4 2 2 2 5" xfId="17362"/>
    <cellStyle name="SAPBEXexcBad8 4 2 2 2 6" xfId="17363"/>
    <cellStyle name="SAPBEXexcBad8 4 2 2 3" xfId="17364"/>
    <cellStyle name="SAPBEXexcBad8 4 2 2 4" xfId="17365"/>
    <cellStyle name="SAPBEXexcBad8 4 2 2 5" xfId="17366"/>
    <cellStyle name="SAPBEXexcBad8 4 2 2 6" xfId="17367"/>
    <cellStyle name="SAPBEXexcBad8 4 2 2 7" xfId="17368"/>
    <cellStyle name="SAPBEXexcBad8 4 2 2 8" xfId="17369"/>
    <cellStyle name="SAPBEXexcBad8 4 2 3" xfId="17370"/>
    <cellStyle name="SAPBEXexcBad8 4 2 3 2" xfId="17371"/>
    <cellStyle name="SAPBEXexcBad8 4 2 3 3" xfId="17372"/>
    <cellStyle name="SAPBEXexcBad8 4 2 3 4" xfId="17373"/>
    <cellStyle name="SAPBEXexcBad8 4 2 3 5" xfId="17374"/>
    <cellStyle name="SAPBEXexcBad8 4 2 3 6" xfId="17375"/>
    <cellStyle name="SAPBEXexcBad8 4 2 3 7" xfId="17376"/>
    <cellStyle name="SAPBEXexcBad8 4 2 4" xfId="17377"/>
    <cellStyle name="SAPBEXexcBad8 4 2 4 2" xfId="17378"/>
    <cellStyle name="SAPBEXexcBad8 4 2 4 3" xfId="17379"/>
    <cellStyle name="SAPBEXexcBad8 4 2 4 4" xfId="17380"/>
    <cellStyle name="SAPBEXexcBad8 4 2 4 5" xfId="17381"/>
    <cellStyle name="SAPBEXexcBad8 4 2 4 6" xfId="17382"/>
    <cellStyle name="SAPBEXexcBad8 4 2 5" xfId="17383"/>
    <cellStyle name="SAPBEXexcBad8 4 2 6" xfId="17384"/>
    <cellStyle name="SAPBEXexcBad8 4 2 7" xfId="17385"/>
    <cellStyle name="SAPBEXexcBad8 4 2 8" xfId="17386"/>
    <cellStyle name="SAPBEXexcBad8 4 2 9" xfId="17387"/>
    <cellStyle name="SAPBEXexcBad8 4 3" xfId="17388"/>
    <cellStyle name="SAPBEXexcBad8 4 3 10" xfId="17389"/>
    <cellStyle name="SAPBEXexcBad8 4 3 2" xfId="17390"/>
    <cellStyle name="SAPBEXexcBad8 4 3 2 2" xfId="17391"/>
    <cellStyle name="SAPBEXexcBad8 4 3 2 2 2" xfId="17392"/>
    <cellStyle name="SAPBEXexcBad8 4 3 2 2 3" xfId="17393"/>
    <cellStyle name="SAPBEXexcBad8 4 3 2 2 4" xfId="17394"/>
    <cellStyle name="SAPBEXexcBad8 4 3 2 2 5" xfId="17395"/>
    <cellStyle name="SAPBEXexcBad8 4 3 2 2 6" xfId="17396"/>
    <cellStyle name="SAPBEXexcBad8 4 3 2 3" xfId="17397"/>
    <cellStyle name="SAPBEXexcBad8 4 3 2 4" xfId="17398"/>
    <cellStyle name="SAPBEXexcBad8 4 3 2 5" xfId="17399"/>
    <cellStyle name="SAPBEXexcBad8 4 3 2 6" xfId="17400"/>
    <cellStyle name="SAPBEXexcBad8 4 3 2 7" xfId="17401"/>
    <cellStyle name="SAPBEXexcBad8 4 3 2 8" xfId="17402"/>
    <cellStyle name="SAPBEXexcBad8 4 3 3" xfId="17403"/>
    <cellStyle name="SAPBEXexcBad8 4 3 3 2" xfId="17404"/>
    <cellStyle name="SAPBEXexcBad8 4 3 3 3" xfId="17405"/>
    <cellStyle name="SAPBEXexcBad8 4 3 3 4" xfId="17406"/>
    <cellStyle name="SAPBEXexcBad8 4 3 3 5" xfId="17407"/>
    <cellStyle name="SAPBEXexcBad8 4 3 3 6" xfId="17408"/>
    <cellStyle name="SAPBEXexcBad8 4 3 3 7" xfId="17409"/>
    <cellStyle name="SAPBEXexcBad8 4 3 4" xfId="17410"/>
    <cellStyle name="SAPBEXexcBad8 4 3 4 2" xfId="17411"/>
    <cellStyle name="SAPBEXexcBad8 4 3 4 3" xfId="17412"/>
    <cellStyle name="SAPBEXexcBad8 4 3 4 4" xfId="17413"/>
    <cellStyle name="SAPBEXexcBad8 4 3 4 5" xfId="17414"/>
    <cellStyle name="SAPBEXexcBad8 4 3 4 6" xfId="17415"/>
    <cellStyle name="SAPBEXexcBad8 4 3 5" xfId="17416"/>
    <cellStyle name="SAPBEXexcBad8 4 3 6" xfId="17417"/>
    <cellStyle name="SAPBEXexcBad8 4 3 7" xfId="17418"/>
    <cellStyle name="SAPBEXexcBad8 4 3 8" xfId="17419"/>
    <cellStyle name="SAPBEXexcBad8 4 3 9" xfId="17420"/>
    <cellStyle name="SAPBEXexcBad8 4 4" xfId="17421"/>
    <cellStyle name="SAPBEXexcBad8 4 4 2" xfId="17422"/>
    <cellStyle name="SAPBEXexcBad8 4 4 2 2" xfId="17423"/>
    <cellStyle name="SAPBEXexcBad8 4 4 2 3" xfId="17424"/>
    <cellStyle name="SAPBEXexcBad8 4 4 2 4" xfId="17425"/>
    <cellStyle name="SAPBEXexcBad8 4 4 2 5" xfId="17426"/>
    <cellStyle name="SAPBEXexcBad8 4 4 2 6" xfId="17427"/>
    <cellStyle name="SAPBEXexcBad8 4 4 3" xfId="17428"/>
    <cellStyle name="SAPBEXexcBad8 4 4 4" xfId="17429"/>
    <cellStyle name="SAPBEXexcBad8 4 4 5" xfId="17430"/>
    <cellStyle name="SAPBEXexcBad8 4 4 6" xfId="17431"/>
    <cellStyle name="SAPBEXexcBad8 4 4 7" xfId="17432"/>
    <cellStyle name="SAPBEXexcBad8 4 4 8" xfId="17433"/>
    <cellStyle name="SAPBEXexcBad8 4 5" xfId="17434"/>
    <cellStyle name="SAPBEXexcBad8 4 5 2" xfId="17435"/>
    <cellStyle name="SAPBEXexcBad8 4 5 2 2" xfId="17436"/>
    <cellStyle name="SAPBEXexcBad8 4 5 2 3" xfId="17437"/>
    <cellStyle name="SAPBEXexcBad8 4 5 2 4" xfId="17438"/>
    <cellStyle name="SAPBEXexcBad8 4 5 2 5" xfId="17439"/>
    <cellStyle name="SAPBEXexcBad8 4 5 2 6" xfId="17440"/>
    <cellStyle name="SAPBEXexcBad8 4 5 3" xfId="17441"/>
    <cellStyle name="SAPBEXexcBad8 4 5 4" xfId="17442"/>
    <cellStyle name="SAPBEXexcBad8 4 5 5" xfId="17443"/>
    <cellStyle name="SAPBEXexcBad8 4 5 6" xfId="17444"/>
    <cellStyle name="SAPBEXexcBad8 4 5 7" xfId="17445"/>
    <cellStyle name="SAPBEXexcBad8 4 5 8" xfId="17446"/>
    <cellStyle name="SAPBEXexcBad8 4 6" xfId="17447"/>
    <cellStyle name="SAPBEXexcBad8 4 6 2" xfId="17448"/>
    <cellStyle name="SAPBEXexcBad8 4 6 3" xfId="17449"/>
    <cellStyle name="SAPBEXexcBad8 4 6 4" xfId="17450"/>
    <cellStyle name="SAPBEXexcBad8 4 6 5" xfId="17451"/>
    <cellStyle name="SAPBEXexcBad8 4 6 6" xfId="17452"/>
    <cellStyle name="SAPBEXexcBad8 4 6 7" xfId="17453"/>
    <cellStyle name="SAPBEXexcBad8 4 7" xfId="17454"/>
    <cellStyle name="SAPBEXexcBad8 4 7 2" xfId="17455"/>
    <cellStyle name="SAPBEXexcBad8 4 7 3" xfId="17456"/>
    <cellStyle name="SAPBEXexcBad8 4 7 4" xfId="17457"/>
    <cellStyle name="SAPBEXexcBad8 4 7 5" xfId="17458"/>
    <cellStyle name="SAPBEXexcBad8 4 7 6" xfId="17459"/>
    <cellStyle name="SAPBEXexcBad8 4 8" xfId="17460"/>
    <cellStyle name="SAPBEXexcBad8 4 9" xfId="17461"/>
    <cellStyle name="SAPBEXexcBad8 5" xfId="17462"/>
    <cellStyle name="SAPBEXexcBad8 5 10" xfId="17463"/>
    <cellStyle name="SAPBEXexcBad8 5 2" xfId="17464"/>
    <cellStyle name="SAPBEXexcBad8 5 2 2" xfId="17465"/>
    <cellStyle name="SAPBEXexcBad8 5 2 2 2" xfId="17466"/>
    <cellStyle name="SAPBEXexcBad8 5 2 2 3" xfId="17467"/>
    <cellStyle name="SAPBEXexcBad8 5 2 2 4" xfId="17468"/>
    <cellStyle name="SAPBEXexcBad8 5 2 2 5" xfId="17469"/>
    <cellStyle name="SAPBEXexcBad8 5 2 2 6" xfId="17470"/>
    <cellStyle name="SAPBEXexcBad8 5 2 3" xfId="17471"/>
    <cellStyle name="SAPBEXexcBad8 5 2 4" xfId="17472"/>
    <cellStyle name="SAPBEXexcBad8 5 2 5" xfId="17473"/>
    <cellStyle name="SAPBEXexcBad8 5 2 6" xfId="17474"/>
    <cellStyle name="SAPBEXexcBad8 5 2 7" xfId="17475"/>
    <cellStyle name="SAPBEXexcBad8 5 2 8" xfId="17476"/>
    <cellStyle name="SAPBEXexcBad8 5 3" xfId="17477"/>
    <cellStyle name="SAPBEXexcBad8 5 3 2" xfId="17478"/>
    <cellStyle name="SAPBEXexcBad8 5 3 3" xfId="17479"/>
    <cellStyle name="SAPBEXexcBad8 5 3 4" xfId="17480"/>
    <cellStyle name="SAPBEXexcBad8 5 3 5" xfId="17481"/>
    <cellStyle name="SAPBEXexcBad8 5 3 6" xfId="17482"/>
    <cellStyle name="SAPBEXexcBad8 5 3 7" xfId="17483"/>
    <cellStyle name="SAPBEXexcBad8 5 4" xfId="17484"/>
    <cellStyle name="SAPBEXexcBad8 5 4 2" xfId="17485"/>
    <cellStyle name="SAPBEXexcBad8 5 4 3" xfId="17486"/>
    <cellStyle name="SAPBEXexcBad8 5 4 4" xfId="17487"/>
    <cellStyle name="SAPBEXexcBad8 5 4 5" xfId="17488"/>
    <cellStyle name="SAPBEXexcBad8 5 4 6" xfId="17489"/>
    <cellStyle name="SAPBEXexcBad8 5 5" xfId="17490"/>
    <cellStyle name="SAPBEXexcBad8 5 6" xfId="17491"/>
    <cellStyle name="SAPBEXexcBad8 5 7" xfId="17492"/>
    <cellStyle name="SAPBEXexcBad8 5 8" xfId="17493"/>
    <cellStyle name="SAPBEXexcBad8 5 9" xfId="17494"/>
    <cellStyle name="SAPBEXexcBad8 6" xfId="17495"/>
    <cellStyle name="SAPBEXexcBad8 6 2" xfId="17496"/>
    <cellStyle name="SAPBEXexcBad8 6 3" xfId="17497"/>
    <cellStyle name="SAPBEXexcBad8 6 4" xfId="17498"/>
    <cellStyle name="SAPBEXexcBad8 6 5" xfId="17499"/>
    <cellStyle name="SAPBEXexcBad8 6 6" xfId="17500"/>
    <cellStyle name="SAPBEXexcBad8 7" xfId="17501"/>
    <cellStyle name="SAPBEXexcBad8 7 2" xfId="17502"/>
    <cellStyle name="SAPBEXexcBad8 7 3" xfId="17503"/>
    <cellStyle name="SAPBEXexcBad8 7 4" xfId="17504"/>
    <cellStyle name="SAPBEXexcBad8 7 5" xfId="17505"/>
    <cellStyle name="SAPBEXexcBad8 7 6" xfId="17506"/>
    <cellStyle name="SAPBEXexcBad8 8" xfId="17507"/>
    <cellStyle name="SAPBEXexcBad8 8 2" xfId="17508"/>
    <cellStyle name="SAPBEXexcBad8 9" xfId="17509"/>
    <cellStyle name="SAPBEXexcBad8 9 2" xfId="17510"/>
    <cellStyle name="SAPBEXexcBad9" xfId="17511"/>
    <cellStyle name="SAPBEXexcBad9 10" xfId="17512"/>
    <cellStyle name="SAPBEXexcBad9 11" xfId="17513"/>
    <cellStyle name="SAPBEXexcBad9 12" xfId="17514"/>
    <cellStyle name="SAPBEXexcBad9 13" xfId="17515"/>
    <cellStyle name="SAPBEXexcBad9 14" xfId="17516"/>
    <cellStyle name="SAPBEXexcBad9 15" xfId="17517"/>
    <cellStyle name="SAPBEXexcBad9 16" xfId="17518"/>
    <cellStyle name="SAPBEXexcBad9 2" xfId="17519"/>
    <cellStyle name="SAPBEXexcBad9 2 10" xfId="17520"/>
    <cellStyle name="SAPBEXexcBad9 2 11" xfId="17521"/>
    <cellStyle name="SAPBEXexcBad9 2 12" xfId="17522"/>
    <cellStyle name="SAPBEXexcBad9 2 13" xfId="17523"/>
    <cellStyle name="SAPBEXexcBad9 2 14" xfId="17524"/>
    <cellStyle name="SAPBEXexcBad9 2 15" xfId="17525"/>
    <cellStyle name="SAPBEXexcBad9 2 16" xfId="17526"/>
    <cellStyle name="SAPBEXexcBad9 2 17" xfId="17527"/>
    <cellStyle name="SAPBEXexcBad9 2 2" xfId="17528"/>
    <cellStyle name="SAPBEXexcBad9 2 2 10" xfId="17529"/>
    <cellStyle name="SAPBEXexcBad9 2 2 11" xfId="17530"/>
    <cellStyle name="SAPBEXexcBad9 2 2 12" xfId="17531"/>
    <cellStyle name="SAPBEXexcBad9 2 2 13" xfId="17532"/>
    <cellStyle name="SAPBEXexcBad9 2 2 14" xfId="17533"/>
    <cellStyle name="SAPBEXexcBad9 2 2 15" xfId="17534"/>
    <cellStyle name="SAPBEXexcBad9 2 2 2" xfId="17535"/>
    <cellStyle name="SAPBEXexcBad9 2 2 2 10" xfId="17536"/>
    <cellStyle name="SAPBEXexcBad9 2 2 2 2" xfId="17537"/>
    <cellStyle name="SAPBEXexcBad9 2 2 2 2 2" xfId="17538"/>
    <cellStyle name="SAPBEXexcBad9 2 2 2 2 2 2" xfId="17539"/>
    <cellStyle name="SAPBEXexcBad9 2 2 2 2 2 3" xfId="17540"/>
    <cellStyle name="SAPBEXexcBad9 2 2 2 2 2 4" xfId="17541"/>
    <cellStyle name="SAPBEXexcBad9 2 2 2 2 2 5" xfId="17542"/>
    <cellStyle name="SAPBEXexcBad9 2 2 2 2 2 6" xfId="17543"/>
    <cellStyle name="SAPBEXexcBad9 2 2 2 2 3" xfId="17544"/>
    <cellStyle name="SAPBEXexcBad9 2 2 2 2 4" xfId="17545"/>
    <cellStyle name="SAPBEXexcBad9 2 2 2 2 5" xfId="17546"/>
    <cellStyle name="SAPBEXexcBad9 2 2 2 2 6" xfId="17547"/>
    <cellStyle name="SAPBEXexcBad9 2 2 2 2 7" xfId="17548"/>
    <cellStyle name="SAPBEXexcBad9 2 2 2 2 8" xfId="17549"/>
    <cellStyle name="SAPBEXexcBad9 2 2 2 3" xfId="17550"/>
    <cellStyle name="SAPBEXexcBad9 2 2 2 3 2" xfId="17551"/>
    <cellStyle name="SAPBEXexcBad9 2 2 2 3 3" xfId="17552"/>
    <cellStyle name="SAPBEXexcBad9 2 2 2 3 4" xfId="17553"/>
    <cellStyle name="SAPBEXexcBad9 2 2 2 3 5" xfId="17554"/>
    <cellStyle name="SAPBEXexcBad9 2 2 2 3 6" xfId="17555"/>
    <cellStyle name="SAPBEXexcBad9 2 2 2 3 7" xfId="17556"/>
    <cellStyle name="SAPBEXexcBad9 2 2 2 4" xfId="17557"/>
    <cellStyle name="SAPBEXexcBad9 2 2 2 4 2" xfId="17558"/>
    <cellStyle name="SAPBEXexcBad9 2 2 2 4 3" xfId="17559"/>
    <cellStyle name="SAPBEXexcBad9 2 2 2 4 4" xfId="17560"/>
    <cellStyle name="SAPBEXexcBad9 2 2 2 4 5" xfId="17561"/>
    <cellStyle name="SAPBEXexcBad9 2 2 2 4 6" xfId="17562"/>
    <cellStyle name="SAPBEXexcBad9 2 2 2 5" xfId="17563"/>
    <cellStyle name="SAPBEXexcBad9 2 2 2 6" xfId="17564"/>
    <cellStyle name="SAPBEXexcBad9 2 2 2 7" xfId="17565"/>
    <cellStyle name="SAPBEXexcBad9 2 2 2 8" xfId="17566"/>
    <cellStyle name="SAPBEXexcBad9 2 2 2 9" xfId="17567"/>
    <cellStyle name="SAPBEXexcBad9 2 2 3" xfId="17568"/>
    <cellStyle name="SAPBEXexcBad9 2 2 3 10" xfId="17569"/>
    <cellStyle name="SAPBEXexcBad9 2 2 3 2" xfId="17570"/>
    <cellStyle name="SAPBEXexcBad9 2 2 3 2 2" xfId="17571"/>
    <cellStyle name="SAPBEXexcBad9 2 2 3 2 2 2" xfId="17572"/>
    <cellStyle name="SAPBEXexcBad9 2 2 3 2 2 3" xfId="17573"/>
    <cellStyle name="SAPBEXexcBad9 2 2 3 2 2 4" xfId="17574"/>
    <cellStyle name="SAPBEXexcBad9 2 2 3 2 2 5" xfId="17575"/>
    <cellStyle name="SAPBEXexcBad9 2 2 3 2 2 6" xfId="17576"/>
    <cellStyle name="SAPBEXexcBad9 2 2 3 2 3" xfId="17577"/>
    <cellStyle name="SAPBEXexcBad9 2 2 3 2 4" xfId="17578"/>
    <cellStyle name="SAPBEXexcBad9 2 2 3 2 5" xfId="17579"/>
    <cellStyle name="SAPBEXexcBad9 2 2 3 2 6" xfId="17580"/>
    <cellStyle name="SAPBEXexcBad9 2 2 3 2 7" xfId="17581"/>
    <cellStyle name="SAPBEXexcBad9 2 2 3 2 8" xfId="17582"/>
    <cellStyle name="SAPBEXexcBad9 2 2 3 3" xfId="17583"/>
    <cellStyle name="SAPBEXexcBad9 2 2 3 3 2" xfId="17584"/>
    <cellStyle name="SAPBEXexcBad9 2 2 3 3 3" xfId="17585"/>
    <cellStyle name="SAPBEXexcBad9 2 2 3 3 4" xfId="17586"/>
    <cellStyle name="SAPBEXexcBad9 2 2 3 3 5" xfId="17587"/>
    <cellStyle name="SAPBEXexcBad9 2 2 3 3 6" xfId="17588"/>
    <cellStyle name="SAPBEXexcBad9 2 2 3 3 7" xfId="17589"/>
    <cellStyle name="SAPBEXexcBad9 2 2 3 4" xfId="17590"/>
    <cellStyle name="SAPBEXexcBad9 2 2 3 4 2" xfId="17591"/>
    <cellStyle name="SAPBEXexcBad9 2 2 3 4 3" xfId="17592"/>
    <cellStyle name="SAPBEXexcBad9 2 2 3 4 4" xfId="17593"/>
    <cellStyle name="SAPBEXexcBad9 2 2 3 4 5" xfId="17594"/>
    <cellStyle name="SAPBEXexcBad9 2 2 3 4 6" xfId="17595"/>
    <cellStyle name="SAPBEXexcBad9 2 2 3 5" xfId="17596"/>
    <cellStyle name="SAPBEXexcBad9 2 2 3 6" xfId="17597"/>
    <cellStyle name="SAPBEXexcBad9 2 2 3 7" xfId="17598"/>
    <cellStyle name="SAPBEXexcBad9 2 2 3 8" xfId="17599"/>
    <cellStyle name="SAPBEXexcBad9 2 2 3 9" xfId="17600"/>
    <cellStyle name="SAPBEXexcBad9 2 2 4" xfId="17601"/>
    <cellStyle name="SAPBEXexcBad9 2 2 4 2" xfId="17602"/>
    <cellStyle name="SAPBEXexcBad9 2 2 4 2 2" xfId="17603"/>
    <cellStyle name="SAPBEXexcBad9 2 2 4 2 3" xfId="17604"/>
    <cellStyle name="SAPBEXexcBad9 2 2 4 2 4" xfId="17605"/>
    <cellStyle name="SAPBEXexcBad9 2 2 4 2 5" xfId="17606"/>
    <cellStyle name="SAPBEXexcBad9 2 2 4 2 6" xfId="17607"/>
    <cellStyle name="SAPBEXexcBad9 2 2 4 3" xfId="17608"/>
    <cellStyle name="SAPBEXexcBad9 2 2 4 4" xfId="17609"/>
    <cellStyle name="SAPBEXexcBad9 2 2 4 5" xfId="17610"/>
    <cellStyle name="SAPBEXexcBad9 2 2 4 6" xfId="17611"/>
    <cellStyle name="SAPBEXexcBad9 2 2 4 7" xfId="17612"/>
    <cellStyle name="SAPBEXexcBad9 2 2 4 8" xfId="17613"/>
    <cellStyle name="SAPBEXexcBad9 2 2 5" xfId="17614"/>
    <cellStyle name="SAPBEXexcBad9 2 2 5 2" xfId="17615"/>
    <cellStyle name="SAPBEXexcBad9 2 2 5 2 2" xfId="17616"/>
    <cellStyle name="SAPBEXexcBad9 2 2 5 2 3" xfId="17617"/>
    <cellStyle name="SAPBEXexcBad9 2 2 5 2 4" xfId="17618"/>
    <cellStyle name="SAPBEXexcBad9 2 2 5 2 5" xfId="17619"/>
    <cellStyle name="SAPBEXexcBad9 2 2 5 2 6" xfId="17620"/>
    <cellStyle name="SAPBEXexcBad9 2 2 5 3" xfId="17621"/>
    <cellStyle name="SAPBEXexcBad9 2 2 5 4" xfId="17622"/>
    <cellStyle name="SAPBEXexcBad9 2 2 5 5" xfId="17623"/>
    <cellStyle name="SAPBEXexcBad9 2 2 5 6" xfId="17624"/>
    <cellStyle name="SAPBEXexcBad9 2 2 5 7" xfId="17625"/>
    <cellStyle name="SAPBEXexcBad9 2 2 5 8" xfId="17626"/>
    <cellStyle name="SAPBEXexcBad9 2 2 6" xfId="17627"/>
    <cellStyle name="SAPBEXexcBad9 2 2 6 2" xfId="17628"/>
    <cellStyle name="SAPBEXexcBad9 2 2 6 3" xfId="17629"/>
    <cellStyle name="SAPBEXexcBad9 2 2 6 4" xfId="17630"/>
    <cellStyle name="SAPBEXexcBad9 2 2 6 5" xfId="17631"/>
    <cellStyle name="SAPBEXexcBad9 2 2 6 6" xfId="17632"/>
    <cellStyle name="SAPBEXexcBad9 2 2 6 7" xfId="17633"/>
    <cellStyle name="SAPBEXexcBad9 2 2 7" xfId="17634"/>
    <cellStyle name="SAPBEXexcBad9 2 2 7 2" xfId="17635"/>
    <cellStyle name="SAPBEXexcBad9 2 2 7 3" xfId="17636"/>
    <cellStyle name="SAPBEXexcBad9 2 2 7 4" xfId="17637"/>
    <cellStyle name="SAPBEXexcBad9 2 2 7 5" xfId="17638"/>
    <cellStyle name="SAPBEXexcBad9 2 2 7 6" xfId="17639"/>
    <cellStyle name="SAPBEXexcBad9 2 2 8" xfId="17640"/>
    <cellStyle name="SAPBEXexcBad9 2 2 9" xfId="17641"/>
    <cellStyle name="SAPBEXexcBad9 2 3" xfId="17642"/>
    <cellStyle name="SAPBEXexcBad9 2 3 10" xfId="17643"/>
    <cellStyle name="SAPBEXexcBad9 2 3 2" xfId="17644"/>
    <cellStyle name="SAPBEXexcBad9 2 3 2 2" xfId="17645"/>
    <cellStyle name="SAPBEXexcBad9 2 3 2 2 2" xfId="17646"/>
    <cellStyle name="SAPBEXexcBad9 2 3 2 2 3" xfId="17647"/>
    <cellStyle name="SAPBEXexcBad9 2 3 2 2 4" xfId="17648"/>
    <cellStyle name="SAPBEXexcBad9 2 3 2 2 5" xfId="17649"/>
    <cellStyle name="SAPBEXexcBad9 2 3 2 2 6" xfId="17650"/>
    <cellStyle name="SAPBEXexcBad9 2 3 2 3" xfId="17651"/>
    <cellStyle name="SAPBEXexcBad9 2 3 2 4" xfId="17652"/>
    <cellStyle name="SAPBEXexcBad9 2 3 2 5" xfId="17653"/>
    <cellStyle name="SAPBEXexcBad9 2 3 2 6" xfId="17654"/>
    <cellStyle name="SAPBEXexcBad9 2 3 2 7" xfId="17655"/>
    <cellStyle name="SAPBEXexcBad9 2 3 2 8" xfId="17656"/>
    <cellStyle name="SAPBEXexcBad9 2 3 3" xfId="17657"/>
    <cellStyle name="SAPBEXexcBad9 2 3 3 2" xfId="17658"/>
    <cellStyle name="SAPBEXexcBad9 2 3 3 3" xfId="17659"/>
    <cellStyle name="SAPBEXexcBad9 2 3 3 4" xfId="17660"/>
    <cellStyle name="SAPBEXexcBad9 2 3 3 5" xfId="17661"/>
    <cellStyle name="SAPBEXexcBad9 2 3 3 6" xfId="17662"/>
    <cellStyle name="SAPBEXexcBad9 2 3 3 7" xfId="17663"/>
    <cellStyle name="SAPBEXexcBad9 2 3 4" xfId="17664"/>
    <cellStyle name="SAPBEXexcBad9 2 3 4 2" xfId="17665"/>
    <cellStyle name="SAPBEXexcBad9 2 3 4 3" xfId="17666"/>
    <cellStyle name="SAPBEXexcBad9 2 3 4 4" xfId="17667"/>
    <cellStyle name="SAPBEXexcBad9 2 3 4 5" xfId="17668"/>
    <cellStyle name="SAPBEXexcBad9 2 3 4 6" xfId="17669"/>
    <cellStyle name="SAPBEXexcBad9 2 3 5" xfId="17670"/>
    <cellStyle name="SAPBEXexcBad9 2 3 6" xfId="17671"/>
    <cellStyle name="SAPBEXexcBad9 2 3 7" xfId="17672"/>
    <cellStyle name="SAPBEXexcBad9 2 3 8" xfId="17673"/>
    <cellStyle name="SAPBEXexcBad9 2 3 9" xfId="17674"/>
    <cellStyle name="SAPBEXexcBad9 2 4" xfId="17675"/>
    <cellStyle name="SAPBEXexcBad9 2 4 2" xfId="17676"/>
    <cellStyle name="SAPBEXexcBad9 2 4 2 2" xfId="17677"/>
    <cellStyle name="SAPBEXexcBad9 2 4 2 3" xfId="17678"/>
    <cellStyle name="SAPBEXexcBad9 2 4 2 4" xfId="17679"/>
    <cellStyle name="SAPBEXexcBad9 2 4 2 5" xfId="17680"/>
    <cellStyle name="SAPBEXexcBad9 2 4 2 6" xfId="17681"/>
    <cellStyle name="SAPBEXexcBad9 2 4 3" xfId="17682"/>
    <cellStyle name="SAPBEXexcBad9 2 4 4" xfId="17683"/>
    <cellStyle name="SAPBEXexcBad9 2 4 5" xfId="17684"/>
    <cellStyle name="SAPBEXexcBad9 2 4 6" xfId="17685"/>
    <cellStyle name="SAPBEXexcBad9 2 4 7" xfId="17686"/>
    <cellStyle name="SAPBEXexcBad9 2 4 8" xfId="17687"/>
    <cellStyle name="SAPBEXexcBad9 2 5" xfId="17688"/>
    <cellStyle name="SAPBEXexcBad9 2 5 2" xfId="17689"/>
    <cellStyle name="SAPBEXexcBad9 2 5 2 2" xfId="17690"/>
    <cellStyle name="SAPBEXexcBad9 2 5 2 3" xfId="17691"/>
    <cellStyle name="SAPBEXexcBad9 2 5 2 4" xfId="17692"/>
    <cellStyle name="SAPBEXexcBad9 2 5 2 5" xfId="17693"/>
    <cellStyle name="SAPBEXexcBad9 2 5 2 6" xfId="17694"/>
    <cellStyle name="SAPBEXexcBad9 2 5 3" xfId="17695"/>
    <cellStyle name="SAPBEXexcBad9 2 5 4" xfId="17696"/>
    <cellStyle name="SAPBEXexcBad9 2 5 5" xfId="17697"/>
    <cellStyle name="SAPBEXexcBad9 2 5 6" xfId="17698"/>
    <cellStyle name="SAPBEXexcBad9 2 5 7" xfId="17699"/>
    <cellStyle name="SAPBEXexcBad9 2 5 8" xfId="17700"/>
    <cellStyle name="SAPBEXexcBad9 2 6" xfId="17701"/>
    <cellStyle name="SAPBEXexcBad9 2 6 2" xfId="17702"/>
    <cellStyle name="SAPBEXexcBad9 2 6 3" xfId="17703"/>
    <cellStyle name="SAPBEXexcBad9 2 6 4" xfId="17704"/>
    <cellStyle name="SAPBEXexcBad9 2 6 5" xfId="17705"/>
    <cellStyle name="SAPBEXexcBad9 2 6 6" xfId="17706"/>
    <cellStyle name="SAPBEXexcBad9 2 7" xfId="17707"/>
    <cellStyle name="SAPBEXexcBad9 2 7 2" xfId="17708"/>
    <cellStyle name="SAPBEXexcBad9 2 7 3" xfId="17709"/>
    <cellStyle name="SAPBEXexcBad9 2 7 4" xfId="17710"/>
    <cellStyle name="SAPBEXexcBad9 2 7 5" xfId="17711"/>
    <cellStyle name="SAPBEXexcBad9 2 7 6" xfId="17712"/>
    <cellStyle name="SAPBEXexcBad9 2 8" xfId="17713"/>
    <cellStyle name="SAPBEXexcBad9 2 8 2" xfId="17714"/>
    <cellStyle name="SAPBEXexcBad9 2 8 3" xfId="17715"/>
    <cellStyle name="SAPBEXexcBad9 2 8 4" xfId="17716"/>
    <cellStyle name="SAPBEXexcBad9 2 8 5" xfId="17717"/>
    <cellStyle name="SAPBEXexcBad9 2 8 6" xfId="17718"/>
    <cellStyle name="SAPBEXexcBad9 2 9" xfId="17719"/>
    <cellStyle name="SAPBEXexcBad9 2 9 2" xfId="17720"/>
    <cellStyle name="SAPBEXexcBad9 2 9 3" xfId="17721"/>
    <cellStyle name="SAPBEXexcBad9 2 9 4" xfId="17722"/>
    <cellStyle name="SAPBEXexcBad9 2 9 5" xfId="17723"/>
    <cellStyle name="SAPBEXexcBad9 2 9 6" xfId="17724"/>
    <cellStyle name="SAPBEXexcBad9 3" xfId="17725"/>
    <cellStyle name="SAPBEXexcBad9 3 10" xfId="17726"/>
    <cellStyle name="SAPBEXexcBad9 3 11" xfId="17727"/>
    <cellStyle name="SAPBEXexcBad9 3 12" xfId="17728"/>
    <cellStyle name="SAPBEXexcBad9 3 13" xfId="17729"/>
    <cellStyle name="SAPBEXexcBad9 3 2" xfId="17730"/>
    <cellStyle name="SAPBEXexcBad9 3 2 10" xfId="17731"/>
    <cellStyle name="SAPBEXexcBad9 3 2 2" xfId="17732"/>
    <cellStyle name="SAPBEXexcBad9 3 2 2 2" xfId="17733"/>
    <cellStyle name="SAPBEXexcBad9 3 2 2 2 2" xfId="17734"/>
    <cellStyle name="SAPBEXexcBad9 3 2 2 2 3" xfId="17735"/>
    <cellStyle name="SAPBEXexcBad9 3 2 2 2 4" xfId="17736"/>
    <cellStyle name="SAPBEXexcBad9 3 2 2 2 5" xfId="17737"/>
    <cellStyle name="SAPBEXexcBad9 3 2 2 2 6" xfId="17738"/>
    <cellStyle name="SAPBEXexcBad9 3 2 2 3" xfId="17739"/>
    <cellStyle name="SAPBEXexcBad9 3 2 2 4" xfId="17740"/>
    <cellStyle name="SAPBEXexcBad9 3 2 2 5" xfId="17741"/>
    <cellStyle name="SAPBEXexcBad9 3 2 2 6" xfId="17742"/>
    <cellStyle name="SAPBEXexcBad9 3 2 2 7" xfId="17743"/>
    <cellStyle name="SAPBEXexcBad9 3 2 2 8" xfId="17744"/>
    <cellStyle name="SAPBEXexcBad9 3 2 3" xfId="17745"/>
    <cellStyle name="SAPBEXexcBad9 3 2 3 2" xfId="17746"/>
    <cellStyle name="SAPBEXexcBad9 3 2 3 3" xfId="17747"/>
    <cellStyle name="SAPBEXexcBad9 3 2 3 4" xfId="17748"/>
    <cellStyle name="SAPBEXexcBad9 3 2 3 5" xfId="17749"/>
    <cellStyle name="SAPBEXexcBad9 3 2 3 6" xfId="17750"/>
    <cellStyle name="SAPBEXexcBad9 3 2 3 7" xfId="17751"/>
    <cellStyle name="SAPBEXexcBad9 3 2 4" xfId="17752"/>
    <cellStyle name="SAPBEXexcBad9 3 2 4 2" xfId="17753"/>
    <cellStyle name="SAPBEXexcBad9 3 2 4 3" xfId="17754"/>
    <cellStyle name="SAPBEXexcBad9 3 2 4 4" xfId="17755"/>
    <cellStyle name="SAPBEXexcBad9 3 2 4 5" xfId="17756"/>
    <cellStyle name="SAPBEXexcBad9 3 2 4 6" xfId="17757"/>
    <cellStyle name="SAPBEXexcBad9 3 2 5" xfId="17758"/>
    <cellStyle name="SAPBEXexcBad9 3 2 6" xfId="17759"/>
    <cellStyle name="SAPBEXexcBad9 3 2 7" xfId="17760"/>
    <cellStyle name="SAPBEXexcBad9 3 2 8" xfId="17761"/>
    <cellStyle name="SAPBEXexcBad9 3 2 9" xfId="17762"/>
    <cellStyle name="SAPBEXexcBad9 3 3" xfId="17763"/>
    <cellStyle name="SAPBEXexcBad9 3 3 10" xfId="17764"/>
    <cellStyle name="SAPBEXexcBad9 3 3 2" xfId="17765"/>
    <cellStyle name="SAPBEXexcBad9 3 3 2 2" xfId="17766"/>
    <cellStyle name="SAPBEXexcBad9 3 3 2 2 2" xfId="17767"/>
    <cellStyle name="SAPBEXexcBad9 3 3 2 2 3" xfId="17768"/>
    <cellStyle name="SAPBEXexcBad9 3 3 2 2 4" xfId="17769"/>
    <cellStyle name="SAPBEXexcBad9 3 3 2 2 5" xfId="17770"/>
    <cellStyle name="SAPBEXexcBad9 3 3 2 2 6" xfId="17771"/>
    <cellStyle name="SAPBEXexcBad9 3 3 2 3" xfId="17772"/>
    <cellStyle name="SAPBEXexcBad9 3 3 2 4" xfId="17773"/>
    <cellStyle name="SAPBEXexcBad9 3 3 2 5" xfId="17774"/>
    <cellStyle name="SAPBEXexcBad9 3 3 2 6" xfId="17775"/>
    <cellStyle name="SAPBEXexcBad9 3 3 2 7" xfId="17776"/>
    <cellStyle name="SAPBEXexcBad9 3 3 2 8" xfId="17777"/>
    <cellStyle name="SAPBEXexcBad9 3 3 3" xfId="17778"/>
    <cellStyle name="SAPBEXexcBad9 3 3 3 2" xfId="17779"/>
    <cellStyle name="SAPBEXexcBad9 3 3 3 3" xfId="17780"/>
    <cellStyle name="SAPBEXexcBad9 3 3 3 4" xfId="17781"/>
    <cellStyle name="SAPBEXexcBad9 3 3 3 5" xfId="17782"/>
    <cellStyle name="SAPBEXexcBad9 3 3 3 6" xfId="17783"/>
    <cellStyle name="SAPBEXexcBad9 3 3 3 7" xfId="17784"/>
    <cellStyle name="SAPBEXexcBad9 3 3 4" xfId="17785"/>
    <cellStyle name="SAPBEXexcBad9 3 3 4 2" xfId="17786"/>
    <cellStyle name="SAPBEXexcBad9 3 3 4 3" xfId="17787"/>
    <cellStyle name="SAPBEXexcBad9 3 3 4 4" xfId="17788"/>
    <cellStyle name="SAPBEXexcBad9 3 3 4 5" xfId="17789"/>
    <cellStyle name="SAPBEXexcBad9 3 3 4 6" xfId="17790"/>
    <cellStyle name="SAPBEXexcBad9 3 3 5" xfId="17791"/>
    <cellStyle name="SAPBEXexcBad9 3 3 6" xfId="17792"/>
    <cellStyle name="SAPBEXexcBad9 3 3 7" xfId="17793"/>
    <cellStyle name="SAPBEXexcBad9 3 3 8" xfId="17794"/>
    <cellStyle name="SAPBEXexcBad9 3 3 9" xfId="17795"/>
    <cellStyle name="SAPBEXexcBad9 3 4" xfId="17796"/>
    <cellStyle name="SAPBEXexcBad9 3 4 2" xfId="17797"/>
    <cellStyle name="SAPBEXexcBad9 3 4 2 2" xfId="17798"/>
    <cellStyle name="SAPBEXexcBad9 3 4 2 3" xfId="17799"/>
    <cellStyle name="SAPBEXexcBad9 3 4 2 4" xfId="17800"/>
    <cellStyle name="SAPBEXexcBad9 3 4 2 5" xfId="17801"/>
    <cellStyle name="SAPBEXexcBad9 3 4 2 6" xfId="17802"/>
    <cellStyle name="SAPBEXexcBad9 3 4 3" xfId="17803"/>
    <cellStyle name="SAPBEXexcBad9 3 4 4" xfId="17804"/>
    <cellStyle name="SAPBEXexcBad9 3 4 5" xfId="17805"/>
    <cellStyle name="SAPBEXexcBad9 3 4 6" xfId="17806"/>
    <cellStyle name="SAPBEXexcBad9 3 4 7" xfId="17807"/>
    <cellStyle name="SAPBEXexcBad9 3 4 8" xfId="17808"/>
    <cellStyle name="SAPBEXexcBad9 3 5" xfId="17809"/>
    <cellStyle name="SAPBEXexcBad9 3 5 2" xfId="17810"/>
    <cellStyle name="SAPBEXexcBad9 3 5 2 2" xfId="17811"/>
    <cellStyle name="SAPBEXexcBad9 3 5 2 3" xfId="17812"/>
    <cellStyle name="SAPBEXexcBad9 3 5 2 4" xfId="17813"/>
    <cellStyle name="SAPBEXexcBad9 3 5 2 5" xfId="17814"/>
    <cellStyle name="SAPBEXexcBad9 3 5 2 6" xfId="17815"/>
    <cellStyle name="SAPBEXexcBad9 3 5 3" xfId="17816"/>
    <cellStyle name="SAPBEXexcBad9 3 5 4" xfId="17817"/>
    <cellStyle name="SAPBEXexcBad9 3 5 5" xfId="17818"/>
    <cellStyle name="SAPBEXexcBad9 3 5 6" xfId="17819"/>
    <cellStyle name="SAPBEXexcBad9 3 5 7" xfId="17820"/>
    <cellStyle name="SAPBEXexcBad9 3 5 8" xfId="17821"/>
    <cellStyle name="SAPBEXexcBad9 3 6" xfId="17822"/>
    <cellStyle name="SAPBEXexcBad9 3 6 2" xfId="17823"/>
    <cellStyle name="SAPBEXexcBad9 3 6 3" xfId="17824"/>
    <cellStyle name="SAPBEXexcBad9 3 6 4" xfId="17825"/>
    <cellStyle name="SAPBEXexcBad9 3 6 5" xfId="17826"/>
    <cellStyle name="SAPBEXexcBad9 3 6 6" xfId="17827"/>
    <cellStyle name="SAPBEXexcBad9 3 6 7" xfId="17828"/>
    <cellStyle name="SAPBEXexcBad9 3 7" xfId="17829"/>
    <cellStyle name="SAPBEXexcBad9 3 7 2" xfId="17830"/>
    <cellStyle name="SAPBEXexcBad9 3 7 3" xfId="17831"/>
    <cellStyle name="SAPBEXexcBad9 3 7 4" xfId="17832"/>
    <cellStyle name="SAPBEXexcBad9 3 7 5" xfId="17833"/>
    <cellStyle name="SAPBEXexcBad9 3 7 6" xfId="17834"/>
    <cellStyle name="SAPBEXexcBad9 3 8" xfId="17835"/>
    <cellStyle name="SAPBEXexcBad9 3 9" xfId="17836"/>
    <cellStyle name="SAPBEXexcBad9 4" xfId="17837"/>
    <cellStyle name="SAPBEXexcBad9 4 10" xfId="17838"/>
    <cellStyle name="SAPBEXexcBad9 4 11" xfId="17839"/>
    <cellStyle name="SAPBEXexcBad9 4 12" xfId="17840"/>
    <cellStyle name="SAPBEXexcBad9 4 13" xfId="17841"/>
    <cellStyle name="SAPBEXexcBad9 4 2" xfId="17842"/>
    <cellStyle name="SAPBEXexcBad9 4 2 10" xfId="17843"/>
    <cellStyle name="SAPBEXexcBad9 4 2 2" xfId="17844"/>
    <cellStyle name="SAPBEXexcBad9 4 2 2 2" xfId="17845"/>
    <cellStyle name="SAPBEXexcBad9 4 2 2 2 2" xfId="17846"/>
    <cellStyle name="SAPBEXexcBad9 4 2 2 2 3" xfId="17847"/>
    <cellStyle name="SAPBEXexcBad9 4 2 2 2 4" xfId="17848"/>
    <cellStyle name="SAPBEXexcBad9 4 2 2 2 5" xfId="17849"/>
    <cellStyle name="SAPBEXexcBad9 4 2 2 2 6" xfId="17850"/>
    <cellStyle name="SAPBEXexcBad9 4 2 2 3" xfId="17851"/>
    <cellStyle name="SAPBEXexcBad9 4 2 2 4" xfId="17852"/>
    <cellStyle name="SAPBEXexcBad9 4 2 2 5" xfId="17853"/>
    <cellStyle name="SAPBEXexcBad9 4 2 2 6" xfId="17854"/>
    <cellStyle name="SAPBEXexcBad9 4 2 2 7" xfId="17855"/>
    <cellStyle name="SAPBEXexcBad9 4 2 2 8" xfId="17856"/>
    <cellStyle name="SAPBEXexcBad9 4 2 3" xfId="17857"/>
    <cellStyle name="SAPBEXexcBad9 4 2 3 2" xfId="17858"/>
    <cellStyle name="SAPBEXexcBad9 4 2 3 3" xfId="17859"/>
    <cellStyle name="SAPBEXexcBad9 4 2 3 4" xfId="17860"/>
    <cellStyle name="SAPBEXexcBad9 4 2 3 5" xfId="17861"/>
    <cellStyle name="SAPBEXexcBad9 4 2 3 6" xfId="17862"/>
    <cellStyle name="SAPBEXexcBad9 4 2 3 7" xfId="17863"/>
    <cellStyle name="SAPBEXexcBad9 4 2 4" xfId="17864"/>
    <cellStyle name="SAPBEXexcBad9 4 2 4 2" xfId="17865"/>
    <cellStyle name="SAPBEXexcBad9 4 2 4 3" xfId="17866"/>
    <cellStyle name="SAPBEXexcBad9 4 2 4 4" xfId="17867"/>
    <cellStyle name="SAPBEXexcBad9 4 2 4 5" xfId="17868"/>
    <cellStyle name="SAPBEXexcBad9 4 2 4 6" xfId="17869"/>
    <cellStyle name="SAPBEXexcBad9 4 2 5" xfId="17870"/>
    <cellStyle name="SAPBEXexcBad9 4 2 6" xfId="17871"/>
    <cellStyle name="SAPBEXexcBad9 4 2 7" xfId="17872"/>
    <cellStyle name="SAPBEXexcBad9 4 2 8" xfId="17873"/>
    <cellStyle name="SAPBEXexcBad9 4 2 9" xfId="17874"/>
    <cellStyle name="SAPBEXexcBad9 4 3" xfId="17875"/>
    <cellStyle name="SAPBEXexcBad9 4 3 10" xfId="17876"/>
    <cellStyle name="SAPBEXexcBad9 4 3 2" xfId="17877"/>
    <cellStyle name="SAPBEXexcBad9 4 3 2 2" xfId="17878"/>
    <cellStyle name="SAPBEXexcBad9 4 3 2 2 2" xfId="17879"/>
    <cellStyle name="SAPBEXexcBad9 4 3 2 2 3" xfId="17880"/>
    <cellStyle name="SAPBEXexcBad9 4 3 2 2 4" xfId="17881"/>
    <cellStyle name="SAPBEXexcBad9 4 3 2 2 5" xfId="17882"/>
    <cellStyle name="SAPBEXexcBad9 4 3 2 2 6" xfId="17883"/>
    <cellStyle name="SAPBEXexcBad9 4 3 2 3" xfId="17884"/>
    <cellStyle name="SAPBEXexcBad9 4 3 2 4" xfId="17885"/>
    <cellStyle name="SAPBEXexcBad9 4 3 2 5" xfId="17886"/>
    <cellStyle name="SAPBEXexcBad9 4 3 2 6" xfId="17887"/>
    <cellStyle name="SAPBEXexcBad9 4 3 2 7" xfId="17888"/>
    <cellStyle name="SAPBEXexcBad9 4 3 2 8" xfId="17889"/>
    <cellStyle name="SAPBEXexcBad9 4 3 3" xfId="17890"/>
    <cellStyle name="SAPBEXexcBad9 4 3 3 2" xfId="17891"/>
    <cellStyle name="SAPBEXexcBad9 4 3 3 3" xfId="17892"/>
    <cellStyle name="SAPBEXexcBad9 4 3 3 4" xfId="17893"/>
    <cellStyle name="SAPBEXexcBad9 4 3 3 5" xfId="17894"/>
    <cellStyle name="SAPBEXexcBad9 4 3 3 6" xfId="17895"/>
    <cellStyle name="SAPBEXexcBad9 4 3 3 7" xfId="17896"/>
    <cellStyle name="SAPBEXexcBad9 4 3 4" xfId="17897"/>
    <cellStyle name="SAPBEXexcBad9 4 3 4 2" xfId="17898"/>
    <cellStyle name="SAPBEXexcBad9 4 3 4 3" xfId="17899"/>
    <cellStyle name="SAPBEXexcBad9 4 3 4 4" xfId="17900"/>
    <cellStyle name="SAPBEXexcBad9 4 3 4 5" xfId="17901"/>
    <cellStyle name="SAPBEXexcBad9 4 3 4 6" xfId="17902"/>
    <cellStyle name="SAPBEXexcBad9 4 3 5" xfId="17903"/>
    <cellStyle name="SAPBEXexcBad9 4 3 6" xfId="17904"/>
    <cellStyle name="SAPBEXexcBad9 4 3 7" xfId="17905"/>
    <cellStyle name="SAPBEXexcBad9 4 3 8" xfId="17906"/>
    <cellStyle name="SAPBEXexcBad9 4 3 9" xfId="17907"/>
    <cellStyle name="SAPBEXexcBad9 4 4" xfId="17908"/>
    <cellStyle name="SAPBEXexcBad9 4 4 2" xfId="17909"/>
    <cellStyle name="SAPBEXexcBad9 4 4 2 2" xfId="17910"/>
    <cellStyle name="SAPBEXexcBad9 4 4 2 3" xfId="17911"/>
    <cellStyle name="SAPBEXexcBad9 4 4 2 4" xfId="17912"/>
    <cellStyle name="SAPBEXexcBad9 4 4 2 5" xfId="17913"/>
    <cellStyle name="SAPBEXexcBad9 4 4 2 6" xfId="17914"/>
    <cellStyle name="SAPBEXexcBad9 4 4 3" xfId="17915"/>
    <cellStyle name="SAPBEXexcBad9 4 4 4" xfId="17916"/>
    <cellStyle name="SAPBEXexcBad9 4 4 5" xfId="17917"/>
    <cellStyle name="SAPBEXexcBad9 4 4 6" xfId="17918"/>
    <cellStyle name="SAPBEXexcBad9 4 4 7" xfId="17919"/>
    <cellStyle name="SAPBEXexcBad9 4 4 8" xfId="17920"/>
    <cellStyle name="SAPBEXexcBad9 4 5" xfId="17921"/>
    <cellStyle name="SAPBEXexcBad9 4 5 2" xfId="17922"/>
    <cellStyle name="SAPBEXexcBad9 4 5 2 2" xfId="17923"/>
    <cellStyle name="SAPBEXexcBad9 4 5 2 3" xfId="17924"/>
    <cellStyle name="SAPBEXexcBad9 4 5 2 4" xfId="17925"/>
    <cellStyle name="SAPBEXexcBad9 4 5 2 5" xfId="17926"/>
    <cellStyle name="SAPBEXexcBad9 4 5 2 6" xfId="17927"/>
    <cellStyle name="SAPBEXexcBad9 4 5 3" xfId="17928"/>
    <cellStyle name="SAPBEXexcBad9 4 5 4" xfId="17929"/>
    <cellStyle name="SAPBEXexcBad9 4 5 5" xfId="17930"/>
    <cellStyle name="SAPBEXexcBad9 4 5 6" xfId="17931"/>
    <cellStyle name="SAPBEXexcBad9 4 5 7" xfId="17932"/>
    <cellStyle name="SAPBEXexcBad9 4 5 8" xfId="17933"/>
    <cellStyle name="SAPBEXexcBad9 4 6" xfId="17934"/>
    <cellStyle name="SAPBEXexcBad9 4 6 2" xfId="17935"/>
    <cellStyle name="SAPBEXexcBad9 4 6 3" xfId="17936"/>
    <cellStyle name="SAPBEXexcBad9 4 6 4" xfId="17937"/>
    <cellStyle name="SAPBEXexcBad9 4 6 5" xfId="17938"/>
    <cellStyle name="SAPBEXexcBad9 4 6 6" xfId="17939"/>
    <cellStyle name="SAPBEXexcBad9 4 6 7" xfId="17940"/>
    <cellStyle name="SAPBEXexcBad9 4 7" xfId="17941"/>
    <cellStyle name="SAPBEXexcBad9 4 7 2" xfId="17942"/>
    <cellStyle name="SAPBEXexcBad9 4 7 3" xfId="17943"/>
    <cellStyle name="SAPBEXexcBad9 4 7 4" xfId="17944"/>
    <cellStyle name="SAPBEXexcBad9 4 7 5" xfId="17945"/>
    <cellStyle name="SAPBEXexcBad9 4 7 6" xfId="17946"/>
    <cellStyle name="SAPBEXexcBad9 4 8" xfId="17947"/>
    <cellStyle name="SAPBEXexcBad9 4 9" xfId="17948"/>
    <cellStyle name="SAPBEXexcBad9 5" xfId="17949"/>
    <cellStyle name="SAPBEXexcBad9 5 10" xfId="17950"/>
    <cellStyle name="SAPBEXexcBad9 5 2" xfId="17951"/>
    <cellStyle name="SAPBEXexcBad9 5 2 2" xfId="17952"/>
    <cellStyle name="SAPBEXexcBad9 5 2 2 2" xfId="17953"/>
    <cellStyle name="SAPBEXexcBad9 5 2 2 3" xfId="17954"/>
    <cellStyle name="SAPBEXexcBad9 5 2 2 4" xfId="17955"/>
    <cellStyle name="SAPBEXexcBad9 5 2 2 5" xfId="17956"/>
    <cellStyle name="SAPBEXexcBad9 5 2 2 6" xfId="17957"/>
    <cellStyle name="SAPBEXexcBad9 5 2 3" xfId="17958"/>
    <cellStyle name="SAPBEXexcBad9 5 2 4" xfId="17959"/>
    <cellStyle name="SAPBEXexcBad9 5 2 5" xfId="17960"/>
    <cellStyle name="SAPBEXexcBad9 5 2 6" xfId="17961"/>
    <cellStyle name="SAPBEXexcBad9 5 2 7" xfId="17962"/>
    <cellStyle name="SAPBEXexcBad9 5 2 8" xfId="17963"/>
    <cellStyle name="SAPBEXexcBad9 5 3" xfId="17964"/>
    <cellStyle name="SAPBEXexcBad9 5 3 2" xfId="17965"/>
    <cellStyle name="SAPBEXexcBad9 5 3 3" xfId="17966"/>
    <cellStyle name="SAPBEXexcBad9 5 3 4" xfId="17967"/>
    <cellStyle name="SAPBEXexcBad9 5 3 5" xfId="17968"/>
    <cellStyle name="SAPBEXexcBad9 5 3 6" xfId="17969"/>
    <cellStyle name="SAPBEXexcBad9 5 3 7" xfId="17970"/>
    <cellStyle name="SAPBEXexcBad9 5 4" xfId="17971"/>
    <cellStyle name="SAPBEXexcBad9 5 4 2" xfId="17972"/>
    <cellStyle name="SAPBEXexcBad9 5 4 3" xfId="17973"/>
    <cellStyle name="SAPBEXexcBad9 5 4 4" xfId="17974"/>
    <cellStyle name="SAPBEXexcBad9 5 4 5" xfId="17975"/>
    <cellStyle name="SAPBEXexcBad9 5 4 6" xfId="17976"/>
    <cellStyle name="SAPBEXexcBad9 5 5" xfId="17977"/>
    <cellStyle name="SAPBEXexcBad9 5 6" xfId="17978"/>
    <cellStyle name="SAPBEXexcBad9 5 7" xfId="17979"/>
    <cellStyle name="SAPBEXexcBad9 5 8" xfId="17980"/>
    <cellStyle name="SAPBEXexcBad9 5 9" xfId="17981"/>
    <cellStyle name="SAPBEXexcBad9 6" xfId="17982"/>
    <cellStyle name="SAPBEXexcBad9 6 2" xfId="17983"/>
    <cellStyle name="SAPBEXexcBad9 6 3" xfId="17984"/>
    <cellStyle name="SAPBEXexcBad9 6 4" xfId="17985"/>
    <cellStyle name="SAPBEXexcBad9 6 5" xfId="17986"/>
    <cellStyle name="SAPBEXexcBad9 6 6" xfId="17987"/>
    <cellStyle name="SAPBEXexcBad9 7" xfId="17988"/>
    <cellStyle name="SAPBEXexcBad9 7 2" xfId="17989"/>
    <cellStyle name="SAPBEXexcBad9 7 3" xfId="17990"/>
    <cellStyle name="SAPBEXexcBad9 7 4" xfId="17991"/>
    <cellStyle name="SAPBEXexcBad9 7 5" xfId="17992"/>
    <cellStyle name="SAPBEXexcBad9 7 6" xfId="17993"/>
    <cellStyle name="SAPBEXexcBad9 8" xfId="17994"/>
    <cellStyle name="SAPBEXexcBad9 8 2" xfId="17995"/>
    <cellStyle name="SAPBEXexcBad9 9" xfId="17996"/>
    <cellStyle name="SAPBEXexcBad9 9 2" xfId="17997"/>
    <cellStyle name="SAPBEXexcCritical4" xfId="17998"/>
    <cellStyle name="SAPBEXexcCritical4 10" xfId="17999"/>
    <cellStyle name="SAPBEXexcCritical4 11" xfId="18000"/>
    <cellStyle name="SAPBEXexcCritical4 12" xfId="18001"/>
    <cellStyle name="SAPBEXexcCritical4 13" xfId="18002"/>
    <cellStyle name="SAPBEXexcCritical4 14" xfId="18003"/>
    <cellStyle name="SAPBEXexcCritical4 15" xfId="18004"/>
    <cellStyle name="SAPBEXexcCritical4 16" xfId="18005"/>
    <cellStyle name="SAPBEXexcCritical4 2" xfId="18006"/>
    <cellStyle name="SAPBEXexcCritical4 2 10" xfId="18007"/>
    <cellStyle name="SAPBEXexcCritical4 2 11" xfId="18008"/>
    <cellStyle name="SAPBEXexcCritical4 2 12" xfId="18009"/>
    <cellStyle name="SAPBEXexcCritical4 2 13" xfId="18010"/>
    <cellStyle name="SAPBEXexcCritical4 2 14" xfId="18011"/>
    <cellStyle name="SAPBEXexcCritical4 2 15" xfId="18012"/>
    <cellStyle name="SAPBEXexcCritical4 2 16" xfId="18013"/>
    <cellStyle name="SAPBEXexcCritical4 2 17" xfId="18014"/>
    <cellStyle name="SAPBEXexcCritical4 2 2" xfId="18015"/>
    <cellStyle name="SAPBEXexcCritical4 2 2 10" xfId="18016"/>
    <cellStyle name="SAPBEXexcCritical4 2 2 11" xfId="18017"/>
    <cellStyle name="SAPBEXexcCritical4 2 2 12" xfId="18018"/>
    <cellStyle name="SAPBEXexcCritical4 2 2 13" xfId="18019"/>
    <cellStyle name="SAPBEXexcCritical4 2 2 14" xfId="18020"/>
    <cellStyle name="SAPBEXexcCritical4 2 2 15" xfId="18021"/>
    <cellStyle name="SAPBEXexcCritical4 2 2 2" xfId="18022"/>
    <cellStyle name="SAPBEXexcCritical4 2 2 2 10" xfId="18023"/>
    <cellStyle name="SAPBEXexcCritical4 2 2 2 2" xfId="18024"/>
    <cellStyle name="SAPBEXexcCritical4 2 2 2 2 2" xfId="18025"/>
    <cellStyle name="SAPBEXexcCritical4 2 2 2 2 2 2" xfId="18026"/>
    <cellStyle name="SAPBEXexcCritical4 2 2 2 2 2 3" xfId="18027"/>
    <cellStyle name="SAPBEXexcCritical4 2 2 2 2 2 4" xfId="18028"/>
    <cellStyle name="SAPBEXexcCritical4 2 2 2 2 2 5" xfId="18029"/>
    <cellStyle name="SAPBEXexcCritical4 2 2 2 2 2 6" xfId="18030"/>
    <cellStyle name="SAPBEXexcCritical4 2 2 2 2 3" xfId="18031"/>
    <cellStyle name="SAPBEXexcCritical4 2 2 2 2 4" xfId="18032"/>
    <cellStyle name="SAPBEXexcCritical4 2 2 2 2 5" xfId="18033"/>
    <cellStyle name="SAPBEXexcCritical4 2 2 2 2 6" xfId="18034"/>
    <cellStyle name="SAPBEXexcCritical4 2 2 2 2 7" xfId="18035"/>
    <cellStyle name="SAPBEXexcCritical4 2 2 2 2 8" xfId="18036"/>
    <cellStyle name="SAPBEXexcCritical4 2 2 2 3" xfId="18037"/>
    <cellStyle name="SAPBEXexcCritical4 2 2 2 3 2" xfId="18038"/>
    <cellStyle name="SAPBEXexcCritical4 2 2 2 3 3" xfId="18039"/>
    <cellStyle name="SAPBEXexcCritical4 2 2 2 3 4" xfId="18040"/>
    <cellStyle name="SAPBEXexcCritical4 2 2 2 3 5" xfId="18041"/>
    <cellStyle name="SAPBEXexcCritical4 2 2 2 3 6" xfId="18042"/>
    <cellStyle name="SAPBEXexcCritical4 2 2 2 3 7" xfId="18043"/>
    <cellStyle name="SAPBEXexcCritical4 2 2 2 4" xfId="18044"/>
    <cellStyle name="SAPBEXexcCritical4 2 2 2 4 2" xfId="18045"/>
    <cellStyle name="SAPBEXexcCritical4 2 2 2 4 3" xfId="18046"/>
    <cellStyle name="SAPBEXexcCritical4 2 2 2 4 4" xfId="18047"/>
    <cellStyle name="SAPBEXexcCritical4 2 2 2 4 5" xfId="18048"/>
    <cellStyle name="SAPBEXexcCritical4 2 2 2 4 6" xfId="18049"/>
    <cellStyle name="SAPBEXexcCritical4 2 2 2 5" xfId="18050"/>
    <cellStyle name="SAPBEXexcCritical4 2 2 2 6" xfId="18051"/>
    <cellStyle name="SAPBEXexcCritical4 2 2 2 7" xfId="18052"/>
    <cellStyle name="SAPBEXexcCritical4 2 2 2 8" xfId="18053"/>
    <cellStyle name="SAPBEXexcCritical4 2 2 2 9" xfId="18054"/>
    <cellStyle name="SAPBEXexcCritical4 2 2 3" xfId="18055"/>
    <cellStyle name="SAPBEXexcCritical4 2 2 3 10" xfId="18056"/>
    <cellStyle name="SAPBEXexcCritical4 2 2 3 2" xfId="18057"/>
    <cellStyle name="SAPBEXexcCritical4 2 2 3 2 2" xfId="18058"/>
    <cellStyle name="SAPBEXexcCritical4 2 2 3 2 2 2" xfId="18059"/>
    <cellStyle name="SAPBEXexcCritical4 2 2 3 2 2 3" xfId="18060"/>
    <cellStyle name="SAPBEXexcCritical4 2 2 3 2 2 4" xfId="18061"/>
    <cellStyle name="SAPBEXexcCritical4 2 2 3 2 2 5" xfId="18062"/>
    <cellStyle name="SAPBEXexcCritical4 2 2 3 2 2 6" xfId="18063"/>
    <cellStyle name="SAPBEXexcCritical4 2 2 3 2 3" xfId="18064"/>
    <cellStyle name="SAPBEXexcCritical4 2 2 3 2 4" xfId="18065"/>
    <cellStyle name="SAPBEXexcCritical4 2 2 3 2 5" xfId="18066"/>
    <cellStyle name="SAPBEXexcCritical4 2 2 3 2 6" xfId="18067"/>
    <cellStyle name="SAPBEXexcCritical4 2 2 3 2 7" xfId="18068"/>
    <cellStyle name="SAPBEXexcCritical4 2 2 3 2 8" xfId="18069"/>
    <cellStyle name="SAPBEXexcCritical4 2 2 3 3" xfId="18070"/>
    <cellStyle name="SAPBEXexcCritical4 2 2 3 3 2" xfId="18071"/>
    <cellStyle name="SAPBEXexcCritical4 2 2 3 3 3" xfId="18072"/>
    <cellStyle name="SAPBEXexcCritical4 2 2 3 3 4" xfId="18073"/>
    <cellStyle name="SAPBEXexcCritical4 2 2 3 3 5" xfId="18074"/>
    <cellStyle name="SAPBEXexcCritical4 2 2 3 3 6" xfId="18075"/>
    <cellStyle name="SAPBEXexcCritical4 2 2 3 3 7" xfId="18076"/>
    <cellStyle name="SAPBEXexcCritical4 2 2 3 4" xfId="18077"/>
    <cellStyle name="SAPBEXexcCritical4 2 2 3 4 2" xfId="18078"/>
    <cellStyle name="SAPBEXexcCritical4 2 2 3 4 3" xfId="18079"/>
    <cellStyle name="SAPBEXexcCritical4 2 2 3 4 4" xfId="18080"/>
    <cellStyle name="SAPBEXexcCritical4 2 2 3 4 5" xfId="18081"/>
    <cellStyle name="SAPBEXexcCritical4 2 2 3 4 6" xfId="18082"/>
    <cellStyle name="SAPBEXexcCritical4 2 2 3 5" xfId="18083"/>
    <cellStyle name="SAPBEXexcCritical4 2 2 3 6" xfId="18084"/>
    <cellStyle name="SAPBEXexcCritical4 2 2 3 7" xfId="18085"/>
    <cellStyle name="SAPBEXexcCritical4 2 2 3 8" xfId="18086"/>
    <cellStyle name="SAPBEXexcCritical4 2 2 3 9" xfId="18087"/>
    <cellStyle name="SAPBEXexcCritical4 2 2 4" xfId="18088"/>
    <cellStyle name="SAPBEXexcCritical4 2 2 4 2" xfId="18089"/>
    <cellStyle name="SAPBEXexcCritical4 2 2 4 2 2" xfId="18090"/>
    <cellStyle name="SAPBEXexcCritical4 2 2 4 2 3" xfId="18091"/>
    <cellStyle name="SAPBEXexcCritical4 2 2 4 2 4" xfId="18092"/>
    <cellStyle name="SAPBEXexcCritical4 2 2 4 2 5" xfId="18093"/>
    <cellStyle name="SAPBEXexcCritical4 2 2 4 2 6" xfId="18094"/>
    <cellStyle name="SAPBEXexcCritical4 2 2 4 3" xfId="18095"/>
    <cellStyle name="SAPBEXexcCritical4 2 2 4 4" xfId="18096"/>
    <cellStyle name="SAPBEXexcCritical4 2 2 4 5" xfId="18097"/>
    <cellStyle name="SAPBEXexcCritical4 2 2 4 6" xfId="18098"/>
    <cellStyle name="SAPBEXexcCritical4 2 2 4 7" xfId="18099"/>
    <cellStyle name="SAPBEXexcCritical4 2 2 4 8" xfId="18100"/>
    <cellStyle name="SAPBEXexcCritical4 2 2 5" xfId="18101"/>
    <cellStyle name="SAPBEXexcCritical4 2 2 5 2" xfId="18102"/>
    <cellStyle name="SAPBEXexcCritical4 2 2 5 2 2" xfId="18103"/>
    <cellStyle name="SAPBEXexcCritical4 2 2 5 2 3" xfId="18104"/>
    <cellStyle name="SAPBEXexcCritical4 2 2 5 2 4" xfId="18105"/>
    <cellStyle name="SAPBEXexcCritical4 2 2 5 2 5" xfId="18106"/>
    <cellStyle name="SAPBEXexcCritical4 2 2 5 2 6" xfId="18107"/>
    <cellStyle name="SAPBEXexcCritical4 2 2 5 3" xfId="18108"/>
    <cellStyle name="SAPBEXexcCritical4 2 2 5 4" xfId="18109"/>
    <cellStyle name="SAPBEXexcCritical4 2 2 5 5" xfId="18110"/>
    <cellStyle name="SAPBEXexcCritical4 2 2 5 6" xfId="18111"/>
    <cellStyle name="SAPBEXexcCritical4 2 2 5 7" xfId="18112"/>
    <cellStyle name="SAPBEXexcCritical4 2 2 5 8" xfId="18113"/>
    <cellStyle name="SAPBEXexcCritical4 2 2 6" xfId="18114"/>
    <cellStyle name="SAPBEXexcCritical4 2 2 6 2" xfId="18115"/>
    <cellStyle name="SAPBEXexcCritical4 2 2 6 3" xfId="18116"/>
    <cellStyle name="SAPBEXexcCritical4 2 2 6 4" xfId="18117"/>
    <cellStyle name="SAPBEXexcCritical4 2 2 6 5" xfId="18118"/>
    <cellStyle name="SAPBEXexcCritical4 2 2 6 6" xfId="18119"/>
    <cellStyle name="SAPBEXexcCritical4 2 2 6 7" xfId="18120"/>
    <cellStyle name="SAPBEXexcCritical4 2 2 7" xfId="18121"/>
    <cellStyle name="SAPBEXexcCritical4 2 2 7 2" xfId="18122"/>
    <cellStyle name="SAPBEXexcCritical4 2 2 7 3" xfId="18123"/>
    <cellStyle name="SAPBEXexcCritical4 2 2 7 4" xfId="18124"/>
    <cellStyle name="SAPBEXexcCritical4 2 2 7 5" xfId="18125"/>
    <cellStyle name="SAPBEXexcCritical4 2 2 7 6" xfId="18126"/>
    <cellStyle name="SAPBEXexcCritical4 2 2 8" xfId="18127"/>
    <cellStyle name="SAPBEXexcCritical4 2 2 9" xfId="18128"/>
    <cellStyle name="SAPBEXexcCritical4 2 3" xfId="18129"/>
    <cellStyle name="SAPBEXexcCritical4 2 3 10" xfId="18130"/>
    <cellStyle name="SAPBEXexcCritical4 2 3 2" xfId="18131"/>
    <cellStyle name="SAPBEXexcCritical4 2 3 2 2" xfId="18132"/>
    <cellStyle name="SAPBEXexcCritical4 2 3 2 2 2" xfId="18133"/>
    <cellStyle name="SAPBEXexcCritical4 2 3 2 2 3" xfId="18134"/>
    <cellStyle name="SAPBEXexcCritical4 2 3 2 2 4" xfId="18135"/>
    <cellStyle name="SAPBEXexcCritical4 2 3 2 2 5" xfId="18136"/>
    <cellStyle name="SAPBEXexcCritical4 2 3 2 2 6" xfId="18137"/>
    <cellStyle name="SAPBEXexcCritical4 2 3 2 3" xfId="18138"/>
    <cellStyle name="SAPBEXexcCritical4 2 3 2 4" xfId="18139"/>
    <cellStyle name="SAPBEXexcCritical4 2 3 2 5" xfId="18140"/>
    <cellStyle name="SAPBEXexcCritical4 2 3 2 6" xfId="18141"/>
    <cellStyle name="SAPBEXexcCritical4 2 3 2 7" xfId="18142"/>
    <cellStyle name="SAPBEXexcCritical4 2 3 2 8" xfId="18143"/>
    <cellStyle name="SAPBEXexcCritical4 2 3 3" xfId="18144"/>
    <cellStyle name="SAPBEXexcCritical4 2 3 3 2" xfId="18145"/>
    <cellStyle name="SAPBEXexcCritical4 2 3 3 3" xfId="18146"/>
    <cellStyle name="SAPBEXexcCritical4 2 3 3 4" xfId="18147"/>
    <cellStyle name="SAPBEXexcCritical4 2 3 3 5" xfId="18148"/>
    <cellStyle name="SAPBEXexcCritical4 2 3 3 6" xfId="18149"/>
    <cellStyle name="SAPBEXexcCritical4 2 3 3 7" xfId="18150"/>
    <cellStyle name="SAPBEXexcCritical4 2 3 4" xfId="18151"/>
    <cellStyle name="SAPBEXexcCritical4 2 3 4 2" xfId="18152"/>
    <cellStyle name="SAPBEXexcCritical4 2 3 4 3" xfId="18153"/>
    <cellStyle name="SAPBEXexcCritical4 2 3 4 4" xfId="18154"/>
    <cellStyle name="SAPBEXexcCritical4 2 3 4 5" xfId="18155"/>
    <cellStyle name="SAPBEXexcCritical4 2 3 4 6" xfId="18156"/>
    <cellStyle name="SAPBEXexcCritical4 2 3 5" xfId="18157"/>
    <cellStyle name="SAPBEXexcCritical4 2 3 6" xfId="18158"/>
    <cellStyle name="SAPBEXexcCritical4 2 3 7" xfId="18159"/>
    <cellStyle name="SAPBEXexcCritical4 2 3 8" xfId="18160"/>
    <cellStyle name="SAPBEXexcCritical4 2 3 9" xfId="18161"/>
    <cellStyle name="SAPBEXexcCritical4 2 4" xfId="18162"/>
    <cellStyle name="SAPBEXexcCritical4 2 4 2" xfId="18163"/>
    <cellStyle name="SAPBEXexcCritical4 2 4 2 2" xfId="18164"/>
    <cellStyle name="SAPBEXexcCritical4 2 4 2 3" xfId="18165"/>
    <cellStyle name="SAPBEXexcCritical4 2 4 2 4" xfId="18166"/>
    <cellStyle name="SAPBEXexcCritical4 2 4 2 5" xfId="18167"/>
    <cellStyle name="SAPBEXexcCritical4 2 4 2 6" xfId="18168"/>
    <cellStyle name="SAPBEXexcCritical4 2 4 3" xfId="18169"/>
    <cellStyle name="SAPBEXexcCritical4 2 4 4" xfId="18170"/>
    <cellStyle name="SAPBEXexcCritical4 2 4 5" xfId="18171"/>
    <cellStyle name="SAPBEXexcCritical4 2 4 6" xfId="18172"/>
    <cellStyle name="SAPBEXexcCritical4 2 4 7" xfId="18173"/>
    <cellStyle name="SAPBEXexcCritical4 2 4 8" xfId="18174"/>
    <cellStyle name="SAPBEXexcCritical4 2 5" xfId="18175"/>
    <cellStyle name="SAPBEXexcCritical4 2 5 2" xfId="18176"/>
    <cellStyle name="SAPBEXexcCritical4 2 5 2 2" xfId="18177"/>
    <cellStyle name="SAPBEXexcCritical4 2 5 2 3" xfId="18178"/>
    <cellStyle name="SAPBEXexcCritical4 2 5 2 4" xfId="18179"/>
    <cellStyle name="SAPBEXexcCritical4 2 5 2 5" xfId="18180"/>
    <cellStyle name="SAPBEXexcCritical4 2 5 2 6" xfId="18181"/>
    <cellStyle name="SAPBEXexcCritical4 2 5 3" xfId="18182"/>
    <cellStyle name="SAPBEXexcCritical4 2 5 4" xfId="18183"/>
    <cellStyle name="SAPBEXexcCritical4 2 5 5" xfId="18184"/>
    <cellStyle name="SAPBEXexcCritical4 2 5 6" xfId="18185"/>
    <cellStyle name="SAPBEXexcCritical4 2 5 7" xfId="18186"/>
    <cellStyle name="SAPBEXexcCritical4 2 5 8" xfId="18187"/>
    <cellStyle name="SAPBEXexcCritical4 2 6" xfId="18188"/>
    <cellStyle name="SAPBEXexcCritical4 2 6 2" xfId="18189"/>
    <cellStyle name="SAPBEXexcCritical4 2 6 3" xfId="18190"/>
    <cellStyle name="SAPBEXexcCritical4 2 6 4" xfId="18191"/>
    <cellStyle name="SAPBEXexcCritical4 2 6 5" xfId="18192"/>
    <cellStyle name="SAPBEXexcCritical4 2 6 6" xfId="18193"/>
    <cellStyle name="SAPBEXexcCritical4 2 7" xfId="18194"/>
    <cellStyle name="SAPBEXexcCritical4 2 7 2" xfId="18195"/>
    <cellStyle name="SAPBEXexcCritical4 2 7 3" xfId="18196"/>
    <cellStyle name="SAPBEXexcCritical4 2 7 4" xfId="18197"/>
    <cellStyle name="SAPBEXexcCritical4 2 7 5" xfId="18198"/>
    <cellStyle name="SAPBEXexcCritical4 2 7 6" xfId="18199"/>
    <cellStyle name="SAPBEXexcCritical4 2 8" xfId="18200"/>
    <cellStyle name="SAPBEXexcCritical4 2 8 2" xfId="18201"/>
    <cellStyle name="SAPBEXexcCritical4 2 8 3" xfId="18202"/>
    <cellStyle name="SAPBEXexcCritical4 2 8 4" xfId="18203"/>
    <cellStyle name="SAPBEXexcCritical4 2 8 5" xfId="18204"/>
    <cellStyle name="SAPBEXexcCritical4 2 8 6" xfId="18205"/>
    <cellStyle name="SAPBEXexcCritical4 2 9" xfId="18206"/>
    <cellStyle name="SAPBEXexcCritical4 2 9 2" xfId="18207"/>
    <cellStyle name="SAPBEXexcCritical4 2 9 3" xfId="18208"/>
    <cellStyle name="SAPBEXexcCritical4 2 9 4" xfId="18209"/>
    <cellStyle name="SAPBEXexcCritical4 2 9 5" xfId="18210"/>
    <cellStyle name="SAPBEXexcCritical4 2 9 6" xfId="18211"/>
    <cellStyle name="SAPBEXexcCritical4 3" xfId="18212"/>
    <cellStyle name="SAPBEXexcCritical4 3 10" xfId="18213"/>
    <cellStyle name="SAPBEXexcCritical4 3 11" xfId="18214"/>
    <cellStyle name="SAPBEXexcCritical4 3 12" xfId="18215"/>
    <cellStyle name="SAPBEXexcCritical4 3 13" xfId="18216"/>
    <cellStyle name="SAPBEXexcCritical4 3 2" xfId="18217"/>
    <cellStyle name="SAPBEXexcCritical4 3 2 10" xfId="18218"/>
    <cellStyle name="SAPBEXexcCritical4 3 2 2" xfId="18219"/>
    <cellStyle name="SAPBEXexcCritical4 3 2 2 2" xfId="18220"/>
    <cellStyle name="SAPBEXexcCritical4 3 2 2 2 2" xfId="18221"/>
    <cellStyle name="SAPBEXexcCritical4 3 2 2 2 3" xfId="18222"/>
    <cellStyle name="SAPBEXexcCritical4 3 2 2 2 4" xfId="18223"/>
    <cellStyle name="SAPBEXexcCritical4 3 2 2 2 5" xfId="18224"/>
    <cellStyle name="SAPBEXexcCritical4 3 2 2 2 6" xfId="18225"/>
    <cellStyle name="SAPBEXexcCritical4 3 2 2 3" xfId="18226"/>
    <cellStyle name="SAPBEXexcCritical4 3 2 2 4" xfId="18227"/>
    <cellStyle name="SAPBEXexcCritical4 3 2 2 5" xfId="18228"/>
    <cellStyle name="SAPBEXexcCritical4 3 2 2 6" xfId="18229"/>
    <cellStyle name="SAPBEXexcCritical4 3 2 2 7" xfId="18230"/>
    <cellStyle name="SAPBEXexcCritical4 3 2 2 8" xfId="18231"/>
    <cellStyle name="SAPBEXexcCritical4 3 2 3" xfId="18232"/>
    <cellStyle name="SAPBEXexcCritical4 3 2 3 2" xfId="18233"/>
    <cellStyle name="SAPBEXexcCritical4 3 2 3 3" xfId="18234"/>
    <cellStyle name="SAPBEXexcCritical4 3 2 3 4" xfId="18235"/>
    <cellStyle name="SAPBEXexcCritical4 3 2 3 5" xfId="18236"/>
    <cellStyle name="SAPBEXexcCritical4 3 2 3 6" xfId="18237"/>
    <cellStyle name="SAPBEXexcCritical4 3 2 3 7" xfId="18238"/>
    <cellStyle name="SAPBEXexcCritical4 3 2 4" xfId="18239"/>
    <cellStyle name="SAPBEXexcCritical4 3 2 4 2" xfId="18240"/>
    <cellStyle name="SAPBEXexcCritical4 3 2 4 3" xfId="18241"/>
    <cellStyle name="SAPBEXexcCritical4 3 2 4 4" xfId="18242"/>
    <cellStyle name="SAPBEXexcCritical4 3 2 4 5" xfId="18243"/>
    <cellStyle name="SAPBEXexcCritical4 3 2 4 6" xfId="18244"/>
    <cellStyle name="SAPBEXexcCritical4 3 2 5" xfId="18245"/>
    <cellStyle name="SAPBEXexcCritical4 3 2 6" xfId="18246"/>
    <cellStyle name="SAPBEXexcCritical4 3 2 7" xfId="18247"/>
    <cellStyle name="SAPBEXexcCritical4 3 2 8" xfId="18248"/>
    <cellStyle name="SAPBEXexcCritical4 3 2 9" xfId="18249"/>
    <cellStyle name="SAPBEXexcCritical4 3 3" xfId="18250"/>
    <cellStyle name="SAPBEXexcCritical4 3 3 10" xfId="18251"/>
    <cellStyle name="SAPBEXexcCritical4 3 3 2" xfId="18252"/>
    <cellStyle name="SAPBEXexcCritical4 3 3 2 2" xfId="18253"/>
    <cellStyle name="SAPBEXexcCritical4 3 3 2 2 2" xfId="18254"/>
    <cellStyle name="SAPBEXexcCritical4 3 3 2 2 3" xfId="18255"/>
    <cellStyle name="SAPBEXexcCritical4 3 3 2 2 4" xfId="18256"/>
    <cellStyle name="SAPBEXexcCritical4 3 3 2 2 5" xfId="18257"/>
    <cellStyle name="SAPBEXexcCritical4 3 3 2 2 6" xfId="18258"/>
    <cellStyle name="SAPBEXexcCritical4 3 3 2 3" xfId="18259"/>
    <cellStyle name="SAPBEXexcCritical4 3 3 2 4" xfId="18260"/>
    <cellStyle name="SAPBEXexcCritical4 3 3 2 5" xfId="18261"/>
    <cellStyle name="SAPBEXexcCritical4 3 3 2 6" xfId="18262"/>
    <cellStyle name="SAPBEXexcCritical4 3 3 2 7" xfId="18263"/>
    <cellStyle name="SAPBEXexcCritical4 3 3 2 8" xfId="18264"/>
    <cellStyle name="SAPBEXexcCritical4 3 3 3" xfId="18265"/>
    <cellStyle name="SAPBEXexcCritical4 3 3 3 2" xfId="18266"/>
    <cellStyle name="SAPBEXexcCritical4 3 3 3 3" xfId="18267"/>
    <cellStyle name="SAPBEXexcCritical4 3 3 3 4" xfId="18268"/>
    <cellStyle name="SAPBEXexcCritical4 3 3 3 5" xfId="18269"/>
    <cellStyle name="SAPBEXexcCritical4 3 3 3 6" xfId="18270"/>
    <cellStyle name="SAPBEXexcCritical4 3 3 3 7" xfId="18271"/>
    <cellStyle name="SAPBEXexcCritical4 3 3 4" xfId="18272"/>
    <cellStyle name="SAPBEXexcCritical4 3 3 4 2" xfId="18273"/>
    <cellStyle name="SAPBEXexcCritical4 3 3 4 3" xfId="18274"/>
    <cellStyle name="SAPBEXexcCritical4 3 3 4 4" xfId="18275"/>
    <cellStyle name="SAPBEXexcCritical4 3 3 4 5" xfId="18276"/>
    <cellStyle name="SAPBEXexcCritical4 3 3 4 6" xfId="18277"/>
    <cellStyle name="SAPBEXexcCritical4 3 3 5" xfId="18278"/>
    <cellStyle name="SAPBEXexcCritical4 3 3 6" xfId="18279"/>
    <cellStyle name="SAPBEXexcCritical4 3 3 7" xfId="18280"/>
    <cellStyle name="SAPBEXexcCritical4 3 3 8" xfId="18281"/>
    <cellStyle name="SAPBEXexcCritical4 3 3 9" xfId="18282"/>
    <cellStyle name="SAPBEXexcCritical4 3 4" xfId="18283"/>
    <cellStyle name="SAPBEXexcCritical4 3 4 2" xfId="18284"/>
    <cellStyle name="SAPBEXexcCritical4 3 4 2 2" xfId="18285"/>
    <cellStyle name="SAPBEXexcCritical4 3 4 2 3" xfId="18286"/>
    <cellStyle name="SAPBEXexcCritical4 3 4 2 4" xfId="18287"/>
    <cellStyle name="SAPBEXexcCritical4 3 4 2 5" xfId="18288"/>
    <cellStyle name="SAPBEXexcCritical4 3 4 2 6" xfId="18289"/>
    <cellStyle name="SAPBEXexcCritical4 3 4 3" xfId="18290"/>
    <cellStyle name="SAPBEXexcCritical4 3 4 4" xfId="18291"/>
    <cellStyle name="SAPBEXexcCritical4 3 4 5" xfId="18292"/>
    <cellStyle name="SAPBEXexcCritical4 3 4 6" xfId="18293"/>
    <cellStyle name="SAPBEXexcCritical4 3 4 7" xfId="18294"/>
    <cellStyle name="SAPBEXexcCritical4 3 4 8" xfId="18295"/>
    <cellStyle name="SAPBEXexcCritical4 3 5" xfId="18296"/>
    <cellStyle name="SAPBEXexcCritical4 3 5 2" xfId="18297"/>
    <cellStyle name="SAPBEXexcCritical4 3 5 2 2" xfId="18298"/>
    <cellStyle name="SAPBEXexcCritical4 3 5 2 3" xfId="18299"/>
    <cellStyle name="SAPBEXexcCritical4 3 5 2 4" xfId="18300"/>
    <cellStyle name="SAPBEXexcCritical4 3 5 2 5" xfId="18301"/>
    <cellStyle name="SAPBEXexcCritical4 3 5 2 6" xfId="18302"/>
    <cellStyle name="SAPBEXexcCritical4 3 5 3" xfId="18303"/>
    <cellStyle name="SAPBEXexcCritical4 3 5 4" xfId="18304"/>
    <cellStyle name="SAPBEXexcCritical4 3 5 5" xfId="18305"/>
    <cellStyle name="SAPBEXexcCritical4 3 5 6" xfId="18306"/>
    <cellStyle name="SAPBEXexcCritical4 3 5 7" xfId="18307"/>
    <cellStyle name="SAPBEXexcCritical4 3 5 8" xfId="18308"/>
    <cellStyle name="SAPBEXexcCritical4 3 6" xfId="18309"/>
    <cellStyle name="SAPBEXexcCritical4 3 6 2" xfId="18310"/>
    <cellStyle name="SAPBEXexcCritical4 3 6 3" xfId="18311"/>
    <cellStyle name="SAPBEXexcCritical4 3 6 4" xfId="18312"/>
    <cellStyle name="SAPBEXexcCritical4 3 6 5" xfId="18313"/>
    <cellStyle name="SAPBEXexcCritical4 3 6 6" xfId="18314"/>
    <cellStyle name="SAPBEXexcCritical4 3 6 7" xfId="18315"/>
    <cellStyle name="SAPBEXexcCritical4 3 7" xfId="18316"/>
    <cellStyle name="SAPBEXexcCritical4 3 7 2" xfId="18317"/>
    <cellStyle name="SAPBEXexcCritical4 3 7 3" xfId="18318"/>
    <cellStyle name="SAPBEXexcCritical4 3 7 4" xfId="18319"/>
    <cellStyle name="SAPBEXexcCritical4 3 7 5" xfId="18320"/>
    <cellStyle name="SAPBEXexcCritical4 3 7 6" xfId="18321"/>
    <cellStyle name="SAPBEXexcCritical4 3 8" xfId="18322"/>
    <cellStyle name="SAPBEXexcCritical4 3 9" xfId="18323"/>
    <cellStyle name="SAPBEXexcCritical4 4" xfId="18324"/>
    <cellStyle name="SAPBEXexcCritical4 4 10" xfId="18325"/>
    <cellStyle name="SAPBEXexcCritical4 4 11" xfId="18326"/>
    <cellStyle name="SAPBEXexcCritical4 4 12" xfId="18327"/>
    <cellStyle name="SAPBEXexcCritical4 4 13" xfId="18328"/>
    <cellStyle name="SAPBEXexcCritical4 4 2" xfId="18329"/>
    <cellStyle name="SAPBEXexcCritical4 4 2 10" xfId="18330"/>
    <cellStyle name="SAPBEXexcCritical4 4 2 2" xfId="18331"/>
    <cellStyle name="SAPBEXexcCritical4 4 2 2 2" xfId="18332"/>
    <cellStyle name="SAPBEXexcCritical4 4 2 2 2 2" xfId="18333"/>
    <cellStyle name="SAPBEXexcCritical4 4 2 2 2 3" xfId="18334"/>
    <cellStyle name="SAPBEXexcCritical4 4 2 2 2 4" xfId="18335"/>
    <cellStyle name="SAPBEXexcCritical4 4 2 2 2 5" xfId="18336"/>
    <cellStyle name="SAPBEXexcCritical4 4 2 2 2 6" xfId="18337"/>
    <cellStyle name="SAPBEXexcCritical4 4 2 2 3" xfId="18338"/>
    <cellStyle name="SAPBEXexcCritical4 4 2 2 4" xfId="18339"/>
    <cellStyle name="SAPBEXexcCritical4 4 2 2 5" xfId="18340"/>
    <cellStyle name="SAPBEXexcCritical4 4 2 2 6" xfId="18341"/>
    <cellStyle name="SAPBEXexcCritical4 4 2 2 7" xfId="18342"/>
    <cellStyle name="SAPBEXexcCritical4 4 2 2 8" xfId="18343"/>
    <cellStyle name="SAPBEXexcCritical4 4 2 3" xfId="18344"/>
    <cellStyle name="SAPBEXexcCritical4 4 2 3 2" xfId="18345"/>
    <cellStyle name="SAPBEXexcCritical4 4 2 3 3" xfId="18346"/>
    <cellStyle name="SAPBEXexcCritical4 4 2 3 4" xfId="18347"/>
    <cellStyle name="SAPBEXexcCritical4 4 2 3 5" xfId="18348"/>
    <cellStyle name="SAPBEXexcCritical4 4 2 3 6" xfId="18349"/>
    <cellStyle name="SAPBEXexcCritical4 4 2 3 7" xfId="18350"/>
    <cellStyle name="SAPBEXexcCritical4 4 2 4" xfId="18351"/>
    <cellStyle name="SAPBEXexcCritical4 4 2 4 2" xfId="18352"/>
    <cellStyle name="SAPBEXexcCritical4 4 2 4 3" xfId="18353"/>
    <cellStyle name="SAPBEXexcCritical4 4 2 4 4" xfId="18354"/>
    <cellStyle name="SAPBEXexcCritical4 4 2 4 5" xfId="18355"/>
    <cellStyle name="SAPBEXexcCritical4 4 2 4 6" xfId="18356"/>
    <cellStyle name="SAPBEXexcCritical4 4 2 5" xfId="18357"/>
    <cellStyle name="SAPBEXexcCritical4 4 2 6" xfId="18358"/>
    <cellStyle name="SAPBEXexcCritical4 4 2 7" xfId="18359"/>
    <cellStyle name="SAPBEXexcCritical4 4 2 8" xfId="18360"/>
    <cellStyle name="SAPBEXexcCritical4 4 2 9" xfId="18361"/>
    <cellStyle name="SAPBEXexcCritical4 4 3" xfId="18362"/>
    <cellStyle name="SAPBEXexcCritical4 4 3 10" xfId="18363"/>
    <cellStyle name="SAPBEXexcCritical4 4 3 2" xfId="18364"/>
    <cellStyle name="SAPBEXexcCritical4 4 3 2 2" xfId="18365"/>
    <cellStyle name="SAPBEXexcCritical4 4 3 2 2 2" xfId="18366"/>
    <cellStyle name="SAPBEXexcCritical4 4 3 2 2 3" xfId="18367"/>
    <cellStyle name="SAPBEXexcCritical4 4 3 2 2 4" xfId="18368"/>
    <cellStyle name="SAPBEXexcCritical4 4 3 2 2 5" xfId="18369"/>
    <cellStyle name="SAPBEXexcCritical4 4 3 2 2 6" xfId="18370"/>
    <cellStyle name="SAPBEXexcCritical4 4 3 2 3" xfId="18371"/>
    <cellStyle name="SAPBEXexcCritical4 4 3 2 4" xfId="18372"/>
    <cellStyle name="SAPBEXexcCritical4 4 3 2 5" xfId="18373"/>
    <cellStyle name="SAPBEXexcCritical4 4 3 2 6" xfId="18374"/>
    <cellStyle name="SAPBEXexcCritical4 4 3 2 7" xfId="18375"/>
    <cellStyle name="SAPBEXexcCritical4 4 3 2 8" xfId="18376"/>
    <cellStyle name="SAPBEXexcCritical4 4 3 3" xfId="18377"/>
    <cellStyle name="SAPBEXexcCritical4 4 3 3 2" xfId="18378"/>
    <cellStyle name="SAPBEXexcCritical4 4 3 3 3" xfId="18379"/>
    <cellStyle name="SAPBEXexcCritical4 4 3 3 4" xfId="18380"/>
    <cellStyle name="SAPBEXexcCritical4 4 3 3 5" xfId="18381"/>
    <cellStyle name="SAPBEXexcCritical4 4 3 3 6" xfId="18382"/>
    <cellStyle name="SAPBEXexcCritical4 4 3 3 7" xfId="18383"/>
    <cellStyle name="SAPBEXexcCritical4 4 3 4" xfId="18384"/>
    <cellStyle name="SAPBEXexcCritical4 4 3 4 2" xfId="18385"/>
    <cellStyle name="SAPBEXexcCritical4 4 3 4 3" xfId="18386"/>
    <cellStyle name="SAPBEXexcCritical4 4 3 4 4" xfId="18387"/>
    <cellStyle name="SAPBEXexcCritical4 4 3 4 5" xfId="18388"/>
    <cellStyle name="SAPBEXexcCritical4 4 3 4 6" xfId="18389"/>
    <cellStyle name="SAPBEXexcCritical4 4 3 5" xfId="18390"/>
    <cellStyle name="SAPBEXexcCritical4 4 3 6" xfId="18391"/>
    <cellStyle name="SAPBEXexcCritical4 4 3 7" xfId="18392"/>
    <cellStyle name="SAPBEXexcCritical4 4 3 8" xfId="18393"/>
    <cellStyle name="SAPBEXexcCritical4 4 3 9" xfId="18394"/>
    <cellStyle name="SAPBEXexcCritical4 4 4" xfId="18395"/>
    <cellStyle name="SAPBEXexcCritical4 4 4 2" xfId="18396"/>
    <cellStyle name="SAPBEXexcCritical4 4 4 2 2" xfId="18397"/>
    <cellStyle name="SAPBEXexcCritical4 4 4 2 3" xfId="18398"/>
    <cellStyle name="SAPBEXexcCritical4 4 4 2 4" xfId="18399"/>
    <cellStyle name="SAPBEXexcCritical4 4 4 2 5" xfId="18400"/>
    <cellStyle name="SAPBEXexcCritical4 4 4 2 6" xfId="18401"/>
    <cellStyle name="SAPBEXexcCritical4 4 4 3" xfId="18402"/>
    <cellStyle name="SAPBEXexcCritical4 4 4 4" xfId="18403"/>
    <cellStyle name="SAPBEXexcCritical4 4 4 5" xfId="18404"/>
    <cellStyle name="SAPBEXexcCritical4 4 4 6" xfId="18405"/>
    <cellStyle name="SAPBEXexcCritical4 4 4 7" xfId="18406"/>
    <cellStyle name="SAPBEXexcCritical4 4 4 8" xfId="18407"/>
    <cellStyle name="SAPBEXexcCritical4 4 5" xfId="18408"/>
    <cellStyle name="SAPBEXexcCritical4 4 5 2" xfId="18409"/>
    <cellStyle name="SAPBEXexcCritical4 4 5 2 2" xfId="18410"/>
    <cellStyle name="SAPBEXexcCritical4 4 5 2 3" xfId="18411"/>
    <cellStyle name="SAPBEXexcCritical4 4 5 2 4" xfId="18412"/>
    <cellStyle name="SAPBEXexcCritical4 4 5 2 5" xfId="18413"/>
    <cellStyle name="SAPBEXexcCritical4 4 5 2 6" xfId="18414"/>
    <cellStyle name="SAPBEXexcCritical4 4 5 3" xfId="18415"/>
    <cellStyle name="SAPBEXexcCritical4 4 5 4" xfId="18416"/>
    <cellStyle name="SAPBEXexcCritical4 4 5 5" xfId="18417"/>
    <cellStyle name="SAPBEXexcCritical4 4 5 6" xfId="18418"/>
    <cellStyle name="SAPBEXexcCritical4 4 5 7" xfId="18419"/>
    <cellStyle name="SAPBEXexcCritical4 4 5 8" xfId="18420"/>
    <cellStyle name="SAPBEXexcCritical4 4 6" xfId="18421"/>
    <cellStyle name="SAPBEXexcCritical4 4 6 2" xfId="18422"/>
    <cellStyle name="SAPBEXexcCritical4 4 6 3" xfId="18423"/>
    <cellStyle name="SAPBEXexcCritical4 4 6 4" xfId="18424"/>
    <cellStyle name="SAPBEXexcCritical4 4 6 5" xfId="18425"/>
    <cellStyle name="SAPBEXexcCritical4 4 6 6" xfId="18426"/>
    <cellStyle name="SAPBEXexcCritical4 4 6 7" xfId="18427"/>
    <cellStyle name="SAPBEXexcCritical4 4 7" xfId="18428"/>
    <cellStyle name="SAPBEXexcCritical4 4 7 2" xfId="18429"/>
    <cellStyle name="SAPBEXexcCritical4 4 7 3" xfId="18430"/>
    <cellStyle name="SAPBEXexcCritical4 4 7 4" xfId="18431"/>
    <cellStyle name="SAPBEXexcCritical4 4 7 5" xfId="18432"/>
    <cellStyle name="SAPBEXexcCritical4 4 7 6" xfId="18433"/>
    <cellStyle name="SAPBEXexcCritical4 4 8" xfId="18434"/>
    <cellStyle name="SAPBEXexcCritical4 4 9" xfId="18435"/>
    <cellStyle name="SAPBEXexcCritical4 5" xfId="18436"/>
    <cellStyle name="SAPBEXexcCritical4 5 10" xfId="18437"/>
    <cellStyle name="SAPBEXexcCritical4 5 2" xfId="18438"/>
    <cellStyle name="SAPBEXexcCritical4 5 2 2" xfId="18439"/>
    <cellStyle name="SAPBEXexcCritical4 5 2 2 2" xfId="18440"/>
    <cellStyle name="SAPBEXexcCritical4 5 2 2 3" xfId="18441"/>
    <cellStyle name="SAPBEXexcCritical4 5 2 2 4" xfId="18442"/>
    <cellStyle name="SAPBEXexcCritical4 5 2 2 5" xfId="18443"/>
    <cellStyle name="SAPBEXexcCritical4 5 2 2 6" xfId="18444"/>
    <cellStyle name="SAPBEXexcCritical4 5 2 3" xfId="18445"/>
    <cellStyle name="SAPBEXexcCritical4 5 2 4" xfId="18446"/>
    <cellStyle name="SAPBEXexcCritical4 5 2 5" xfId="18447"/>
    <cellStyle name="SAPBEXexcCritical4 5 2 6" xfId="18448"/>
    <cellStyle name="SAPBEXexcCritical4 5 2 7" xfId="18449"/>
    <cellStyle name="SAPBEXexcCritical4 5 2 8" xfId="18450"/>
    <cellStyle name="SAPBEXexcCritical4 5 3" xfId="18451"/>
    <cellStyle name="SAPBEXexcCritical4 5 3 2" xfId="18452"/>
    <cellStyle name="SAPBEXexcCritical4 5 3 3" xfId="18453"/>
    <cellStyle name="SAPBEXexcCritical4 5 3 4" xfId="18454"/>
    <cellStyle name="SAPBEXexcCritical4 5 3 5" xfId="18455"/>
    <cellStyle name="SAPBEXexcCritical4 5 3 6" xfId="18456"/>
    <cellStyle name="SAPBEXexcCritical4 5 3 7" xfId="18457"/>
    <cellStyle name="SAPBEXexcCritical4 5 4" xfId="18458"/>
    <cellStyle name="SAPBEXexcCritical4 5 4 2" xfId="18459"/>
    <cellStyle name="SAPBEXexcCritical4 5 4 3" xfId="18460"/>
    <cellStyle name="SAPBEXexcCritical4 5 4 4" xfId="18461"/>
    <cellStyle name="SAPBEXexcCritical4 5 4 5" xfId="18462"/>
    <cellStyle name="SAPBEXexcCritical4 5 4 6" xfId="18463"/>
    <cellStyle name="SAPBEXexcCritical4 5 5" xfId="18464"/>
    <cellStyle name="SAPBEXexcCritical4 5 6" xfId="18465"/>
    <cellStyle name="SAPBEXexcCritical4 5 7" xfId="18466"/>
    <cellStyle name="SAPBEXexcCritical4 5 8" xfId="18467"/>
    <cellStyle name="SAPBEXexcCritical4 5 9" xfId="18468"/>
    <cellStyle name="SAPBEXexcCritical4 6" xfId="18469"/>
    <cellStyle name="SAPBEXexcCritical4 6 2" xfId="18470"/>
    <cellStyle name="SAPBEXexcCritical4 6 3" xfId="18471"/>
    <cellStyle name="SAPBEXexcCritical4 6 4" xfId="18472"/>
    <cellStyle name="SAPBEXexcCritical4 6 5" xfId="18473"/>
    <cellStyle name="SAPBEXexcCritical4 6 6" xfId="18474"/>
    <cellStyle name="SAPBEXexcCritical4 7" xfId="18475"/>
    <cellStyle name="SAPBEXexcCritical4 7 2" xfId="18476"/>
    <cellStyle name="SAPBEXexcCritical4 7 3" xfId="18477"/>
    <cellStyle name="SAPBEXexcCritical4 7 4" xfId="18478"/>
    <cellStyle name="SAPBEXexcCritical4 7 5" xfId="18479"/>
    <cellStyle name="SAPBEXexcCritical4 7 6" xfId="18480"/>
    <cellStyle name="SAPBEXexcCritical4 8" xfId="18481"/>
    <cellStyle name="SAPBEXexcCritical4 8 2" xfId="18482"/>
    <cellStyle name="SAPBEXexcCritical4 9" xfId="18483"/>
    <cellStyle name="SAPBEXexcCritical4 9 2" xfId="18484"/>
    <cellStyle name="SAPBEXexcCritical5" xfId="18485"/>
    <cellStyle name="SAPBEXexcCritical5 10" xfId="18486"/>
    <cellStyle name="SAPBEXexcCritical5 11" xfId="18487"/>
    <cellStyle name="SAPBEXexcCritical5 12" xfId="18488"/>
    <cellStyle name="SAPBEXexcCritical5 13" xfId="18489"/>
    <cellStyle name="SAPBEXexcCritical5 14" xfId="18490"/>
    <cellStyle name="SAPBEXexcCritical5 15" xfId="18491"/>
    <cellStyle name="SAPBEXexcCritical5 16" xfId="18492"/>
    <cellStyle name="SAPBEXexcCritical5 2" xfId="18493"/>
    <cellStyle name="SAPBEXexcCritical5 2 10" xfId="18494"/>
    <cellStyle name="SAPBEXexcCritical5 2 11" xfId="18495"/>
    <cellStyle name="SAPBEXexcCritical5 2 12" xfId="18496"/>
    <cellStyle name="SAPBEXexcCritical5 2 13" xfId="18497"/>
    <cellStyle name="SAPBEXexcCritical5 2 14" xfId="18498"/>
    <cellStyle name="SAPBEXexcCritical5 2 15" xfId="18499"/>
    <cellStyle name="SAPBEXexcCritical5 2 16" xfId="18500"/>
    <cellStyle name="SAPBEXexcCritical5 2 17" xfId="18501"/>
    <cellStyle name="SAPBEXexcCritical5 2 2" xfId="18502"/>
    <cellStyle name="SAPBEXexcCritical5 2 2 10" xfId="18503"/>
    <cellStyle name="SAPBEXexcCritical5 2 2 11" xfId="18504"/>
    <cellStyle name="SAPBEXexcCritical5 2 2 12" xfId="18505"/>
    <cellStyle name="SAPBEXexcCritical5 2 2 13" xfId="18506"/>
    <cellStyle name="SAPBEXexcCritical5 2 2 14" xfId="18507"/>
    <cellStyle name="SAPBEXexcCritical5 2 2 15" xfId="18508"/>
    <cellStyle name="SAPBEXexcCritical5 2 2 2" xfId="18509"/>
    <cellStyle name="SAPBEXexcCritical5 2 2 2 10" xfId="18510"/>
    <cellStyle name="SAPBEXexcCritical5 2 2 2 2" xfId="18511"/>
    <cellStyle name="SAPBEXexcCritical5 2 2 2 2 2" xfId="18512"/>
    <cellStyle name="SAPBEXexcCritical5 2 2 2 2 2 2" xfId="18513"/>
    <cellStyle name="SAPBEXexcCritical5 2 2 2 2 2 3" xfId="18514"/>
    <cellStyle name="SAPBEXexcCritical5 2 2 2 2 2 4" xfId="18515"/>
    <cellStyle name="SAPBEXexcCritical5 2 2 2 2 2 5" xfId="18516"/>
    <cellStyle name="SAPBEXexcCritical5 2 2 2 2 2 6" xfId="18517"/>
    <cellStyle name="SAPBEXexcCritical5 2 2 2 2 3" xfId="18518"/>
    <cellStyle name="SAPBEXexcCritical5 2 2 2 2 4" xfId="18519"/>
    <cellStyle name="SAPBEXexcCritical5 2 2 2 2 5" xfId="18520"/>
    <cellStyle name="SAPBEXexcCritical5 2 2 2 2 6" xfId="18521"/>
    <cellStyle name="SAPBEXexcCritical5 2 2 2 2 7" xfId="18522"/>
    <cellStyle name="SAPBEXexcCritical5 2 2 2 2 8" xfId="18523"/>
    <cellStyle name="SAPBEXexcCritical5 2 2 2 3" xfId="18524"/>
    <cellStyle name="SAPBEXexcCritical5 2 2 2 3 2" xfId="18525"/>
    <cellStyle name="SAPBEXexcCritical5 2 2 2 3 3" xfId="18526"/>
    <cellStyle name="SAPBEXexcCritical5 2 2 2 3 4" xfId="18527"/>
    <cellStyle name="SAPBEXexcCritical5 2 2 2 3 5" xfId="18528"/>
    <cellStyle name="SAPBEXexcCritical5 2 2 2 3 6" xfId="18529"/>
    <cellStyle name="SAPBEXexcCritical5 2 2 2 3 7" xfId="18530"/>
    <cellStyle name="SAPBEXexcCritical5 2 2 2 4" xfId="18531"/>
    <cellStyle name="SAPBEXexcCritical5 2 2 2 4 2" xfId="18532"/>
    <cellStyle name="SAPBEXexcCritical5 2 2 2 4 3" xfId="18533"/>
    <cellStyle name="SAPBEXexcCritical5 2 2 2 4 4" xfId="18534"/>
    <cellStyle name="SAPBEXexcCritical5 2 2 2 4 5" xfId="18535"/>
    <cellStyle name="SAPBEXexcCritical5 2 2 2 4 6" xfId="18536"/>
    <cellStyle name="SAPBEXexcCritical5 2 2 2 5" xfId="18537"/>
    <cellStyle name="SAPBEXexcCritical5 2 2 2 6" xfId="18538"/>
    <cellStyle name="SAPBEXexcCritical5 2 2 2 7" xfId="18539"/>
    <cellStyle name="SAPBEXexcCritical5 2 2 2 8" xfId="18540"/>
    <cellStyle name="SAPBEXexcCritical5 2 2 2 9" xfId="18541"/>
    <cellStyle name="SAPBEXexcCritical5 2 2 3" xfId="18542"/>
    <cellStyle name="SAPBEXexcCritical5 2 2 3 10" xfId="18543"/>
    <cellStyle name="SAPBEXexcCritical5 2 2 3 2" xfId="18544"/>
    <cellStyle name="SAPBEXexcCritical5 2 2 3 2 2" xfId="18545"/>
    <cellStyle name="SAPBEXexcCritical5 2 2 3 2 2 2" xfId="18546"/>
    <cellStyle name="SAPBEXexcCritical5 2 2 3 2 2 3" xfId="18547"/>
    <cellStyle name="SAPBEXexcCritical5 2 2 3 2 2 4" xfId="18548"/>
    <cellStyle name="SAPBEXexcCritical5 2 2 3 2 2 5" xfId="18549"/>
    <cellStyle name="SAPBEXexcCritical5 2 2 3 2 2 6" xfId="18550"/>
    <cellStyle name="SAPBEXexcCritical5 2 2 3 2 3" xfId="18551"/>
    <cellStyle name="SAPBEXexcCritical5 2 2 3 2 4" xfId="18552"/>
    <cellStyle name="SAPBEXexcCritical5 2 2 3 2 5" xfId="18553"/>
    <cellStyle name="SAPBEXexcCritical5 2 2 3 2 6" xfId="18554"/>
    <cellStyle name="SAPBEXexcCritical5 2 2 3 2 7" xfId="18555"/>
    <cellStyle name="SAPBEXexcCritical5 2 2 3 2 8" xfId="18556"/>
    <cellStyle name="SAPBEXexcCritical5 2 2 3 3" xfId="18557"/>
    <cellStyle name="SAPBEXexcCritical5 2 2 3 3 2" xfId="18558"/>
    <cellStyle name="SAPBEXexcCritical5 2 2 3 3 3" xfId="18559"/>
    <cellStyle name="SAPBEXexcCritical5 2 2 3 3 4" xfId="18560"/>
    <cellStyle name="SAPBEXexcCritical5 2 2 3 3 5" xfId="18561"/>
    <cellStyle name="SAPBEXexcCritical5 2 2 3 3 6" xfId="18562"/>
    <cellStyle name="SAPBEXexcCritical5 2 2 3 3 7" xfId="18563"/>
    <cellStyle name="SAPBEXexcCritical5 2 2 3 4" xfId="18564"/>
    <cellStyle name="SAPBEXexcCritical5 2 2 3 4 2" xfId="18565"/>
    <cellStyle name="SAPBEXexcCritical5 2 2 3 4 3" xfId="18566"/>
    <cellStyle name="SAPBEXexcCritical5 2 2 3 4 4" xfId="18567"/>
    <cellStyle name="SAPBEXexcCritical5 2 2 3 4 5" xfId="18568"/>
    <cellStyle name="SAPBEXexcCritical5 2 2 3 4 6" xfId="18569"/>
    <cellStyle name="SAPBEXexcCritical5 2 2 3 5" xfId="18570"/>
    <cellStyle name="SAPBEXexcCritical5 2 2 3 6" xfId="18571"/>
    <cellStyle name="SAPBEXexcCritical5 2 2 3 7" xfId="18572"/>
    <cellStyle name="SAPBEXexcCritical5 2 2 3 8" xfId="18573"/>
    <cellStyle name="SAPBEXexcCritical5 2 2 3 9" xfId="18574"/>
    <cellStyle name="SAPBEXexcCritical5 2 2 4" xfId="18575"/>
    <cellStyle name="SAPBEXexcCritical5 2 2 4 2" xfId="18576"/>
    <cellStyle name="SAPBEXexcCritical5 2 2 4 2 2" xfId="18577"/>
    <cellStyle name="SAPBEXexcCritical5 2 2 4 2 3" xfId="18578"/>
    <cellStyle name="SAPBEXexcCritical5 2 2 4 2 4" xfId="18579"/>
    <cellStyle name="SAPBEXexcCritical5 2 2 4 2 5" xfId="18580"/>
    <cellStyle name="SAPBEXexcCritical5 2 2 4 2 6" xfId="18581"/>
    <cellStyle name="SAPBEXexcCritical5 2 2 4 3" xfId="18582"/>
    <cellStyle name="SAPBEXexcCritical5 2 2 4 4" xfId="18583"/>
    <cellStyle name="SAPBEXexcCritical5 2 2 4 5" xfId="18584"/>
    <cellStyle name="SAPBEXexcCritical5 2 2 4 6" xfId="18585"/>
    <cellStyle name="SAPBEXexcCritical5 2 2 4 7" xfId="18586"/>
    <cellStyle name="SAPBEXexcCritical5 2 2 4 8" xfId="18587"/>
    <cellStyle name="SAPBEXexcCritical5 2 2 5" xfId="18588"/>
    <cellStyle name="SAPBEXexcCritical5 2 2 5 2" xfId="18589"/>
    <cellStyle name="SAPBEXexcCritical5 2 2 5 2 2" xfId="18590"/>
    <cellStyle name="SAPBEXexcCritical5 2 2 5 2 3" xfId="18591"/>
    <cellStyle name="SAPBEXexcCritical5 2 2 5 2 4" xfId="18592"/>
    <cellStyle name="SAPBEXexcCritical5 2 2 5 2 5" xfId="18593"/>
    <cellStyle name="SAPBEXexcCritical5 2 2 5 2 6" xfId="18594"/>
    <cellStyle name="SAPBEXexcCritical5 2 2 5 3" xfId="18595"/>
    <cellStyle name="SAPBEXexcCritical5 2 2 5 4" xfId="18596"/>
    <cellStyle name="SAPBEXexcCritical5 2 2 5 5" xfId="18597"/>
    <cellStyle name="SAPBEXexcCritical5 2 2 5 6" xfId="18598"/>
    <cellStyle name="SAPBEXexcCritical5 2 2 5 7" xfId="18599"/>
    <cellStyle name="SAPBEXexcCritical5 2 2 5 8" xfId="18600"/>
    <cellStyle name="SAPBEXexcCritical5 2 2 6" xfId="18601"/>
    <cellStyle name="SAPBEXexcCritical5 2 2 6 2" xfId="18602"/>
    <cellStyle name="SAPBEXexcCritical5 2 2 6 3" xfId="18603"/>
    <cellStyle name="SAPBEXexcCritical5 2 2 6 4" xfId="18604"/>
    <cellStyle name="SAPBEXexcCritical5 2 2 6 5" xfId="18605"/>
    <cellStyle name="SAPBEXexcCritical5 2 2 6 6" xfId="18606"/>
    <cellStyle name="SAPBEXexcCritical5 2 2 6 7" xfId="18607"/>
    <cellStyle name="SAPBEXexcCritical5 2 2 7" xfId="18608"/>
    <cellStyle name="SAPBEXexcCritical5 2 2 7 2" xfId="18609"/>
    <cellStyle name="SAPBEXexcCritical5 2 2 7 3" xfId="18610"/>
    <cellStyle name="SAPBEXexcCritical5 2 2 7 4" xfId="18611"/>
    <cellStyle name="SAPBEXexcCritical5 2 2 7 5" xfId="18612"/>
    <cellStyle name="SAPBEXexcCritical5 2 2 7 6" xfId="18613"/>
    <cellStyle name="SAPBEXexcCritical5 2 2 8" xfId="18614"/>
    <cellStyle name="SAPBEXexcCritical5 2 2 9" xfId="18615"/>
    <cellStyle name="SAPBEXexcCritical5 2 3" xfId="18616"/>
    <cellStyle name="SAPBEXexcCritical5 2 3 10" xfId="18617"/>
    <cellStyle name="SAPBEXexcCritical5 2 3 2" xfId="18618"/>
    <cellStyle name="SAPBEXexcCritical5 2 3 2 2" xfId="18619"/>
    <cellStyle name="SAPBEXexcCritical5 2 3 2 2 2" xfId="18620"/>
    <cellStyle name="SAPBEXexcCritical5 2 3 2 2 3" xfId="18621"/>
    <cellStyle name="SAPBEXexcCritical5 2 3 2 2 4" xfId="18622"/>
    <cellStyle name="SAPBEXexcCritical5 2 3 2 2 5" xfId="18623"/>
    <cellStyle name="SAPBEXexcCritical5 2 3 2 2 6" xfId="18624"/>
    <cellStyle name="SAPBEXexcCritical5 2 3 2 3" xfId="18625"/>
    <cellStyle name="SAPBEXexcCritical5 2 3 2 4" xfId="18626"/>
    <cellStyle name="SAPBEXexcCritical5 2 3 2 5" xfId="18627"/>
    <cellStyle name="SAPBEXexcCritical5 2 3 2 6" xfId="18628"/>
    <cellStyle name="SAPBEXexcCritical5 2 3 2 7" xfId="18629"/>
    <cellStyle name="SAPBEXexcCritical5 2 3 2 8" xfId="18630"/>
    <cellStyle name="SAPBEXexcCritical5 2 3 3" xfId="18631"/>
    <cellStyle name="SAPBEXexcCritical5 2 3 3 2" xfId="18632"/>
    <cellStyle name="SAPBEXexcCritical5 2 3 3 3" xfId="18633"/>
    <cellStyle name="SAPBEXexcCritical5 2 3 3 4" xfId="18634"/>
    <cellStyle name="SAPBEXexcCritical5 2 3 3 5" xfId="18635"/>
    <cellStyle name="SAPBEXexcCritical5 2 3 3 6" xfId="18636"/>
    <cellStyle name="SAPBEXexcCritical5 2 3 3 7" xfId="18637"/>
    <cellStyle name="SAPBEXexcCritical5 2 3 4" xfId="18638"/>
    <cellStyle name="SAPBEXexcCritical5 2 3 4 2" xfId="18639"/>
    <cellStyle name="SAPBEXexcCritical5 2 3 4 3" xfId="18640"/>
    <cellStyle name="SAPBEXexcCritical5 2 3 4 4" xfId="18641"/>
    <cellStyle name="SAPBEXexcCritical5 2 3 4 5" xfId="18642"/>
    <cellStyle name="SAPBEXexcCritical5 2 3 4 6" xfId="18643"/>
    <cellStyle name="SAPBEXexcCritical5 2 3 5" xfId="18644"/>
    <cellStyle name="SAPBEXexcCritical5 2 3 6" xfId="18645"/>
    <cellStyle name="SAPBEXexcCritical5 2 3 7" xfId="18646"/>
    <cellStyle name="SAPBEXexcCritical5 2 3 8" xfId="18647"/>
    <cellStyle name="SAPBEXexcCritical5 2 3 9" xfId="18648"/>
    <cellStyle name="SAPBEXexcCritical5 2 4" xfId="18649"/>
    <cellStyle name="SAPBEXexcCritical5 2 4 2" xfId="18650"/>
    <cellStyle name="SAPBEXexcCritical5 2 4 2 2" xfId="18651"/>
    <cellStyle name="SAPBEXexcCritical5 2 4 2 3" xfId="18652"/>
    <cellStyle name="SAPBEXexcCritical5 2 4 2 4" xfId="18653"/>
    <cellStyle name="SAPBEXexcCritical5 2 4 2 5" xfId="18654"/>
    <cellStyle name="SAPBEXexcCritical5 2 4 2 6" xfId="18655"/>
    <cellStyle name="SAPBEXexcCritical5 2 4 3" xfId="18656"/>
    <cellStyle name="SAPBEXexcCritical5 2 4 4" xfId="18657"/>
    <cellStyle name="SAPBEXexcCritical5 2 4 5" xfId="18658"/>
    <cellStyle name="SAPBEXexcCritical5 2 4 6" xfId="18659"/>
    <cellStyle name="SAPBEXexcCritical5 2 4 7" xfId="18660"/>
    <cellStyle name="SAPBEXexcCritical5 2 4 8" xfId="18661"/>
    <cellStyle name="SAPBEXexcCritical5 2 5" xfId="18662"/>
    <cellStyle name="SAPBEXexcCritical5 2 5 2" xfId="18663"/>
    <cellStyle name="SAPBEXexcCritical5 2 5 2 2" xfId="18664"/>
    <cellStyle name="SAPBEXexcCritical5 2 5 2 3" xfId="18665"/>
    <cellStyle name="SAPBEXexcCritical5 2 5 2 4" xfId="18666"/>
    <cellStyle name="SAPBEXexcCritical5 2 5 2 5" xfId="18667"/>
    <cellStyle name="SAPBEXexcCritical5 2 5 2 6" xfId="18668"/>
    <cellStyle name="SAPBEXexcCritical5 2 5 3" xfId="18669"/>
    <cellStyle name="SAPBEXexcCritical5 2 5 4" xfId="18670"/>
    <cellStyle name="SAPBEXexcCritical5 2 5 5" xfId="18671"/>
    <cellStyle name="SAPBEXexcCritical5 2 5 6" xfId="18672"/>
    <cellStyle name="SAPBEXexcCritical5 2 5 7" xfId="18673"/>
    <cellStyle name="SAPBEXexcCritical5 2 5 8" xfId="18674"/>
    <cellStyle name="SAPBEXexcCritical5 2 6" xfId="18675"/>
    <cellStyle name="SAPBEXexcCritical5 2 6 2" xfId="18676"/>
    <cellStyle name="SAPBEXexcCritical5 2 6 3" xfId="18677"/>
    <cellStyle name="SAPBEXexcCritical5 2 6 4" xfId="18678"/>
    <cellStyle name="SAPBEXexcCritical5 2 6 5" xfId="18679"/>
    <cellStyle name="SAPBEXexcCritical5 2 6 6" xfId="18680"/>
    <cellStyle name="SAPBEXexcCritical5 2 7" xfId="18681"/>
    <cellStyle name="SAPBEXexcCritical5 2 7 2" xfId="18682"/>
    <cellStyle name="SAPBEXexcCritical5 2 7 3" xfId="18683"/>
    <cellStyle name="SAPBEXexcCritical5 2 7 4" xfId="18684"/>
    <cellStyle name="SAPBEXexcCritical5 2 7 5" xfId="18685"/>
    <cellStyle name="SAPBEXexcCritical5 2 7 6" xfId="18686"/>
    <cellStyle name="SAPBEXexcCritical5 2 8" xfId="18687"/>
    <cellStyle name="SAPBEXexcCritical5 2 8 2" xfId="18688"/>
    <cellStyle name="SAPBEXexcCritical5 2 8 3" xfId="18689"/>
    <cellStyle name="SAPBEXexcCritical5 2 8 4" xfId="18690"/>
    <cellStyle name="SAPBEXexcCritical5 2 8 5" xfId="18691"/>
    <cellStyle name="SAPBEXexcCritical5 2 8 6" xfId="18692"/>
    <cellStyle name="SAPBEXexcCritical5 2 9" xfId="18693"/>
    <cellStyle name="SAPBEXexcCritical5 2 9 2" xfId="18694"/>
    <cellStyle name="SAPBEXexcCritical5 2 9 3" xfId="18695"/>
    <cellStyle name="SAPBEXexcCritical5 2 9 4" xfId="18696"/>
    <cellStyle name="SAPBEXexcCritical5 2 9 5" xfId="18697"/>
    <cellStyle name="SAPBEXexcCritical5 2 9 6" xfId="18698"/>
    <cellStyle name="SAPBEXexcCritical5 3" xfId="18699"/>
    <cellStyle name="SAPBEXexcCritical5 3 10" xfId="18700"/>
    <cellStyle name="SAPBEXexcCritical5 3 11" xfId="18701"/>
    <cellStyle name="SAPBEXexcCritical5 3 12" xfId="18702"/>
    <cellStyle name="SAPBEXexcCritical5 3 13" xfId="18703"/>
    <cellStyle name="SAPBEXexcCritical5 3 2" xfId="18704"/>
    <cellStyle name="SAPBEXexcCritical5 3 2 10" xfId="18705"/>
    <cellStyle name="SAPBEXexcCritical5 3 2 2" xfId="18706"/>
    <cellStyle name="SAPBEXexcCritical5 3 2 2 2" xfId="18707"/>
    <cellStyle name="SAPBEXexcCritical5 3 2 2 2 2" xfId="18708"/>
    <cellStyle name="SAPBEXexcCritical5 3 2 2 2 3" xfId="18709"/>
    <cellStyle name="SAPBEXexcCritical5 3 2 2 2 4" xfId="18710"/>
    <cellStyle name="SAPBEXexcCritical5 3 2 2 2 5" xfId="18711"/>
    <cellStyle name="SAPBEXexcCritical5 3 2 2 2 6" xfId="18712"/>
    <cellStyle name="SAPBEXexcCritical5 3 2 2 3" xfId="18713"/>
    <cellStyle name="SAPBEXexcCritical5 3 2 2 4" xfId="18714"/>
    <cellStyle name="SAPBEXexcCritical5 3 2 2 5" xfId="18715"/>
    <cellStyle name="SAPBEXexcCritical5 3 2 2 6" xfId="18716"/>
    <cellStyle name="SAPBEXexcCritical5 3 2 2 7" xfId="18717"/>
    <cellStyle name="SAPBEXexcCritical5 3 2 2 8" xfId="18718"/>
    <cellStyle name="SAPBEXexcCritical5 3 2 3" xfId="18719"/>
    <cellStyle name="SAPBEXexcCritical5 3 2 3 2" xfId="18720"/>
    <cellStyle name="SAPBEXexcCritical5 3 2 3 3" xfId="18721"/>
    <cellStyle name="SAPBEXexcCritical5 3 2 3 4" xfId="18722"/>
    <cellStyle name="SAPBEXexcCritical5 3 2 3 5" xfId="18723"/>
    <cellStyle name="SAPBEXexcCritical5 3 2 3 6" xfId="18724"/>
    <cellStyle name="SAPBEXexcCritical5 3 2 3 7" xfId="18725"/>
    <cellStyle name="SAPBEXexcCritical5 3 2 4" xfId="18726"/>
    <cellStyle name="SAPBEXexcCritical5 3 2 4 2" xfId="18727"/>
    <cellStyle name="SAPBEXexcCritical5 3 2 4 3" xfId="18728"/>
    <cellStyle name="SAPBEXexcCritical5 3 2 4 4" xfId="18729"/>
    <cellStyle name="SAPBEXexcCritical5 3 2 4 5" xfId="18730"/>
    <cellStyle name="SAPBEXexcCritical5 3 2 4 6" xfId="18731"/>
    <cellStyle name="SAPBEXexcCritical5 3 2 5" xfId="18732"/>
    <cellStyle name="SAPBEXexcCritical5 3 2 6" xfId="18733"/>
    <cellStyle name="SAPBEXexcCritical5 3 2 7" xfId="18734"/>
    <cellStyle name="SAPBEXexcCritical5 3 2 8" xfId="18735"/>
    <cellStyle name="SAPBEXexcCritical5 3 2 9" xfId="18736"/>
    <cellStyle name="SAPBEXexcCritical5 3 3" xfId="18737"/>
    <cellStyle name="SAPBEXexcCritical5 3 3 10" xfId="18738"/>
    <cellStyle name="SAPBEXexcCritical5 3 3 2" xfId="18739"/>
    <cellStyle name="SAPBEXexcCritical5 3 3 2 2" xfId="18740"/>
    <cellStyle name="SAPBEXexcCritical5 3 3 2 2 2" xfId="18741"/>
    <cellStyle name="SAPBEXexcCritical5 3 3 2 2 3" xfId="18742"/>
    <cellStyle name="SAPBEXexcCritical5 3 3 2 2 4" xfId="18743"/>
    <cellStyle name="SAPBEXexcCritical5 3 3 2 2 5" xfId="18744"/>
    <cellStyle name="SAPBEXexcCritical5 3 3 2 2 6" xfId="18745"/>
    <cellStyle name="SAPBEXexcCritical5 3 3 2 3" xfId="18746"/>
    <cellStyle name="SAPBEXexcCritical5 3 3 2 4" xfId="18747"/>
    <cellStyle name="SAPBEXexcCritical5 3 3 2 5" xfId="18748"/>
    <cellStyle name="SAPBEXexcCritical5 3 3 2 6" xfId="18749"/>
    <cellStyle name="SAPBEXexcCritical5 3 3 2 7" xfId="18750"/>
    <cellStyle name="SAPBEXexcCritical5 3 3 2 8" xfId="18751"/>
    <cellStyle name="SAPBEXexcCritical5 3 3 3" xfId="18752"/>
    <cellStyle name="SAPBEXexcCritical5 3 3 3 2" xfId="18753"/>
    <cellStyle name="SAPBEXexcCritical5 3 3 3 3" xfId="18754"/>
    <cellStyle name="SAPBEXexcCritical5 3 3 3 4" xfId="18755"/>
    <cellStyle name="SAPBEXexcCritical5 3 3 3 5" xfId="18756"/>
    <cellStyle name="SAPBEXexcCritical5 3 3 3 6" xfId="18757"/>
    <cellStyle name="SAPBEXexcCritical5 3 3 3 7" xfId="18758"/>
    <cellStyle name="SAPBEXexcCritical5 3 3 4" xfId="18759"/>
    <cellStyle name="SAPBEXexcCritical5 3 3 4 2" xfId="18760"/>
    <cellStyle name="SAPBEXexcCritical5 3 3 4 3" xfId="18761"/>
    <cellStyle name="SAPBEXexcCritical5 3 3 4 4" xfId="18762"/>
    <cellStyle name="SAPBEXexcCritical5 3 3 4 5" xfId="18763"/>
    <cellStyle name="SAPBEXexcCritical5 3 3 4 6" xfId="18764"/>
    <cellStyle name="SAPBEXexcCritical5 3 3 5" xfId="18765"/>
    <cellStyle name="SAPBEXexcCritical5 3 3 6" xfId="18766"/>
    <cellStyle name="SAPBEXexcCritical5 3 3 7" xfId="18767"/>
    <cellStyle name="SAPBEXexcCritical5 3 3 8" xfId="18768"/>
    <cellStyle name="SAPBEXexcCritical5 3 3 9" xfId="18769"/>
    <cellStyle name="SAPBEXexcCritical5 3 4" xfId="18770"/>
    <cellStyle name="SAPBEXexcCritical5 3 4 2" xfId="18771"/>
    <cellStyle name="SAPBEXexcCritical5 3 4 2 2" xfId="18772"/>
    <cellStyle name="SAPBEXexcCritical5 3 4 2 3" xfId="18773"/>
    <cellStyle name="SAPBEXexcCritical5 3 4 2 4" xfId="18774"/>
    <cellStyle name="SAPBEXexcCritical5 3 4 2 5" xfId="18775"/>
    <cellStyle name="SAPBEXexcCritical5 3 4 2 6" xfId="18776"/>
    <cellStyle name="SAPBEXexcCritical5 3 4 3" xfId="18777"/>
    <cellStyle name="SAPBEXexcCritical5 3 4 4" xfId="18778"/>
    <cellStyle name="SAPBEXexcCritical5 3 4 5" xfId="18779"/>
    <cellStyle name="SAPBEXexcCritical5 3 4 6" xfId="18780"/>
    <cellStyle name="SAPBEXexcCritical5 3 4 7" xfId="18781"/>
    <cellStyle name="SAPBEXexcCritical5 3 4 8" xfId="18782"/>
    <cellStyle name="SAPBEXexcCritical5 3 5" xfId="18783"/>
    <cellStyle name="SAPBEXexcCritical5 3 5 2" xfId="18784"/>
    <cellStyle name="SAPBEXexcCritical5 3 5 2 2" xfId="18785"/>
    <cellStyle name="SAPBEXexcCritical5 3 5 2 3" xfId="18786"/>
    <cellStyle name="SAPBEXexcCritical5 3 5 2 4" xfId="18787"/>
    <cellStyle name="SAPBEXexcCritical5 3 5 2 5" xfId="18788"/>
    <cellStyle name="SAPBEXexcCritical5 3 5 2 6" xfId="18789"/>
    <cellStyle name="SAPBEXexcCritical5 3 5 3" xfId="18790"/>
    <cellStyle name="SAPBEXexcCritical5 3 5 4" xfId="18791"/>
    <cellStyle name="SAPBEXexcCritical5 3 5 5" xfId="18792"/>
    <cellStyle name="SAPBEXexcCritical5 3 5 6" xfId="18793"/>
    <cellStyle name="SAPBEXexcCritical5 3 5 7" xfId="18794"/>
    <cellStyle name="SAPBEXexcCritical5 3 5 8" xfId="18795"/>
    <cellStyle name="SAPBEXexcCritical5 3 6" xfId="18796"/>
    <cellStyle name="SAPBEXexcCritical5 3 6 2" xfId="18797"/>
    <cellStyle name="SAPBEXexcCritical5 3 6 3" xfId="18798"/>
    <cellStyle name="SAPBEXexcCritical5 3 6 4" xfId="18799"/>
    <cellStyle name="SAPBEXexcCritical5 3 6 5" xfId="18800"/>
    <cellStyle name="SAPBEXexcCritical5 3 6 6" xfId="18801"/>
    <cellStyle name="SAPBEXexcCritical5 3 6 7" xfId="18802"/>
    <cellStyle name="SAPBEXexcCritical5 3 7" xfId="18803"/>
    <cellStyle name="SAPBEXexcCritical5 3 7 2" xfId="18804"/>
    <cellStyle name="SAPBEXexcCritical5 3 7 3" xfId="18805"/>
    <cellStyle name="SAPBEXexcCritical5 3 7 4" xfId="18806"/>
    <cellStyle name="SAPBEXexcCritical5 3 7 5" xfId="18807"/>
    <cellStyle name="SAPBEXexcCritical5 3 7 6" xfId="18808"/>
    <cellStyle name="SAPBEXexcCritical5 3 8" xfId="18809"/>
    <cellStyle name="SAPBEXexcCritical5 3 9" xfId="18810"/>
    <cellStyle name="SAPBEXexcCritical5 4" xfId="18811"/>
    <cellStyle name="SAPBEXexcCritical5 4 10" xfId="18812"/>
    <cellStyle name="SAPBEXexcCritical5 4 11" xfId="18813"/>
    <cellStyle name="SAPBEXexcCritical5 4 12" xfId="18814"/>
    <cellStyle name="SAPBEXexcCritical5 4 13" xfId="18815"/>
    <cellStyle name="SAPBEXexcCritical5 4 2" xfId="18816"/>
    <cellStyle name="SAPBEXexcCritical5 4 2 10" xfId="18817"/>
    <cellStyle name="SAPBEXexcCritical5 4 2 2" xfId="18818"/>
    <cellStyle name="SAPBEXexcCritical5 4 2 2 2" xfId="18819"/>
    <cellStyle name="SAPBEXexcCritical5 4 2 2 2 2" xfId="18820"/>
    <cellStyle name="SAPBEXexcCritical5 4 2 2 2 3" xfId="18821"/>
    <cellStyle name="SAPBEXexcCritical5 4 2 2 2 4" xfId="18822"/>
    <cellStyle name="SAPBEXexcCritical5 4 2 2 2 5" xfId="18823"/>
    <cellStyle name="SAPBEXexcCritical5 4 2 2 2 6" xfId="18824"/>
    <cellStyle name="SAPBEXexcCritical5 4 2 2 3" xfId="18825"/>
    <cellStyle name="SAPBEXexcCritical5 4 2 2 4" xfId="18826"/>
    <cellStyle name="SAPBEXexcCritical5 4 2 2 5" xfId="18827"/>
    <cellStyle name="SAPBEXexcCritical5 4 2 2 6" xfId="18828"/>
    <cellStyle name="SAPBEXexcCritical5 4 2 2 7" xfId="18829"/>
    <cellStyle name="SAPBEXexcCritical5 4 2 2 8" xfId="18830"/>
    <cellStyle name="SAPBEXexcCritical5 4 2 3" xfId="18831"/>
    <cellStyle name="SAPBEXexcCritical5 4 2 3 2" xfId="18832"/>
    <cellStyle name="SAPBEXexcCritical5 4 2 3 3" xfId="18833"/>
    <cellStyle name="SAPBEXexcCritical5 4 2 3 4" xfId="18834"/>
    <cellStyle name="SAPBEXexcCritical5 4 2 3 5" xfId="18835"/>
    <cellStyle name="SAPBEXexcCritical5 4 2 3 6" xfId="18836"/>
    <cellStyle name="SAPBEXexcCritical5 4 2 3 7" xfId="18837"/>
    <cellStyle name="SAPBEXexcCritical5 4 2 4" xfId="18838"/>
    <cellStyle name="SAPBEXexcCritical5 4 2 4 2" xfId="18839"/>
    <cellStyle name="SAPBEXexcCritical5 4 2 4 3" xfId="18840"/>
    <cellStyle name="SAPBEXexcCritical5 4 2 4 4" xfId="18841"/>
    <cellStyle name="SAPBEXexcCritical5 4 2 4 5" xfId="18842"/>
    <cellStyle name="SAPBEXexcCritical5 4 2 4 6" xfId="18843"/>
    <cellStyle name="SAPBEXexcCritical5 4 2 5" xfId="18844"/>
    <cellStyle name="SAPBEXexcCritical5 4 2 6" xfId="18845"/>
    <cellStyle name="SAPBEXexcCritical5 4 2 7" xfId="18846"/>
    <cellStyle name="SAPBEXexcCritical5 4 2 8" xfId="18847"/>
    <cellStyle name="SAPBEXexcCritical5 4 2 9" xfId="18848"/>
    <cellStyle name="SAPBEXexcCritical5 4 3" xfId="18849"/>
    <cellStyle name="SAPBEXexcCritical5 4 3 10" xfId="18850"/>
    <cellStyle name="SAPBEXexcCritical5 4 3 2" xfId="18851"/>
    <cellStyle name="SAPBEXexcCritical5 4 3 2 2" xfId="18852"/>
    <cellStyle name="SAPBEXexcCritical5 4 3 2 2 2" xfId="18853"/>
    <cellStyle name="SAPBEXexcCritical5 4 3 2 2 3" xfId="18854"/>
    <cellStyle name="SAPBEXexcCritical5 4 3 2 2 4" xfId="18855"/>
    <cellStyle name="SAPBEXexcCritical5 4 3 2 2 5" xfId="18856"/>
    <cellStyle name="SAPBEXexcCritical5 4 3 2 2 6" xfId="18857"/>
    <cellStyle name="SAPBEXexcCritical5 4 3 2 3" xfId="18858"/>
    <cellStyle name="SAPBEXexcCritical5 4 3 2 4" xfId="18859"/>
    <cellStyle name="SAPBEXexcCritical5 4 3 2 5" xfId="18860"/>
    <cellStyle name="SAPBEXexcCritical5 4 3 2 6" xfId="18861"/>
    <cellStyle name="SAPBEXexcCritical5 4 3 2 7" xfId="18862"/>
    <cellStyle name="SAPBEXexcCritical5 4 3 2 8" xfId="18863"/>
    <cellStyle name="SAPBEXexcCritical5 4 3 3" xfId="18864"/>
    <cellStyle name="SAPBEXexcCritical5 4 3 3 2" xfId="18865"/>
    <cellStyle name="SAPBEXexcCritical5 4 3 3 3" xfId="18866"/>
    <cellStyle name="SAPBEXexcCritical5 4 3 3 4" xfId="18867"/>
    <cellStyle name="SAPBEXexcCritical5 4 3 3 5" xfId="18868"/>
    <cellStyle name="SAPBEXexcCritical5 4 3 3 6" xfId="18869"/>
    <cellStyle name="SAPBEXexcCritical5 4 3 3 7" xfId="18870"/>
    <cellStyle name="SAPBEXexcCritical5 4 3 4" xfId="18871"/>
    <cellStyle name="SAPBEXexcCritical5 4 3 4 2" xfId="18872"/>
    <cellStyle name="SAPBEXexcCritical5 4 3 4 3" xfId="18873"/>
    <cellStyle name="SAPBEXexcCritical5 4 3 4 4" xfId="18874"/>
    <cellStyle name="SAPBEXexcCritical5 4 3 4 5" xfId="18875"/>
    <cellStyle name="SAPBEXexcCritical5 4 3 4 6" xfId="18876"/>
    <cellStyle name="SAPBEXexcCritical5 4 3 5" xfId="18877"/>
    <cellStyle name="SAPBEXexcCritical5 4 3 6" xfId="18878"/>
    <cellStyle name="SAPBEXexcCritical5 4 3 7" xfId="18879"/>
    <cellStyle name="SAPBEXexcCritical5 4 3 8" xfId="18880"/>
    <cellStyle name="SAPBEXexcCritical5 4 3 9" xfId="18881"/>
    <cellStyle name="SAPBEXexcCritical5 4 4" xfId="18882"/>
    <cellStyle name="SAPBEXexcCritical5 4 4 2" xfId="18883"/>
    <cellStyle name="SAPBEXexcCritical5 4 4 2 2" xfId="18884"/>
    <cellStyle name="SAPBEXexcCritical5 4 4 2 3" xfId="18885"/>
    <cellStyle name="SAPBEXexcCritical5 4 4 2 4" xfId="18886"/>
    <cellStyle name="SAPBEXexcCritical5 4 4 2 5" xfId="18887"/>
    <cellStyle name="SAPBEXexcCritical5 4 4 2 6" xfId="18888"/>
    <cellStyle name="SAPBEXexcCritical5 4 4 3" xfId="18889"/>
    <cellStyle name="SAPBEXexcCritical5 4 4 4" xfId="18890"/>
    <cellStyle name="SAPBEXexcCritical5 4 4 5" xfId="18891"/>
    <cellStyle name="SAPBEXexcCritical5 4 4 6" xfId="18892"/>
    <cellStyle name="SAPBEXexcCritical5 4 4 7" xfId="18893"/>
    <cellStyle name="SAPBEXexcCritical5 4 4 8" xfId="18894"/>
    <cellStyle name="SAPBEXexcCritical5 4 5" xfId="18895"/>
    <cellStyle name="SAPBEXexcCritical5 4 5 2" xfId="18896"/>
    <cellStyle name="SAPBEXexcCritical5 4 5 2 2" xfId="18897"/>
    <cellStyle name="SAPBEXexcCritical5 4 5 2 3" xfId="18898"/>
    <cellStyle name="SAPBEXexcCritical5 4 5 2 4" xfId="18899"/>
    <cellStyle name="SAPBEXexcCritical5 4 5 2 5" xfId="18900"/>
    <cellStyle name="SAPBEXexcCritical5 4 5 2 6" xfId="18901"/>
    <cellStyle name="SAPBEXexcCritical5 4 5 3" xfId="18902"/>
    <cellStyle name="SAPBEXexcCritical5 4 5 4" xfId="18903"/>
    <cellStyle name="SAPBEXexcCritical5 4 5 5" xfId="18904"/>
    <cellStyle name="SAPBEXexcCritical5 4 5 6" xfId="18905"/>
    <cellStyle name="SAPBEXexcCritical5 4 5 7" xfId="18906"/>
    <cellStyle name="SAPBEXexcCritical5 4 5 8" xfId="18907"/>
    <cellStyle name="SAPBEXexcCritical5 4 6" xfId="18908"/>
    <cellStyle name="SAPBEXexcCritical5 4 6 2" xfId="18909"/>
    <cellStyle name="SAPBEXexcCritical5 4 6 3" xfId="18910"/>
    <cellStyle name="SAPBEXexcCritical5 4 6 4" xfId="18911"/>
    <cellStyle name="SAPBEXexcCritical5 4 6 5" xfId="18912"/>
    <cellStyle name="SAPBEXexcCritical5 4 6 6" xfId="18913"/>
    <cellStyle name="SAPBEXexcCritical5 4 6 7" xfId="18914"/>
    <cellStyle name="SAPBEXexcCritical5 4 7" xfId="18915"/>
    <cellStyle name="SAPBEXexcCritical5 4 7 2" xfId="18916"/>
    <cellStyle name="SAPBEXexcCritical5 4 7 3" xfId="18917"/>
    <cellStyle name="SAPBEXexcCritical5 4 7 4" xfId="18918"/>
    <cellStyle name="SAPBEXexcCritical5 4 7 5" xfId="18919"/>
    <cellStyle name="SAPBEXexcCritical5 4 7 6" xfId="18920"/>
    <cellStyle name="SAPBEXexcCritical5 4 8" xfId="18921"/>
    <cellStyle name="SAPBEXexcCritical5 4 9" xfId="18922"/>
    <cellStyle name="SAPBEXexcCritical5 5" xfId="18923"/>
    <cellStyle name="SAPBEXexcCritical5 5 10" xfId="18924"/>
    <cellStyle name="SAPBEXexcCritical5 5 2" xfId="18925"/>
    <cellStyle name="SAPBEXexcCritical5 5 2 2" xfId="18926"/>
    <cellStyle name="SAPBEXexcCritical5 5 2 2 2" xfId="18927"/>
    <cellStyle name="SAPBEXexcCritical5 5 2 2 3" xfId="18928"/>
    <cellStyle name="SAPBEXexcCritical5 5 2 2 4" xfId="18929"/>
    <cellStyle name="SAPBEXexcCritical5 5 2 2 5" xfId="18930"/>
    <cellStyle name="SAPBEXexcCritical5 5 2 2 6" xfId="18931"/>
    <cellStyle name="SAPBEXexcCritical5 5 2 3" xfId="18932"/>
    <cellStyle name="SAPBEXexcCritical5 5 2 4" xfId="18933"/>
    <cellStyle name="SAPBEXexcCritical5 5 2 5" xfId="18934"/>
    <cellStyle name="SAPBEXexcCritical5 5 2 6" xfId="18935"/>
    <cellStyle name="SAPBEXexcCritical5 5 2 7" xfId="18936"/>
    <cellStyle name="SAPBEXexcCritical5 5 2 8" xfId="18937"/>
    <cellStyle name="SAPBEXexcCritical5 5 3" xfId="18938"/>
    <cellStyle name="SAPBEXexcCritical5 5 3 2" xfId="18939"/>
    <cellStyle name="SAPBEXexcCritical5 5 3 3" xfId="18940"/>
    <cellStyle name="SAPBEXexcCritical5 5 3 4" xfId="18941"/>
    <cellStyle name="SAPBEXexcCritical5 5 3 5" xfId="18942"/>
    <cellStyle name="SAPBEXexcCritical5 5 3 6" xfId="18943"/>
    <cellStyle name="SAPBEXexcCritical5 5 3 7" xfId="18944"/>
    <cellStyle name="SAPBEXexcCritical5 5 4" xfId="18945"/>
    <cellStyle name="SAPBEXexcCritical5 5 4 2" xfId="18946"/>
    <cellStyle name="SAPBEXexcCritical5 5 4 3" xfId="18947"/>
    <cellStyle name="SAPBEXexcCritical5 5 4 4" xfId="18948"/>
    <cellStyle name="SAPBEXexcCritical5 5 4 5" xfId="18949"/>
    <cellStyle name="SAPBEXexcCritical5 5 4 6" xfId="18950"/>
    <cellStyle name="SAPBEXexcCritical5 5 5" xfId="18951"/>
    <cellStyle name="SAPBEXexcCritical5 5 6" xfId="18952"/>
    <cellStyle name="SAPBEXexcCritical5 5 7" xfId="18953"/>
    <cellStyle name="SAPBEXexcCritical5 5 8" xfId="18954"/>
    <cellStyle name="SAPBEXexcCritical5 5 9" xfId="18955"/>
    <cellStyle name="SAPBEXexcCritical5 6" xfId="18956"/>
    <cellStyle name="SAPBEXexcCritical5 6 2" xfId="18957"/>
    <cellStyle name="SAPBEXexcCritical5 6 3" xfId="18958"/>
    <cellStyle name="SAPBEXexcCritical5 6 4" xfId="18959"/>
    <cellStyle name="SAPBEXexcCritical5 6 5" xfId="18960"/>
    <cellStyle name="SAPBEXexcCritical5 6 6" xfId="18961"/>
    <cellStyle name="SAPBEXexcCritical5 7" xfId="18962"/>
    <cellStyle name="SAPBEXexcCritical5 7 2" xfId="18963"/>
    <cellStyle name="SAPBEXexcCritical5 7 3" xfId="18964"/>
    <cellStyle name="SAPBEXexcCritical5 7 4" xfId="18965"/>
    <cellStyle name="SAPBEXexcCritical5 7 5" xfId="18966"/>
    <cellStyle name="SAPBEXexcCritical5 7 6" xfId="18967"/>
    <cellStyle name="SAPBEXexcCritical5 8" xfId="18968"/>
    <cellStyle name="SAPBEXexcCritical5 8 2" xfId="18969"/>
    <cellStyle name="SAPBEXexcCritical5 9" xfId="18970"/>
    <cellStyle name="SAPBEXexcCritical5 9 2" xfId="18971"/>
    <cellStyle name="SAPBEXexcCritical6" xfId="18972"/>
    <cellStyle name="SAPBEXexcCritical6 10" xfId="18973"/>
    <cellStyle name="SAPBEXexcCritical6 11" xfId="18974"/>
    <cellStyle name="SAPBEXexcCritical6 12" xfId="18975"/>
    <cellStyle name="SAPBEXexcCritical6 13" xfId="18976"/>
    <cellStyle name="SAPBEXexcCritical6 14" xfId="18977"/>
    <cellStyle name="SAPBEXexcCritical6 15" xfId="18978"/>
    <cellStyle name="SAPBEXexcCritical6 16" xfId="18979"/>
    <cellStyle name="SAPBEXexcCritical6 2" xfId="18980"/>
    <cellStyle name="SAPBEXexcCritical6 2 10" xfId="18981"/>
    <cellStyle name="SAPBEXexcCritical6 2 11" xfId="18982"/>
    <cellStyle name="SAPBEXexcCritical6 2 12" xfId="18983"/>
    <cellStyle name="SAPBEXexcCritical6 2 13" xfId="18984"/>
    <cellStyle name="SAPBEXexcCritical6 2 14" xfId="18985"/>
    <cellStyle name="SAPBEXexcCritical6 2 15" xfId="18986"/>
    <cellStyle name="SAPBEXexcCritical6 2 16" xfId="18987"/>
    <cellStyle name="SAPBEXexcCritical6 2 17" xfId="18988"/>
    <cellStyle name="SAPBEXexcCritical6 2 2" xfId="18989"/>
    <cellStyle name="SAPBEXexcCritical6 2 2 10" xfId="18990"/>
    <cellStyle name="SAPBEXexcCritical6 2 2 11" xfId="18991"/>
    <cellStyle name="SAPBEXexcCritical6 2 2 12" xfId="18992"/>
    <cellStyle name="SAPBEXexcCritical6 2 2 13" xfId="18993"/>
    <cellStyle name="SAPBEXexcCritical6 2 2 14" xfId="18994"/>
    <cellStyle name="SAPBEXexcCritical6 2 2 15" xfId="18995"/>
    <cellStyle name="SAPBEXexcCritical6 2 2 2" xfId="18996"/>
    <cellStyle name="SAPBEXexcCritical6 2 2 2 10" xfId="18997"/>
    <cellStyle name="SAPBEXexcCritical6 2 2 2 2" xfId="18998"/>
    <cellStyle name="SAPBEXexcCritical6 2 2 2 2 2" xfId="18999"/>
    <cellStyle name="SAPBEXexcCritical6 2 2 2 2 2 2" xfId="19000"/>
    <cellStyle name="SAPBEXexcCritical6 2 2 2 2 2 3" xfId="19001"/>
    <cellStyle name="SAPBEXexcCritical6 2 2 2 2 2 4" xfId="19002"/>
    <cellStyle name="SAPBEXexcCritical6 2 2 2 2 2 5" xfId="19003"/>
    <cellStyle name="SAPBEXexcCritical6 2 2 2 2 2 6" xfId="19004"/>
    <cellStyle name="SAPBEXexcCritical6 2 2 2 2 3" xfId="19005"/>
    <cellStyle name="SAPBEXexcCritical6 2 2 2 2 4" xfId="19006"/>
    <cellStyle name="SAPBEXexcCritical6 2 2 2 2 5" xfId="19007"/>
    <cellStyle name="SAPBEXexcCritical6 2 2 2 2 6" xfId="19008"/>
    <cellStyle name="SAPBEXexcCritical6 2 2 2 2 7" xfId="19009"/>
    <cellStyle name="SAPBEXexcCritical6 2 2 2 2 8" xfId="19010"/>
    <cellStyle name="SAPBEXexcCritical6 2 2 2 3" xfId="19011"/>
    <cellStyle name="SAPBEXexcCritical6 2 2 2 3 2" xfId="19012"/>
    <cellStyle name="SAPBEXexcCritical6 2 2 2 3 3" xfId="19013"/>
    <cellStyle name="SAPBEXexcCritical6 2 2 2 3 4" xfId="19014"/>
    <cellStyle name="SAPBEXexcCritical6 2 2 2 3 5" xfId="19015"/>
    <cellStyle name="SAPBEXexcCritical6 2 2 2 3 6" xfId="19016"/>
    <cellStyle name="SAPBEXexcCritical6 2 2 2 3 7" xfId="19017"/>
    <cellStyle name="SAPBEXexcCritical6 2 2 2 4" xfId="19018"/>
    <cellStyle name="SAPBEXexcCritical6 2 2 2 4 2" xfId="19019"/>
    <cellStyle name="SAPBEXexcCritical6 2 2 2 4 3" xfId="19020"/>
    <cellStyle name="SAPBEXexcCritical6 2 2 2 4 4" xfId="19021"/>
    <cellStyle name="SAPBEXexcCritical6 2 2 2 4 5" xfId="19022"/>
    <cellStyle name="SAPBEXexcCritical6 2 2 2 4 6" xfId="19023"/>
    <cellStyle name="SAPBEXexcCritical6 2 2 2 5" xfId="19024"/>
    <cellStyle name="SAPBEXexcCritical6 2 2 2 6" xfId="19025"/>
    <cellStyle name="SAPBEXexcCritical6 2 2 2 7" xfId="19026"/>
    <cellStyle name="SAPBEXexcCritical6 2 2 2 8" xfId="19027"/>
    <cellStyle name="SAPBEXexcCritical6 2 2 2 9" xfId="19028"/>
    <cellStyle name="SAPBEXexcCritical6 2 2 3" xfId="19029"/>
    <cellStyle name="SAPBEXexcCritical6 2 2 3 10" xfId="19030"/>
    <cellStyle name="SAPBEXexcCritical6 2 2 3 2" xfId="19031"/>
    <cellStyle name="SAPBEXexcCritical6 2 2 3 2 2" xfId="19032"/>
    <cellStyle name="SAPBEXexcCritical6 2 2 3 2 2 2" xfId="19033"/>
    <cellStyle name="SAPBEXexcCritical6 2 2 3 2 2 3" xfId="19034"/>
    <cellStyle name="SAPBEXexcCritical6 2 2 3 2 2 4" xfId="19035"/>
    <cellStyle name="SAPBEXexcCritical6 2 2 3 2 2 5" xfId="19036"/>
    <cellStyle name="SAPBEXexcCritical6 2 2 3 2 2 6" xfId="19037"/>
    <cellStyle name="SAPBEXexcCritical6 2 2 3 2 3" xfId="19038"/>
    <cellStyle name="SAPBEXexcCritical6 2 2 3 2 4" xfId="19039"/>
    <cellStyle name="SAPBEXexcCritical6 2 2 3 2 5" xfId="19040"/>
    <cellStyle name="SAPBEXexcCritical6 2 2 3 2 6" xfId="19041"/>
    <cellStyle name="SAPBEXexcCritical6 2 2 3 2 7" xfId="19042"/>
    <cellStyle name="SAPBEXexcCritical6 2 2 3 2 8" xfId="19043"/>
    <cellStyle name="SAPBEXexcCritical6 2 2 3 3" xfId="19044"/>
    <cellStyle name="SAPBEXexcCritical6 2 2 3 3 2" xfId="19045"/>
    <cellStyle name="SAPBEXexcCritical6 2 2 3 3 3" xfId="19046"/>
    <cellStyle name="SAPBEXexcCritical6 2 2 3 3 4" xfId="19047"/>
    <cellStyle name="SAPBEXexcCritical6 2 2 3 3 5" xfId="19048"/>
    <cellStyle name="SAPBEXexcCritical6 2 2 3 3 6" xfId="19049"/>
    <cellStyle name="SAPBEXexcCritical6 2 2 3 3 7" xfId="19050"/>
    <cellStyle name="SAPBEXexcCritical6 2 2 3 4" xfId="19051"/>
    <cellStyle name="SAPBEXexcCritical6 2 2 3 4 2" xfId="19052"/>
    <cellStyle name="SAPBEXexcCritical6 2 2 3 4 3" xfId="19053"/>
    <cellStyle name="SAPBEXexcCritical6 2 2 3 4 4" xfId="19054"/>
    <cellStyle name="SAPBEXexcCritical6 2 2 3 4 5" xfId="19055"/>
    <cellStyle name="SAPBEXexcCritical6 2 2 3 4 6" xfId="19056"/>
    <cellStyle name="SAPBEXexcCritical6 2 2 3 5" xfId="19057"/>
    <cellStyle name="SAPBEXexcCritical6 2 2 3 6" xfId="19058"/>
    <cellStyle name="SAPBEXexcCritical6 2 2 3 7" xfId="19059"/>
    <cellStyle name="SAPBEXexcCritical6 2 2 3 8" xfId="19060"/>
    <cellStyle name="SAPBEXexcCritical6 2 2 3 9" xfId="19061"/>
    <cellStyle name="SAPBEXexcCritical6 2 2 4" xfId="19062"/>
    <cellStyle name="SAPBEXexcCritical6 2 2 4 2" xfId="19063"/>
    <cellStyle name="SAPBEXexcCritical6 2 2 4 2 2" xfId="19064"/>
    <cellStyle name="SAPBEXexcCritical6 2 2 4 2 3" xfId="19065"/>
    <cellStyle name="SAPBEXexcCritical6 2 2 4 2 4" xfId="19066"/>
    <cellStyle name="SAPBEXexcCritical6 2 2 4 2 5" xfId="19067"/>
    <cellStyle name="SAPBEXexcCritical6 2 2 4 2 6" xfId="19068"/>
    <cellStyle name="SAPBEXexcCritical6 2 2 4 3" xfId="19069"/>
    <cellStyle name="SAPBEXexcCritical6 2 2 4 4" xfId="19070"/>
    <cellStyle name="SAPBEXexcCritical6 2 2 4 5" xfId="19071"/>
    <cellStyle name="SAPBEXexcCritical6 2 2 4 6" xfId="19072"/>
    <cellStyle name="SAPBEXexcCritical6 2 2 4 7" xfId="19073"/>
    <cellStyle name="SAPBEXexcCritical6 2 2 4 8" xfId="19074"/>
    <cellStyle name="SAPBEXexcCritical6 2 2 5" xfId="19075"/>
    <cellStyle name="SAPBEXexcCritical6 2 2 5 2" xfId="19076"/>
    <cellStyle name="SAPBEXexcCritical6 2 2 5 2 2" xfId="19077"/>
    <cellStyle name="SAPBEXexcCritical6 2 2 5 2 3" xfId="19078"/>
    <cellStyle name="SAPBEXexcCritical6 2 2 5 2 4" xfId="19079"/>
    <cellStyle name="SAPBEXexcCritical6 2 2 5 2 5" xfId="19080"/>
    <cellStyle name="SAPBEXexcCritical6 2 2 5 2 6" xfId="19081"/>
    <cellStyle name="SAPBEXexcCritical6 2 2 5 3" xfId="19082"/>
    <cellStyle name="SAPBEXexcCritical6 2 2 5 4" xfId="19083"/>
    <cellStyle name="SAPBEXexcCritical6 2 2 5 5" xfId="19084"/>
    <cellStyle name="SAPBEXexcCritical6 2 2 5 6" xfId="19085"/>
    <cellStyle name="SAPBEXexcCritical6 2 2 5 7" xfId="19086"/>
    <cellStyle name="SAPBEXexcCritical6 2 2 5 8" xfId="19087"/>
    <cellStyle name="SAPBEXexcCritical6 2 2 6" xfId="19088"/>
    <cellStyle name="SAPBEXexcCritical6 2 2 6 2" xfId="19089"/>
    <cellStyle name="SAPBEXexcCritical6 2 2 6 3" xfId="19090"/>
    <cellStyle name="SAPBEXexcCritical6 2 2 6 4" xfId="19091"/>
    <cellStyle name="SAPBEXexcCritical6 2 2 6 5" xfId="19092"/>
    <cellStyle name="SAPBEXexcCritical6 2 2 6 6" xfId="19093"/>
    <cellStyle name="SAPBEXexcCritical6 2 2 6 7" xfId="19094"/>
    <cellStyle name="SAPBEXexcCritical6 2 2 7" xfId="19095"/>
    <cellStyle name="SAPBEXexcCritical6 2 2 7 2" xfId="19096"/>
    <cellStyle name="SAPBEXexcCritical6 2 2 7 3" xfId="19097"/>
    <cellStyle name="SAPBEXexcCritical6 2 2 7 4" xfId="19098"/>
    <cellStyle name="SAPBEXexcCritical6 2 2 7 5" xfId="19099"/>
    <cellStyle name="SAPBEXexcCritical6 2 2 7 6" xfId="19100"/>
    <cellStyle name="SAPBEXexcCritical6 2 2 8" xfId="19101"/>
    <cellStyle name="SAPBEXexcCritical6 2 2 9" xfId="19102"/>
    <cellStyle name="SAPBEXexcCritical6 2 3" xfId="19103"/>
    <cellStyle name="SAPBEXexcCritical6 2 3 10" xfId="19104"/>
    <cellStyle name="SAPBEXexcCritical6 2 3 2" xfId="19105"/>
    <cellStyle name="SAPBEXexcCritical6 2 3 2 2" xfId="19106"/>
    <cellStyle name="SAPBEXexcCritical6 2 3 2 2 2" xfId="19107"/>
    <cellStyle name="SAPBEXexcCritical6 2 3 2 2 3" xfId="19108"/>
    <cellStyle name="SAPBEXexcCritical6 2 3 2 2 4" xfId="19109"/>
    <cellStyle name="SAPBEXexcCritical6 2 3 2 2 5" xfId="19110"/>
    <cellStyle name="SAPBEXexcCritical6 2 3 2 2 6" xfId="19111"/>
    <cellStyle name="SAPBEXexcCritical6 2 3 2 3" xfId="19112"/>
    <cellStyle name="SAPBEXexcCritical6 2 3 2 4" xfId="19113"/>
    <cellStyle name="SAPBEXexcCritical6 2 3 2 5" xfId="19114"/>
    <cellStyle name="SAPBEXexcCritical6 2 3 2 6" xfId="19115"/>
    <cellStyle name="SAPBEXexcCritical6 2 3 2 7" xfId="19116"/>
    <cellStyle name="SAPBEXexcCritical6 2 3 2 8" xfId="19117"/>
    <cellStyle name="SAPBEXexcCritical6 2 3 3" xfId="19118"/>
    <cellStyle name="SAPBEXexcCritical6 2 3 3 2" xfId="19119"/>
    <cellStyle name="SAPBEXexcCritical6 2 3 3 3" xfId="19120"/>
    <cellStyle name="SAPBEXexcCritical6 2 3 3 4" xfId="19121"/>
    <cellStyle name="SAPBEXexcCritical6 2 3 3 5" xfId="19122"/>
    <cellStyle name="SAPBEXexcCritical6 2 3 3 6" xfId="19123"/>
    <cellStyle name="SAPBEXexcCritical6 2 3 3 7" xfId="19124"/>
    <cellStyle name="SAPBEXexcCritical6 2 3 4" xfId="19125"/>
    <cellStyle name="SAPBEXexcCritical6 2 3 4 2" xfId="19126"/>
    <cellStyle name="SAPBEXexcCritical6 2 3 4 3" xfId="19127"/>
    <cellStyle name="SAPBEXexcCritical6 2 3 4 4" xfId="19128"/>
    <cellStyle name="SAPBEXexcCritical6 2 3 4 5" xfId="19129"/>
    <cellStyle name="SAPBEXexcCritical6 2 3 4 6" xfId="19130"/>
    <cellStyle name="SAPBEXexcCritical6 2 3 5" xfId="19131"/>
    <cellStyle name="SAPBEXexcCritical6 2 3 6" xfId="19132"/>
    <cellStyle name="SAPBEXexcCritical6 2 3 7" xfId="19133"/>
    <cellStyle name="SAPBEXexcCritical6 2 3 8" xfId="19134"/>
    <cellStyle name="SAPBEXexcCritical6 2 3 9" xfId="19135"/>
    <cellStyle name="SAPBEXexcCritical6 2 4" xfId="19136"/>
    <cellStyle name="SAPBEXexcCritical6 2 4 2" xfId="19137"/>
    <cellStyle name="SAPBEXexcCritical6 2 4 2 2" xfId="19138"/>
    <cellStyle name="SAPBEXexcCritical6 2 4 2 3" xfId="19139"/>
    <cellStyle name="SAPBEXexcCritical6 2 4 2 4" xfId="19140"/>
    <cellStyle name="SAPBEXexcCritical6 2 4 2 5" xfId="19141"/>
    <cellStyle name="SAPBEXexcCritical6 2 4 2 6" xfId="19142"/>
    <cellStyle name="SAPBEXexcCritical6 2 4 3" xfId="19143"/>
    <cellStyle name="SAPBEXexcCritical6 2 4 4" xfId="19144"/>
    <cellStyle name="SAPBEXexcCritical6 2 4 5" xfId="19145"/>
    <cellStyle name="SAPBEXexcCritical6 2 4 6" xfId="19146"/>
    <cellStyle name="SAPBEXexcCritical6 2 4 7" xfId="19147"/>
    <cellStyle name="SAPBEXexcCritical6 2 4 8" xfId="19148"/>
    <cellStyle name="SAPBEXexcCritical6 2 5" xfId="19149"/>
    <cellStyle name="SAPBEXexcCritical6 2 5 2" xfId="19150"/>
    <cellStyle name="SAPBEXexcCritical6 2 5 2 2" xfId="19151"/>
    <cellStyle name="SAPBEXexcCritical6 2 5 2 3" xfId="19152"/>
    <cellStyle name="SAPBEXexcCritical6 2 5 2 4" xfId="19153"/>
    <cellStyle name="SAPBEXexcCritical6 2 5 2 5" xfId="19154"/>
    <cellStyle name="SAPBEXexcCritical6 2 5 2 6" xfId="19155"/>
    <cellStyle name="SAPBEXexcCritical6 2 5 3" xfId="19156"/>
    <cellStyle name="SAPBEXexcCritical6 2 5 4" xfId="19157"/>
    <cellStyle name="SAPBEXexcCritical6 2 5 5" xfId="19158"/>
    <cellStyle name="SAPBEXexcCritical6 2 5 6" xfId="19159"/>
    <cellStyle name="SAPBEXexcCritical6 2 5 7" xfId="19160"/>
    <cellStyle name="SAPBEXexcCritical6 2 5 8" xfId="19161"/>
    <cellStyle name="SAPBEXexcCritical6 2 6" xfId="19162"/>
    <cellStyle name="SAPBEXexcCritical6 2 6 2" xfId="19163"/>
    <cellStyle name="SAPBEXexcCritical6 2 6 3" xfId="19164"/>
    <cellStyle name="SAPBEXexcCritical6 2 6 4" xfId="19165"/>
    <cellStyle name="SAPBEXexcCritical6 2 6 5" xfId="19166"/>
    <cellStyle name="SAPBEXexcCritical6 2 6 6" xfId="19167"/>
    <cellStyle name="SAPBEXexcCritical6 2 7" xfId="19168"/>
    <cellStyle name="SAPBEXexcCritical6 2 7 2" xfId="19169"/>
    <cellStyle name="SAPBEXexcCritical6 2 7 3" xfId="19170"/>
    <cellStyle name="SAPBEXexcCritical6 2 7 4" xfId="19171"/>
    <cellStyle name="SAPBEXexcCritical6 2 7 5" xfId="19172"/>
    <cellStyle name="SAPBEXexcCritical6 2 7 6" xfId="19173"/>
    <cellStyle name="SAPBEXexcCritical6 2 8" xfId="19174"/>
    <cellStyle name="SAPBEXexcCritical6 2 8 2" xfId="19175"/>
    <cellStyle name="SAPBEXexcCritical6 2 8 3" xfId="19176"/>
    <cellStyle name="SAPBEXexcCritical6 2 8 4" xfId="19177"/>
    <cellStyle name="SAPBEXexcCritical6 2 8 5" xfId="19178"/>
    <cellStyle name="SAPBEXexcCritical6 2 8 6" xfId="19179"/>
    <cellStyle name="SAPBEXexcCritical6 2 9" xfId="19180"/>
    <cellStyle name="SAPBEXexcCritical6 2 9 2" xfId="19181"/>
    <cellStyle name="SAPBEXexcCritical6 2 9 3" xfId="19182"/>
    <cellStyle name="SAPBEXexcCritical6 2 9 4" xfId="19183"/>
    <cellStyle name="SAPBEXexcCritical6 2 9 5" xfId="19184"/>
    <cellStyle name="SAPBEXexcCritical6 2 9 6" xfId="19185"/>
    <cellStyle name="SAPBEXexcCritical6 3" xfId="19186"/>
    <cellStyle name="SAPBEXexcCritical6 3 10" xfId="19187"/>
    <cellStyle name="SAPBEXexcCritical6 3 11" xfId="19188"/>
    <cellStyle name="SAPBEXexcCritical6 3 12" xfId="19189"/>
    <cellStyle name="SAPBEXexcCritical6 3 13" xfId="19190"/>
    <cellStyle name="SAPBEXexcCritical6 3 2" xfId="19191"/>
    <cellStyle name="SAPBEXexcCritical6 3 2 10" xfId="19192"/>
    <cellStyle name="SAPBEXexcCritical6 3 2 2" xfId="19193"/>
    <cellStyle name="SAPBEXexcCritical6 3 2 2 2" xfId="19194"/>
    <cellStyle name="SAPBEXexcCritical6 3 2 2 2 2" xfId="19195"/>
    <cellStyle name="SAPBEXexcCritical6 3 2 2 2 3" xfId="19196"/>
    <cellStyle name="SAPBEXexcCritical6 3 2 2 2 4" xfId="19197"/>
    <cellStyle name="SAPBEXexcCritical6 3 2 2 2 5" xfId="19198"/>
    <cellStyle name="SAPBEXexcCritical6 3 2 2 2 6" xfId="19199"/>
    <cellStyle name="SAPBEXexcCritical6 3 2 2 3" xfId="19200"/>
    <cellStyle name="SAPBEXexcCritical6 3 2 2 4" xfId="19201"/>
    <cellStyle name="SAPBEXexcCritical6 3 2 2 5" xfId="19202"/>
    <cellStyle name="SAPBEXexcCritical6 3 2 2 6" xfId="19203"/>
    <cellStyle name="SAPBEXexcCritical6 3 2 2 7" xfId="19204"/>
    <cellStyle name="SAPBEXexcCritical6 3 2 2 8" xfId="19205"/>
    <cellStyle name="SAPBEXexcCritical6 3 2 3" xfId="19206"/>
    <cellStyle name="SAPBEXexcCritical6 3 2 3 2" xfId="19207"/>
    <cellStyle name="SAPBEXexcCritical6 3 2 3 3" xfId="19208"/>
    <cellStyle name="SAPBEXexcCritical6 3 2 3 4" xfId="19209"/>
    <cellStyle name="SAPBEXexcCritical6 3 2 3 5" xfId="19210"/>
    <cellStyle name="SAPBEXexcCritical6 3 2 3 6" xfId="19211"/>
    <cellStyle name="SAPBEXexcCritical6 3 2 3 7" xfId="19212"/>
    <cellStyle name="SAPBEXexcCritical6 3 2 4" xfId="19213"/>
    <cellStyle name="SAPBEXexcCritical6 3 2 4 2" xfId="19214"/>
    <cellStyle name="SAPBEXexcCritical6 3 2 4 3" xfId="19215"/>
    <cellStyle name="SAPBEXexcCritical6 3 2 4 4" xfId="19216"/>
    <cellStyle name="SAPBEXexcCritical6 3 2 4 5" xfId="19217"/>
    <cellStyle name="SAPBEXexcCritical6 3 2 4 6" xfId="19218"/>
    <cellStyle name="SAPBEXexcCritical6 3 2 5" xfId="19219"/>
    <cellStyle name="SAPBEXexcCritical6 3 2 6" xfId="19220"/>
    <cellStyle name="SAPBEXexcCritical6 3 2 7" xfId="19221"/>
    <cellStyle name="SAPBEXexcCritical6 3 2 8" xfId="19222"/>
    <cellStyle name="SAPBEXexcCritical6 3 2 9" xfId="19223"/>
    <cellStyle name="SAPBEXexcCritical6 3 3" xfId="19224"/>
    <cellStyle name="SAPBEXexcCritical6 3 3 10" xfId="19225"/>
    <cellStyle name="SAPBEXexcCritical6 3 3 2" xfId="19226"/>
    <cellStyle name="SAPBEXexcCritical6 3 3 2 2" xfId="19227"/>
    <cellStyle name="SAPBEXexcCritical6 3 3 2 2 2" xfId="19228"/>
    <cellStyle name="SAPBEXexcCritical6 3 3 2 2 3" xfId="19229"/>
    <cellStyle name="SAPBEXexcCritical6 3 3 2 2 4" xfId="19230"/>
    <cellStyle name="SAPBEXexcCritical6 3 3 2 2 5" xfId="19231"/>
    <cellStyle name="SAPBEXexcCritical6 3 3 2 2 6" xfId="19232"/>
    <cellStyle name="SAPBEXexcCritical6 3 3 2 3" xfId="19233"/>
    <cellStyle name="SAPBEXexcCritical6 3 3 2 4" xfId="19234"/>
    <cellStyle name="SAPBEXexcCritical6 3 3 2 5" xfId="19235"/>
    <cellStyle name="SAPBEXexcCritical6 3 3 2 6" xfId="19236"/>
    <cellStyle name="SAPBEXexcCritical6 3 3 2 7" xfId="19237"/>
    <cellStyle name="SAPBEXexcCritical6 3 3 2 8" xfId="19238"/>
    <cellStyle name="SAPBEXexcCritical6 3 3 3" xfId="19239"/>
    <cellStyle name="SAPBEXexcCritical6 3 3 3 2" xfId="19240"/>
    <cellStyle name="SAPBEXexcCritical6 3 3 3 3" xfId="19241"/>
    <cellStyle name="SAPBEXexcCritical6 3 3 3 4" xfId="19242"/>
    <cellStyle name="SAPBEXexcCritical6 3 3 3 5" xfId="19243"/>
    <cellStyle name="SAPBEXexcCritical6 3 3 3 6" xfId="19244"/>
    <cellStyle name="SAPBEXexcCritical6 3 3 3 7" xfId="19245"/>
    <cellStyle name="SAPBEXexcCritical6 3 3 4" xfId="19246"/>
    <cellStyle name="SAPBEXexcCritical6 3 3 4 2" xfId="19247"/>
    <cellStyle name="SAPBEXexcCritical6 3 3 4 3" xfId="19248"/>
    <cellStyle name="SAPBEXexcCritical6 3 3 4 4" xfId="19249"/>
    <cellStyle name="SAPBEXexcCritical6 3 3 4 5" xfId="19250"/>
    <cellStyle name="SAPBEXexcCritical6 3 3 4 6" xfId="19251"/>
    <cellStyle name="SAPBEXexcCritical6 3 3 5" xfId="19252"/>
    <cellStyle name="SAPBEXexcCritical6 3 3 6" xfId="19253"/>
    <cellStyle name="SAPBEXexcCritical6 3 3 7" xfId="19254"/>
    <cellStyle name="SAPBEXexcCritical6 3 3 8" xfId="19255"/>
    <cellStyle name="SAPBEXexcCritical6 3 3 9" xfId="19256"/>
    <cellStyle name="SAPBEXexcCritical6 3 4" xfId="19257"/>
    <cellStyle name="SAPBEXexcCritical6 3 4 2" xfId="19258"/>
    <cellStyle name="SAPBEXexcCritical6 3 4 2 2" xfId="19259"/>
    <cellStyle name="SAPBEXexcCritical6 3 4 2 3" xfId="19260"/>
    <cellStyle name="SAPBEXexcCritical6 3 4 2 4" xfId="19261"/>
    <cellStyle name="SAPBEXexcCritical6 3 4 2 5" xfId="19262"/>
    <cellStyle name="SAPBEXexcCritical6 3 4 2 6" xfId="19263"/>
    <cellStyle name="SAPBEXexcCritical6 3 4 3" xfId="19264"/>
    <cellStyle name="SAPBEXexcCritical6 3 4 4" xfId="19265"/>
    <cellStyle name="SAPBEXexcCritical6 3 4 5" xfId="19266"/>
    <cellStyle name="SAPBEXexcCritical6 3 4 6" xfId="19267"/>
    <cellStyle name="SAPBEXexcCritical6 3 4 7" xfId="19268"/>
    <cellStyle name="SAPBEXexcCritical6 3 4 8" xfId="19269"/>
    <cellStyle name="SAPBEXexcCritical6 3 5" xfId="19270"/>
    <cellStyle name="SAPBEXexcCritical6 3 5 2" xfId="19271"/>
    <cellStyle name="SAPBEXexcCritical6 3 5 2 2" xfId="19272"/>
    <cellStyle name="SAPBEXexcCritical6 3 5 2 3" xfId="19273"/>
    <cellStyle name="SAPBEXexcCritical6 3 5 2 4" xfId="19274"/>
    <cellStyle name="SAPBEXexcCritical6 3 5 2 5" xfId="19275"/>
    <cellStyle name="SAPBEXexcCritical6 3 5 2 6" xfId="19276"/>
    <cellStyle name="SAPBEXexcCritical6 3 5 3" xfId="19277"/>
    <cellStyle name="SAPBEXexcCritical6 3 5 4" xfId="19278"/>
    <cellStyle name="SAPBEXexcCritical6 3 5 5" xfId="19279"/>
    <cellStyle name="SAPBEXexcCritical6 3 5 6" xfId="19280"/>
    <cellStyle name="SAPBEXexcCritical6 3 5 7" xfId="19281"/>
    <cellStyle name="SAPBEXexcCritical6 3 5 8" xfId="19282"/>
    <cellStyle name="SAPBEXexcCritical6 3 6" xfId="19283"/>
    <cellStyle name="SAPBEXexcCritical6 3 6 2" xfId="19284"/>
    <cellStyle name="SAPBEXexcCritical6 3 6 3" xfId="19285"/>
    <cellStyle name="SAPBEXexcCritical6 3 6 4" xfId="19286"/>
    <cellStyle name="SAPBEXexcCritical6 3 6 5" xfId="19287"/>
    <cellStyle name="SAPBEXexcCritical6 3 6 6" xfId="19288"/>
    <cellStyle name="SAPBEXexcCritical6 3 6 7" xfId="19289"/>
    <cellStyle name="SAPBEXexcCritical6 3 7" xfId="19290"/>
    <cellStyle name="SAPBEXexcCritical6 3 7 2" xfId="19291"/>
    <cellStyle name="SAPBEXexcCritical6 3 7 3" xfId="19292"/>
    <cellStyle name="SAPBEXexcCritical6 3 7 4" xfId="19293"/>
    <cellStyle name="SAPBEXexcCritical6 3 7 5" xfId="19294"/>
    <cellStyle name="SAPBEXexcCritical6 3 7 6" xfId="19295"/>
    <cellStyle name="SAPBEXexcCritical6 3 8" xfId="19296"/>
    <cellStyle name="SAPBEXexcCritical6 3 9" xfId="19297"/>
    <cellStyle name="SAPBEXexcCritical6 4" xfId="19298"/>
    <cellStyle name="SAPBEXexcCritical6 4 10" xfId="19299"/>
    <cellStyle name="SAPBEXexcCritical6 4 11" xfId="19300"/>
    <cellStyle name="SAPBEXexcCritical6 4 12" xfId="19301"/>
    <cellStyle name="SAPBEXexcCritical6 4 13" xfId="19302"/>
    <cellStyle name="SAPBEXexcCritical6 4 2" xfId="19303"/>
    <cellStyle name="SAPBEXexcCritical6 4 2 10" xfId="19304"/>
    <cellStyle name="SAPBEXexcCritical6 4 2 2" xfId="19305"/>
    <cellStyle name="SAPBEXexcCritical6 4 2 2 2" xfId="19306"/>
    <cellStyle name="SAPBEXexcCritical6 4 2 2 2 2" xfId="19307"/>
    <cellStyle name="SAPBEXexcCritical6 4 2 2 2 3" xfId="19308"/>
    <cellStyle name="SAPBEXexcCritical6 4 2 2 2 4" xfId="19309"/>
    <cellStyle name="SAPBEXexcCritical6 4 2 2 2 5" xfId="19310"/>
    <cellStyle name="SAPBEXexcCritical6 4 2 2 2 6" xfId="19311"/>
    <cellStyle name="SAPBEXexcCritical6 4 2 2 3" xfId="19312"/>
    <cellStyle name="SAPBEXexcCritical6 4 2 2 4" xfId="19313"/>
    <cellStyle name="SAPBEXexcCritical6 4 2 2 5" xfId="19314"/>
    <cellStyle name="SAPBEXexcCritical6 4 2 2 6" xfId="19315"/>
    <cellStyle name="SAPBEXexcCritical6 4 2 2 7" xfId="19316"/>
    <cellStyle name="SAPBEXexcCritical6 4 2 2 8" xfId="19317"/>
    <cellStyle name="SAPBEXexcCritical6 4 2 3" xfId="19318"/>
    <cellStyle name="SAPBEXexcCritical6 4 2 3 2" xfId="19319"/>
    <cellStyle name="SAPBEXexcCritical6 4 2 3 3" xfId="19320"/>
    <cellStyle name="SAPBEXexcCritical6 4 2 3 4" xfId="19321"/>
    <cellStyle name="SAPBEXexcCritical6 4 2 3 5" xfId="19322"/>
    <cellStyle name="SAPBEXexcCritical6 4 2 3 6" xfId="19323"/>
    <cellStyle name="SAPBEXexcCritical6 4 2 3 7" xfId="19324"/>
    <cellStyle name="SAPBEXexcCritical6 4 2 4" xfId="19325"/>
    <cellStyle name="SAPBEXexcCritical6 4 2 4 2" xfId="19326"/>
    <cellStyle name="SAPBEXexcCritical6 4 2 4 3" xfId="19327"/>
    <cellStyle name="SAPBEXexcCritical6 4 2 4 4" xfId="19328"/>
    <cellStyle name="SAPBEXexcCritical6 4 2 4 5" xfId="19329"/>
    <cellStyle name="SAPBEXexcCritical6 4 2 4 6" xfId="19330"/>
    <cellStyle name="SAPBEXexcCritical6 4 2 5" xfId="19331"/>
    <cellStyle name="SAPBEXexcCritical6 4 2 6" xfId="19332"/>
    <cellStyle name="SAPBEXexcCritical6 4 2 7" xfId="19333"/>
    <cellStyle name="SAPBEXexcCritical6 4 2 8" xfId="19334"/>
    <cellStyle name="SAPBEXexcCritical6 4 2 9" xfId="19335"/>
    <cellStyle name="SAPBEXexcCritical6 4 3" xfId="19336"/>
    <cellStyle name="SAPBEXexcCritical6 4 3 10" xfId="19337"/>
    <cellStyle name="SAPBEXexcCritical6 4 3 2" xfId="19338"/>
    <cellStyle name="SAPBEXexcCritical6 4 3 2 2" xfId="19339"/>
    <cellStyle name="SAPBEXexcCritical6 4 3 2 2 2" xfId="19340"/>
    <cellStyle name="SAPBEXexcCritical6 4 3 2 2 3" xfId="19341"/>
    <cellStyle name="SAPBEXexcCritical6 4 3 2 2 4" xfId="19342"/>
    <cellStyle name="SAPBEXexcCritical6 4 3 2 2 5" xfId="19343"/>
    <cellStyle name="SAPBEXexcCritical6 4 3 2 2 6" xfId="19344"/>
    <cellStyle name="SAPBEXexcCritical6 4 3 2 3" xfId="19345"/>
    <cellStyle name="SAPBEXexcCritical6 4 3 2 4" xfId="19346"/>
    <cellStyle name="SAPBEXexcCritical6 4 3 2 5" xfId="19347"/>
    <cellStyle name="SAPBEXexcCritical6 4 3 2 6" xfId="19348"/>
    <cellStyle name="SAPBEXexcCritical6 4 3 2 7" xfId="19349"/>
    <cellStyle name="SAPBEXexcCritical6 4 3 2 8" xfId="19350"/>
    <cellStyle name="SAPBEXexcCritical6 4 3 3" xfId="19351"/>
    <cellStyle name="SAPBEXexcCritical6 4 3 3 2" xfId="19352"/>
    <cellStyle name="SAPBEXexcCritical6 4 3 3 3" xfId="19353"/>
    <cellStyle name="SAPBEXexcCritical6 4 3 3 4" xfId="19354"/>
    <cellStyle name="SAPBEXexcCritical6 4 3 3 5" xfId="19355"/>
    <cellStyle name="SAPBEXexcCritical6 4 3 3 6" xfId="19356"/>
    <cellStyle name="SAPBEXexcCritical6 4 3 3 7" xfId="19357"/>
    <cellStyle name="SAPBEXexcCritical6 4 3 4" xfId="19358"/>
    <cellStyle name="SAPBEXexcCritical6 4 3 4 2" xfId="19359"/>
    <cellStyle name="SAPBEXexcCritical6 4 3 4 3" xfId="19360"/>
    <cellStyle name="SAPBEXexcCritical6 4 3 4 4" xfId="19361"/>
    <cellStyle name="SAPBEXexcCritical6 4 3 4 5" xfId="19362"/>
    <cellStyle name="SAPBEXexcCritical6 4 3 4 6" xfId="19363"/>
    <cellStyle name="SAPBEXexcCritical6 4 3 5" xfId="19364"/>
    <cellStyle name="SAPBEXexcCritical6 4 3 6" xfId="19365"/>
    <cellStyle name="SAPBEXexcCritical6 4 3 7" xfId="19366"/>
    <cellStyle name="SAPBEXexcCritical6 4 3 8" xfId="19367"/>
    <cellStyle name="SAPBEXexcCritical6 4 3 9" xfId="19368"/>
    <cellStyle name="SAPBEXexcCritical6 4 4" xfId="19369"/>
    <cellStyle name="SAPBEXexcCritical6 4 4 2" xfId="19370"/>
    <cellStyle name="SAPBEXexcCritical6 4 4 2 2" xfId="19371"/>
    <cellStyle name="SAPBEXexcCritical6 4 4 2 3" xfId="19372"/>
    <cellStyle name="SAPBEXexcCritical6 4 4 2 4" xfId="19373"/>
    <cellStyle name="SAPBEXexcCritical6 4 4 2 5" xfId="19374"/>
    <cellStyle name="SAPBEXexcCritical6 4 4 2 6" xfId="19375"/>
    <cellStyle name="SAPBEXexcCritical6 4 4 3" xfId="19376"/>
    <cellStyle name="SAPBEXexcCritical6 4 4 4" xfId="19377"/>
    <cellStyle name="SAPBEXexcCritical6 4 4 5" xfId="19378"/>
    <cellStyle name="SAPBEXexcCritical6 4 4 6" xfId="19379"/>
    <cellStyle name="SAPBEXexcCritical6 4 4 7" xfId="19380"/>
    <cellStyle name="SAPBEXexcCritical6 4 4 8" xfId="19381"/>
    <cellStyle name="SAPBEXexcCritical6 4 5" xfId="19382"/>
    <cellStyle name="SAPBEXexcCritical6 4 5 2" xfId="19383"/>
    <cellStyle name="SAPBEXexcCritical6 4 5 2 2" xfId="19384"/>
    <cellStyle name="SAPBEXexcCritical6 4 5 2 3" xfId="19385"/>
    <cellStyle name="SAPBEXexcCritical6 4 5 2 4" xfId="19386"/>
    <cellStyle name="SAPBEXexcCritical6 4 5 2 5" xfId="19387"/>
    <cellStyle name="SAPBEXexcCritical6 4 5 2 6" xfId="19388"/>
    <cellStyle name="SAPBEXexcCritical6 4 5 3" xfId="19389"/>
    <cellStyle name="SAPBEXexcCritical6 4 5 4" xfId="19390"/>
    <cellStyle name="SAPBEXexcCritical6 4 5 5" xfId="19391"/>
    <cellStyle name="SAPBEXexcCritical6 4 5 6" xfId="19392"/>
    <cellStyle name="SAPBEXexcCritical6 4 5 7" xfId="19393"/>
    <cellStyle name="SAPBEXexcCritical6 4 5 8" xfId="19394"/>
    <cellStyle name="SAPBEXexcCritical6 4 6" xfId="19395"/>
    <cellStyle name="SAPBEXexcCritical6 4 6 2" xfId="19396"/>
    <cellStyle name="SAPBEXexcCritical6 4 6 3" xfId="19397"/>
    <cellStyle name="SAPBEXexcCritical6 4 6 4" xfId="19398"/>
    <cellStyle name="SAPBEXexcCritical6 4 6 5" xfId="19399"/>
    <cellStyle name="SAPBEXexcCritical6 4 6 6" xfId="19400"/>
    <cellStyle name="SAPBEXexcCritical6 4 6 7" xfId="19401"/>
    <cellStyle name="SAPBEXexcCritical6 4 7" xfId="19402"/>
    <cellStyle name="SAPBEXexcCritical6 4 7 2" xfId="19403"/>
    <cellStyle name="SAPBEXexcCritical6 4 7 3" xfId="19404"/>
    <cellStyle name="SAPBEXexcCritical6 4 7 4" xfId="19405"/>
    <cellStyle name="SAPBEXexcCritical6 4 7 5" xfId="19406"/>
    <cellStyle name="SAPBEXexcCritical6 4 7 6" xfId="19407"/>
    <cellStyle name="SAPBEXexcCritical6 4 8" xfId="19408"/>
    <cellStyle name="SAPBEXexcCritical6 4 9" xfId="19409"/>
    <cellStyle name="SAPBEXexcCritical6 5" xfId="19410"/>
    <cellStyle name="SAPBEXexcCritical6 5 10" xfId="19411"/>
    <cellStyle name="SAPBEXexcCritical6 5 2" xfId="19412"/>
    <cellStyle name="SAPBEXexcCritical6 5 2 2" xfId="19413"/>
    <cellStyle name="SAPBEXexcCritical6 5 2 2 2" xfId="19414"/>
    <cellStyle name="SAPBEXexcCritical6 5 2 2 3" xfId="19415"/>
    <cellStyle name="SAPBEXexcCritical6 5 2 2 4" xfId="19416"/>
    <cellStyle name="SAPBEXexcCritical6 5 2 2 5" xfId="19417"/>
    <cellStyle name="SAPBEXexcCritical6 5 2 2 6" xfId="19418"/>
    <cellStyle name="SAPBEXexcCritical6 5 2 3" xfId="19419"/>
    <cellStyle name="SAPBEXexcCritical6 5 2 4" xfId="19420"/>
    <cellStyle name="SAPBEXexcCritical6 5 2 5" xfId="19421"/>
    <cellStyle name="SAPBEXexcCritical6 5 2 6" xfId="19422"/>
    <cellStyle name="SAPBEXexcCritical6 5 2 7" xfId="19423"/>
    <cellStyle name="SAPBEXexcCritical6 5 2 8" xfId="19424"/>
    <cellStyle name="SAPBEXexcCritical6 5 3" xfId="19425"/>
    <cellStyle name="SAPBEXexcCritical6 5 3 2" xfId="19426"/>
    <cellStyle name="SAPBEXexcCritical6 5 3 3" xfId="19427"/>
    <cellStyle name="SAPBEXexcCritical6 5 3 4" xfId="19428"/>
    <cellStyle name="SAPBEXexcCritical6 5 3 5" xfId="19429"/>
    <cellStyle name="SAPBEXexcCritical6 5 3 6" xfId="19430"/>
    <cellStyle name="SAPBEXexcCritical6 5 3 7" xfId="19431"/>
    <cellStyle name="SAPBEXexcCritical6 5 4" xfId="19432"/>
    <cellStyle name="SAPBEXexcCritical6 5 4 2" xfId="19433"/>
    <cellStyle name="SAPBEXexcCritical6 5 4 3" xfId="19434"/>
    <cellStyle name="SAPBEXexcCritical6 5 4 4" xfId="19435"/>
    <cellStyle name="SAPBEXexcCritical6 5 4 5" xfId="19436"/>
    <cellStyle name="SAPBEXexcCritical6 5 4 6" xfId="19437"/>
    <cellStyle name="SAPBEXexcCritical6 5 5" xfId="19438"/>
    <cellStyle name="SAPBEXexcCritical6 5 6" xfId="19439"/>
    <cellStyle name="SAPBEXexcCritical6 5 7" xfId="19440"/>
    <cellStyle name="SAPBEXexcCritical6 5 8" xfId="19441"/>
    <cellStyle name="SAPBEXexcCritical6 5 9" xfId="19442"/>
    <cellStyle name="SAPBEXexcCritical6 6" xfId="19443"/>
    <cellStyle name="SAPBEXexcCritical6 6 2" xfId="19444"/>
    <cellStyle name="SAPBEXexcCritical6 6 3" xfId="19445"/>
    <cellStyle name="SAPBEXexcCritical6 6 4" xfId="19446"/>
    <cellStyle name="SAPBEXexcCritical6 6 5" xfId="19447"/>
    <cellStyle name="SAPBEXexcCritical6 6 6" xfId="19448"/>
    <cellStyle name="SAPBEXexcCritical6 7" xfId="19449"/>
    <cellStyle name="SAPBEXexcCritical6 7 2" xfId="19450"/>
    <cellStyle name="SAPBEXexcCritical6 7 3" xfId="19451"/>
    <cellStyle name="SAPBEXexcCritical6 7 4" xfId="19452"/>
    <cellStyle name="SAPBEXexcCritical6 7 5" xfId="19453"/>
    <cellStyle name="SAPBEXexcCritical6 7 6" xfId="19454"/>
    <cellStyle name="SAPBEXexcCritical6 8" xfId="19455"/>
    <cellStyle name="SAPBEXexcCritical6 8 2" xfId="19456"/>
    <cellStyle name="SAPBEXexcCritical6 9" xfId="19457"/>
    <cellStyle name="SAPBEXexcCritical6 9 2" xfId="19458"/>
    <cellStyle name="SAPBEXexcGood1" xfId="19459"/>
    <cellStyle name="SAPBEXexcGood1 10" xfId="19460"/>
    <cellStyle name="SAPBEXexcGood1 11" xfId="19461"/>
    <cellStyle name="SAPBEXexcGood1 12" xfId="19462"/>
    <cellStyle name="SAPBEXexcGood1 13" xfId="19463"/>
    <cellStyle name="SAPBEXexcGood1 14" xfId="19464"/>
    <cellStyle name="SAPBEXexcGood1 15" xfId="19465"/>
    <cellStyle name="SAPBEXexcGood1 16" xfId="19466"/>
    <cellStyle name="SAPBEXexcGood1 2" xfId="19467"/>
    <cellStyle name="SAPBEXexcGood1 2 10" xfId="19468"/>
    <cellStyle name="SAPBEXexcGood1 2 11" xfId="19469"/>
    <cellStyle name="SAPBEXexcGood1 2 12" xfId="19470"/>
    <cellStyle name="SAPBEXexcGood1 2 13" xfId="19471"/>
    <cellStyle name="SAPBEXexcGood1 2 14" xfId="19472"/>
    <cellStyle name="SAPBEXexcGood1 2 15" xfId="19473"/>
    <cellStyle name="SAPBEXexcGood1 2 16" xfId="19474"/>
    <cellStyle name="SAPBEXexcGood1 2 17" xfId="19475"/>
    <cellStyle name="SAPBEXexcGood1 2 2" xfId="19476"/>
    <cellStyle name="SAPBEXexcGood1 2 2 10" xfId="19477"/>
    <cellStyle name="SAPBEXexcGood1 2 2 11" xfId="19478"/>
    <cellStyle name="SAPBEXexcGood1 2 2 12" xfId="19479"/>
    <cellStyle name="SAPBEXexcGood1 2 2 13" xfId="19480"/>
    <cellStyle name="SAPBEXexcGood1 2 2 14" xfId="19481"/>
    <cellStyle name="SAPBEXexcGood1 2 2 15" xfId="19482"/>
    <cellStyle name="SAPBEXexcGood1 2 2 2" xfId="19483"/>
    <cellStyle name="SAPBEXexcGood1 2 2 2 10" xfId="19484"/>
    <cellStyle name="SAPBEXexcGood1 2 2 2 2" xfId="19485"/>
    <cellStyle name="SAPBEXexcGood1 2 2 2 2 2" xfId="19486"/>
    <cellStyle name="SAPBEXexcGood1 2 2 2 2 2 2" xfId="19487"/>
    <cellStyle name="SAPBEXexcGood1 2 2 2 2 2 3" xfId="19488"/>
    <cellStyle name="SAPBEXexcGood1 2 2 2 2 2 4" xfId="19489"/>
    <cellStyle name="SAPBEXexcGood1 2 2 2 2 2 5" xfId="19490"/>
    <cellStyle name="SAPBEXexcGood1 2 2 2 2 2 6" xfId="19491"/>
    <cellStyle name="SAPBEXexcGood1 2 2 2 2 3" xfId="19492"/>
    <cellStyle name="SAPBEXexcGood1 2 2 2 2 4" xfId="19493"/>
    <cellStyle name="SAPBEXexcGood1 2 2 2 2 5" xfId="19494"/>
    <cellStyle name="SAPBEXexcGood1 2 2 2 2 6" xfId="19495"/>
    <cellStyle name="SAPBEXexcGood1 2 2 2 2 7" xfId="19496"/>
    <cellStyle name="SAPBEXexcGood1 2 2 2 2 8" xfId="19497"/>
    <cellStyle name="SAPBEXexcGood1 2 2 2 3" xfId="19498"/>
    <cellStyle name="SAPBEXexcGood1 2 2 2 3 2" xfId="19499"/>
    <cellStyle name="SAPBEXexcGood1 2 2 2 3 3" xfId="19500"/>
    <cellStyle name="SAPBEXexcGood1 2 2 2 3 4" xfId="19501"/>
    <cellStyle name="SAPBEXexcGood1 2 2 2 3 5" xfId="19502"/>
    <cellStyle name="SAPBEXexcGood1 2 2 2 3 6" xfId="19503"/>
    <cellStyle name="SAPBEXexcGood1 2 2 2 3 7" xfId="19504"/>
    <cellStyle name="SAPBEXexcGood1 2 2 2 4" xfId="19505"/>
    <cellStyle name="SAPBEXexcGood1 2 2 2 4 2" xfId="19506"/>
    <cellStyle name="SAPBEXexcGood1 2 2 2 4 3" xfId="19507"/>
    <cellStyle name="SAPBEXexcGood1 2 2 2 4 4" xfId="19508"/>
    <cellStyle name="SAPBEXexcGood1 2 2 2 4 5" xfId="19509"/>
    <cellStyle name="SAPBEXexcGood1 2 2 2 4 6" xfId="19510"/>
    <cellStyle name="SAPBEXexcGood1 2 2 2 5" xfId="19511"/>
    <cellStyle name="SAPBEXexcGood1 2 2 2 6" xfId="19512"/>
    <cellStyle name="SAPBEXexcGood1 2 2 2 7" xfId="19513"/>
    <cellStyle name="SAPBEXexcGood1 2 2 2 8" xfId="19514"/>
    <cellStyle name="SAPBEXexcGood1 2 2 2 9" xfId="19515"/>
    <cellStyle name="SAPBEXexcGood1 2 2 3" xfId="19516"/>
    <cellStyle name="SAPBEXexcGood1 2 2 3 10" xfId="19517"/>
    <cellStyle name="SAPBEXexcGood1 2 2 3 2" xfId="19518"/>
    <cellStyle name="SAPBEXexcGood1 2 2 3 2 2" xfId="19519"/>
    <cellStyle name="SAPBEXexcGood1 2 2 3 2 2 2" xfId="19520"/>
    <cellStyle name="SAPBEXexcGood1 2 2 3 2 2 3" xfId="19521"/>
    <cellStyle name="SAPBEXexcGood1 2 2 3 2 2 4" xfId="19522"/>
    <cellStyle name="SAPBEXexcGood1 2 2 3 2 2 5" xfId="19523"/>
    <cellStyle name="SAPBEXexcGood1 2 2 3 2 2 6" xfId="19524"/>
    <cellStyle name="SAPBEXexcGood1 2 2 3 2 3" xfId="19525"/>
    <cellStyle name="SAPBEXexcGood1 2 2 3 2 4" xfId="19526"/>
    <cellStyle name="SAPBEXexcGood1 2 2 3 2 5" xfId="19527"/>
    <cellStyle name="SAPBEXexcGood1 2 2 3 2 6" xfId="19528"/>
    <cellStyle name="SAPBEXexcGood1 2 2 3 2 7" xfId="19529"/>
    <cellStyle name="SAPBEXexcGood1 2 2 3 2 8" xfId="19530"/>
    <cellStyle name="SAPBEXexcGood1 2 2 3 3" xfId="19531"/>
    <cellStyle name="SAPBEXexcGood1 2 2 3 3 2" xfId="19532"/>
    <cellStyle name="SAPBEXexcGood1 2 2 3 3 3" xfId="19533"/>
    <cellStyle name="SAPBEXexcGood1 2 2 3 3 4" xfId="19534"/>
    <cellStyle name="SAPBEXexcGood1 2 2 3 3 5" xfId="19535"/>
    <cellStyle name="SAPBEXexcGood1 2 2 3 3 6" xfId="19536"/>
    <cellStyle name="SAPBEXexcGood1 2 2 3 3 7" xfId="19537"/>
    <cellStyle name="SAPBEXexcGood1 2 2 3 4" xfId="19538"/>
    <cellStyle name="SAPBEXexcGood1 2 2 3 4 2" xfId="19539"/>
    <cellStyle name="SAPBEXexcGood1 2 2 3 4 3" xfId="19540"/>
    <cellStyle name="SAPBEXexcGood1 2 2 3 4 4" xfId="19541"/>
    <cellStyle name="SAPBEXexcGood1 2 2 3 4 5" xfId="19542"/>
    <cellStyle name="SAPBEXexcGood1 2 2 3 4 6" xfId="19543"/>
    <cellStyle name="SAPBEXexcGood1 2 2 3 5" xfId="19544"/>
    <cellStyle name="SAPBEXexcGood1 2 2 3 6" xfId="19545"/>
    <cellStyle name="SAPBEXexcGood1 2 2 3 7" xfId="19546"/>
    <cellStyle name="SAPBEXexcGood1 2 2 3 8" xfId="19547"/>
    <cellStyle name="SAPBEXexcGood1 2 2 3 9" xfId="19548"/>
    <cellStyle name="SAPBEXexcGood1 2 2 4" xfId="19549"/>
    <cellStyle name="SAPBEXexcGood1 2 2 4 2" xfId="19550"/>
    <cellStyle name="SAPBEXexcGood1 2 2 4 2 2" xfId="19551"/>
    <cellStyle name="SAPBEXexcGood1 2 2 4 2 3" xfId="19552"/>
    <cellStyle name="SAPBEXexcGood1 2 2 4 2 4" xfId="19553"/>
    <cellStyle name="SAPBEXexcGood1 2 2 4 2 5" xfId="19554"/>
    <cellStyle name="SAPBEXexcGood1 2 2 4 2 6" xfId="19555"/>
    <cellStyle name="SAPBEXexcGood1 2 2 4 3" xfId="19556"/>
    <cellStyle name="SAPBEXexcGood1 2 2 4 4" xfId="19557"/>
    <cellStyle name="SAPBEXexcGood1 2 2 4 5" xfId="19558"/>
    <cellStyle name="SAPBEXexcGood1 2 2 4 6" xfId="19559"/>
    <cellStyle name="SAPBEXexcGood1 2 2 4 7" xfId="19560"/>
    <cellStyle name="SAPBEXexcGood1 2 2 4 8" xfId="19561"/>
    <cellStyle name="SAPBEXexcGood1 2 2 5" xfId="19562"/>
    <cellStyle name="SAPBEXexcGood1 2 2 5 2" xfId="19563"/>
    <cellStyle name="SAPBEXexcGood1 2 2 5 2 2" xfId="19564"/>
    <cellStyle name="SAPBEXexcGood1 2 2 5 2 3" xfId="19565"/>
    <cellStyle name="SAPBEXexcGood1 2 2 5 2 4" xfId="19566"/>
    <cellStyle name="SAPBEXexcGood1 2 2 5 2 5" xfId="19567"/>
    <cellStyle name="SAPBEXexcGood1 2 2 5 2 6" xfId="19568"/>
    <cellStyle name="SAPBEXexcGood1 2 2 5 3" xfId="19569"/>
    <cellStyle name="SAPBEXexcGood1 2 2 5 4" xfId="19570"/>
    <cellStyle name="SAPBEXexcGood1 2 2 5 5" xfId="19571"/>
    <cellStyle name="SAPBEXexcGood1 2 2 5 6" xfId="19572"/>
    <cellStyle name="SAPBEXexcGood1 2 2 5 7" xfId="19573"/>
    <cellStyle name="SAPBEXexcGood1 2 2 5 8" xfId="19574"/>
    <cellStyle name="SAPBEXexcGood1 2 2 6" xfId="19575"/>
    <cellStyle name="SAPBEXexcGood1 2 2 6 2" xfId="19576"/>
    <cellStyle name="SAPBEXexcGood1 2 2 6 3" xfId="19577"/>
    <cellStyle name="SAPBEXexcGood1 2 2 6 4" xfId="19578"/>
    <cellStyle name="SAPBEXexcGood1 2 2 6 5" xfId="19579"/>
    <cellStyle name="SAPBEXexcGood1 2 2 6 6" xfId="19580"/>
    <cellStyle name="SAPBEXexcGood1 2 2 6 7" xfId="19581"/>
    <cellStyle name="SAPBEXexcGood1 2 2 7" xfId="19582"/>
    <cellStyle name="SAPBEXexcGood1 2 2 7 2" xfId="19583"/>
    <cellStyle name="SAPBEXexcGood1 2 2 7 3" xfId="19584"/>
    <cellStyle name="SAPBEXexcGood1 2 2 7 4" xfId="19585"/>
    <cellStyle name="SAPBEXexcGood1 2 2 7 5" xfId="19586"/>
    <cellStyle name="SAPBEXexcGood1 2 2 7 6" xfId="19587"/>
    <cellStyle name="SAPBEXexcGood1 2 2 8" xfId="19588"/>
    <cellStyle name="SAPBEXexcGood1 2 2 9" xfId="19589"/>
    <cellStyle name="SAPBEXexcGood1 2 3" xfId="19590"/>
    <cellStyle name="SAPBEXexcGood1 2 3 10" xfId="19591"/>
    <cellStyle name="SAPBEXexcGood1 2 3 2" xfId="19592"/>
    <cellStyle name="SAPBEXexcGood1 2 3 2 2" xfId="19593"/>
    <cellStyle name="SAPBEXexcGood1 2 3 2 2 2" xfId="19594"/>
    <cellStyle name="SAPBEXexcGood1 2 3 2 2 3" xfId="19595"/>
    <cellStyle name="SAPBEXexcGood1 2 3 2 2 4" xfId="19596"/>
    <cellStyle name="SAPBEXexcGood1 2 3 2 2 5" xfId="19597"/>
    <cellStyle name="SAPBEXexcGood1 2 3 2 2 6" xfId="19598"/>
    <cellStyle name="SAPBEXexcGood1 2 3 2 3" xfId="19599"/>
    <cellStyle name="SAPBEXexcGood1 2 3 2 4" xfId="19600"/>
    <cellStyle name="SAPBEXexcGood1 2 3 2 5" xfId="19601"/>
    <cellStyle name="SAPBEXexcGood1 2 3 2 6" xfId="19602"/>
    <cellStyle name="SAPBEXexcGood1 2 3 2 7" xfId="19603"/>
    <cellStyle name="SAPBEXexcGood1 2 3 2 8" xfId="19604"/>
    <cellStyle name="SAPBEXexcGood1 2 3 3" xfId="19605"/>
    <cellStyle name="SAPBEXexcGood1 2 3 3 2" xfId="19606"/>
    <cellStyle name="SAPBEXexcGood1 2 3 3 3" xfId="19607"/>
    <cellStyle name="SAPBEXexcGood1 2 3 3 4" xfId="19608"/>
    <cellStyle name="SAPBEXexcGood1 2 3 3 5" xfId="19609"/>
    <cellStyle name="SAPBEXexcGood1 2 3 3 6" xfId="19610"/>
    <cellStyle name="SAPBEXexcGood1 2 3 3 7" xfId="19611"/>
    <cellStyle name="SAPBEXexcGood1 2 3 4" xfId="19612"/>
    <cellStyle name="SAPBEXexcGood1 2 3 4 2" xfId="19613"/>
    <cellStyle name="SAPBEXexcGood1 2 3 4 3" xfId="19614"/>
    <cellStyle name="SAPBEXexcGood1 2 3 4 4" xfId="19615"/>
    <cellStyle name="SAPBEXexcGood1 2 3 4 5" xfId="19616"/>
    <cellStyle name="SAPBEXexcGood1 2 3 4 6" xfId="19617"/>
    <cellStyle name="SAPBEXexcGood1 2 3 5" xfId="19618"/>
    <cellStyle name="SAPBEXexcGood1 2 3 6" xfId="19619"/>
    <cellStyle name="SAPBEXexcGood1 2 3 7" xfId="19620"/>
    <cellStyle name="SAPBEXexcGood1 2 3 8" xfId="19621"/>
    <cellStyle name="SAPBEXexcGood1 2 3 9" xfId="19622"/>
    <cellStyle name="SAPBEXexcGood1 2 4" xfId="19623"/>
    <cellStyle name="SAPBEXexcGood1 2 4 2" xfId="19624"/>
    <cellStyle name="SAPBEXexcGood1 2 4 2 2" xfId="19625"/>
    <cellStyle name="SAPBEXexcGood1 2 4 2 3" xfId="19626"/>
    <cellStyle name="SAPBEXexcGood1 2 4 2 4" xfId="19627"/>
    <cellStyle name="SAPBEXexcGood1 2 4 2 5" xfId="19628"/>
    <cellStyle name="SAPBEXexcGood1 2 4 2 6" xfId="19629"/>
    <cellStyle name="SAPBEXexcGood1 2 4 3" xfId="19630"/>
    <cellStyle name="SAPBEXexcGood1 2 4 4" xfId="19631"/>
    <cellStyle name="SAPBEXexcGood1 2 4 5" xfId="19632"/>
    <cellStyle name="SAPBEXexcGood1 2 4 6" xfId="19633"/>
    <cellStyle name="SAPBEXexcGood1 2 4 7" xfId="19634"/>
    <cellStyle name="SAPBEXexcGood1 2 4 8" xfId="19635"/>
    <cellStyle name="SAPBEXexcGood1 2 5" xfId="19636"/>
    <cellStyle name="SAPBEXexcGood1 2 5 2" xfId="19637"/>
    <cellStyle name="SAPBEXexcGood1 2 5 2 2" xfId="19638"/>
    <cellStyle name="SAPBEXexcGood1 2 5 2 3" xfId="19639"/>
    <cellStyle name="SAPBEXexcGood1 2 5 2 4" xfId="19640"/>
    <cellStyle name="SAPBEXexcGood1 2 5 2 5" xfId="19641"/>
    <cellStyle name="SAPBEXexcGood1 2 5 2 6" xfId="19642"/>
    <cellStyle name="SAPBEXexcGood1 2 5 3" xfId="19643"/>
    <cellStyle name="SAPBEXexcGood1 2 5 4" xfId="19644"/>
    <cellStyle name="SAPBEXexcGood1 2 5 5" xfId="19645"/>
    <cellStyle name="SAPBEXexcGood1 2 5 6" xfId="19646"/>
    <cellStyle name="SAPBEXexcGood1 2 5 7" xfId="19647"/>
    <cellStyle name="SAPBEXexcGood1 2 5 8" xfId="19648"/>
    <cellStyle name="SAPBEXexcGood1 2 6" xfId="19649"/>
    <cellStyle name="SAPBEXexcGood1 2 6 2" xfId="19650"/>
    <cellStyle name="SAPBEXexcGood1 2 6 3" xfId="19651"/>
    <cellStyle name="SAPBEXexcGood1 2 6 4" xfId="19652"/>
    <cellStyle name="SAPBEXexcGood1 2 6 5" xfId="19653"/>
    <cellStyle name="SAPBEXexcGood1 2 6 6" xfId="19654"/>
    <cellStyle name="SAPBEXexcGood1 2 7" xfId="19655"/>
    <cellStyle name="SAPBEXexcGood1 2 7 2" xfId="19656"/>
    <cellStyle name="SAPBEXexcGood1 2 7 3" xfId="19657"/>
    <cellStyle name="SAPBEXexcGood1 2 7 4" xfId="19658"/>
    <cellStyle name="SAPBEXexcGood1 2 7 5" xfId="19659"/>
    <cellStyle name="SAPBEXexcGood1 2 7 6" xfId="19660"/>
    <cellStyle name="SAPBEXexcGood1 2 8" xfId="19661"/>
    <cellStyle name="SAPBEXexcGood1 2 8 2" xfId="19662"/>
    <cellStyle name="SAPBEXexcGood1 2 8 3" xfId="19663"/>
    <cellStyle name="SAPBEXexcGood1 2 8 4" xfId="19664"/>
    <cellStyle name="SAPBEXexcGood1 2 8 5" xfId="19665"/>
    <cellStyle name="SAPBEXexcGood1 2 8 6" xfId="19666"/>
    <cellStyle name="SAPBEXexcGood1 2 9" xfId="19667"/>
    <cellStyle name="SAPBEXexcGood1 2 9 2" xfId="19668"/>
    <cellStyle name="SAPBEXexcGood1 2 9 3" xfId="19669"/>
    <cellStyle name="SAPBEXexcGood1 2 9 4" xfId="19670"/>
    <cellStyle name="SAPBEXexcGood1 2 9 5" xfId="19671"/>
    <cellStyle name="SAPBEXexcGood1 2 9 6" xfId="19672"/>
    <cellStyle name="SAPBEXexcGood1 3" xfId="19673"/>
    <cellStyle name="SAPBEXexcGood1 3 10" xfId="19674"/>
    <cellStyle name="SAPBEXexcGood1 3 11" xfId="19675"/>
    <cellStyle name="SAPBEXexcGood1 3 12" xfId="19676"/>
    <cellStyle name="SAPBEXexcGood1 3 13" xfId="19677"/>
    <cellStyle name="SAPBEXexcGood1 3 2" xfId="19678"/>
    <cellStyle name="SAPBEXexcGood1 3 2 10" xfId="19679"/>
    <cellStyle name="SAPBEXexcGood1 3 2 2" xfId="19680"/>
    <cellStyle name="SAPBEXexcGood1 3 2 2 2" xfId="19681"/>
    <cellStyle name="SAPBEXexcGood1 3 2 2 2 2" xfId="19682"/>
    <cellStyle name="SAPBEXexcGood1 3 2 2 2 3" xfId="19683"/>
    <cellStyle name="SAPBEXexcGood1 3 2 2 2 4" xfId="19684"/>
    <cellStyle name="SAPBEXexcGood1 3 2 2 2 5" xfId="19685"/>
    <cellStyle name="SAPBEXexcGood1 3 2 2 2 6" xfId="19686"/>
    <cellStyle name="SAPBEXexcGood1 3 2 2 3" xfId="19687"/>
    <cellStyle name="SAPBEXexcGood1 3 2 2 4" xfId="19688"/>
    <cellStyle name="SAPBEXexcGood1 3 2 2 5" xfId="19689"/>
    <cellStyle name="SAPBEXexcGood1 3 2 2 6" xfId="19690"/>
    <cellStyle name="SAPBEXexcGood1 3 2 2 7" xfId="19691"/>
    <cellStyle name="SAPBEXexcGood1 3 2 2 8" xfId="19692"/>
    <cellStyle name="SAPBEXexcGood1 3 2 3" xfId="19693"/>
    <cellStyle name="SAPBEXexcGood1 3 2 3 2" xfId="19694"/>
    <cellStyle name="SAPBEXexcGood1 3 2 3 3" xfId="19695"/>
    <cellStyle name="SAPBEXexcGood1 3 2 3 4" xfId="19696"/>
    <cellStyle name="SAPBEXexcGood1 3 2 3 5" xfId="19697"/>
    <cellStyle name="SAPBEXexcGood1 3 2 3 6" xfId="19698"/>
    <cellStyle name="SAPBEXexcGood1 3 2 3 7" xfId="19699"/>
    <cellStyle name="SAPBEXexcGood1 3 2 4" xfId="19700"/>
    <cellStyle name="SAPBEXexcGood1 3 2 4 2" xfId="19701"/>
    <cellStyle name="SAPBEXexcGood1 3 2 4 3" xfId="19702"/>
    <cellStyle name="SAPBEXexcGood1 3 2 4 4" xfId="19703"/>
    <cellStyle name="SAPBEXexcGood1 3 2 4 5" xfId="19704"/>
    <cellStyle name="SAPBEXexcGood1 3 2 4 6" xfId="19705"/>
    <cellStyle name="SAPBEXexcGood1 3 2 5" xfId="19706"/>
    <cellStyle name="SAPBEXexcGood1 3 2 6" xfId="19707"/>
    <cellStyle name="SAPBEXexcGood1 3 2 7" xfId="19708"/>
    <cellStyle name="SAPBEXexcGood1 3 2 8" xfId="19709"/>
    <cellStyle name="SAPBEXexcGood1 3 2 9" xfId="19710"/>
    <cellStyle name="SAPBEXexcGood1 3 3" xfId="19711"/>
    <cellStyle name="SAPBEXexcGood1 3 3 10" xfId="19712"/>
    <cellStyle name="SAPBEXexcGood1 3 3 2" xfId="19713"/>
    <cellStyle name="SAPBEXexcGood1 3 3 2 2" xfId="19714"/>
    <cellStyle name="SAPBEXexcGood1 3 3 2 2 2" xfId="19715"/>
    <cellStyle name="SAPBEXexcGood1 3 3 2 2 3" xfId="19716"/>
    <cellStyle name="SAPBEXexcGood1 3 3 2 2 4" xfId="19717"/>
    <cellStyle name="SAPBEXexcGood1 3 3 2 2 5" xfId="19718"/>
    <cellStyle name="SAPBEXexcGood1 3 3 2 2 6" xfId="19719"/>
    <cellStyle name="SAPBEXexcGood1 3 3 2 3" xfId="19720"/>
    <cellStyle name="SAPBEXexcGood1 3 3 2 4" xfId="19721"/>
    <cellStyle name="SAPBEXexcGood1 3 3 2 5" xfId="19722"/>
    <cellStyle name="SAPBEXexcGood1 3 3 2 6" xfId="19723"/>
    <cellStyle name="SAPBEXexcGood1 3 3 2 7" xfId="19724"/>
    <cellStyle name="SAPBEXexcGood1 3 3 2 8" xfId="19725"/>
    <cellStyle name="SAPBEXexcGood1 3 3 3" xfId="19726"/>
    <cellStyle name="SAPBEXexcGood1 3 3 3 2" xfId="19727"/>
    <cellStyle name="SAPBEXexcGood1 3 3 3 3" xfId="19728"/>
    <cellStyle name="SAPBEXexcGood1 3 3 3 4" xfId="19729"/>
    <cellStyle name="SAPBEXexcGood1 3 3 3 5" xfId="19730"/>
    <cellStyle name="SAPBEXexcGood1 3 3 3 6" xfId="19731"/>
    <cellStyle name="SAPBEXexcGood1 3 3 3 7" xfId="19732"/>
    <cellStyle name="SAPBEXexcGood1 3 3 4" xfId="19733"/>
    <cellStyle name="SAPBEXexcGood1 3 3 4 2" xfId="19734"/>
    <cellStyle name="SAPBEXexcGood1 3 3 4 3" xfId="19735"/>
    <cellStyle name="SAPBEXexcGood1 3 3 4 4" xfId="19736"/>
    <cellStyle name="SAPBEXexcGood1 3 3 4 5" xfId="19737"/>
    <cellStyle name="SAPBEXexcGood1 3 3 4 6" xfId="19738"/>
    <cellStyle name="SAPBEXexcGood1 3 3 5" xfId="19739"/>
    <cellStyle name="SAPBEXexcGood1 3 3 6" xfId="19740"/>
    <cellStyle name="SAPBEXexcGood1 3 3 7" xfId="19741"/>
    <cellStyle name="SAPBEXexcGood1 3 3 8" xfId="19742"/>
    <cellStyle name="SAPBEXexcGood1 3 3 9" xfId="19743"/>
    <cellStyle name="SAPBEXexcGood1 3 4" xfId="19744"/>
    <cellStyle name="SAPBEXexcGood1 3 4 2" xfId="19745"/>
    <cellStyle name="SAPBEXexcGood1 3 4 2 2" xfId="19746"/>
    <cellStyle name="SAPBEXexcGood1 3 4 2 3" xfId="19747"/>
    <cellStyle name="SAPBEXexcGood1 3 4 2 4" xfId="19748"/>
    <cellStyle name="SAPBEXexcGood1 3 4 2 5" xfId="19749"/>
    <cellStyle name="SAPBEXexcGood1 3 4 2 6" xfId="19750"/>
    <cellStyle name="SAPBEXexcGood1 3 4 3" xfId="19751"/>
    <cellStyle name="SAPBEXexcGood1 3 4 4" xfId="19752"/>
    <cellStyle name="SAPBEXexcGood1 3 4 5" xfId="19753"/>
    <cellStyle name="SAPBEXexcGood1 3 4 6" xfId="19754"/>
    <cellStyle name="SAPBEXexcGood1 3 4 7" xfId="19755"/>
    <cellStyle name="SAPBEXexcGood1 3 4 8" xfId="19756"/>
    <cellStyle name="SAPBEXexcGood1 3 5" xfId="19757"/>
    <cellStyle name="SAPBEXexcGood1 3 5 2" xfId="19758"/>
    <cellStyle name="SAPBEXexcGood1 3 5 2 2" xfId="19759"/>
    <cellStyle name="SAPBEXexcGood1 3 5 2 3" xfId="19760"/>
    <cellStyle name="SAPBEXexcGood1 3 5 2 4" xfId="19761"/>
    <cellStyle name="SAPBEXexcGood1 3 5 2 5" xfId="19762"/>
    <cellStyle name="SAPBEXexcGood1 3 5 2 6" xfId="19763"/>
    <cellStyle name="SAPBEXexcGood1 3 5 3" xfId="19764"/>
    <cellStyle name="SAPBEXexcGood1 3 5 4" xfId="19765"/>
    <cellStyle name="SAPBEXexcGood1 3 5 5" xfId="19766"/>
    <cellStyle name="SAPBEXexcGood1 3 5 6" xfId="19767"/>
    <cellStyle name="SAPBEXexcGood1 3 5 7" xfId="19768"/>
    <cellStyle name="SAPBEXexcGood1 3 5 8" xfId="19769"/>
    <cellStyle name="SAPBEXexcGood1 3 6" xfId="19770"/>
    <cellStyle name="SAPBEXexcGood1 3 6 2" xfId="19771"/>
    <cellStyle name="SAPBEXexcGood1 3 6 3" xfId="19772"/>
    <cellStyle name="SAPBEXexcGood1 3 6 4" xfId="19773"/>
    <cellStyle name="SAPBEXexcGood1 3 6 5" xfId="19774"/>
    <cellStyle name="SAPBEXexcGood1 3 6 6" xfId="19775"/>
    <cellStyle name="SAPBEXexcGood1 3 6 7" xfId="19776"/>
    <cellStyle name="SAPBEXexcGood1 3 7" xfId="19777"/>
    <cellStyle name="SAPBEXexcGood1 3 7 2" xfId="19778"/>
    <cellStyle name="SAPBEXexcGood1 3 7 3" xfId="19779"/>
    <cellStyle name="SAPBEXexcGood1 3 7 4" xfId="19780"/>
    <cellStyle name="SAPBEXexcGood1 3 7 5" xfId="19781"/>
    <cellStyle name="SAPBEXexcGood1 3 7 6" xfId="19782"/>
    <cellStyle name="SAPBEXexcGood1 3 8" xfId="19783"/>
    <cellStyle name="SAPBEXexcGood1 3 9" xfId="19784"/>
    <cellStyle name="SAPBEXexcGood1 4" xfId="19785"/>
    <cellStyle name="SAPBEXexcGood1 4 10" xfId="19786"/>
    <cellStyle name="SAPBEXexcGood1 4 11" xfId="19787"/>
    <cellStyle name="SAPBEXexcGood1 4 12" xfId="19788"/>
    <cellStyle name="SAPBEXexcGood1 4 13" xfId="19789"/>
    <cellStyle name="SAPBEXexcGood1 4 2" xfId="19790"/>
    <cellStyle name="SAPBEXexcGood1 4 2 10" xfId="19791"/>
    <cellStyle name="SAPBEXexcGood1 4 2 2" xfId="19792"/>
    <cellStyle name="SAPBEXexcGood1 4 2 2 2" xfId="19793"/>
    <cellStyle name="SAPBEXexcGood1 4 2 2 2 2" xfId="19794"/>
    <cellStyle name="SAPBEXexcGood1 4 2 2 2 3" xfId="19795"/>
    <cellStyle name="SAPBEXexcGood1 4 2 2 2 4" xfId="19796"/>
    <cellStyle name="SAPBEXexcGood1 4 2 2 2 5" xfId="19797"/>
    <cellStyle name="SAPBEXexcGood1 4 2 2 2 6" xfId="19798"/>
    <cellStyle name="SAPBEXexcGood1 4 2 2 3" xfId="19799"/>
    <cellStyle name="SAPBEXexcGood1 4 2 2 4" xfId="19800"/>
    <cellStyle name="SAPBEXexcGood1 4 2 2 5" xfId="19801"/>
    <cellStyle name="SAPBEXexcGood1 4 2 2 6" xfId="19802"/>
    <cellStyle name="SAPBEXexcGood1 4 2 2 7" xfId="19803"/>
    <cellStyle name="SAPBEXexcGood1 4 2 2 8" xfId="19804"/>
    <cellStyle name="SAPBEXexcGood1 4 2 3" xfId="19805"/>
    <cellStyle name="SAPBEXexcGood1 4 2 3 2" xfId="19806"/>
    <cellStyle name="SAPBEXexcGood1 4 2 3 3" xfId="19807"/>
    <cellStyle name="SAPBEXexcGood1 4 2 3 4" xfId="19808"/>
    <cellStyle name="SAPBEXexcGood1 4 2 3 5" xfId="19809"/>
    <cellStyle name="SAPBEXexcGood1 4 2 3 6" xfId="19810"/>
    <cellStyle name="SAPBEXexcGood1 4 2 3 7" xfId="19811"/>
    <cellStyle name="SAPBEXexcGood1 4 2 4" xfId="19812"/>
    <cellStyle name="SAPBEXexcGood1 4 2 4 2" xfId="19813"/>
    <cellStyle name="SAPBEXexcGood1 4 2 4 3" xfId="19814"/>
    <cellStyle name="SAPBEXexcGood1 4 2 4 4" xfId="19815"/>
    <cellStyle name="SAPBEXexcGood1 4 2 4 5" xfId="19816"/>
    <cellStyle name="SAPBEXexcGood1 4 2 4 6" xfId="19817"/>
    <cellStyle name="SAPBEXexcGood1 4 2 5" xfId="19818"/>
    <cellStyle name="SAPBEXexcGood1 4 2 6" xfId="19819"/>
    <cellStyle name="SAPBEXexcGood1 4 2 7" xfId="19820"/>
    <cellStyle name="SAPBEXexcGood1 4 2 8" xfId="19821"/>
    <cellStyle name="SAPBEXexcGood1 4 2 9" xfId="19822"/>
    <cellStyle name="SAPBEXexcGood1 4 3" xfId="19823"/>
    <cellStyle name="SAPBEXexcGood1 4 3 10" xfId="19824"/>
    <cellStyle name="SAPBEXexcGood1 4 3 2" xfId="19825"/>
    <cellStyle name="SAPBEXexcGood1 4 3 2 2" xfId="19826"/>
    <cellStyle name="SAPBEXexcGood1 4 3 2 2 2" xfId="19827"/>
    <cellStyle name="SAPBEXexcGood1 4 3 2 2 3" xfId="19828"/>
    <cellStyle name="SAPBEXexcGood1 4 3 2 2 4" xfId="19829"/>
    <cellStyle name="SAPBEXexcGood1 4 3 2 2 5" xfId="19830"/>
    <cellStyle name="SAPBEXexcGood1 4 3 2 2 6" xfId="19831"/>
    <cellStyle name="SAPBEXexcGood1 4 3 2 3" xfId="19832"/>
    <cellStyle name="SAPBEXexcGood1 4 3 2 4" xfId="19833"/>
    <cellStyle name="SAPBEXexcGood1 4 3 2 5" xfId="19834"/>
    <cellStyle name="SAPBEXexcGood1 4 3 2 6" xfId="19835"/>
    <cellStyle name="SAPBEXexcGood1 4 3 2 7" xfId="19836"/>
    <cellStyle name="SAPBEXexcGood1 4 3 2 8" xfId="19837"/>
    <cellStyle name="SAPBEXexcGood1 4 3 3" xfId="19838"/>
    <cellStyle name="SAPBEXexcGood1 4 3 3 2" xfId="19839"/>
    <cellStyle name="SAPBEXexcGood1 4 3 3 3" xfId="19840"/>
    <cellStyle name="SAPBEXexcGood1 4 3 3 4" xfId="19841"/>
    <cellStyle name="SAPBEXexcGood1 4 3 3 5" xfId="19842"/>
    <cellStyle name="SAPBEXexcGood1 4 3 3 6" xfId="19843"/>
    <cellStyle name="SAPBEXexcGood1 4 3 3 7" xfId="19844"/>
    <cellStyle name="SAPBEXexcGood1 4 3 4" xfId="19845"/>
    <cellStyle name="SAPBEXexcGood1 4 3 4 2" xfId="19846"/>
    <cellStyle name="SAPBEXexcGood1 4 3 4 3" xfId="19847"/>
    <cellStyle name="SAPBEXexcGood1 4 3 4 4" xfId="19848"/>
    <cellStyle name="SAPBEXexcGood1 4 3 4 5" xfId="19849"/>
    <cellStyle name="SAPBEXexcGood1 4 3 4 6" xfId="19850"/>
    <cellStyle name="SAPBEXexcGood1 4 3 5" xfId="19851"/>
    <cellStyle name="SAPBEXexcGood1 4 3 6" xfId="19852"/>
    <cellStyle name="SAPBEXexcGood1 4 3 7" xfId="19853"/>
    <cellStyle name="SAPBEXexcGood1 4 3 8" xfId="19854"/>
    <cellStyle name="SAPBEXexcGood1 4 3 9" xfId="19855"/>
    <cellStyle name="SAPBEXexcGood1 4 4" xfId="19856"/>
    <cellStyle name="SAPBEXexcGood1 4 4 2" xfId="19857"/>
    <cellStyle name="SAPBEXexcGood1 4 4 2 2" xfId="19858"/>
    <cellStyle name="SAPBEXexcGood1 4 4 2 3" xfId="19859"/>
    <cellStyle name="SAPBEXexcGood1 4 4 2 4" xfId="19860"/>
    <cellStyle name="SAPBEXexcGood1 4 4 2 5" xfId="19861"/>
    <cellStyle name="SAPBEXexcGood1 4 4 2 6" xfId="19862"/>
    <cellStyle name="SAPBEXexcGood1 4 4 3" xfId="19863"/>
    <cellStyle name="SAPBEXexcGood1 4 4 4" xfId="19864"/>
    <cellStyle name="SAPBEXexcGood1 4 4 5" xfId="19865"/>
    <cellStyle name="SAPBEXexcGood1 4 4 6" xfId="19866"/>
    <cellStyle name="SAPBEXexcGood1 4 4 7" xfId="19867"/>
    <cellStyle name="SAPBEXexcGood1 4 4 8" xfId="19868"/>
    <cellStyle name="SAPBEXexcGood1 4 5" xfId="19869"/>
    <cellStyle name="SAPBEXexcGood1 4 5 2" xfId="19870"/>
    <cellStyle name="SAPBEXexcGood1 4 5 2 2" xfId="19871"/>
    <cellStyle name="SAPBEXexcGood1 4 5 2 3" xfId="19872"/>
    <cellStyle name="SAPBEXexcGood1 4 5 2 4" xfId="19873"/>
    <cellStyle name="SAPBEXexcGood1 4 5 2 5" xfId="19874"/>
    <cellStyle name="SAPBEXexcGood1 4 5 2 6" xfId="19875"/>
    <cellStyle name="SAPBEXexcGood1 4 5 3" xfId="19876"/>
    <cellStyle name="SAPBEXexcGood1 4 5 4" xfId="19877"/>
    <cellStyle name="SAPBEXexcGood1 4 5 5" xfId="19878"/>
    <cellStyle name="SAPBEXexcGood1 4 5 6" xfId="19879"/>
    <cellStyle name="SAPBEXexcGood1 4 5 7" xfId="19880"/>
    <cellStyle name="SAPBEXexcGood1 4 5 8" xfId="19881"/>
    <cellStyle name="SAPBEXexcGood1 4 6" xfId="19882"/>
    <cellStyle name="SAPBEXexcGood1 4 6 2" xfId="19883"/>
    <cellStyle name="SAPBEXexcGood1 4 6 3" xfId="19884"/>
    <cellStyle name="SAPBEXexcGood1 4 6 4" xfId="19885"/>
    <cellStyle name="SAPBEXexcGood1 4 6 5" xfId="19886"/>
    <cellStyle name="SAPBEXexcGood1 4 6 6" xfId="19887"/>
    <cellStyle name="SAPBEXexcGood1 4 6 7" xfId="19888"/>
    <cellStyle name="SAPBEXexcGood1 4 7" xfId="19889"/>
    <cellStyle name="SAPBEXexcGood1 4 7 2" xfId="19890"/>
    <cellStyle name="SAPBEXexcGood1 4 7 3" xfId="19891"/>
    <cellStyle name="SAPBEXexcGood1 4 7 4" xfId="19892"/>
    <cellStyle name="SAPBEXexcGood1 4 7 5" xfId="19893"/>
    <cellStyle name="SAPBEXexcGood1 4 7 6" xfId="19894"/>
    <cellStyle name="SAPBEXexcGood1 4 8" xfId="19895"/>
    <cellStyle name="SAPBEXexcGood1 4 9" xfId="19896"/>
    <cellStyle name="SAPBEXexcGood1 5" xfId="19897"/>
    <cellStyle name="SAPBEXexcGood1 5 10" xfId="19898"/>
    <cellStyle name="SAPBEXexcGood1 5 2" xfId="19899"/>
    <cellStyle name="SAPBEXexcGood1 5 2 2" xfId="19900"/>
    <cellStyle name="SAPBEXexcGood1 5 2 2 2" xfId="19901"/>
    <cellStyle name="SAPBEXexcGood1 5 2 2 3" xfId="19902"/>
    <cellStyle name="SAPBEXexcGood1 5 2 2 4" xfId="19903"/>
    <cellStyle name="SAPBEXexcGood1 5 2 2 5" xfId="19904"/>
    <cellStyle name="SAPBEXexcGood1 5 2 2 6" xfId="19905"/>
    <cellStyle name="SAPBEXexcGood1 5 2 3" xfId="19906"/>
    <cellStyle name="SAPBEXexcGood1 5 2 4" xfId="19907"/>
    <cellStyle name="SAPBEXexcGood1 5 2 5" xfId="19908"/>
    <cellStyle name="SAPBEXexcGood1 5 2 6" xfId="19909"/>
    <cellStyle name="SAPBEXexcGood1 5 2 7" xfId="19910"/>
    <cellStyle name="SAPBEXexcGood1 5 2 8" xfId="19911"/>
    <cellStyle name="SAPBEXexcGood1 5 3" xfId="19912"/>
    <cellStyle name="SAPBEXexcGood1 5 3 2" xfId="19913"/>
    <cellStyle name="SAPBEXexcGood1 5 3 3" xfId="19914"/>
    <cellStyle name="SAPBEXexcGood1 5 3 4" xfId="19915"/>
    <cellStyle name="SAPBEXexcGood1 5 3 5" xfId="19916"/>
    <cellStyle name="SAPBEXexcGood1 5 3 6" xfId="19917"/>
    <cellStyle name="SAPBEXexcGood1 5 3 7" xfId="19918"/>
    <cellStyle name="SAPBEXexcGood1 5 4" xfId="19919"/>
    <cellStyle name="SAPBEXexcGood1 5 4 2" xfId="19920"/>
    <cellStyle name="SAPBEXexcGood1 5 4 3" xfId="19921"/>
    <cellStyle name="SAPBEXexcGood1 5 4 4" xfId="19922"/>
    <cellStyle name="SAPBEXexcGood1 5 4 5" xfId="19923"/>
    <cellStyle name="SAPBEXexcGood1 5 4 6" xfId="19924"/>
    <cellStyle name="SAPBEXexcGood1 5 5" xfId="19925"/>
    <cellStyle name="SAPBEXexcGood1 5 6" xfId="19926"/>
    <cellStyle name="SAPBEXexcGood1 5 7" xfId="19927"/>
    <cellStyle name="SAPBEXexcGood1 5 8" xfId="19928"/>
    <cellStyle name="SAPBEXexcGood1 5 9" xfId="19929"/>
    <cellStyle name="SAPBEXexcGood1 6" xfId="19930"/>
    <cellStyle name="SAPBEXexcGood1 6 2" xfId="19931"/>
    <cellStyle name="SAPBEXexcGood1 6 3" xfId="19932"/>
    <cellStyle name="SAPBEXexcGood1 6 4" xfId="19933"/>
    <cellStyle name="SAPBEXexcGood1 6 5" xfId="19934"/>
    <cellStyle name="SAPBEXexcGood1 6 6" xfId="19935"/>
    <cellStyle name="SAPBEXexcGood1 7" xfId="19936"/>
    <cellStyle name="SAPBEXexcGood1 7 2" xfId="19937"/>
    <cellStyle name="SAPBEXexcGood1 7 3" xfId="19938"/>
    <cellStyle name="SAPBEXexcGood1 7 4" xfId="19939"/>
    <cellStyle name="SAPBEXexcGood1 7 5" xfId="19940"/>
    <cellStyle name="SAPBEXexcGood1 7 6" xfId="19941"/>
    <cellStyle name="SAPBEXexcGood1 8" xfId="19942"/>
    <cellStyle name="SAPBEXexcGood1 8 2" xfId="19943"/>
    <cellStyle name="SAPBEXexcGood1 9" xfId="19944"/>
    <cellStyle name="SAPBEXexcGood1 9 2" xfId="19945"/>
    <cellStyle name="SAPBEXexcGood2" xfId="19946"/>
    <cellStyle name="SAPBEXexcGood2 10" xfId="19947"/>
    <cellStyle name="SAPBEXexcGood2 11" xfId="19948"/>
    <cellStyle name="SAPBEXexcGood2 12" xfId="19949"/>
    <cellStyle name="SAPBEXexcGood2 13" xfId="19950"/>
    <cellStyle name="SAPBEXexcGood2 14" xfId="19951"/>
    <cellStyle name="SAPBEXexcGood2 15" xfId="19952"/>
    <cellStyle name="SAPBEXexcGood2 16" xfId="19953"/>
    <cellStyle name="SAPBEXexcGood2 2" xfId="19954"/>
    <cellStyle name="SAPBEXexcGood2 2 10" xfId="19955"/>
    <cellStyle name="SAPBEXexcGood2 2 11" xfId="19956"/>
    <cellStyle name="SAPBEXexcGood2 2 12" xfId="19957"/>
    <cellStyle name="SAPBEXexcGood2 2 13" xfId="19958"/>
    <cellStyle name="SAPBEXexcGood2 2 14" xfId="19959"/>
    <cellStyle name="SAPBEXexcGood2 2 15" xfId="19960"/>
    <cellStyle name="SAPBEXexcGood2 2 16" xfId="19961"/>
    <cellStyle name="SAPBEXexcGood2 2 17" xfId="19962"/>
    <cellStyle name="SAPBEXexcGood2 2 2" xfId="19963"/>
    <cellStyle name="SAPBEXexcGood2 2 2 10" xfId="19964"/>
    <cellStyle name="SAPBEXexcGood2 2 2 11" xfId="19965"/>
    <cellStyle name="SAPBEXexcGood2 2 2 12" xfId="19966"/>
    <cellStyle name="SAPBEXexcGood2 2 2 13" xfId="19967"/>
    <cellStyle name="SAPBEXexcGood2 2 2 14" xfId="19968"/>
    <cellStyle name="SAPBEXexcGood2 2 2 15" xfId="19969"/>
    <cellStyle name="SAPBEXexcGood2 2 2 2" xfId="19970"/>
    <cellStyle name="SAPBEXexcGood2 2 2 2 10" xfId="19971"/>
    <cellStyle name="SAPBEXexcGood2 2 2 2 2" xfId="19972"/>
    <cellStyle name="SAPBEXexcGood2 2 2 2 2 2" xfId="19973"/>
    <cellStyle name="SAPBEXexcGood2 2 2 2 2 2 2" xfId="19974"/>
    <cellStyle name="SAPBEXexcGood2 2 2 2 2 2 3" xfId="19975"/>
    <cellStyle name="SAPBEXexcGood2 2 2 2 2 2 4" xfId="19976"/>
    <cellStyle name="SAPBEXexcGood2 2 2 2 2 2 5" xfId="19977"/>
    <cellStyle name="SAPBEXexcGood2 2 2 2 2 2 6" xfId="19978"/>
    <cellStyle name="SAPBEXexcGood2 2 2 2 2 3" xfId="19979"/>
    <cellStyle name="SAPBEXexcGood2 2 2 2 2 4" xfId="19980"/>
    <cellStyle name="SAPBEXexcGood2 2 2 2 2 5" xfId="19981"/>
    <cellStyle name="SAPBEXexcGood2 2 2 2 2 6" xfId="19982"/>
    <cellStyle name="SAPBEXexcGood2 2 2 2 2 7" xfId="19983"/>
    <cellStyle name="SAPBEXexcGood2 2 2 2 2 8" xfId="19984"/>
    <cellStyle name="SAPBEXexcGood2 2 2 2 3" xfId="19985"/>
    <cellStyle name="SAPBEXexcGood2 2 2 2 3 2" xfId="19986"/>
    <cellStyle name="SAPBEXexcGood2 2 2 2 3 3" xfId="19987"/>
    <cellStyle name="SAPBEXexcGood2 2 2 2 3 4" xfId="19988"/>
    <cellStyle name="SAPBEXexcGood2 2 2 2 3 5" xfId="19989"/>
    <cellStyle name="SAPBEXexcGood2 2 2 2 3 6" xfId="19990"/>
    <cellStyle name="SAPBEXexcGood2 2 2 2 3 7" xfId="19991"/>
    <cellStyle name="SAPBEXexcGood2 2 2 2 4" xfId="19992"/>
    <cellStyle name="SAPBEXexcGood2 2 2 2 4 2" xfId="19993"/>
    <cellStyle name="SAPBEXexcGood2 2 2 2 4 3" xfId="19994"/>
    <cellStyle name="SAPBEXexcGood2 2 2 2 4 4" xfId="19995"/>
    <cellStyle name="SAPBEXexcGood2 2 2 2 4 5" xfId="19996"/>
    <cellStyle name="SAPBEXexcGood2 2 2 2 4 6" xfId="19997"/>
    <cellStyle name="SAPBEXexcGood2 2 2 2 5" xfId="19998"/>
    <cellStyle name="SAPBEXexcGood2 2 2 2 6" xfId="19999"/>
    <cellStyle name="SAPBEXexcGood2 2 2 2 7" xfId="20000"/>
    <cellStyle name="SAPBEXexcGood2 2 2 2 8" xfId="20001"/>
    <cellStyle name="SAPBEXexcGood2 2 2 2 9" xfId="20002"/>
    <cellStyle name="SAPBEXexcGood2 2 2 3" xfId="20003"/>
    <cellStyle name="SAPBEXexcGood2 2 2 3 10" xfId="20004"/>
    <cellStyle name="SAPBEXexcGood2 2 2 3 2" xfId="20005"/>
    <cellStyle name="SAPBEXexcGood2 2 2 3 2 2" xfId="20006"/>
    <cellStyle name="SAPBEXexcGood2 2 2 3 2 2 2" xfId="20007"/>
    <cellStyle name="SAPBEXexcGood2 2 2 3 2 2 3" xfId="20008"/>
    <cellStyle name="SAPBEXexcGood2 2 2 3 2 2 4" xfId="20009"/>
    <cellStyle name="SAPBEXexcGood2 2 2 3 2 2 5" xfId="20010"/>
    <cellStyle name="SAPBEXexcGood2 2 2 3 2 2 6" xfId="20011"/>
    <cellStyle name="SAPBEXexcGood2 2 2 3 2 3" xfId="20012"/>
    <cellStyle name="SAPBEXexcGood2 2 2 3 2 4" xfId="20013"/>
    <cellStyle name="SAPBEXexcGood2 2 2 3 2 5" xfId="20014"/>
    <cellStyle name="SAPBEXexcGood2 2 2 3 2 6" xfId="20015"/>
    <cellStyle name="SAPBEXexcGood2 2 2 3 2 7" xfId="20016"/>
    <cellStyle name="SAPBEXexcGood2 2 2 3 2 8" xfId="20017"/>
    <cellStyle name="SAPBEXexcGood2 2 2 3 3" xfId="20018"/>
    <cellStyle name="SAPBEXexcGood2 2 2 3 3 2" xfId="20019"/>
    <cellStyle name="SAPBEXexcGood2 2 2 3 3 3" xfId="20020"/>
    <cellStyle name="SAPBEXexcGood2 2 2 3 3 4" xfId="20021"/>
    <cellStyle name="SAPBEXexcGood2 2 2 3 3 5" xfId="20022"/>
    <cellStyle name="SAPBEXexcGood2 2 2 3 3 6" xfId="20023"/>
    <cellStyle name="SAPBEXexcGood2 2 2 3 3 7" xfId="20024"/>
    <cellStyle name="SAPBEXexcGood2 2 2 3 4" xfId="20025"/>
    <cellStyle name="SAPBEXexcGood2 2 2 3 4 2" xfId="20026"/>
    <cellStyle name="SAPBEXexcGood2 2 2 3 4 3" xfId="20027"/>
    <cellStyle name="SAPBEXexcGood2 2 2 3 4 4" xfId="20028"/>
    <cellStyle name="SAPBEXexcGood2 2 2 3 4 5" xfId="20029"/>
    <cellStyle name="SAPBEXexcGood2 2 2 3 4 6" xfId="20030"/>
    <cellStyle name="SAPBEXexcGood2 2 2 3 5" xfId="20031"/>
    <cellStyle name="SAPBEXexcGood2 2 2 3 6" xfId="20032"/>
    <cellStyle name="SAPBEXexcGood2 2 2 3 7" xfId="20033"/>
    <cellStyle name="SAPBEXexcGood2 2 2 3 8" xfId="20034"/>
    <cellStyle name="SAPBEXexcGood2 2 2 3 9" xfId="20035"/>
    <cellStyle name="SAPBEXexcGood2 2 2 4" xfId="20036"/>
    <cellStyle name="SAPBEXexcGood2 2 2 4 2" xfId="20037"/>
    <cellStyle name="SAPBEXexcGood2 2 2 4 2 2" xfId="20038"/>
    <cellStyle name="SAPBEXexcGood2 2 2 4 2 3" xfId="20039"/>
    <cellStyle name="SAPBEXexcGood2 2 2 4 2 4" xfId="20040"/>
    <cellStyle name="SAPBEXexcGood2 2 2 4 2 5" xfId="20041"/>
    <cellStyle name="SAPBEXexcGood2 2 2 4 2 6" xfId="20042"/>
    <cellStyle name="SAPBEXexcGood2 2 2 4 3" xfId="20043"/>
    <cellStyle name="SAPBEXexcGood2 2 2 4 4" xfId="20044"/>
    <cellStyle name="SAPBEXexcGood2 2 2 4 5" xfId="20045"/>
    <cellStyle name="SAPBEXexcGood2 2 2 4 6" xfId="20046"/>
    <cellStyle name="SAPBEXexcGood2 2 2 4 7" xfId="20047"/>
    <cellStyle name="SAPBEXexcGood2 2 2 4 8" xfId="20048"/>
    <cellStyle name="SAPBEXexcGood2 2 2 5" xfId="20049"/>
    <cellStyle name="SAPBEXexcGood2 2 2 5 2" xfId="20050"/>
    <cellStyle name="SAPBEXexcGood2 2 2 5 2 2" xfId="20051"/>
    <cellStyle name="SAPBEXexcGood2 2 2 5 2 3" xfId="20052"/>
    <cellStyle name="SAPBEXexcGood2 2 2 5 2 4" xfId="20053"/>
    <cellStyle name="SAPBEXexcGood2 2 2 5 2 5" xfId="20054"/>
    <cellStyle name="SAPBEXexcGood2 2 2 5 2 6" xfId="20055"/>
    <cellStyle name="SAPBEXexcGood2 2 2 5 3" xfId="20056"/>
    <cellStyle name="SAPBEXexcGood2 2 2 5 4" xfId="20057"/>
    <cellStyle name="SAPBEXexcGood2 2 2 5 5" xfId="20058"/>
    <cellStyle name="SAPBEXexcGood2 2 2 5 6" xfId="20059"/>
    <cellStyle name="SAPBEXexcGood2 2 2 5 7" xfId="20060"/>
    <cellStyle name="SAPBEXexcGood2 2 2 5 8" xfId="20061"/>
    <cellStyle name="SAPBEXexcGood2 2 2 6" xfId="20062"/>
    <cellStyle name="SAPBEXexcGood2 2 2 6 2" xfId="20063"/>
    <cellStyle name="SAPBEXexcGood2 2 2 6 3" xfId="20064"/>
    <cellStyle name="SAPBEXexcGood2 2 2 6 4" xfId="20065"/>
    <cellStyle name="SAPBEXexcGood2 2 2 6 5" xfId="20066"/>
    <cellStyle name="SAPBEXexcGood2 2 2 6 6" xfId="20067"/>
    <cellStyle name="SAPBEXexcGood2 2 2 6 7" xfId="20068"/>
    <cellStyle name="SAPBEXexcGood2 2 2 7" xfId="20069"/>
    <cellStyle name="SAPBEXexcGood2 2 2 7 2" xfId="20070"/>
    <cellStyle name="SAPBEXexcGood2 2 2 7 3" xfId="20071"/>
    <cellStyle name="SAPBEXexcGood2 2 2 7 4" xfId="20072"/>
    <cellStyle name="SAPBEXexcGood2 2 2 7 5" xfId="20073"/>
    <cellStyle name="SAPBEXexcGood2 2 2 7 6" xfId="20074"/>
    <cellStyle name="SAPBEXexcGood2 2 2 8" xfId="20075"/>
    <cellStyle name="SAPBEXexcGood2 2 2 9" xfId="20076"/>
    <cellStyle name="SAPBEXexcGood2 2 3" xfId="20077"/>
    <cellStyle name="SAPBEXexcGood2 2 3 10" xfId="20078"/>
    <cellStyle name="SAPBEXexcGood2 2 3 2" xfId="20079"/>
    <cellStyle name="SAPBEXexcGood2 2 3 2 2" xfId="20080"/>
    <cellStyle name="SAPBEXexcGood2 2 3 2 2 2" xfId="20081"/>
    <cellStyle name="SAPBEXexcGood2 2 3 2 2 3" xfId="20082"/>
    <cellStyle name="SAPBEXexcGood2 2 3 2 2 4" xfId="20083"/>
    <cellStyle name="SAPBEXexcGood2 2 3 2 2 5" xfId="20084"/>
    <cellStyle name="SAPBEXexcGood2 2 3 2 2 6" xfId="20085"/>
    <cellStyle name="SAPBEXexcGood2 2 3 2 3" xfId="20086"/>
    <cellStyle name="SAPBEXexcGood2 2 3 2 4" xfId="20087"/>
    <cellStyle name="SAPBEXexcGood2 2 3 2 5" xfId="20088"/>
    <cellStyle name="SAPBEXexcGood2 2 3 2 6" xfId="20089"/>
    <cellStyle name="SAPBEXexcGood2 2 3 2 7" xfId="20090"/>
    <cellStyle name="SAPBEXexcGood2 2 3 2 8" xfId="20091"/>
    <cellStyle name="SAPBEXexcGood2 2 3 3" xfId="20092"/>
    <cellStyle name="SAPBEXexcGood2 2 3 3 2" xfId="20093"/>
    <cellStyle name="SAPBEXexcGood2 2 3 3 3" xfId="20094"/>
    <cellStyle name="SAPBEXexcGood2 2 3 3 4" xfId="20095"/>
    <cellStyle name="SAPBEXexcGood2 2 3 3 5" xfId="20096"/>
    <cellStyle name="SAPBEXexcGood2 2 3 3 6" xfId="20097"/>
    <cellStyle name="SAPBEXexcGood2 2 3 3 7" xfId="20098"/>
    <cellStyle name="SAPBEXexcGood2 2 3 4" xfId="20099"/>
    <cellStyle name="SAPBEXexcGood2 2 3 4 2" xfId="20100"/>
    <cellStyle name="SAPBEXexcGood2 2 3 4 3" xfId="20101"/>
    <cellStyle name="SAPBEXexcGood2 2 3 4 4" xfId="20102"/>
    <cellStyle name="SAPBEXexcGood2 2 3 4 5" xfId="20103"/>
    <cellStyle name="SAPBEXexcGood2 2 3 4 6" xfId="20104"/>
    <cellStyle name="SAPBEXexcGood2 2 3 5" xfId="20105"/>
    <cellStyle name="SAPBEXexcGood2 2 3 6" xfId="20106"/>
    <cellStyle name="SAPBEXexcGood2 2 3 7" xfId="20107"/>
    <cellStyle name="SAPBEXexcGood2 2 3 8" xfId="20108"/>
    <cellStyle name="SAPBEXexcGood2 2 3 9" xfId="20109"/>
    <cellStyle name="SAPBEXexcGood2 2 4" xfId="20110"/>
    <cellStyle name="SAPBEXexcGood2 2 4 2" xfId="20111"/>
    <cellStyle name="SAPBEXexcGood2 2 4 2 2" xfId="20112"/>
    <cellStyle name="SAPBEXexcGood2 2 4 2 3" xfId="20113"/>
    <cellStyle name="SAPBEXexcGood2 2 4 2 4" xfId="20114"/>
    <cellStyle name="SAPBEXexcGood2 2 4 2 5" xfId="20115"/>
    <cellStyle name="SAPBEXexcGood2 2 4 2 6" xfId="20116"/>
    <cellStyle name="SAPBEXexcGood2 2 4 3" xfId="20117"/>
    <cellStyle name="SAPBEXexcGood2 2 4 4" xfId="20118"/>
    <cellStyle name="SAPBEXexcGood2 2 4 5" xfId="20119"/>
    <cellStyle name="SAPBEXexcGood2 2 4 6" xfId="20120"/>
    <cellStyle name="SAPBEXexcGood2 2 4 7" xfId="20121"/>
    <cellStyle name="SAPBEXexcGood2 2 4 8" xfId="20122"/>
    <cellStyle name="SAPBEXexcGood2 2 5" xfId="20123"/>
    <cellStyle name="SAPBEXexcGood2 2 5 2" xfId="20124"/>
    <cellStyle name="SAPBEXexcGood2 2 5 2 2" xfId="20125"/>
    <cellStyle name="SAPBEXexcGood2 2 5 2 3" xfId="20126"/>
    <cellStyle name="SAPBEXexcGood2 2 5 2 4" xfId="20127"/>
    <cellStyle name="SAPBEXexcGood2 2 5 2 5" xfId="20128"/>
    <cellStyle name="SAPBEXexcGood2 2 5 2 6" xfId="20129"/>
    <cellStyle name="SAPBEXexcGood2 2 5 3" xfId="20130"/>
    <cellStyle name="SAPBEXexcGood2 2 5 4" xfId="20131"/>
    <cellStyle name="SAPBEXexcGood2 2 5 5" xfId="20132"/>
    <cellStyle name="SAPBEXexcGood2 2 5 6" xfId="20133"/>
    <cellStyle name="SAPBEXexcGood2 2 5 7" xfId="20134"/>
    <cellStyle name="SAPBEXexcGood2 2 5 8" xfId="20135"/>
    <cellStyle name="SAPBEXexcGood2 2 6" xfId="20136"/>
    <cellStyle name="SAPBEXexcGood2 2 6 2" xfId="20137"/>
    <cellStyle name="SAPBEXexcGood2 2 6 3" xfId="20138"/>
    <cellStyle name="SAPBEXexcGood2 2 6 4" xfId="20139"/>
    <cellStyle name="SAPBEXexcGood2 2 6 5" xfId="20140"/>
    <cellStyle name="SAPBEXexcGood2 2 6 6" xfId="20141"/>
    <cellStyle name="SAPBEXexcGood2 2 7" xfId="20142"/>
    <cellStyle name="SAPBEXexcGood2 2 7 2" xfId="20143"/>
    <cellStyle name="SAPBEXexcGood2 2 7 3" xfId="20144"/>
    <cellStyle name="SAPBEXexcGood2 2 7 4" xfId="20145"/>
    <cellStyle name="SAPBEXexcGood2 2 7 5" xfId="20146"/>
    <cellStyle name="SAPBEXexcGood2 2 7 6" xfId="20147"/>
    <cellStyle name="SAPBEXexcGood2 2 8" xfId="20148"/>
    <cellStyle name="SAPBEXexcGood2 2 8 2" xfId="20149"/>
    <cellStyle name="SAPBEXexcGood2 2 8 3" xfId="20150"/>
    <cellStyle name="SAPBEXexcGood2 2 8 4" xfId="20151"/>
    <cellStyle name="SAPBEXexcGood2 2 8 5" xfId="20152"/>
    <cellStyle name="SAPBEXexcGood2 2 8 6" xfId="20153"/>
    <cellStyle name="SAPBEXexcGood2 2 9" xfId="20154"/>
    <cellStyle name="SAPBEXexcGood2 2 9 2" xfId="20155"/>
    <cellStyle name="SAPBEXexcGood2 2 9 3" xfId="20156"/>
    <cellStyle name="SAPBEXexcGood2 2 9 4" xfId="20157"/>
    <cellStyle name="SAPBEXexcGood2 2 9 5" xfId="20158"/>
    <cellStyle name="SAPBEXexcGood2 2 9 6" xfId="20159"/>
    <cellStyle name="SAPBEXexcGood2 3" xfId="20160"/>
    <cellStyle name="SAPBEXexcGood2 3 10" xfId="20161"/>
    <cellStyle name="SAPBEXexcGood2 3 11" xfId="20162"/>
    <cellStyle name="SAPBEXexcGood2 3 12" xfId="20163"/>
    <cellStyle name="SAPBEXexcGood2 3 13" xfId="20164"/>
    <cellStyle name="SAPBEXexcGood2 3 2" xfId="20165"/>
    <cellStyle name="SAPBEXexcGood2 3 2 10" xfId="20166"/>
    <cellStyle name="SAPBEXexcGood2 3 2 2" xfId="20167"/>
    <cellStyle name="SAPBEXexcGood2 3 2 2 2" xfId="20168"/>
    <cellStyle name="SAPBEXexcGood2 3 2 2 2 2" xfId="20169"/>
    <cellStyle name="SAPBEXexcGood2 3 2 2 2 3" xfId="20170"/>
    <cellStyle name="SAPBEXexcGood2 3 2 2 2 4" xfId="20171"/>
    <cellStyle name="SAPBEXexcGood2 3 2 2 2 5" xfId="20172"/>
    <cellStyle name="SAPBEXexcGood2 3 2 2 2 6" xfId="20173"/>
    <cellStyle name="SAPBEXexcGood2 3 2 2 3" xfId="20174"/>
    <cellStyle name="SAPBEXexcGood2 3 2 2 4" xfId="20175"/>
    <cellStyle name="SAPBEXexcGood2 3 2 2 5" xfId="20176"/>
    <cellStyle name="SAPBEXexcGood2 3 2 2 6" xfId="20177"/>
    <cellStyle name="SAPBEXexcGood2 3 2 2 7" xfId="20178"/>
    <cellStyle name="SAPBEXexcGood2 3 2 2 8" xfId="20179"/>
    <cellStyle name="SAPBEXexcGood2 3 2 3" xfId="20180"/>
    <cellStyle name="SAPBEXexcGood2 3 2 3 2" xfId="20181"/>
    <cellStyle name="SAPBEXexcGood2 3 2 3 3" xfId="20182"/>
    <cellStyle name="SAPBEXexcGood2 3 2 3 4" xfId="20183"/>
    <cellStyle name="SAPBEXexcGood2 3 2 3 5" xfId="20184"/>
    <cellStyle name="SAPBEXexcGood2 3 2 3 6" xfId="20185"/>
    <cellStyle name="SAPBEXexcGood2 3 2 3 7" xfId="20186"/>
    <cellStyle name="SAPBEXexcGood2 3 2 4" xfId="20187"/>
    <cellStyle name="SAPBEXexcGood2 3 2 4 2" xfId="20188"/>
    <cellStyle name="SAPBEXexcGood2 3 2 4 3" xfId="20189"/>
    <cellStyle name="SAPBEXexcGood2 3 2 4 4" xfId="20190"/>
    <cellStyle name="SAPBEXexcGood2 3 2 4 5" xfId="20191"/>
    <cellStyle name="SAPBEXexcGood2 3 2 4 6" xfId="20192"/>
    <cellStyle name="SAPBEXexcGood2 3 2 5" xfId="20193"/>
    <cellStyle name="SAPBEXexcGood2 3 2 6" xfId="20194"/>
    <cellStyle name="SAPBEXexcGood2 3 2 7" xfId="20195"/>
    <cellStyle name="SAPBEXexcGood2 3 2 8" xfId="20196"/>
    <cellStyle name="SAPBEXexcGood2 3 2 9" xfId="20197"/>
    <cellStyle name="SAPBEXexcGood2 3 3" xfId="20198"/>
    <cellStyle name="SAPBEXexcGood2 3 3 10" xfId="20199"/>
    <cellStyle name="SAPBEXexcGood2 3 3 2" xfId="20200"/>
    <cellStyle name="SAPBEXexcGood2 3 3 2 2" xfId="20201"/>
    <cellStyle name="SAPBEXexcGood2 3 3 2 2 2" xfId="20202"/>
    <cellStyle name="SAPBEXexcGood2 3 3 2 2 3" xfId="20203"/>
    <cellStyle name="SAPBEXexcGood2 3 3 2 2 4" xfId="20204"/>
    <cellStyle name="SAPBEXexcGood2 3 3 2 2 5" xfId="20205"/>
    <cellStyle name="SAPBEXexcGood2 3 3 2 2 6" xfId="20206"/>
    <cellStyle name="SAPBEXexcGood2 3 3 2 3" xfId="20207"/>
    <cellStyle name="SAPBEXexcGood2 3 3 2 4" xfId="20208"/>
    <cellStyle name="SAPBEXexcGood2 3 3 2 5" xfId="20209"/>
    <cellStyle name="SAPBEXexcGood2 3 3 2 6" xfId="20210"/>
    <cellStyle name="SAPBEXexcGood2 3 3 2 7" xfId="20211"/>
    <cellStyle name="SAPBEXexcGood2 3 3 2 8" xfId="20212"/>
    <cellStyle name="SAPBEXexcGood2 3 3 3" xfId="20213"/>
    <cellStyle name="SAPBEXexcGood2 3 3 3 2" xfId="20214"/>
    <cellStyle name="SAPBEXexcGood2 3 3 3 3" xfId="20215"/>
    <cellStyle name="SAPBEXexcGood2 3 3 3 4" xfId="20216"/>
    <cellStyle name="SAPBEXexcGood2 3 3 3 5" xfId="20217"/>
    <cellStyle name="SAPBEXexcGood2 3 3 3 6" xfId="20218"/>
    <cellStyle name="SAPBEXexcGood2 3 3 3 7" xfId="20219"/>
    <cellStyle name="SAPBEXexcGood2 3 3 4" xfId="20220"/>
    <cellStyle name="SAPBEXexcGood2 3 3 4 2" xfId="20221"/>
    <cellStyle name="SAPBEXexcGood2 3 3 4 3" xfId="20222"/>
    <cellStyle name="SAPBEXexcGood2 3 3 4 4" xfId="20223"/>
    <cellStyle name="SAPBEXexcGood2 3 3 4 5" xfId="20224"/>
    <cellStyle name="SAPBEXexcGood2 3 3 4 6" xfId="20225"/>
    <cellStyle name="SAPBEXexcGood2 3 3 5" xfId="20226"/>
    <cellStyle name="SAPBEXexcGood2 3 3 6" xfId="20227"/>
    <cellStyle name="SAPBEXexcGood2 3 3 7" xfId="20228"/>
    <cellStyle name="SAPBEXexcGood2 3 3 8" xfId="20229"/>
    <cellStyle name="SAPBEXexcGood2 3 3 9" xfId="20230"/>
    <cellStyle name="SAPBEXexcGood2 3 4" xfId="20231"/>
    <cellStyle name="SAPBEXexcGood2 3 4 2" xfId="20232"/>
    <cellStyle name="SAPBEXexcGood2 3 4 2 2" xfId="20233"/>
    <cellStyle name="SAPBEXexcGood2 3 4 2 3" xfId="20234"/>
    <cellStyle name="SAPBEXexcGood2 3 4 2 4" xfId="20235"/>
    <cellStyle name="SAPBEXexcGood2 3 4 2 5" xfId="20236"/>
    <cellStyle name="SAPBEXexcGood2 3 4 2 6" xfId="20237"/>
    <cellStyle name="SAPBEXexcGood2 3 4 3" xfId="20238"/>
    <cellStyle name="SAPBEXexcGood2 3 4 4" xfId="20239"/>
    <cellStyle name="SAPBEXexcGood2 3 4 5" xfId="20240"/>
    <cellStyle name="SAPBEXexcGood2 3 4 6" xfId="20241"/>
    <cellStyle name="SAPBEXexcGood2 3 4 7" xfId="20242"/>
    <cellStyle name="SAPBEXexcGood2 3 4 8" xfId="20243"/>
    <cellStyle name="SAPBEXexcGood2 3 5" xfId="20244"/>
    <cellStyle name="SAPBEXexcGood2 3 5 2" xfId="20245"/>
    <cellStyle name="SAPBEXexcGood2 3 5 2 2" xfId="20246"/>
    <cellStyle name="SAPBEXexcGood2 3 5 2 3" xfId="20247"/>
    <cellStyle name="SAPBEXexcGood2 3 5 2 4" xfId="20248"/>
    <cellStyle name="SAPBEXexcGood2 3 5 2 5" xfId="20249"/>
    <cellStyle name="SAPBEXexcGood2 3 5 2 6" xfId="20250"/>
    <cellStyle name="SAPBEXexcGood2 3 5 3" xfId="20251"/>
    <cellStyle name="SAPBEXexcGood2 3 5 4" xfId="20252"/>
    <cellStyle name="SAPBEXexcGood2 3 5 5" xfId="20253"/>
    <cellStyle name="SAPBEXexcGood2 3 5 6" xfId="20254"/>
    <cellStyle name="SAPBEXexcGood2 3 5 7" xfId="20255"/>
    <cellStyle name="SAPBEXexcGood2 3 5 8" xfId="20256"/>
    <cellStyle name="SAPBEXexcGood2 3 6" xfId="20257"/>
    <cellStyle name="SAPBEXexcGood2 3 6 2" xfId="20258"/>
    <cellStyle name="SAPBEXexcGood2 3 6 3" xfId="20259"/>
    <cellStyle name="SAPBEXexcGood2 3 6 4" xfId="20260"/>
    <cellStyle name="SAPBEXexcGood2 3 6 5" xfId="20261"/>
    <cellStyle name="SAPBEXexcGood2 3 6 6" xfId="20262"/>
    <cellStyle name="SAPBEXexcGood2 3 6 7" xfId="20263"/>
    <cellStyle name="SAPBEXexcGood2 3 7" xfId="20264"/>
    <cellStyle name="SAPBEXexcGood2 3 7 2" xfId="20265"/>
    <cellStyle name="SAPBEXexcGood2 3 7 3" xfId="20266"/>
    <cellStyle name="SAPBEXexcGood2 3 7 4" xfId="20267"/>
    <cellStyle name="SAPBEXexcGood2 3 7 5" xfId="20268"/>
    <cellStyle name="SAPBEXexcGood2 3 7 6" xfId="20269"/>
    <cellStyle name="SAPBEXexcGood2 3 8" xfId="20270"/>
    <cellStyle name="SAPBEXexcGood2 3 9" xfId="20271"/>
    <cellStyle name="SAPBEXexcGood2 4" xfId="20272"/>
    <cellStyle name="SAPBEXexcGood2 4 10" xfId="20273"/>
    <cellStyle name="SAPBEXexcGood2 4 11" xfId="20274"/>
    <cellStyle name="SAPBEXexcGood2 4 12" xfId="20275"/>
    <cellStyle name="SAPBEXexcGood2 4 13" xfId="20276"/>
    <cellStyle name="SAPBEXexcGood2 4 2" xfId="20277"/>
    <cellStyle name="SAPBEXexcGood2 4 2 10" xfId="20278"/>
    <cellStyle name="SAPBEXexcGood2 4 2 2" xfId="20279"/>
    <cellStyle name="SAPBEXexcGood2 4 2 2 2" xfId="20280"/>
    <cellStyle name="SAPBEXexcGood2 4 2 2 2 2" xfId="20281"/>
    <cellStyle name="SAPBEXexcGood2 4 2 2 2 3" xfId="20282"/>
    <cellStyle name="SAPBEXexcGood2 4 2 2 2 4" xfId="20283"/>
    <cellStyle name="SAPBEXexcGood2 4 2 2 2 5" xfId="20284"/>
    <cellStyle name="SAPBEXexcGood2 4 2 2 2 6" xfId="20285"/>
    <cellStyle name="SAPBEXexcGood2 4 2 2 3" xfId="20286"/>
    <cellStyle name="SAPBEXexcGood2 4 2 2 4" xfId="20287"/>
    <cellStyle name="SAPBEXexcGood2 4 2 2 5" xfId="20288"/>
    <cellStyle name="SAPBEXexcGood2 4 2 2 6" xfId="20289"/>
    <cellStyle name="SAPBEXexcGood2 4 2 2 7" xfId="20290"/>
    <cellStyle name="SAPBEXexcGood2 4 2 2 8" xfId="20291"/>
    <cellStyle name="SAPBEXexcGood2 4 2 3" xfId="20292"/>
    <cellStyle name="SAPBEXexcGood2 4 2 3 2" xfId="20293"/>
    <cellStyle name="SAPBEXexcGood2 4 2 3 3" xfId="20294"/>
    <cellStyle name="SAPBEXexcGood2 4 2 3 4" xfId="20295"/>
    <cellStyle name="SAPBEXexcGood2 4 2 3 5" xfId="20296"/>
    <cellStyle name="SAPBEXexcGood2 4 2 3 6" xfId="20297"/>
    <cellStyle name="SAPBEXexcGood2 4 2 3 7" xfId="20298"/>
    <cellStyle name="SAPBEXexcGood2 4 2 4" xfId="20299"/>
    <cellStyle name="SAPBEXexcGood2 4 2 4 2" xfId="20300"/>
    <cellStyle name="SAPBEXexcGood2 4 2 4 3" xfId="20301"/>
    <cellStyle name="SAPBEXexcGood2 4 2 4 4" xfId="20302"/>
    <cellStyle name="SAPBEXexcGood2 4 2 4 5" xfId="20303"/>
    <cellStyle name="SAPBEXexcGood2 4 2 4 6" xfId="20304"/>
    <cellStyle name="SAPBEXexcGood2 4 2 5" xfId="20305"/>
    <cellStyle name="SAPBEXexcGood2 4 2 6" xfId="20306"/>
    <cellStyle name="SAPBEXexcGood2 4 2 7" xfId="20307"/>
    <cellStyle name="SAPBEXexcGood2 4 2 8" xfId="20308"/>
    <cellStyle name="SAPBEXexcGood2 4 2 9" xfId="20309"/>
    <cellStyle name="SAPBEXexcGood2 4 3" xfId="20310"/>
    <cellStyle name="SAPBEXexcGood2 4 3 10" xfId="20311"/>
    <cellStyle name="SAPBEXexcGood2 4 3 2" xfId="20312"/>
    <cellStyle name="SAPBEXexcGood2 4 3 2 2" xfId="20313"/>
    <cellStyle name="SAPBEXexcGood2 4 3 2 2 2" xfId="20314"/>
    <cellStyle name="SAPBEXexcGood2 4 3 2 2 3" xfId="20315"/>
    <cellStyle name="SAPBEXexcGood2 4 3 2 2 4" xfId="20316"/>
    <cellStyle name="SAPBEXexcGood2 4 3 2 2 5" xfId="20317"/>
    <cellStyle name="SAPBEXexcGood2 4 3 2 2 6" xfId="20318"/>
    <cellStyle name="SAPBEXexcGood2 4 3 2 3" xfId="20319"/>
    <cellStyle name="SAPBEXexcGood2 4 3 2 4" xfId="20320"/>
    <cellStyle name="SAPBEXexcGood2 4 3 2 5" xfId="20321"/>
    <cellStyle name="SAPBEXexcGood2 4 3 2 6" xfId="20322"/>
    <cellStyle name="SAPBEXexcGood2 4 3 2 7" xfId="20323"/>
    <cellStyle name="SAPBEXexcGood2 4 3 2 8" xfId="20324"/>
    <cellStyle name="SAPBEXexcGood2 4 3 3" xfId="20325"/>
    <cellStyle name="SAPBEXexcGood2 4 3 3 2" xfId="20326"/>
    <cellStyle name="SAPBEXexcGood2 4 3 3 3" xfId="20327"/>
    <cellStyle name="SAPBEXexcGood2 4 3 3 4" xfId="20328"/>
    <cellStyle name="SAPBEXexcGood2 4 3 3 5" xfId="20329"/>
    <cellStyle name="SAPBEXexcGood2 4 3 3 6" xfId="20330"/>
    <cellStyle name="SAPBEXexcGood2 4 3 3 7" xfId="20331"/>
    <cellStyle name="SAPBEXexcGood2 4 3 4" xfId="20332"/>
    <cellStyle name="SAPBEXexcGood2 4 3 4 2" xfId="20333"/>
    <cellStyle name="SAPBEXexcGood2 4 3 4 3" xfId="20334"/>
    <cellStyle name="SAPBEXexcGood2 4 3 4 4" xfId="20335"/>
    <cellStyle name="SAPBEXexcGood2 4 3 4 5" xfId="20336"/>
    <cellStyle name="SAPBEXexcGood2 4 3 4 6" xfId="20337"/>
    <cellStyle name="SAPBEXexcGood2 4 3 5" xfId="20338"/>
    <cellStyle name="SAPBEXexcGood2 4 3 6" xfId="20339"/>
    <cellStyle name="SAPBEXexcGood2 4 3 7" xfId="20340"/>
    <cellStyle name="SAPBEXexcGood2 4 3 8" xfId="20341"/>
    <cellStyle name="SAPBEXexcGood2 4 3 9" xfId="20342"/>
    <cellStyle name="SAPBEXexcGood2 4 4" xfId="20343"/>
    <cellStyle name="SAPBEXexcGood2 4 4 2" xfId="20344"/>
    <cellStyle name="SAPBEXexcGood2 4 4 2 2" xfId="20345"/>
    <cellStyle name="SAPBEXexcGood2 4 4 2 3" xfId="20346"/>
    <cellStyle name="SAPBEXexcGood2 4 4 2 4" xfId="20347"/>
    <cellStyle name="SAPBEXexcGood2 4 4 2 5" xfId="20348"/>
    <cellStyle name="SAPBEXexcGood2 4 4 2 6" xfId="20349"/>
    <cellStyle name="SAPBEXexcGood2 4 4 3" xfId="20350"/>
    <cellStyle name="SAPBEXexcGood2 4 4 4" xfId="20351"/>
    <cellStyle name="SAPBEXexcGood2 4 4 5" xfId="20352"/>
    <cellStyle name="SAPBEXexcGood2 4 4 6" xfId="20353"/>
    <cellStyle name="SAPBEXexcGood2 4 4 7" xfId="20354"/>
    <cellStyle name="SAPBEXexcGood2 4 4 8" xfId="20355"/>
    <cellStyle name="SAPBEXexcGood2 4 5" xfId="20356"/>
    <cellStyle name="SAPBEXexcGood2 4 5 2" xfId="20357"/>
    <cellStyle name="SAPBEXexcGood2 4 5 2 2" xfId="20358"/>
    <cellStyle name="SAPBEXexcGood2 4 5 2 3" xfId="20359"/>
    <cellStyle name="SAPBEXexcGood2 4 5 2 4" xfId="20360"/>
    <cellStyle name="SAPBEXexcGood2 4 5 2 5" xfId="20361"/>
    <cellStyle name="SAPBEXexcGood2 4 5 2 6" xfId="20362"/>
    <cellStyle name="SAPBEXexcGood2 4 5 3" xfId="20363"/>
    <cellStyle name="SAPBEXexcGood2 4 5 4" xfId="20364"/>
    <cellStyle name="SAPBEXexcGood2 4 5 5" xfId="20365"/>
    <cellStyle name="SAPBEXexcGood2 4 5 6" xfId="20366"/>
    <cellStyle name="SAPBEXexcGood2 4 5 7" xfId="20367"/>
    <cellStyle name="SAPBEXexcGood2 4 5 8" xfId="20368"/>
    <cellStyle name="SAPBEXexcGood2 4 6" xfId="20369"/>
    <cellStyle name="SAPBEXexcGood2 4 6 2" xfId="20370"/>
    <cellStyle name="SAPBEXexcGood2 4 6 3" xfId="20371"/>
    <cellStyle name="SAPBEXexcGood2 4 6 4" xfId="20372"/>
    <cellStyle name="SAPBEXexcGood2 4 6 5" xfId="20373"/>
    <cellStyle name="SAPBEXexcGood2 4 6 6" xfId="20374"/>
    <cellStyle name="SAPBEXexcGood2 4 6 7" xfId="20375"/>
    <cellStyle name="SAPBEXexcGood2 4 7" xfId="20376"/>
    <cellStyle name="SAPBEXexcGood2 4 7 2" xfId="20377"/>
    <cellStyle name="SAPBEXexcGood2 4 7 3" xfId="20378"/>
    <cellStyle name="SAPBEXexcGood2 4 7 4" xfId="20379"/>
    <cellStyle name="SAPBEXexcGood2 4 7 5" xfId="20380"/>
    <cellStyle name="SAPBEXexcGood2 4 7 6" xfId="20381"/>
    <cellStyle name="SAPBEXexcGood2 4 8" xfId="20382"/>
    <cellStyle name="SAPBEXexcGood2 4 9" xfId="20383"/>
    <cellStyle name="SAPBEXexcGood2 5" xfId="20384"/>
    <cellStyle name="SAPBEXexcGood2 5 10" xfId="20385"/>
    <cellStyle name="SAPBEXexcGood2 5 2" xfId="20386"/>
    <cellStyle name="SAPBEXexcGood2 5 2 2" xfId="20387"/>
    <cellStyle name="SAPBEXexcGood2 5 2 2 2" xfId="20388"/>
    <cellStyle name="SAPBEXexcGood2 5 2 2 3" xfId="20389"/>
    <cellStyle name="SAPBEXexcGood2 5 2 2 4" xfId="20390"/>
    <cellStyle name="SAPBEXexcGood2 5 2 2 5" xfId="20391"/>
    <cellStyle name="SAPBEXexcGood2 5 2 2 6" xfId="20392"/>
    <cellStyle name="SAPBEXexcGood2 5 2 3" xfId="20393"/>
    <cellStyle name="SAPBEXexcGood2 5 2 4" xfId="20394"/>
    <cellStyle name="SAPBEXexcGood2 5 2 5" xfId="20395"/>
    <cellStyle name="SAPBEXexcGood2 5 2 6" xfId="20396"/>
    <cellStyle name="SAPBEXexcGood2 5 2 7" xfId="20397"/>
    <cellStyle name="SAPBEXexcGood2 5 2 8" xfId="20398"/>
    <cellStyle name="SAPBEXexcGood2 5 3" xfId="20399"/>
    <cellStyle name="SAPBEXexcGood2 5 3 2" xfId="20400"/>
    <cellStyle name="SAPBEXexcGood2 5 3 3" xfId="20401"/>
    <cellStyle name="SAPBEXexcGood2 5 3 4" xfId="20402"/>
    <cellStyle name="SAPBEXexcGood2 5 3 5" xfId="20403"/>
    <cellStyle name="SAPBEXexcGood2 5 3 6" xfId="20404"/>
    <cellStyle name="SAPBEXexcGood2 5 3 7" xfId="20405"/>
    <cellStyle name="SAPBEXexcGood2 5 4" xfId="20406"/>
    <cellStyle name="SAPBEXexcGood2 5 4 2" xfId="20407"/>
    <cellStyle name="SAPBEXexcGood2 5 4 3" xfId="20408"/>
    <cellStyle name="SAPBEXexcGood2 5 4 4" xfId="20409"/>
    <cellStyle name="SAPBEXexcGood2 5 4 5" xfId="20410"/>
    <cellStyle name="SAPBEXexcGood2 5 4 6" xfId="20411"/>
    <cellStyle name="SAPBEXexcGood2 5 5" xfId="20412"/>
    <cellStyle name="SAPBEXexcGood2 5 6" xfId="20413"/>
    <cellStyle name="SAPBEXexcGood2 5 7" xfId="20414"/>
    <cellStyle name="SAPBEXexcGood2 5 8" xfId="20415"/>
    <cellStyle name="SAPBEXexcGood2 5 9" xfId="20416"/>
    <cellStyle name="SAPBEXexcGood2 6" xfId="20417"/>
    <cellStyle name="SAPBEXexcGood2 6 2" xfId="20418"/>
    <cellStyle name="SAPBEXexcGood2 6 3" xfId="20419"/>
    <cellStyle name="SAPBEXexcGood2 6 4" xfId="20420"/>
    <cellStyle name="SAPBEXexcGood2 6 5" xfId="20421"/>
    <cellStyle name="SAPBEXexcGood2 6 6" xfId="20422"/>
    <cellStyle name="SAPBEXexcGood2 7" xfId="20423"/>
    <cellStyle name="SAPBEXexcGood2 7 2" xfId="20424"/>
    <cellStyle name="SAPBEXexcGood2 7 3" xfId="20425"/>
    <cellStyle name="SAPBEXexcGood2 7 4" xfId="20426"/>
    <cellStyle name="SAPBEXexcGood2 7 5" xfId="20427"/>
    <cellStyle name="SAPBEXexcGood2 7 6" xfId="20428"/>
    <cellStyle name="SAPBEXexcGood2 8" xfId="20429"/>
    <cellStyle name="SAPBEXexcGood2 8 2" xfId="20430"/>
    <cellStyle name="SAPBEXexcGood2 9" xfId="20431"/>
    <cellStyle name="SAPBEXexcGood2 9 2" xfId="20432"/>
    <cellStyle name="SAPBEXexcGood3" xfId="20433"/>
    <cellStyle name="SAPBEXexcGood3 10" xfId="20434"/>
    <cellStyle name="SAPBEXexcGood3 11" xfId="20435"/>
    <cellStyle name="SAPBEXexcGood3 12" xfId="20436"/>
    <cellStyle name="SAPBEXexcGood3 13" xfId="20437"/>
    <cellStyle name="SAPBEXexcGood3 14" xfId="20438"/>
    <cellStyle name="SAPBEXexcGood3 15" xfId="20439"/>
    <cellStyle name="SAPBEXexcGood3 16" xfId="20440"/>
    <cellStyle name="SAPBEXexcGood3 2" xfId="20441"/>
    <cellStyle name="SAPBEXexcGood3 2 10" xfId="20442"/>
    <cellStyle name="SAPBEXexcGood3 2 11" xfId="20443"/>
    <cellStyle name="SAPBEXexcGood3 2 12" xfId="20444"/>
    <cellStyle name="SAPBEXexcGood3 2 13" xfId="20445"/>
    <cellStyle name="SAPBEXexcGood3 2 14" xfId="20446"/>
    <cellStyle name="SAPBEXexcGood3 2 15" xfId="20447"/>
    <cellStyle name="SAPBEXexcGood3 2 16" xfId="20448"/>
    <cellStyle name="SAPBEXexcGood3 2 17" xfId="20449"/>
    <cellStyle name="SAPBEXexcGood3 2 2" xfId="20450"/>
    <cellStyle name="SAPBEXexcGood3 2 2 10" xfId="20451"/>
    <cellStyle name="SAPBEXexcGood3 2 2 11" xfId="20452"/>
    <cellStyle name="SAPBEXexcGood3 2 2 12" xfId="20453"/>
    <cellStyle name="SAPBEXexcGood3 2 2 13" xfId="20454"/>
    <cellStyle name="SAPBEXexcGood3 2 2 14" xfId="20455"/>
    <cellStyle name="SAPBEXexcGood3 2 2 15" xfId="20456"/>
    <cellStyle name="SAPBEXexcGood3 2 2 2" xfId="20457"/>
    <cellStyle name="SAPBEXexcGood3 2 2 2 10" xfId="20458"/>
    <cellStyle name="SAPBEXexcGood3 2 2 2 2" xfId="20459"/>
    <cellStyle name="SAPBEXexcGood3 2 2 2 2 2" xfId="20460"/>
    <cellStyle name="SAPBEXexcGood3 2 2 2 2 2 2" xfId="20461"/>
    <cellStyle name="SAPBEXexcGood3 2 2 2 2 2 3" xfId="20462"/>
    <cellStyle name="SAPBEXexcGood3 2 2 2 2 2 4" xfId="20463"/>
    <cellStyle name="SAPBEXexcGood3 2 2 2 2 2 5" xfId="20464"/>
    <cellStyle name="SAPBEXexcGood3 2 2 2 2 2 6" xfId="20465"/>
    <cellStyle name="SAPBEXexcGood3 2 2 2 2 3" xfId="20466"/>
    <cellStyle name="SAPBEXexcGood3 2 2 2 2 4" xfId="20467"/>
    <cellStyle name="SAPBEXexcGood3 2 2 2 2 5" xfId="20468"/>
    <cellStyle name="SAPBEXexcGood3 2 2 2 2 6" xfId="20469"/>
    <cellStyle name="SAPBEXexcGood3 2 2 2 2 7" xfId="20470"/>
    <cellStyle name="SAPBEXexcGood3 2 2 2 2 8" xfId="20471"/>
    <cellStyle name="SAPBEXexcGood3 2 2 2 3" xfId="20472"/>
    <cellStyle name="SAPBEXexcGood3 2 2 2 3 2" xfId="20473"/>
    <cellStyle name="SAPBEXexcGood3 2 2 2 3 3" xfId="20474"/>
    <cellStyle name="SAPBEXexcGood3 2 2 2 3 4" xfId="20475"/>
    <cellStyle name="SAPBEXexcGood3 2 2 2 3 5" xfId="20476"/>
    <cellStyle name="SAPBEXexcGood3 2 2 2 3 6" xfId="20477"/>
    <cellStyle name="SAPBEXexcGood3 2 2 2 3 7" xfId="20478"/>
    <cellStyle name="SAPBEXexcGood3 2 2 2 4" xfId="20479"/>
    <cellStyle name="SAPBEXexcGood3 2 2 2 4 2" xfId="20480"/>
    <cellStyle name="SAPBEXexcGood3 2 2 2 4 3" xfId="20481"/>
    <cellStyle name="SAPBEXexcGood3 2 2 2 4 4" xfId="20482"/>
    <cellStyle name="SAPBEXexcGood3 2 2 2 4 5" xfId="20483"/>
    <cellStyle name="SAPBEXexcGood3 2 2 2 4 6" xfId="20484"/>
    <cellStyle name="SAPBEXexcGood3 2 2 2 5" xfId="20485"/>
    <cellStyle name="SAPBEXexcGood3 2 2 2 6" xfId="20486"/>
    <cellStyle name="SAPBEXexcGood3 2 2 2 7" xfId="20487"/>
    <cellStyle name="SAPBEXexcGood3 2 2 2 8" xfId="20488"/>
    <cellStyle name="SAPBEXexcGood3 2 2 2 9" xfId="20489"/>
    <cellStyle name="SAPBEXexcGood3 2 2 3" xfId="20490"/>
    <cellStyle name="SAPBEXexcGood3 2 2 3 10" xfId="20491"/>
    <cellStyle name="SAPBEXexcGood3 2 2 3 2" xfId="20492"/>
    <cellStyle name="SAPBEXexcGood3 2 2 3 2 2" xfId="20493"/>
    <cellStyle name="SAPBEXexcGood3 2 2 3 2 2 2" xfId="20494"/>
    <cellStyle name="SAPBEXexcGood3 2 2 3 2 2 3" xfId="20495"/>
    <cellStyle name="SAPBEXexcGood3 2 2 3 2 2 4" xfId="20496"/>
    <cellStyle name="SAPBEXexcGood3 2 2 3 2 2 5" xfId="20497"/>
    <cellStyle name="SAPBEXexcGood3 2 2 3 2 2 6" xfId="20498"/>
    <cellStyle name="SAPBEXexcGood3 2 2 3 2 3" xfId="20499"/>
    <cellStyle name="SAPBEXexcGood3 2 2 3 2 4" xfId="20500"/>
    <cellStyle name="SAPBEXexcGood3 2 2 3 2 5" xfId="20501"/>
    <cellStyle name="SAPBEXexcGood3 2 2 3 2 6" xfId="20502"/>
    <cellStyle name="SAPBEXexcGood3 2 2 3 2 7" xfId="20503"/>
    <cellStyle name="SAPBEXexcGood3 2 2 3 2 8" xfId="20504"/>
    <cellStyle name="SAPBEXexcGood3 2 2 3 3" xfId="20505"/>
    <cellStyle name="SAPBEXexcGood3 2 2 3 3 2" xfId="20506"/>
    <cellStyle name="SAPBEXexcGood3 2 2 3 3 3" xfId="20507"/>
    <cellStyle name="SAPBEXexcGood3 2 2 3 3 4" xfId="20508"/>
    <cellStyle name="SAPBEXexcGood3 2 2 3 3 5" xfId="20509"/>
    <cellStyle name="SAPBEXexcGood3 2 2 3 3 6" xfId="20510"/>
    <cellStyle name="SAPBEXexcGood3 2 2 3 3 7" xfId="20511"/>
    <cellStyle name="SAPBEXexcGood3 2 2 3 4" xfId="20512"/>
    <cellStyle name="SAPBEXexcGood3 2 2 3 4 2" xfId="20513"/>
    <cellStyle name="SAPBEXexcGood3 2 2 3 4 3" xfId="20514"/>
    <cellStyle name="SAPBEXexcGood3 2 2 3 4 4" xfId="20515"/>
    <cellStyle name="SAPBEXexcGood3 2 2 3 4 5" xfId="20516"/>
    <cellStyle name="SAPBEXexcGood3 2 2 3 4 6" xfId="20517"/>
    <cellStyle name="SAPBEXexcGood3 2 2 3 5" xfId="20518"/>
    <cellStyle name="SAPBEXexcGood3 2 2 3 6" xfId="20519"/>
    <cellStyle name="SAPBEXexcGood3 2 2 3 7" xfId="20520"/>
    <cellStyle name="SAPBEXexcGood3 2 2 3 8" xfId="20521"/>
    <cellStyle name="SAPBEXexcGood3 2 2 3 9" xfId="20522"/>
    <cellStyle name="SAPBEXexcGood3 2 2 4" xfId="20523"/>
    <cellStyle name="SAPBEXexcGood3 2 2 4 2" xfId="20524"/>
    <cellStyle name="SAPBEXexcGood3 2 2 4 2 2" xfId="20525"/>
    <cellStyle name="SAPBEXexcGood3 2 2 4 2 3" xfId="20526"/>
    <cellStyle name="SAPBEXexcGood3 2 2 4 2 4" xfId="20527"/>
    <cellStyle name="SAPBEXexcGood3 2 2 4 2 5" xfId="20528"/>
    <cellStyle name="SAPBEXexcGood3 2 2 4 2 6" xfId="20529"/>
    <cellStyle name="SAPBEXexcGood3 2 2 4 3" xfId="20530"/>
    <cellStyle name="SAPBEXexcGood3 2 2 4 4" xfId="20531"/>
    <cellStyle name="SAPBEXexcGood3 2 2 4 5" xfId="20532"/>
    <cellStyle name="SAPBEXexcGood3 2 2 4 6" xfId="20533"/>
    <cellStyle name="SAPBEXexcGood3 2 2 4 7" xfId="20534"/>
    <cellStyle name="SAPBEXexcGood3 2 2 4 8" xfId="20535"/>
    <cellStyle name="SAPBEXexcGood3 2 2 5" xfId="20536"/>
    <cellStyle name="SAPBEXexcGood3 2 2 5 2" xfId="20537"/>
    <cellStyle name="SAPBEXexcGood3 2 2 5 2 2" xfId="20538"/>
    <cellStyle name="SAPBEXexcGood3 2 2 5 2 3" xfId="20539"/>
    <cellStyle name="SAPBEXexcGood3 2 2 5 2 4" xfId="20540"/>
    <cellStyle name="SAPBEXexcGood3 2 2 5 2 5" xfId="20541"/>
    <cellStyle name="SAPBEXexcGood3 2 2 5 2 6" xfId="20542"/>
    <cellStyle name="SAPBEXexcGood3 2 2 5 3" xfId="20543"/>
    <cellStyle name="SAPBEXexcGood3 2 2 5 4" xfId="20544"/>
    <cellStyle name="SAPBEXexcGood3 2 2 5 5" xfId="20545"/>
    <cellStyle name="SAPBEXexcGood3 2 2 5 6" xfId="20546"/>
    <cellStyle name="SAPBEXexcGood3 2 2 5 7" xfId="20547"/>
    <cellStyle name="SAPBEXexcGood3 2 2 5 8" xfId="20548"/>
    <cellStyle name="SAPBEXexcGood3 2 2 6" xfId="20549"/>
    <cellStyle name="SAPBEXexcGood3 2 2 6 2" xfId="20550"/>
    <cellStyle name="SAPBEXexcGood3 2 2 6 3" xfId="20551"/>
    <cellStyle name="SAPBEXexcGood3 2 2 6 4" xfId="20552"/>
    <cellStyle name="SAPBEXexcGood3 2 2 6 5" xfId="20553"/>
    <cellStyle name="SAPBEXexcGood3 2 2 6 6" xfId="20554"/>
    <cellStyle name="SAPBEXexcGood3 2 2 6 7" xfId="20555"/>
    <cellStyle name="SAPBEXexcGood3 2 2 7" xfId="20556"/>
    <cellStyle name="SAPBEXexcGood3 2 2 7 2" xfId="20557"/>
    <cellStyle name="SAPBEXexcGood3 2 2 7 3" xfId="20558"/>
    <cellStyle name="SAPBEXexcGood3 2 2 7 4" xfId="20559"/>
    <cellStyle name="SAPBEXexcGood3 2 2 7 5" xfId="20560"/>
    <cellStyle name="SAPBEXexcGood3 2 2 7 6" xfId="20561"/>
    <cellStyle name="SAPBEXexcGood3 2 2 8" xfId="20562"/>
    <cellStyle name="SAPBEXexcGood3 2 2 9" xfId="20563"/>
    <cellStyle name="SAPBEXexcGood3 2 3" xfId="20564"/>
    <cellStyle name="SAPBEXexcGood3 2 3 10" xfId="20565"/>
    <cellStyle name="SAPBEXexcGood3 2 3 2" xfId="20566"/>
    <cellStyle name="SAPBEXexcGood3 2 3 2 2" xfId="20567"/>
    <cellStyle name="SAPBEXexcGood3 2 3 2 2 2" xfId="20568"/>
    <cellStyle name="SAPBEXexcGood3 2 3 2 2 3" xfId="20569"/>
    <cellStyle name="SAPBEXexcGood3 2 3 2 2 4" xfId="20570"/>
    <cellStyle name="SAPBEXexcGood3 2 3 2 2 5" xfId="20571"/>
    <cellStyle name="SAPBEXexcGood3 2 3 2 2 6" xfId="20572"/>
    <cellStyle name="SAPBEXexcGood3 2 3 2 3" xfId="20573"/>
    <cellStyle name="SAPBEXexcGood3 2 3 2 4" xfId="20574"/>
    <cellStyle name="SAPBEXexcGood3 2 3 2 5" xfId="20575"/>
    <cellStyle name="SAPBEXexcGood3 2 3 2 6" xfId="20576"/>
    <cellStyle name="SAPBEXexcGood3 2 3 2 7" xfId="20577"/>
    <cellStyle name="SAPBEXexcGood3 2 3 2 8" xfId="20578"/>
    <cellStyle name="SAPBEXexcGood3 2 3 3" xfId="20579"/>
    <cellStyle name="SAPBEXexcGood3 2 3 3 2" xfId="20580"/>
    <cellStyle name="SAPBEXexcGood3 2 3 3 3" xfId="20581"/>
    <cellStyle name="SAPBEXexcGood3 2 3 3 4" xfId="20582"/>
    <cellStyle name="SAPBEXexcGood3 2 3 3 5" xfId="20583"/>
    <cellStyle name="SAPBEXexcGood3 2 3 3 6" xfId="20584"/>
    <cellStyle name="SAPBEXexcGood3 2 3 3 7" xfId="20585"/>
    <cellStyle name="SAPBEXexcGood3 2 3 4" xfId="20586"/>
    <cellStyle name="SAPBEXexcGood3 2 3 4 2" xfId="20587"/>
    <cellStyle name="SAPBEXexcGood3 2 3 4 3" xfId="20588"/>
    <cellStyle name="SAPBEXexcGood3 2 3 4 4" xfId="20589"/>
    <cellStyle name="SAPBEXexcGood3 2 3 4 5" xfId="20590"/>
    <cellStyle name="SAPBEXexcGood3 2 3 4 6" xfId="20591"/>
    <cellStyle name="SAPBEXexcGood3 2 3 5" xfId="20592"/>
    <cellStyle name="SAPBEXexcGood3 2 3 6" xfId="20593"/>
    <cellStyle name="SAPBEXexcGood3 2 3 7" xfId="20594"/>
    <cellStyle name="SAPBEXexcGood3 2 3 8" xfId="20595"/>
    <cellStyle name="SAPBEXexcGood3 2 3 9" xfId="20596"/>
    <cellStyle name="SAPBEXexcGood3 2 4" xfId="20597"/>
    <cellStyle name="SAPBEXexcGood3 2 4 2" xfId="20598"/>
    <cellStyle name="SAPBEXexcGood3 2 4 2 2" xfId="20599"/>
    <cellStyle name="SAPBEXexcGood3 2 4 2 3" xfId="20600"/>
    <cellStyle name="SAPBEXexcGood3 2 4 2 4" xfId="20601"/>
    <cellStyle name="SAPBEXexcGood3 2 4 2 5" xfId="20602"/>
    <cellStyle name="SAPBEXexcGood3 2 4 2 6" xfId="20603"/>
    <cellStyle name="SAPBEXexcGood3 2 4 3" xfId="20604"/>
    <cellStyle name="SAPBEXexcGood3 2 4 4" xfId="20605"/>
    <cellStyle name="SAPBEXexcGood3 2 4 5" xfId="20606"/>
    <cellStyle name="SAPBEXexcGood3 2 4 6" xfId="20607"/>
    <cellStyle name="SAPBEXexcGood3 2 4 7" xfId="20608"/>
    <cellStyle name="SAPBEXexcGood3 2 4 8" xfId="20609"/>
    <cellStyle name="SAPBEXexcGood3 2 5" xfId="20610"/>
    <cellStyle name="SAPBEXexcGood3 2 5 2" xfId="20611"/>
    <cellStyle name="SAPBEXexcGood3 2 5 2 2" xfId="20612"/>
    <cellStyle name="SAPBEXexcGood3 2 5 2 3" xfId="20613"/>
    <cellStyle name="SAPBEXexcGood3 2 5 2 4" xfId="20614"/>
    <cellStyle name="SAPBEXexcGood3 2 5 2 5" xfId="20615"/>
    <cellStyle name="SAPBEXexcGood3 2 5 2 6" xfId="20616"/>
    <cellStyle name="SAPBEXexcGood3 2 5 3" xfId="20617"/>
    <cellStyle name="SAPBEXexcGood3 2 5 4" xfId="20618"/>
    <cellStyle name="SAPBEXexcGood3 2 5 5" xfId="20619"/>
    <cellStyle name="SAPBEXexcGood3 2 5 6" xfId="20620"/>
    <cellStyle name="SAPBEXexcGood3 2 5 7" xfId="20621"/>
    <cellStyle name="SAPBEXexcGood3 2 5 8" xfId="20622"/>
    <cellStyle name="SAPBEXexcGood3 2 6" xfId="20623"/>
    <cellStyle name="SAPBEXexcGood3 2 6 2" xfId="20624"/>
    <cellStyle name="SAPBEXexcGood3 2 6 3" xfId="20625"/>
    <cellStyle name="SAPBEXexcGood3 2 6 4" xfId="20626"/>
    <cellStyle name="SAPBEXexcGood3 2 6 5" xfId="20627"/>
    <cellStyle name="SAPBEXexcGood3 2 6 6" xfId="20628"/>
    <cellStyle name="SAPBEXexcGood3 2 7" xfId="20629"/>
    <cellStyle name="SAPBEXexcGood3 2 7 2" xfId="20630"/>
    <cellStyle name="SAPBEXexcGood3 2 7 3" xfId="20631"/>
    <cellStyle name="SAPBEXexcGood3 2 7 4" xfId="20632"/>
    <cellStyle name="SAPBEXexcGood3 2 7 5" xfId="20633"/>
    <cellStyle name="SAPBEXexcGood3 2 7 6" xfId="20634"/>
    <cellStyle name="SAPBEXexcGood3 2 8" xfId="20635"/>
    <cellStyle name="SAPBEXexcGood3 2 8 2" xfId="20636"/>
    <cellStyle name="SAPBEXexcGood3 2 8 3" xfId="20637"/>
    <cellStyle name="SAPBEXexcGood3 2 8 4" xfId="20638"/>
    <cellStyle name="SAPBEXexcGood3 2 8 5" xfId="20639"/>
    <cellStyle name="SAPBEXexcGood3 2 8 6" xfId="20640"/>
    <cellStyle name="SAPBEXexcGood3 2 9" xfId="20641"/>
    <cellStyle name="SAPBEXexcGood3 2 9 2" xfId="20642"/>
    <cellStyle name="SAPBEXexcGood3 2 9 3" xfId="20643"/>
    <cellStyle name="SAPBEXexcGood3 2 9 4" xfId="20644"/>
    <cellStyle name="SAPBEXexcGood3 2 9 5" xfId="20645"/>
    <cellStyle name="SAPBEXexcGood3 2 9 6" xfId="20646"/>
    <cellStyle name="SAPBEXexcGood3 3" xfId="20647"/>
    <cellStyle name="SAPBEXexcGood3 3 10" xfId="20648"/>
    <cellStyle name="SAPBEXexcGood3 3 11" xfId="20649"/>
    <cellStyle name="SAPBEXexcGood3 3 12" xfId="20650"/>
    <cellStyle name="SAPBEXexcGood3 3 13" xfId="20651"/>
    <cellStyle name="SAPBEXexcGood3 3 2" xfId="20652"/>
    <cellStyle name="SAPBEXexcGood3 3 2 10" xfId="20653"/>
    <cellStyle name="SAPBEXexcGood3 3 2 2" xfId="20654"/>
    <cellStyle name="SAPBEXexcGood3 3 2 2 2" xfId="20655"/>
    <cellStyle name="SAPBEXexcGood3 3 2 2 2 2" xfId="20656"/>
    <cellStyle name="SAPBEXexcGood3 3 2 2 2 3" xfId="20657"/>
    <cellStyle name="SAPBEXexcGood3 3 2 2 2 4" xfId="20658"/>
    <cellStyle name="SAPBEXexcGood3 3 2 2 2 5" xfId="20659"/>
    <cellStyle name="SAPBEXexcGood3 3 2 2 2 6" xfId="20660"/>
    <cellStyle name="SAPBEXexcGood3 3 2 2 3" xfId="20661"/>
    <cellStyle name="SAPBEXexcGood3 3 2 2 4" xfId="20662"/>
    <cellStyle name="SAPBEXexcGood3 3 2 2 5" xfId="20663"/>
    <cellStyle name="SAPBEXexcGood3 3 2 2 6" xfId="20664"/>
    <cellStyle name="SAPBEXexcGood3 3 2 2 7" xfId="20665"/>
    <cellStyle name="SAPBEXexcGood3 3 2 2 8" xfId="20666"/>
    <cellStyle name="SAPBEXexcGood3 3 2 3" xfId="20667"/>
    <cellStyle name="SAPBEXexcGood3 3 2 3 2" xfId="20668"/>
    <cellStyle name="SAPBEXexcGood3 3 2 3 3" xfId="20669"/>
    <cellStyle name="SAPBEXexcGood3 3 2 3 4" xfId="20670"/>
    <cellStyle name="SAPBEXexcGood3 3 2 3 5" xfId="20671"/>
    <cellStyle name="SAPBEXexcGood3 3 2 3 6" xfId="20672"/>
    <cellStyle name="SAPBEXexcGood3 3 2 3 7" xfId="20673"/>
    <cellStyle name="SAPBEXexcGood3 3 2 4" xfId="20674"/>
    <cellStyle name="SAPBEXexcGood3 3 2 4 2" xfId="20675"/>
    <cellStyle name="SAPBEXexcGood3 3 2 4 3" xfId="20676"/>
    <cellStyle name="SAPBEXexcGood3 3 2 4 4" xfId="20677"/>
    <cellStyle name="SAPBEXexcGood3 3 2 4 5" xfId="20678"/>
    <cellStyle name="SAPBEXexcGood3 3 2 4 6" xfId="20679"/>
    <cellStyle name="SAPBEXexcGood3 3 2 5" xfId="20680"/>
    <cellStyle name="SAPBEXexcGood3 3 2 6" xfId="20681"/>
    <cellStyle name="SAPBEXexcGood3 3 2 7" xfId="20682"/>
    <cellStyle name="SAPBEXexcGood3 3 2 8" xfId="20683"/>
    <cellStyle name="SAPBEXexcGood3 3 2 9" xfId="20684"/>
    <cellStyle name="SAPBEXexcGood3 3 3" xfId="20685"/>
    <cellStyle name="SAPBEXexcGood3 3 3 10" xfId="20686"/>
    <cellStyle name="SAPBEXexcGood3 3 3 2" xfId="20687"/>
    <cellStyle name="SAPBEXexcGood3 3 3 2 2" xfId="20688"/>
    <cellStyle name="SAPBEXexcGood3 3 3 2 2 2" xfId="20689"/>
    <cellStyle name="SAPBEXexcGood3 3 3 2 2 3" xfId="20690"/>
    <cellStyle name="SAPBEXexcGood3 3 3 2 2 4" xfId="20691"/>
    <cellStyle name="SAPBEXexcGood3 3 3 2 2 5" xfId="20692"/>
    <cellStyle name="SAPBEXexcGood3 3 3 2 2 6" xfId="20693"/>
    <cellStyle name="SAPBEXexcGood3 3 3 2 3" xfId="20694"/>
    <cellStyle name="SAPBEXexcGood3 3 3 2 4" xfId="20695"/>
    <cellStyle name="SAPBEXexcGood3 3 3 2 5" xfId="20696"/>
    <cellStyle name="SAPBEXexcGood3 3 3 2 6" xfId="20697"/>
    <cellStyle name="SAPBEXexcGood3 3 3 2 7" xfId="20698"/>
    <cellStyle name="SAPBEXexcGood3 3 3 2 8" xfId="20699"/>
    <cellStyle name="SAPBEXexcGood3 3 3 3" xfId="20700"/>
    <cellStyle name="SAPBEXexcGood3 3 3 3 2" xfId="20701"/>
    <cellStyle name="SAPBEXexcGood3 3 3 3 3" xfId="20702"/>
    <cellStyle name="SAPBEXexcGood3 3 3 3 4" xfId="20703"/>
    <cellStyle name="SAPBEXexcGood3 3 3 3 5" xfId="20704"/>
    <cellStyle name="SAPBEXexcGood3 3 3 3 6" xfId="20705"/>
    <cellStyle name="SAPBEXexcGood3 3 3 3 7" xfId="20706"/>
    <cellStyle name="SAPBEXexcGood3 3 3 4" xfId="20707"/>
    <cellStyle name="SAPBEXexcGood3 3 3 4 2" xfId="20708"/>
    <cellStyle name="SAPBEXexcGood3 3 3 4 3" xfId="20709"/>
    <cellStyle name="SAPBEXexcGood3 3 3 4 4" xfId="20710"/>
    <cellStyle name="SAPBEXexcGood3 3 3 4 5" xfId="20711"/>
    <cellStyle name="SAPBEXexcGood3 3 3 4 6" xfId="20712"/>
    <cellStyle name="SAPBEXexcGood3 3 3 5" xfId="20713"/>
    <cellStyle name="SAPBEXexcGood3 3 3 6" xfId="20714"/>
    <cellStyle name="SAPBEXexcGood3 3 3 7" xfId="20715"/>
    <cellStyle name="SAPBEXexcGood3 3 3 8" xfId="20716"/>
    <cellStyle name="SAPBEXexcGood3 3 3 9" xfId="20717"/>
    <cellStyle name="SAPBEXexcGood3 3 4" xfId="20718"/>
    <cellStyle name="SAPBEXexcGood3 3 4 2" xfId="20719"/>
    <cellStyle name="SAPBEXexcGood3 3 4 2 2" xfId="20720"/>
    <cellStyle name="SAPBEXexcGood3 3 4 2 3" xfId="20721"/>
    <cellStyle name="SAPBEXexcGood3 3 4 2 4" xfId="20722"/>
    <cellStyle name="SAPBEXexcGood3 3 4 2 5" xfId="20723"/>
    <cellStyle name="SAPBEXexcGood3 3 4 2 6" xfId="20724"/>
    <cellStyle name="SAPBEXexcGood3 3 4 3" xfId="20725"/>
    <cellStyle name="SAPBEXexcGood3 3 4 4" xfId="20726"/>
    <cellStyle name="SAPBEXexcGood3 3 4 5" xfId="20727"/>
    <cellStyle name="SAPBEXexcGood3 3 4 6" xfId="20728"/>
    <cellStyle name="SAPBEXexcGood3 3 4 7" xfId="20729"/>
    <cellStyle name="SAPBEXexcGood3 3 4 8" xfId="20730"/>
    <cellStyle name="SAPBEXexcGood3 3 5" xfId="20731"/>
    <cellStyle name="SAPBEXexcGood3 3 5 2" xfId="20732"/>
    <cellStyle name="SAPBEXexcGood3 3 5 2 2" xfId="20733"/>
    <cellStyle name="SAPBEXexcGood3 3 5 2 3" xfId="20734"/>
    <cellStyle name="SAPBEXexcGood3 3 5 2 4" xfId="20735"/>
    <cellStyle name="SAPBEXexcGood3 3 5 2 5" xfId="20736"/>
    <cellStyle name="SAPBEXexcGood3 3 5 2 6" xfId="20737"/>
    <cellStyle name="SAPBEXexcGood3 3 5 3" xfId="20738"/>
    <cellStyle name="SAPBEXexcGood3 3 5 4" xfId="20739"/>
    <cellStyle name="SAPBEXexcGood3 3 5 5" xfId="20740"/>
    <cellStyle name="SAPBEXexcGood3 3 5 6" xfId="20741"/>
    <cellStyle name="SAPBEXexcGood3 3 5 7" xfId="20742"/>
    <cellStyle name="SAPBEXexcGood3 3 5 8" xfId="20743"/>
    <cellStyle name="SAPBEXexcGood3 3 6" xfId="20744"/>
    <cellStyle name="SAPBEXexcGood3 3 6 2" xfId="20745"/>
    <cellStyle name="SAPBEXexcGood3 3 6 3" xfId="20746"/>
    <cellStyle name="SAPBEXexcGood3 3 6 4" xfId="20747"/>
    <cellStyle name="SAPBEXexcGood3 3 6 5" xfId="20748"/>
    <cellStyle name="SAPBEXexcGood3 3 6 6" xfId="20749"/>
    <cellStyle name="SAPBEXexcGood3 3 6 7" xfId="20750"/>
    <cellStyle name="SAPBEXexcGood3 3 7" xfId="20751"/>
    <cellStyle name="SAPBEXexcGood3 3 7 2" xfId="20752"/>
    <cellStyle name="SAPBEXexcGood3 3 7 3" xfId="20753"/>
    <cellStyle name="SAPBEXexcGood3 3 7 4" xfId="20754"/>
    <cellStyle name="SAPBEXexcGood3 3 7 5" xfId="20755"/>
    <cellStyle name="SAPBEXexcGood3 3 7 6" xfId="20756"/>
    <cellStyle name="SAPBEXexcGood3 3 8" xfId="20757"/>
    <cellStyle name="SAPBEXexcGood3 3 9" xfId="20758"/>
    <cellStyle name="SAPBEXexcGood3 4" xfId="20759"/>
    <cellStyle name="SAPBEXexcGood3 4 10" xfId="20760"/>
    <cellStyle name="SAPBEXexcGood3 4 11" xfId="20761"/>
    <cellStyle name="SAPBEXexcGood3 4 12" xfId="20762"/>
    <cellStyle name="SAPBEXexcGood3 4 13" xfId="20763"/>
    <cellStyle name="SAPBEXexcGood3 4 2" xfId="20764"/>
    <cellStyle name="SAPBEXexcGood3 4 2 10" xfId="20765"/>
    <cellStyle name="SAPBEXexcGood3 4 2 2" xfId="20766"/>
    <cellStyle name="SAPBEXexcGood3 4 2 2 2" xfId="20767"/>
    <cellStyle name="SAPBEXexcGood3 4 2 2 2 2" xfId="20768"/>
    <cellStyle name="SAPBEXexcGood3 4 2 2 2 3" xfId="20769"/>
    <cellStyle name="SAPBEXexcGood3 4 2 2 2 4" xfId="20770"/>
    <cellStyle name="SAPBEXexcGood3 4 2 2 2 5" xfId="20771"/>
    <cellStyle name="SAPBEXexcGood3 4 2 2 2 6" xfId="20772"/>
    <cellStyle name="SAPBEXexcGood3 4 2 2 3" xfId="20773"/>
    <cellStyle name="SAPBEXexcGood3 4 2 2 4" xfId="20774"/>
    <cellStyle name="SAPBEXexcGood3 4 2 2 5" xfId="20775"/>
    <cellStyle name="SAPBEXexcGood3 4 2 2 6" xfId="20776"/>
    <cellStyle name="SAPBEXexcGood3 4 2 2 7" xfId="20777"/>
    <cellStyle name="SAPBEXexcGood3 4 2 2 8" xfId="20778"/>
    <cellStyle name="SAPBEXexcGood3 4 2 3" xfId="20779"/>
    <cellStyle name="SAPBEXexcGood3 4 2 3 2" xfId="20780"/>
    <cellStyle name="SAPBEXexcGood3 4 2 3 3" xfId="20781"/>
    <cellStyle name="SAPBEXexcGood3 4 2 3 4" xfId="20782"/>
    <cellStyle name="SAPBEXexcGood3 4 2 3 5" xfId="20783"/>
    <cellStyle name="SAPBEXexcGood3 4 2 3 6" xfId="20784"/>
    <cellStyle name="SAPBEXexcGood3 4 2 3 7" xfId="20785"/>
    <cellStyle name="SAPBEXexcGood3 4 2 4" xfId="20786"/>
    <cellStyle name="SAPBEXexcGood3 4 2 4 2" xfId="20787"/>
    <cellStyle name="SAPBEXexcGood3 4 2 4 3" xfId="20788"/>
    <cellStyle name="SAPBEXexcGood3 4 2 4 4" xfId="20789"/>
    <cellStyle name="SAPBEXexcGood3 4 2 4 5" xfId="20790"/>
    <cellStyle name="SAPBEXexcGood3 4 2 4 6" xfId="20791"/>
    <cellStyle name="SAPBEXexcGood3 4 2 5" xfId="20792"/>
    <cellStyle name="SAPBEXexcGood3 4 2 6" xfId="20793"/>
    <cellStyle name="SAPBEXexcGood3 4 2 7" xfId="20794"/>
    <cellStyle name="SAPBEXexcGood3 4 2 8" xfId="20795"/>
    <cellStyle name="SAPBEXexcGood3 4 2 9" xfId="20796"/>
    <cellStyle name="SAPBEXexcGood3 4 3" xfId="20797"/>
    <cellStyle name="SAPBEXexcGood3 4 3 10" xfId="20798"/>
    <cellStyle name="SAPBEXexcGood3 4 3 2" xfId="20799"/>
    <cellStyle name="SAPBEXexcGood3 4 3 2 2" xfId="20800"/>
    <cellStyle name="SAPBEXexcGood3 4 3 2 2 2" xfId="20801"/>
    <cellStyle name="SAPBEXexcGood3 4 3 2 2 3" xfId="20802"/>
    <cellStyle name="SAPBEXexcGood3 4 3 2 2 4" xfId="20803"/>
    <cellStyle name="SAPBEXexcGood3 4 3 2 2 5" xfId="20804"/>
    <cellStyle name="SAPBEXexcGood3 4 3 2 2 6" xfId="20805"/>
    <cellStyle name="SAPBEXexcGood3 4 3 2 3" xfId="20806"/>
    <cellStyle name="SAPBEXexcGood3 4 3 2 4" xfId="20807"/>
    <cellStyle name="SAPBEXexcGood3 4 3 2 5" xfId="20808"/>
    <cellStyle name="SAPBEXexcGood3 4 3 2 6" xfId="20809"/>
    <cellStyle name="SAPBEXexcGood3 4 3 2 7" xfId="20810"/>
    <cellStyle name="SAPBEXexcGood3 4 3 2 8" xfId="20811"/>
    <cellStyle name="SAPBEXexcGood3 4 3 3" xfId="20812"/>
    <cellStyle name="SAPBEXexcGood3 4 3 3 2" xfId="20813"/>
    <cellStyle name="SAPBEXexcGood3 4 3 3 3" xfId="20814"/>
    <cellStyle name="SAPBEXexcGood3 4 3 3 4" xfId="20815"/>
    <cellStyle name="SAPBEXexcGood3 4 3 3 5" xfId="20816"/>
    <cellStyle name="SAPBEXexcGood3 4 3 3 6" xfId="20817"/>
    <cellStyle name="SAPBEXexcGood3 4 3 3 7" xfId="20818"/>
    <cellStyle name="SAPBEXexcGood3 4 3 4" xfId="20819"/>
    <cellStyle name="SAPBEXexcGood3 4 3 4 2" xfId="20820"/>
    <cellStyle name="SAPBEXexcGood3 4 3 4 3" xfId="20821"/>
    <cellStyle name="SAPBEXexcGood3 4 3 4 4" xfId="20822"/>
    <cellStyle name="SAPBEXexcGood3 4 3 4 5" xfId="20823"/>
    <cellStyle name="SAPBEXexcGood3 4 3 4 6" xfId="20824"/>
    <cellStyle name="SAPBEXexcGood3 4 3 5" xfId="20825"/>
    <cellStyle name="SAPBEXexcGood3 4 3 6" xfId="20826"/>
    <cellStyle name="SAPBEXexcGood3 4 3 7" xfId="20827"/>
    <cellStyle name="SAPBEXexcGood3 4 3 8" xfId="20828"/>
    <cellStyle name="SAPBEXexcGood3 4 3 9" xfId="20829"/>
    <cellStyle name="SAPBEXexcGood3 4 4" xfId="20830"/>
    <cellStyle name="SAPBEXexcGood3 4 4 2" xfId="20831"/>
    <cellStyle name="SAPBEXexcGood3 4 4 2 2" xfId="20832"/>
    <cellStyle name="SAPBEXexcGood3 4 4 2 3" xfId="20833"/>
    <cellStyle name="SAPBEXexcGood3 4 4 2 4" xfId="20834"/>
    <cellStyle name="SAPBEXexcGood3 4 4 2 5" xfId="20835"/>
    <cellStyle name="SAPBEXexcGood3 4 4 2 6" xfId="20836"/>
    <cellStyle name="SAPBEXexcGood3 4 4 3" xfId="20837"/>
    <cellStyle name="SAPBEXexcGood3 4 4 4" xfId="20838"/>
    <cellStyle name="SAPBEXexcGood3 4 4 5" xfId="20839"/>
    <cellStyle name="SAPBEXexcGood3 4 4 6" xfId="20840"/>
    <cellStyle name="SAPBEXexcGood3 4 4 7" xfId="20841"/>
    <cellStyle name="SAPBEXexcGood3 4 4 8" xfId="20842"/>
    <cellStyle name="SAPBEXexcGood3 4 5" xfId="20843"/>
    <cellStyle name="SAPBEXexcGood3 4 5 2" xfId="20844"/>
    <cellStyle name="SAPBEXexcGood3 4 5 2 2" xfId="20845"/>
    <cellStyle name="SAPBEXexcGood3 4 5 2 3" xfId="20846"/>
    <cellStyle name="SAPBEXexcGood3 4 5 2 4" xfId="20847"/>
    <cellStyle name="SAPBEXexcGood3 4 5 2 5" xfId="20848"/>
    <cellStyle name="SAPBEXexcGood3 4 5 2 6" xfId="20849"/>
    <cellStyle name="SAPBEXexcGood3 4 5 3" xfId="20850"/>
    <cellStyle name="SAPBEXexcGood3 4 5 4" xfId="20851"/>
    <cellStyle name="SAPBEXexcGood3 4 5 5" xfId="20852"/>
    <cellStyle name="SAPBEXexcGood3 4 5 6" xfId="20853"/>
    <cellStyle name="SAPBEXexcGood3 4 5 7" xfId="20854"/>
    <cellStyle name="SAPBEXexcGood3 4 5 8" xfId="20855"/>
    <cellStyle name="SAPBEXexcGood3 4 6" xfId="20856"/>
    <cellStyle name="SAPBEXexcGood3 4 6 2" xfId="20857"/>
    <cellStyle name="SAPBEXexcGood3 4 6 3" xfId="20858"/>
    <cellStyle name="SAPBEXexcGood3 4 6 4" xfId="20859"/>
    <cellStyle name="SAPBEXexcGood3 4 6 5" xfId="20860"/>
    <cellStyle name="SAPBEXexcGood3 4 6 6" xfId="20861"/>
    <cellStyle name="SAPBEXexcGood3 4 6 7" xfId="20862"/>
    <cellStyle name="SAPBEXexcGood3 4 7" xfId="20863"/>
    <cellStyle name="SAPBEXexcGood3 4 7 2" xfId="20864"/>
    <cellStyle name="SAPBEXexcGood3 4 7 3" xfId="20865"/>
    <cellStyle name="SAPBEXexcGood3 4 7 4" xfId="20866"/>
    <cellStyle name="SAPBEXexcGood3 4 7 5" xfId="20867"/>
    <cellStyle name="SAPBEXexcGood3 4 7 6" xfId="20868"/>
    <cellStyle name="SAPBEXexcGood3 4 8" xfId="20869"/>
    <cellStyle name="SAPBEXexcGood3 4 9" xfId="20870"/>
    <cellStyle name="SAPBEXexcGood3 5" xfId="20871"/>
    <cellStyle name="SAPBEXexcGood3 5 10" xfId="20872"/>
    <cellStyle name="SAPBEXexcGood3 5 2" xfId="20873"/>
    <cellStyle name="SAPBEXexcGood3 5 2 2" xfId="20874"/>
    <cellStyle name="SAPBEXexcGood3 5 2 2 2" xfId="20875"/>
    <cellStyle name="SAPBEXexcGood3 5 2 2 3" xfId="20876"/>
    <cellStyle name="SAPBEXexcGood3 5 2 2 4" xfId="20877"/>
    <cellStyle name="SAPBEXexcGood3 5 2 2 5" xfId="20878"/>
    <cellStyle name="SAPBEXexcGood3 5 2 2 6" xfId="20879"/>
    <cellStyle name="SAPBEXexcGood3 5 2 3" xfId="20880"/>
    <cellStyle name="SAPBEXexcGood3 5 2 4" xfId="20881"/>
    <cellStyle name="SAPBEXexcGood3 5 2 5" xfId="20882"/>
    <cellStyle name="SAPBEXexcGood3 5 2 6" xfId="20883"/>
    <cellStyle name="SAPBEXexcGood3 5 2 7" xfId="20884"/>
    <cellStyle name="SAPBEXexcGood3 5 2 8" xfId="20885"/>
    <cellStyle name="SAPBEXexcGood3 5 3" xfId="20886"/>
    <cellStyle name="SAPBEXexcGood3 5 3 2" xfId="20887"/>
    <cellStyle name="SAPBEXexcGood3 5 3 3" xfId="20888"/>
    <cellStyle name="SAPBEXexcGood3 5 3 4" xfId="20889"/>
    <cellStyle name="SAPBEXexcGood3 5 3 5" xfId="20890"/>
    <cellStyle name="SAPBEXexcGood3 5 3 6" xfId="20891"/>
    <cellStyle name="SAPBEXexcGood3 5 3 7" xfId="20892"/>
    <cellStyle name="SAPBEXexcGood3 5 4" xfId="20893"/>
    <cellStyle name="SAPBEXexcGood3 5 4 2" xfId="20894"/>
    <cellStyle name="SAPBEXexcGood3 5 4 3" xfId="20895"/>
    <cellStyle name="SAPBEXexcGood3 5 4 4" xfId="20896"/>
    <cellStyle name="SAPBEXexcGood3 5 4 5" xfId="20897"/>
    <cellStyle name="SAPBEXexcGood3 5 4 6" xfId="20898"/>
    <cellStyle name="SAPBEXexcGood3 5 5" xfId="20899"/>
    <cellStyle name="SAPBEXexcGood3 5 6" xfId="20900"/>
    <cellStyle name="SAPBEXexcGood3 5 7" xfId="20901"/>
    <cellStyle name="SAPBEXexcGood3 5 8" xfId="20902"/>
    <cellStyle name="SAPBEXexcGood3 5 9" xfId="20903"/>
    <cellStyle name="SAPBEXexcGood3 6" xfId="20904"/>
    <cellStyle name="SAPBEXexcGood3 6 2" xfId="20905"/>
    <cellStyle name="SAPBEXexcGood3 6 3" xfId="20906"/>
    <cellStyle name="SAPBEXexcGood3 6 4" xfId="20907"/>
    <cellStyle name="SAPBEXexcGood3 6 5" xfId="20908"/>
    <cellStyle name="SAPBEXexcGood3 6 6" xfId="20909"/>
    <cellStyle name="SAPBEXexcGood3 7" xfId="20910"/>
    <cellStyle name="SAPBEXexcGood3 7 2" xfId="20911"/>
    <cellStyle name="SAPBEXexcGood3 7 3" xfId="20912"/>
    <cellStyle name="SAPBEXexcGood3 7 4" xfId="20913"/>
    <cellStyle name="SAPBEXexcGood3 7 5" xfId="20914"/>
    <cellStyle name="SAPBEXexcGood3 7 6" xfId="20915"/>
    <cellStyle name="SAPBEXexcGood3 8" xfId="20916"/>
    <cellStyle name="SAPBEXexcGood3 8 2" xfId="20917"/>
    <cellStyle name="SAPBEXexcGood3 9" xfId="20918"/>
    <cellStyle name="SAPBEXexcGood3 9 2" xfId="20919"/>
    <cellStyle name="SAPBEXfilterDrill" xfId="20920"/>
    <cellStyle name="SAPBEXfilterDrill 10" xfId="20921"/>
    <cellStyle name="SAPBEXfilterDrill 11" xfId="20922"/>
    <cellStyle name="SAPBEXfilterDrill 12" xfId="20923"/>
    <cellStyle name="SAPBEXfilterDrill 13" xfId="20924"/>
    <cellStyle name="SAPBEXfilterDrill 14" xfId="20925"/>
    <cellStyle name="SAPBEXfilterDrill 15" xfId="20926"/>
    <cellStyle name="SAPBEXfilterDrill 2" xfId="20927"/>
    <cellStyle name="SAPBEXfilterDrill 2 2" xfId="20928"/>
    <cellStyle name="SAPBEXfilterDrill 3" xfId="20929"/>
    <cellStyle name="SAPBEXfilterDrill 3 2" xfId="20930"/>
    <cellStyle name="SAPBEXfilterDrill 4" xfId="20931"/>
    <cellStyle name="SAPBEXfilterDrill 4 2" xfId="20932"/>
    <cellStyle name="SAPBEXfilterDrill 5" xfId="20933"/>
    <cellStyle name="SAPBEXfilterDrill 5 2" xfId="20934"/>
    <cellStyle name="SAPBEXfilterDrill 6" xfId="20935"/>
    <cellStyle name="SAPBEXfilterDrill 6 2" xfId="20936"/>
    <cellStyle name="SAPBEXfilterDrill 7" xfId="20937"/>
    <cellStyle name="SAPBEXfilterDrill 7 2" xfId="20938"/>
    <cellStyle name="SAPBEXfilterDrill 8" xfId="20939"/>
    <cellStyle name="SAPBEXfilterDrill 8 2" xfId="20940"/>
    <cellStyle name="SAPBEXfilterDrill 9" xfId="20941"/>
    <cellStyle name="SAPBEXfilterDrill 9 2" xfId="20942"/>
    <cellStyle name="SAPBEXfilterItem" xfId="20943"/>
    <cellStyle name="SAPBEXfilterText" xfId="20944"/>
    <cellStyle name="SAPBEXfilterText 10" xfId="20945"/>
    <cellStyle name="SAPBEXfilterText 11" xfId="20946"/>
    <cellStyle name="SAPBEXfilterText 2" xfId="20947"/>
    <cellStyle name="SAPBEXfilterText 3" xfId="20948"/>
    <cellStyle name="SAPBEXfilterText 4" xfId="20949"/>
    <cellStyle name="SAPBEXfilterText 5" xfId="20950"/>
    <cellStyle name="SAPBEXfilterText 6" xfId="20951"/>
    <cellStyle name="SAPBEXfilterText 7" xfId="20952"/>
    <cellStyle name="SAPBEXfilterText 8" xfId="20953"/>
    <cellStyle name="SAPBEXfilterText 9" xfId="20954"/>
    <cellStyle name="SAPBEXformats" xfId="20955"/>
    <cellStyle name="SAPBEXformats 10" xfId="20956"/>
    <cellStyle name="SAPBEXformats 11" xfId="20957"/>
    <cellStyle name="SAPBEXformats 12" xfId="20958"/>
    <cellStyle name="SAPBEXformats 13" xfId="20959"/>
    <cellStyle name="SAPBEXformats 14" xfId="20960"/>
    <cellStyle name="SAPBEXformats 15" xfId="20961"/>
    <cellStyle name="SAPBEXformats 16" xfId="20962"/>
    <cellStyle name="SAPBEXformats 2" xfId="20963"/>
    <cellStyle name="SAPBEXformats 2 10" xfId="20964"/>
    <cellStyle name="SAPBEXformats 2 11" xfId="20965"/>
    <cellStyle name="SAPBEXformats 2 12" xfId="20966"/>
    <cellStyle name="SAPBEXformats 2 13" xfId="20967"/>
    <cellStyle name="SAPBEXformats 2 14" xfId="20968"/>
    <cellStyle name="SAPBEXformats 2 15" xfId="20969"/>
    <cellStyle name="SAPBEXformats 2 16" xfId="20970"/>
    <cellStyle name="SAPBEXformats 2 17" xfId="20971"/>
    <cellStyle name="SAPBEXformats 2 2" xfId="20972"/>
    <cellStyle name="SAPBEXformats 2 2 10" xfId="20973"/>
    <cellStyle name="SAPBEXformats 2 2 11" xfId="20974"/>
    <cellStyle name="SAPBEXformats 2 2 12" xfId="20975"/>
    <cellStyle name="SAPBEXformats 2 2 13" xfId="20976"/>
    <cellStyle name="SAPBEXformats 2 2 14" xfId="20977"/>
    <cellStyle name="SAPBEXformats 2 2 15" xfId="20978"/>
    <cellStyle name="SAPBEXformats 2 2 2" xfId="20979"/>
    <cellStyle name="SAPBEXformats 2 2 2 10" xfId="20980"/>
    <cellStyle name="SAPBEXformats 2 2 2 2" xfId="20981"/>
    <cellStyle name="SAPBEXformats 2 2 2 2 2" xfId="20982"/>
    <cellStyle name="SAPBEXformats 2 2 2 2 2 2" xfId="20983"/>
    <cellStyle name="SAPBEXformats 2 2 2 2 2 3" xfId="20984"/>
    <cellStyle name="SAPBEXformats 2 2 2 2 2 4" xfId="20985"/>
    <cellStyle name="SAPBEXformats 2 2 2 2 2 5" xfId="20986"/>
    <cellStyle name="SAPBEXformats 2 2 2 2 2 6" xfId="20987"/>
    <cellStyle name="SAPBEXformats 2 2 2 2 3" xfId="20988"/>
    <cellStyle name="SAPBEXformats 2 2 2 2 4" xfId="20989"/>
    <cellStyle name="SAPBEXformats 2 2 2 2 5" xfId="20990"/>
    <cellStyle name="SAPBEXformats 2 2 2 2 6" xfId="20991"/>
    <cellStyle name="SAPBEXformats 2 2 2 2 7" xfId="20992"/>
    <cellStyle name="SAPBEXformats 2 2 2 2 8" xfId="20993"/>
    <cellStyle name="SAPBEXformats 2 2 2 3" xfId="20994"/>
    <cellStyle name="SAPBEXformats 2 2 2 3 2" xfId="20995"/>
    <cellStyle name="SAPBEXformats 2 2 2 3 3" xfId="20996"/>
    <cellStyle name="SAPBEXformats 2 2 2 3 4" xfId="20997"/>
    <cellStyle name="SAPBEXformats 2 2 2 3 5" xfId="20998"/>
    <cellStyle name="SAPBEXformats 2 2 2 3 6" xfId="20999"/>
    <cellStyle name="SAPBEXformats 2 2 2 3 7" xfId="21000"/>
    <cellStyle name="SAPBEXformats 2 2 2 4" xfId="21001"/>
    <cellStyle name="SAPBEXformats 2 2 2 4 2" xfId="21002"/>
    <cellStyle name="SAPBEXformats 2 2 2 4 3" xfId="21003"/>
    <cellStyle name="SAPBEXformats 2 2 2 4 4" xfId="21004"/>
    <cellStyle name="SAPBEXformats 2 2 2 4 5" xfId="21005"/>
    <cellStyle name="SAPBEXformats 2 2 2 4 6" xfId="21006"/>
    <cellStyle name="SAPBEXformats 2 2 2 5" xfId="21007"/>
    <cellStyle name="SAPBEXformats 2 2 2 6" xfId="21008"/>
    <cellStyle name="SAPBEXformats 2 2 2 7" xfId="21009"/>
    <cellStyle name="SAPBEXformats 2 2 2 8" xfId="21010"/>
    <cellStyle name="SAPBEXformats 2 2 2 9" xfId="21011"/>
    <cellStyle name="SAPBEXformats 2 2 3" xfId="21012"/>
    <cellStyle name="SAPBEXformats 2 2 3 10" xfId="21013"/>
    <cellStyle name="SAPBEXformats 2 2 3 2" xfId="21014"/>
    <cellStyle name="SAPBEXformats 2 2 3 2 2" xfId="21015"/>
    <cellStyle name="SAPBEXformats 2 2 3 2 2 2" xfId="21016"/>
    <cellStyle name="SAPBEXformats 2 2 3 2 2 3" xfId="21017"/>
    <cellStyle name="SAPBEXformats 2 2 3 2 2 4" xfId="21018"/>
    <cellStyle name="SAPBEXformats 2 2 3 2 2 5" xfId="21019"/>
    <cellStyle name="SAPBEXformats 2 2 3 2 2 6" xfId="21020"/>
    <cellStyle name="SAPBEXformats 2 2 3 2 3" xfId="21021"/>
    <cellStyle name="SAPBEXformats 2 2 3 2 4" xfId="21022"/>
    <cellStyle name="SAPBEXformats 2 2 3 2 5" xfId="21023"/>
    <cellStyle name="SAPBEXformats 2 2 3 2 6" xfId="21024"/>
    <cellStyle name="SAPBEXformats 2 2 3 2 7" xfId="21025"/>
    <cellStyle name="SAPBEXformats 2 2 3 2 8" xfId="21026"/>
    <cellStyle name="SAPBEXformats 2 2 3 3" xfId="21027"/>
    <cellStyle name="SAPBEXformats 2 2 3 3 2" xfId="21028"/>
    <cellStyle name="SAPBEXformats 2 2 3 3 3" xfId="21029"/>
    <cellStyle name="SAPBEXformats 2 2 3 3 4" xfId="21030"/>
    <cellStyle name="SAPBEXformats 2 2 3 3 5" xfId="21031"/>
    <cellStyle name="SAPBEXformats 2 2 3 3 6" xfId="21032"/>
    <cellStyle name="SAPBEXformats 2 2 3 3 7" xfId="21033"/>
    <cellStyle name="SAPBEXformats 2 2 3 4" xfId="21034"/>
    <cellStyle name="SAPBEXformats 2 2 3 4 2" xfId="21035"/>
    <cellStyle name="SAPBEXformats 2 2 3 4 3" xfId="21036"/>
    <cellStyle name="SAPBEXformats 2 2 3 4 4" xfId="21037"/>
    <cellStyle name="SAPBEXformats 2 2 3 4 5" xfId="21038"/>
    <cellStyle name="SAPBEXformats 2 2 3 4 6" xfId="21039"/>
    <cellStyle name="SAPBEXformats 2 2 3 5" xfId="21040"/>
    <cellStyle name="SAPBEXformats 2 2 3 6" xfId="21041"/>
    <cellStyle name="SAPBEXformats 2 2 3 7" xfId="21042"/>
    <cellStyle name="SAPBEXformats 2 2 3 8" xfId="21043"/>
    <cellStyle name="SAPBEXformats 2 2 3 9" xfId="21044"/>
    <cellStyle name="SAPBEXformats 2 2 4" xfId="21045"/>
    <cellStyle name="SAPBEXformats 2 2 4 2" xfId="21046"/>
    <cellStyle name="SAPBEXformats 2 2 4 2 2" xfId="21047"/>
    <cellStyle name="SAPBEXformats 2 2 4 2 3" xfId="21048"/>
    <cellStyle name="SAPBEXformats 2 2 4 2 4" xfId="21049"/>
    <cellStyle name="SAPBEXformats 2 2 4 2 5" xfId="21050"/>
    <cellStyle name="SAPBEXformats 2 2 4 2 6" xfId="21051"/>
    <cellStyle name="SAPBEXformats 2 2 4 3" xfId="21052"/>
    <cellStyle name="SAPBEXformats 2 2 4 4" xfId="21053"/>
    <cellStyle name="SAPBEXformats 2 2 4 5" xfId="21054"/>
    <cellStyle name="SAPBEXformats 2 2 4 6" xfId="21055"/>
    <cellStyle name="SAPBEXformats 2 2 4 7" xfId="21056"/>
    <cellStyle name="SAPBEXformats 2 2 4 8" xfId="21057"/>
    <cellStyle name="SAPBEXformats 2 2 5" xfId="21058"/>
    <cellStyle name="SAPBEXformats 2 2 5 2" xfId="21059"/>
    <cellStyle name="SAPBEXformats 2 2 5 2 2" xfId="21060"/>
    <cellStyle name="SAPBEXformats 2 2 5 2 3" xfId="21061"/>
    <cellStyle name="SAPBEXformats 2 2 5 2 4" xfId="21062"/>
    <cellStyle name="SAPBEXformats 2 2 5 2 5" xfId="21063"/>
    <cellStyle name="SAPBEXformats 2 2 5 2 6" xfId="21064"/>
    <cellStyle name="SAPBEXformats 2 2 5 3" xfId="21065"/>
    <cellStyle name="SAPBEXformats 2 2 5 4" xfId="21066"/>
    <cellStyle name="SAPBEXformats 2 2 5 5" xfId="21067"/>
    <cellStyle name="SAPBEXformats 2 2 5 6" xfId="21068"/>
    <cellStyle name="SAPBEXformats 2 2 5 7" xfId="21069"/>
    <cellStyle name="SAPBEXformats 2 2 5 8" xfId="21070"/>
    <cellStyle name="SAPBEXformats 2 2 6" xfId="21071"/>
    <cellStyle name="SAPBEXformats 2 2 6 2" xfId="21072"/>
    <cellStyle name="SAPBEXformats 2 2 6 3" xfId="21073"/>
    <cellStyle name="SAPBEXformats 2 2 6 4" xfId="21074"/>
    <cellStyle name="SAPBEXformats 2 2 6 5" xfId="21075"/>
    <cellStyle name="SAPBEXformats 2 2 6 6" xfId="21076"/>
    <cellStyle name="SAPBEXformats 2 2 6 7" xfId="21077"/>
    <cellStyle name="SAPBEXformats 2 2 7" xfId="21078"/>
    <cellStyle name="SAPBEXformats 2 2 7 2" xfId="21079"/>
    <cellStyle name="SAPBEXformats 2 2 7 3" xfId="21080"/>
    <cellStyle name="SAPBEXformats 2 2 7 4" xfId="21081"/>
    <cellStyle name="SAPBEXformats 2 2 7 5" xfId="21082"/>
    <cellStyle name="SAPBEXformats 2 2 7 6" xfId="21083"/>
    <cellStyle name="SAPBEXformats 2 2 8" xfId="21084"/>
    <cellStyle name="SAPBEXformats 2 2 9" xfId="21085"/>
    <cellStyle name="SAPBEXformats 2 3" xfId="21086"/>
    <cellStyle name="SAPBEXformats 2 3 10" xfId="21087"/>
    <cellStyle name="SAPBEXformats 2 3 2" xfId="21088"/>
    <cellStyle name="SAPBEXformats 2 3 2 2" xfId="21089"/>
    <cellStyle name="SAPBEXformats 2 3 2 2 2" xfId="21090"/>
    <cellStyle name="SAPBEXformats 2 3 2 2 3" xfId="21091"/>
    <cellStyle name="SAPBEXformats 2 3 2 2 4" xfId="21092"/>
    <cellStyle name="SAPBEXformats 2 3 2 2 5" xfId="21093"/>
    <cellStyle name="SAPBEXformats 2 3 2 2 6" xfId="21094"/>
    <cellStyle name="SAPBEXformats 2 3 2 3" xfId="21095"/>
    <cellStyle name="SAPBEXformats 2 3 2 4" xfId="21096"/>
    <cellStyle name="SAPBEXformats 2 3 2 5" xfId="21097"/>
    <cellStyle name="SAPBEXformats 2 3 2 6" xfId="21098"/>
    <cellStyle name="SAPBEXformats 2 3 2 7" xfId="21099"/>
    <cellStyle name="SAPBEXformats 2 3 2 8" xfId="21100"/>
    <cellStyle name="SAPBEXformats 2 3 3" xfId="21101"/>
    <cellStyle name="SAPBEXformats 2 3 3 2" xfId="21102"/>
    <cellStyle name="SAPBEXformats 2 3 3 3" xfId="21103"/>
    <cellStyle name="SAPBEXformats 2 3 3 4" xfId="21104"/>
    <cellStyle name="SAPBEXformats 2 3 3 5" xfId="21105"/>
    <cellStyle name="SAPBEXformats 2 3 3 6" xfId="21106"/>
    <cellStyle name="SAPBEXformats 2 3 3 7" xfId="21107"/>
    <cellStyle name="SAPBEXformats 2 3 4" xfId="21108"/>
    <cellStyle name="SAPBEXformats 2 3 4 2" xfId="21109"/>
    <cellStyle name="SAPBEXformats 2 3 4 3" xfId="21110"/>
    <cellStyle name="SAPBEXformats 2 3 4 4" xfId="21111"/>
    <cellStyle name="SAPBEXformats 2 3 4 5" xfId="21112"/>
    <cellStyle name="SAPBEXformats 2 3 4 6" xfId="21113"/>
    <cellStyle name="SAPBEXformats 2 3 5" xfId="21114"/>
    <cellStyle name="SAPBEXformats 2 3 6" xfId="21115"/>
    <cellStyle name="SAPBEXformats 2 3 7" xfId="21116"/>
    <cellStyle name="SAPBEXformats 2 3 8" xfId="21117"/>
    <cellStyle name="SAPBEXformats 2 3 9" xfId="21118"/>
    <cellStyle name="SAPBEXformats 2 4" xfId="21119"/>
    <cellStyle name="SAPBEXformats 2 4 2" xfId="21120"/>
    <cellStyle name="SAPBEXformats 2 4 2 2" xfId="21121"/>
    <cellStyle name="SAPBEXformats 2 4 2 3" xfId="21122"/>
    <cellStyle name="SAPBEXformats 2 4 2 4" xfId="21123"/>
    <cellStyle name="SAPBEXformats 2 4 2 5" xfId="21124"/>
    <cellStyle name="SAPBEXformats 2 4 2 6" xfId="21125"/>
    <cellStyle name="SAPBEXformats 2 4 3" xfId="21126"/>
    <cellStyle name="SAPBEXformats 2 4 4" xfId="21127"/>
    <cellStyle name="SAPBEXformats 2 4 5" xfId="21128"/>
    <cellStyle name="SAPBEXformats 2 4 6" xfId="21129"/>
    <cellStyle name="SAPBEXformats 2 4 7" xfId="21130"/>
    <cellStyle name="SAPBEXformats 2 4 8" xfId="21131"/>
    <cellStyle name="SAPBEXformats 2 5" xfId="21132"/>
    <cellStyle name="SAPBEXformats 2 5 2" xfId="21133"/>
    <cellStyle name="SAPBEXformats 2 5 2 2" xfId="21134"/>
    <cellStyle name="SAPBEXformats 2 5 2 3" xfId="21135"/>
    <cellStyle name="SAPBEXformats 2 5 2 4" xfId="21136"/>
    <cellStyle name="SAPBEXformats 2 5 2 5" xfId="21137"/>
    <cellStyle name="SAPBEXformats 2 5 2 6" xfId="21138"/>
    <cellStyle name="SAPBEXformats 2 5 3" xfId="21139"/>
    <cellStyle name="SAPBEXformats 2 5 4" xfId="21140"/>
    <cellStyle name="SAPBEXformats 2 5 5" xfId="21141"/>
    <cellStyle name="SAPBEXformats 2 5 6" xfId="21142"/>
    <cellStyle name="SAPBEXformats 2 5 7" xfId="21143"/>
    <cellStyle name="SAPBEXformats 2 5 8" xfId="21144"/>
    <cellStyle name="SAPBEXformats 2 6" xfId="21145"/>
    <cellStyle name="SAPBEXformats 2 6 2" xfId="21146"/>
    <cellStyle name="SAPBEXformats 2 6 3" xfId="21147"/>
    <cellStyle name="SAPBEXformats 2 6 4" xfId="21148"/>
    <cellStyle name="SAPBEXformats 2 6 5" xfId="21149"/>
    <cellStyle name="SAPBEXformats 2 6 6" xfId="21150"/>
    <cellStyle name="SAPBEXformats 2 7" xfId="21151"/>
    <cellStyle name="SAPBEXformats 2 7 2" xfId="21152"/>
    <cellStyle name="SAPBEXformats 2 7 3" xfId="21153"/>
    <cellStyle name="SAPBEXformats 2 7 4" xfId="21154"/>
    <cellStyle name="SAPBEXformats 2 7 5" xfId="21155"/>
    <cellStyle name="SAPBEXformats 2 7 6" xfId="21156"/>
    <cellStyle name="SAPBEXformats 2 8" xfId="21157"/>
    <cellStyle name="SAPBEXformats 2 8 2" xfId="21158"/>
    <cellStyle name="SAPBEXformats 2 8 3" xfId="21159"/>
    <cellStyle name="SAPBEXformats 2 8 4" xfId="21160"/>
    <cellStyle name="SAPBEXformats 2 8 5" xfId="21161"/>
    <cellStyle name="SAPBEXformats 2 8 6" xfId="21162"/>
    <cellStyle name="SAPBEXformats 2 9" xfId="21163"/>
    <cellStyle name="SAPBEXformats 2 9 2" xfId="21164"/>
    <cellStyle name="SAPBEXformats 2 9 3" xfId="21165"/>
    <cellStyle name="SAPBEXformats 2 9 4" xfId="21166"/>
    <cellStyle name="SAPBEXformats 2 9 5" xfId="21167"/>
    <cellStyle name="SAPBEXformats 2 9 6" xfId="21168"/>
    <cellStyle name="SAPBEXformats 3" xfId="21169"/>
    <cellStyle name="SAPBEXformats 3 10" xfId="21170"/>
    <cellStyle name="SAPBEXformats 3 11" xfId="21171"/>
    <cellStyle name="SAPBEXformats 3 12" xfId="21172"/>
    <cellStyle name="SAPBEXformats 3 13" xfId="21173"/>
    <cellStyle name="SAPBEXformats 3 2" xfId="21174"/>
    <cellStyle name="SAPBEXformats 3 2 10" xfId="21175"/>
    <cellStyle name="SAPBEXformats 3 2 2" xfId="21176"/>
    <cellStyle name="SAPBEXformats 3 2 2 2" xfId="21177"/>
    <cellStyle name="SAPBEXformats 3 2 2 2 2" xfId="21178"/>
    <cellStyle name="SAPBEXformats 3 2 2 2 3" xfId="21179"/>
    <cellStyle name="SAPBEXformats 3 2 2 2 4" xfId="21180"/>
    <cellStyle name="SAPBEXformats 3 2 2 2 5" xfId="21181"/>
    <cellStyle name="SAPBEXformats 3 2 2 2 6" xfId="21182"/>
    <cellStyle name="SAPBEXformats 3 2 2 3" xfId="21183"/>
    <cellStyle name="SAPBEXformats 3 2 2 4" xfId="21184"/>
    <cellStyle name="SAPBEXformats 3 2 2 5" xfId="21185"/>
    <cellStyle name="SAPBEXformats 3 2 2 6" xfId="21186"/>
    <cellStyle name="SAPBEXformats 3 2 2 7" xfId="21187"/>
    <cellStyle name="SAPBEXformats 3 2 2 8" xfId="21188"/>
    <cellStyle name="SAPBEXformats 3 2 3" xfId="21189"/>
    <cellStyle name="SAPBEXformats 3 2 3 2" xfId="21190"/>
    <cellStyle name="SAPBEXformats 3 2 3 3" xfId="21191"/>
    <cellStyle name="SAPBEXformats 3 2 3 4" xfId="21192"/>
    <cellStyle name="SAPBEXformats 3 2 3 5" xfId="21193"/>
    <cellStyle name="SAPBEXformats 3 2 3 6" xfId="21194"/>
    <cellStyle name="SAPBEXformats 3 2 3 7" xfId="21195"/>
    <cellStyle name="SAPBEXformats 3 2 4" xfId="21196"/>
    <cellStyle name="SAPBEXformats 3 2 4 2" xfId="21197"/>
    <cellStyle name="SAPBEXformats 3 2 4 3" xfId="21198"/>
    <cellStyle name="SAPBEXformats 3 2 4 4" xfId="21199"/>
    <cellStyle name="SAPBEXformats 3 2 4 5" xfId="21200"/>
    <cellStyle name="SAPBEXformats 3 2 4 6" xfId="21201"/>
    <cellStyle name="SAPBEXformats 3 2 5" xfId="21202"/>
    <cellStyle name="SAPBEXformats 3 2 6" xfId="21203"/>
    <cellStyle name="SAPBEXformats 3 2 7" xfId="21204"/>
    <cellStyle name="SAPBEXformats 3 2 8" xfId="21205"/>
    <cellStyle name="SAPBEXformats 3 2 9" xfId="21206"/>
    <cellStyle name="SAPBEXformats 3 3" xfId="21207"/>
    <cellStyle name="SAPBEXformats 3 3 10" xfId="21208"/>
    <cellStyle name="SAPBEXformats 3 3 2" xfId="21209"/>
    <cellStyle name="SAPBEXformats 3 3 2 2" xfId="21210"/>
    <cellStyle name="SAPBEXformats 3 3 2 2 2" xfId="21211"/>
    <cellStyle name="SAPBEXformats 3 3 2 2 3" xfId="21212"/>
    <cellStyle name="SAPBEXformats 3 3 2 2 4" xfId="21213"/>
    <cellStyle name="SAPBEXformats 3 3 2 2 5" xfId="21214"/>
    <cellStyle name="SAPBEXformats 3 3 2 2 6" xfId="21215"/>
    <cellStyle name="SAPBEXformats 3 3 2 3" xfId="21216"/>
    <cellStyle name="SAPBEXformats 3 3 2 4" xfId="21217"/>
    <cellStyle name="SAPBEXformats 3 3 2 5" xfId="21218"/>
    <cellStyle name="SAPBEXformats 3 3 2 6" xfId="21219"/>
    <cellStyle name="SAPBEXformats 3 3 2 7" xfId="21220"/>
    <cellStyle name="SAPBEXformats 3 3 2 8" xfId="21221"/>
    <cellStyle name="SAPBEXformats 3 3 3" xfId="21222"/>
    <cellStyle name="SAPBEXformats 3 3 3 2" xfId="21223"/>
    <cellStyle name="SAPBEXformats 3 3 3 3" xfId="21224"/>
    <cellStyle name="SAPBEXformats 3 3 3 4" xfId="21225"/>
    <cellStyle name="SAPBEXformats 3 3 3 5" xfId="21226"/>
    <cellStyle name="SAPBEXformats 3 3 3 6" xfId="21227"/>
    <cellStyle name="SAPBEXformats 3 3 3 7" xfId="21228"/>
    <cellStyle name="SAPBEXformats 3 3 4" xfId="21229"/>
    <cellStyle name="SAPBEXformats 3 3 4 2" xfId="21230"/>
    <cellStyle name="SAPBEXformats 3 3 4 3" xfId="21231"/>
    <cellStyle name="SAPBEXformats 3 3 4 4" xfId="21232"/>
    <cellStyle name="SAPBEXformats 3 3 4 5" xfId="21233"/>
    <cellStyle name="SAPBEXformats 3 3 4 6" xfId="21234"/>
    <cellStyle name="SAPBEXformats 3 3 5" xfId="21235"/>
    <cellStyle name="SAPBEXformats 3 3 6" xfId="21236"/>
    <cellStyle name="SAPBEXformats 3 3 7" xfId="21237"/>
    <cellStyle name="SAPBEXformats 3 3 8" xfId="21238"/>
    <cellStyle name="SAPBEXformats 3 3 9" xfId="21239"/>
    <cellStyle name="SAPBEXformats 3 4" xfId="21240"/>
    <cellStyle name="SAPBEXformats 3 4 2" xfId="21241"/>
    <cellStyle name="SAPBEXformats 3 4 2 2" xfId="21242"/>
    <cellStyle name="SAPBEXformats 3 4 2 3" xfId="21243"/>
    <cellStyle name="SAPBEXformats 3 4 2 4" xfId="21244"/>
    <cellStyle name="SAPBEXformats 3 4 2 5" xfId="21245"/>
    <cellStyle name="SAPBEXformats 3 4 2 6" xfId="21246"/>
    <cellStyle name="SAPBEXformats 3 4 3" xfId="21247"/>
    <cellStyle name="SAPBEXformats 3 4 4" xfId="21248"/>
    <cellStyle name="SAPBEXformats 3 4 5" xfId="21249"/>
    <cellStyle name="SAPBEXformats 3 4 6" xfId="21250"/>
    <cellStyle name="SAPBEXformats 3 4 7" xfId="21251"/>
    <cellStyle name="SAPBEXformats 3 4 8" xfId="21252"/>
    <cellStyle name="SAPBEXformats 3 5" xfId="21253"/>
    <cellStyle name="SAPBEXformats 3 5 2" xfId="21254"/>
    <cellStyle name="SAPBEXformats 3 5 2 2" xfId="21255"/>
    <cellStyle name="SAPBEXformats 3 5 2 3" xfId="21256"/>
    <cellStyle name="SAPBEXformats 3 5 2 4" xfId="21257"/>
    <cellStyle name="SAPBEXformats 3 5 2 5" xfId="21258"/>
    <cellStyle name="SAPBEXformats 3 5 2 6" xfId="21259"/>
    <cellStyle name="SAPBEXformats 3 5 3" xfId="21260"/>
    <cellStyle name="SAPBEXformats 3 5 4" xfId="21261"/>
    <cellStyle name="SAPBEXformats 3 5 5" xfId="21262"/>
    <cellStyle name="SAPBEXformats 3 5 6" xfId="21263"/>
    <cellStyle name="SAPBEXformats 3 5 7" xfId="21264"/>
    <cellStyle name="SAPBEXformats 3 5 8" xfId="21265"/>
    <cellStyle name="SAPBEXformats 3 6" xfId="21266"/>
    <cellStyle name="SAPBEXformats 3 6 2" xfId="21267"/>
    <cellStyle name="SAPBEXformats 3 6 3" xfId="21268"/>
    <cellStyle name="SAPBEXformats 3 6 4" xfId="21269"/>
    <cellStyle name="SAPBEXformats 3 6 5" xfId="21270"/>
    <cellStyle name="SAPBEXformats 3 6 6" xfId="21271"/>
    <cellStyle name="SAPBEXformats 3 6 7" xfId="21272"/>
    <cellStyle name="SAPBEXformats 3 7" xfId="21273"/>
    <cellStyle name="SAPBEXformats 3 7 2" xfId="21274"/>
    <cellStyle name="SAPBEXformats 3 7 3" xfId="21275"/>
    <cellStyle name="SAPBEXformats 3 7 4" xfId="21276"/>
    <cellStyle name="SAPBEXformats 3 7 5" xfId="21277"/>
    <cellStyle name="SAPBEXformats 3 7 6" xfId="21278"/>
    <cellStyle name="SAPBEXformats 3 8" xfId="21279"/>
    <cellStyle name="SAPBEXformats 3 9" xfId="21280"/>
    <cellStyle name="SAPBEXformats 4" xfId="21281"/>
    <cellStyle name="SAPBEXformats 4 10" xfId="21282"/>
    <cellStyle name="SAPBEXformats 4 11" xfId="21283"/>
    <cellStyle name="SAPBEXformats 4 12" xfId="21284"/>
    <cellStyle name="SAPBEXformats 4 13" xfId="21285"/>
    <cellStyle name="SAPBEXformats 4 2" xfId="21286"/>
    <cellStyle name="SAPBEXformats 4 2 10" xfId="21287"/>
    <cellStyle name="SAPBEXformats 4 2 2" xfId="21288"/>
    <cellStyle name="SAPBEXformats 4 2 2 2" xfId="21289"/>
    <cellStyle name="SAPBEXformats 4 2 2 2 2" xfId="21290"/>
    <cellStyle name="SAPBEXformats 4 2 2 2 3" xfId="21291"/>
    <cellStyle name="SAPBEXformats 4 2 2 2 4" xfId="21292"/>
    <cellStyle name="SAPBEXformats 4 2 2 2 5" xfId="21293"/>
    <cellStyle name="SAPBEXformats 4 2 2 2 6" xfId="21294"/>
    <cellStyle name="SAPBEXformats 4 2 2 3" xfId="21295"/>
    <cellStyle name="SAPBEXformats 4 2 2 4" xfId="21296"/>
    <cellStyle name="SAPBEXformats 4 2 2 5" xfId="21297"/>
    <cellStyle name="SAPBEXformats 4 2 2 6" xfId="21298"/>
    <cellStyle name="SAPBEXformats 4 2 2 7" xfId="21299"/>
    <cellStyle name="SAPBEXformats 4 2 2 8" xfId="21300"/>
    <cellStyle name="SAPBEXformats 4 2 3" xfId="21301"/>
    <cellStyle name="SAPBEXformats 4 2 3 2" xfId="21302"/>
    <cellStyle name="SAPBEXformats 4 2 3 3" xfId="21303"/>
    <cellStyle name="SAPBEXformats 4 2 3 4" xfId="21304"/>
    <cellStyle name="SAPBEXformats 4 2 3 5" xfId="21305"/>
    <cellStyle name="SAPBEXformats 4 2 3 6" xfId="21306"/>
    <cellStyle name="SAPBEXformats 4 2 3 7" xfId="21307"/>
    <cellStyle name="SAPBEXformats 4 2 4" xfId="21308"/>
    <cellStyle name="SAPBEXformats 4 2 4 2" xfId="21309"/>
    <cellStyle name="SAPBEXformats 4 2 4 3" xfId="21310"/>
    <cellStyle name="SAPBEXformats 4 2 4 4" xfId="21311"/>
    <cellStyle name="SAPBEXformats 4 2 4 5" xfId="21312"/>
    <cellStyle name="SAPBEXformats 4 2 4 6" xfId="21313"/>
    <cellStyle name="SAPBEXformats 4 2 5" xfId="21314"/>
    <cellStyle name="SAPBEXformats 4 2 6" xfId="21315"/>
    <cellStyle name="SAPBEXformats 4 2 7" xfId="21316"/>
    <cellStyle name="SAPBEXformats 4 2 8" xfId="21317"/>
    <cellStyle name="SAPBEXformats 4 2 9" xfId="21318"/>
    <cellStyle name="SAPBEXformats 4 3" xfId="21319"/>
    <cellStyle name="SAPBEXformats 4 3 10" xfId="21320"/>
    <cellStyle name="SAPBEXformats 4 3 2" xfId="21321"/>
    <cellStyle name="SAPBEXformats 4 3 2 2" xfId="21322"/>
    <cellStyle name="SAPBEXformats 4 3 2 2 2" xfId="21323"/>
    <cellStyle name="SAPBEXformats 4 3 2 2 3" xfId="21324"/>
    <cellStyle name="SAPBEXformats 4 3 2 2 4" xfId="21325"/>
    <cellStyle name="SAPBEXformats 4 3 2 2 5" xfId="21326"/>
    <cellStyle name="SAPBEXformats 4 3 2 2 6" xfId="21327"/>
    <cellStyle name="SAPBEXformats 4 3 2 3" xfId="21328"/>
    <cellStyle name="SAPBEXformats 4 3 2 4" xfId="21329"/>
    <cellStyle name="SAPBEXformats 4 3 2 5" xfId="21330"/>
    <cellStyle name="SAPBEXformats 4 3 2 6" xfId="21331"/>
    <cellStyle name="SAPBEXformats 4 3 2 7" xfId="21332"/>
    <cellStyle name="SAPBEXformats 4 3 2 8" xfId="21333"/>
    <cellStyle name="SAPBEXformats 4 3 3" xfId="21334"/>
    <cellStyle name="SAPBEXformats 4 3 3 2" xfId="21335"/>
    <cellStyle name="SAPBEXformats 4 3 3 3" xfId="21336"/>
    <cellStyle name="SAPBEXformats 4 3 3 4" xfId="21337"/>
    <cellStyle name="SAPBEXformats 4 3 3 5" xfId="21338"/>
    <cellStyle name="SAPBEXformats 4 3 3 6" xfId="21339"/>
    <cellStyle name="SAPBEXformats 4 3 3 7" xfId="21340"/>
    <cellStyle name="SAPBEXformats 4 3 4" xfId="21341"/>
    <cellStyle name="SAPBEXformats 4 3 4 2" xfId="21342"/>
    <cellStyle name="SAPBEXformats 4 3 4 3" xfId="21343"/>
    <cellStyle name="SAPBEXformats 4 3 4 4" xfId="21344"/>
    <cellStyle name="SAPBEXformats 4 3 4 5" xfId="21345"/>
    <cellStyle name="SAPBEXformats 4 3 4 6" xfId="21346"/>
    <cellStyle name="SAPBEXformats 4 3 5" xfId="21347"/>
    <cellStyle name="SAPBEXformats 4 3 6" xfId="21348"/>
    <cellStyle name="SAPBEXformats 4 3 7" xfId="21349"/>
    <cellStyle name="SAPBEXformats 4 3 8" xfId="21350"/>
    <cellStyle name="SAPBEXformats 4 3 9" xfId="21351"/>
    <cellStyle name="SAPBEXformats 4 4" xfId="21352"/>
    <cellStyle name="SAPBEXformats 4 4 2" xfId="21353"/>
    <cellStyle name="SAPBEXformats 4 4 2 2" xfId="21354"/>
    <cellStyle name="SAPBEXformats 4 4 2 3" xfId="21355"/>
    <cellStyle name="SAPBEXformats 4 4 2 4" xfId="21356"/>
    <cellStyle name="SAPBEXformats 4 4 2 5" xfId="21357"/>
    <cellStyle name="SAPBEXformats 4 4 2 6" xfId="21358"/>
    <cellStyle name="SAPBEXformats 4 4 3" xfId="21359"/>
    <cellStyle name="SAPBEXformats 4 4 4" xfId="21360"/>
    <cellStyle name="SAPBEXformats 4 4 5" xfId="21361"/>
    <cellStyle name="SAPBEXformats 4 4 6" xfId="21362"/>
    <cellStyle name="SAPBEXformats 4 4 7" xfId="21363"/>
    <cellStyle name="SAPBEXformats 4 4 8" xfId="21364"/>
    <cellStyle name="SAPBEXformats 4 5" xfId="21365"/>
    <cellStyle name="SAPBEXformats 4 5 2" xfId="21366"/>
    <cellStyle name="SAPBEXformats 4 5 2 2" xfId="21367"/>
    <cellStyle name="SAPBEXformats 4 5 2 3" xfId="21368"/>
    <cellStyle name="SAPBEXformats 4 5 2 4" xfId="21369"/>
    <cellStyle name="SAPBEXformats 4 5 2 5" xfId="21370"/>
    <cellStyle name="SAPBEXformats 4 5 2 6" xfId="21371"/>
    <cellStyle name="SAPBEXformats 4 5 3" xfId="21372"/>
    <cellStyle name="SAPBEXformats 4 5 4" xfId="21373"/>
    <cellStyle name="SAPBEXformats 4 5 5" xfId="21374"/>
    <cellStyle name="SAPBEXformats 4 5 6" xfId="21375"/>
    <cellStyle name="SAPBEXformats 4 5 7" xfId="21376"/>
    <cellStyle name="SAPBEXformats 4 5 8" xfId="21377"/>
    <cellStyle name="SAPBEXformats 4 6" xfId="21378"/>
    <cellStyle name="SAPBEXformats 4 6 2" xfId="21379"/>
    <cellStyle name="SAPBEXformats 4 6 3" xfId="21380"/>
    <cellStyle name="SAPBEXformats 4 6 4" xfId="21381"/>
    <cellStyle name="SAPBEXformats 4 6 5" xfId="21382"/>
    <cellStyle name="SAPBEXformats 4 6 6" xfId="21383"/>
    <cellStyle name="SAPBEXformats 4 6 7" xfId="21384"/>
    <cellStyle name="SAPBEXformats 4 7" xfId="21385"/>
    <cellStyle name="SAPBEXformats 4 7 2" xfId="21386"/>
    <cellStyle name="SAPBEXformats 4 7 3" xfId="21387"/>
    <cellStyle name="SAPBEXformats 4 7 4" xfId="21388"/>
    <cellStyle name="SAPBEXformats 4 7 5" xfId="21389"/>
    <cellStyle name="SAPBEXformats 4 7 6" xfId="21390"/>
    <cellStyle name="SAPBEXformats 4 8" xfId="21391"/>
    <cellStyle name="SAPBEXformats 4 9" xfId="21392"/>
    <cellStyle name="SAPBEXformats 5" xfId="21393"/>
    <cellStyle name="SAPBEXformats 5 10" xfId="21394"/>
    <cellStyle name="SAPBEXformats 5 2" xfId="21395"/>
    <cellStyle name="SAPBEXformats 5 2 2" xfId="21396"/>
    <cellStyle name="SAPBEXformats 5 2 2 2" xfId="21397"/>
    <cellStyle name="SAPBEXformats 5 2 2 3" xfId="21398"/>
    <cellStyle name="SAPBEXformats 5 2 2 4" xfId="21399"/>
    <cellStyle name="SAPBEXformats 5 2 2 5" xfId="21400"/>
    <cellStyle name="SAPBEXformats 5 2 2 6" xfId="21401"/>
    <cellStyle name="SAPBEXformats 5 2 3" xfId="21402"/>
    <cellStyle name="SAPBEXformats 5 2 4" xfId="21403"/>
    <cellStyle name="SAPBEXformats 5 2 5" xfId="21404"/>
    <cellStyle name="SAPBEXformats 5 2 6" xfId="21405"/>
    <cellStyle name="SAPBEXformats 5 2 7" xfId="21406"/>
    <cellStyle name="SAPBEXformats 5 2 8" xfId="21407"/>
    <cellStyle name="SAPBEXformats 5 3" xfId="21408"/>
    <cellStyle name="SAPBEXformats 5 3 2" xfId="21409"/>
    <cellStyle name="SAPBEXformats 5 3 3" xfId="21410"/>
    <cellStyle name="SAPBEXformats 5 3 4" xfId="21411"/>
    <cellStyle name="SAPBEXformats 5 3 5" xfId="21412"/>
    <cellStyle name="SAPBEXformats 5 3 6" xfId="21413"/>
    <cellStyle name="SAPBEXformats 5 3 7" xfId="21414"/>
    <cellStyle name="SAPBEXformats 5 4" xfId="21415"/>
    <cellStyle name="SAPBEXformats 5 4 2" xfId="21416"/>
    <cellStyle name="SAPBEXformats 5 4 3" xfId="21417"/>
    <cellStyle name="SAPBEXformats 5 4 4" xfId="21418"/>
    <cellStyle name="SAPBEXformats 5 4 5" xfId="21419"/>
    <cellStyle name="SAPBEXformats 5 4 6" xfId="21420"/>
    <cellStyle name="SAPBEXformats 5 5" xfId="21421"/>
    <cellStyle name="SAPBEXformats 5 6" xfId="21422"/>
    <cellStyle name="SAPBEXformats 5 7" xfId="21423"/>
    <cellStyle name="SAPBEXformats 5 8" xfId="21424"/>
    <cellStyle name="SAPBEXformats 5 9" xfId="21425"/>
    <cellStyle name="SAPBEXformats 6" xfId="21426"/>
    <cellStyle name="SAPBEXformats 6 2" xfId="21427"/>
    <cellStyle name="SAPBEXformats 6 3" xfId="21428"/>
    <cellStyle name="SAPBEXformats 6 4" xfId="21429"/>
    <cellStyle name="SAPBEXformats 6 5" xfId="21430"/>
    <cellStyle name="SAPBEXformats 6 6" xfId="21431"/>
    <cellStyle name="SAPBEXformats 7" xfId="21432"/>
    <cellStyle name="SAPBEXformats 7 2" xfId="21433"/>
    <cellStyle name="SAPBEXformats 7 3" xfId="21434"/>
    <cellStyle name="SAPBEXformats 7 4" xfId="21435"/>
    <cellStyle name="SAPBEXformats 7 5" xfId="21436"/>
    <cellStyle name="SAPBEXformats 7 6" xfId="21437"/>
    <cellStyle name="SAPBEXformats 8" xfId="21438"/>
    <cellStyle name="SAPBEXformats 8 2" xfId="21439"/>
    <cellStyle name="SAPBEXformats 9" xfId="21440"/>
    <cellStyle name="SAPBEXformats 9 2" xfId="21441"/>
    <cellStyle name="SAPBEXheaderItem" xfId="21442"/>
    <cellStyle name="SAPBEXheaderItem 10" xfId="21443"/>
    <cellStyle name="SAPBEXheaderItem 11" xfId="21444"/>
    <cellStyle name="SAPBEXheaderItem 2" xfId="21445"/>
    <cellStyle name="SAPBEXheaderItem 2 2" xfId="21446"/>
    <cellStyle name="SAPBEXheaderItem 3" xfId="21447"/>
    <cellStyle name="SAPBEXheaderItem 3 2" xfId="21448"/>
    <cellStyle name="SAPBEXheaderItem 4" xfId="21449"/>
    <cellStyle name="SAPBEXheaderItem 4 2" xfId="21450"/>
    <cellStyle name="SAPBEXheaderItem 5" xfId="21451"/>
    <cellStyle name="SAPBEXheaderItem 5 2" xfId="21452"/>
    <cellStyle name="SAPBEXheaderItem 6" xfId="21453"/>
    <cellStyle name="SAPBEXheaderItem 6 2" xfId="21454"/>
    <cellStyle name="SAPBEXheaderItem 7" xfId="21455"/>
    <cellStyle name="SAPBEXheaderItem 7 2" xfId="21456"/>
    <cellStyle name="SAPBEXheaderItem 8" xfId="21457"/>
    <cellStyle name="SAPBEXheaderItem 8 2" xfId="21458"/>
    <cellStyle name="SAPBEXheaderItem 9" xfId="21459"/>
    <cellStyle name="SAPBEXheaderItem 9 2" xfId="21460"/>
    <cellStyle name="SAPBEXheaderText" xfId="21461"/>
    <cellStyle name="SAPBEXheaderText 10" xfId="21462"/>
    <cellStyle name="SAPBEXheaderText 11" xfId="21463"/>
    <cellStyle name="SAPBEXheaderText 2" xfId="21464"/>
    <cellStyle name="SAPBEXheaderText 2 2" xfId="21465"/>
    <cellStyle name="SAPBEXheaderText 3" xfId="21466"/>
    <cellStyle name="SAPBEXheaderText 3 2" xfId="21467"/>
    <cellStyle name="SAPBEXheaderText 4" xfId="21468"/>
    <cellStyle name="SAPBEXheaderText 4 2" xfId="21469"/>
    <cellStyle name="SAPBEXheaderText 5" xfId="21470"/>
    <cellStyle name="SAPBEXheaderText 5 2" xfId="21471"/>
    <cellStyle name="SAPBEXheaderText 6" xfId="21472"/>
    <cellStyle name="SAPBEXheaderText 6 2" xfId="21473"/>
    <cellStyle name="SAPBEXheaderText 7" xfId="21474"/>
    <cellStyle name="SAPBEXheaderText 7 2" xfId="21475"/>
    <cellStyle name="SAPBEXheaderText 8" xfId="21476"/>
    <cellStyle name="SAPBEXheaderText 8 2" xfId="21477"/>
    <cellStyle name="SAPBEXheaderText 9" xfId="21478"/>
    <cellStyle name="SAPBEXheaderText 9 2" xfId="21479"/>
    <cellStyle name="SAPBEXHLevel0" xfId="21480"/>
    <cellStyle name="SAPBEXHLevel0 10" xfId="21481"/>
    <cellStyle name="SAPBEXHLevel0 11" xfId="21482"/>
    <cellStyle name="SAPBEXHLevel0 12" xfId="21483"/>
    <cellStyle name="SAPBEXHLevel0 13" xfId="21484"/>
    <cellStyle name="SAPBEXHLevel0 14" xfId="21485"/>
    <cellStyle name="SAPBEXHLevel0 15" xfId="21486"/>
    <cellStyle name="SAPBEXHLevel0 16" xfId="21487"/>
    <cellStyle name="SAPBEXHLevel0 17" xfId="21488"/>
    <cellStyle name="SAPBEXHLevel0 2" xfId="21489"/>
    <cellStyle name="SAPBEXHLevel0 2 10" xfId="21490"/>
    <cellStyle name="SAPBEXHLevel0 2 11" xfId="21491"/>
    <cellStyle name="SAPBEXHLevel0 2 12" xfId="21492"/>
    <cellStyle name="SAPBEXHLevel0 2 13" xfId="21493"/>
    <cellStyle name="SAPBEXHLevel0 2 14" xfId="21494"/>
    <cellStyle name="SAPBEXHLevel0 2 15" xfId="21495"/>
    <cellStyle name="SAPBEXHLevel0 2 16" xfId="21496"/>
    <cellStyle name="SAPBEXHLevel0 2 17" xfId="21497"/>
    <cellStyle name="SAPBEXHLevel0 2 2" xfId="21498"/>
    <cellStyle name="SAPBEXHLevel0 2 2 10" xfId="21499"/>
    <cellStyle name="SAPBEXHLevel0 2 2 11" xfId="21500"/>
    <cellStyle name="SAPBEXHLevel0 2 2 12" xfId="21501"/>
    <cellStyle name="SAPBEXHLevel0 2 2 13" xfId="21502"/>
    <cellStyle name="SAPBEXHLevel0 2 2 14" xfId="21503"/>
    <cellStyle name="SAPBEXHLevel0 2 2 15" xfId="21504"/>
    <cellStyle name="SAPBEXHLevel0 2 2 16" xfId="21505"/>
    <cellStyle name="SAPBEXHLevel0 2 2 17" xfId="21506"/>
    <cellStyle name="SAPBEXHLevel0 2 2 2" xfId="21507"/>
    <cellStyle name="SAPBEXHLevel0 2 2 2 10" xfId="21508"/>
    <cellStyle name="SAPBEXHLevel0 2 2 2 11" xfId="21509"/>
    <cellStyle name="SAPBEXHLevel0 2 2 2 12" xfId="21510"/>
    <cellStyle name="SAPBEXHLevel0 2 2 2 13" xfId="21511"/>
    <cellStyle name="SAPBEXHLevel0 2 2 2 14" xfId="21512"/>
    <cellStyle name="SAPBEXHLevel0 2 2 2 15" xfId="21513"/>
    <cellStyle name="SAPBEXHLevel0 2 2 2 2" xfId="21514"/>
    <cellStyle name="SAPBEXHLevel0 2 2 2 2 10" xfId="21515"/>
    <cellStyle name="SAPBEXHLevel0 2 2 2 2 2" xfId="21516"/>
    <cellStyle name="SAPBEXHLevel0 2 2 2 2 2 2" xfId="21517"/>
    <cellStyle name="SAPBEXHLevel0 2 2 2 2 2 2 2" xfId="21518"/>
    <cellStyle name="SAPBEXHLevel0 2 2 2 2 2 2 3" xfId="21519"/>
    <cellStyle name="SAPBEXHLevel0 2 2 2 2 2 2 4" xfId="21520"/>
    <cellStyle name="SAPBEXHLevel0 2 2 2 2 2 2 5" xfId="21521"/>
    <cellStyle name="SAPBEXHLevel0 2 2 2 2 2 2 6" xfId="21522"/>
    <cellStyle name="SAPBEXHLevel0 2 2 2 2 2 3" xfId="21523"/>
    <cellStyle name="SAPBEXHLevel0 2 2 2 2 2 4" xfId="21524"/>
    <cellStyle name="SAPBEXHLevel0 2 2 2 2 2 5" xfId="21525"/>
    <cellStyle name="SAPBEXHLevel0 2 2 2 2 2 6" xfId="21526"/>
    <cellStyle name="SAPBEXHLevel0 2 2 2 2 2 7" xfId="21527"/>
    <cellStyle name="SAPBEXHLevel0 2 2 2 2 2 8" xfId="21528"/>
    <cellStyle name="SAPBEXHLevel0 2 2 2 2 3" xfId="21529"/>
    <cellStyle name="SAPBEXHLevel0 2 2 2 2 3 2" xfId="21530"/>
    <cellStyle name="SAPBEXHLevel0 2 2 2 2 3 3" xfId="21531"/>
    <cellStyle name="SAPBEXHLevel0 2 2 2 2 3 4" xfId="21532"/>
    <cellStyle name="SAPBEXHLevel0 2 2 2 2 3 5" xfId="21533"/>
    <cellStyle name="SAPBEXHLevel0 2 2 2 2 3 6" xfId="21534"/>
    <cellStyle name="SAPBEXHLevel0 2 2 2 2 3 7" xfId="21535"/>
    <cellStyle name="SAPBEXHLevel0 2 2 2 2 4" xfId="21536"/>
    <cellStyle name="SAPBEXHLevel0 2 2 2 2 4 2" xfId="21537"/>
    <cellStyle name="SAPBEXHLevel0 2 2 2 2 4 3" xfId="21538"/>
    <cellStyle name="SAPBEXHLevel0 2 2 2 2 4 4" xfId="21539"/>
    <cellStyle name="SAPBEXHLevel0 2 2 2 2 4 5" xfId="21540"/>
    <cellStyle name="SAPBEXHLevel0 2 2 2 2 4 6" xfId="21541"/>
    <cellStyle name="SAPBEXHLevel0 2 2 2 2 5" xfId="21542"/>
    <cellStyle name="SAPBEXHLevel0 2 2 2 2 6" xfId="21543"/>
    <cellStyle name="SAPBEXHLevel0 2 2 2 2 7" xfId="21544"/>
    <cellStyle name="SAPBEXHLevel0 2 2 2 2 8" xfId="21545"/>
    <cellStyle name="SAPBEXHLevel0 2 2 2 2 9" xfId="21546"/>
    <cellStyle name="SAPBEXHLevel0 2 2 2 3" xfId="21547"/>
    <cellStyle name="SAPBEXHLevel0 2 2 2 3 10" xfId="21548"/>
    <cellStyle name="SAPBEXHLevel0 2 2 2 3 2" xfId="21549"/>
    <cellStyle name="SAPBEXHLevel0 2 2 2 3 2 2" xfId="21550"/>
    <cellStyle name="SAPBEXHLevel0 2 2 2 3 2 2 2" xfId="21551"/>
    <cellStyle name="SAPBEXHLevel0 2 2 2 3 2 2 3" xfId="21552"/>
    <cellStyle name="SAPBEXHLevel0 2 2 2 3 2 2 4" xfId="21553"/>
    <cellStyle name="SAPBEXHLevel0 2 2 2 3 2 2 5" xfId="21554"/>
    <cellStyle name="SAPBEXHLevel0 2 2 2 3 2 2 6" xfId="21555"/>
    <cellStyle name="SAPBEXHLevel0 2 2 2 3 2 3" xfId="21556"/>
    <cellStyle name="SAPBEXHLevel0 2 2 2 3 2 4" xfId="21557"/>
    <cellStyle name="SAPBEXHLevel0 2 2 2 3 2 5" xfId="21558"/>
    <cellStyle name="SAPBEXHLevel0 2 2 2 3 2 6" xfId="21559"/>
    <cellStyle name="SAPBEXHLevel0 2 2 2 3 2 7" xfId="21560"/>
    <cellStyle name="SAPBEXHLevel0 2 2 2 3 2 8" xfId="21561"/>
    <cellStyle name="SAPBEXHLevel0 2 2 2 3 3" xfId="21562"/>
    <cellStyle name="SAPBEXHLevel0 2 2 2 3 3 2" xfId="21563"/>
    <cellStyle name="SAPBEXHLevel0 2 2 2 3 3 3" xfId="21564"/>
    <cellStyle name="SAPBEXHLevel0 2 2 2 3 3 4" xfId="21565"/>
    <cellStyle name="SAPBEXHLevel0 2 2 2 3 3 5" xfId="21566"/>
    <cellStyle name="SAPBEXHLevel0 2 2 2 3 3 6" xfId="21567"/>
    <cellStyle name="SAPBEXHLevel0 2 2 2 3 3 7" xfId="21568"/>
    <cellStyle name="SAPBEXHLevel0 2 2 2 3 4" xfId="21569"/>
    <cellStyle name="SAPBEXHLevel0 2 2 2 3 4 2" xfId="21570"/>
    <cellStyle name="SAPBEXHLevel0 2 2 2 3 4 3" xfId="21571"/>
    <cellStyle name="SAPBEXHLevel0 2 2 2 3 4 4" xfId="21572"/>
    <cellStyle name="SAPBEXHLevel0 2 2 2 3 4 5" xfId="21573"/>
    <cellStyle name="SAPBEXHLevel0 2 2 2 3 4 6" xfId="21574"/>
    <cellStyle name="SAPBEXHLevel0 2 2 2 3 5" xfId="21575"/>
    <cellStyle name="SAPBEXHLevel0 2 2 2 3 6" xfId="21576"/>
    <cellStyle name="SAPBEXHLevel0 2 2 2 3 7" xfId="21577"/>
    <cellStyle name="SAPBEXHLevel0 2 2 2 3 8" xfId="21578"/>
    <cellStyle name="SAPBEXHLevel0 2 2 2 3 9" xfId="21579"/>
    <cellStyle name="SAPBEXHLevel0 2 2 2 4" xfId="21580"/>
    <cellStyle name="SAPBEXHLevel0 2 2 2 4 2" xfId="21581"/>
    <cellStyle name="SAPBEXHLevel0 2 2 2 4 2 2" xfId="21582"/>
    <cellStyle name="SAPBEXHLevel0 2 2 2 4 2 3" xfId="21583"/>
    <cellStyle name="SAPBEXHLevel0 2 2 2 4 2 4" xfId="21584"/>
    <cellStyle name="SAPBEXHLevel0 2 2 2 4 2 5" xfId="21585"/>
    <cellStyle name="SAPBEXHLevel0 2 2 2 4 2 6" xfId="21586"/>
    <cellStyle name="SAPBEXHLevel0 2 2 2 4 3" xfId="21587"/>
    <cellStyle name="SAPBEXHLevel0 2 2 2 4 4" xfId="21588"/>
    <cellStyle name="SAPBEXHLevel0 2 2 2 4 5" xfId="21589"/>
    <cellStyle name="SAPBEXHLevel0 2 2 2 4 6" xfId="21590"/>
    <cellStyle name="SAPBEXHLevel0 2 2 2 4 7" xfId="21591"/>
    <cellStyle name="SAPBEXHLevel0 2 2 2 4 8" xfId="21592"/>
    <cellStyle name="SAPBEXHLevel0 2 2 2 5" xfId="21593"/>
    <cellStyle name="SAPBEXHLevel0 2 2 2 5 2" xfId="21594"/>
    <cellStyle name="SAPBEXHLevel0 2 2 2 5 2 2" xfId="21595"/>
    <cellStyle name="SAPBEXHLevel0 2 2 2 5 2 3" xfId="21596"/>
    <cellStyle name="SAPBEXHLevel0 2 2 2 5 2 4" xfId="21597"/>
    <cellStyle name="SAPBEXHLevel0 2 2 2 5 2 5" xfId="21598"/>
    <cellStyle name="SAPBEXHLevel0 2 2 2 5 2 6" xfId="21599"/>
    <cellStyle name="SAPBEXHLevel0 2 2 2 5 3" xfId="21600"/>
    <cellStyle name="SAPBEXHLevel0 2 2 2 5 4" xfId="21601"/>
    <cellStyle name="SAPBEXHLevel0 2 2 2 5 5" xfId="21602"/>
    <cellStyle name="SAPBEXHLevel0 2 2 2 5 6" xfId="21603"/>
    <cellStyle name="SAPBEXHLevel0 2 2 2 5 7" xfId="21604"/>
    <cellStyle name="SAPBEXHLevel0 2 2 2 5 8" xfId="21605"/>
    <cellStyle name="SAPBEXHLevel0 2 2 2 6" xfId="21606"/>
    <cellStyle name="SAPBEXHLevel0 2 2 2 6 2" xfId="21607"/>
    <cellStyle name="SAPBEXHLevel0 2 2 2 6 3" xfId="21608"/>
    <cellStyle name="SAPBEXHLevel0 2 2 2 6 4" xfId="21609"/>
    <cellStyle name="SAPBEXHLevel0 2 2 2 6 5" xfId="21610"/>
    <cellStyle name="SAPBEXHLevel0 2 2 2 6 6" xfId="21611"/>
    <cellStyle name="SAPBEXHLevel0 2 2 2 6 7" xfId="21612"/>
    <cellStyle name="SAPBEXHLevel0 2 2 2 7" xfId="21613"/>
    <cellStyle name="SAPBEXHLevel0 2 2 2 7 2" xfId="21614"/>
    <cellStyle name="SAPBEXHLevel0 2 2 2 7 3" xfId="21615"/>
    <cellStyle name="SAPBEXHLevel0 2 2 2 7 4" xfId="21616"/>
    <cellStyle name="SAPBEXHLevel0 2 2 2 7 5" xfId="21617"/>
    <cellStyle name="SAPBEXHLevel0 2 2 2 7 6" xfId="21618"/>
    <cellStyle name="SAPBEXHLevel0 2 2 2 8" xfId="21619"/>
    <cellStyle name="SAPBEXHLevel0 2 2 2 9" xfId="21620"/>
    <cellStyle name="SAPBEXHLevel0 2 2 3" xfId="21621"/>
    <cellStyle name="SAPBEXHLevel0 2 2 3 10" xfId="21622"/>
    <cellStyle name="SAPBEXHLevel0 2 2 3 2" xfId="21623"/>
    <cellStyle name="SAPBEXHLevel0 2 2 3 2 2" xfId="21624"/>
    <cellStyle name="SAPBEXHLevel0 2 2 3 2 2 2" xfId="21625"/>
    <cellStyle name="SAPBEXHLevel0 2 2 3 2 2 3" xfId="21626"/>
    <cellStyle name="SAPBEXHLevel0 2 2 3 2 2 4" xfId="21627"/>
    <cellStyle name="SAPBEXHLevel0 2 2 3 2 2 5" xfId="21628"/>
    <cellStyle name="SAPBEXHLevel0 2 2 3 2 2 6" xfId="21629"/>
    <cellStyle name="SAPBEXHLevel0 2 2 3 2 3" xfId="21630"/>
    <cellStyle name="SAPBEXHLevel0 2 2 3 2 4" xfId="21631"/>
    <cellStyle name="SAPBEXHLevel0 2 2 3 2 5" xfId="21632"/>
    <cellStyle name="SAPBEXHLevel0 2 2 3 2 6" xfId="21633"/>
    <cellStyle name="SAPBEXHLevel0 2 2 3 2 7" xfId="21634"/>
    <cellStyle name="SAPBEXHLevel0 2 2 3 2 8" xfId="21635"/>
    <cellStyle name="SAPBEXHLevel0 2 2 3 3" xfId="21636"/>
    <cellStyle name="SAPBEXHLevel0 2 2 3 3 2" xfId="21637"/>
    <cellStyle name="SAPBEXHLevel0 2 2 3 3 3" xfId="21638"/>
    <cellStyle name="SAPBEXHLevel0 2 2 3 3 4" xfId="21639"/>
    <cellStyle name="SAPBEXHLevel0 2 2 3 3 5" xfId="21640"/>
    <cellStyle name="SAPBEXHLevel0 2 2 3 3 6" xfId="21641"/>
    <cellStyle name="SAPBEXHLevel0 2 2 3 3 7" xfId="21642"/>
    <cellStyle name="SAPBEXHLevel0 2 2 3 4" xfId="21643"/>
    <cellStyle name="SAPBEXHLevel0 2 2 3 4 2" xfId="21644"/>
    <cellStyle name="SAPBEXHLevel0 2 2 3 4 3" xfId="21645"/>
    <cellStyle name="SAPBEXHLevel0 2 2 3 4 4" xfId="21646"/>
    <cellStyle name="SAPBEXHLevel0 2 2 3 4 5" xfId="21647"/>
    <cellStyle name="SAPBEXHLevel0 2 2 3 4 6" xfId="21648"/>
    <cellStyle name="SAPBEXHLevel0 2 2 3 5" xfId="21649"/>
    <cellStyle name="SAPBEXHLevel0 2 2 3 6" xfId="21650"/>
    <cellStyle name="SAPBEXHLevel0 2 2 3 7" xfId="21651"/>
    <cellStyle name="SAPBEXHLevel0 2 2 3 8" xfId="21652"/>
    <cellStyle name="SAPBEXHLevel0 2 2 3 9" xfId="21653"/>
    <cellStyle name="SAPBEXHLevel0 2 2 4" xfId="21654"/>
    <cellStyle name="SAPBEXHLevel0 2 2 4 2" xfId="21655"/>
    <cellStyle name="SAPBEXHLevel0 2 2 4 2 2" xfId="21656"/>
    <cellStyle name="SAPBEXHLevel0 2 2 4 2 3" xfId="21657"/>
    <cellStyle name="SAPBEXHLevel0 2 2 4 2 4" xfId="21658"/>
    <cellStyle name="SAPBEXHLevel0 2 2 4 2 5" xfId="21659"/>
    <cellStyle name="SAPBEXHLevel0 2 2 4 2 6" xfId="21660"/>
    <cellStyle name="SAPBEXHLevel0 2 2 4 3" xfId="21661"/>
    <cellStyle name="SAPBEXHLevel0 2 2 4 4" xfId="21662"/>
    <cellStyle name="SAPBEXHLevel0 2 2 4 5" xfId="21663"/>
    <cellStyle name="SAPBEXHLevel0 2 2 4 6" xfId="21664"/>
    <cellStyle name="SAPBEXHLevel0 2 2 4 7" xfId="21665"/>
    <cellStyle name="SAPBEXHLevel0 2 2 4 8" xfId="21666"/>
    <cellStyle name="SAPBEXHLevel0 2 2 5" xfId="21667"/>
    <cellStyle name="SAPBEXHLevel0 2 2 5 2" xfId="21668"/>
    <cellStyle name="SAPBEXHLevel0 2 2 5 2 2" xfId="21669"/>
    <cellStyle name="SAPBEXHLevel0 2 2 5 2 3" xfId="21670"/>
    <cellStyle name="SAPBEXHLevel0 2 2 5 2 4" xfId="21671"/>
    <cellStyle name="SAPBEXHLevel0 2 2 5 2 5" xfId="21672"/>
    <cellStyle name="SAPBEXHLevel0 2 2 5 2 6" xfId="21673"/>
    <cellStyle name="SAPBEXHLevel0 2 2 5 3" xfId="21674"/>
    <cellStyle name="SAPBEXHLevel0 2 2 5 4" xfId="21675"/>
    <cellStyle name="SAPBEXHLevel0 2 2 5 5" xfId="21676"/>
    <cellStyle name="SAPBEXHLevel0 2 2 5 6" xfId="21677"/>
    <cellStyle name="SAPBEXHLevel0 2 2 5 7" xfId="21678"/>
    <cellStyle name="SAPBEXHLevel0 2 2 5 8" xfId="21679"/>
    <cellStyle name="SAPBEXHLevel0 2 2 6" xfId="21680"/>
    <cellStyle name="SAPBEXHLevel0 2 2 6 2" xfId="21681"/>
    <cellStyle name="SAPBEXHLevel0 2 2 6 3" xfId="21682"/>
    <cellStyle name="SAPBEXHLevel0 2 2 6 4" xfId="21683"/>
    <cellStyle name="SAPBEXHLevel0 2 2 6 5" xfId="21684"/>
    <cellStyle name="SAPBEXHLevel0 2 2 6 6" xfId="21685"/>
    <cellStyle name="SAPBEXHLevel0 2 2 7" xfId="21686"/>
    <cellStyle name="SAPBEXHLevel0 2 2 7 2" xfId="21687"/>
    <cellStyle name="SAPBEXHLevel0 2 2 7 3" xfId="21688"/>
    <cellStyle name="SAPBEXHLevel0 2 2 7 4" xfId="21689"/>
    <cellStyle name="SAPBEXHLevel0 2 2 7 5" xfId="21690"/>
    <cellStyle name="SAPBEXHLevel0 2 2 7 6" xfId="21691"/>
    <cellStyle name="SAPBEXHLevel0 2 2 8" xfId="21692"/>
    <cellStyle name="SAPBEXHLevel0 2 2 8 2" xfId="21693"/>
    <cellStyle name="SAPBEXHLevel0 2 2 8 3" xfId="21694"/>
    <cellStyle name="SAPBEXHLevel0 2 2 8 4" xfId="21695"/>
    <cellStyle name="SAPBEXHLevel0 2 2 8 5" xfId="21696"/>
    <cellStyle name="SAPBEXHLevel0 2 2 9" xfId="21697"/>
    <cellStyle name="SAPBEXHLevel0 2 2 9 2" xfId="21698"/>
    <cellStyle name="SAPBEXHLevel0 2 2 9 3" xfId="21699"/>
    <cellStyle name="SAPBEXHLevel0 2 2 9 4" xfId="21700"/>
    <cellStyle name="SAPBEXHLevel0 2 2 9 5" xfId="21701"/>
    <cellStyle name="SAPBEXHLevel0 2 3" xfId="21702"/>
    <cellStyle name="SAPBEXHLevel0 2 3 10" xfId="21703"/>
    <cellStyle name="SAPBEXHLevel0 2 3 11" xfId="21704"/>
    <cellStyle name="SAPBEXHLevel0 2 3 12" xfId="21705"/>
    <cellStyle name="SAPBEXHLevel0 2 3 13" xfId="21706"/>
    <cellStyle name="SAPBEXHLevel0 2 3 2" xfId="21707"/>
    <cellStyle name="SAPBEXHLevel0 2 3 2 10" xfId="21708"/>
    <cellStyle name="SAPBEXHLevel0 2 3 2 2" xfId="21709"/>
    <cellStyle name="SAPBEXHLevel0 2 3 2 2 2" xfId="21710"/>
    <cellStyle name="SAPBEXHLevel0 2 3 2 2 2 2" xfId="21711"/>
    <cellStyle name="SAPBEXHLevel0 2 3 2 2 2 3" xfId="21712"/>
    <cellStyle name="SAPBEXHLevel0 2 3 2 2 2 4" xfId="21713"/>
    <cellStyle name="SAPBEXHLevel0 2 3 2 2 2 5" xfId="21714"/>
    <cellStyle name="SAPBEXHLevel0 2 3 2 2 2 6" xfId="21715"/>
    <cellStyle name="SAPBEXHLevel0 2 3 2 2 3" xfId="21716"/>
    <cellStyle name="SAPBEXHLevel0 2 3 2 2 4" xfId="21717"/>
    <cellStyle name="SAPBEXHLevel0 2 3 2 2 5" xfId="21718"/>
    <cellStyle name="SAPBEXHLevel0 2 3 2 2 6" xfId="21719"/>
    <cellStyle name="SAPBEXHLevel0 2 3 2 2 7" xfId="21720"/>
    <cellStyle name="SAPBEXHLevel0 2 3 2 2 8" xfId="21721"/>
    <cellStyle name="SAPBEXHLevel0 2 3 2 3" xfId="21722"/>
    <cellStyle name="SAPBEXHLevel0 2 3 2 3 2" xfId="21723"/>
    <cellStyle name="SAPBEXHLevel0 2 3 2 3 3" xfId="21724"/>
    <cellStyle name="SAPBEXHLevel0 2 3 2 3 4" xfId="21725"/>
    <cellStyle name="SAPBEXHLevel0 2 3 2 3 5" xfId="21726"/>
    <cellStyle name="SAPBEXHLevel0 2 3 2 3 6" xfId="21727"/>
    <cellStyle name="SAPBEXHLevel0 2 3 2 3 7" xfId="21728"/>
    <cellStyle name="SAPBEXHLevel0 2 3 2 4" xfId="21729"/>
    <cellStyle name="SAPBEXHLevel0 2 3 2 4 2" xfId="21730"/>
    <cellStyle name="SAPBEXHLevel0 2 3 2 4 3" xfId="21731"/>
    <cellStyle name="SAPBEXHLevel0 2 3 2 4 4" xfId="21732"/>
    <cellStyle name="SAPBEXHLevel0 2 3 2 4 5" xfId="21733"/>
    <cellStyle name="SAPBEXHLevel0 2 3 2 4 6" xfId="21734"/>
    <cellStyle name="SAPBEXHLevel0 2 3 2 5" xfId="21735"/>
    <cellStyle name="SAPBEXHLevel0 2 3 2 6" xfId="21736"/>
    <cellStyle name="SAPBEXHLevel0 2 3 2 7" xfId="21737"/>
    <cellStyle name="SAPBEXHLevel0 2 3 2 8" xfId="21738"/>
    <cellStyle name="SAPBEXHLevel0 2 3 2 9" xfId="21739"/>
    <cellStyle name="SAPBEXHLevel0 2 3 3" xfId="21740"/>
    <cellStyle name="SAPBEXHLevel0 2 3 3 10" xfId="21741"/>
    <cellStyle name="SAPBEXHLevel0 2 3 3 2" xfId="21742"/>
    <cellStyle name="SAPBEXHLevel0 2 3 3 2 2" xfId="21743"/>
    <cellStyle name="SAPBEXHLevel0 2 3 3 2 2 2" xfId="21744"/>
    <cellStyle name="SAPBEXHLevel0 2 3 3 2 2 3" xfId="21745"/>
    <cellStyle name="SAPBEXHLevel0 2 3 3 2 2 4" xfId="21746"/>
    <cellStyle name="SAPBEXHLevel0 2 3 3 2 2 5" xfId="21747"/>
    <cellStyle name="SAPBEXHLevel0 2 3 3 2 2 6" xfId="21748"/>
    <cellStyle name="SAPBEXHLevel0 2 3 3 2 3" xfId="21749"/>
    <cellStyle name="SAPBEXHLevel0 2 3 3 2 4" xfId="21750"/>
    <cellStyle name="SAPBEXHLevel0 2 3 3 2 5" xfId="21751"/>
    <cellStyle name="SAPBEXHLevel0 2 3 3 2 6" xfId="21752"/>
    <cellStyle name="SAPBEXHLevel0 2 3 3 2 7" xfId="21753"/>
    <cellStyle name="SAPBEXHLevel0 2 3 3 2 8" xfId="21754"/>
    <cellStyle name="SAPBEXHLevel0 2 3 3 3" xfId="21755"/>
    <cellStyle name="SAPBEXHLevel0 2 3 3 3 2" xfId="21756"/>
    <cellStyle name="SAPBEXHLevel0 2 3 3 3 3" xfId="21757"/>
    <cellStyle name="SAPBEXHLevel0 2 3 3 3 4" xfId="21758"/>
    <cellStyle name="SAPBEXHLevel0 2 3 3 3 5" xfId="21759"/>
    <cellStyle name="SAPBEXHLevel0 2 3 3 3 6" xfId="21760"/>
    <cellStyle name="SAPBEXHLevel0 2 3 3 3 7" xfId="21761"/>
    <cellStyle name="SAPBEXHLevel0 2 3 3 4" xfId="21762"/>
    <cellStyle name="SAPBEXHLevel0 2 3 3 4 2" xfId="21763"/>
    <cellStyle name="SAPBEXHLevel0 2 3 3 4 3" xfId="21764"/>
    <cellStyle name="SAPBEXHLevel0 2 3 3 4 4" xfId="21765"/>
    <cellStyle name="SAPBEXHLevel0 2 3 3 4 5" xfId="21766"/>
    <cellStyle name="SAPBEXHLevel0 2 3 3 4 6" xfId="21767"/>
    <cellStyle name="SAPBEXHLevel0 2 3 3 5" xfId="21768"/>
    <cellStyle name="SAPBEXHLevel0 2 3 3 6" xfId="21769"/>
    <cellStyle name="SAPBEXHLevel0 2 3 3 7" xfId="21770"/>
    <cellStyle name="SAPBEXHLevel0 2 3 3 8" xfId="21771"/>
    <cellStyle name="SAPBEXHLevel0 2 3 3 9" xfId="21772"/>
    <cellStyle name="SAPBEXHLevel0 2 3 4" xfId="21773"/>
    <cellStyle name="SAPBEXHLevel0 2 3 4 2" xfId="21774"/>
    <cellStyle name="SAPBEXHLevel0 2 3 4 2 2" xfId="21775"/>
    <cellStyle name="SAPBEXHLevel0 2 3 4 2 3" xfId="21776"/>
    <cellStyle name="SAPBEXHLevel0 2 3 4 2 4" xfId="21777"/>
    <cellStyle name="SAPBEXHLevel0 2 3 4 2 5" xfId="21778"/>
    <cellStyle name="SAPBEXHLevel0 2 3 4 2 6" xfId="21779"/>
    <cellStyle name="SAPBEXHLevel0 2 3 4 3" xfId="21780"/>
    <cellStyle name="SAPBEXHLevel0 2 3 4 4" xfId="21781"/>
    <cellStyle name="SAPBEXHLevel0 2 3 4 5" xfId="21782"/>
    <cellStyle name="SAPBEXHLevel0 2 3 4 6" xfId="21783"/>
    <cellStyle name="SAPBEXHLevel0 2 3 4 7" xfId="21784"/>
    <cellStyle name="SAPBEXHLevel0 2 3 4 8" xfId="21785"/>
    <cellStyle name="SAPBEXHLevel0 2 3 5" xfId="21786"/>
    <cellStyle name="SAPBEXHLevel0 2 3 5 2" xfId="21787"/>
    <cellStyle name="SAPBEXHLevel0 2 3 5 2 2" xfId="21788"/>
    <cellStyle name="SAPBEXHLevel0 2 3 5 2 3" xfId="21789"/>
    <cellStyle name="SAPBEXHLevel0 2 3 5 2 4" xfId="21790"/>
    <cellStyle name="SAPBEXHLevel0 2 3 5 2 5" xfId="21791"/>
    <cellStyle name="SAPBEXHLevel0 2 3 5 2 6" xfId="21792"/>
    <cellStyle name="SAPBEXHLevel0 2 3 5 3" xfId="21793"/>
    <cellStyle name="SAPBEXHLevel0 2 3 5 4" xfId="21794"/>
    <cellStyle name="SAPBEXHLevel0 2 3 5 5" xfId="21795"/>
    <cellStyle name="SAPBEXHLevel0 2 3 5 6" xfId="21796"/>
    <cellStyle name="SAPBEXHLevel0 2 3 5 7" xfId="21797"/>
    <cellStyle name="SAPBEXHLevel0 2 3 5 8" xfId="21798"/>
    <cellStyle name="SAPBEXHLevel0 2 3 6" xfId="21799"/>
    <cellStyle name="SAPBEXHLevel0 2 3 6 2" xfId="21800"/>
    <cellStyle name="SAPBEXHLevel0 2 3 6 3" xfId="21801"/>
    <cellStyle name="SAPBEXHLevel0 2 3 6 4" xfId="21802"/>
    <cellStyle name="SAPBEXHLevel0 2 3 6 5" xfId="21803"/>
    <cellStyle name="SAPBEXHLevel0 2 3 6 6" xfId="21804"/>
    <cellStyle name="SAPBEXHLevel0 2 3 6 7" xfId="21805"/>
    <cellStyle name="SAPBEXHLevel0 2 3 7" xfId="21806"/>
    <cellStyle name="SAPBEXHLevel0 2 3 7 2" xfId="21807"/>
    <cellStyle name="SAPBEXHLevel0 2 3 7 3" xfId="21808"/>
    <cellStyle name="SAPBEXHLevel0 2 3 7 4" xfId="21809"/>
    <cellStyle name="SAPBEXHLevel0 2 3 7 5" xfId="21810"/>
    <cellStyle name="SAPBEXHLevel0 2 3 7 6" xfId="21811"/>
    <cellStyle name="SAPBEXHLevel0 2 3 8" xfId="21812"/>
    <cellStyle name="SAPBEXHLevel0 2 3 9" xfId="21813"/>
    <cellStyle name="SAPBEXHLevel0 2 4" xfId="21814"/>
    <cellStyle name="SAPBEXHLevel0 2 4 10" xfId="21815"/>
    <cellStyle name="SAPBEXHLevel0 2 4 11" xfId="21816"/>
    <cellStyle name="SAPBEXHLevel0 2 4 12" xfId="21817"/>
    <cellStyle name="SAPBEXHLevel0 2 4 13" xfId="21818"/>
    <cellStyle name="SAPBEXHLevel0 2 4 2" xfId="21819"/>
    <cellStyle name="SAPBEXHLevel0 2 4 2 10" xfId="21820"/>
    <cellStyle name="SAPBEXHLevel0 2 4 2 2" xfId="21821"/>
    <cellStyle name="SAPBEXHLevel0 2 4 2 2 2" xfId="21822"/>
    <cellStyle name="SAPBEXHLevel0 2 4 2 2 2 2" xfId="21823"/>
    <cellStyle name="SAPBEXHLevel0 2 4 2 2 2 3" xfId="21824"/>
    <cellStyle name="SAPBEXHLevel0 2 4 2 2 2 4" xfId="21825"/>
    <cellStyle name="SAPBEXHLevel0 2 4 2 2 2 5" xfId="21826"/>
    <cellStyle name="SAPBEXHLevel0 2 4 2 2 2 6" xfId="21827"/>
    <cellStyle name="SAPBEXHLevel0 2 4 2 2 3" xfId="21828"/>
    <cellStyle name="SAPBEXHLevel0 2 4 2 2 4" xfId="21829"/>
    <cellStyle name="SAPBEXHLevel0 2 4 2 2 5" xfId="21830"/>
    <cellStyle name="SAPBEXHLevel0 2 4 2 2 6" xfId="21831"/>
    <cellStyle name="SAPBEXHLevel0 2 4 2 2 7" xfId="21832"/>
    <cellStyle name="SAPBEXHLevel0 2 4 2 2 8" xfId="21833"/>
    <cellStyle name="SAPBEXHLevel0 2 4 2 3" xfId="21834"/>
    <cellStyle name="SAPBEXHLevel0 2 4 2 3 2" xfId="21835"/>
    <cellStyle name="SAPBEXHLevel0 2 4 2 3 3" xfId="21836"/>
    <cellStyle name="SAPBEXHLevel0 2 4 2 3 4" xfId="21837"/>
    <cellStyle name="SAPBEXHLevel0 2 4 2 3 5" xfId="21838"/>
    <cellStyle name="SAPBEXHLevel0 2 4 2 3 6" xfId="21839"/>
    <cellStyle name="SAPBEXHLevel0 2 4 2 3 7" xfId="21840"/>
    <cellStyle name="SAPBEXHLevel0 2 4 2 4" xfId="21841"/>
    <cellStyle name="SAPBEXHLevel0 2 4 2 4 2" xfId="21842"/>
    <cellStyle name="SAPBEXHLevel0 2 4 2 4 3" xfId="21843"/>
    <cellStyle name="SAPBEXHLevel0 2 4 2 4 4" xfId="21844"/>
    <cellStyle name="SAPBEXHLevel0 2 4 2 4 5" xfId="21845"/>
    <cellStyle name="SAPBEXHLevel0 2 4 2 4 6" xfId="21846"/>
    <cellStyle name="SAPBEXHLevel0 2 4 2 5" xfId="21847"/>
    <cellStyle name="SAPBEXHLevel0 2 4 2 6" xfId="21848"/>
    <cellStyle name="SAPBEXHLevel0 2 4 2 7" xfId="21849"/>
    <cellStyle name="SAPBEXHLevel0 2 4 2 8" xfId="21850"/>
    <cellStyle name="SAPBEXHLevel0 2 4 2 9" xfId="21851"/>
    <cellStyle name="SAPBEXHLevel0 2 4 3" xfId="21852"/>
    <cellStyle name="SAPBEXHLevel0 2 4 3 10" xfId="21853"/>
    <cellStyle name="SAPBEXHLevel0 2 4 3 2" xfId="21854"/>
    <cellStyle name="SAPBEXHLevel0 2 4 3 2 2" xfId="21855"/>
    <cellStyle name="SAPBEXHLevel0 2 4 3 2 2 2" xfId="21856"/>
    <cellStyle name="SAPBEXHLevel0 2 4 3 2 2 3" xfId="21857"/>
    <cellStyle name="SAPBEXHLevel0 2 4 3 2 2 4" xfId="21858"/>
    <cellStyle name="SAPBEXHLevel0 2 4 3 2 2 5" xfId="21859"/>
    <cellStyle name="SAPBEXHLevel0 2 4 3 2 2 6" xfId="21860"/>
    <cellStyle name="SAPBEXHLevel0 2 4 3 2 3" xfId="21861"/>
    <cellStyle name="SAPBEXHLevel0 2 4 3 2 4" xfId="21862"/>
    <cellStyle name="SAPBEXHLevel0 2 4 3 2 5" xfId="21863"/>
    <cellStyle name="SAPBEXHLevel0 2 4 3 2 6" xfId="21864"/>
    <cellStyle name="SAPBEXHLevel0 2 4 3 2 7" xfId="21865"/>
    <cellStyle name="SAPBEXHLevel0 2 4 3 2 8" xfId="21866"/>
    <cellStyle name="SAPBEXHLevel0 2 4 3 3" xfId="21867"/>
    <cellStyle name="SAPBEXHLevel0 2 4 3 3 2" xfId="21868"/>
    <cellStyle name="SAPBEXHLevel0 2 4 3 3 3" xfId="21869"/>
    <cellStyle name="SAPBEXHLevel0 2 4 3 3 4" xfId="21870"/>
    <cellStyle name="SAPBEXHLevel0 2 4 3 3 5" xfId="21871"/>
    <cellStyle name="SAPBEXHLevel0 2 4 3 3 6" xfId="21872"/>
    <cellStyle name="SAPBEXHLevel0 2 4 3 3 7" xfId="21873"/>
    <cellStyle name="SAPBEXHLevel0 2 4 3 4" xfId="21874"/>
    <cellStyle name="SAPBEXHLevel0 2 4 3 4 2" xfId="21875"/>
    <cellStyle name="SAPBEXHLevel0 2 4 3 4 3" xfId="21876"/>
    <cellStyle name="SAPBEXHLevel0 2 4 3 4 4" xfId="21877"/>
    <cellStyle name="SAPBEXHLevel0 2 4 3 4 5" xfId="21878"/>
    <cellStyle name="SAPBEXHLevel0 2 4 3 4 6" xfId="21879"/>
    <cellStyle name="SAPBEXHLevel0 2 4 3 5" xfId="21880"/>
    <cellStyle name="SAPBEXHLevel0 2 4 3 6" xfId="21881"/>
    <cellStyle name="SAPBEXHLevel0 2 4 3 7" xfId="21882"/>
    <cellStyle name="SAPBEXHLevel0 2 4 3 8" xfId="21883"/>
    <cellStyle name="SAPBEXHLevel0 2 4 3 9" xfId="21884"/>
    <cellStyle name="SAPBEXHLevel0 2 4 4" xfId="21885"/>
    <cellStyle name="SAPBEXHLevel0 2 4 4 2" xfId="21886"/>
    <cellStyle name="SAPBEXHLevel0 2 4 4 2 2" xfId="21887"/>
    <cellStyle name="SAPBEXHLevel0 2 4 4 2 3" xfId="21888"/>
    <cellStyle name="SAPBEXHLevel0 2 4 4 2 4" xfId="21889"/>
    <cellStyle name="SAPBEXHLevel0 2 4 4 2 5" xfId="21890"/>
    <cellStyle name="SAPBEXHLevel0 2 4 4 2 6" xfId="21891"/>
    <cellStyle name="SAPBEXHLevel0 2 4 4 3" xfId="21892"/>
    <cellStyle name="SAPBEXHLevel0 2 4 4 4" xfId="21893"/>
    <cellStyle name="SAPBEXHLevel0 2 4 4 5" xfId="21894"/>
    <cellStyle name="SAPBEXHLevel0 2 4 4 6" xfId="21895"/>
    <cellStyle name="SAPBEXHLevel0 2 4 4 7" xfId="21896"/>
    <cellStyle name="SAPBEXHLevel0 2 4 4 8" xfId="21897"/>
    <cellStyle name="SAPBEXHLevel0 2 4 5" xfId="21898"/>
    <cellStyle name="SAPBEXHLevel0 2 4 5 2" xfId="21899"/>
    <cellStyle name="SAPBEXHLevel0 2 4 5 2 2" xfId="21900"/>
    <cellStyle name="SAPBEXHLevel0 2 4 5 2 3" xfId="21901"/>
    <cellStyle name="SAPBEXHLevel0 2 4 5 2 4" xfId="21902"/>
    <cellStyle name="SAPBEXHLevel0 2 4 5 2 5" xfId="21903"/>
    <cellStyle name="SAPBEXHLevel0 2 4 5 2 6" xfId="21904"/>
    <cellStyle name="SAPBEXHLevel0 2 4 5 3" xfId="21905"/>
    <cellStyle name="SAPBEXHLevel0 2 4 5 4" xfId="21906"/>
    <cellStyle name="SAPBEXHLevel0 2 4 5 5" xfId="21907"/>
    <cellStyle name="SAPBEXHLevel0 2 4 5 6" xfId="21908"/>
    <cellStyle name="SAPBEXHLevel0 2 4 5 7" xfId="21909"/>
    <cellStyle name="SAPBEXHLevel0 2 4 5 8" xfId="21910"/>
    <cellStyle name="SAPBEXHLevel0 2 4 6" xfId="21911"/>
    <cellStyle name="SAPBEXHLevel0 2 4 6 2" xfId="21912"/>
    <cellStyle name="SAPBEXHLevel0 2 4 6 3" xfId="21913"/>
    <cellStyle name="SAPBEXHLevel0 2 4 6 4" xfId="21914"/>
    <cellStyle name="SAPBEXHLevel0 2 4 6 5" xfId="21915"/>
    <cellStyle name="SAPBEXHLevel0 2 4 6 6" xfId="21916"/>
    <cellStyle name="SAPBEXHLevel0 2 4 6 7" xfId="21917"/>
    <cellStyle name="SAPBEXHLevel0 2 4 7" xfId="21918"/>
    <cellStyle name="SAPBEXHLevel0 2 4 7 2" xfId="21919"/>
    <cellStyle name="SAPBEXHLevel0 2 4 7 3" xfId="21920"/>
    <cellStyle name="SAPBEXHLevel0 2 4 7 4" xfId="21921"/>
    <cellStyle name="SAPBEXHLevel0 2 4 7 5" xfId="21922"/>
    <cellStyle name="SAPBEXHLevel0 2 4 7 6" xfId="21923"/>
    <cellStyle name="SAPBEXHLevel0 2 4 8" xfId="21924"/>
    <cellStyle name="SAPBEXHLevel0 2 4 9" xfId="21925"/>
    <cellStyle name="SAPBEXHLevel0 2 5" xfId="21926"/>
    <cellStyle name="SAPBEXHLevel0 2 5 10" xfId="21927"/>
    <cellStyle name="SAPBEXHLevel0 2 5 2" xfId="21928"/>
    <cellStyle name="SAPBEXHLevel0 2 5 2 2" xfId="21929"/>
    <cellStyle name="SAPBEXHLevel0 2 5 2 2 2" xfId="21930"/>
    <cellStyle name="SAPBEXHLevel0 2 5 2 2 3" xfId="21931"/>
    <cellStyle name="SAPBEXHLevel0 2 5 2 2 4" xfId="21932"/>
    <cellStyle name="SAPBEXHLevel0 2 5 2 2 5" xfId="21933"/>
    <cellStyle name="SAPBEXHLevel0 2 5 2 2 6" xfId="21934"/>
    <cellStyle name="SAPBEXHLevel0 2 5 2 3" xfId="21935"/>
    <cellStyle name="SAPBEXHLevel0 2 5 2 4" xfId="21936"/>
    <cellStyle name="SAPBEXHLevel0 2 5 2 5" xfId="21937"/>
    <cellStyle name="SAPBEXHLevel0 2 5 2 6" xfId="21938"/>
    <cellStyle name="SAPBEXHLevel0 2 5 2 7" xfId="21939"/>
    <cellStyle name="SAPBEXHLevel0 2 5 2 8" xfId="21940"/>
    <cellStyle name="SAPBEXHLevel0 2 5 3" xfId="21941"/>
    <cellStyle name="SAPBEXHLevel0 2 5 3 2" xfId="21942"/>
    <cellStyle name="SAPBEXHLevel0 2 5 3 3" xfId="21943"/>
    <cellStyle name="SAPBEXHLevel0 2 5 3 4" xfId="21944"/>
    <cellStyle name="SAPBEXHLevel0 2 5 3 5" xfId="21945"/>
    <cellStyle name="SAPBEXHLevel0 2 5 3 6" xfId="21946"/>
    <cellStyle name="SAPBEXHLevel0 2 5 3 7" xfId="21947"/>
    <cellStyle name="SAPBEXHLevel0 2 5 4" xfId="21948"/>
    <cellStyle name="SAPBEXHLevel0 2 5 4 2" xfId="21949"/>
    <cellStyle name="SAPBEXHLevel0 2 5 4 3" xfId="21950"/>
    <cellStyle name="SAPBEXHLevel0 2 5 4 4" xfId="21951"/>
    <cellStyle name="SAPBEXHLevel0 2 5 4 5" xfId="21952"/>
    <cellStyle name="SAPBEXHLevel0 2 5 4 6" xfId="21953"/>
    <cellStyle name="SAPBEXHLevel0 2 5 5" xfId="21954"/>
    <cellStyle name="SAPBEXHLevel0 2 5 6" xfId="21955"/>
    <cellStyle name="SAPBEXHLevel0 2 5 7" xfId="21956"/>
    <cellStyle name="SAPBEXHLevel0 2 5 8" xfId="21957"/>
    <cellStyle name="SAPBEXHLevel0 2 5 9" xfId="21958"/>
    <cellStyle name="SAPBEXHLevel0 2 6" xfId="21959"/>
    <cellStyle name="SAPBEXHLevel0 2 6 2" xfId="21960"/>
    <cellStyle name="SAPBEXHLevel0 2 6 3" xfId="21961"/>
    <cellStyle name="SAPBEXHLevel0 2 6 4" xfId="21962"/>
    <cellStyle name="SAPBEXHLevel0 2 6 5" xfId="21963"/>
    <cellStyle name="SAPBEXHLevel0 2 7" xfId="21964"/>
    <cellStyle name="SAPBEXHLevel0 2 7 2" xfId="21965"/>
    <cellStyle name="SAPBEXHLevel0 2 7 3" xfId="21966"/>
    <cellStyle name="SAPBEXHLevel0 2 7 4" xfId="21967"/>
    <cellStyle name="SAPBEXHLevel0 2 7 5" xfId="21968"/>
    <cellStyle name="SAPBEXHLevel0 2 8" xfId="21969"/>
    <cellStyle name="SAPBEXHLevel0 2 8 2" xfId="21970"/>
    <cellStyle name="SAPBEXHLevel0 2 8 3" xfId="21971"/>
    <cellStyle name="SAPBEXHLevel0 2 8 4" xfId="21972"/>
    <cellStyle name="SAPBEXHLevel0 2 8 5" xfId="21973"/>
    <cellStyle name="SAPBEXHLevel0 2 9" xfId="21974"/>
    <cellStyle name="SAPBEXHLevel0 3" xfId="21975"/>
    <cellStyle name="SAPBEXHLevel0 3 10" xfId="21976"/>
    <cellStyle name="SAPBEXHLevel0 3 11" xfId="21977"/>
    <cellStyle name="SAPBEXHLevel0 3 12" xfId="21978"/>
    <cellStyle name="SAPBEXHLevel0 3 13" xfId="21979"/>
    <cellStyle name="SAPBEXHLevel0 3 14" xfId="21980"/>
    <cellStyle name="SAPBEXHLevel0 3 15" xfId="21981"/>
    <cellStyle name="SAPBEXHLevel0 3 16" xfId="21982"/>
    <cellStyle name="SAPBEXHLevel0 3 17" xfId="21983"/>
    <cellStyle name="SAPBEXHLevel0 3 2" xfId="21984"/>
    <cellStyle name="SAPBEXHLevel0 3 2 10" xfId="21985"/>
    <cellStyle name="SAPBEXHLevel0 3 2 11" xfId="21986"/>
    <cellStyle name="SAPBEXHLevel0 3 2 12" xfId="21987"/>
    <cellStyle name="SAPBEXHLevel0 3 2 13" xfId="21988"/>
    <cellStyle name="SAPBEXHLevel0 3 2 14" xfId="21989"/>
    <cellStyle name="SAPBEXHLevel0 3 2 15" xfId="21990"/>
    <cellStyle name="SAPBEXHLevel0 3 2 2" xfId="21991"/>
    <cellStyle name="SAPBEXHLevel0 3 2 2 10" xfId="21992"/>
    <cellStyle name="SAPBEXHLevel0 3 2 2 2" xfId="21993"/>
    <cellStyle name="SAPBEXHLevel0 3 2 2 2 2" xfId="21994"/>
    <cellStyle name="SAPBEXHLevel0 3 2 2 2 2 2" xfId="21995"/>
    <cellStyle name="SAPBEXHLevel0 3 2 2 2 2 3" xfId="21996"/>
    <cellStyle name="SAPBEXHLevel0 3 2 2 2 2 4" xfId="21997"/>
    <cellStyle name="SAPBEXHLevel0 3 2 2 2 2 5" xfId="21998"/>
    <cellStyle name="SAPBEXHLevel0 3 2 2 2 2 6" xfId="21999"/>
    <cellStyle name="SAPBEXHLevel0 3 2 2 2 3" xfId="22000"/>
    <cellStyle name="SAPBEXHLevel0 3 2 2 2 4" xfId="22001"/>
    <cellStyle name="SAPBEXHLevel0 3 2 2 2 5" xfId="22002"/>
    <cellStyle name="SAPBEXHLevel0 3 2 2 2 6" xfId="22003"/>
    <cellStyle name="SAPBEXHLevel0 3 2 2 2 7" xfId="22004"/>
    <cellStyle name="SAPBEXHLevel0 3 2 2 2 8" xfId="22005"/>
    <cellStyle name="SAPBEXHLevel0 3 2 2 3" xfId="22006"/>
    <cellStyle name="SAPBEXHLevel0 3 2 2 3 2" xfId="22007"/>
    <cellStyle name="SAPBEXHLevel0 3 2 2 3 3" xfId="22008"/>
    <cellStyle name="SAPBEXHLevel0 3 2 2 3 4" xfId="22009"/>
    <cellStyle name="SAPBEXHLevel0 3 2 2 3 5" xfId="22010"/>
    <cellStyle name="SAPBEXHLevel0 3 2 2 3 6" xfId="22011"/>
    <cellStyle name="SAPBEXHLevel0 3 2 2 3 7" xfId="22012"/>
    <cellStyle name="SAPBEXHLevel0 3 2 2 4" xfId="22013"/>
    <cellStyle name="SAPBEXHLevel0 3 2 2 4 2" xfId="22014"/>
    <cellStyle name="SAPBEXHLevel0 3 2 2 4 3" xfId="22015"/>
    <cellStyle name="SAPBEXHLevel0 3 2 2 4 4" xfId="22016"/>
    <cellStyle name="SAPBEXHLevel0 3 2 2 4 5" xfId="22017"/>
    <cellStyle name="SAPBEXHLevel0 3 2 2 4 6" xfId="22018"/>
    <cellStyle name="SAPBEXHLevel0 3 2 2 5" xfId="22019"/>
    <cellStyle name="SAPBEXHLevel0 3 2 2 6" xfId="22020"/>
    <cellStyle name="SAPBEXHLevel0 3 2 2 7" xfId="22021"/>
    <cellStyle name="SAPBEXHLevel0 3 2 2 8" xfId="22022"/>
    <cellStyle name="SAPBEXHLevel0 3 2 2 9" xfId="22023"/>
    <cellStyle name="SAPBEXHLevel0 3 2 3" xfId="22024"/>
    <cellStyle name="SAPBEXHLevel0 3 2 3 10" xfId="22025"/>
    <cellStyle name="SAPBEXHLevel0 3 2 3 2" xfId="22026"/>
    <cellStyle name="SAPBEXHLevel0 3 2 3 2 2" xfId="22027"/>
    <cellStyle name="SAPBEXHLevel0 3 2 3 2 2 2" xfId="22028"/>
    <cellStyle name="SAPBEXHLevel0 3 2 3 2 2 3" xfId="22029"/>
    <cellStyle name="SAPBEXHLevel0 3 2 3 2 2 4" xfId="22030"/>
    <cellStyle name="SAPBEXHLevel0 3 2 3 2 2 5" xfId="22031"/>
    <cellStyle name="SAPBEXHLevel0 3 2 3 2 2 6" xfId="22032"/>
    <cellStyle name="SAPBEXHLevel0 3 2 3 2 3" xfId="22033"/>
    <cellStyle name="SAPBEXHLevel0 3 2 3 2 4" xfId="22034"/>
    <cellStyle name="SAPBEXHLevel0 3 2 3 2 5" xfId="22035"/>
    <cellStyle name="SAPBEXHLevel0 3 2 3 2 6" xfId="22036"/>
    <cellStyle name="SAPBEXHLevel0 3 2 3 2 7" xfId="22037"/>
    <cellStyle name="SAPBEXHLevel0 3 2 3 2 8" xfId="22038"/>
    <cellStyle name="SAPBEXHLevel0 3 2 3 3" xfId="22039"/>
    <cellStyle name="SAPBEXHLevel0 3 2 3 3 2" xfId="22040"/>
    <cellStyle name="SAPBEXHLevel0 3 2 3 3 3" xfId="22041"/>
    <cellStyle name="SAPBEXHLevel0 3 2 3 3 4" xfId="22042"/>
    <cellStyle name="SAPBEXHLevel0 3 2 3 3 5" xfId="22043"/>
    <cellStyle name="SAPBEXHLevel0 3 2 3 3 6" xfId="22044"/>
    <cellStyle name="SAPBEXHLevel0 3 2 3 3 7" xfId="22045"/>
    <cellStyle name="SAPBEXHLevel0 3 2 3 4" xfId="22046"/>
    <cellStyle name="SAPBEXHLevel0 3 2 3 4 2" xfId="22047"/>
    <cellStyle name="SAPBEXHLevel0 3 2 3 4 3" xfId="22048"/>
    <cellStyle name="SAPBEXHLevel0 3 2 3 4 4" xfId="22049"/>
    <cellStyle name="SAPBEXHLevel0 3 2 3 4 5" xfId="22050"/>
    <cellStyle name="SAPBEXHLevel0 3 2 3 4 6" xfId="22051"/>
    <cellStyle name="SAPBEXHLevel0 3 2 3 5" xfId="22052"/>
    <cellStyle name="SAPBEXHLevel0 3 2 3 6" xfId="22053"/>
    <cellStyle name="SAPBEXHLevel0 3 2 3 7" xfId="22054"/>
    <cellStyle name="SAPBEXHLevel0 3 2 3 8" xfId="22055"/>
    <cellStyle name="SAPBEXHLevel0 3 2 3 9" xfId="22056"/>
    <cellStyle name="SAPBEXHLevel0 3 2 4" xfId="22057"/>
    <cellStyle name="SAPBEXHLevel0 3 2 4 2" xfId="22058"/>
    <cellStyle name="SAPBEXHLevel0 3 2 4 2 2" xfId="22059"/>
    <cellStyle name="SAPBEXHLevel0 3 2 4 2 3" xfId="22060"/>
    <cellStyle name="SAPBEXHLevel0 3 2 4 2 4" xfId="22061"/>
    <cellStyle name="SAPBEXHLevel0 3 2 4 2 5" xfId="22062"/>
    <cellStyle name="SAPBEXHLevel0 3 2 4 2 6" xfId="22063"/>
    <cellStyle name="SAPBEXHLevel0 3 2 4 3" xfId="22064"/>
    <cellStyle name="SAPBEXHLevel0 3 2 4 4" xfId="22065"/>
    <cellStyle name="SAPBEXHLevel0 3 2 4 5" xfId="22066"/>
    <cellStyle name="SAPBEXHLevel0 3 2 4 6" xfId="22067"/>
    <cellStyle name="SAPBEXHLevel0 3 2 4 7" xfId="22068"/>
    <cellStyle name="SAPBEXHLevel0 3 2 4 8" xfId="22069"/>
    <cellStyle name="SAPBEXHLevel0 3 2 5" xfId="22070"/>
    <cellStyle name="SAPBEXHLevel0 3 2 5 2" xfId="22071"/>
    <cellStyle name="SAPBEXHLevel0 3 2 5 2 2" xfId="22072"/>
    <cellStyle name="SAPBEXHLevel0 3 2 5 2 3" xfId="22073"/>
    <cellStyle name="SAPBEXHLevel0 3 2 5 2 4" xfId="22074"/>
    <cellStyle name="SAPBEXHLevel0 3 2 5 2 5" xfId="22075"/>
    <cellStyle name="SAPBEXHLevel0 3 2 5 2 6" xfId="22076"/>
    <cellStyle name="SAPBEXHLevel0 3 2 5 3" xfId="22077"/>
    <cellStyle name="SAPBEXHLevel0 3 2 5 4" xfId="22078"/>
    <cellStyle name="SAPBEXHLevel0 3 2 5 5" xfId="22079"/>
    <cellStyle name="SAPBEXHLevel0 3 2 5 6" xfId="22080"/>
    <cellStyle name="SAPBEXHLevel0 3 2 5 7" xfId="22081"/>
    <cellStyle name="SAPBEXHLevel0 3 2 5 8" xfId="22082"/>
    <cellStyle name="SAPBEXHLevel0 3 2 6" xfId="22083"/>
    <cellStyle name="SAPBEXHLevel0 3 2 6 2" xfId="22084"/>
    <cellStyle name="SAPBEXHLevel0 3 2 6 3" xfId="22085"/>
    <cellStyle name="SAPBEXHLevel0 3 2 6 4" xfId="22086"/>
    <cellStyle name="SAPBEXHLevel0 3 2 6 5" xfId="22087"/>
    <cellStyle name="SAPBEXHLevel0 3 2 6 6" xfId="22088"/>
    <cellStyle name="SAPBEXHLevel0 3 2 6 7" xfId="22089"/>
    <cellStyle name="SAPBEXHLevel0 3 2 7" xfId="22090"/>
    <cellStyle name="SAPBEXHLevel0 3 2 7 2" xfId="22091"/>
    <cellStyle name="SAPBEXHLevel0 3 2 7 3" xfId="22092"/>
    <cellStyle name="SAPBEXHLevel0 3 2 7 4" xfId="22093"/>
    <cellStyle name="SAPBEXHLevel0 3 2 7 5" xfId="22094"/>
    <cellStyle name="SAPBEXHLevel0 3 2 7 6" xfId="22095"/>
    <cellStyle name="SAPBEXHLevel0 3 2 8" xfId="22096"/>
    <cellStyle name="SAPBEXHLevel0 3 2 9" xfId="22097"/>
    <cellStyle name="SAPBEXHLevel0 3 3" xfId="22098"/>
    <cellStyle name="SAPBEXHLevel0 3 3 10" xfId="22099"/>
    <cellStyle name="SAPBEXHLevel0 3 3 2" xfId="22100"/>
    <cellStyle name="SAPBEXHLevel0 3 3 2 2" xfId="22101"/>
    <cellStyle name="SAPBEXHLevel0 3 3 2 2 2" xfId="22102"/>
    <cellStyle name="SAPBEXHLevel0 3 3 2 2 3" xfId="22103"/>
    <cellStyle name="SAPBEXHLevel0 3 3 2 2 4" xfId="22104"/>
    <cellStyle name="SAPBEXHLevel0 3 3 2 2 5" xfId="22105"/>
    <cellStyle name="SAPBEXHLevel0 3 3 2 2 6" xfId="22106"/>
    <cellStyle name="SAPBEXHLevel0 3 3 2 3" xfId="22107"/>
    <cellStyle name="SAPBEXHLevel0 3 3 2 4" xfId="22108"/>
    <cellStyle name="SAPBEXHLevel0 3 3 2 5" xfId="22109"/>
    <cellStyle name="SAPBEXHLevel0 3 3 2 6" xfId="22110"/>
    <cellStyle name="SAPBEXHLevel0 3 3 2 7" xfId="22111"/>
    <cellStyle name="SAPBEXHLevel0 3 3 2 8" xfId="22112"/>
    <cellStyle name="SAPBEXHLevel0 3 3 3" xfId="22113"/>
    <cellStyle name="SAPBEXHLevel0 3 3 3 2" xfId="22114"/>
    <cellStyle name="SAPBEXHLevel0 3 3 3 3" xfId="22115"/>
    <cellStyle name="SAPBEXHLevel0 3 3 3 4" xfId="22116"/>
    <cellStyle name="SAPBEXHLevel0 3 3 3 5" xfId="22117"/>
    <cellStyle name="SAPBEXHLevel0 3 3 3 6" xfId="22118"/>
    <cellStyle name="SAPBEXHLevel0 3 3 3 7" xfId="22119"/>
    <cellStyle name="SAPBEXHLevel0 3 3 4" xfId="22120"/>
    <cellStyle name="SAPBEXHLevel0 3 3 4 2" xfId="22121"/>
    <cellStyle name="SAPBEXHLevel0 3 3 4 3" xfId="22122"/>
    <cellStyle name="SAPBEXHLevel0 3 3 4 4" xfId="22123"/>
    <cellStyle name="SAPBEXHLevel0 3 3 4 5" xfId="22124"/>
    <cellStyle name="SAPBEXHLevel0 3 3 4 6" xfId="22125"/>
    <cellStyle name="SAPBEXHLevel0 3 3 5" xfId="22126"/>
    <cellStyle name="SAPBEXHLevel0 3 3 6" xfId="22127"/>
    <cellStyle name="SAPBEXHLevel0 3 3 7" xfId="22128"/>
    <cellStyle name="SAPBEXHLevel0 3 3 8" xfId="22129"/>
    <cellStyle name="SAPBEXHLevel0 3 3 9" xfId="22130"/>
    <cellStyle name="SAPBEXHLevel0 3 4" xfId="22131"/>
    <cellStyle name="SAPBEXHLevel0 3 4 2" xfId="22132"/>
    <cellStyle name="SAPBEXHLevel0 3 4 2 2" xfId="22133"/>
    <cellStyle name="SAPBEXHLevel0 3 4 2 3" xfId="22134"/>
    <cellStyle name="SAPBEXHLevel0 3 4 2 4" xfId="22135"/>
    <cellStyle name="SAPBEXHLevel0 3 4 2 5" xfId="22136"/>
    <cellStyle name="SAPBEXHLevel0 3 4 2 6" xfId="22137"/>
    <cellStyle name="SAPBEXHLevel0 3 4 3" xfId="22138"/>
    <cellStyle name="SAPBEXHLevel0 3 4 4" xfId="22139"/>
    <cellStyle name="SAPBEXHLevel0 3 4 5" xfId="22140"/>
    <cellStyle name="SAPBEXHLevel0 3 4 6" xfId="22141"/>
    <cellStyle name="SAPBEXHLevel0 3 4 7" xfId="22142"/>
    <cellStyle name="SAPBEXHLevel0 3 4 8" xfId="22143"/>
    <cellStyle name="SAPBEXHLevel0 3 5" xfId="22144"/>
    <cellStyle name="SAPBEXHLevel0 3 5 2" xfId="22145"/>
    <cellStyle name="SAPBEXHLevel0 3 5 2 2" xfId="22146"/>
    <cellStyle name="SAPBEXHLevel0 3 5 2 3" xfId="22147"/>
    <cellStyle name="SAPBEXHLevel0 3 5 2 4" xfId="22148"/>
    <cellStyle name="SAPBEXHLevel0 3 5 2 5" xfId="22149"/>
    <cellStyle name="SAPBEXHLevel0 3 5 2 6" xfId="22150"/>
    <cellStyle name="SAPBEXHLevel0 3 5 3" xfId="22151"/>
    <cellStyle name="SAPBEXHLevel0 3 5 4" xfId="22152"/>
    <cellStyle name="SAPBEXHLevel0 3 5 5" xfId="22153"/>
    <cellStyle name="SAPBEXHLevel0 3 5 6" xfId="22154"/>
    <cellStyle name="SAPBEXHLevel0 3 5 7" xfId="22155"/>
    <cellStyle name="SAPBEXHLevel0 3 5 8" xfId="22156"/>
    <cellStyle name="SAPBEXHLevel0 3 6" xfId="22157"/>
    <cellStyle name="SAPBEXHLevel0 3 6 2" xfId="22158"/>
    <cellStyle name="SAPBEXHLevel0 3 6 3" xfId="22159"/>
    <cellStyle name="SAPBEXHLevel0 3 6 4" xfId="22160"/>
    <cellStyle name="SAPBEXHLevel0 3 6 5" xfId="22161"/>
    <cellStyle name="SAPBEXHLevel0 3 6 6" xfId="22162"/>
    <cellStyle name="SAPBEXHLevel0 3 7" xfId="22163"/>
    <cellStyle name="SAPBEXHLevel0 3 7 2" xfId="22164"/>
    <cellStyle name="SAPBEXHLevel0 3 7 3" xfId="22165"/>
    <cellStyle name="SAPBEXHLevel0 3 7 4" xfId="22166"/>
    <cellStyle name="SAPBEXHLevel0 3 7 5" xfId="22167"/>
    <cellStyle name="SAPBEXHLevel0 3 7 6" xfId="22168"/>
    <cellStyle name="SAPBEXHLevel0 3 8" xfId="22169"/>
    <cellStyle name="SAPBEXHLevel0 3 8 2" xfId="22170"/>
    <cellStyle name="SAPBEXHLevel0 3 8 3" xfId="22171"/>
    <cellStyle name="SAPBEXHLevel0 3 8 4" xfId="22172"/>
    <cellStyle name="SAPBEXHLevel0 3 8 5" xfId="22173"/>
    <cellStyle name="SAPBEXHLevel0 3 8 6" xfId="22174"/>
    <cellStyle name="SAPBEXHLevel0 3 9" xfId="22175"/>
    <cellStyle name="SAPBEXHLevel0 3 9 2" xfId="22176"/>
    <cellStyle name="SAPBEXHLevel0 3 9 3" xfId="22177"/>
    <cellStyle name="SAPBEXHLevel0 3 9 4" xfId="22178"/>
    <cellStyle name="SAPBEXHLevel0 3 9 5" xfId="22179"/>
    <cellStyle name="SAPBEXHLevel0 3 9 6" xfId="22180"/>
    <cellStyle name="SAPBEXHLevel0 4" xfId="22181"/>
    <cellStyle name="SAPBEXHLevel0 4 10" xfId="22182"/>
    <cellStyle name="SAPBEXHLevel0 4 11" xfId="22183"/>
    <cellStyle name="SAPBEXHLevel0 4 12" xfId="22184"/>
    <cellStyle name="SAPBEXHLevel0 4 13" xfId="22185"/>
    <cellStyle name="SAPBEXHLevel0 4 2" xfId="22186"/>
    <cellStyle name="SAPBEXHLevel0 4 2 10" xfId="22187"/>
    <cellStyle name="SAPBEXHLevel0 4 2 2" xfId="22188"/>
    <cellStyle name="SAPBEXHLevel0 4 2 2 2" xfId="22189"/>
    <cellStyle name="SAPBEXHLevel0 4 2 2 2 2" xfId="22190"/>
    <cellStyle name="SAPBEXHLevel0 4 2 2 2 3" xfId="22191"/>
    <cellStyle name="SAPBEXHLevel0 4 2 2 2 4" xfId="22192"/>
    <cellStyle name="SAPBEXHLevel0 4 2 2 2 5" xfId="22193"/>
    <cellStyle name="SAPBEXHLevel0 4 2 2 2 6" xfId="22194"/>
    <cellStyle name="SAPBEXHLevel0 4 2 2 3" xfId="22195"/>
    <cellStyle name="SAPBEXHLevel0 4 2 2 4" xfId="22196"/>
    <cellStyle name="SAPBEXHLevel0 4 2 2 5" xfId="22197"/>
    <cellStyle name="SAPBEXHLevel0 4 2 2 6" xfId="22198"/>
    <cellStyle name="SAPBEXHLevel0 4 2 2 7" xfId="22199"/>
    <cellStyle name="SAPBEXHLevel0 4 2 2 8" xfId="22200"/>
    <cellStyle name="SAPBEXHLevel0 4 2 3" xfId="22201"/>
    <cellStyle name="SAPBEXHLevel0 4 2 3 2" xfId="22202"/>
    <cellStyle name="SAPBEXHLevel0 4 2 3 3" xfId="22203"/>
    <cellStyle name="SAPBEXHLevel0 4 2 3 4" xfId="22204"/>
    <cellStyle name="SAPBEXHLevel0 4 2 3 5" xfId="22205"/>
    <cellStyle name="SAPBEXHLevel0 4 2 3 6" xfId="22206"/>
    <cellStyle name="SAPBEXHLevel0 4 2 3 7" xfId="22207"/>
    <cellStyle name="SAPBEXHLevel0 4 2 4" xfId="22208"/>
    <cellStyle name="SAPBEXHLevel0 4 2 4 2" xfId="22209"/>
    <cellStyle name="SAPBEXHLevel0 4 2 4 3" xfId="22210"/>
    <cellStyle name="SAPBEXHLevel0 4 2 4 4" xfId="22211"/>
    <cellStyle name="SAPBEXHLevel0 4 2 4 5" xfId="22212"/>
    <cellStyle name="SAPBEXHLevel0 4 2 4 6" xfId="22213"/>
    <cellStyle name="SAPBEXHLevel0 4 2 5" xfId="22214"/>
    <cellStyle name="SAPBEXHLevel0 4 2 6" xfId="22215"/>
    <cellStyle name="SAPBEXHLevel0 4 2 7" xfId="22216"/>
    <cellStyle name="SAPBEXHLevel0 4 2 8" xfId="22217"/>
    <cellStyle name="SAPBEXHLevel0 4 2 9" xfId="22218"/>
    <cellStyle name="SAPBEXHLevel0 4 3" xfId="22219"/>
    <cellStyle name="SAPBEXHLevel0 4 3 10" xfId="22220"/>
    <cellStyle name="SAPBEXHLevel0 4 3 2" xfId="22221"/>
    <cellStyle name="SAPBEXHLevel0 4 3 2 2" xfId="22222"/>
    <cellStyle name="SAPBEXHLevel0 4 3 2 2 2" xfId="22223"/>
    <cellStyle name="SAPBEXHLevel0 4 3 2 2 3" xfId="22224"/>
    <cellStyle name="SAPBEXHLevel0 4 3 2 2 4" xfId="22225"/>
    <cellStyle name="SAPBEXHLevel0 4 3 2 2 5" xfId="22226"/>
    <cellStyle name="SAPBEXHLevel0 4 3 2 2 6" xfId="22227"/>
    <cellStyle name="SAPBEXHLevel0 4 3 2 3" xfId="22228"/>
    <cellStyle name="SAPBEXHLevel0 4 3 2 4" xfId="22229"/>
    <cellStyle name="SAPBEXHLevel0 4 3 2 5" xfId="22230"/>
    <cellStyle name="SAPBEXHLevel0 4 3 2 6" xfId="22231"/>
    <cellStyle name="SAPBEXHLevel0 4 3 2 7" xfId="22232"/>
    <cellStyle name="SAPBEXHLevel0 4 3 2 8" xfId="22233"/>
    <cellStyle name="SAPBEXHLevel0 4 3 3" xfId="22234"/>
    <cellStyle name="SAPBEXHLevel0 4 3 3 2" xfId="22235"/>
    <cellStyle name="SAPBEXHLevel0 4 3 3 3" xfId="22236"/>
    <cellStyle name="SAPBEXHLevel0 4 3 3 4" xfId="22237"/>
    <cellStyle name="SAPBEXHLevel0 4 3 3 5" xfId="22238"/>
    <cellStyle name="SAPBEXHLevel0 4 3 3 6" xfId="22239"/>
    <cellStyle name="SAPBEXHLevel0 4 3 3 7" xfId="22240"/>
    <cellStyle name="SAPBEXHLevel0 4 3 4" xfId="22241"/>
    <cellStyle name="SAPBEXHLevel0 4 3 4 2" xfId="22242"/>
    <cellStyle name="SAPBEXHLevel0 4 3 4 3" xfId="22243"/>
    <cellStyle name="SAPBEXHLevel0 4 3 4 4" xfId="22244"/>
    <cellStyle name="SAPBEXHLevel0 4 3 4 5" xfId="22245"/>
    <cellStyle name="SAPBEXHLevel0 4 3 4 6" xfId="22246"/>
    <cellStyle name="SAPBEXHLevel0 4 3 5" xfId="22247"/>
    <cellStyle name="SAPBEXHLevel0 4 3 6" xfId="22248"/>
    <cellStyle name="SAPBEXHLevel0 4 3 7" xfId="22249"/>
    <cellStyle name="SAPBEXHLevel0 4 3 8" xfId="22250"/>
    <cellStyle name="SAPBEXHLevel0 4 3 9" xfId="22251"/>
    <cellStyle name="SAPBEXHLevel0 4 4" xfId="22252"/>
    <cellStyle name="SAPBEXHLevel0 4 4 2" xfId="22253"/>
    <cellStyle name="SAPBEXHLevel0 4 4 2 2" xfId="22254"/>
    <cellStyle name="SAPBEXHLevel0 4 4 2 3" xfId="22255"/>
    <cellStyle name="SAPBEXHLevel0 4 4 2 4" xfId="22256"/>
    <cellStyle name="SAPBEXHLevel0 4 4 2 5" xfId="22257"/>
    <cellStyle name="SAPBEXHLevel0 4 4 2 6" xfId="22258"/>
    <cellStyle name="SAPBEXHLevel0 4 4 3" xfId="22259"/>
    <cellStyle name="SAPBEXHLevel0 4 4 4" xfId="22260"/>
    <cellStyle name="SAPBEXHLevel0 4 4 5" xfId="22261"/>
    <cellStyle name="SAPBEXHLevel0 4 4 6" xfId="22262"/>
    <cellStyle name="SAPBEXHLevel0 4 4 7" xfId="22263"/>
    <cellStyle name="SAPBEXHLevel0 4 4 8" xfId="22264"/>
    <cellStyle name="SAPBEXHLevel0 4 5" xfId="22265"/>
    <cellStyle name="SAPBEXHLevel0 4 5 2" xfId="22266"/>
    <cellStyle name="SAPBEXHLevel0 4 5 2 2" xfId="22267"/>
    <cellStyle name="SAPBEXHLevel0 4 5 2 3" xfId="22268"/>
    <cellStyle name="SAPBEXHLevel0 4 5 2 4" xfId="22269"/>
    <cellStyle name="SAPBEXHLevel0 4 5 2 5" xfId="22270"/>
    <cellStyle name="SAPBEXHLevel0 4 5 2 6" xfId="22271"/>
    <cellStyle name="SAPBEXHLevel0 4 5 3" xfId="22272"/>
    <cellStyle name="SAPBEXHLevel0 4 5 4" xfId="22273"/>
    <cellStyle name="SAPBEXHLevel0 4 5 5" xfId="22274"/>
    <cellStyle name="SAPBEXHLevel0 4 5 6" xfId="22275"/>
    <cellStyle name="SAPBEXHLevel0 4 5 7" xfId="22276"/>
    <cellStyle name="SAPBEXHLevel0 4 5 8" xfId="22277"/>
    <cellStyle name="SAPBEXHLevel0 4 6" xfId="22278"/>
    <cellStyle name="SAPBEXHLevel0 4 6 2" xfId="22279"/>
    <cellStyle name="SAPBEXHLevel0 4 6 3" xfId="22280"/>
    <cellStyle name="SAPBEXHLevel0 4 6 4" xfId="22281"/>
    <cellStyle name="SAPBEXHLevel0 4 6 5" xfId="22282"/>
    <cellStyle name="SAPBEXHLevel0 4 6 6" xfId="22283"/>
    <cellStyle name="SAPBEXHLevel0 4 6 7" xfId="22284"/>
    <cellStyle name="SAPBEXHLevel0 4 7" xfId="22285"/>
    <cellStyle name="SAPBEXHLevel0 4 7 2" xfId="22286"/>
    <cellStyle name="SAPBEXHLevel0 4 7 3" xfId="22287"/>
    <cellStyle name="SAPBEXHLevel0 4 7 4" xfId="22288"/>
    <cellStyle name="SAPBEXHLevel0 4 7 5" xfId="22289"/>
    <cellStyle name="SAPBEXHLevel0 4 7 6" xfId="22290"/>
    <cellStyle name="SAPBEXHLevel0 4 8" xfId="22291"/>
    <cellStyle name="SAPBEXHLevel0 4 9" xfId="22292"/>
    <cellStyle name="SAPBEXHLevel0 5" xfId="22293"/>
    <cellStyle name="SAPBEXHLevel0 5 10" xfId="22294"/>
    <cellStyle name="SAPBEXHLevel0 5 11" xfId="22295"/>
    <cellStyle name="SAPBEXHLevel0 5 12" xfId="22296"/>
    <cellStyle name="SAPBEXHLevel0 5 13" xfId="22297"/>
    <cellStyle name="SAPBEXHLevel0 5 2" xfId="22298"/>
    <cellStyle name="SAPBEXHLevel0 5 2 10" xfId="22299"/>
    <cellStyle name="SAPBEXHLevel0 5 2 2" xfId="22300"/>
    <cellStyle name="SAPBEXHLevel0 5 2 2 2" xfId="22301"/>
    <cellStyle name="SAPBEXHLevel0 5 2 2 2 2" xfId="22302"/>
    <cellStyle name="SAPBEXHLevel0 5 2 2 2 3" xfId="22303"/>
    <cellStyle name="SAPBEXHLevel0 5 2 2 2 4" xfId="22304"/>
    <cellStyle name="SAPBEXHLevel0 5 2 2 2 5" xfId="22305"/>
    <cellStyle name="SAPBEXHLevel0 5 2 2 2 6" xfId="22306"/>
    <cellStyle name="SAPBEXHLevel0 5 2 2 3" xfId="22307"/>
    <cellStyle name="SAPBEXHLevel0 5 2 2 4" xfId="22308"/>
    <cellStyle name="SAPBEXHLevel0 5 2 2 5" xfId="22309"/>
    <cellStyle name="SAPBEXHLevel0 5 2 2 6" xfId="22310"/>
    <cellStyle name="SAPBEXHLevel0 5 2 2 7" xfId="22311"/>
    <cellStyle name="SAPBEXHLevel0 5 2 2 8" xfId="22312"/>
    <cellStyle name="SAPBEXHLevel0 5 2 3" xfId="22313"/>
    <cellStyle name="SAPBEXHLevel0 5 2 3 2" xfId="22314"/>
    <cellStyle name="SAPBEXHLevel0 5 2 3 3" xfId="22315"/>
    <cellStyle name="SAPBEXHLevel0 5 2 3 4" xfId="22316"/>
    <cellStyle name="SAPBEXHLevel0 5 2 3 5" xfId="22317"/>
    <cellStyle name="SAPBEXHLevel0 5 2 3 6" xfId="22318"/>
    <cellStyle name="SAPBEXHLevel0 5 2 3 7" xfId="22319"/>
    <cellStyle name="SAPBEXHLevel0 5 2 4" xfId="22320"/>
    <cellStyle name="SAPBEXHLevel0 5 2 4 2" xfId="22321"/>
    <cellStyle name="SAPBEXHLevel0 5 2 4 3" xfId="22322"/>
    <cellStyle name="SAPBEXHLevel0 5 2 4 4" xfId="22323"/>
    <cellStyle name="SAPBEXHLevel0 5 2 4 5" xfId="22324"/>
    <cellStyle name="SAPBEXHLevel0 5 2 4 6" xfId="22325"/>
    <cellStyle name="SAPBEXHLevel0 5 2 5" xfId="22326"/>
    <cellStyle name="SAPBEXHLevel0 5 2 6" xfId="22327"/>
    <cellStyle name="SAPBEXHLevel0 5 2 7" xfId="22328"/>
    <cellStyle name="SAPBEXHLevel0 5 2 8" xfId="22329"/>
    <cellStyle name="SAPBEXHLevel0 5 2 9" xfId="22330"/>
    <cellStyle name="SAPBEXHLevel0 5 3" xfId="22331"/>
    <cellStyle name="SAPBEXHLevel0 5 3 10" xfId="22332"/>
    <cellStyle name="SAPBEXHLevel0 5 3 2" xfId="22333"/>
    <cellStyle name="SAPBEXHLevel0 5 3 2 2" xfId="22334"/>
    <cellStyle name="SAPBEXHLevel0 5 3 2 2 2" xfId="22335"/>
    <cellStyle name="SAPBEXHLevel0 5 3 2 2 3" xfId="22336"/>
    <cellStyle name="SAPBEXHLevel0 5 3 2 2 4" xfId="22337"/>
    <cellStyle name="SAPBEXHLevel0 5 3 2 2 5" xfId="22338"/>
    <cellStyle name="SAPBEXHLevel0 5 3 2 2 6" xfId="22339"/>
    <cellStyle name="SAPBEXHLevel0 5 3 2 3" xfId="22340"/>
    <cellStyle name="SAPBEXHLevel0 5 3 2 4" xfId="22341"/>
    <cellStyle name="SAPBEXHLevel0 5 3 2 5" xfId="22342"/>
    <cellStyle name="SAPBEXHLevel0 5 3 2 6" xfId="22343"/>
    <cellStyle name="SAPBEXHLevel0 5 3 2 7" xfId="22344"/>
    <cellStyle name="SAPBEXHLevel0 5 3 2 8" xfId="22345"/>
    <cellStyle name="SAPBEXHLevel0 5 3 3" xfId="22346"/>
    <cellStyle name="SAPBEXHLevel0 5 3 3 2" xfId="22347"/>
    <cellStyle name="SAPBEXHLevel0 5 3 3 3" xfId="22348"/>
    <cellStyle name="SAPBEXHLevel0 5 3 3 4" xfId="22349"/>
    <cellStyle name="SAPBEXHLevel0 5 3 3 5" xfId="22350"/>
    <cellStyle name="SAPBEXHLevel0 5 3 3 6" xfId="22351"/>
    <cellStyle name="SAPBEXHLevel0 5 3 3 7" xfId="22352"/>
    <cellStyle name="SAPBEXHLevel0 5 3 4" xfId="22353"/>
    <cellStyle name="SAPBEXHLevel0 5 3 4 2" xfId="22354"/>
    <cellStyle name="SAPBEXHLevel0 5 3 4 3" xfId="22355"/>
    <cellStyle name="SAPBEXHLevel0 5 3 4 4" xfId="22356"/>
    <cellStyle name="SAPBEXHLevel0 5 3 4 5" xfId="22357"/>
    <cellStyle name="SAPBEXHLevel0 5 3 4 6" xfId="22358"/>
    <cellStyle name="SAPBEXHLevel0 5 3 5" xfId="22359"/>
    <cellStyle name="SAPBEXHLevel0 5 3 6" xfId="22360"/>
    <cellStyle name="SAPBEXHLevel0 5 3 7" xfId="22361"/>
    <cellStyle name="SAPBEXHLevel0 5 3 8" xfId="22362"/>
    <cellStyle name="SAPBEXHLevel0 5 3 9" xfId="22363"/>
    <cellStyle name="SAPBEXHLevel0 5 4" xfId="22364"/>
    <cellStyle name="SAPBEXHLevel0 5 4 2" xfId="22365"/>
    <cellStyle name="SAPBEXHLevel0 5 4 2 2" xfId="22366"/>
    <cellStyle name="SAPBEXHLevel0 5 4 2 3" xfId="22367"/>
    <cellStyle name="SAPBEXHLevel0 5 4 2 4" xfId="22368"/>
    <cellStyle name="SAPBEXHLevel0 5 4 2 5" xfId="22369"/>
    <cellStyle name="SAPBEXHLevel0 5 4 2 6" xfId="22370"/>
    <cellStyle name="SAPBEXHLevel0 5 4 3" xfId="22371"/>
    <cellStyle name="SAPBEXHLevel0 5 4 4" xfId="22372"/>
    <cellStyle name="SAPBEXHLevel0 5 4 5" xfId="22373"/>
    <cellStyle name="SAPBEXHLevel0 5 4 6" xfId="22374"/>
    <cellStyle name="SAPBEXHLevel0 5 4 7" xfId="22375"/>
    <cellStyle name="SAPBEXHLevel0 5 4 8" xfId="22376"/>
    <cellStyle name="SAPBEXHLevel0 5 5" xfId="22377"/>
    <cellStyle name="SAPBEXHLevel0 5 5 2" xfId="22378"/>
    <cellStyle name="SAPBEXHLevel0 5 5 2 2" xfId="22379"/>
    <cellStyle name="SAPBEXHLevel0 5 5 2 3" xfId="22380"/>
    <cellStyle name="SAPBEXHLevel0 5 5 2 4" xfId="22381"/>
    <cellStyle name="SAPBEXHLevel0 5 5 2 5" xfId="22382"/>
    <cellStyle name="SAPBEXHLevel0 5 5 2 6" xfId="22383"/>
    <cellStyle name="SAPBEXHLevel0 5 5 3" xfId="22384"/>
    <cellStyle name="SAPBEXHLevel0 5 5 4" xfId="22385"/>
    <cellStyle name="SAPBEXHLevel0 5 5 5" xfId="22386"/>
    <cellStyle name="SAPBEXHLevel0 5 5 6" xfId="22387"/>
    <cellStyle name="SAPBEXHLevel0 5 5 7" xfId="22388"/>
    <cellStyle name="SAPBEXHLevel0 5 5 8" xfId="22389"/>
    <cellStyle name="SAPBEXHLevel0 5 6" xfId="22390"/>
    <cellStyle name="SAPBEXHLevel0 5 6 2" xfId="22391"/>
    <cellStyle name="SAPBEXHLevel0 5 6 3" xfId="22392"/>
    <cellStyle name="SAPBEXHLevel0 5 6 4" xfId="22393"/>
    <cellStyle name="SAPBEXHLevel0 5 6 5" xfId="22394"/>
    <cellStyle name="SAPBEXHLevel0 5 6 6" xfId="22395"/>
    <cellStyle name="SAPBEXHLevel0 5 6 7" xfId="22396"/>
    <cellStyle name="SAPBEXHLevel0 5 7" xfId="22397"/>
    <cellStyle name="SAPBEXHLevel0 5 7 2" xfId="22398"/>
    <cellStyle name="SAPBEXHLevel0 5 7 3" xfId="22399"/>
    <cellStyle name="SAPBEXHLevel0 5 7 4" xfId="22400"/>
    <cellStyle name="SAPBEXHLevel0 5 7 5" xfId="22401"/>
    <cellStyle name="SAPBEXHLevel0 5 7 6" xfId="22402"/>
    <cellStyle name="SAPBEXHLevel0 5 8" xfId="22403"/>
    <cellStyle name="SAPBEXHLevel0 5 9" xfId="22404"/>
    <cellStyle name="SAPBEXHLevel0 6" xfId="22405"/>
    <cellStyle name="SAPBEXHLevel0 6 10" xfId="22406"/>
    <cellStyle name="SAPBEXHLevel0 6 2" xfId="22407"/>
    <cellStyle name="SAPBEXHLevel0 6 2 2" xfId="22408"/>
    <cellStyle name="SAPBEXHLevel0 6 2 2 2" xfId="22409"/>
    <cellStyle name="SAPBEXHLevel0 6 2 2 3" xfId="22410"/>
    <cellStyle name="SAPBEXHLevel0 6 2 2 4" xfId="22411"/>
    <cellStyle name="SAPBEXHLevel0 6 2 2 5" xfId="22412"/>
    <cellStyle name="SAPBEXHLevel0 6 2 2 6" xfId="22413"/>
    <cellStyle name="SAPBEXHLevel0 6 2 3" xfId="22414"/>
    <cellStyle name="SAPBEXHLevel0 6 2 4" xfId="22415"/>
    <cellStyle name="SAPBEXHLevel0 6 2 5" xfId="22416"/>
    <cellStyle name="SAPBEXHLevel0 6 2 6" xfId="22417"/>
    <cellStyle name="SAPBEXHLevel0 6 2 7" xfId="22418"/>
    <cellStyle name="SAPBEXHLevel0 6 2 8" xfId="22419"/>
    <cellStyle name="SAPBEXHLevel0 6 3" xfId="22420"/>
    <cellStyle name="SAPBEXHLevel0 6 3 2" xfId="22421"/>
    <cellStyle name="SAPBEXHLevel0 6 3 3" xfId="22422"/>
    <cellStyle name="SAPBEXHLevel0 6 3 4" xfId="22423"/>
    <cellStyle name="SAPBEXHLevel0 6 3 5" xfId="22424"/>
    <cellStyle name="SAPBEXHLevel0 6 3 6" xfId="22425"/>
    <cellStyle name="SAPBEXHLevel0 6 3 7" xfId="22426"/>
    <cellStyle name="SAPBEXHLevel0 6 4" xfId="22427"/>
    <cellStyle name="SAPBEXHLevel0 6 4 2" xfId="22428"/>
    <cellStyle name="SAPBEXHLevel0 6 4 3" xfId="22429"/>
    <cellStyle name="SAPBEXHLevel0 6 4 4" xfId="22430"/>
    <cellStyle name="SAPBEXHLevel0 6 4 5" xfId="22431"/>
    <cellStyle name="SAPBEXHLevel0 6 4 6" xfId="22432"/>
    <cellStyle name="SAPBEXHLevel0 6 5" xfId="22433"/>
    <cellStyle name="SAPBEXHLevel0 6 6" xfId="22434"/>
    <cellStyle name="SAPBEXHLevel0 6 7" xfId="22435"/>
    <cellStyle name="SAPBEXHLevel0 6 8" xfId="22436"/>
    <cellStyle name="SAPBEXHLevel0 6 9" xfId="22437"/>
    <cellStyle name="SAPBEXHLevel0 7" xfId="22438"/>
    <cellStyle name="SAPBEXHLevel0 7 2" xfId="22439"/>
    <cellStyle name="SAPBEXHLevel0 7 3" xfId="22440"/>
    <cellStyle name="SAPBEXHLevel0 7 4" xfId="22441"/>
    <cellStyle name="SAPBEXHLevel0 7 5" xfId="22442"/>
    <cellStyle name="SAPBEXHLevel0 7 6" xfId="22443"/>
    <cellStyle name="SAPBEXHLevel0 8" xfId="22444"/>
    <cellStyle name="SAPBEXHLevel0 8 2" xfId="22445"/>
    <cellStyle name="SAPBEXHLevel0 8 3" xfId="22446"/>
    <cellStyle name="SAPBEXHLevel0 8 4" xfId="22447"/>
    <cellStyle name="SAPBEXHLevel0 8 5" xfId="22448"/>
    <cellStyle name="SAPBEXHLevel0 8 6" xfId="22449"/>
    <cellStyle name="SAPBEXHLevel0 9" xfId="22450"/>
    <cellStyle name="SAPBEXHLevel0 9 2" xfId="22451"/>
    <cellStyle name="SAPBEXHLevel0X" xfId="22452"/>
    <cellStyle name="SAPBEXHLevel0X 10" xfId="22453"/>
    <cellStyle name="SAPBEXHLevel0X 11" xfId="22454"/>
    <cellStyle name="SAPBEXHLevel0X 12" xfId="22455"/>
    <cellStyle name="SAPBEXHLevel0X 13" xfId="22456"/>
    <cellStyle name="SAPBEXHLevel0X 14" xfId="22457"/>
    <cellStyle name="SAPBEXHLevel0X 15" xfId="22458"/>
    <cellStyle name="SAPBEXHLevel0X 16" xfId="22459"/>
    <cellStyle name="SAPBEXHLevel0X 17" xfId="22460"/>
    <cellStyle name="SAPBEXHLevel0X 2" xfId="22461"/>
    <cellStyle name="SAPBEXHLevel0X 2 10" xfId="22462"/>
    <cellStyle name="SAPBEXHLevel0X 2 11" xfId="22463"/>
    <cellStyle name="SAPBEXHLevel0X 2 12" xfId="22464"/>
    <cellStyle name="SAPBEXHLevel0X 2 13" xfId="22465"/>
    <cellStyle name="SAPBEXHLevel0X 2 14" xfId="22466"/>
    <cellStyle name="SAPBEXHLevel0X 2 15" xfId="22467"/>
    <cellStyle name="SAPBEXHLevel0X 2 16" xfId="22468"/>
    <cellStyle name="SAPBEXHLevel0X 2 17" xfId="22469"/>
    <cellStyle name="SAPBEXHLevel0X 2 2" xfId="22470"/>
    <cellStyle name="SAPBEXHLevel0X 2 2 10" xfId="22471"/>
    <cellStyle name="SAPBEXHLevel0X 2 2 11" xfId="22472"/>
    <cellStyle name="SAPBEXHLevel0X 2 2 12" xfId="22473"/>
    <cellStyle name="SAPBEXHLevel0X 2 2 13" xfId="22474"/>
    <cellStyle name="SAPBEXHLevel0X 2 2 14" xfId="22475"/>
    <cellStyle name="SAPBEXHLevel0X 2 2 15" xfId="22476"/>
    <cellStyle name="SAPBEXHLevel0X 2 2 2" xfId="22477"/>
    <cellStyle name="SAPBEXHLevel0X 2 2 2 10" xfId="22478"/>
    <cellStyle name="SAPBEXHLevel0X 2 2 2 2" xfId="22479"/>
    <cellStyle name="SAPBEXHLevel0X 2 2 2 2 2" xfId="22480"/>
    <cellStyle name="SAPBEXHLevel0X 2 2 2 2 2 2" xfId="22481"/>
    <cellStyle name="SAPBEXHLevel0X 2 2 2 2 2 3" xfId="22482"/>
    <cellStyle name="SAPBEXHLevel0X 2 2 2 2 2 4" xfId="22483"/>
    <cellStyle name="SAPBEXHLevel0X 2 2 2 2 2 5" xfId="22484"/>
    <cellStyle name="SAPBEXHLevel0X 2 2 2 2 2 6" xfId="22485"/>
    <cellStyle name="SAPBEXHLevel0X 2 2 2 2 3" xfId="22486"/>
    <cellStyle name="SAPBEXHLevel0X 2 2 2 2 4" xfId="22487"/>
    <cellStyle name="SAPBEXHLevel0X 2 2 2 2 5" xfId="22488"/>
    <cellStyle name="SAPBEXHLevel0X 2 2 2 2 6" xfId="22489"/>
    <cellStyle name="SAPBEXHLevel0X 2 2 2 2 7" xfId="22490"/>
    <cellStyle name="SAPBEXHLevel0X 2 2 2 2 8" xfId="22491"/>
    <cellStyle name="SAPBEXHLevel0X 2 2 2 3" xfId="22492"/>
    <cellStyle name="SAPBEXHLevel0X 2 2 2 3 2" xfId="22493"/>
    <cellStyle name="SAPBEXHLevel0X 2 2 2 3 3" xfId="22494"/>
    <cellStyle name="SAPBEXHLevel0X 2 2 2 3 4" xfId="22495"/>
    <cellStyle name="SAPBEXHLevel0X 2 2 2 3 5" xfId="22496"/>
    <cellStyle name="SAPBEXHLevel0X 2 2 2 3 6" xfId="22497"/>
    <cellStyle name="SAPBEXHLevel0X 2 2 2 3 7" xfId="22498"/>
    <cellStyle name="SAPBEXHLevel0X 2 2 2 4" xfId="22499"/>
    <cellStyle name="SAPBEXHLevel0X 2 2 2 4 2" xfId="22500"/>
    <cellStyle name="SAPBEXHLevel0X 2 2 2 4 3" xfId="22501"/>
    <cellStyle name="SAPBEXHLevel0X 2 2 2 4 4" xfId="22502"/>
    <cellStyle name="SAPBEXHLevel0X 2 2 2 4 5" xfId="22503"/>
    <cellStyle name="SAPBEXHLevel0X 2 2 2 4 6" xfId="22504"/>
    <cellStyle name="SAPBEXHLevel0X 2 2 2 5" xfId="22505"/>
    <cellStyle name="SAPBEXHLevel0X 2 2 2 6" xfId="22506"/>
    <cellStyle name="SAPBEXHLevel0X 2 2 2 7" xfId="22507"/>
    <cellStyle name="SAPBEXHLevel0X 2 2 2 8" xfId="22508"/>
    <cellStyle name="SAPBEXHLevel0X 2 2 2 9" xfId="22509"/>
    <cellStyle name="SAPBEXHLevel0X 2 2 3" xfId="22510"/>
    <cellStyle name="SAPBEXHLevel0X 2 2 3 10" xfId="22511"/>
    <cellStyle name="SAPBEXHLevel0X 2 2 3 2" xfId="22512"/>
    <cellStyle name="SAPBEXHLevel0X 2 2 3 2 2" xfId="22513"/>
    <cellStyle name="SAPBEXHLevel0X 2 2 3 2 2 2" xfId="22514"/>
    <cellStyle name="SAPBEXHLevel0X 2 2 3 2 2 3" xfId="22515"/>
    <cellStyle name="SAPBEXHLevel0X 2 2 3 2 2 4" xfId="22516"/>
    <cellStyle name="SAPBEXHLevel0X 2 2 3 2 2 5" xfId="22517"/>
    <cellStyle name="SAPBEXHLevel0X 2 2 3 2 2 6" xfId="22518"/>
    <cellStyle name="SAPBEXHLevel0X 2 2 3 2 3" xfId="22519"/>
    <cellStyle name="SAPBEXHLevel0X 2 2 3 2 4" xfId="22520"/>
    <cellStyle name="SAPBEXHLevel0X 2 2 3 2 5" xfId="22521"/>
    <cellStyle name="SAPBEXHLevel0X 2 2 3 2 6" xfId="22522"/>
    <cellStyle name="SAPBEXHLevel0X 2 2 3 2 7" xfId="22523"/>
    <cellStyle name="SAPBEXHLevel0X 2 2 3 2 8" xfId="22524"/>
    <cellStyle name="SAPBEXHLevel0X 2 2 3 3" xfId="22525"/>
    <cellStyle name="SAPBEXHLevel0X 2 2 3 3 2" xfId="22526"/>
    <cellStyle name="SAPBEXHLevel0X 2 2 3 3 3" xfId="22527"/>
    <cellStyle name="SAPBEXHLevel0X 2 2 3 3 4" xfId="22528"/>
    <cellStyle name="SAPBEXHLevel0X 2 2 3 3 5" xfId="22529"/>
    <cellStyle name="SAPBEXHLevel0X 2 2 3 3 6" xfId="22530"/>
    <cellStyle name="SAPBEXHLevel0X 2 2 3 3 7" xfId="22531"/>
    <cellStyle name="SAPBEXHLevel0X 2 2 3 4" xfId="22532"/>
    <cellStyle name="SAPBEXHLevel0X 2 2 3 4 2" xfId="22533"/>
    <cellStyle name="SAPBEXHLevel0X 2 2 3 4 3" xfId="22534"/>
    <cellStyle name="SAPBEXHLevel0X 2 2 3 4 4" xfId="22535"/>
    <cellStyle name="SAPBEXHLevel0X 2 2 3 4 5" xfId="22536"/>
    <cellStyle name="SAPBEXHLevel0X 2 2 3 4 6" xfId="22537"/>
    <cellStyle name="SAPBEXHLevel0X 2 2 3 5" xfId="22538"/>
    <cellStyle name="SAPBEXHLevel0X 2 2 3 6" xfId="22539"/>
    <cellStyle name="SAPBEXHLevel0X 2 2 3 7" xfId="22540"/>
    <cellStyle name="SAPBEXHLevel0X 2 2 3 8" xfId="22541"/>
    <cellStyle name="SAPBEXHLevel0X 2 2 3 9" xfId="22542"/>
    <cellStyle name="SAPBEXHLevel0X 2 2 4" xfId="22543"/>
    <cellStyle name="SAPBEXHLevel0X 2 2 4 2" xfId="22544"/>
    <cellStyle name="SAPBEXHLevel0X 2 2 4 2 2" xfId="22545"/>
    <cellStyle name="SAPBEXHLevel0X 2 2 4 2 3" xfId="22546"/>
    <cellStyle name="SAPBEXHLevel0X 2 2 4 2 4" xfId="22547"/>
    <cellStyle name="SAPBEXHLevel0X 2 2 4 2 5" xfId="22548"/>
    <cellStyle name="SAPBEXHLevel0X 2 2 4 2 6" xfId="22549"/>
    <cellStyle name="SAPBEXHLevel0X 2 2 4 3" xfId="22550"/>
    <cellStyle name="SAPBEXHLevel0X 2 2 4 4" xfId="22551"/>
    <cellStyle name="SAPBEXHLevel0X 2 2 4 5" xfId="22552"/>
    <cellStyle name="SAPBEXHLevel0X 2 2 4 6" xfId="22553"/>
    <cellStyle name="SAPBEXHLevel0X 2 2 4 7" xfId="22554"/>
    <cellStyle name="SAPBEXHLevel0X 2 2 4 8" xfId="22555"/>
    <cellStyle name="SAPBEXHLevel0X 2 2 5" xfId="22556"/>
    <cellStyle name="SAPBEXHLevel0X 2 2 5 2" xfId="22557"/>
    <cellStyle name="SAPBEXHLevel0X 2 2 5 2 2" xfId="22558"/>
    <cellStyle name="SAPBEXHLevel0X 2 2 5 2 3" xfId="22559"/>
    <cellStyle name="SAPBEXHLevel0X 2 2 5 2 4" xfId="22560"/>
    <cellStyle name="SAPBEXHLevel0X 2 2 5 2 5" xfId="22561"/>
    <cellStyle name="SAPBEXHLevel0X 2 2 5 2 6" xfId="22562"/>
    <cellStyle name="SAPBEXHLevel0X 2 2 5 3" xfId="22563"/>
    <cellStyle name="SAPBEXHLevel0X 2 2 5 4" xfId="22564"/>
    <cellStyle name="SAPBEXHLevel0X 2 2 5 5" xfId="22565"/>
    <cellStyle name="SAPBEXHLevel0X 2 2 5 6" xfId="22566"/>
    <cellStyle name="SAPBEXHLevel0X 2 2 5 7" xfId="22567"/>
    <cellStyle name="SAPBEXHLevel0X 2 2 5 8" xfId="22568"/>
    <cellStyle name="SAPBEXHLevel0X 2 2 6" xfId="22569"/>
    <cellStyle name="SAPBEXHLevel0X 2 2 6 2" xfId="22570"/>
    <cellStyle name="SAPBEXHLevel0X 2 2 6 3" xfId="22571"/>
    <cellStyle name="SAPBEXHLevel0X 2 2 6 4" xfId="22572"/>
    <cellStyle name="SAPBEXHLevel0X 2 2 6 5" xfId="22573"/>
    <cellStyle name="SAPBEXHLevel0X 2 2 6 6" xfId="22574"/>
    <cellStyle name="SAPBEXHLevel0X 2 2 6 7" xfId="22575"/>
    <cellStyle name="SAPBEXHLevel0X 2 2 7" xfId="22576"/>
    <cellStyle name="SAPBEXHLevel0X 2 2 7 2" xfId="22577"/>
    <cellStyle name="SAPBEXHLevel0X 2 2 7 3" xfId="22578"/>
    <cellStyle name="SAPBEXHLevel0X 2 2 7 4" xfId="22579"/>
    <cellStyle name="SAPBEXHLevel0X 2 2 7 5" xfId="22580"/>
    <cellStyle name="SAPBEXHLevel0X 2 2 7 6" xfId="22581"/>
    <cellStyle name="SAPBEXHLevel0X 2 2 8" xfId="22582"/>
    <cellStyle name="SAPBEXHLevel0X 2 2 9" xfId="22583"/>
    <cellStyle name="SAPBEXHLevel0X 2 3" xfId="22584"/>
    <cellStyle name="SAPBEXHLevel0X 2 3 10" xfId="22585"/>
    <cellStyle name="SAPBEXHLevel0X 2 3 2" xfId="22586"/>
    <cellStyle name="SAPBEXHLevel0X 2 3 2 2" xfId="22587"/>
    <cellStyle name="SAPBEXHLevel0X 2 3 2 2 2" xfId="22588"/>
    <cellStyle name="SAPBEXHLevel0X 2 3 2 2 3" xfId="22589"/>
    <cellStyle name="SAPBEXHLevel0X 2 3 2 2 4" xfId="22590"/>
    <cellStyle name="SAPBEXHLevel0X 2 3 2 2 5" xfId="22591"/>
    <cellStyle name="SAPBEXHLevel0X 2 3 2 2 6" xfId="22592"/>
    <cellStyle name="SAPBEXHLevel0X 2 3 2 3" xfId="22593"/>
    <cellStyle name="SAPBEXHLevel0X 2 3 2 4" xfId="22594"/>
    <cellStyle name="SAPBEXHLevel0X 2 3 2 5" xfId="22595"/>
    <cellStyle name="SAPBEXHLevel0X 2 3 2 6" xfId="22596"/>
    <cellStyle name="SAPBEXHLevel0X 2 3 2 7" xfId="22597"/>
    <cellStyle name="SAPBEXHLevel0X 2 3 2 8" xfId="22598"/>
    <cellStyle name="SAPBEXHLevel0X 2 3 3" xfId="22599"/>
    <cellStyle name="SAPBEXHLevel0X 2 3 3 2" xfId="22600"/>
    <cellStyle name="SAPBEXHLevel0X 2 3 3 3" xfId="22601"/>
    <cellStyle name="SAPBEXHLevel0X 2 3 3 4" xfId="22602"/>
    <cellStyle name="SAPBEXHLevel0X 2 3 3 5" xfId="22603"/>
    <cellStyle name="SAPBEXHLevel0X 2 3 3 6" xfId="22604"/>
    <cellStyle name="SAPBEXHLevel0X 2 3 3 7" xfId="22605"/>
    <cellStyle name="SAPBEXHLevel0X 2 3 4" xfId="22606"/>
    <cellStyle name="SAPBEXHLevel0X 2 3 4 2" xfId="22607"/>
    <cellStyle name="SAPBEXHLevel0X 2 3 4 3" xfId="22608"/>
    <cellStyle name="SAPBEXHLevel0X 2 3 4 4" xfId="22609"/>
    <cellStyle name="SAPBEXHLevel0X 2 3 4 5" xfId="22610"/>
    <cellStyle name="SAPBEXHLevel0X 2 3 4 6" xfId="22611"/>
    <cellStyle name="SAPBEXHLevel0X 2 3 5" xfId="22612"/>
    <cellStyle name="SAPBEXHLevel0X 2 3 6" xfId="22613"/>
    <cellStyle name="SAPBEXHLevel0X 2 3 7" xfId="22614"/>
    <cellStyle name="SAPBEXHLevel0X 2 3 8" xfId="22615"/>
    <cellStyle name="SAPBEXHLevel0X 2 3 9" xfId="22616"/>
    <cellStyle name="SAPBEXHLevel0X 2 4" xfId="22617"/>
    <cellStyle name="SAPBEXHLevel0X 2 4 2" xfId="22618"/>
    <cellStyle name="SAPBEXHLevel0X 2 4 2 2" xfId="22619"/>
    <cellStyle name="SAPBEXHLevel0X 2 4 2 3" xfId="22620"/>
    <cellStyle name="SAPBEXHLevel0X 2 4 2 4" xfId="22621"/>
    <cellStyle name="SAPBEXHLevel0X 2 4 2 5" xfId="22622"/>
    <cellStyle name="SAPBEXHLevel0X 2 4 2 6" xfId="22623"/>
    <cellStyle name="SAPBEXHLevel0X 2 4 3" xfId="22624"/>
    <cellStyle name="SAPBEXHLevel0X 2 4 4" xfId="22625"/>
    <cellStyle name="SAPBEXHLevel0X 2 4 5" xfId="22626"/>
    <cellStyle name="SAPBEXHLevel0X 2 4 6" xfId="22627"/>
    <cellStyle name="SAPBEXHLevel0X 2 4 7" xfId="22628"/>
    <cellStyle name="SAPBEXHLevel0X 2 4 8" xfId="22629"/>
    <cellStyle name="SAPBEXHLevel0X 2 5" xfId="22630"/>
    <cellStyle name="SAPBEXHLevel0X 2 5 2" xfId="22631"/>
    <cellStyle name="SAPBEXHLevel0X 2 5 2 2" xfId="22632"/>
    <cellStyle name="SAPBEXHLevel0X 2 5 2 3" xfId="22633"/>
    <cellStyle name="SAPBEXHLevel0X 2 5 2 4" xfId="22634"/>
    <cellStyle name="SAPBEXHLevel0X 2 5 2 5" xfId="22635"/>
    <cellStyle name="SAPBEXHLevel0X 2 5 2 6" xfId="22636"/>
    <cellStyle name="SAPBEXHLevel0X 2 5 3" xfId="22637"/>
    <cellStyle name="SAPBEXHLevel0X 2 5 4" xfId="22638"/>
    <cellStyle name="SAPBEXHLevel0X 2 5 5" xfId="22639"/>
    <cellStyle name="SAPBEXHLevel0X 2 5 6" xfId="22640"/>
    <cellStyle name="SAPBEXHLevel0X 2 5 7" xfId="22641"/>
    <cellStyle name="SAPBEXHLevel0X 2 5 8" xfId="22642"/>
    <cellStyle name="SAPBEXHLevel0X 2 6" xfId="22643"/>
    <cellStyle name="SAPBEXHLevel0X 2 6 2" xfId="22644"/>
    <cellStyle name="SAPBEXHLevel0X 2 6 3" xfId="22645"/>
    <cellStyle name="SAPBEXHLevel0X 2 6 4" xfId="22646"/>
    <cellStyle name="SAPBEXHLevel0X 2 6 5" xfId="22647"/>
    <cellStyle name="SAPBEXHLevel0X 2 6 6" xfId="22648"/>
    <cellStyle name="SAPBEXHLevel0X 2 7" xfId="22649"/>
    <cellStyle name="SAPBEXHLevel0X 2 7 2" xfId="22650"/>
    <cellStyle name="SAPBEXHLevel0X 2 7 3" xfId="22651"/>
    <cellStyle name="SAPBEXHLevel0X 2 7 4" xfId="22652"/>
    <cellStyle name="SAPBEXHLevel0X 2 7 5" xfId="22653"/>
    <cellStyle name="SAPBEXHLevel0X 2 7 6" xfId="22654"/>
    <cellStyle name="SAPBEXHLevel0X 2 8" xfId="22655"/>
    <cellStyle name="SAPBEXHLevel0X 2 8 2" xfId="22656"/>
    <cellStyle name="SAPBEXHLevel0X 2 8 3" xfId="22657"/>
    <cellStyle name="SAPBEXHLevel0X 2 8 4" xfId="22658"/>
    <cellStyle name="SAPBEXHLevel0X 2 8 5" xfId="22659"/>
    <cellStyle name="SAPBEXHLevel0X 2 8 6" xfId="22660"/>
    <cellStyle name="SAPBEXHLevel0X 2 9" xfId="22661"/>
    <cellStyle name="SAPBEXHLevel0X 2 9 2" xfId="22662"/>
    <cellStyle name="SAPBEXHLevel0X 2 9 3" xfId="22663"/>
    <cellStyle name="SAPBEXHLevel0X 2 9 4" xfId="22664"/>
    <cellStyle name="SAPBEXHLevel0X 2 9 5" xfId="22665"/>
    <cellStyle name="SAPBEXHLevel0X 2 9 6" xfId="22666"/>
    <cellStyle name="SAPBEXHLevel0X 3" xfId="22667"/>
    <cellStyle name="SAPBEXHLevel0X 3 10" xfId="22668"/>
    <cellStyle name="SAPBEXHLevel0X 3 11" xfId="22669"/>
    <cellStyle name="SAPBEXHLevel0X 3 12" xfId="22670"/>
    <cellStyle name="SAPBEXHLevel0X 3 13" xfId="22671"/>
    <cellStyle name="SAPBEXHLevel0X 3 2" xfId="22672"/>
    <cellStyle name="SAPBEXHLevel0X 3 2 10" xfId="22673"/>
    <cellStyle name="SAPBEXHLevel0X 3 2 2" xfId="22674"/>
    <cellStyle name="SAPBEXHLevel0X 3 2 2 2" xfId="22675"/>
    <cellStyle name="SAPBEXHLevel0X 3 2 2 2 2" xfId="22676"/>
    <cellStyle name="SAPBEXHLevel0X 3 2 2 2 3" xfId="22677"/>
    <cellStyle name="SAPBEXHLevel0X 3 2 2 2 4" xfId="22678"/>
    <cellStyle name="SAPBEXHLevel0X 3 2 2 2 5" xfId="22679"/>
    <cellStyle name="SAPBEXHLevel0X 3 2 2 2 6" xfId="22680"/>
    <cellStyle name="SAPBEXHLevel0X 3 2 2 3" xfId="22681"/>
    <cellStyle name="SAPBEXHLevel0X 3 2 2 4" xfId="22682"/>
    <cellStyle name="SAPBEXHLevel0X 3 2 2 5" xfId="22683"/>
    <cellStyle name="SAPBEXHLevel0X 3 2 2 6" xfId="22684"/>
    <cellStyle name="SAPBEXHLevel0X 3 2 2 7" xfId="22685"/>
    <cellStyle name="SAPBEXHLevel0X 3 2 2 8" xfId="22686"/>
    <cellStyle name="SAPBEXHLevel0X 3 2 3" xfId="22687"/>
    <cellStyle name="SAPBEXHLevel0X 3 2 3 2" xfId="22688"/>
    <cellStyle name="SAPBEXHLevel0X 3 2 3 3" xfId="22689"/>
    <cellStyle name="SAPBEXHLevel0X 3 2 3 4" xfId="22690"/>
    <cellStyle name="SAPBEXHLevel0X 3 2 3 5" xfId="22691"/>
    <cellStyle name="SAPBEXHLevel0X 3 2 3 6" xfId="22692"/>
    <cellStyle name="SAPBEXHLevel0X 3 2 3 7" xfId="22693"/>
    <cellStyle name="SAPBEXHLevel0X 3 2 4" xfId="22694"/>
    <cellStyle name="SAPBEXHLevel0X 3 2 4 2" xfId="22695"/>
    <cellStyle name="SAPBEXHLevel0X 3 2 4 3" xfId="22696"/>
    <cellStyle name="SAPBEXHLevel0X 3 2 4 4" xfId="22697"/>
    <cellStyle name="SAPBEXHLevel0X 3 2 4 5" xfId="22698"/>
    <cellStyle name="SAPBEXHLevel0X 3 2 4 6" xfId="22699"/>
    <cellStyle name="SAPBEXHLevel0X 3 2 5" xfId="22700"/>
    <cellStyle name="SAPBEXHLevel0X 3 2 6" xfId="22701"/>
    <cellStyle name="SAPBEXHLevel0X 3 2 7" xfId="22702"/>
    <cellStyle name="SAPBEXHLevel0X 3 2 8" xfId="22703"/>
    <cellStyle name="SAPBEXHLevel0X 3 2 9" xfId="22704"/>
    <cellStyle name="SAPBEXHLevel0X 3 3" xfId="22705"/>
    <cellStyle name="SAPBEXHLevel0X 3 3 10" xfId="22706"/>
    <cellStyle name="SAPBEXHLevel0X 3 3 2" xfId="22707"/>
    <cellStyle name="SAPBEXHLevel0X 3 3 2 2" xfId="22708"/>
    <cellStyle name="SAPBEXHLevel0X 3 3 2 2 2" xfId="22709"/>
    <cellStyle name="SAPBEXHLevel0X 3 3 2 2 3" xfId="22710"/>
    <cellStyle name="SAPBEXHLevel0X 3 3 2 2 4" xfId="22711"/>
    <cellStyle name="SAPBEXHLevel0X 3 3 2 2 5" xfId="22712"/>
    <cellStyle name="SAPBEXHLevel0X 3 3 2 2 6" xfId="22713"/>
    <cellStyle name="SAPBEXHLevel0X 3 3 2 3" xfId="22714"/>
    <cellStyle name="SAPBEXHLevel0X 3 3 2 4" xfId="22715"/>
    <cellStyle name="SAPBEXHLevel0X 3 3 2 5" xfId="22716"/>
    <cellStyle name="SAPBEXHLevel0X 3 3 2 6" xfId="22717"/>
    <cellStyle name="SAPBEXHLevel0X 3 3 2 7" xfId="22718"/>
    <cellStyle name="SAPBEXHLevel0X 3 3 2 8" xfId="22719"/>
    <cellStyle name="SAPBEXHLevel0X 3 3 3" xfId="22720"/>
    <cellStyle name="SAPBEXHLevel0X 3 3 3 2" xfId="22721"/>
    <cellStyle name="SAPBEXHLevel0X 3 3 3 3" xfId="22722"/>
    <cellStyle name="SAPBEXHLevel0X 3 3 3 4" xfId="22723"/>
    <cellStyle name="SAPBEXHLevel0X 3 3 3 5" xfId="22724"/>
    <cellStyle name="SAPBEXHLevel0X 3 3 3 6" xfId="22725"/>
    <cellStyle name="SAPBEXHLevel0X 3 3 3 7" xfId="22726"/>
    <cellStyle name="SAPBEXHLevel0X 3 3 4" xfId="22727"/>
    <cellStyle name="SAPBEXHLevel0X 3 3 4 2" xfId="22728"/>
    <cellStyle name="SAPBEXHLevel0X 3 3 4 3" xfId="22729"/>
    <cellStyle name="SAPBEXHLevel0X 3 3 4 4" xfId="22730"/>
    <cellStyle name="SAPBEXHLevel0X 3 3 4 5" xfId="22731"/>
    <cellStyle name="SAPBEXHLevel0X 3 3 4 6" xfId="22732"/>
    <cellStyle name="SAPBEXHLevel0X 3 3 5" xfId="22733"/>
    <cellStyle name="SAPBEXHLevel0X 3 3 6" xfId="22734"/>
    <cellStyle name="SAPBEXHLevel0X 3 3 7" xfId="22735"/>
    <cellStyle name="SAPBEXHLevel0X 3 3 8" xfId="22736"/>
    <cellStyle name="SAPBEXHLevel0X 3 3 9" xfId="22737"/>
    <cellStyle name="SAPBEXHLevel0X 3 4" xfId="22738"/>
    <cellStyle name="SAPBEXHLevel0X 3 4 2" xfId="22739"/>
    <cellStyle name="SAPBEXHLevel0X 3 4 2 2" xfId="22740"/>
    <cellStyle name="SAPBEXHLevel0X 3 4 2 3" xfId="22741"/>
    <cellStyle name="SAPBEXHLevel0X 3 4 2 4" xfId="22742"/>
    <cellStyle name="SAPBEXHLevel0X 3 4 2 5" xfId="22743"/>
    <cellStyle name="SAPBEXHLevel0X 3 4 2 6" xfId="22744"/>
    <cellStyle name="SAPBEXHLevel0X 3 4 3" xfId="22745"/>
    <cellStyle name="SAPBEXHLevel0X 3 4 4" xfId="22746"/>
    <cellStyle name="SAPBEXHLevel0X 3 4 5" xfId="22747"/>
    <cellStyle name="SAPBEXHLevel0X 3 4 6" xfId="22748"/>
    <cellStyle name="SAPBEXHLevel0X 3 4 7" xfId="22749"/>
    <cellStyle name="SAPBEXHLevel0X 3 4 8" xfId="22750"/>
    <cellStyle name="SAPBEXHLevel0X 3 5" xfId="22751"/>
    <cellStyle name="SAPBEXHLevel0X 3 5 2" xfId="22752"/>
    <cellStyle name="SAPBEXHLevel0X 3 5 2 2" xfId="22753"/>
    <cellStyle name="SAPBEXHLevel0X 3 5 2 3" xfId="22754"/>
    <cellStyle name="SAPBEXHLevel0X 3 5 2 4" xfId="22755"/>
    <cellStyle name="SAPBEXHLevel0X 3 5 2 5" xfId="22756"/>
    <cellStyle name="SAPBEXHLevel0X 3 5 2 6" xfId="22757"/>
    <cellStyle name="SAPBEXHLevel0X 3 5 3" xfId="22758"/>
    <cellStyle name="SAPBEXHLevel0X 3 5 4" xfId="22759"/>
    <cellStyle name="SAPBEXHLevel0X 3 5 5" xfId="22760"/>
    <cellStyle name="SAPBEXHLevel0X 3 5 6" xfId="22761"/>
    <cellStyle name="SAPBEXHLevel0X 3 5 7" xfId="22762"/>
    <cellStyle name="SAPBEXHLevel0X 3 5 8" xfId="22763"/>
    <cellStyle name="SAPBEXHLevel0X 3 6" xfId="22764"/>
    <cellStyle name="SAPBEXHLevel0X 3 6 2" xfId="22765"/>
    <cellStyle name="SAPBEXHLevel0X 3 6 3" xfId="22766"/>
    <cellStyle name="SAPBEXHLevel0X 3 6 4" xfId="22767"/>
    <cellStyle name="SAPBEXHLevel0X 3 6 5" xfId="22768"/>
    <cellStyle name="SAPBEXHLevel0X 3 6 6" xfId="22769"/>
    <cellStyle name="SAPBEXHLevel0X 3 6 7" xfId="22770"/>
    <cellStyle name="SAPBEXHLevel0X 3 7" xfId="22771"/>
    <cellStyle name="SAPBEXHLevel0X 3 7 2" xfId="22772"/>
    <cellStyle name="SAPBEXHLevel0X 3 7 3" xfId="22773"/>
    <cellStyle name="SAPBEXHLevel0X 3 7 4" xfId="22774"/>
    <cellStyle name="SAPBEXHLevel0X 3 7 5" xfId="22775"/>
    <cellStyle name="SAPBEXHLevel0X 3 7 6" xfId="22776"/>
    <cellStyle name="SAPBEXHLevel0X 3 8" xfId="22777"/>
    <cellStyle name="SAPBEXHLevel0X 3 9" xfId="22778"/>
    <cellStyle name="SAPBEXHLevel0X 4" xfId="22779"/>
    <cellStyle name="SAPBEXHLevel0X 4 10" xfId="22780"/>
    <cellStyle name="SAPBEXHLevel0X 4 11" xfId="22781"/>
    <cellStyle name="SAPBEXHLevel0X 4 12" xfId="22782"/>
    <cellStyle name="SAPBEXHLevel0X 4 13" xfId="22783"/>
    <cellStyle name="SAPBEXHLevel0X 4 2" xfId="22784"/>
    <cellStyle name="SAPBEXHLevel0X 4 2 10" xfId="22785"/>
    <cellStyle name="SAPBEXHLevel0X 4 2 2" xfId="22786"/>
    <cellStyle name="SAPBEXHLevel0X 4 2 2 2" xfId="22787"/>
    <cellStyle name="SAPBEXHLevel0X 4 2 2 2 2" xfId="22788"/>
    <cellStyle name="SAPBEXHLevel0X 4 2 2 2 3" xfId="22789"/>
    <cellStyle name="SAPBEXHLevel0X 4 2 2 2 4" xfId="22790"/>
    <cellStyle name="SAPBEXHLevel0X 4 2 2 2 5" xfId="22791"/>
    <cellStyle name="SAPBEXHLevel0X 4 2 2 2 6" xfId="22792"/>
    <cellStyle name="SAPBEXHLevel0X 4 2 2 3" xfId="22793"/>
    <cellStyle name="SAPBEXHLevel0X 4 2 2 4" xfId="22794"/>
    <cellStyle name="SAPBEXHLevel0X 4 2 2 5" xfId="22795"/>
    <cellStyle name="SAPBEXHLevel0X 4 2 2 6" xfId="22796"/>
    <cellStyle name="SAPBEXHLevel0X 4 2 2 7" xfId="22797"/>
    <cellStyle name="SAPBEXHLevel0X 4 2 2 8" xfId="22798"/>
    <cellStyle name="SAPBEXHLevel0X 4 2 3" xfId="22799"/>
    <cellStyle name="SAPBEXHLevel0X 4 2 3 2" xfId="22800"/>
    <cellStyle name="SAPBEXHLevel0X 4 2 3 3" xfId="22801"/>
    <cellStyle name="SAPBEXHLevel0X 4 2 3 4" xfId="22802"/>
    <cellStyle name="SAPBEXHLevel0X 4 2 3 5" xfId="22803"/>
    <cellStyle name="SAPBEXHLevel0X 4 2 3 6" xfId="22804"/>
    <cellStyle name="SAPBEXHLevel0X 4 2 3 7" xfId="22805"/>
    <cellStyle name="SAPBEXHLevel0X 4 2 4" xfId="22806"/>
    <cellStyle name="SAPBEXHLevel0X 4 2 4 2" xfId="22807"/>
    <cellStyle name="SAPBEXHLevel0X 4 2 4 3" xfId="22808"/>
    <cellStyle name="SAPBEXHLevel0X 4 2 4 4" xfId="22809"/>
    <cellStyle name="SAPBEXHLevel0X 4 2 4 5" xfId="22810"/>
    <cellStyle name="SAPBEXHLevel0X 4 2 4 6" xfId="22811"/>
    <cellStyle name="SAPBEXHLevel0X 4 2 5" xfId="22812"/>
    <cellStyle name="SAPBEXHLevel0X 4 2 6" xfId="22813"/>
    <cellStyle name="SAPBEXHLevel0X 4 2 7" xfId="22814"/>
    <cellStyle name="SAPBEXHLevel0X 4 2 8" xfId="22815"/>
    <cellStyle name="SAPBEXHLevel0X 4 2 9" xfId="22816"/>
    <cellStyle name="SAPBEXHLevel0X 4 3" xfId="22817"/>
    <cellStyle name="SAPBEXHLevel0X 4 3 10" xfId="22818"/>
    <cellStyle name="SAPBEXHLevel0X 4 3 2" xfId="22819"/>
    <cellStyle name="SAPBEXHLevel0X 4 3 2 2" xfId="22820"/>
    <cellStyle name="SAPBEXHLevel0X 4 3 2 2 2" xfId="22821"/>
    <cellStyle name="SAPBEXHLevel0X 4 3 2 2 3" xfId="22822"/>
    <cellStyle name="SAPBEXHLevel0X 4 3 2 2 4" xfId="22823"/>
    <cellStyle name="SAPBEXHLevel0X 4 3 2 2 5" xfId="22824"/>
    <cellStyle name="SAPBEXHLevel0X 4 3 2 2 6" xfId="22825"/>
    <cellStyle name="SAPBEXHLevel0X 4 3 2 3" xfId="22826"/>
    <cellStyle name="SAPBEXHLevel0X 4 3 2 4" xfId="22827"/>
    <cellStyle name="SAPBEXHLevel0X 4 3 2 5" xfId="22828"/>
    <cellStyle name="SAPBEXHLevel0X 4 3 2 6" xfId="22829"/>
    <cellStyle name="SAPBEXHLevel0X 4 3 2 7" xfId="22830"/>
    <cellStyle name="SAPBEXHLevel0X 4 3 2 8" xfId="22831"/>
    <cellStyle name="SAPBEXHLevel0X 4 3 3" xfId="22832"/>
    <cellStyle name="SAPBEXHLevel0X 4 3 3 2" xfId="22833"/>
    <cellStyle name="SAPBEXHLevel0X 4 3 3 3" xfId="22834"/>
    <cellStyle name="SAPBEXHLevel0X 4 3 3 4" xfId="22835"/>
    <cellStyle name="SAPBEXHLevel0X 4 3 3 5" xfId="22836"/>
    <cellStyle name="SAPBEXHLevel0X 4 3 3 6" xfId="22837"/>
    <cellStyle name="SAPBEXHLevel0X 4 3 3 7" xfId="22838"/>
    <cellStyle name="SAPBEXHLevel0X 4 3 4" xfId="22839"/>
    <cellStyle name="SAPBEXHLevel0X 4 3 4 2" xfId="22840"/>
    <cellStyle name="SAPBEXHLevel0X 4 3 4 3" xfId="22841"/>
    <cellStyle name="SAPBEXHLevel0X 4 3 4 4" xfId="22842"/>
    <cellStyle name="SAPBEXHLevel0X 4 3 4 5" xfId="22843"/>
    <cellStyle name="SAPBEXHLevel0X 4 3 4 6" xfId="22844"/>
    <cellStyle name="SAPBEXHLevel0X 4 3 5" xfId="22845"/>
    <cellStyle name="SAPBEXHLevel0X 4 3 6" xfId="22846"/>
    <cellStyle name="SAPBEXHLevel0X 4 3 7" xfId="22847"/>
    <cellStyle name="SAPBEXHLevel0X 4 3 8" xfId="22848"/>
    <cellStyle name="SAPBEXHLevel0X 4 3 9" xfId="22849"/>
    <cellStyle name="SAPBEXHLevel0X 4 4" xfId="22850"/>
    <cellStyle name="SAPBEXHLevel0X 4 4 2" xfId="22851"/>
    <cellStyle name="SAPBEXHLevel0X 4 4 2 2" xfId="22852"/>
    <cellStyle name="SAPBEXHLevel0X 4 4 2 3" xfId="22853"/>
    <cellStyle name="SAPBEXHLevel0X 4 4 2 4" xfId="22854"/>
    <cellStyle name="SAPBEXHLevel0X 4 4 2 5" xfId="22855"/>
    <cellStyle name="SAPBEXHLevel0X 4 4 2 6" xfId="22856"/>
    <cellStyle name="SAPBEXHLevel0X 4 4 3" xfId="22857"/>
    <cellStyle name="SAPBEXHLevel0X 4 4 4" xfId="22858"/>
    <cellStyle name="SAPBEXHLevel0X 4 4 5" xfId="22859"/>
    <cellStyle name="SAPBEXHLevel0X 4 4 6" xfId="22860"/>
    <cellStyle name="SAPBEXHLevel0X 4 4 7" xfId="22861"/>
    <cellStyle name="SAPBEXHLevel0X 4 4 8" xfId="22862"/>
    <cellStyle name="SAPBEXHLevel0X 4 5" xfId="22863"/>
    <cellStyle name="SAPBEXHLevel0X 4 5 2" xfId="22864"/>
    <cellStyle name="SAPBEXHLevel0X 4 5 2 2" xfId="22865"/>
    <cellStyle name="SAPBEXHLevel0X 4 5 2 3" xfId="22866"/>
    <cellStyle name="SAPBEXHLevel0X 4 5 2 4" xfId="22867"/>
    <cellStyle name="SAPBEXHLevel0X 4 5 2 5" xfId="22868"/>
    <cellStyle name="SAPBEXHLevel0X 4 5 2 6" xfId="22869"/>
    <cellStyle name="SAPBEXHLevel0X 4 5 3" xfId="22870"/>
    <cellStyle name="SAPBEXHLevel0X 4 5 4" xfId="22871"/>
    <cellStyle name="SAPBEXHLevel0X 4 5 5" xfId="22872"/>
    <cellStyle name="SAPBEXHLevel0X 4 5 6" xfId="22873"/>
    <cellStyle name="SAPBEXHLevel0X 4 5 7" xfId="22874"/>
    <cellStyle name="SAPBEXHLevel0X 4 5 8" xfId="22875"/>
    <cellStyle name="SAPBEXHLevel0X 4 6" xfId="22876"/>
    <cellStyle name="SAPBEXHLevel0X 4 6 2" xfId="22877"/>
    <cellStyle name="SAPBEXHLevel0X 4 6 3" xfId="22878"/>
    <cellStyle name="SAPBEXHLevel0X 4 6 4" xfId="22879"/>
    <cellStyle name="SAPBEXHLevel0X 4 6 5" xfId="22880"/>
    <cellStyle name="SAPBEXHLevel0X 4 6 6" xfId="22881"/>
    <cellStyle name="SAPBEXHLevel0X 4 6 7" xfId="22882"/>
    <cellStyle name="SAPBEXHLevel0X 4 7" xfId="22883"/>
    <cellStyle name="SAPBEXHLevel0X 4 7 2" xfId="22884"/>
    <cellStyle name="SAPBEXHLevel0X 4 7 3" xfId="22885"/>
    <cellStyle name="SAPBEXHLevel0X 4 7 4" xfId="22886"/>
    <cellStyle name="SAPBEXHLevel0X 4 7 5" xfId="22887"/>
    <cellStyle name="SAPBEXHLevel0X 4 7 6" xfId="22888"/>
    <cellStyle name="SAPBEXHLevel0X 4 8" xfId="22889"/>
    <cellStyle name="SAPBEXHLevel0X 4 9" xfId="22890"/>
    <cellStyle name="SAPBEXHLevel0X 5" xfId="22891"/>
    <cellStyle name="SAPBEXHLevel0X 5 10" xfId="22892"/>
    <cellStyle name="SAPBEXHLevel0X 5 2" xfId="22893"/>
    <cellStyle name="SAPBEXHLevel0X 5 2 2" xfId="22894"/>
    <cellStyle name="SAPBEXHLevel0X 5 2 2 2" xfId="22895"/>
    <cellStyle name="SAPBEXHLevel0X 5 2 2 3" xfId="22896"/>
    <cellStyle name="SAPBEXHLevel0X 5 2 2 4" xfId="22897"/>
    <cellStyle name="SAPBEXHLevel0X 5 2 2 5" xfId="22898"/>
    <cellStyle name="SAPBEXHLevel0X 5 2 2 6" xfId="22899"/>
    <cellStyle name="SAPBEXHLevel0X 5 2 3" xfId="22900"/>
    <cellStyle name="SAPBEXHLevel0X 5 2 4" xfId="22901"/>
    <cellStyle name="SAPBEXHLevel0X 5 2 5" xfId="22902"/>
    <cellStyle name="SAPBEXHLevel0X 5 2 6" xfId="22903"/>
    <cellStyle name="SAPBEXHLevel0X 5 2 7" xfId="22904"/>
    <cellStyle name="SAPBEXHLevel0X 5 2 8" xfId="22905"/>
    <cellStyle name="SAPBEXHLevel0X 5 3" xfId="22906"/>
    <cellStyle name="SAPBEXHLevel0X 5 3 2" xfId="22907"/>
    <cellStyle name="SAPBEXHLevel0X 5 3 3" xfId="22908"/>
    <cellStyle name="SAPBEXHLevel0X 5 3 4" xfId="22909"/>
    <cellStyle name="SAPBEXHLevel0X 5 3 5" xfId="22910"/>
    <cellStyle name="SAPBEXHLevel0X 5 3 6" xfId="22911"/>
    <cellStyle name="SAPBEXHLevel0X 5 3 7" xfId="22912"/>
    <cellStyle name="SAPBEXHLevel0X 5 4" xfId="22913"/>
    <cellStyle name="SAPBEXHLevel0X 5 4 2" xfId="22914"/>
    <cellStyle name="SAPBEXHLevel0X 5 4 3" xfId="22915"/>
    <cellStyle name="SAPBEXHLevel0X 5 4 4" xfId="22916"/>
    <cellStyle name="SAPBEXHLevel0X 5 4 5" xfId="22917"/>
    <cellStyle name="SAPBEXHLevel0X 5 4 6" xfId="22918"/>
    <cellStyle name="SAPBEXHLevel0X 5 5" xfId="22919"/>
    <cellStyle name="SAPBEXHLevel0X 5 6" xfId="22920"/>
    <cellStyle name="SAPBEXHLevel0X 5 7" xfId="22921"/>
    <cellStyle name="SAPBEXHLevel0X 5 8" xfId="22922"/>
    <cellStyle name="SAPBEXHLevel0X 5 9" xfId="22923"/>
    <cellStyle name="SAPBEXHLevel0X 6" xfId="22924"/>
    <cellStyle name="SAPBEXHLevel0X 6 2" xfId="22925"/>
    <cellStyle name="SAPBEXHLevel0X 6 3" xfId="22926"/>
    <cellStyle name="SAPBEXHLevel0X 6 4" xfId="22927"/>
    <cellStyle name="SAPBEXHLevel0X 6 5" xfId="22928"/>
    <cellStyle name="SAPBEXHLevel0X 6 6" xfId="22929"/>
    <cellStyle name="SAPBEXHLevel0X 7" xfId="22930"/>
    <cellStyle name="SAPBEXHLevel0X 7 2" xfId="22931"/>
    <cellStyle name="SAPBEXHLevel0X 7 3" xfId="22932"/>
    <cellStyle name="SAPBEXHLevel0X 7 4" xfId="22933"/>
    <cellStyle name="SAPBEXHLevel0X 7 5" xfId="22934"/>
    <cellStyle name="SAPBEXHLevel0X 7 6" xfId="22935"/>
    <cellStyle name="SAPBEXHLevel0X 8" xfId="22936"/>
    <cellStyle name="SAPBEXHLevel0X 9" xfId="22937"/>
    <cellStyle name="SAPBEXHLevel1" xfId="22938"/>
    <cellStyle name="SAPBEXHLevel1 10" xfId="22939"/>
    <cellStyle name="SAPBEXHLevel1 11" xfId="22940"/>
    <cellStyle name="SAPBEXHLevel1 12" xfId="22941"/>
    <cellStyle name="SAPBEXHLevel1 13" xfId="22942"/>
    <cellStyle name="SAPBEXHLevel1 14" xfId="22943"/>
    <cellStyle name="SAPBEXHLevel1 15" xfId="22944"/>
    <cellStyle name="SAPBEXHLevel1 16" xfId="22945"/>
    <cellStyle name="SAPBEXHLevel1 17" xfId="22946"/>
    <cellStyle name="SAPBEXHLevel1 18" xfId="22947"/>
    <cellStyle name="SAPBEXHLevel1 19" xfId="22948"/>
    <cellStyle name="SAPBEXHLevel1 2" xfId="22949"/>
    <cellStyle name="SAPBEXHLevel1 2 10" xfId="22950"/>
    <cellStyle name="SAPBEXHLevel1 2 11" xfId="22951"/>
    <cellStyle name="SAPBEXHLevel1 2 12" xfId="22952"/>
    <cellStyle name="SAPBEXHLevel1 2 13" xfId="22953"/>
    <cellStyle name="SAPBEXHLevel1 2 14" xfId="22954"/>
    <cellStyle name="SAPBEXHLevel1 2 15" xfId="22955"/>
    <cellStyle name="SAPBEXHLevel1 2 16" xfId="22956"/>
    <cellStyle name="SAPBEXHLevel1 2 17" xfId="22957"/>
    <cellStyle name="SAPBEXHLevel1 2 2" xfId="22958"/>
    <cellStyle name="SAPBEXHLevel1 2 2 10" xfId="22959"/>
    <cellStyle name="SAPBEXHLevel1 2 2 11" xfId="22960"/>
    <cellStyle name="SAPBEXHLevel1 2 2 12" xfId="22961"/>
    <cellStyle name="SAPBEXHLevel1 2 2 13" xfId="22962"/>
    <cellStyle name="SAPBEXHLevel1 2 2 14" xfId="22963"/>
    <cellStyle name="SAPBEXHLevel1 2 2 15" xfId="22964"/>
    <cellStyle name="SAPBEXHLevel1 2 2 16" xfId="22965"/>
    <cellStyle name="SAPBEXHLevel1 2 2 17" xfId="22966"/>
    <cellStyle name="SAPBEXHLevel1 2 2 2" xfId="22967"/>
    <cellStyle name="SAPBEXHLevel1 2 2 2 10" xfId="22968"/>
    <cellStyle name="SAPBEXHLevel1 2 2 2 11" xfId="22969"/>
    <cellStyle name="SAPBEXHLevel1 2 2 2 12" xfId="22970"/>
    <cellStyle name="SAPBEXHLevel1 2 2 2 13" xfId="22971"/>
    <cellStyle name="SAPBEXHLevel1 2 2 2 14" xfId="22972"/>
    <cellStyle name="SAPBEXHLevel1 2 2 2 15" xfId="22973"/>
    <cellStyle name="SAPBEXHLevel1 2 2 2 2" xfId="22974"/>
    <cellStyle name="SAPBEXHLevel1 2 2 2 2 10" xfId="22975"/>
    <cellStyle name="SAPBEXHLevel1 2 2 2 2 2" xfId="22976"/>
    <cellStyle name="SAPBEXHLevel1 2 2 2 2 2 2" xfId="22977"/>
    <cellStyle name="SAPBEXHLevel1 2 2 2 2 2 2 2" xfId="22978"/>
    <cellStyle name="SAPBEXHLevel1 2 2 2 2 2 2 3" xfId="22979"/>
    <cellStyle name="SAPBEXHLevel1 2 2 2 2 2 2 4" xfId="22980"/>
    <cellStyle name="SAPBEXHLevel1 2 2 2 2 2 2 5" xfId="22981"/>
    <cellStyle name="SAPBEXHLevel1 2 2 2 2 2 2 6" xfId="22982"/>
    <cellStyle name="SAPBEXHLevel1 2 2 2 2 2 3" xfId="22983"/>
    <cellStyle name="SAPBEXHLevel1 2 2 2 2 2 4" xfId="22984"/>
    <cellStyle name="SAPBEXHLevel1 2 2 2 2 2 5" xfId="22985"/>
    <cellStyle name="SAPBEXHLevel1 2 2 2 2 2 6" xfId="22986"/>
    <cellStyle name="SAPBEXHLevel1 2 2 2 2 2 7" xfId="22987"/>
    <cellStyle name="SAPBEXHLevel1 2 2 2 2 2 8" xfId="22988"/>
    <cellStyle name="SAPBEXHLevel1 2 2 2 2 3" xfId="22989"/>
    <cellStyle name="SAPBEXHLevel1 2 2 2 2 3 2" xfId="22990"/>
    <cellStyle name="SAPBEXHLevel1 2 2 2 2 3 3" xfId="22991"/>
    <cellStyle name="SAPBEXHLevel1 2 2 2 2 3 4" xfId="22992"/>
    <cellStyle name="SAPBEXHLevel1 2 2 2 2 3 5" xfId="22993"/>
    <cellStyle name="SAPBEXHLevel1 2 2 2 2 3 6" xfId="22994"/>
    <cellStyle name="SAPBEXHLevel1 2 2 2 2 3 7" xfId="22995"/>
    <cellStyle name="SAPBEXHLevel1 2 2 2 2 4" xfId="22996"/>
    <cellStyle name="SAPBEXHLevel1 2 2 2 2 4 2" xfId="22997"/>
    <cellStyle name="SAPBEXHLevel1 2 2 2 2 4 3" xfId="22998"/>
    <cellStyle name="SAPBEXHLevel1 2 2 2 2 4 4" xfId="22999"/>
    <cellStyle name="SAPBEXHLevel1 2 2 2 2 4 5" xfId="23000"/>
    <cellStyle name="SAPBEXHLevel1 2 2 2 2 4 6" xfId="23001"/>
    <cellStyle name="SAPBEXHLevel1 2 2 2 2 5" xfId="23002"/>
    <cellStyle name="SAPBEXHLevel1 2 2 2 2 6" xfId="23003"/>
    <cellStyle name="SAPBEXHLevel1 2 2 2 2 7" xfId="23004"/>
    <cellStyle name="SAPBEXHLevel1 2 2 2 2 8" xfId="23005"/>
    <cellStyle name="SAPBEXHLevel1 2 2 2 2 9" xfId="23006"/>
    <cellStyle name="SAPBEXHLevel1 2 2 2 3" xfId="23007"/>
    <cellStyle name="SAPBEXHLevel1 2 2 2 3 10" xfId="23008"/>
    <cellStyle name="SAPBEXHLevel1 2 2 2 3 2" xfId="23009"/>
    <cellStyle name="SAPBEXHLevel1 2 2 2 3 2 2" xfId="23010"/>
    <cellStyle name="SAPBEXHLevel1 2 2 2 3 2 2 2" xfId="23011"/>
    <cellStyle name="SAPBEXHLevel1 2 2 2 3 2 2 3" xfId="23012"/>
    <cellStyle name="SAPBEXHLevel1 2 2 2 3 2 2 4" xfId="23013"/>
    <cellStyle name="SAPBEXHLevel1 2 2 2 3 2 2 5" xfId="23014"/>
    <cellStyle name="SAPBEXHLevel1 2 2 2 3 2 2 6" xfId="23015"/>
    <cellStyle name="SAPBEXHLevel1 2 2 2 3 2 3" xfId="23016"/>
    <cellStyle name="SAPBEXHLevel1 2 2 2 3 2 4" xfId="23017"/>
    <cellStyle name="SAPBEXHLevel1 2 2 2 3 2 5" xfId="23018"/>
    <cellStyle name="SAPBEXHLevel1 2 2 2 3 2 6" xfId="23019"/>
    <cellStyle name="SAPBEXHLevel1 2 2 2 3 2 7" xfId="23020"/>
    <cellStyle name="SAPBEXHLevel1 2 2 2 3 2 8" xfId="23021"/>
    <cellStyle name="SAPBEXHLevel1 2 2 2 3 3" xfId="23022"/>
    <cellStyle name="SAPBEXHLevel1 2 2 2 3 3 2" xfId="23023"/>
    <cellStyle name="SAPBEXHLevel1 2 2 2 3 3 3" xfId="23024"/>
    <cellStyle name="SAPBEXHLevel1 2 2 2 3 3 4" xfId="23025"/>
    <cellStyle name="SAPBEXHLevel1 2 2 2 3 3 5" xfId="23026"/>
    <cellStyle name="SAPBEXHLevel1 2 2 2 3 3 6" xfId="23027"/>
    <cellStyle name="SAPBEXHLevel1 2 2 2 3 3 7" xfId="23028"/>
    <cellStyle name="SAPBEXHLevel1 2 2 2 3 4" xfId="23029"/>
    <cellStyle name="SAPBEXHLevel1 2 2 2 3 4 2" xfId="23030"/>
    <cellStyle name="SAPBEXHLevel1 2 2 2 3 4 3" xfId="23031"/>
    <cellStyle name="SAPBEXHLevel1 2 2 2 3 4 4" xfId="23032"/>
    <cellStyle name="SAPBEXHLevel1 2 2 2 3 4 5" xfId="23033"/>
    <cellStyle name="SAPBEXHLevel1 2 2 2 3 4 6" xfId="23034"/>
    <cellStyle name="SAPBEXHLevel1 2 2 2 3 5" xfId="23035"/>
    <cellStyle name="SAPBEXHLevel1 2 2 2 3 6" xfId="23036"/>
    <cellStyle name="SAPBEXHLevel1 2 2 2 3 7" xfId="23037"/>
    <cellStyle name="SAPBEXHLevel1 2 2 2 3 8" xfId="23038"/>
    <cellStyle name="SAPBEXHLevel1 2 2 2 3 9" xfId="23039"/>
    <cellStyle name="SAPBEXHLevel1 2 2 2 4" xfId="23040"/>
    <cellStyle name="SAPBEXHLevel1 2 2 2 4 2" xfId="23041"/>
    <cellStyle name="SAPBEXHLevel1 2 2 2 4 2 2" xfId="23042"/>
    <cellStyle name="SAPBEXHLevel1 2 2 2 4 2 3" xfId="23043"/>
    <cellStyle name="SAPBEXHLevel1 2 2 2 4 2 4" xfId="23044"/>
    <cellStyle name="SAPBEXHLevel1 2 2 2 4 2 5" xfId="23045"/>
    <cellStyle name="SAPBEXHLevel1 2 2 2 4 2 6" xfId="23046"/>
    <cellStyle name="SAPBEXHLevel1 2 2 2 4 3" xfId="23047"/>
    <cellStyle name="SAPBEXHLevel1 2 2 2 4 4" xfId="23048"/>
    <cellStyle name="SAPBEXHLevel1 2 2 2 4 5" xfId="23049"/>
    <cellStyle name="SAPBEXHLevel1 2 2 2 4 6" xfId="23050"/>
    <cellStyle name="SAPBEXHLevel1 2 2 2 4 7" xfId="23051"/>
    <cellStyle name="SAPBEXHLevel1 2 2 2 4 8" xfId="23052"/>
    <cellStyle name="SAPBEXHLevel1 2 2 2 5" xfId="23053"/>
    <cellStyle name="SAPBEXHLevel1 2 2 2 5 2" xfId="23054"/>
    <cellStyle name="SAPBEXHLevel1 2 2 2 5 2 2" xfId="23055"/>
    <cellStyle name="SAPBEXHLevel1 2 2 2 5 2 3" xfId="23056"/>
    <cellStyle name="SAPBEXHLevel1 2 2 2 5 2 4" xfId="23057"/>
    <cellStyle name="SAPBEXHLevel1 2 2 2 5 2 5" xfId="23058"/>
    <cellStyle name="SAPBEXHLevel1 2 2 2 5 2 6" xfId="23059"/>
    <cellStyle name="SAPBEXHLevel1 2 2 2 5 3" xfId="23060"/>
    <cellStyle name="SAPBEXHLevel1 2 2 2 5 4" xfId="23061"/>
    <cellStyle name="SAPBEXHLevel1 2 2 2 5 5" xfId="23062"/>
    <cellStyle name="SAPBEXHLevel1 2 2 2 5 6" xfId="23063"/>
    <cellStyle name="SAPBEXHLevel1 2 2 2 5 7" xfId="23064"/>
    <cellStyle name="SAPBEXHLevel1 2 2 2 5 8" xfId="23065"/>
    <cellStyle name="SAPBEXHLevel1 2 2 2 6" xfId="23066"/>
    <cellStyle name="SAPBEXHLevel1 2 2 2 6 2" xfId="23067"/>
    <cellStyle name="SAPBEXHLevel1 2 2 2 6 3" xfId="23068"/>
    <cellStyle name="SAPBEXHLevel1 2 2 2 6 4" xfId="23069"/>
    <cellStyle name="SAPBEXHLevel1 2 2 2 6 5" xfId="23070"/>
    <cellStyle name="SAPBEXHLevel1 2 2 2 6 6" xfId="23071"/>
    <cellStyle name="SAPBEXHLevel1 2 2 2 6 7" xfId="23072"/>
    <cellStyle name="SAPBEXHLevel1 2 2 2 7" xfId="23073"/>
    <cellStyle name="SAPBEXHLevel1 2 2 2 7 2" xfId="23074"/>
    <cellStyle name="SAPBEXHLevel1 2 2 2 7 3" xfId="23075"/>
    <cellStyle name="SAPBEXHLevel1 2 2 2 7 4" xfId="23076"/>
    <cellStyle name="SAPBEXHLevel1 2 2 2 7 5" xfId="23077"/>
    <cellStyle name="SAPBEXHLevel1 2 2 2 7 6" xfId="23078"/>
    <cellStyle name="SAPBEXHLevel1 2 2 2 8" xfId="23079"/>
    <cellStyle name="SAPBEXHLevel1 2 2 2 9" xfId="23080"/>
    <cellStyle name="SAPBEXHLevel1 2 2 3" xfId="23081"/>
    <cellStyle name="SAPBEXHLevel1 2 2 3 10" xfId="23082"/>
    <cellStyle name="SAPBEXHLevel1 2 2 3 2" xfId="23083"/>
    <cellStyle name="SAPBEXHLevel1 2 2 3 2 2" xfId="23084"/>
    <cellStyle name="SAPBEXHLevel1 2 2 3 2 2 2" xfId="23085"/>
    <cellStyle name="SAPBEXHLevel1 2 2 3 2 2 3" xfId="23086"/>
    <cellStyle name="SAPBEXHLevel1 2 2 3 2 2 4" xfId="23087"/>
    <cellStyle name="SAPBEXHLevel1 2 2 3 2 2 5" xfId="23088"/>
    <cellStyle name="SAPBEXHLevel1 2 2 3 2 2 6" xfId="23089"/>
    <cellStyle name="SAPBEXHLevel1 2 2 3 2 3" xfId="23090"/>
    <cellStyle name="SAPBEXHLevel1 2 2 3 2 4" xfId="23091"/>
    <cellStyle name="SAPBEXHLevel1 2 2 3 2 5" xfId="23092"/>
    <cellStyle name="SAPBEXHLevel1 2 2 3 2 6" xfId="23093"/>
    <cellStyle name="SAPBEXHLevel1 2 2 3 2 7" xfId="23094"/>
    <cellStyle name="SAPBEXHLevel1 2 2 3 2 8" xfId="23095"/>
    <cellStyle name="SAPBEXHLevel1 2 2 3 3" xfId="23096"/>
    <cellStyle name="SAPBEXHLevel1 2 2 3 3 2" xfId="23097"/>
    <cellStyle name="SAPBEXHLevel1 2 2 3 3 3" xfId="23098"/>
    <cellStyle name="SAPBEXHLevel1 2 2 3 3 4" xfId="23099"/>
    <cellStyle name="SAPBEXHLevel1 2 2 3 3 5" xfId="23100"/>
    <cellStyle name="SAPBEXHLevel1 2 2 3 3 6" xfId="23101"/>
    <cellStyle name="SAPBEXHLevel1 2 2 3 3 7" xfId="23102"/>
    <cellStyle name="SAPBEXHLevel1 2 2 3 4" xfId="23103"/>
    <cellStyle name="SAPBEXHLevel1 2 2 3 4 2" xfId="23104"/>
    <cellStyle name="SAPBEXHLevel1 2 2 3 4 3" xfId="23105"/>
    <cellStyle name="SAPBEXHLevel1 2 2 3 4 4" xfId="23106"/>
    <cellStyle name="SAPBEXHLevel1 2 2 3 4 5" xfId="23107"/>
    <cellStyle name="SAPBEXHLevel1 2 2 3 4 6" xfId="23108"/>
    <cellStyle name="SAPBEXHLevel1 2 2 3 5" xfId="23109"/>
    <cellStyle name="SAPBEXHLevel1 2 2 3 6" xfId="23110"/>
    <cellStyle name="SAPBEXHLevel1 2 2 3 7" xfId="23111"/>
    <cellStyle name="SAPBEXHLevel1 2 2 3 8" xfId="23112"/>
    <cellStyle name="SAPBEXHLevel1 2 2 3 9" xfId="23113"/>
    <cellStyle name="SAPBEXHLevel1 2 2 4" xfId="23114"/>
    <cellStyle name="SAPBEXHLevel1 2 2 4 2" xfId="23115"/>
    <cellStyle name="SAPBEXHLevel1 2 2 4 2 2" xfId="23116"/>
    <cellStyle name="SAPBEXHLevel1 2 2 4 2 3" xfId="23117"/>
    <cellStyle name="SAPBEXHLevel1 2 2 4 2 4" xfId="23118"/>
    <cellStyle name="SAPBEXHLevel1 2 2 4 2 5" xfId="23119"/>
    <cellStyle name="SAPBEXHLevel1 2 2 4 2 6" xfId="23120"/>
    <cellStyle name="SAPBEXHLevel1 2 2 4 3" xfId="23121"/>
    <cellStyle name="SAPBEXHLevel1 2 2 4 4" xfId="23122"/>
    <cellStyle name="SAPBEXHLevel1 2 2 4 5" xfId="23123"/>
    <cellStyle name="SAPBEXHLevel1 2 2 4 6" xfId="23124"/>
    <cellStyle name="SAPBEXHLevel1 2 2 4 7" xfId="23125"/>
    <cellStyle name="SAPBEXHLevel1 2 2 4 8" xfId="23126"/>
    <cellStyle name="SAPBEXHLevel1 2 2 5" xfId="23127"/>
    <cellStyle name="SAPBEXHLevel1 2 2 5 2" xfId="23128"/>
    <cellStyle name="SAPBEXHLevel1 2 2 5 2 2" xfId="23129"/>
    <cellStyle name="SAPBEXHLevel1 2 2 5 2 3" xfId="23130"/>
    <cellStyle name="SAPBEXHLevel1 2 2 5 2 4" xfId="23131"/>
    <cellStyle name="SAPBEXHLevel1 2 2 5 2 5" xfId="23132"/>
    <cellStyle name="SAPBEXHLevel1 2 2 5 2 6" xfId="23133"/>
    <cellStyle name="SAPBEXHLevel1 2 2 5 3" xfId="23134"/>
    <cellStyle name="SAPBEXHLevel1 2 2 5 4" xfId="23135"/>
    <cellStyle name="SAPBEXHLevel1 2 2 5 5" xfId="23136"/>
    <cellStyle name="SAPBEXHLevel1 2 2 5 6" xfId="23137"/>
    <cellStyle name="SAPBEXHLevel1 2 2 5 7" xfId="23138"/>
    <cellStyle name="SAPBEXHLevel1 2 2 5 8" xfId="23139"/>
    <cellStyle name="SAPBEXHLevel1 2 2 6" xfId="23140"/>
    <cellStyle name="SAPBEXHLevel1 2 2 6 2" xfId="23141"/>
    <cellStyle name="SAPBEXHLevel1 2 2 6 3" xfId="23142"/>
    <cellStyle name="SAPBEXHLevel1 2 2 6 4" xfId="23143"/>
    <cellStyle name="SAPBEXHLevel1 2 2 6 5" xfId="23144"/>
    <cellStyle name="SAPBEXHLevel1 2 2 6 6" xfId="23145"/>
    <cellStyle name="SAPBEXHLevel1 2 2 7" xfId="23146"/>
    <cellStyle name="SAPBEXHLevel1 2 2 7 2" xfId="23147"/>
    <cellStyle name="SAPBEXHLevel1 2 2 7 3" xfId="23148"/>
    <cellStyle name="SAPBEXHLevel1 2 2 7 4" xfId="23149"/>
    <cellStyle name="SAPBEXHLevel1 2 2 7 5" xfId="23150"/>
    <cellStyle name="SAPBEXHLevel1 2 2 7 6" xfId="23151"/>
    <cellStyle name="SAPBEXHLevel1 2 2 8" xfId="23152"/>
    <cellStyle name="SAPBEXHLevel1 2 2 8 2" xfId="23153"/>
    <cellStyle name="SAPBEXHLevel1 2 2 8 3" xfId="23154"/>
    <cellStyle name="SAPBEXHLevel1 2 2 8 4" xfId="23155"/>
    <cellStyle name="SAPBEXHLevel1 2 2 8 5" xfId="23156"/>
    <cellStyle name="SAPBEXHLevel1 2 2 9" xfId="23157"/>
    <cellStyle name="SAPBEXHLevel1 2 2 9 2" xfId="23158"/>
    <cellStyle name="SAPBEXHLevel1 2 2 9 3" xfId="23159"/>
    <cellStyle name="SAPBEXHLevel1 2 2 9 4" xfId="23160"/>
    <cellStyle name="SAPBEXHLevel1 2 2 9 5" xfId="23161"/>
    <cellStyle name="SAPBEXHLevel1 2 3" xfId="23162"/>
    <cellStyle name="SAPBEXHLevel1 2 3 10" xfId="23163"/>
    <cellStyle name="SAPBEXHLevel1 2 3 11" xfId="23164"/>
    <cellStyle name="SAPBEXHLevel1 2 3 12" xfId="23165"/>
    <cellStyle name="SAPBEXHLevel1 2 3 13" xfId="23166"/>
    <cellStyle name="SAPBEXHLevel1 2 3 2" xfId="23167"/>
    <cellStyle name="SAPBEXHLevel1 2 3 2 10" xfId="23168"/>
    <cellStyle name="SAPBEXHLevel1 2 3 2 2" xfId="23169"/>
    <cellStyle name="SAPBEXHLevel1 2 3 2 2 2" xfId="23170"/>
    <cellStyle name="SAPBEXHLevel1 2 3 2 2 2 2" xfId="23171"/>
    <cellStyle name="SAPBEXHLevel1 2 3 2 2 2 3" xfId="23172"/>
    <cellStyle name="SAPBEXHLevel1 2 3 2 2 2 4" xfId="23173"/>
    <cellStyle name="SAPBEXHLevel1 2 3 2 2 2 5" xfId="23174"/>
    <cellStyle name="SAPBEXHLevel1 2 3 2 2 2 6" xfId="23175"/>
    <cellStyle name="SAPBEXHLevel1 2 3 2 2 3" xfId="23176"/>
    <cellStyle name="SAPBEXHLevel1 2 3 2 2 4" xfId="23177"/>
    <cellStyle name="SAPBEXHLevel1 2 3 2 2 5" xfId="23178"/>
    <cellStyle name="SAPBEXHLevel1 2 3 2 2 6" xfId="23179"/>
    <cellStyle name="SAPBEXHLevel1 2 3 2 2 7" xfId="23180"/>
    <cellStyle name="SAPBEXHLevel1 2 3 2 2 8" xfId="23181"/>
    <cellStyle name="SAPBEXHLevel1 2 3 2 3" xfId="23182"/>
    <cellStyle name="SAPBEXHLevel1 2 3 2 3 2" xfId="23183"/>
    <cellStyle name="SAPBEXHLevel1 2 3 2 3 3" xfId="23184"/>
    <cellStyle name="SAPBEXHLevel1 2 3 2 3 4" xfId="23185"/>
    <cellStyle name="SAPBEXHLevel1 2 3 2 3 5" xfId="23186"/>
    <cellStyle name="SAPBEXHLevel1 2 3 2 3 6" xfId="23187"/>
    <cellStyle name="SAPBEXHLevel1 2 3 2 3 7" xfId="23188"/>
    <cellStyle name="SAPBEXHLevel1 2 3 2 4" xfId="23189"/>
    <cellStyle name="SAPBEXHLevel1 2 3 2 4 2" xfId="23190"/>
    <cellStyle name="SAPBEXHLevel1 2 3 2 4 3" xfId="23191"/>
    <cellStyle name="SAPBEXHLevel1 2 3 2 4 4" xfId="23192"/>
    <cellStyle name="SAPBEXHLevel1 2 3 2 4 5" xfId="23193"/>
    <cellStyle name="SAPBEXHLevel1 2 3 2 4 6" xfId="23194"/>
    <cellStyle name="SAPBEXHLevel1 2 3 2 5" xfId="23195"/>
    <cellStyle name="SAPBEXHLevel1 2 3 2 6" xfId="23196"/>
    <cellStyle name="SAPBEXHLevel1 2 3 2 7" xfId="23197"/>
    <cellStyle name="SAPBEXHLevel1 2 3 2 8" xfId="23198"/>
    <cellStyle name="SAPBEXHLevel1 2 3 2 9" xfId="23199"/>
    <cellStyle name="SAPBEXHLevel1 2 3 3" xfId="23200"/>
    <cellStyle name="SAPBEXHLevel1 2 3 3 10" xfId="23201"/>
    <cellStyle name="SAPBEXHLevel1 2 3 3 2" xfId="23202"/>
    <cellStyle name="SAPBEXHLevel1 2 3 3 2 2" xfId="23203"/>
    <cellStyle name="SAPBEXHLevel1 2 3 3 2 2 2" xfId="23204"/>
    <cellStyle name="SAPBEXHLevel1 2 3 3 2 2 3" xfId="23205"/>
    <cellStyle name="SAPBEXHLevel1 2 3 3 2 2 4" xfId="23206"/>
    <cellStyle name="SAPBEXHLevel1 2 3 3 2 2 5" xfId="23207"/>
    <cellStyle name="SAPBEXHLevel1 2 3 3 2 2 6" xfId="23208"/>
    <cellStyle name="SAPBEXHLevel1 2 3 3 2 3" xfId="23209"/>
    <cellStyle name="SAPBEXHLevel1 2 3 3 2 4" xfId="23210"/>
    <cellStyle name="SAPBEXHLevel1 2 3 3 2 5" xfId="23211"/>
    <cellStyle name="SAPBEXHLevel1 2 3 3 2 6" xfId="23212"/>
    <cellStyle name="SAPBEXHLevel1 2 3 3 2 7" xfId="23213"/>
    <cellStyle name="SAPBEXHLevel1 2 3 3 2 8" xfId="23214"/>
    <cellStyle name="SAPBEXHLevel1 2 3 3 3" xfId="23215"/>
    <cellStyle name="SAPBEXHLevel1 2 3 3 3 2" xfId="23216"/>
    <cellStyle name="SAPBEXHLevel1 2 3 3 3 3" xfId="23217"/>
    <cellStyle name="SAPBEXHLevel1 2 3 3 3 4" xfId="23218"/>
    <cellStyle name="SAPBEXHLevel1 2 3 3 3 5" xfId="23219"/>
    <cellStyle name="SAPBEXHLevel1 2 3 3 3 6" xfId="23220"/>
    <cellStyle name="SAPBEXHLevel1 2 3 3 3 7" xfId="23221"/>
    <cellStyle name="SAPBEXHLevel1 2 3 3 4" xfId="23222"/>
    <cellStyle name="SAPBEXHLevel1 2 3 3 4 2" xfId="23223"/>
    <cellStyle name="SAPBEXHLevel1 2 3 3 4 3" xfId="23224"/>
    <cellStyle name="SAPBEXHLevel1 2 3 3 4 4" xfId="23225"/>
    <cellStyle name="SAPBEXHLevel1 2 3 3 4 5" xfId="23226"/>
    <cellStyle name="SAPBEXHLevel1 2 3 3 4 6" xfId="23227"/>
    <cellStyle name="SAPBEXHLevel1 2 3 3 5" xfId="23228"/>
    <cellStyle name="SAPBEXHLevel1 2 3 3 6" xfId="23229"/>
    <cellStyle name="SAPBEXHLevel1 2 3 3 7" xfId="23230"/>
    <cellStyle name="SAPBEXHLevel1 2 3 3 8" xfId="23231"/>
    <cellStyle name="SAPBEXHLevel1 2 3 3 9" xfId="23232"/>
    <cellStyle name="SAPBEXHLevel1 2 3 4" xfId="23233"/>
    <cellStyle name="SAPBEXHLevel1 2 3 4 2" xfId="23234"/>
    <cellStyle name="SAPBEXHLevel1 2 3 4 2 2" xfId="23235"/>
    <cellStyle name="SAPBEXHLevel1 2 3 4 2 3" xfId="23236"/>
    <cellStyle name="SAPBEXHLevel1 2 3 4 2 4" xfId="23237"/>
    <cellStyle name="SAPBEXHLevel1 2 3 4 2 5" xfId="23238"/>
    <cellStyle name="SAPBEXHLevel1 2 3 4 2 6" xfId="23239"/>
    <cellStyle name="SAPBEXHLevel1 2 3 4 3" xfId="23240"/>
    <cellStyle name="SAPBEXHLevel1 2 3 4 4" xfId="23241"/>
    <cellStyle name="SAPBEXHLevel1 2 3 4 5" xfId="23242"/>
    <cellStyle name="SAPBEXHLevel1 2 3 4 6" xfId="23243"/>
    <cellStyle name="SAPBEXHLevel1 2 3 4 7" xfId="23244"/>
    <cellStyle name="SAPBEXHLevel1 2 3 4 8" xfId="23245"/>
    <cellStyle name="SAPBEXHLevel1 2 3 5" xfId="23246"/>
    <cellStyle name="SAPBEXHLevel1 2 3 5 2" xfId="23247"/>
    <cellStyle name="SAPBEXHLevel1 2 3 5 2 2" xfId="23248"/>
    <cellStyle name="SAPBEXHLevel1 2 3 5 2 3" xfId="23249"/>
    <cellStyle name="SAPBEXHLevel1 2 3 5 2 4" xfId="23250"/>
    <cellStyle name="SAPBEXHLevel1 2 3 5 2 5" xfId="23251"/>
    <cellStyle name="SAPBEXHLevel1 2 3 5 2 6" xfId="23252"/>
    <cellStyle name="SAPBEXHLevel1 2 3 5 3" xfId="23253"/>
    <cellStyle name="SAPBEXHLevel1 2 3 5 4" xfId="23254"/>
    <cellStyle name="SAPBEXHLevel1 2 3 5 5" xfId="23255"/>
    <cellStyle name="SAPBEXHLevel1 2 3 5 6" xfId="23256"/>
    <cellStyle name="SAPBEXHLevel1 2 3 5 7" xfId="23257"/>
    <cellStyle name="SAPBEXHLevel1 2 3 5 8" xfId="23258"/>
    <cellStyle name="SAPBEXHLevel1 2 3 6" xfId="23259"/>
    <cellStyle name="SAPBEXHLevel1 2 3 6 2" xfId="23260"/>
    <cellStyle name="SAPBEXHLevel1 2 3 6 3" xfId="23261"/>
    <cellStyle name="SAPBEXHLevel1 2 3 6 4" xfId="23262"/>
    <cellStyle name="SAPBEXHLevel1 2 3 6 5" xfId="23263"/>
    <cellStyle name="SAPBEXHLevel1 2 3 6 6" xfId="23264"/>
    <cellStyle name="SAPBEXHLevel1 2 3 6 7" xfId="23265"/>
    <cellStyle name="SAPBEXHLevel1 2 3 7" xfId="23266"/>
    <cellStyle name="SAPBEXHLevel1 2 3 7 2" xfId="23267"/>
    <cellStyle name="SAPBEXHLevel1 2 3 7 3" xfId="23268"/>
    <cellStyle name="SAPBEXHLevel1 2 3 7 4" xfId="23269"/>
    <cellStyle name="SAPBEXHLevel1 2 3 7 5" xfId="23270"/>
    <cellStyle name="SAPBEXHLevel1 2 3 7 6" xfId="23271"/>
    <cellStyle name="SAPBEXHLevel1 2 3 8" xfId="23272"/>
    <cellStyle name="SAPBEXHLevel1 2 3 9" xfId="23273"/>
    <cellStyle name="SAPBEXHLevel1 2 4" xfId="23274"/>
    <cellStyle name="SAPBEXHLevel1 2 4 10" xfId="23275"/>
    <cellStyle name="SAPBEXHLevel1 2 4 11" xfId="23276"/>
    <cellStyle name="SAPBEXHLevel1 2 4 12" xfId="23277"/>
    <cellStyle name="SAPBEXHLevel1 2 4 13" xfId="23278"/>
    <cellStyle name="SAPBEXHLevel1 2 4 2" xfId="23279"/>
    <cellStyle name="SAPBEXHLevel1 2 4 2 10" xfId="23280"/>
    <cellStyle name="SAPBEXHLevel1 2 4 2 2" xfId="23281"/>
    <cellStyle name="SAPBEXHLevel1 2 4 2 2 2" xfId="23282"/>
    <cellStyle name="SAPBEXHLevel1 2 4 2 2 2 2" xfId="23283"/>
    <cellStyle name="SAPBEXHLevel1 2 4 2 2 2 3" xfId="23284"/>
    <cellStyle name="SAPBEXHLevel1 2 4 2 2 2 4" xfId="23285"/>
    <cellStyle name="SAPBEXHLevel1 2 4 2 2 2 5" xfId="23286"/>
    <cellStyle name="SAPBEXHLevel1 2 4 2 2 2 6" xfId="23287"/>
    <cellStyle name="SAPBEXHLevel1 2 4 2 2 3" xfId="23288"/>
    <cellStyle name="SAPBEXHLevel1 2 4 2 2 4" xfId="23289"/>
    <cellStyle name="SAPBEXHLevel1 2 4 2 2 5" xfId="23290"/>
    <cellStyle name="SAPBEXHLevel1 2 4 2 2 6" xfId="23291"/>
    <cellStyle name="SAPBEXHLevel1 2 4 2 2 7" xfId="23292"/>
    <cellStyle name="SAPBEXHLevel1 2 4 2 2 8" xfId="23293"/>
    <cellStyle name="SAPBEXHLevel1 2 4 2 3" xfId="23294"/>
    <cellStyle name="SAPBEXHLevel1 2 4 2 3 2" xfId="23295"/>
    <cellStyle name="SAPBEXHLevel1 2 4 2 3 3" xfId="23296"/>
    <cellStyle name="SAPBEXHLevel1 2 4 2 3 4" xfId="23297"/>
    <cellStyle name="SAPBEXHLevel1 2 4 2 3 5" xfId="23298"/>
    <cellStyle name="SAPBEXHLevel1 2 4 2 3 6" xfId="23299"/>
    <cellStyle name="SAPBEXHLevel1 2 4 2 3 7" xfId="23300"/>
    <cellStyle name="SAPBEXHLevel1 2 4 2 4" xfId="23301"/>
    <cellStyle name="SAPBEXHLevel1 2 4 2 4 2" xfId="23302"/>
    <cellStyle name="SAPBEXHLevel1 2 4 2 4 3" xfId="23303"/>
    <cellStyle name="SAPBEXHLevel1 2 4 2 4 4" xfId="23304"/>
    <cellStyle name="SAPBEXHLevel1 2 4 2 4 5" xfId="23305"/>
    <cellStyle name="SAPBEXHLevel1 2 4 2 4 6" xfId="23306"/>
    <cellStyle name="SAPBEXHLevel1 2 4 2 5" xfId="23307"/>
    <cellStyle name="SAPBEXHLevel1 2 4 2 6" xfId="23308"/>
    <cellStyle name="SAPBEXHLevel1 2 4 2 7" xfId="23309"/>
    <cellStyle name="SAPBEXHLevel1 2 4 2 8" xfId="23310"/>
    <cellStyle name="SAPBEXHLevel1 2 4 2 9" xfId="23311"/>
    <cellStyle name="SAPBEXHLevel1 2 4 3" xfId="23312"/>
    <cellStyle name="SAPBEXHLevel1 2 4 3 10" xfId="23313"/>
    <cellStyle name="SAPBEXHLevel1 2 4 3 2" xfId="23314"/>
    <cellStyle name="SAPBEXHLevel1 2 4 3 2 2" xfId="23315"/>
    <cellStyle name="SAPBEXHLevel1 2 4 3 2 2 2" xfId="23316"/>
    <cellStyle name="SAPBEXHLevel1 2 4 3 2 2 3" xfId="23317"/>
    <cellStyle name="SAPBEXHLevel1 2 4 3 2 2 4" xfId="23318"/>
    <cellStyle name="SAPBEXHLevel1 2 4 3 2 2 5" xfId="23319"/>
    <cellStyle name="SAPBEXHLevel1 2 4 3 2 2 6" xfId="23320"/>
    <cellStyle name="SAPBEXHLevel1 2 4 3 2 3" xfId="23321"/>
    <cellStyle name="SAPBEXHLevel1 2 4 3 2 4" xfId="23322"/>
    <cellStyle name="SAPBEXHLevel1 2 4 3 2 5" xfId="23323"/>
    <cellStyle name="SAPBEXHLevel1 2 4 3 2 6" xfId="23324"/>
    <cellStyle name="SAPBEXHLevel1 2 4 3 2 7" xfId="23325"/>
    <cellStyle name="SAPBEXHLevel1 2 4 3 2 8" xfId="23326"/>
    <cellStyle name="SAPBEXHLevel1 2 4 3 3" xfId="23327"/>
    <cellStyle name="SAPBEXHLevel1 2 4 3 3 2" xfId="23328"/>
    <cellStyle name="SAPBEXHLevel1 2 4 3 3 3" xfId="23329"/>
    <cellStyle name="SAPBEXHLevel1 2 4 3 3 4" xfId="23330"/>
    <cellStyle name="SAPBEXHLevel1 2 4 3 3 5" xfId="23331"/>
    <cellStyle name="SAPBEXHLevel1 2 4 3 3 6" xfId="23332"/>
    <cellStyle name="SAPBEXHLevel1 2 4 3 3 7" xfId="23333"/>
    <cellStyle name="SAPBEXHLevel1 2 4 3 4" xfId="23334"/>
    <cellStyle name="SAPBEXHLevel1 2 4 3 4 2" xfId="23335"/>
    <cellStyle name="SAPBEXHLevel1 2 4 3 4 3" xfId="23336"/>
    <cellStyle name="SAPBEXHLevel1 2 4 3 4 4" xfId="23337"/>
    <cellStyle name="SAPBEXHLevel1 2 4 3 4 5" xfId="23338"/>
    <cellStyle name="SAPBEXHLevel1 2 4 3 4 6" xfId="23339"/>
    <cellStyle name="SAPBEXHLevel1 2 4 3 5" xfId="23340"/>
    <cellStyle name="SAPBEXHLevel1 2 4 3 6" xfId="23341"/>
    <cellStyle name="SAPBEXHLevel1 2 4 3 7" xfId="23342"/>
    <cellStyle name="SAPBEXHLevel1 2 4 3 8" xfId="23343"/>
    <cellStyle name="SAPBEXHLevel1 2 4 3 9" xfId="23344"/>
    <cellStyle name="SAPBEXHLevel1 2 4 4" xfId="23345"/>
    <cellStyle name="SAPBEXHLevel1 2 4 4 2" xfId="23346"/>
    <cellStyle name="SAPBEXHLevel1 2 4 4 2 2" xfId="23347"/>
    <cellStyle name="SAPBEXHLevel1 2 4 4 2 3" xfId="23348"/>
    <cellStyle name="SAPBEXHLevel1 2 4 4 2 4" xfId="23349"/>
    <cellStyle name="SAPBEXHLevel1 2 4 4 2 5" xfId="23350"/>
    <cellStyle name="SAPBEXHLevel1 2 4 4 2 6" xfId="23351"/>
    <cellStyle name="SAPBEXHLevel1 2 4 4 3" xfId="23352"/>
    <cellStyle name="SAPBEXHLevel1 2 4 4 4" xfId="23353"/>
    <cellStyle name="SAPBEXHLevel1 2 4 4 5" xfId="23354"/>
    <cellStyle name="SAPBEXHLevel1 2 4 4 6" xfId="23355"/>
    <cellStyle name="SAPBEXHLevel1 2 4 4 7" xfId="23356"/>
    <cellStyle name="SAPBEXHLevel1 2 4 4 8" xfId="23357"/>
    <cellStyle name="SAPBEXHLevel1 2 4 5" xfId="23358"/>
    <cellStyle name="SAPBEXHLevel1 2 4 5 2" xfId="23359"/>
    <cellStyle name="SAPBEXHLevel1 2 4 5 2 2" xfId="23360"/>
    <cellStyle name="SAPBEXHLevel1 2 4 5 2 3" xfId="23361"/>
    <cellStyle name="SAPBEXHLevel1 2 4 5 2 4" xfId="23362"/>
    <cellStyle name="SAPBEXHLevel1 2 4 5 2 5" xfId="23363"/>
    <cellStyle name="SAPBEXHLevel1 2 4 5 2 6" xfId="23364"/>
    <cellStyle name="SAPBEXHLevel1 2 4 5 3" xfId="23365"/>
    <cellStyle name="SAPBEXHLevel1 2 4 5 4" xfId="23366"/>
    <cellStyle name="SAPBEXHLevel1 2 4 5 5" xfId="23367"/>
    <cellStyle name="SAPBEXHLevel1 2 4 5 6" xfId="23368"/>
    <cellStyle name="SAPBEXHLevel1 2 4 5 7" xfId="23369"/>
    <cellStyle name="SAPBEXHLevel1 2 4 5 8" xfId="23370"/>
    <cellStyle name="SAPBEXHLevel1 2 4 6" xfId="23371"/>
    <cellStyle name="SAPBEXHLevel1 2 4 6 2" xfId="23372"/>
    <cellStyle name="SAPBEXHLevel1 2 4 6 3" xfId="23373"/>
    <cellStyle name="SAPBEXHLevel1 2 4 6 4" xfId="23374"/>
    <cellStyle name="SAPBEXHLevel1 2 4 6 5" xfId="23375"/>
    <cellStyle name="SAPBEXHLevel1 2 4 6 6" xfId="23376"/>
    <cellStyle name="SAPBEXHLevel1 2 4 6 7" xfId="23377"/>
    <cellStyle name="SAPBEXHLevel1 2 4 7" xfId="23378"/>
    <cellStyle name="SAPBEXHLevel1 2 4 7 2" xfId="23379"/>
    <cellStyle name="SAPBEXHLevel1 2 4 7 3" xfId="23380"/>
    <cellStyle name="SAPBEXHLevel1 2 4 7 4" xfId="23381"/>
    <cellStyle name="SAPBEXHLevel1 2 4 7 5" xfId="23382"/>
    <cellStyle name="SAPBEXHLevel1 2 4 7 6" xfId="23383"/>
    <cellStyle name="SAPBEXHLevel1 2 4 8" xfId="23384"/>
    <cellStyle name="SAPBEXHLevel1 2 4 9" xfId="23385"/>
    <cellStyle name="SAPBEXHLevel1 2 5" xfId="23386"/>
    <cellStyle name="SAPBEXHLevel1 2 5 10" xfId="23387"/>
    <cellStyle name="SAPBEXHLevel1 2 5 2" xfId="23388"/>
    <cellStyle name="SAPBEXHLevel1 2 5 2 2" xfId="23389"/>
    <cellStyle name="SAPBEXHLevel1 2 5 2 2 2" xfId="23390"/>
    <cellStyle name="SAPBEXHLevel1 2 5 2 2 3" xfId="23391"/>
    <cellStyle name="SAPBEXHLevel1 2 5 2 2 4" xfId="23392"/>
    <cellStyle name="SAPBEXHLevel1 2 5 2 2 5" xfId="23393"/>
    <cellStyle name="SAPBEXHLevel1 2 5 2 2 6" xfId="23394"/>
    <cellStyle name="SAPBEXHLevel1 2 5 2 3" xfId="23395"/>
    <cellStyle name="SAPBEXHLevel1 2 5 2 4" xfId="23396"/>
    <cellStyle name="SAPBEXHLevel1 2 5 2 5" xfId="23397"/>
    <cellStyle name="SAPBEXHLevel1 2 5 2 6" xfId="23398"/>
    <cellStyle name="SAPBEXHLevel1 2 5 2 7" xfId="23399"/>
    <cellStyle name="SAPBEXHLevel1 2 5 2 8" xfId="23400"/>
    <cellStyle name="SAPBEXHLevel1 2 5 3" xfId="23401"/>
    <cellStyle name="SAPBEXHLevel1 2 5 3 2" xfId="23402"/>
    <cellStyle name="SAPBEXHLevel1 2 5 3 3" xfId="23403"/>
    <cellStyle name="SAPBEXHLevel1 2 5 3 4" xfId="23404"/>
    <cellStyle name="SAPBEXHLevel1 2 5 3 5" xfId="23405"/>
    <cellStyle name="SAPBEXHLevel1 2 5 3 6" xfId="23406"/>
    <cellStyle name="SAPBEXHLevel1 2 5 3 7" xfId="23407"/>
    <cellStyle name="SAPBEXHLevel1 2 5 4" xfId="23408"/>
    <cellStyle name="SAPBEXHLevel1 2 5 4 2" xfId="23409"/>
    <cellStyle name="SAPBEXHLevel1 2 5 4 3" xfId="23410"/>
    <cellStyle name="SAPBEXHLevel1 2 5 4 4" xfId="23411"/>
    <cellStyle name="SAPBEXHLevel1 2 5 4 5" xfId="23412"/>
    <cellStyle name="SAPBEXHLevel1 2 5 4 6" xfId="23413"/>
    <cellStyle name="SAPBEXHLevel1 2 5 5" xfId="23414"/>
    <cellStyle name="SAPBEXHLevel1 2 5 6" xfId="23415"/>
    <cellStyle name="SAPBEXHLevel1 2 5 7" xfId="23416"/>
    <cellStyle name="SAPBEXHLevel1 2 5 8" xfId="23417"/>
    <cellStyle name="SAPBEXHLevel1 2 5 9" xfId="23418"/>
    <cellStyle name="SAPBEXHLevel1 2 6" xfId="23419"/>
    <cellStyle name="SAPBEXHLevel1 2 6 2" xfId="23420"/>
    <cellStyle name="SAPBEXHLevel1 2 6 3" xfId="23421"/>
    <cellStyle name="SAPBEXHLevel1 2 6 4" xfId="23422"/>
    <cellStyle name="SAPBEXHLevel1 2 6 5" xfId="23423"/>
    <cellStyle name="SAPBEXHLevel1 2 7" xfId="23424"/>
    <cellStyle name="SAPBEXHLevel1 2 7 2" xfId="23425"/>
    <cellStyle name="SAPBEXHLevel1 2 7 3" xfId="23426"/>
    <cellStyle name="SAPBEXHLevel1 2 7 4" xfId="23427"/>
    <cellStyle name="SAPBEXHLevel1 2 7 5" xfId="23428"/>
    <cellStyle name="SAPBEXHLevel1 2 8" xfId="23429"/>
    <cellStyle name="SAPBEXHLevel1 2 8 2" xfId="23430"/>
    <cellStyle name="SAPBEXHLevel1 2 8 3" xfId="23431"/>
    <cellStyle name="SAPBEXHLevel1 2 8 4" xfId="23432"/>
    <cellStyle name="SAPBEXHLevel1 2 8 5" xfId="23433"/>
    <cellStyle name="SAPBEXHLevel1 2 9" xfId="23434"/>
    <cellStyle name="SAPBEXHLevel1 3" xfId="23435"/>
    <cellStyle name="SAPBEXHLevel1 3 10" xfId="23436"/>
    <cellStyle name="SAPBEXHLevel1 3 11" xfId="23437"/>
    <cellStyle name="SAPBEXHLevel1 3 12" xfId="23438"/>
    <cellStyle name="SAPBEXHLevel1 3 13" xfId="23439"/>
    <cellStyle name="SAPBEXHLevel1 3 14" xfId="23440"/>
    <cellStyle name="SAPBEXHLevel1 3 15" xfId="23441"/>
    <cellStyle name="SAPBEXHLevel1 3 16" xfId="23442"/>
    <cellStyle name="SAPBEXHLevel1 3 17" xfId="23443"/>
    <cellStyle name="SAPBEXHLevel1 3 2" xfId="23444"/>
    <cellStyle name="SAPBEXHLevel1 3 2 10" xfId="23445"/>
    <cellStyle name="SAPBEXHLevel1 3 2 11" xfId="23446"/>
    <cellStyle name="SAPBEXHLevel1 3 2 12" xfId="23447"/>
    <cellStyle name="SAPBEXHLevel1 3 2 13" xfId="23448"/>
    <cellStyle name="SAPBEXHLevel1 3 2 14" xfId="23449"/>
    <cellStyle name="SAPBEXHLevel1 3 2 15" xfId="23450"/>
    <cellStyle name="SAPBEXHLevel1 3 2 2" xfId="23451"/>
    <cellStyle name="SAPBEXHLevel1 3 2 2 10" xfId="23452"/>
    <cellStyle name="SAPBEXHLevel1 3 2 2 2" xfId="23453"/>
    <cellStyle name="SAPBEXHLevel1 3 2 2 2 2" xfId="23454"/>
    <cellStyle name="SAPBEXHLevel1 3 2 2 2 2 2" xfId="23455"/>
    <cellStyle name="SAPBEXHLevel1 3 2 2 2 2 3" xfId="23456"/>
    <cellStyle name="SAPBEXHLevel1 3 2 2 2 2 4" xfId="23457"/>
    <cellStyle name="SAPBEXHLevel1 3 2 2 2 2 5" xfId="23458"/>
    <cellStyle name="SAPBEXHLevel1 3 2 2 2 2 6" xfId="23459"/>
    <cellStyle name="SAPBEXHLevel1 3 2 2 2 3" xfId="23460"/>
    <cellStyle name="SAPBEXHLevel1 3 2 2 2 4" xfId="23461"/>
    <cellStyle name="SAPBEXHLevel1 3 2 2 2 5" xfId="23462"/>
    <cellStyle name="SAPBEXHLevel1 3 2 2 2 6" xfId="23463"/>
    <cellStyle name="SAPBEXHLevel1 3 2 2 2 7" xfId="23464"/>
    <cellStyle name="SAPBEXHLevel1 3 2 2 2 8" xfId="23465"/>
    <cellStyle name="SAPBEXHLevel1 3 2 2 3" xfId="23466"/>
    <cellStyle name="SAPBEXHLevel1 3 2 2 3 2" xfId="23467"/>
    <cellStyle name="SAPBEXHLevel1 3 2 2 3 3" xfId="23468"/>
    <cellStyle name="SAPBEXHLevel1 3 2 2 3 4" xfId="23469"/>
    <cellStyle name="SAPBEXHLevel1 3 2 2 3 5" xfId="23470"/>
    <cellStyle name="SAPBEXHLevel1 3 2 2 3 6" xfId="23471"/>
    <cellStyle name="SAPBEXHLevel1 3 2 2 3 7" xfId="23472"/>
    <cellStyle name="SAPBEXHLevel1 3 2 2 4" xfId="23473"/>
    <cellStyle name="SAPBEXHLevel1 3 2 2 4 2" xfId="23474"/>
    <cellStyle name="SAPBEXHLevel1 3 2 2 4 3" xfId="23475"/>
    <cellStyle name="SAPBEXHLevel1 3 2 2 4 4" xfId="23476"/>
    <cellStyle name="SAPBEXHLevel1 3 2 2 4 5" xfId="23477"/>
    <cellStyle name="SAPBEXHLevel1 3 2 2 4 6" xfId="23478"/>
    <cellStyle name="SAPBEXHLevel1 3 2 2 5" xfId="23479"/>
    <cellStyle name="SAPBEXHLevel1 3 2 2 6" xfId="23480"/>
    <cellStyle name="SAPBEXHLevel1 3 2 2 7" xfId="23481"/>
    <cellStyle name="SAPBEXHLevel1 3 2 2 8" xfId="23482"/>
    <cellStyle name="SAPBEXHLevel1 3 2 2 9" xfId="23483"/>
    <cellStyle name="SAPBEXHLevel1 3 2 3" xfId="23484"/>
    <cellStyle name="SAPBEXHLevel1 3 2 3 10" xfId="23485"/>
    <cellStyle name="SAPBEXHLevel1 3 2 3 2" xfId="23486"/>
    <cellStyle name="SAPBEXHLevel1 3 2 3 2 2" xfId="23487"/>
    <cellStyle name="SAPBEXHLevel1 3 2 3 2 2 2" xfId="23488"/>
    <cellStyle name="SAPBEXHLevel1 3 2 3 2 2 3" xfId="23489"/>
    <cellStyle name="SAPBEXHLevel1 3 2 3 2 2 4" xfId="23490"/>
    <cellStyle name="SAPBEXHLevel1 3 2 3 2 2 5" xfId="23491"/>
    <cellStyle name="SAPBEXHLevel1 3 2 3 2 2 6" xfId="23492"/>
    <cellStyle name="SAPBEXHLevel1 3 2 3 2 3" xfId="23493"/>
    <cellStyle name="SAPBEXHLevel1 3 2 3 2 4" xfId="23494"/>
    <cellStyle name="SAPBEXHLevel1 3 2 3 2 5" xfId="23495"/>
    <cellStyle name="SAPBEXHLevel1 3 2 3 2 6" xfId="23496"/>
    <cellStyle name="SAPBEXHLevel1 3 2 3 2 7" xfId="23497"/>
    <cellStyle name="SAPBEXHLevel1 3 2 3 2 8" xfId="23498"/>
    <cellStyle name="SAPBEXHLevel1 3 2 3 3" xfId="23499"/>
    <cellStyle name="SAPBEXHLevel1 3 2 3 3 2" xfId="23500"/>
    <cellStyle name="SAPBEXHLevel1 3 2 3 3 3" xfId="23501"/>
    <cellStyle name="SAPBEXHLevel1 3 2 3 3 4" xfId="23502"/>
    <cellStyle name="SAPBEXHLevel1 3 2 3 3 5" xfId="23503"/>
    <cellStyle name="SAPBEXHLevel1 3 2 3 3 6" xfId="23504"/>
    <cellStyle name="SAPBEXHLevel1 3 2 3 3 7" xfId="23505"/>
    <cellStyle name="SAPBEXHLevel1 3 2 3 4" xfId="23506"/>
    <cellStyle name="SAPBEXHLevel1 3 2 3 4 2" xfId="23507"/>
    <cellStyle name="SAPBEXHLevel1 3 2 3 4 3" xfId="23508"/>
    <cellStyle name="SAPBEXHLevel1 3 2 3 4 4" xfId="23509"/>
    <cellStyle name="SAPBEXHLevel1 3 2 3 4 5" xfId="23510"/>
    <cellStyle name="SAPBEXHLevel1 3 2 3 4 6" xfId="23511"/>
    <cellStyle name="SAPBEXHLevel1 3 2 3 5" xfId="23512"/>
    <cellStyle name="SAPBEXHLevel1 3 2 3 6" xfId="23513"/>
    <cellStyle name="SAPBEXHLevel1 3 2 3 7" xfId="23514"/>
    <cellStyle name="SAPBEXHLevel1 3 2 3 8" xfId="23515"/>
    <cellStyle name="SAPBEXHLevel1 3 2 3 9" xfId="23516"/>
    <cellStyle name="SAPBEXHLevel1 3 2 4" xfId="23517"/>
    <cellStyle name="SAPBEXHLevel1 3 2 4 2" xfId="23518"/>
    <cellStyle name="SAPBEXHLevel1 3 2 4 2 2" xfId="23519"/>
    <cellStyle name="SAPBEXHLevel1 3 2 4 2 3" xfId="23520"/>
    <cellStyle name="SAPBEXHLevel1 3 2 4 2 4" xfId="23521"/>
    <cellStyle name="SAPBEXHLevel1 3 2 4 2 5" xfId="23522"/>
    <cellStyle name="SAPBEXHLevel1 3 2 4 2 6" xfId="23523"/>
    <cellStyle name="SAPBEXHLevel1 3 2 4 3" xfId="23524"/>
    <cellStyle name="SAPBEXHLevel1 3 2 4 4" xfId="23525"/>
    <cellStyle name="SAPBEXHLevel1 3 2 4 5" xfId="23526"/>
    <cellStyle name="SAPBEXHLevel1 3 2 4 6" xfId="23527"/>
    <cellStyle name="SAPBEXHLevel1 3 2 4 7" xfId="23528"/>
    <cellStyle name="SAPBEXHLevel1 3 2 4 8" xfId="23529"/>
    <cellStyle name="SAPBEXHLevel1 3 2 5" xfId="23530"/>
    <cellStyle name="SAPBEXHLevel1 3 2 5 2" xfId="23531"/>
    <cellStyle name="SAPBEXHLevel1 3 2 5 2 2" xfId="23532"/>
    <cellStyle name="SAPBEXHLevel1 3 2 5 2 3" xfId="23533"/>
    <cellStyle name="SAPBEXHLevel1 3 2 5 2 4" xfId="23534"/>
    <cellStyle name="SAPBEXHLevel1 3 2 5 2 5" xfId="23535"/>
    <cellStyle name="SAPBEXHLevel1 3 2 5 2 6" xfId="23536"/>
    <cellStyle name="SAPBEXHLevel1 3 2 5 3" xfId="23537"/>
    <cellStyle name="SAPBEXHLevel1 3 2 5 4" xfId="23538"/>
    <cellStyle name="SAPBEXHLevel1 3 2 5 5" xfId="23539"/>
    <cellStyle name="SAPBEXHLevel1 3 2 5 6" xfId="23540"/>
    <cellStyle name="SAPBEXHLevel1 3 2 5 7" xfId="23541"/>
    <cellStyle name="SAPBEXHLevel1 3 2 5 8" xfId="23542"/>
    <cellStyle name="SAPBEXHLevel1 3 2 6" xfId="23543"/>
    <cellStyle name="SAPBEXHLevel1 3 2 6 2" xfId="23544"/>
    <cellStyle name="SAPBEXHLevel1 3 2 6 3" xfId="23545"/>
    <cellStyle name="SAPBEXHLevel1 3 2 6 4" xfId="23546"/>
    <cellStyle name="SAPBEXHLevel1 3 2 6 5" xfId="23547"/>
    <cellStyle name="SAPBEXHLevel1 3 2 6 6" xfId="23548"/>
    <cellStyle name="SAPBEXHLevel1 3 2 6 7" xfId="23549"/>
    <cellStyle name="SAPBEXHLevel1 3 2 7" xfId="23550"/>
    <cellStyle name="SAPBEXHLevel1 3 2 7 2" xfId="23551"/>
    <cellStyle name="SAPBEXHLevel1 3 2 7 3" xfId="23552"/>
    <cellStyle name="SAPBEXHLevel1 3 2 7 4" xfId="23553"/>
    <cellStyle name="SAPBEXHLevel1 3 2 7 5" xfId="23554"/>
    <cellStyle name="SAPBEXHLevel1 3 2 7 6" xfId="23555"/>
    <cellStyle name="SAPBEXHLevel1 3 2 8" xfId="23556"/>
    <cellStyle name="SAPBEXHLevel1 3 2 9" xfId="23557"/>
    <cellStyle name="SAPBEXHLevel1 3 3" xfId="23558"/>
    <cellStyle name="SAPBEXHLevel1 3 3 10" xfId="23559"/>
    <cellStyle name="SAPBEXHLevel1 3 3 2" xfId="23560"/>
    <cellStyle name="SAPBEXHLevel1 3 3 2 2" xfId="23561"/>
    <cellStyle name="SAPBEXHLevel1 3 3 2 2 2" xfId="23562"/>
    <cellStyle name="SAPBEXHLevel1 3 3 2 2 3" xfId="23563"/>
    <cellStyle name="SAPBEXHLevel1 3 3 2 2 4" xfId="23564"/>
    <cellStyle name="SAPBEXHLevel1 3 3 2 2 5" xfId="23565"/>
    <cellStyle name="SAPBEXHLevel1 3 3 2 2 6" xfId="23566"/>
    <cellStyle name="SAPBEXHLevel1 3 3 2 3" xfId="23567"/>
    <cellStyle name="SAPBEXHLevel1 3 3 2 4" xfId="23568"/>
    <cellStyle name="SAPBEXHLevel1 3 3 2 5" xfId="23569"/>
    <cellStyle name="SAPBEXHLevel1 3 3 2 6" xfId="23570"/>
    <cellStyle name="SAPBEXHLevel1 3 3 2 7" xfId="23571"/>
    <cellStyle name="SAPBEXHLevel1 3 3 2 8" xfId="23572"/>
    <cellStyle name="SAPBEXHLevel1 3 3 3" xfId="23573"/>
    <cellStyle name="SAPBEXHLevel1 3 3 3 2" xfId="23574"/>
    <cellStyle name="SAPBEXHLevel1 3 3 3 3" xfId="23575"/>
    <cellStyle name="SAPBEXHLevel1 3 3 3 4" xfId="23576"/>
    <cellStyle name="SAPBEXHLevel1 3 3 3 5" xfId="23577"/>
    <cellStyle name="SAPBEXHLevel1 3 3 3 6" xfId="23578"/>
    <cellStyle name="SAPBEXHLevel1 3 3 3 7" xfId="23579"/>
    <cellStyle name="SAPBEXHLevel1 3 3 4" xfId="23580"/>
    <cellStyle name="SAPBEXHLevel1 3 3 4 2" xfId="23581"/>
    <cellStyle name="SAPBEXHLevel1 3 3 4 3" xfId="23582"/>
    <cellStyle name="SAPBEXHLevel1 3 3 4 4" xfId="23583"/>
    <cellStyle name="SAPBEXHLevel1 3 3 4 5" xfId="23584"/>
    <cellStyle name="SAPBEXHLevel1 3 3 4 6" xfId="23585"/>
    <cellStyle name="SAPBEXHLevel1 3 3 5" xfId="23586"/>
    <cellStyle name="SAPBEXHLevel1 3 3 6" xfId="23587"/>
    <cellStyle name="SAPBEXHLevel1 3 3 7" xfId="23588"/>
    <cellStyle name="SAPBEXHLevel1 3 3 8" xfId="23589"/>
    <cellStyle name="SAPBEXHLevel1 3 3 9" xfId="23590"/>
    <cellStyle name="SAPBEXHLevel1 3 4" xfId="23591"/>
    <cellStyle name="SAPBEXHLevel1 3 4 2" xfId="23592"/>
    <cellStyle name="SAPBEXHLevel1 3 4 2 2" xfId="23593"/>
    <cellStyle name="SAPBEXHLevel1 3 4 2 3" xfId="23594"/>
    <cellStyle name="SAPBEXHLevel1 3 4 2 4" xfId="23595"/>
    <cellStyle name="SAPBEXHLevel1 3 4 2 5" xfId="23596"/>
    <cellStyle name="SAPBEXHLevel1 3 4 2 6" xfId="23597"/>
    <cellStyle name="SAPBEXHLevel1 3 4 3" xfId="23598"/>
    <cellStyle name="SAPBEXHLevel1 3 4 4" xfId="23599"/>
    <cellStyle name="SAPBEXHLevel1 3 4 5" xfId="23600"/>
    <cellStyle name="SAPBEXHLevel1 3 4 6" xfId="23601"/>
    <cellStyle name="SAPBEXHLevel1 3 4 7" xfId="23602"/>
    <cellStyle name="SAPBEXHLevel1 3 4 8" xfId="23603"/>
    <cellStyle name="SAPBEXHLevel1 3 5" xfId="23604"/>
    <cellStyle name="SAPBEXHLevel1 3 5 2" xfId="23605"/>
    <cellStyle name="SAPBEXHLevel1 3 5 2 2" xfId="23606"/>
    <cellStyle name="SAPBEXHLevel1 3 5 2 3" xfId="23607"/>
    <cellStyle name="SAPBEXHLevel1 3 5 2 4" xfId="23608"/>
    <cellStyle name="SAPBEXHLevel1 3 5 2 5" xfId="23609"/>
    <cellStyle name="SAPBEXHLevel1 3 5 2 6" xfId="23610"/>
    <cellStyle name="SAPBEXHLevel1 3 5 3" xfId="23611"/>
    <cellStyle name="SAPBEXHLevel1 3 5 4" xfId="23612"/>
    <cellStyle name="SAPBEXHLevel1 3 5 5" xfId="23613"/>
    <cellStyle name="SAPBEXHLevel1 3 5 6" xfId="23614"/>
    <cellStyle name="SAPBEXHLevel1 3 5 7" xfId="23615"/>
    <cellStyle name="SAPBEXHLevel1 3 5 8" xfId="23616"/>
    <cellStyle name="SAPBEXHLevel1 3 6" xfId="23617"/>
    <cellStyle name="SAPBEXHLevel1 3 6 2" xfId="23618"/>
    <cellStyle name="SAPBEXHLevel1 3 6 3" xfId="23619"/>
    <cellStyle name="SAPBEXHLevel1 3 6 4" xfId="23620"/>
    <cellStyle name="SAPBEXHLevel1 3 6 5" xfId="23621"/>
    <cellStyle name="SAPBEXHLevel1 3 6 6" xfId="23622"/>
    <cellStyle name="SAPBEXHLevel1 3 7" xfId="23623"/>
    <cellStyle name="SAPBEXHLevel1 3 7 2" xfId="23624"/>
    <cellStyle name="SAPBEXHLevel1 3 7 3" xfId="23625"/>
    <cellStyle name="SAPBEXHLevel1 3 7 4" xfId="23626"/>
    <cellStyle name="SAPBEXHLevel1 3 7 5" xfId="23627"/>
    <cellStyle name="SAPBEXHLevel1 3 7 6" xfId="23628"/>
    <cellStyle name="SAPBEXHLevel1 3 8" xfId="23629"/>
    <cellStyle name="SAPBEXHLevel1 3 8 2" xfId="23630"/>
    <cellStyle name="SAPBEXHLevel1 3 8 3" xfId="23631"/>
    <cellStyle name="SAPBEXHLevel1 3 8 4" xfId="23632"/>
    <cellStyle name="SAPBEXHLevel1 3 8 5" xfId="23633"/>
    <cellStyle name="SAPBEXHLevel1 3 9" xfId="23634"/>
    <cellStyle name="SAPBEXHLevel1 3 9 2" xfId="23635"/>
    <cellStyle name="SAPBEXHLevel1 3 9 3" xfId="23636"/>
    <cellStyle name="SAPBEXHLevel1 3 9 4" xfId="23637"/>
    <cellStyle name="SAPBEXHLevel1 3 9 5" xfId="23638"/>
    <cellStyle name="SAPBEXHLevel1 4" xfId="23639"/>
    <cellStyle name="SAPBEXHLevel1 4 10" xfId="23640"/>
    <cellStyle name="SAPBEXHLevel1 4 11" xfId="23641"/>
    <cellStyle name="SAPBEXHLevel1 4 12" xfId="23642"/>
    <cellStyle name="SAPBEXHLevel1 4 13" xfId="23643"/>
    <cellStyle name="SAPBEXHLevel1 4 2" xfId="23644"/>
    <cellStyle name="SAPBEXHLevel1 4 2 10" xfId="23645"/>
    <cellStyle name="SAPBEXHLevel1 4 2 2" xfId="23646"/>
    <cellStyle name="SAPBEXHLevel1 4 2 2 2" xfId="23647"/>
    <cellStyle name="SAPBEXHLevel1 4 2 2 2 2" xfId="23648"/>
    <cellStyle name="SAPBEXHLevel1 4 2 2 2 3" xfId="23649"/>
    <cellStyle name="SAPBEXHLevel1 4 2 2 2 4" xfId="23650"/>
    <cellStyle name="SAPBEXHLevel1 4 2 2 2 5" xfId="23651"/>
    <cellStyle name="SAPBEXHLevel1 4 2 2 2 6" xfId="23652"/>
    <cellStyle name="SAPBEXHLevel1 4 2 2 3" xfId="23653"/>
    <cellStyle name="SAPBEXHLevel1 4 2 2 4" xfId="23654"/>
    <cellStyle name="SAPBEXHLevel1 4 2 2 5" xfId="23655"/>
    <cellStyle name="SAPBEXHLevel1 4 2 2 6" xfId="23656"/>
    <cellStyle name="SAPBEXHLevel1 4 2 2 7" xfId="23657"/>
    <cellStyle name="SAPBEXHLevel1 4 2 2 8" xfId="23658"/>
    <cellStyle name="SAPBEXHLevel1 4 2 3" xfId="23659"/>
    <cellStyle name="SAPBEXHLevel1 4 2 3 2" xfId="23660"/>
    <cellStyle name="SAPBEXHLevel1 4 2 3 3" xfId="23661"/>
    <cellStyle name="SAPBEXHLevel1 4 2 3 4" xfId="23662"/>
    <cellStyle name="SAPBEXHLevel1 4 2 3 5" xfId="23663"/>
    <cellStyle name="SAPBEXHLevel1 4 2 3 6" xfId="23664"/>
    <cellStyle name="SAPBEXHLevel1 4 2 3 7" xfId="23665"/>
    <cellStyle name="SAPBEXHLevel1 4 2 4" xfId="23666"/>
    <cellStyle name="SAPBEXHLevel1 4 2 4 2" xfId="23667"/>
    <cellStyle name="SAPBEXHLevel1 4 2 4 3" xfId="23668"/>
    <cellStyle name="SAPBEXHLevel1 4 2 4 4" xfId="23669"/>
    <cellStyle name="SAPBEXHLevel1 4 2 4 5" xfId="23670"/>
    <cellStyle name="SAPBEXHLevel1 4 2 4 6" xfId="23671"/>
    <cellStyle name="SAPBEXHLevel1 4 2 5" xfId="23672"/>
    <cellStyle name="SAPBEXHLevel1 4 2 6" xfId="23673"/>
    <cellStyle name="SAPBEXHLevel1 4 2 7" xfId="23674"/>
    <cellStyle name="SAPBEXHLevel1 4 2 8" xfId="23675"/>
    <cellStyle name="SAPBEXHLevel1 4 2 9" xfId="23676"/>
    <cellStyle name="SAPBEXHLevel1 4 3" xfId="23677"/>
    <cellStyle name="SAPBEXHLevel1 4 3 10" xfId="23678"/>
    <cellStyle name="SAPBEXHLevel1 4 3 2" xfId="23679"/>
    <cellStyle name="SAPBEXHLevel1 4 3 2 2" xfId="23680"/>
    <cellStyle name="SAPBEXHLevel1 4 3 2 2 2" xfId="23681"/>
    <cellStyle name="SAPBEXHLevel1 4 3 2 2 3" xfId="23682"/>
    <cellStyle name="SAPBEXHLevel1 4 3 2 2 4" xfId="23683"/>
    <cellStyle name="SAPBEXHLevel1 4 3 2 2 5" xfId="23684"/>
    <cellStyle name="SAPBEXHLevel1 4 3 2 2 6" xfId="23685"/>
    <cellStyle name="SAPBEXHLevel1 4 3 2 3" xfId="23686"/>
    <cellStyle name="SAPBEXHLevel1 4 3 2 4" xfId="23687"/>
    <cellStyle name="SAPBEXHLevel1 4 3 2 5" xfId="23688"/>
    <cellStyle name="SAPBEXHLevel1 4 3 2 6" xfId="23689"/>
    <cellStyle name="SAPBEXHLevel1 4 3 2 7" xfId="23690"/>
    <cellStyle name="SAPBEXHLevel1 4 3 2 8" xfId="23691"/>
    <cellStyle name="SAPBEXHLevel1 4 3 3" xfId="23692"/>
    <cellStyle name="SAPBEXHLevel1 4 3 3 2" xfId="23693"/>
    <cellStyle name="SAPBEXHLevel1 4 3 3 3" xfId="23694"/>
    <cellStyle name="SAPBEXHLevel1 4 3 3 4" xfId="23695"/>
    <cellStyle name="SAPBEXHLevel1 4 3 3 5" xfId="23696"/>
    <cellStyle name="SAPBEXHLevel1 4 3 3 6" xfId="23697"/>
    <cellStyle name="SAPBEXHLevel1 4 3 3 7" xfId="23698"/>
    <cellStyle name="SAPBEXHLevel1 4 3 4" xfId="23699"/>
    <cellStyle name="SAPBEXHLevel1 4 3 4 2" xfId="23700"/>
    <cellStyle name="SAPBEXHLevel1 4 3 4 3" xfId="23701"/>
    <cellStyle name="SAPBEXHLevel1 4 3 4 4" xfId="23702"/>
    <cellStyle name="SAPBEXHLevel1 4 3 4 5" xfId="23703"/>
    <cellStyle name="SAPBEXHLevel1 4 3 4 6" xfId="23704"/>
    <cellStyle name="SAPBEXHLevel1 4 3 5" xfId="23705"/>
    <cellStyle name="SAPBEXHLevel1 4 3 6" xfId="23706"/>
    <cellStyle name="SAPBEXHLevel1 4 3 7" xfId="23707"/>
    <cellStyle name="SAPBEXHLevel1 4 3 8" xfId="23708"/>
    <cellStyle name="SAPBEXHLevel1 4 3 9" xfId="23709"/>
    <cellStyle name="SAPBEXHLevel1 4 4" xfId="23710"/>
    <cellStyle name="SAPBEXHLevel1 4 4 2" xfId="23711"/>
    <cellStyle name="SAPBEXHLevel1 4 4 2 2" xfId="23712"/>
    <cellStyle name="SAPBEXHLevel1 4 4 2 3" xfId="23713"/>
    <cellStyle name="SAPBEXHLevel1 4 4 2 4" xfId="23714"/>
    <cellStyle name="SAPBEXHLevel1 4 4 2 5" xfId="23715"/>
    <cellStyle name="SAPBEXHLevel1 4 4 2 6" xfId="23716"/>
    <cellStyle name="SAPBEXHLevel1 4 4 3" xfId="23717"/>
    <cellStyle name="SAPBEXHLevel1 4 4 4" xfId="23718"/>
    <cellStyle name="SAPBEXHLevel1 4 4 5" xfId="23719"/>
    <cellStyle name="SAPBEXHLevel1 4 4 6" xfId="23720"/>
    <cellStyle name="SAPBEXHLevel1 4 4 7" xfId="23721"/>
    <cellStyle name="SAPBEXHLevel1 4 4 8" xfId="23722"/>
    <cellStyle name="SAPBEXHLevel1 4 5" xfId="23723"/>
    <cellStyle name="SAPBEXHLevel1 4 5 2" xfId="23724"/>
    <cellStyle name="SAPBEXHLevel1 4 5 2 2" xfId="23725"/>
    <cellStyle name="SAPBEXHLevel1 4 5 2 3" xfId="23726"/>
    <cellStyle name="SAPBEXHLevel1 4 5 2 4" xfId="23727"/>
    <cellStyle name="SAPBEXHLevel1 4 5 2 5" xfId="23728"/>
    <cellStyle name="SAPBEXHLevel1 4 5 2 6" xfId="23729"/>
    <cellStyle name="SAPBEXHLevel1 4 5 3" xfId="23730"/>
    <cellStyle name="SAPBEXHLevel1 4 5 4" xfId="23731"/>
    <cellStyle name="SAPBEXHLevel1 4 5 5" xfId="23732"/>
    <cellStyle name="SAPBEXHLevel1 4 5 6" xfId="23733"/>
    <cellStyle name="SAPBEXHLevel1 4 5 7" xfId="23734"/>
    <cellStyle name="SAPBEXHLevel1 4 5 8" xfId="23735"/>
    <cellStyle name="SAPBEXHLevel1 4 6" xfId="23736"/>
    <cellStyle name="SAPBEXHLevel1 4 6 2" xfId="23737"/>
    <cellStyle name="SAPBEXHLevel1 4 6 3" xfId="23738"/>
    <cellStyle name="SAPBEXHLevel1 4 6 4" xfId="23739"/>
    <cellStyle name="SAPBEXHLevel1 4 6 5" xfId="23740"/>
    <cellStyle name="SAPBEXHLevel1 4 6 6" xfId="23741"/>
    <cellStyle name="SAPBEXHLevel1 4 6 7" xfId="23742"/>
    <cellStyle name="SAPBEXHLevel1 4 7" xfId="23743"/>
    <cellStyle name="SAPBEXHLevel1 4 7 2" xfId="23744"/>
    <cellStyle name="SAPBEXHLevel1 4 7 3" xfId="23745"/>
    <cellStyle name="SAPBEXHLevel1 4 7 4" xfId="23746"/>
    <cellStyle name="SAPBEXHLevel1 4 7 5" xfId="23747"/>
    <cellStyle name="SAPBEXHLevel1 4 7 6" xfId="23748"/>
    <cellStyle name="SAPBEXHLevel1 4 8" xfId="23749"/>
    <cellStyle name="SAPBEXHLevel1 4 9" xfId="23750"/>
    <cellStyle name="SAPBEXHLevel1 5" xfId="23751"/>
    <cellStyle name="SAPBEXHLevel1 5 10" xfId="23752"/>
    <cellStyle name="SAPBEXHLevel1 5 11" xfId="23753"/>
    <cellStyle name="SAPBEXHLevel1 5 12" xfId="23754"/>
    <cellStyle name="SAPBEXHLevel1 5 13" xfId="23755"/>
    <cellStyle name="SAPBEXHLevel1 5 2" xfId="23756"/>
    <cellStyle name="SAPBEXHLevel1 5 2 10" xfId="23757"/>
    <cellStyle name="SAPBEXHLevel1 5 2 2" xfId="23758"/>
    <cellStyle name="SAPBEXHLevel1 5 2 2 2" xfId="23759"/>
    <cellStyle name="SAPBEXHLevel1 5 2 2 2 2" xfId="23760"/>
    <cellStyle name="SAPBEXHLevel1 5 2 2 2 3" xfId="23761"/>
    <cellStyle name="SAPBEXHLevel1 5 2 2 2 4" xfId="23762"/>
    <cellStyle name="SAPBEXHLevel1 5 2 2 2 5" xfId="23763"/>
    <cellStyle name="SAPBEXHLevel1 5 2 2 2 6" xfId="23764"/>
    <cellStyle name="SAPBEXHLevel1 5 2 2 3" xfId="23765"/>
    <cellStyle name="SAPBEXHLevel1 5 2 2 4" xfId="23766"/>
    <cellStyle name="SAPBEXHLevel1 5 2 2 5" xfId="23767"/>
    <cellStyle name="SAPBEXHLevel1 5 2 2 6" xfId="23768"/>
    <cellStyle name="SAPBEXHLevel1 5 2 2 7" xfId="23769"/>
    <cellStyle name="SAPBEXHLevel1 5 2 2 8" xfId="23770"/>
    <cellStyle name="SAPBEXHLevel1 5 2 3" xfId="23771"/>
    <cellStyle name="SAPBEXHLevel1 5 2 3 2" xfId="23772"/>
    <cellStyle name="SAPBEXHLevel1 5 2 3 3" xfId="23773"/>
    <cellStyle name="SAPBEXHLevel1 5 2 3 4" xfId="23774"/>
    <cellStyle name="SAPBEXHLevel1 5 2 3 5" xfId="23775"/>
    <cellStyle name="SAPBEXHLevel1 5 2 3 6" xfId="23776"/>
    <cellStyle name="SAPBEXHLevel1 5 2 3 7" xfId="23777"/>
    <cellStyle name="SAPBEXHLevel1 5 2 4" xfId="23778"/>
    <cellStyle name="SAPBEXHLevel1 5 2 4 2" xfId="23779"/>
    <cellStyle name="SAPBEXHLevel1 5 2 4 3" xfId="23780"/>
    <cellStyle name="SAPBEXHLevel1 5 2 4 4" xfId="23781"/>
    <cellStyle name="SAPBEXHLevel1 5 2 4 5" xfId="23782"/>
    <cellStyle name="SAPBEXHLevel1 5 2 4 6" xfId="23783"/>
    <cellStyle name="SAPBEXHLevel1 5 2 5" xfId="23784"/>
    <cellStyle name="SAPBEXHLevel1 5 2 6" xfId="23785"/>
    <cellStyle name="SAPBEXHLevel1 5 2 7" xfId="23786"/>
    <cellStyle name="SAPBEXHLevel1 5 2 8" xfId="23787"/>
    <cellStyle name="SAPBEXHLevel1 5 2 9" xfId="23788"/>
    <cellStyle name="SAPBEXHLevel1 5 3" xfId="23789"/>
    <cellStyle name="SAPBEXHLevel1 5 3 10" xfId="23790"/>
    <cellStyle name="SAPBEXHLevel1 5 3 2" xfId="23791"/>
    <cellStyle name="SAPBEXHLevel1 5 3 2 2" xfId="23792"/>
    <cellStyle name="SAPBEXHLevel1 5 3 2 2 2" xfId="23793"/>
    <cellStyle name="SAPBEXHLevel1 5 3 2 2 3" xfId="23794"/>
    <cellStyle name="SAPBEXHLevel1 5 3 2 2 4" xfId="23795"/>
    <cellStyle name="SAPBEXHLevel1 5 3 2 2 5" xfId="23796"/>
    <cellStyle name="SAPBEXHLevel1 5 3 2 2 6" xfId="23797"/>
    <cellStyle name="SAPBEXHLevel1 5 3 2 3" xfId="23798"/>
    <cellStyle name="SAPBEXHLevel1 5 3 2 4" xfId="23799"/>
    <cellStyle name="SAPBEXHLevel1 5 3 2 5" xfId="23800"/>
    <cellStyle name="SAPBEXHLevel1 5 3 2 6" xfId="23801"/>
    <cellStyle name="SAPBEXHLevel1 5 3 2 7" xfId="23802"/>
    <cellStyle name="SAPBEXHLevel1 5 3 2 8" xfId="23803"/>
    <cellStyle name="SAPBEXHLevel1 5 3 3" xfId="23804"/>
    <cellStyle name="SAPBEXHLevel1 5 3 3 2" xfId="23805"/>
    <cellStyle name="SAPBEXHLevel1 5 3 3 3" xfId="23806"/>
    <cellStyle name="SAPBEXHLevel1 5 3 3 4" xfId="23807"/>
    <cellStyle name="SAPBEXHLevel1 5 3 3 5" xfId="23808"/>
    <cellStyle name="SAPBEXHLevel1 5 3 3 6" xfId="23809"/>
    <cellStyle name="SAPBEXHLevel1 5 3 3 7" xfId="23810"/>
    <cellStyle name="SAPBEXHLevel1 5 3 4" xfId="23811"/>
    <cellStyle name="SAPBEXHLevel1 5 3 4 2" xfId="23812"/>
    <cellStyle name="SAPBEXHLevel1 5 3 4 3" xfId="23813"/>
    <cellStyle name="SAPBEXHLevel1 5 3 4 4" xfId="23814"/>
    <cellStyle name="SAPBEXHLevel1 5 3 4 5" xfId="23815"/>
    <cellStyle name="SAPBEXHLevel1 5 3 4 6" xfId="23816"/>
    <cellStyle name="SAPBEXHLevel1 5 3 5" xfId="23817"/>
    <cellStyle name="SAPBEXHLevel1 5 3 6" xfId="23818"/>
    <cellStyle name="SAPBEXHLevel1 5 3 7" xfId="23819"/>
    <cellStyle name="SAPBEXHLevel1 5 3 8" xfId="23820"/>
    <cellStyle name="SAPBEXHLevel1 5 3 9" xfId="23821"/>
    <cellStyle name="SAPBEXHLevel1 5 4" xfId="23822"/>
    <cellStyle name="SAPBEXHLevel1 5 4 2" xfId="23823"/>
    <cellStyle name="SAPBEXHLevel1 5 4 2 2" xfId="23824"/>
    <cellStyle name="SAPBEXHLevel1 5 4 2 3" xfId="23825"/>
    <cellStyle name="SAPBEXHLevel1 5 4 2 4" xfId="23826"/>
    <cellStyle name="SAPBEXHLevel1 5 4 2 5" xfId="23827"/>
    <cellStyle name="SAPBEXHLevel1 5 4 2 6" xfId="23828"/>
    <cellStyle name="SAPBEXHLevel1 5 4 3" xfId="23829"/>
    <cellStyle name="SAPBEXHLevel1 5 4 4" xfId="23830"/>
    <cellStyle name="SAPBEXHLevel1 5 4 5" xfId="23831"/>
    <cellStyle name="SAPBEXHLevel1 5 4 6" xfId="23832"/>
    <cellStyle name="SAPBEXHLevel1 5 4 7" xfId="23833"/>
    <cellStyle name="SAPBEXHLevel1 5 4 8" xfId="23834"/>
    <cellStyle name="SAPBEXHLevel1 5 5" xfId="23835"/>
    <cellStyle name="SAPBEXHLevel1 5 5 2" xfId="23836"/>
    <cellStyle name="SAPBEXHLevel1 5 5 2 2" xfId="23837"/>
    <cellStyle name="SAPBEXHLevel1 5 5 2 3" xfId="23838"/>
    <cellStyle name="SAPBEXHLevel1 5 5 2 4" xfId="23839"/>
    <cellStyle name="SAPBEXHLevel1 5 5 2 5" xfId="23840"/>
    <cellStyle name="SAPBEXHLevel1 5 5 2 6" xfId="23841"/>
    <cellStyle name="SAPBEXHLevel1 5 5 3" xfId="23842"/>
    <cellStyle name="SAPBEXHLevel1 5 5 4" xfId="23843"/>
    <cellStyle name="SAPBEXHLevel1 5 5 5" xfId="23844"/>
    <cellStyle name="SAPBEXHLevel1 5 5 6" xfId="23845"/>
    <cellStyle name="SAPBEXHLevel1 5 5 7" xfId="23846"/>
    <cellStyle name="SAPBEXHLevel1 5 5 8" xfId="23847"/>
    <cellStyle name="SAPBEXHLevel1 5 6" xfId="23848"/>
    <cellStyle name="SAPBEXHLevel1 5 6 2" xfId="23849"/>
    <cellStyle name="SAPBEXHLevel1 5 6 3" xfId="23850"/>
    <cellStyle name="SAPBEXHLevel1 5 6 4" xfId="23851"/>
    <cellStyle name="SAPBEXHLevel1 5 6 5" xfId="23852"/>
    <cellStyle name="SAPBEXHLevel1 5 6 6" xfId="23853"/>
    <cellStyle name="SAPBEXHLevel1 5 6 7" xfId="23854"/>
    <cellStyle name="SAPBEXHLevel1 5 7" xfId="23855"/>
    <cellStyle name="SAPBEXHLevel1 5 7 2" xfId="23856"/>
    <cellStyle name="SAPBEXHLevel1 5 7 3" xfId="23857"/>
    <cellStyle name="SAPBEXHLevel1 5 7 4" xfId="23858"/>
    <cellStyle name="SAPBEXHLevel1 5 7 5" xfId="23859"/>
    <cellStyle name="SAPBEXHLevel1 5 7 6" xfId="23860"/>
    <cellStyle name="SAPBEXHLevel1 5 8" xfId="23861"/>
    <cellStyle name="SAPBEXHLevel1 5 9" xfId="23862"/>
    <cellStyle name="SAPBEXHLevel1 6" xfId="23863"/>
    <cellStyle name="SAPBEXHLevel1 6 10" xfId="23864"/>
    <cellStyle name="SAPBEXHLevel1 6 2" xfId="23865"/>
    <cellStyle name="SAPBEXHLevel1 6 2 2" xfId="23866"/>
    <cellStyle name="SAPBEXHLevel1 6 2 2 2" xfId="23867"/>
    <cellStyle name="SAPBEXHLevel1 6 2 2 3" xfId="23868"/>
    <cellStyle name="SAPBEXHLevel1 6 2 2 4" xfId="23869"/>
    <cellStyle name="SAPBEXHLevel1 6 2 2 5" xfId="23870"/>
    <cellStyle name="SAPBEXHLevel1 6 2 2 6" xfId="23871"/>
    <cellStyle name="SAPBEXHLevel1 6 2 3" xfId="23872"/>
    <cellStyle name="SAPBEXHLevel1 6 2 4" xfId="23873"/>
    <cellStyle name="SAPBEXHLevel1 6 2 5" xfId="23874"/>
    <cellStyle name="SAPBEXHLevel1 6 2 6" xfId="23875"/>
    <cellStyle name="SAPBEXHLevel1 6 2 7" xfId="23876"/>
    <cellStyle name="SAPBEXHLevel1 6 2 8" xfId="23877"/>
    <cellStyle name="SAPBEXHLevel1 6 3" xfId="23878"/>
    <cellStyle name="SAPBEXHLevel1 6 3 2" xfId="23879"/>
    <cellStyle name="SAPBEXHLevel1 6 3 3" xfId="23880"/>
    <cellStyle name="SAPBEXHLevel1 6 3 4" xfId="23881"/>
    <cellStyle name="SAPBEXHLevel1 6 3 5" xfId="23882"/>
    <cellStyle name="SAPBEXHLevel1 6 3 6" xfId="23883"/>
    <cellStyle name="SAPBEXHLevel1 6 3 7" xfId="23884"/>
    <cellStyle name="SAPBEXHLevel1 6 4" xfId="23885"/>
    <cellStyle name="SAPBEXHLevel1 6 4 2" xfId="23886"/>
    <cellStyle name="SAPBEXHLevel1 6 4 3" xfId="23887"/>
    <cellStyle name="SAPBEXHLevel1 6 4 4" xfId="23888"/>
    <cellStyle name="SAPBEXHLevel1 6 4 5" xfId="23889"/>
    <cellStyle name="SAPBEXHLevel1 6 4 6" xfId="23890"/>
    <cellStyle name="SAPBEXHLevel1 6 5" xfId="23891"/>
    <cellStyle name="SAPBEXHLevel1 6 6" xfId="23892"/>
    <cellStyle name="SAPBEXHLevel1 6 7" xfId="23893"/>
    <cellStyle name="SAPBEXHLevel1 6 8" xfId="23894"/>
    <cellStyle name="SAPBEXHLevel1 6 9" xfId="23895"/>
    <cellStyle name="SAPBEXHLevel1 7" xfId="23896"/>
    <cellStyle name="SAPBEXHLevel1 7 2" xfId="23897"/>
    <cellStyle name="SAPBEXHLevel1 7 3" xfId="23898"/>
    <cellStyle name="SAPBEXHLevel1 7 4" xfId="23899"/>
    <cellStyle name="SAPBEXHLevel1 7 5" xfId="23900"/>
    <cellStyle name="SAPBEXHLevel1 8" xfId="23901"/>
    <cellStyle name="SAPBEXHLevel1 8 2" xfId="23902"/>
    <cellStyle name="SAPBEXHLevel1 8 3" xfId="23903"/>
    <cellStyle name="SAPBEXHLevel1 8 4" xfId="23904"/>
    <cellStyle name="SAPBEXHLevel1 8 5" xfId="23905"/>
    <cellStyle name="SAPBEXHLevel1 9" xfId="23906"/>
    <cellStyle name="SAPBEXHLevel1 9 2" xfId="23907"/>
    <cellStyle name="SAPBEXHLevel1X" xfId="23908"/>
    <cellStyle name="SAPBEXHLevel1X 10" xfId="23909"/>
    <cellStyle name="SAPBEXHLevel1X 11" xfId="23910"/>
    <cellStyle name="SAPBEXHLevel1X 12" xfId="23911"/>
    <cellStyle name="SAPBEXHLevel1X 13" xfId="23912"/>
    <cellStyle name="SAPBEXHLevel1X 14" xfId="23913"/>
    <cellStyle name="SAPBEXHLevel1X 15" xfId="23914"/>
    <cellStyle name="SAPBEXHLevel1X 16" xfId="23915"/>
    <cellStyle name="SAPBEXHLevel1X 17" xfId="23916"/>
    <cellStyle name="SAPBEXHLevel1X 2" xfId="23917"/>
    <cellStyle name="SAPBEXHLevel1X 2 10" xfId="23918"/>
    <cellStyle name="SAPBEXHLevel1X 2 11" xfId="23919"/>
    <cellStyle name="SAPBEXHLevel1X 2 12" xfId="23920"/>
    <cellStyle name="SAPBEXHLevel1X 2 13" xfId="23921"/>
    <cellStyle name="SAPBEXHLevel1X 2 14" xfId="23922"/>
    <cellStyle name="SAPBEXHLevel1X 2 15" xfId="23923"/>
    <cellStyle name="SAPBEXHLevel1X 2 16" xfId="23924"/>
    <cellStyle name="SAPBEXHLevel1X 2 17" xfId="23925"/>
    <cellStyle name="SAPBEXHLevel1X 2 2" xfId="23926"/>
    <cellStyle name="SAPBEXHLevel1X 2 2 10" xfId="23927"/>
    <cellStyle name="SAPBEXHLevel1X 2 2 11" xfId="23928"/>
    <cellStyle name="SAPBEXHLevel1X 2 2 12" xfId="23929"/>
    <cellStyle name="SAPBEXHLevel1X 2 2 13" xfId="23930"/>
    <cellStyle name="SAPBEXHLevel1X 2 2 14" xfId="23931"/>
    <cellStyle name="SAPBEXHLevel1X 2 2 15" xfId="23932"/>
    <cellStyle name="SAPBEXHLevel1X 2 2 2" xfId="23933"/>
    <cellStyle name="SAPBEXHLevel1X 2 2 2 10" xfId="23934"/>
    <cellStyle name="SAPBEXHLevel1X 2 2 2 2" xfId="23935"/>
    <cellStyle name="SAPBEXHLevel1X 2 2 2 2 2" xfId="23936"/>
    <cellStyle name="SAPBEXHLevel1X 2 2 2 2 2 2" xfId="23937"/>
    <cellStyle name="SAPBEXHLevel1X 2 2 2 2 2 3" xfId="23938"/>
    <cellStyle name="SAPBEXHLevel1X 2 2 2 2 2 4" xfId="23939"/>
    <cellStyle name="SAPBEXHLevel1X 2 2 2 2 2 5" xfId="23940"/>
    <cellStyle name="SAPBEXHLevel1X 2 2 2 2 2 6" xfId="23941"/>
    <cellStyle name="SAPBEXHLevel1X 2 2 2 2 3" xfId="23942"/>
    <cellStyle name="SAPBEXHLevel1X 2 2 2 2 4" xfId="23943"/>
    <cellStyle name="SAPBEXHLevel1X 2 2 2 2 5" xfId="23944"/>
    <cellStyle name="SAPBEXHLevel1X 2 2 2 2 6" xfId="23945"/>
    <cellStyle name="SAPBEXHLevel1X 2 2 2 2 7" xfId="23946"/>
    <cellStyle name="SAPBEXHLevel1X 2 2 2 2 8" xfId="23947"/>
    <cellStyle name="SAPBEXHLevel1X 2 2 2 3" xfId="23948"/>
    <cellStyle name="SAPBEXHLevel1X 2 2 2 3 2" xfId="23949"/>
    <cellStyle name="SAPBEXHLevel1X 2 2 2 3 3" xfId="23950"/>
    <cellStyle name="SAPBEXHLevel1X 2 2 2 3 4" xfId="23951"/>
    <cellStyle name="SAPBEXHLevel1X 2 2 2 3 5" xfId="23952"/>
    <cellStyle name="SAPBEXHLevel1X 2 2 2 3 6" xfId="23953"/>
    <cellStyle name="SAPBEXHLevel1X 2 2 2 3 7" xfId="23954"/>
    <cellStyle name="SAPBEXHLevel1X 2 2 2 4" xfId="23955"/>
    <cellStyle name="SAPBEXHLevel1X 2 2 2 4 2" xfId="23956"/>
    <cellStyle name="SAPBEXHLevel1X 2 2 2 4 3" xfId="23957"/>
    <cellStyle name="SAPBEXHLevel1X 2 2 2 4 4" xfId="23958"/>
    <cellStyle name="SAPBEXHLevel1X 2 2 2 4 5" xfId="23959"/>
    <cellStyle name="SAPBEXHLevel1X 2 2 2 4 6" xfId="23960"/>
    <cellStyle name="SAPBEXHLevel1X 2 2 2 5" xfId="23961"/>
    <cellStyle name="SAPBEXHLevel1X 2 2 2 6" xfId="23962"/>
    <cellStyle name="SAPBEXHLevel1X 2 2 2 7" xfId="23963"/>
    <cellStyle name="SAPBEXHLevel1X 2 2 2 8" xfId="23964"/>
    <cellStyle name="SAPBEXHLevel1X 2 2 2 9" xfId="23965"/>
    <cellStyle name="SAPBEXHLevel1X 2 2 3" xfId="23966"/>
    <cellStyle name="SAPBEXHLevel1X 2 2 3 10" xfId="23967"/>
    <cellStyle name="SAPBEXHLevel1X 2 2 3 2" xfId="23968"/>
    <cellStyle name="SAPBEXHLevel1X 2 2 3 2 2" xfId="23969"/>
    <cellStyle name="SAPBEXHLevel1X 2 2 3 2 2 2" xfId="23970"/>
    <cellStyle name="SAPBEXHLevel1X 2 2 3 2 2 3" xfId="23971"/>
    <cellStyle name="SAPBEXHLevel1X 2 2 3 2 2 4" xfId="23972"/>
    <cellStyle name="SAPBEXHLevel1X 2 2 3 2 2 5" xfId="23973"/>
    <cellStyle name="SAPBEXHLevel1X 2 2 3 2 2 6" xfId="23974"/>
    <cellStyle name="SAPBEXHLevel1X 2 2 3 2 3" xfId="23975"/>
    <cellStyle name="SAPBEXHLevel1X 2 2 3 2 4" xfId="23976"/>
    <cellStyle name="SAPBEXHLevel1X 2 2 3 2 5" xfId="23977"/>
    <cellStyle name="SAPBEXHLevel1X 2 2 3 2 6" xfId="23978"/>
    <cellStyle name="SAPBEXHLevel1X 2 2 3 2 7" xfId="23979"/>
    <cellStyle name="SAPBEXHLevel1X 2 2 3 2 8" xfId="23980"/>
    <cellStyle name="SAPBEXHLevel1X 2 2 3 3" xfId="23981"/>
    <cellStyle name="SAPBEXHLevel1X 2 2 3 3 2" xfId="23982"/>
    <cellStyle name="SAPBEXHLevel1X 2 2 3 3 3" xfId="23983"/>
    <cellStyle name="SAPBEXHLevel1X 2 2 3 3 4" xfId="23984"/>
    <cellStyle name="SAPBEXHLevel1X 2 2 3 3 5" xfId="23985"/>
    <cellStyle name="SAPBEXHLevel1X 2 2 3 3 6" xfId="23986"/>
    <cellStyle name="SAPBEXHLevel1X 2 2 3 3 7" xfId="23987"/>
    <cellStyle name="SAPBEXHLevel1X 2 2 3 4" xfId="23988"/>
    <cellStyle name="SAPBEXHLevel1X 2 2 3 4 2" xfId="23989"/>
    <cellStyle name="SAPBEXHLevel1X 2 2 3 4 3" xfId="23990"/>
    <cellStyle name="SAPBEXHLevel1X 2 2 3 4 4" xfId="23991"/>
    <cellStyle name="SAPBEXHLevel1X 2 2 3 4 5" xfId="23992"/>
    <cellStyle name="SAPBEXHLevel1X 2 2 3 4 6" xfId="23993"/>
    <cellStyle name="SAPBEXHLevel1X 2 2 3 5" xfId="23994"/>
    <cellStyle name="SAPBEXHLevel1X 2 2 3 6" xfId="23995"/>
    <cellStyle name="SAPBEXHLevel1X 2 2 3 7" xfId="23996"/>
    <cellStyle name="SAPBEXHLevel1X 2 2 3 8" xfId="23997"/>
    <cellStyle name="SAPBEXHLevel1X 2 2 3 9" xfId="23998"/>
    <cellStyle name="SAPBEXHLevel1X 2 2 4" xfId="23999"/>
    <cellStyle name="SAPBEXHLevel1X 2 2 4 2" xfId="24000"/>
    <cellStyle name="SAPBEXHLevel1X 2 2 4 2 2" xfId="24001"/>
    <cellStyle name="SAPBEXHLevel1X 2 2 4 2 3" xfId="24002"/>
    <cellStyle name="SAPBEXHLevel1X 2 2 4 2 4" xfId="24003"/>
    <cellStyle name="SAPBEXHLevel1X 2 2 4 2 5" xfId="24004"/>
    <cellStyle name="SAPBEXHLevel1X 2 2 4 2 6" xfId="24005"/>
    <cellStyle name="SAPBEXHLevel1X 2 2 4 3" xfId="24006"/>
    <cellStyle name="SAPBEXHLevel1X 2 2 4 4" xfId="24007"/>
    <cellStyle name="SAPBEXHLevel1X 2 2 4 5" xfId="24008"/>
    <cellStyle name="SAPBEXHLevel1X 2 2 4 6" xfId="24009"/>
    <cellStyle name="SAPBEXHLevel1X 2 2 4 7" xfId="24010"/>
    <cellStyle name="SAPBEXHLevel1X 2 2 4 8" xfId="24011"/>
    <cellStyle name="SAPBEXHLevel1X 2 2 5" xfId="24012"/>
    <cellStyle name="SAPBEXHLevel1X 2 2 5 2" xfId="24013"/>
    <cellStyle name="SAPBEXHLevel1X 2 2 5 2 2" xfId="24014"/>
    <cellStyle name="SAPBEXHLevel1X 2 2 5 2 3" xfId="24015"/>
    <cellStyle name="SAPBEXHLevel1X 2 2 5 2 4" xfId="24016"/>
    <cellStyle name="SAPBEXHLevel1X 2 2 5 2 5" xfId="24017"/>
    <cellStyle name="SAPBEXHLevel1X 2 2 5 2 6" xfId="24018"/>
    <cellStyle name="SAPBEXHLevel1X 2 2 5 3" xfId="24019"/>
    <cellStyle name="SAPBEXHLevel1X 2 2 5 4" xfId="24020"/>
    <cellStyle name="SAPBEXHLevel1X 2 2 5 5" xfId="24021"/>
    <cellStyle name="SAPBEXHLevel1X 2 2 5 6" xfId="24022"/>
    <cellStyle name="SAPBEXHLevel1X 2 2 5 7" xfId="24023"/>
    <cellStyle name="SAPBEXHLevel1X 2 2 5 8" xfId="24024"/>
    <cellStyle name="SAPBEXHLevel1X 2 2 6" xfId="24025"/>
    <cellStyle name="SAPBEXHLevel1X 2 2 6 2" xfId="24026"/>
    <cellStyle name="SAPBEXHLevel1X 2 2 6 3" xfId="24027"/>
    <cellStyle name="SAPBEXHLevel1X 2 2 6 4" xfId="24028"/>
    <cellStyle name="SAPBEXHLevel1X 2 2 6 5" xfId="24029"/>
    <cellStyle name="SAPBEXHLevel1X 2 2 6 6" xfId="24030"/>
    <cellStyle name="SAPBEXHLevel1X 2 2 6 7" xfId="24031"/>
    <cellStyle name="SAPBEXHLevel1X 2 2 7" xfId="24032"/>
    <cellStyle name="SAPBEXHLevel1X 2 2 7 2" xfId="24033"/>
    <cellStyle name="SAPBEXHLevel1X 2 2 7 3" xfId="24034"/>
    <cellStyle name="SAPBEXHLevel1X 2 2 7 4" xfId="24035"/>
    <cellStyle name="SAPBEXHLevel1X 2 2 7 5" xfId="24036"/>
    <cellStyle name="SAPBEXHLevel1X 2 2 7 6" xfId="24037"/>
    <cellStyle name="SAPBEXHLevel1X 2 2 8" xfId="24038"/>
    <cellStyle name="SAPBEXHLevel1X 2 2 9" xfId="24039"/>
    <cellStyle name="SAPBEXHLevel1X 2 3" xfId="24040"/>
    <cellStyle name="SAPBEXHLevel1X 2 3 10" xfId="24041"/>
    <cellStyle name="SAPBEXHLevel1X 2 3 2" xfId="24042"/>
    <cellStyle name="SAPBEXHLevel1X 2 3 2 2" xfId="24043"/>
    <cellStyle name="SAPBEXHLevel1X 2 3 2 2 2" xfId="24044"/>
    <cellStyle name="SAPBEXHLevel1X 2 3 2 2 3" xfId="24045"/>
    <cellStyle name="SAPBEXHLevel1X 2 3 2 2 4" xfId="24046"/>
    <cellStyle name="SAPBEXHLevel1X 2 3 2 2 5" xfId="24047"/>
    <cellStyle name="SAPBEXHLevel1X 2 3 2 2 6" xfId="24048"/>
    <cellStyle name="SAPBEXHLevel1X 2 3 2 3" xfId="24049"/>
    <cellStyle name="SAPBEXHLevel1X 2 3 2 4" xfId="24050"/>
    <cellStyle name="SAPBEXHLevel1X 2 3 2 5" xfId="24051"/>
    <cellStyle name="SAPBEXHLevel1X 2 3 2 6" xfId="24052"/>
    <cellStyle name="SAPBEXHLevel1X 2 3 2 7" xfId="24053"/>
    <cellStyle name="SAPBEXHLevel1X 2 3 2 8" xfId="24054"/>
    <cellStyle name="SAPBEXHLevel1X 2 3 3" xfId="24055"/>
    <cellStyle name="SAPBEXHLevel1X 2 3 3 2" xfId="24056"/>
    <cellStyle name="SAPBEXHLevel1X 2 3 3 3" xfId="24057"/>
    <cellStyle name="SAPBEXHLevel1X 2 3 3 4" xfId="24058"/>
    <cellStyle name="SAPBEXHLevel1X 2 3 3 5" xfId="24059"/>
    <cellStyle name="SAPBEXHLevel1X 2 3 3 6" xfId="24060"/>
    <cellStyle name="SAPBEXHLevel1X 2 3 3 7" xfId="24061"/>
    <cellStyle name="SAPBEXHLevel1X 2 3 4" xfId="24062"/>
    <cellStyle name="SAPBEXHLevel1X 2 3 4 2" xfId="24063"/>
    <cellStyle name="SAPBEXHLevel1X 2 3 4 3" xfId="24064"/>
    <cellStyle name="SAPBEXHLevel1X 2 3 4 4" xfId="24065"/>
    <cellStyle name="SAPBEXHLevel1X 2 3 4 5" xfId="24066"/>
    <cellStyle name="SAPBEXHLevel1X 2 3 4 6" xfId="24067"/>
    <cellStyle name="SAPBEXHLevel1X 2 3 5" xfId="24068"/>
    <cellStyle name="SAPBEXHLevel1X 2 3 6" xfId="24069"/>
    <cellStyle name="SAPBEXHLevel1X 2 3 7" xfId="24070"/>
    <cellStyle name="SAPBEXHLevel1X 2 3 8" xfId="24071"/>
    <cellStyle name="SAPBEXHLevel1X 2 3 9" xfId="24072"/>
    <cellStyle name="SAPBEXHLevel1X 2 4" xfId="24073"/>
    <cellStyle name="SAPBEXHLevel1X 2 4 2" xfId="24074"/>
    <cellStyle name="SAPBEXHLevel1X 2 4 2 2" xfId="24075"/>
    <cellStyle name="SAPBEXHLevel1X 2 4 2 3" xfId="24076"/>
    <cellStyle name="SAPBEXHLevel1X 2 4 2 4" xfId="24077"/>
    <cellStyle name="SAPBEXHLevel1X 2 4 2 5" xfId="24078"/>
    <cellStyle name="SAPBEXHLevel1X 2 4 2 6" xfId="24079"/>
    <cellStyle name="SAPBEXHLevel1X 2 4 3" xfId="24080"/>
    <cellStyle name="SAPBEXHLevel1X 2 4 4" xfId="24081"/>
    <cellStyle name="SAPBEXHLevel1X 2 4 5" xfId="24082"/>
    <cellStyle name="SAPBEXHLevel1X 2 4 6" xfId="24083"/>
    <cellStyle name="SAPBEXHLevel1X 2 4 7" xfId="24084"/>
    <cellStyle name="SAPBEXHLevel1X 2 4 8" xfId="24085"/>
    <cellStyle name="SAPBEXHLevel1X 2 5" xfId="24086"/>
    <cellStyle name="SAPBEXHLevel1X 2 5 2" xfId="24087"/>
    <cellStyle name="SAPBEXHLevel1X 2 5 2 2" xfId="24088"/>
    <cellStyle name="SAPBEXHLevel1X 2 5 2 3" xfId="24089"/>
    <cellStyle name="SAPBEXHLevel1X 2 5 2 4" xfId="24090"/>
    <cellStyle name="SAPBEXHLevel1X 2 5 2 5" xfId="24091"/>
    <cellStyle name="SAPBEXHLevel1X 2 5 2 6" xfId="24092"/>
    <cellStyle name="SAPBEXHLevel1X 2 5 3" xfId="24093"/>
    <cellStyle name="SAPBEXHLevel1X 2 5 4" xfId="24094"/>
    <cellStyle name="SAPBEXHLevel1X 2 5 5" xfId="24095"/>
    <cellStyle name="SAPBEXHLevel1X 2 5 6" xfId="24096"/>
    <cellStyle name="SAPBEXHLevel1X 2 5 7" xfId="24097"/>
    <cellStyle name="SAPBEXHLevel1X 2 5 8" xfId="24098"/>
    <cellStyle name="SAPBEXHLevel1X 2 6" xfId="24099"/>
    <cellStyle name="SAPBEXHLevel1X 2 6 2" xfId="24100"/>
    <cellStyle name="SAPBEXHLevel1X 2 6 3" xfId="24101"/>
    <cellStyle name="SAPBEXHLevel1X 2 6 4" xfId="24102"/>
    <cellStyle name="SAPBEXHLevel1X 2 6 5" xfId="24103"/>
    <cellStyle name="SAPBEXHLevel1X 2 6 6" xfId="24104"/>
    <cellStyle name="SAPBEXHLevel1X 2 7" xfId="24105"/>
    <cellStyle name="SAPBEXHLevel1X 2 7 2" xfId="24106"/>
    <cellStyle name="SAPBEXHLevel1X 2 7 3" xfId="24107"/>
    <cellStyle name="SAPBEXHLevel1X 2 7 4" xfId="24108"/>
    <cellStyle name="SAPBEXHLevel1X 2 7 5" xfId="24109"/>
    <cellStyle name="SAPBEXHLevel1X 2 7 6" xfId="24110"/>
    <cellStyle name="SAPBEXHLevel1X 2 8" xfId="24111"/>
    <cellStyle name="SAPBEXHLevel1X 2 8 2" xfId="24112"/>
    <cellStyle name="SAPBEXHLevel1X 2 8 3" xfId="24113"/>
    <cellStyle name="SAPBEXHLevel1X 2 8 4" xfId="24114"/>
    <cellStyle name="SAPBEXHLevel1X 2 8 5" xfId="24115"/>
    <cellStyle name="SAPBEXHLevel1X 2 8 6" xfId="24116"/>
    <cellStyle name="SAPBEXHLevel1X 2 9" xfId="24117"/>
    <cellStyle name="SAPBEXHLevel1X 2 9 2" xfId="24118"/>
    <cellStyle name="SAPBEXHLevel1X 2 9 3" xfId="24119"/>
    <cellStyle name="SAPBEXHLevel1X 2 9 4" xfId="24120"/>
    <cellStyle name="SAPBEXHLevel1X 2 9 5" xfId="24121"/>
    <cellStyle name="SAPBEXHLevel1X 2 9 6" xfId="24122"/>
    <cellStyle name="SAPBEXHLevel1X 3" xfId="24123"/>
    <cellStyle name="SAPBEXHLevel1X 3 10" xfId="24124"/>
    <cellStyle name="SAPBEXHLevel1X 3 11" xfId="24125"/>
    <cellStyle name="SAPBEXHLevel1X 3 12" xfId="24126"/>
    <cellStyle name="SAPBEXHLevel1X 3 13" xfId="24127"/>
    <cellStyle name="SAPBEXHLevel1X 3 2" xfId="24128"/>
    <cellStyle name="SAPBEXHLevel1X 3 2 10" xfId="24129"/>
    <cellStyle name="SAPBEXHLevel1X 3 2 2" xfId="24130"/>
    <cellStyle name="SAPBEXHLevel1X 3 2 2 2" xfId="24131"/>
    <cellStyle name="SAPBEXHLevel1X 3 2 2 2 2" xfId="24132"/>
    <cellStyle name="SAPBEXHLevel1X 3 2 2 2 3" xfId="24133"/>
    <cellStyle name="SAPBEXHLevel1X 3 2 2 2 4" xfId="24134"/>
    <cellStyle name="SAPBEXHLevel1X 3 2 2 2 5" xfId="24135"/>
    <cellStyle name="SAPBEXHLevel1X 3 2 2 2 6" xfId="24136"/>
    <cellStyle name="SAPBEXHLevel1X 3 2 2 3" xfId="24137"/>
    <cellStyle name="SAPBEXHLevel1X 3 2 2 4" xfId="24138"/>
    <cellStyle name="SAPBEXHLevel1X 3 2 2 5" xfId="24139"/>
    <cellStyle name="SAPBEXHLevel1X 3 2 2 6" xfId="24140"/>
    <cellStyle name="SAPBEXHLevel1X 3 2 2 7" xfId="24141"/>
    <cellStyle name="SAPBEXHLevel1X 3 2 2 8" xfId="24142"/>
    <cellStyle name="SAPBEXHLevel1X 3 2 3" xfId="24143"/>
    <cellStyle name="SAPBEXHLevel1X 3 2 3 2" xfId="24144"/>
    <cellStyle name="SAPBEXHLevel1X 3 2 3 3" xfId="24145"/>
    <cellStyle name="SAPBEXHLevel1X 3 2 3 4" xfId="24146"/>
    <cellStyle name="SAPBEXHLevel1X 3 2 3 5" xfId="24147"/>
    <cellStyle name="SAPBEXHLevel1X 3 2 3 6" xfId="24148"/>
    <cellStyle name="SAPBEXHLevel1X 3 2 3 7" xfId="24149"/>
    <cellStyle name="SAPBEXHLevel1X 3 2 4" xfId="24150"/>
    <cellStyle name="SAPBEXHLevel1X 3 2 4 2" xfId="24151"/>
    <cellStyle name="SAPBEXHLevel1X 3 2 4 3" xfId="24152"/>
    <cellStyle name="SAPBEXHLevel1X 3 2 4 4" xfId="24153"/>
    <cellStyle name="SAPBEXHLevel1X 3 2 4 5" xfId="24154"/>
    <cellStyle name="SAPBEXHLevel1X 3 2 4 6" xfId="24155"/>
    <cellStyle name="SAPBEXHLevel1X 3 2 5" xfId="24156"/>
    <cellStyle name="SAPBEXHLevel1X 3 2 6" xfId="24157"/>
    <cellStyle name="SAPBEXHLevel1X 3 2 7" xfId="24158"/>
    <cellStyle name="SAPBEXHLevel1X 3 2 8" xfId="24159"/>
    <cellStyle name="SAPBEXHLevel1X 3 2 9" xfId="24160"/>
    <cellStyle name="SAPBEXHLevel1X 3 3" xfId="24161"/>
    <cellStyle name="SAPBEXHLevel1X 3 3 10" xfId="24162"/>
    <cellStyle name="SAPBEXHLevel1X 3 3 2" xfId="24163"/>
    <cellStyle name="SAPBEXHLevel1X 3 3 2 2" xfId="24164"/>
    <cellStyle name="SAPBEXHLevel1X 3 3 2 2 2" xfId="24165"/>
    <cellStyle name="SAPBEXHLevel1X 3 3 2 2 3" xfId="24166"/>
    <cellStyle name="SAPBEXHLevel1X 3 3 2 2 4" xfId="24167"/>
    <cellStyle name="SAPBEXHLevel1X 3 3 2 2 5" xfId="24168"/>
    <cellStyle name="SAPBEXHLevel1X 3 3 2 2 6" xfId="24169"/>
    <cellStyle name="SAPBEXHLevel1X 3 3 2 3" xfId="24170"/>
    <cellStyle name="SAPBEXHLevel1X 3 3 2 4" xfId="24171"/>
    <cellStyle name="SAPBEXHLevel1X 3 3 2 5" xfId="24172"/>
    <cellStyle name="SAPBEXHLevel1X 3 3 2 6" xfId="24173"/>
    <cellStyle name="SAPBEXHLevel1X 3 3 2 7" xfId="24174"/>
    <cellStyle name="SAPBEXHLevel1X 3 3 2 8" xfId="24175"/>
    <cellStyle name="SAPBEXHLevel1X 3 3 3" xfId="24176"/>
    <cellStyle name="SAPBEXHLevel1X 3 3 3 2" xfId="24177"/>
    <cellStyle name="SAPBEXHLevel1X 3 3 3 3" xfId="24178"/>
    <cellStyle name="SAPBEXHLevel1X 3 3 3 4" xfId="24179"/>
    <cellStyle name="SAPBEXHLevel1X 3 3 3 5" xfId="24180"/>
    <cellStyle name="SAPBEXHLevel1X 3 3 3 6" xfId="24181"/>
    <cellStyle name="SAPBEXHLevel1X 3 3 3 7" xfId="24182"/>
    <cellStyle name="SAPBEXHLevel1X 3 3 4" xfId="24183"/>
    <cellStyle name="SAPBEXHLevel1X 3 3 4 2" xfId="24184"/>
    <cellStyle name="SAPBEXHLevel1X 3 3 4 3" xfId="24185"/>
    <cellStyle name="SAPBEXHLevel1X 3 3 4 4" xfId="24186"/>
    <cellStyle name="SAPBEXHLevel1X 3 3 4 5" xfId="24187"/>
    <cellStyle name="SAPBEXHLevel1X 3 3 4 6" xfId="24188"/>
    <cellStyle name="SAPBEXHLevel1X 3 3 5" xfId="24189"/>
    <cellStyle name="SAPBEXHLevel1X 3 3 6" xfId="24190"/>
    <cellStyle name="SAPBEXHLevel1X 3 3 7" xfId="24191"/>
    <cellStyle name="SAPBEXHLevel1X 3 3 8" xfId="24192"/>
    <cellStyle name="SAPBEXHLevel1X 3 3 9" xfId="24193"/>
    <cellStyle name="SAPBEXHLevel1X 3 4" xfId="24194"/>
    <cellStyle name="SAPBEXHLevel1X 3 4 2" xfId="24195"/>
    <cellStyle name="SAPBEXHLevel1X 3 4 2 2" xfId="24196"/>
    <cellStyle name="SAPBEXHLevel1X 3 4 2 3" xfId="24197"/>
    <cellStyle name="SAPBEXHLevel1X 3 4 2 4" xfId="24198"/>
    <cellStyle name="SAPBEXHLevel1X 3 4 2 5" xfId="24199"/>
    <cellStyle name="SAPBEXHLevel1X 3 4 2 6" xfId="24200"/>
    <cellStyle name="SAPBEXHLevel1X 3 4 3" xfId="24201"/>
    <cellStyle name="SAPBEXHLevel1X 3 4 4" xfId="24202"/>
    <cellStyle name="SAPBEXHLevel1X 3 4 5" xfId="24203"/>
    <cellStyle name="SAPBEXHLevel1X 3 4 6" xfId="24204"/>
    <cellStyle name="SAPBEXHLevel1X 3 4 7" xfId="24205"/>
    <cellStyle name="SAPBEXHLevel1X 3 4 8" xfId="24206"/>
    <cellStyle name="SAPBEXHLevel1X 3 5" xfId="24207"/>
    <cellStyle name="SAPBEXHLevel1X 3 5 2" xfId="24208"/>
    <cellStyle name="SAPBEXHLevel1X 3 5 2 2" xfId="24209"/>
    <cellStyle name="SAPBEXHLevel1X 3 5 2 3" xfId="24210"/>
    <cellStyle name="SAPBEXHLevel1X 3 5 2 4" xfId="24211"/>
    <cellStyle name="SAPBEXHLevel1X 3 5 2 5" xfId="24212"/>
    <cellStyle name="SAPBEXHLevel1X 3 5 2 6" xfId="24213"/>
    <cellStyle name="SAPBEXHLevel1X 3 5 3" xfId="24214"/>
    <cellStyle name="SAPBEXHLevel1X 3 5 4" xfId="24215"/>
    <cellStyle name="SAPBEXHLevel1X 3 5 5" xfId="24216"/>
    <cellStyle name="SAPBEXHLevel1X 3 5 6" xfId="24217"/>
    <cellStyle name="SAPBEXHLevel1X 3 5 7" xfId="24218"/>
    <cellStyle name="SAPBEXHLevel1X 3 5 8" xfId="24219"/>
    <cellStyle name="SAPBEXHLevel1X 3 6" xfId="24220"/>
    <cellStyle name="SAPBEXHLevel1X 3 6 2" xfId="24221"/>
    <cellStyle name="SAPBEXHLevel1X 3 6 3" xfId="24222"/>
    <cellStyle name="SAPBEXHLevel1X 3 6 4" xfId="24223"/>
    <cellStyle name="SAPBEXHLevel1X 3 6 5" xfId="24224"/>
    <cellStyle name="SAPBEXHLevel1X 3 6 6" xfId="24225"/>
    <cellStyle name="SAPBEXHLevel1X 3 6 7" xfId="24226"/>
    <cellStyle name="SAPBEXHLevel1X 3 7" xfId="24227"/>
    <cellStyle name="SAPBEXHLevel1X 3 7 2" xfId="24228"/>
    <cellStyle name="SAPBEXHLevel1X 3 7 3" xfId="24229"/>
    <cellStyle name="SAPBEXHLevel1X 3 7 4" xfId="24230"/>
    <cellStyle name="SAPBEXHLevel1X 3 7 5" xfId="24231"/>
    <cellStyle name="SAPBEXHLevel1X 3 7 6" xfId="24232"/>
    <cellStyle name="SAPBEXHLevel1X 3 8" xfId="24233"/>
    <cellStyle name="SAPBEXHLevel1X 3 9" xfId="24234"/>
    <cellStyle name="SAPBEXHLevel1X 4" xfId="24235"/>
    <cellStyle name="SAPBEXHLevel1X 4 10" xfId="24236"/>
    <cellStyle name="SAPBEXHLevel1X 4 11" xfId="24237"/>
    <cellStyle name="SAPBEXHLevel1X 4 12" xfId="24238"/>
    <cellStyle name="SAPBEXHLevel1X 4 13" xfId="24239"/>
    <cellStyle name="SAPBEXHLevel1X 4 2" xfId="24240"/>
    <cellStyle name="SAPBEXHLevel1X 4 2 10" xfId="24241"/>
    <cellStyle name="SAPBEXHLevel1X 4 2 2" xfId="24242"/>
    <cellStyle name="SAPBEXHLevel1X 4 2 2 2" xfId="24243"/>
    <cellStyle name="SAPBEXHLevel1X 4 2 2 2 2" xfId="24244"/>
    <cellStyle name="SAPBEXHLevel1X 4 2 2 2 3" xfId="24245"/>
    <cellStyle name="SAPBEXHLevel1X 4 2 2 2 4" xfId="24246"/>
    <cellStyle name="SAPBEXHLevel1X 4 2 2 2 5" xfId="24247"/>
    <cellStyle name="SAPBEXHLevel1X 4 2 2 2 6" xfId="24248"/>
    <cellStyle name="SAPBEXHLevel1X 4 2 2 3" xfId="24249"/>
    <cellStyle name="SAPBEXHLevel1X 4 2 2 4" xfId="24250"/>
    <cellStyle name="SAPBEXHLevel1X 4 2 2 5" xfId="24251"/>
    <cellStyle name="SAPBEXHLevel1X 4 2 2 6" xfId="24252"/>
    <cellStyle name="SAPBEXHLevel1X 4 2 2 7" xfId="24253"/>
    <cellStyle name="SAPBEXHLevel1X 4 2 2 8" xfId="24254"/>
    <cellStyle name="SAPBEXHLevel1X 4 2 3" xfId="24255"/>
    <cellStyle name="SAPBEXHLevel1X 4 2 3 2" xfId="24256"/>
    <cellStyle name="SAPBEXHLevel1X 4 2 3 3" xfId="24257"/>
    <cellStyle name="SAPBEXHLevel1X 4 2 3 4" xfId="24258"/>
    <cellStyle name="SAPBEXHLevel1X 4 2 3 5" xfId="24259"/>
    <cellStyle name="SAPBEXHLevel1X 4 2 3 6" xfId="24260"/>
    <cellStyle name="SAPBEXHLevel1X 4 2 3 7" xfId="24261"/>
    <cellStyle name="SAPBEXHLevel1X 4 2 4" xfId="24262"/>
    <cellStyle name="SAPBEXHLevel1X 4 2 4 2" xfId="24263"/>
    <cellStyle name="SAPBEXHLevel1X 4 2 4 3" xfId="24264"/>
    <cellStyle name="SAPBEXHLevel1X 4 2 4 4" xfId="24265"/>
    <cellStyle name="SAPBEXHLevel1X 4 2 4 5" xfId="24266"/>
    <cellStyle name="SAPBEXHLevel1X 4 2 4 6" xfId="24267"/>
    <cellStyle name="SAPBEXHLevel1X 4 2 5" xfId="24268"/>
    <cellStyle name="SAPBEXHLevel1X 4 2 6" xfId="24269"/>
    <cellStyle name="SAPBEXHLevel1X 4 2 7" xfId="24270"/>
    <cellStyle name="SAPBEXHLevel1X 4 2 8" xfId="24271"/>
    <cellStyle name="SAPBEXHLevel1X 4 2 9" xfId="24272"/>
    <cellStyle name="SAPBEXHLevel1X 4 3" xfId="24273"/>
    <cellStyle name="SAPBEXHLevel1X 4 3 10" xfId="24274"/>
    <cellStyle name="SAPBEXHLevel1X 4 3 2" xfId="24275"/>
    <cellStyle name="SAPBEXHLevel1X 4 3 2 2" xfId="24276"/>
    <cellStyle name="SAPBEXHLevel1X 4 3 2 2 2" xfId="24277"/>
    <cellStyle name="SAPBEXHLevel1X 4 3 2 2 3" xfId="24278"/>
    <cellStyle name="SAPBEXHLevel1X 4 3 2 2 4" xfId="24279"/>
    <cellStyle name="SAPBEXHLevel1X 4 3 2 2 5" xfId="24280"/>
    <cellStyle name="SAPBEXHLevel1X 4 3 2 2 6" xfId="24281"/>
    <cellStyle name="SAPBEXHLevel1X 4 3 2 3" xfId="24282"/>
    <cellStyle name="SAPBEXHLevel1X 4 3 2 4" xfId="24283"/>
    <cellStyle name="SAPBEXHLevel1X 4 3 2 5" xfId="24284"/>
    <cellStyle name="SAPBEXHLevel1X 4 3 2 6" xfId="24285"/>
    <cellStyle name="SAPBEXHLevel1X 4 3 2 7" xfId="24286"/>
    <cellStyle name="SAPBEXHLevel1X 4 3 2 8" xfId="24287"/>
    <cellStyle name="SAPBEXHLevel1X 4 3 3" xfId="24288"/>
    <cellStyle name="SAPBEXHLevel1X 4 3 3 2" xfId="24289"/>
    <cellStyle name="SAPBEXHLevel1X 4 3 3 3" xfId="24290"/>
    <cellStyle name="SAPBEXHLevel1X 4 3 3 4" xfId="24291"/>
    <cellStyle name="SAPBEXHLevel1X 4 3 3 5" xfId="24292"/>
    <cellStyle name="SAPBEXHLevel1X 4 3 3 6" xfId="24293"/>
    <cellStyle name="SAPBEXHLevel1X 4 3 3 7" xfId="24294"/>
    <cellStyle name="SAPBEXHLevel1X 4 3 4" xfId="24295"/>
    <cellStyle name="SAPBEXHLevel1X 4 3 4 2" xfId="24296"/>
    <cellStyle name="SAPBEXHLevel1X 4 3 4 3" xfId="24297"/>
    <cellStyle name="SAPBEXHLevel1X 4 3 4 4" xfId="24298"/>
    <cellStyle name="SAPBEXHLevel1X 4 3 4 5" xfId="24299"/>
    <cellStyle name="SAPBEXHLevel1X 4 3 4 6" xfId="24300"/>
    <cellStyle name="SAPBEXHLevel1X 4 3 5" xfId="24301"/>
    <cellStyle name="SAPBEXHLevel1X 4 3 6" xfId="24302"/>
    <cellStyle name="SAPBEXHLevel1X 4 3 7" xfId="24303"/>
    <cellStyle name="SAPBEXHLevel1X 4 3 8" xfId="24304"/>
    <cellStyle name="SAPBEXHLevel1X 4 3 9" xfId="24305"/>
    <cellStyle name="SAPBEXHLevel1X 4 4" xfId="24306"/>
    <cellStyle name="SAPBEXHLevel1X 4 4 2" xfId="24307"/>
    <cellStyle name="SAPBEXHLevel1X 4 4 2 2" xfId="24308"/>
    <cellStyle name="SAPBEXHLevel1X 4 4 2 3" xfId="24309"/>
    <cellStyle name="SAPBEXHLevel1X 4 4 2 4" xfId="24310"/>
    <cellStyle name="SAPBEXHLevel1X 4 4 2 5" xfId="24311"/>
    <cellStyle name="SAPBEXHLevel1X 4 4 2 6" xfId="24312"/>
    <cellStyle name="SAPBEXHLevel1X 4 4 3" xfId="24313"/>
    <cellStyle name="SAPBEXHLevel1X 4 4 4" xfId="24314"/>
    <cellStyle name="SAPBEXHLevel1X 4 4 5" xfId="24315"/>
    <cellStyle name="SAPBEXHLevel1X 4 4 6" xfId="24316"/>
    <cellStyle name="SAPBEXHLevel1X 4 4 7" xfId="24317"/>
    <cellStyle name="SAPBEXHLevel1X 4 4 8" xfId="24318"/>
    <cellStyle name="SAPBEXHLevel1X 4 5" xfId="24319"/>
    <cellStyle name="SAPBEXHLevel1X 4 5 2" xfId="24320"/>
    <cellStyle name="SAPBEXHLevel1X 4 5 2 2" xfId="24321"/>
    <cellStyle name="SAPBEXHLevel1X 4 5 2 3" xfId="24322"/>
    <cellStyle name="SAPBEXHLevel1X 4 5 2 4" xfId="24323"/>
    <cellStyle name="SAPBEXHLevel1X 4 5 2 5" xfId="24324"/>
    <cellStyle name="SAPBEXHLevel1X 4 5 2 6" xfId="24325"/>
    <cellStyle name="SAPBEXHLevel1X 4 5 3" xfId="24326"/>
    <cellStyle name="SAPBEXHLevel1X 4 5 4" xfId="24327"/>
    <cellStyle name="SAPBEXHLevel1X 4 5 5" xfId="24328"/>
    <cellStyle name="SAPBEXHLevel1X 4 5 6" xfId="24329"/>
    <cellStyle name="SAPBEXHLevel1X 4 5 7" xfId="24330"/>
    <cellStyle name="SAPBEXHLevel1X 4 5 8" xfId="24331"/>
    <cellStyle name="SAPBEXHLevel1X 4 6" xfId="24332"/>
    <cellStyle name="SAPBEXHLevel1X 4 6 2" xfId="24333"/>
    <cellStyle name="SAPBEXHLevel1X 4 6 3" xfId="24334"/>
    <cellStyle name="SAPBEXHLevel1X 4 6 4" xfId="24335"/>
    <cellStyle name="SAPBEXHLevel1X 4 6 5" xfId="24336"/>
    <cellStyle name="SAPBEXHLevel1X 4 6 6" xfId="24337"/>
    <cellStyle name="SAPBEXHLevel1X 4 6 7" xfId="24338"/>
    <cellStyle name="SAPBEXHLevel1X 4 7" xfId="24339"/>
    <cellStyle name="SAPBEXHLevel1X 4 7 2" xfId="24340"/>
    <cellStyle name="SAPBEXHLevel1X 4 7 3" xfId="24341"/>
    <cellStyle name="SAPBEXHLevel1X 4 7 4" xfId="24342"/>
    <cellStyle name="SAPBEXHLevel1X 4 7 5" xfId="24343"/>
    <cellStyle name="SAPBEXHLevel1X 4 7 6" xfId="24344"/>
    <cellStyle name="SAPBEXHLevel1X 4 8" xfId="24345"/>
    <cellStyle name="SAPBEXHLevel1X 4 9" xfId="24346"/>
    <cellStyle name="SAPBEXHLevel1X 5" xfId="24347"/>
    <cellStyle name="SAPBEXHLevel1X 5 10" xfId="24348"/>
    <cellStyle name="SAPBEXHLevel1X 5 2" xfId="24349"/>
    <cellStyle name="SAPBEXHLevel1X 5 2 2" xfId="24350"/>
    <cellStyle name="SAPBEXHLevel1X 5 2 2 2" xfId="24351"/>
    <cellStyle name="SAPBEXHLevel1X 5 2 2 3" xfId="24352"/>
    <cellStyle name="SAPBEXHLevel1X 5 2 2 4" xfId="24353"/>
    <cellStyle name="SAPBEXHLevel1X 5 2 2 5" xfId="24354"/>
    <cellStyle name="SAPBEXHLevel1X 5 2 2 6" xfId="24355"/>
    <cellStyle name="SAPBEXHLevel1X 5 2 3" xfId="24356"/>
    <cellStyle name="SAPBEXHLevel1X 5 2 4" xfId="24357"/>
    <cellStyle name="SAPBEXHLevel1X 5 2 5" xfId="24358"/>
    <cellStyle name="SAPBEXHLevel1X 5 2 6" xfId="24359"/>
    <cellStyle name="SAPBEXHLevel1X 5 2 7" xfId="24360"/>
    <cellStyle name="SAPBEXHLevel1X 5 2 8" xfId="24361"/>
    <cellStyle name="SAPBEXHLevel1X 5 3" xfId="24362"/>
    <cellStyle name="SAPBEXHLevel1X 5 3 2" xfId="24363"/>
    <cellStyle name="SAPBEXHLevel1X 5 3 3" xfId="24364"/>
    <cellStyle name="SAPBEXHLevel1X 5 3 4" xfId="24365"/>
    <cellStyle name="SAPBEXHLevel1X 5 3 5" xfId="24366"/>
    <cellStyle name="SAPBEXHLevel1X 5 3 6" xfId="24367"/>
    <cellStyle name="SAPBEXHLevel1X 5 3 7" xfId="24368"/>
    <cellStyle name="SAPBEXHLevel1X 5 4" xfId="24369"/>
    <cellStyle name="SAPBEXHLevel1X 5 4 2" xfId="24370"/>
    <cellStyle name="SAPBEXHLevel1X 5 4 3" xfId="24371"/>
    <cellStyle name="SAPBEXHLevel1X 5 4 4" xfId="24372"/>
    <cellStyle name="SAPBEXHLevel1X 5 4 5" xfId="24373"/>
    <cellStyle name="SAPBEXHLevel1X 5 4 6" xfId="24374"/>
    <cellStyle name="SAPBEXHLevel1X 5 5" xfId="24375"/>
    <cellStyle name="SAPBEXHLevel1X 5 6" xfId="24376"/>
    <cellStyle name="SAPBEXHLevel1X 5 7" xfId="24377"/>
    <cellStyle name="SAPBEXHLevel1X 5 8" xfId="24378"/>
    <cellStyle name="SAPBEXHLevel1X 5 9" xfId="24379"/>
    <cellStyle name="SAPBEXHLevel1X 6" xfId="24380"/>
    <cellStyle name="SAPBEXHLevel1X 6 2" xfId="24381"/>
    <cellStyle name="SAPBEXHLevel1X 6 3" xfId="24382"/>
    <cellStyle name="SAPBEXHLevel1X 6 4" xfId="24383"/>
    <cellStyle name="SAPBEXHLevel1X 6 5" xfId="24384"/>
    <cellStyle name="SAPBEXHLevel1X 6 6" xfId="24385"/>
    <cellStyle name="SAPBEXHLevel1X 7" xfId="24386"/>
    <cellStyle name="SAPBEXHLevel1X 7 2" xfId="24387"/>
    <cellStyle name="SAPBEXHLevel1X 7 3" xfId="24388"/>
    <cellStyle name="SAPBEXHLevel1X 7 4" xfId="24389"/>
    <cellStyle name="SAPBEXHLevel1X 7 5" xfId="24390"/>
    <cellStyle name="SAPBEXHLevel1X 7 6" xfId="24391"/>
    <cellStyle name="SAPBEXHLevel1X 8" xfId="24392"/>
    <cellStyle name="SAPBEXHLevel1X 8 2" xfId="24393"/>
    <cellStyle name="SAPBEXHLevel1X 9" xfId="24394"/>
    <cellStyle name="SAPBEXHLevel1X 9 2" xfId="24395"/>
    <cellStyle name="SAPBEXHLevel2" xfId="24396"/>
    <cellStyle name="SAPBEXHLevel2 10" xfId="24397"/>
    <cellStyle name="SAPBEXHLevel2 11" xfId="24398"/>
    <cellStyle name="SAPBEXHLevel2 12" xfId="24399"/>
    <cellStyle name="SAPBEXHLevel2 13" xfId="24400"/>
    <cellStyle name="SAPBEXHLevel2 14" xfId="24401"/>
    <cellStyle name="SAPBEXHLevel2 15" xfId="24402"/>
    <cellStyle name="SAPBEXHLevel2 16" xfId="24403"/>
    <cellStyle name="SAPBEXHLevel2 17" xfId="24404"/>
    <cellStyle name="SAPBEXHLevel2 2" xfId="24405"/>
    <cellStyle name="SAPBEXHLevel2 2 10" xfId="24406"/>
    <cellStyle name="SAPBEXHLevel2 2 11" xfId="24407"/>
    <cellStyle name="SAPBEXHLevel2 2 12" xfId="24408"/>
    <cellStyle name="SAPBEXHLevel2 2 13" xfId="24409"/>
    <cellStyle name="SAPBEXHLevel2 2 14" xfId="24410"/>
    <cellStyle name="SAPBEXHLevel2 2 15" xfId="24411"/>
    <cellStyle name="SAPBEXHLevel2 2 16" xfId="24412"/>
    <cellStyle name="SAPBEXHLevel2 2 17" xfId="24413"/>
    <cellStyle name="SAPBEXHLevel2 2 2" xfId="24414"/>
    <cellStyle name="SAPBEXHLevel2 2 2 10" xfId="24415"/>
    <cellStyle name="SAPBEXHLevel2 2 2 11" xfId="24416"/>
    <cellStyle name="SAPBEXHLevel2 2 2 12" xfId="24417"/>
    <cellStyle name="SAPBEXHLevel2 2 2 13" xfId="24418"/>
    <cellStyle name="SAPBEXHLevel2 2 2 14" xfId="24419"/>
    <cellStyle name="SAPBEXHLevel2 2 2 15" xfId="24420"/>
    <cellStyle name="SAPBEXHLevel2 2 2 2" xfId="24421"/>
    <cellStyle name="SAPBEXHLevel2 2 2 2 10" xfId="24422"/>
    <cellStyle name="SAPBEXHLevel2 2 2 2 2" xfId="24423"/>
    <cellStyle name="SAPBEXHLevel2 2 2 2 2 2" xfId="24424"/>
    <cellStyle name="SAPBEXHLevel2 2 2 2 2 2 2" xfId="24425"/>
    <cellStyle name="SAPBEXHLevel2 2 2 2 2 2 3" xfId="24426"/>
    <cellStyle name="SAPBEXHLevel2 2 2 2 2 2 4" xfId="24427"/>
    <cellStyle name="SAPBEXHLevel2 2 2 2 2 2 5" xfId="24428"/>
    <cellStyle name="SAPBEXHLevel2 2 2 2 2 2 6" xfId="24429"/>
    <cellStyle name="SAPBEXHLevel2 2 2 2 2 3" xfId="24430"/>
    <cellStyle name="SAPBEXHLevel2 2 2 2 2 4" xfId="24431"/>
    <cellStyle name="SAPBEXHLevel2 2 2 2 2 5" xfId="24432"/>
    <cellStyle name="SAPBEXHLevel2 2 2 2 2 6" xfId="24433"/>
    <cellStyle name="SAPBEXHLevel2 2 2 2 2 7" xfId="24434"/>
    <cellStyle name="SAPBEXHLevel2 2 2 2 2 8" xfId="24435"/>
    <cellStyle name="SAPBEXHLevel2 2 2 2 3" xfId="24436"/>
    <cellStyle name="SAPBEXHLevel2 2 2 2 3 2" xfId="24437"/>
    <cellStyle name="SAPBEXHLevel2 2 2 2 3 3" xfId="24438"/>
    <cellStyle name="SAPBEXHLevel2 2 2 2 3 4" xfId="24439"/>
    <cellStyle name="SAPBEXHLevel2 2 2 2 3 5" xfId="24440"/>
    <cellStyle name="SAPBEXHLevel2 2 2 2 3 6" xfId="24441"/>
    <cellStyle name="SAPBEXHLevel2 2 2 2 3 7" xfId="24442"/>
    <cellStyle name="SAPBEXHLevel2 2 2 2 4" xfId="24443"/>
    <cellStyle name="SAPBEXHLevel2 2 2 2 4 2" xfId="24444"/>
    <cellStyle name="SAPBEXHLevel2 2 2 2 4 3" xfId="24445"/>
    <cellStyle name="SAPBEXHLevel2 2 2 2 4 4" xfId="24446"/>
    <cellStyle name="SAPBEXHLevel2 2 2 2 4 5" xfId="24447"/>
    <cellStyle name="SAPBEXHLevel2 2 2 2 4 6" xfId="24448"/>
    <cellStyle name="SAPBEXHLevel2 2 2 2 5" xfId="24449"/>
    <cellStyle name="SAPBEXHLevel2 2 2 2 6" xfId="24450"/>
    <cellStyle name="SAPBEXHLevel2 2 2 2 7" xfId="24451"/>
    <cellStyle name="SAPBEXHLevel2 2 2 2 8" xfId="24452"/>
    <cellStyle name="SAPBEXHLevel2 2 2 2 9" xfId="24453"/>
    <cellStyle name="SAPBEXHLevel2 2 2 3" xfId="24454"/>
    <cellStyle name="SAPBEXHLevel2 2 2 3 10" xfId="24455"/>
    <cellStyle name="SAPBEXHLevel2 2 2 3 2" xfId="24456"/>
    <cellStyle name="SAPBEXHLevel2 2 2 3 2 2" xfId="24457"/>
    <cellStyle name="SAPBEXHLevel2 2 2 3 2 2 2" xfId="24458"/>
    <cellStyle name="SAPBEXHLevel2 2 2 3 2 2 3" xfId="24459"/>
    <cellStyle name="SAPBEXHLevel2 2 2 3 2 2 4" xfId="24460"/>
    <cellStyle name="SAPBEXHLevel2 2 2 3 2 2 5" xfId="24461"/>
    <cellStyle name="SAPBEXHLevel2 2 2 3 2 2 6" xfId="24462"/>
    <cellStyle name="SAPBEXHLevel2 2 2 3 2 3" xfId="24463"/>
    <cellStyle name="SAPBEXHLevel2 2 2 3 2 4" xfId="24464"/>
    <cellStyle name="SAPBEXHLevel2 2 2 3 2 5" xfId="24465"/>
    <cellStyle name="SAPBEXHLevel2 2 2 3 2 6" xfId="24466"/>
    <cellStyle name="SAPBEXHLevel2 2 2 3 2 7" xfId="24467"/>
    <cellStyle name="SAPBEXHLevel2 2 2 3 2 8" xfId="24468"/>
    <cellStyle name="SAPBEXHLevel2 2 2 3 3" xfId="24469"/>
    <cellStyle name="SAPBEXHLevel2 2 2 3 3 2" xfId="24470"/>
    <cellStyle name="SAPBEXHLevel2 2 2 3 3 3" xfId="24471"/>
    <cellStyle name="SAPBEXHLevel2 2 2 3 3 4" xfId="24472"/>
    <cellStyle name="SAPBEXHLevel2 2 2 3 3 5" xfId="24473"/>
    <cellStyle name="SAPBEXHLevel2 2 2 3 3 6" xfId="24474"/>
    <cellStyle name="SAPBEXHLevel2 2 2 3 3 7" xfId="24475"/>
    <cellStyle name="SAPBEXHLevel2 2 2 3 4" xfId="24476"/>
    <cellStyle name="SAPBEXHLevel2 2 2 3 4 2" xfId="24477"/>
    <cellStyle name="SAPBEXHLevel2 2 2 3 4 3" xfId="24478"/>
    <cellStyle name="SAPBEXHLevel2 2 2 3 4 4" xfId="24479"/>
    <cellStyle name="SAPBEXHLevel2 2 2 3 4 5" xfId="24480"/>
    <cellStyle name="SAPBEXHLevel2 2 2 3 4 6" xfId="24481"/>
    <cellStyle name="SAPBEXHLevel2 2 2 3 5" xfId="24482"/>
    <cellStyle name="SAPBEXHLevel2 2 2 3 6" xfId="24483"/>
    <cellStyle name="SAPBEXHLevel2 2 2 3 7" xfId="24484"/>
    <cellStyle name="SAPBEXHLevel2 2 2 3 8" xfId="24485"/>
    <cellStyle name="SAPBEXHLevel2 2 2 3 9" xfId="24486"/>
    <cellStyle name="SAPBEXHLevel2 2 2 4" xfId="24487"/>
    <cellStyle name="SAPBEXHLevel2 2 2 4 2" xfId="24488"/>
    <cellStyle name="SAPBEXHLevel2 2 2 4 2 2" xfId="24489"/>
    <cellStyle name="SAPBEXHLevel2 2 2 4 2 3" xfId="24490"/>
    <cellStyle name="SAPBEXHLevel2 2 2 4 2 4" xfId="24491"/>
    <cellStyle name="SAPBEXHLevel2 2 2 4 2 5" xfId="24492"/>
    <cellStyle name="SAPBEXHLevel2 2 2 4 2 6" xfId="24493"/>
    <cellStyle name="SAPBEXHLevel2 2 2 4 3" xfId="24494"/>
    <cellStyle name="SAPBEXHLevel2 2 2 4 4" xfId="24495"/>
    <cellStyle name="SAPBEXHLevel2 2 2 4 5" xfId="24496"/>
    <cellStyle name="SAPBEXHLevel2 2 2 4 6" xfId="24497"/>
    <cellStyle name="SAPBEXHLevel2 2 2 4 7" xfId="24498"/>
    <cellStyle name="SAPBEXHLevel2 2 2 4 8" xfId="24499"/>
    <cellStyle name="SAPBEXHLevel2 2 2 5" xfId="24500"/>
    <cellStyle name="SAPBEXHLevel2 2 2 5 2" xfId="24501"/>
    <cellStyle name="SAPBEXHLevel2 2 2 5 2 2" xfId="24502"/>
    <cellStyle name="SAPBEXHLevel2 2 2 5 2 3" xfId="24503"/>
    <cellStyle name="SAPBEXHLevel2 2 2 5 2 4" xfId="24504"/>
    <cellStyle name="SAPBEXHLevel2 2 2 5 2 5" xfId="24505"/>
    <cellStyle name="SAPBEXHLevel2 2 2 5 2 6" xfId="24506"/>
    <cellStyle name="SAPBEXHLevel2 2 2 5 3" xfId="24507"/>
    <cellStyle name="SAPBEXHLevel2 2 2 5 4" xfId="24508"/>
    <cellStyle name="SAPBEXHLevel2 2 2 5 5" xfId="24509"/>
    <cellStyle name="SAPBEXHLevel2 2 2 5 6" xfId="24510"/>
    <cellStyle name="SAPBEXHLevel2 2 2 5 7" xfId="24511"/>
    <cellStyle name="SAPBEXHLevel2 2 2 5 8" xfId="24512"/>
    <cellStyle name="SAPBEXHLevel2 2 2 6" xfId="24513"/>
    <cellStyle name="SAPBEXHLevel2 2 2 6 2" xfId="24514"/>
    <cellStyle name="SAPBEXHLevel2 2 2 6 3" xfId="24515"/>
    <cellStyle name="SAPBEXHLevel2 2 2 6 4" xfId="24516"/>
    <cellStyle name="SAPBEXHLevel2 2 2 6 5" xfId="24517"/>
    <cellStyle name="SAPBEXHLevel2 2 2 6 6" xfId="24518"/>
    <cellStyle name="SAPBEXHLevel2 2 2 6 7" xfId="24519"/>
    <cellStyle name="SAPBEXHLevel2 2 2 7" xfId="24520"/>
    <cellStyle name="SAPBEXHLevel2 2 2 7 2" xfId="24521"/>
    <cellStyle name="SAPBEXHLevel2 2 2 7 3" xfId="24522"/>
    <cellStyle name="SAPBEXHLevel2 2 2 7 4" xfId="24523"/>
    <cellStyle name="SAPBEXHLevel2 2 2 7 5" xfId="24524"/>
    <cellStyle name="SAPBEXHLevel2 2 2 7 6" xfId="24525"/>
    <cellStyle name="SAPBEXHLevel2 2 2 8" xfId="24526"/>
    <cellStyle name="SAPBEXHLevel2 2 2 9" xfId="24527"/>
    <cellStyle name="SAPBEXHLevel2 2 3" xfId="24528"/>
    <cellStyle name="SAPBEXHLevel2 2 3 10" xfId="24529"/>
    <cellStyle name="SAPBEXHLevel2 2 3 2" xfId="24530"/>
    <cellStyle name="SAPBEXHLevel2 2 3 2 2" xfId="24531"/>
    <cellStyle name="SAPBEXHLevel2 2 3 2 2 2" xfId="24532"/>
    <cellStyle name="SAPBEXHLevel2 2 3 2 2 3" xfId="24533"/>
    <cellStyle name="SAPBEXHLevel2 2 3 2 2 4" xfId="24534"/>
    <cellStyle name="SAPBEXHLevel2 2 3 2 2 5" xfId="24535"/>
    <cellStyle name="SAPBEXHLevel2 2 3 2 2 6" xfId="24536"/>
    <cellStyle name="SAPBEXHLevel2 2 3 2 3" xfId="24537"/>
    <cellStyle name="SAPBEXHLevel2 2 3 2 4" xfId="24538"/>
    <cellStyle name="SAPBEXHLevel2 2 3 2 5" xfId="24539"/>
    <cellStyle name="SAPBEXHLevel2 2 3 2 6" xfId="24540"/>
    <cellStyle name="SAPBEXHLevel2 2 3 2 7" xfId="24541"/>
    <cellStyle name="SAPBEXHLevel2 2 3 2 8" xfId="24542"/>
    <cellStyle name="SAPBEXHLevel2 2 3 3" xfId="24543"/>
    <cellStyle name="SAPBEXHLevel2 2 3 3 2" xfId="24544"/>
    <cellStyle name="SAPBEXHLevel2 2 3 3 3" xfId="24545"/>
    <cellStyle name="SAPBEXHLevel2 2 3 3 4" xfId="24546"/>
    <cellStyle name="SAPBEXHLevel2 2 3 3 5" xfId="24547"/>
    <cellStyle name="SAPBEXHLevel2 2 3 3 6" xfId="24548"/>
    <cellStyle name="SAPBEXHLevel2 2 3 3 7" xfId="24549"/>
    <cellStyle name="SAPBEXHLevel2 2 3 4" xfId="24550"/>
    <cellStyle name="SAPBEXHLevel2 2 3 4 2" xfId="24551"/>
    <cellStyle name="SAPBEXHLevel2 2 3 4 3" xfId="24552"/>
    <cellStyle name="SAPBEXHLevel2 2 3 4 4" xfId="24553"/>
    <cellStyle name="SAPBEXHLevel2 2 3 4 5" xfId="24554"/>
    <cellStyle name="SAPBEXHLevel2 2 3 4 6" xfId="24555"/>
    <cellStyle name="SAPBEXHLevel2 2 3 5" xfId="24556"/>
    <cellStyle name="SAPBEXHLevel2 2 3 6" xfId="24557"/>
    <cellStyle name="SAPBEXHLevel2 2 3 7" xfId="24558"/>
    <cellStyle name="SAPBEXHLevel2 2 3 8" xfId="24559"/>
    <cellStyle name="SAPBEXHLevel2 2 3 9" xfId="24560"/>
    <cellStyle name="SAPBEXHLevel2 2 4" xfId="24561"/>
    <cellStyle name="SAPBEXHLevel2 2 4 2" xfId="24562"/>
    <cellStyle name="SAPBEXHLevel2 2 4 2 2" xfId="24563"/>
    <cellStyle name="SAPBEXHLevel2 2 4 2 3" xfId="24564"/>
    <cellStyle name="SAPBEXHLevel2 2 4 2 4" xfId="24565"/>
    <cellStyle name="SAPBEXHLevel2 2 4 2 5" xfId="24566"/>
    <cellStyle name="SAPBEXHLevel2 2 4 2 6" xfId="24567"/>
    <cellStyle name="SAPBEXHLevel2 2 4 3" xfId="24568"/>
    <cellStyle name="SAPBEXHLevel2 2 4 4" xfId="24569"/>
    <cellStyle name="SAPBEXHLevel2 2 4 5" xfId="24570"/>
    <cellStyle name="SAPBEXHLevel2 2 4 6" xfId="24571"/>
    <cellStyle name="SAPBEXHLevel2 2 4 7" xfId="24572"/>
    <cellStyle name="SAPBEXHLevel2 2 4 8" xfId="24573"/>
    <cellStyle name="SAPBEXHLevel2 2 5" xfId="24574"/>
    <cellStyle name="SAPBEXHLevel2 2 5 2" xfId="24575"/>
    <cellStyle name="SAPBEXHLevel2 2 5 2 2" xfId="24576"/>
    <cellStyle name="SAPBEXHLevel2 2 5 2 3" xfId="24577"/>
    <cellStyle name="SAPBEXHLevel2 2 5 2 4" xfId="24578"/>
    <cellStyle name="SAPBEXHLevel2 2 5 2 5" xfId="24579"/>
    <cellStyle name="SAPBEXHLevel2 2 5 2 6" xfId="24580"/>
    <cellStyle name="SAPBEXHLevel2 2 5 3" xfId="24581"/>
    <cellStyle name="SAPBEXHLevel2 2 5 4" xfId="24582"/>
    <cellStyle name="SAPBEXHLevel2 2 5 5" xfId="24583"/>
    <cellStyle name="SAPBEXHLevel2 2 5 6" xfId="24584"/>
    <cellStyle name="SAPBEXHLevel2 2 5 7" xfId="24585"/>
    <cellStyle name="SAPBEXHLevel2 2 5 8" xfId="24586"/>
    <cellStyle name="SAPBEXHLevel2 2 6" xfId="24587"/>
    <cellStyle name="SAPBEXHLevel2 2 6 2" xfId="24588"/>
    <cellStyle name="SAPBEXHLevel2 2 6 3" xfId="24589"/>
    <cellStyle name="SAPBEXHLevel2 2 6 4" xfId="24590"/>
    <cellStyle name="SAPBEXHLevel2 2 6 5" xfId="24591"/>
    <cellStyle name="SAPBEXHLevel2 2 6 6" xfId="24592"/>
    <cellStyle name="SAPBEXHLevel2 2 7" xfId="24593"/>
    <cellStyle name="SAPBEXHLevel2 2 7 2" xfId="24594"/>
    <cellStyle name="SAPBEXHLevel2 2 7 3" xfId="24595"/>
    <cellStyle name="SAPBEXHLevel2 2 7 4" xfId="24596"/>
    <cellStyle name="SAPBEXHLevel2 2 7 5" xfId="24597"/>
    <cellStyle name="SAPBEXHLevel2 2 7 6" xfId="24598"/>
    <cellStyle name="SAPBEXHLevel2 2 8" xfId="24599"/>
    <cellStyle name="SAPBEXHLevel2 2 8 2" xfId="24600"/>
    <cellStyle name="SAPBEXHLevel2 2 8 3" xfId="24601"/>
    <cellStyle name="SAPBEXHLevel2 2 8 4" xfId="24602"/>
    <cellStyle name="SAPBEXHLevel2 2 8 5" xfId="24603"/>
    <cellStyle name="SAPBEXHLevel2 2 8 6" xfId="24604"/>
    <cellStyle name="SAPBEXHLevel2 2 9" xfId="24605"/>
    <cellStyle name="SAPBEXHLevel2 2 9 2" xfId="24606"/>
    <cellStyle name="SAPBEXHLevel2 2 9 3" xfId="24607"/>
    <cellStyle name="SAPBEXHLevel2 2 9 4" xfId="24608"/>
    <cellStyle name="SAPBEXHLevel2 2 9 5" xfId="24609"/>
    <cellStyle name="SAPBEXHLevel2 2 9 6" xfId="24610"/>
    <cellStyle name="SAPBEXHLevel2 3" xfId="24611"/>
    <cellStyle name="SAPBEXHLevel2 3 10" xfId="24612"/>
    <cellStyle name="SAPBEXHLevel2 3 11" xfId="24613"/>
    <cellStyle name="SAPBEXHLevel2 3 12" xfId="24614"/>
    <cellStyle name="SAPBEXHLevel2 3 13" xfId="24615"/>
    <cellStyle name="SAPBEXHLevel2 3 2" xfId="24616"/>
    <cellStyle name="SAPBEXHLevel2 3 2 10" xfId="24617"/>
    <cellStyle name="SAPBEXHLevel2 3 2 2" xfId="24618"/>
    <cellStyle name="SAPBEXHLevel2 3 2 2 2" xfId="24619"/>
    <cellStyle name="SAPBEXHLevel2 3 2 2 2 2" xfId="24620"/>
    <cellStyle name="SAPBEXHLevel2 3 2 2 2 3" xfId="24621"/>
    <cellStyle name="SAPBEXHLevel2 3 2 2 2 4" xfId="24622"/>
    <cellStyle name="SAPBEXHLevel2 3 2 2 2 5" xfId="24623"/>
    <cellStyle name="SAPBEXHLevel2 3 2 2 2 6" xfId="24624"/>
    <cellStyle name="SAPBEXHLevel2 3 2 2 3" xfId="24625"/>
    <cellStyle name="SAPBEXHLevel2 3 2 2 4" xfId="24626"/>
    <cellStyle name="SAPBEXHLevel2 3 2 2 5" xfId="24627"/>
    <cellStyle name="SAPBEXHLevel2 3 2 2 6" xfId="24628"/>
    <cellStyle name="SAPBEXHLevel2 3 2 2 7" xfId="24629"/>
    <cellStyle name="SAPBEXHLevel2 3 2 2 8" xfId="24630"/>
    <cellStyle name="SAPBEXHLevel2 3 2 3" xfId="24631"/>
    <cellStyle name="SAPBEXHLevel2 3 2 3 2" xfId="24632"/>
    <cellStyle name="SAPBEXHLevel2 3 2 3 3" xfId="24633"/>
    <cellStyle name="SAPBEXHLevel2 3 2 3 4" xfId="24634"/>
    <cellStyle name="SAPBEXHLevel2 3 2 3 5" xfId="24635"/>
    <cellStyle name="SAPBEXHLevel2 3 2 3 6" xfId="24636"/>
    <cellStyle name="SAPBEXHLevel2 3 2 3 7" xfId="24637"/>
    <cellStyle name="SAPBEXHLevel2 3 2 4" xfId="24638"/>
    <cellStyle name="SAPBEXHLevel2 3 2 4 2" xfId="24639"/>
    <cellStyle name="SAPBEXHLevel2 3 2 4 3" xfId="24640"/>
    <cellStyle name="SAPBEXHLevel2 3 2 4 4" xfId="24641"/>
    <cellStyle name="SAPBEXHLevel2 3 2 4 5" xfId="24642"/>
    <cellStyle name="SAPBEXHLevel2 3 2 4 6" xfId="24643"/>
    <cellStyle name="SAPBEXHLevel2 3 2 5" xfId="24644"/>
    <cellStyle name="SAPBEXHLevel2 3 2 6" xfId="24645"/>
    <cellStyle name="SAPBEXHLevel2 3 2 7" xfId="24646"/>
    <cellStyle name="SAPBEXHLevel2 3 2 8" xfId="24647"/>
    <cellStyle name="SAPBEXHLevel2 3 2 9" xfId="24648"/>
    <cellStyle name="SAPBEXHLevel2 3 3" xfId="24649"/>
    <cellStyle name="SAPBEXHLevel2 3 3 10" xfId="24650"/>
    <cellStyle name="SAPBEXHLevel2 3 3 2" xfId="24651"/>
    <cellStyle name="SAPBEXHLevel2 3 3 2 2" xfId="24652"/>
    <cellStyle name="SAPBEXHLevel2 3 3 2 2 2" xfId="24653"/>
    <cellStyle name="SAPBEXHLevel2 3 3 2 2 3" xfId="24654"/>
    <cellStyle name="SAPBEXHLevel2 3 3 2 2 4" xfId="24655"/>
    <cellStyle name="SAPBEXHLevel2 3 3 2 2 5" xfId="24656"/>
    <cellStyle name="SAPBEXHLevel2 3 3 2 2 6" xfId="24657"/>
    <cellStyle name="SAPBEXHLevel2 3 3 2 3" xfId="24658"/>
    <cellStyle name="SAPBEXHLevel2 3 3 2 4" xfId="24659"/>
    <cellStyle name="SAPBEXHLevel2 3 3 2 5" xfId="24660"/>
    <cellStyle name="SAPBEXHLevel2 3 3 2 6" xfId="24661"/>
    <cellStyle name="SAPBEXHLevel2 3 3 2 7" xfId="24662"/>
    <cellStyle name="SAPBEXHLevel2 3 3 2 8" xfId="24663"/>
    <cellStyle name="SAPBEXHLevel2 3 3 3" xfId="24664"/>
    <cellStyle name="SAPBEXHLevel2 3 3 3 2" xfId="24665"/>
    <cellStyle name="SAPBEXHLevel2 3 3 3 3" xfId="24666"/>
    <cellStyle name="SAPBEXHLevel2 3 3 3 4" xfId="24667"/>
    <cellStyle name="SAPBEXHLevel2 3 3 3 5" xfId="24668"/>
    <cellStyle name="SAPBEXHLevel2 3 3 3 6" xfId="24669"/>
    <cellStyle name="SAPBEXHLevel2 3 3 3 7" xfId="24670"/>
    <cellStyle name="SAPBEXHLevel2 3 3 4" xfId="24671"/>
    <cellStyle name="SAPBEXHLevel2 3 3 4 2" xfId="24672"/>
    <cellStyle name="SAPBEXHLevel2 3 3 4 3" xfId="24673"/>
    <cellStyle name="SAPBEXHLevel2 3 3 4 4" xfId="24674"/>
    <cellStyle name="SAPBEXHLevel2 3 3 4 5" xfId="24675"/>
    <cellStyle name="SAPBEXHLevel2 3 3 4 6" xfId="24676"/>
    <cellStyle name="SAPBEXHLevel2 3 3 5" xfId="24677"/>
    <cellStyle name="SAPBEXHLevel2 3 3 6" xfId="24678"/>
    <cellStyle name="SAPBEXHLevel2 3 3 7" xfId="24679"/>
    <cellStyle name="SAPBEXHLevel2 3 3 8" xfId="24680"/>
    <cellStyle name="SAPBEXHLevel2 3 3 9" xfId="24681"/>
    <cellStyle name="SAPBEXHLevel2 3 4" xfId="24682"/>
    <cellStyle name="SAPBEXHLevel2 3 4 2" xfId="24683"/>
    <cellStyle name="SAPBEXHLevel2 3 4 2 2" xfId="24684"/>
    <cellStyle name="SAPBEXHLevel2 3 4 2 3" xfId="24685"/>
    <cellStyle name="SAPBEXHLevel2 3 4 2 4" xfId="24686"/>
    <cellStyle name="SAPBEXHLevel2 3 4 2 5" xfId="24687"/>
    <cellStyle name="SAPBEXHLevel2 3 4 2 6" xfId="24688"/>
    <cellStyle name="SAPBEXHLevel2 3 4 3" xfId="24689"/>
    <cellStyle name="SAPBEXHLevel2 3 4 4" xfId="24690"/>
    <cellStyle name="SAPBEXHLevel2 3 4 5" xfId="24691"/>
    <cellStyle name="SAPBEXHLevel2 3 4 6" xfId="24692"/>
    <cellStyle name="SAPBEXHLevel2 3 4 7" xfId="24693"/>
    <cellStyle name="SAPBEXHLevel2 3 4 8" xfId="24694"/>
    <cellStyle name="SAPBEXHLevel2 3 5" xfId="24695"/>
    <cellStyle name="SAPBEXHLevel2 3 5 2" xfId="24696"/>
    <cellStyle name="SAPBEXHLevel2 3 5 2 2" xfId="24697"/>
    <cellStyle name="SAPBEXHLevel2 3 5 2 3" xfId="24698"/>
    <cellStyle name="SAPBEXHLevel2 3 5 2 4" xfId="24699"/>
    <cellStyle name="SAPBEXHLevel2 3 5 2 5" xfId="24700"/>
    <cellStyle name="SAPBEXHLevel2 3 5 2 6" xfId="24701"/>
    <cellStyle name="SAPBEXHLevel2 3 5 3" xfId="24702"/>
    <cellStyle name="SAPBEXHLevel2 3 5 4" xfId="24703"/>
    <cellStyle name="SAPBEXHLevel2 3 5 5" xfId="24704"/>
    <cellStyle name="SAPBEXHLevel2 3 5 6" xfId="24705"/>
    <cellStyle name="SAPBEXHLevel2 3 5 7" xfId="24706"/>
    <cellStyle name="SAPBEXHLevel2 3 5 8" xfId="24707"/>
    <cellStyle name="SAPBEXHLevel2 3 6" xfId="24708"/>
    <cellStyle name="SAPBEXHLevel2 3 6 2" xfId="24709"/>
    <cellStyle name="SAPBEXHLevel2 3 6 3" xfId="24710"/>
    <cellStyle name="SAPBEXHLevel2 3 6 4" xfId="24711"/>
    <cellStyle name="SAPBEXHLevel2 3 6 5" xfId="24712"/>
    <cellStyle name="SAPBEXHLevel2 3 6 6" xfId="24713"/>
    <cellStyle name="SAPBEXHLevel2 3 6 7" xfId="24714"/>
    <cellStyle name="SAPBEXHLevel2 3 7" xfId="24715"/>
    <cellStyle name="SAPBEXHLevel2 3 7 2" xfId="24716"/>
    <cellStyle name="SAPBEXHLevel2 3 7 3" xfId="24717"/>
    <cellStyle name="SAPBEXHLevel2 3 7 4" xfId="24718"/>
    <cellStyle name="SAPBEXHLevel2 3 7 5" xfId="24719"/>
    <cellStyle name="SAPBEXHLevel2 3 7 6" xfId="24720"/>
    <cellStyle name="SAPBEXHLevel2 3 8" xfId="24721"/>
    <cellStyle name="SAPBEXHLevel2 3 9" xfId="24722"/>
    <cellStyle name="SAPBEXHLevel2 4" xfId="24723"/>
    <cellStyle name="SAPBEXHLevel2 4 10" xfId="24724"/>
    <cellStyle name="SAPBEXHLevel2 4 11" xfId="24725"/>
    <cellStyle name="SAPBEXHLevel2 4 12" xfId="24726"/>
    <cellStyle name="SAPBEXHLevel2 4 13" xfId="24727"/>
    <cellStyle name="SAPBEXHLevel2 4 2" xfId="24728"/>
    <cellStyle name="SAPBEXHLevel2 4 2 10" xfId="24729"/>
    <cellStyle name="SAPBEXHLevel2 4 2 2" xfId="24730"/>
    <cellStyle name="SAPBEXHLevel2 4 2 2 2" xfId="24731"/>
    <cellStyle name="SAPBEXHLevel2 4 2 2 2 2" xfId="24732"/>
    <cellStyle name="SAPBEXHLevel2 4 2 2 2 3" xfId="24733"/>
    <cellStyle name="SAPBEXHLevel2 4 2 2 2 4" xfId="24734"/>
    <cellStyle name="SAPBEXHLevel2 4 2 2 2 5" xfId="24735"/>
    <cellStyle name="SAPBEXHLevel2 4 2 2 2 6" xfId="24736"/>
    <cellStyle name="SAPBEXHLevel2 4 2 2 3" xfId="24737"/>
    <cellStyle name="SAPBEXHLevel2 4 2 2 4" xfId="24738"/>
    <cellStyle name="SAPBEXHLevel2 4 2 2 5" xfId="24739"/>
    <cellStyle name="SAPBEXHLevel2 4 2 2 6" xfId="24740"/>
    <cellStyle name="SAPBEXHLevel2 4 2 2 7" xfId="24741"/>
    <cellStyle name="SAPBEXHLevel2 4 2 2 8" xfId="24742"/>
    <cellStyle name="SAPBEXHLevel2 4 2 3" xfId="24743"/>
    <cellStyle name="SAPBEXHLevel2 4 2 3 2" xfId="24744"/>
    <cellStyle name="SAPBEXHLevel2 4 2 3 3" xfId="24745"/>
    <cellStyle name="SAPBEXHLevel2 4 2 3 4" xfId="24746"/>
    <cellStyle name="SAPBEXHLevel2 4 2 3 5" xfId="24747"/>
    <cellStyle name="SAPBEXHLevel2 4 2 3 6" xfId="24748"/>
    <cellStyle name="SAPBEXHLevel2 4 2 3 7" xfId="24749"/>
    <cellStyle name="SAPBEXHLevel2 4 2 4" xfId="24750"/>
    <cellStyle name="SAPBEXHLevel2 4 2 4 2" xfId="24751"/>
    <cellStyle name="SAPBEXHLevel2 4 2 4 3" xfId="24752"/>
    <cellStyle name="SAPBEXHLevel2 4 2 4 4" xfId="24753"/>
    <cellStyle name="SAPBEXHLevel2 4 2 4 5" xfId="24754"/>
    <cellStyle name="SAPBEXHLevel2 4 2 4 6" xfId="24755"/>
    <cellStyle name="SAPBEXHLevel2 4 2 5" xfId="24756"/>
    <cellStyle name="SAPBEXHLevel2 4 2 6" xfId="24757"/>
    <cellStyle name="SAPBEXHLevel2 4 2 7" xfId="24758"/>
    <cellStyle name="SAPBEXHLevel2 4 2 8" xfId="24759"/>
    <cellStyle name="SAPBEXHLevel2 4 2 9" xfId="24760"/>
    <cellStyle name="SAPBEXHLevel2 4 3" xfId="24761"/>
    <cellStyle name="SAPBEXHLevel2 4 3 10" xfId="24762"/>
    <cellStyle name="SAPBEXHLevel2 4 3 2" xfId="24763"/>
    <cellStyle name="SAPBEXHLevel2 4 3 2 2" xfId="24764"/>
    <cellStyle name="SAPBEXHLevel2 4 3 2 2 2" xfId="24765"/>
    <cellStyle name="SAPBEXHLevel2 4 3 2 2 3" xfId="24766"/>
    <cellStyle name="SAPBEXHLevel2 4 3 2 2 4" xfId="24767"/>
    <cellStyle name="SAPBEXHLevel2 4 3 2 2 5" xfId="24768"/>
    <cellStyle name="SAPBEXHLevel2 4 3 2 2 6" xfId="24769"/>
    <cellStyle name="SAPBEXHLevel2 4 3 2 3" xfId="24770"/>
    <cellStyle name="SAPBEXHLevel2 4 3 2 4" xfId="24771"/>
    <cellStyle name="SAPBEXHLevel2 4 3 2 5" xfId="24772"/>
    <cellStyle name="SAPBEXHLevel2 4 3 2 6" xfId="24773"/>
    <cellStyle name="SAPBEXHLevel2 4 3 2 7" xfId="24774"/>
    <cellStyle name="SAPBEXHLevel2 4 3 2 8" xfId="24775"/>
    <cellStyle name="SAPBEXHLevel2 4 3 3" xfId="24776"/>
    <cellStyle name="SAPBEXHLevel2 4 3 3 2" xfId="24777"/>
    <cellStyle name="SAPBEXHLevel2 4 3 3 3" xfId="24778"/>
    <cellStyle name="SAPBEXHLevel2 4 3 3 4" xfId="24779"/>
    <cellStyle name="SAPBEXHLevel2 4 3 3 5" xfId="24780"/>
    <cellStyle name="SAPBEXHLevel2 4 3 3 6" xfId="24781"/>
    <cellStyle name="SAPBEXHLevel2 4 3 3 7" xfId="24782"/>
    <cellStyle name="SAPBEXHLevel2 4 3 4" xfId="24783"/>
    <cellStyle name="SAPBEXHLevel2 4 3 4 2" xfId="24784"/>
    <cellStyle name="SAPBEXHLevel2 4 3 4 3" xfId="24785"/>
    <cellStyle name="SAPBEXHLevel2 4 3 4 4" xfId="24786"/>
    <cellStyle name="SAPBEXHLevel2 4 3 4 5" xfId="24787"/>
    <cellStyle name="SAPBEXHLevel2 4 3 4 6" xfId="24788"/>
    <cellStyle name="SAPBEXHLevel2 4 3 5" xfId="24789"/>
    <cellStyle name="SAPBEXHLevel2 4 3 6" xfId="24790"/>
    <cellStyle name="SAPBEXHLevel2 4 3 7" xfId="24791"/>
    <cellStyle name="SAPBEXHLevel2 4 3 8" xfId="24792"/>
    <cellStyle name="SAPBEXHLevel2 4 3 9" xfId="24793"/>
    <cellStyle name="SAPBEXHLevel2 4 4" xfId="24794"/>
    <cellStyle name="SAPBEXHLevel2 4 4 2" xfId="24795"/>
    <cellStyle name="SAPBEXHLevel2 4 4 2 2" xfId="24796"/>
    <cellStyle name="SAPBEXHLevel2 4 4 2 3" xfId="24797"/>
    <cellStyle name="SAPBEXHLevel2 4 4 2 4" xfId="24798"/>
    <cellStyle name="SAPBEXHLevel2 4 4 2 5" xfId="24799"/>
    <cellStyle name="SAPBEXHLevel2 4 4 2 6" xfId="24800"/>
    <cellStyle name="SAPBEXHLevel2 4 4 3" xfId="24801"/>
    <cellStyle name="SAPBEXHLevel2 4 4 4" xfId="24802"/>
    <cellStyle name="SAPBEXHLevel2 4 4 5" xfId="24803"/>
    <cellStyle name="SAPBEXHLevel2 4 4 6" xfId="24804"/>
    <cellStyle name="SAPBEXHLevel2 4 4 7" xfId="24805"/>
    <cellStyle name="SAPBEXHLevel2 4 4 8" xfId="24806"/>
    <cellStyle name="SAPBEXHLevel2 4 5" xfId="24807"/>
    <cellStyle name="SAPBEXHLevel2 4 5 2" xfId="24808"/>
    <cellStyle name="SAPBEXHLevel2 4 5 2 2" xfId="24809"/>
    <cellStyle name="SAPBEXHLevel2 4 5 2 3" xfId="24810"/>
    <cellStyle name="SAPBEXHLevel2 4 5 2 4" xfId="24811"/>
    <cellStyle name="SAPBEXHLevel2 4 5 2 5" xfId="24812"/>
    <cellStyle name="SAPBEXHLevel2 4 5 2 6" xfId="24813"/>
    <cellStyle name="SAPBEXHLevel2 4 5 3" xfId="24814"/>
    <cellStyle name="SAPBEXHLevel2 4 5 4" xfId="24815"/>
    <cellStyle name="SAPBEXHLevel2 4 5 5" xfId="24816"/>
    <cellStyle name="SAPBEXHLevel2 4 5 6" xfId="24817"/>
    <cellStyle name="SAPBEXHLevel2 4 5 7" xfId="24818"/>
    <cellStyle name="SAPBEXHLevel2 4 5 8" xfId="24819"/>
    <cellStyle name="SAPBEXHLevel2 4 6" xfId="24820"/>
    <cellStyle name="SAPBEXHLevel2 4 6 2" xfId="24821"/>
    <cellStyle name="SAPBEXHLevel2 4 6 3" xfId="24822"/>
    <cellStyle name="SAPBEXHLevel2 4 6 4" xfId="24823"/>
    <cellStyle name="SAPBEXHLevel2 4 6 5" xfId="24824"/>
    <cellStyle name="SAPBEXHLevel2 4 6 6" xfId="24825"/>
    <cellStyle name="SAPBEXHLevel2 4 6 7" xfId="24826"/>
    <cellStyle name="SAPBEXHLevel2 4 7" xfId="24827"/>
    <cellStyle name="SAPBEXHLevel2 4 7 2" xfId="24828"/>
    <cellStyle name="SAPBEXHLevel2 4 7 3" xfId="24829"/>
    <cellStyle name="SAPBEXHLevel2 4 7 4" xfId="24830"/>
    <cellStyle name="SAPBEXHLevel2 4 7 5" xfId="24831"/>
    <cellStyle name="SAPBEXHLevel2 4 7 6" xfId="24832"/>
    <cellStyle name="SAPBEXHLevel2 4 8" xfId="24833"/>
    <cellStyle name="SAPBEXHLevel2 4 9" xfId="24834"/>
    <cellStyle name="SAPBEXHLevel2 5" xfId="24835"/>
    <cellStyle name="SAPBEXHLevel2 5 10" xfId="24836"/>
    <cellStyle name="SAPBEXHLevel2 5 2" xfId="24837"/>
    <cellStyle name="SAPBEXHLevel2 5 2 2" xfId="24838"/>
    <cellStyle name="SAPBEXHLevel2 5 2 2 2" xfId="24839"/>
    <cellStyle name="SAPBEXHLevel2 5 2 2 3" xfId="24840"/>
    <cellStyle name="SAPBEXHLevel2 5 2 2 4" xfId="24841"/>
    <cellStyle name="SAPBEXHLevel2 5 2 2 5" xfId="24842"/>
    <cellStyle name="SAPBEXHLevel2 5 2 2 6" xfId="24843"/>
    <cellStyle name="SAPBEXHLevel2 5 2 3" xfId="24844"/>
    <cellStyle name="SAPBEXHLevel2 5 2 4" xfId="24845"/>
    <cellStyle name="SAPBEXHLevel2 5 2 5" xfId="24846"/>
    <cellStyle name="SAPBEXHLevel2 5 2 6" xfId="24847"/>
    <cellStyle name="SAPBEXHLevel2 5 2 7" xfId="24848"/>
    <cellStyle name="SAPBEXHLevel2 5 2 8" xfId="24849"/>
    <cellStyle name="SAPBEXHLevel2 5 3" xfId="24850"/>
    <cellStyle name="SAPBEXHLevel2 5 3 2" xfId="24851"/>
    <cellStyle name="SAPBEXHLevel2 5 3 3" xfId="24852"/>
    <cellStyle name="SAPBEXHLevel2 5 3 4" xfId="24853"/>
    <cellStyle name="SAPBEXHLevel2 5 3 5" xfId="24854"/>
    <cellStyle name="SAPBEXHLevel2 5 3 6" xfId="24855"/>
    <cellStyle name="SAPBEXHLevel2 5 3 7" xfId="24856"/>
    <cellStyle name="SAPBEXHLevel2 5 4" xfId="24857"/>
    <cellStyle name="SAPBEXHLevel2 5 4 2" xfId="24858"/>
    <cellStyle name="SAPBEXHLevel2 5 4 3" xfId="24859"/>
    <cellStyle name="SAPBEXHLevel2 5 4 4" xfId="24860"/>
    <cellStyle name="SAPBEXHLevel2 5 4 5" xfId="24861"/>
    <cellStyle name="SAPBEXHLevel2 5 4 6" xfId="24862"/>
    <cellStyle name="SAPBEXHLevel2 5 5" xfId="24863"/>
    <cellStyle name="SAPBEXHLevel2 5 6" xfId="24864"/>
    <cellStyle name="SAPBEXHLevel2 5 7" xfId="24865"/>
    <cellStyle name="SAPBEXHLevel2 5 8" xfId="24866"/>
    <cellStyle name="SAPBEXHLevel2 5 9" xfId="24867"/>
    <cellStyle name="SAPBEXHLevel2 6" xfId="24868"/>
    <cellStyle name="SAPBEXHLevel2 6 2" xfId="24869"/>
    <cellStyle name="SAPBEXHLevel2 6 3" xfId="24870"/>
    <cellStyle name="SAPBEXHLevel2 6 4" xfId="24871"/>
    <cellStyle name="SAPBEXHLevel2 6 5" xfId="24872"/>
    <cellStyle name="SAPBEXHLevel2 6 6" xfId="24873"/>
    <cellStyle name="SAPBEXHLevel2 7" xfId="24874"/>
    <cellStyle name="SAPBEXHLevel2 7 2" xfId="24875"/>
    <cellStyle name="SAPBEXHLevel2 7 3" xfId="24876"/>
    <cellStyle name="SAPBEXHLevel2 7 4" xfId="24877"/>
    <cellStyle name="SAPBEXHLevel2 7 5" xfId="24878"/>
    <cellStyle name="SAPBEXHLevel2 7 6" xfId="24879"/>
    <cellStyle name="SAPBEXHLevel2 8" xfId="24880"/>
    <cellStyle name="SAPBEXHLevel2 8 2" xfId="24881"/>
    <cellStyle name="SAPBEXHLevel2 9" xfId="24882"/>
    <cellStyle name="SAPBEXHLevel2 9 2" xfId="24883"/>
    <cellStyle name="SAPBEXHLevel2X" xfId="24884"/>
    <cellStyle name="SAPBEXHLevel2X 10" xfId="24885"/>
    <cellStyle name="SAPBEXHLevel2X 11" xfId="24886"/>
    <cellStyle name="SAPBEXHLevel2X 12" xfId="24887"/>
    <cellStyle name="SAPBEXHLevel2X 13" xfId="24888"/>
    <cellStyle name="SAPBEXHLevel2X 14" xfId="24889"/>
    <cellStyle name="SAPBEXHLevel2X 15" xfId="24890"/>
    <cellStyle name="SAPBEXHLevel2X 16" xfId="24891"/>
    <cellStyle name="SAPBEXHLevel2X 17" xfId="24892"/>
    <cellStyle name="SAPBEXHLevel2X 2" xfId="24893"/>
    <cellStyle name="SAPBEXHLevel2X 2 10" xfId="24894"/>
    <cellStyle name="SAPBEXHLevel2X 2 11" xfId="24895"/>
    <cellStyle name="SAPBEXHLevel2X 2 12" xfId="24896"/>
    <cellStyle name="SAPBEXHLevel2X 2 13" xfId="24897"/>
    <cellStyle name="SAPBEXHLevel2X 2 14" xfId="24898"/>
    <cellStyle name="SAPBEXHLevel2X 2 15" xfId="24899"/>
    <cellStyle name="SAPBEXHLevel2X 2 16" xfId="24900"/>
    <cellStyle name="SAPBEXHLevel2X 2 17" xfId="24901"/>
    <cellStyle name="SAPBEXHLevel2X 2 2" xfId="24902"/>
    <cellStyle name="SAPBEXHLevel2X 2 2 10" xfId="24903"/>
    <cellStyle name="SAPBEXHLevel2X 2 2 11" xfId="24904"/>
    <cellStyle name="SAPBEXHLevel2X 2 2 12" xfId="24905"/>
    <cellStyle name="SAPBEXHLevel2X 2 2 13" xfId="24906"/>
    <cellStyle name="SAPBEXHLevel2X 2 2 14" xfId="24907"/>
    <cellStyle name="SAPBEXHLevel2X 2 2 15" xfId="24908"/>
    <cellStyle name="SAPBEXHLevel2X 2 2 2" xfId="24909"/>
    <cellStyle name="SAPBEXHLevel2X 2 2 2 10" xfId="24910"/>
    <cellStyle name="SAPBEXHLevel2X 2 2 2 2" xfId="24911"/>
    <cellStyle name="SAPBEXHLevel2X 2 2 2 2 2" xfId="24912"/>
    <cellStyle name="SAPBEXHLevel2X 2 2 2 2 2 2" xfId="24913"/>
    <cellStyle name="SAPBEXHLevel2X 2 2 2 2 2 3" xfId="24914"/>
    <cellStyle name="SAPBEXHLevel2X 2 2 2 2 2 4" xfId="24915"/>
    <cellStyle name="SAPBEXHLevel2X 2 2 2 2 2 5" xfId="24916"/>
    <cellStyle name="SAPBEXHLevel2X 2 2 2 2 2 6" xfId="24917"/>
    <cellStyle name="SAPBEXHLevel2X 2 2 2 2 3" xfId="24918"/>
    <cellStyle name="SAPBEXHLevel2X 2 2 2 2 4" xfId="24919"/>
    <cellStyle name="SAPBEXHLevel2X 2 2 2 2 5" xfId="24920"/>
    <cellStyle name="SAPBEXHLevel2X 2 2 2 2 6" xfId="24921"/>
    <cellStyle name="SAPBEXHLevel2X 2 2 2 2 7" xfId="24922"/>
    <cellStyle name="SAPBEXHLevel2X 2 2 2 2 8" xfId="24923"/>
    <cellStyle name="SAPBEXHLevel2X 2 2 2 3" xfId="24924"/>
    <cellStyle name="SAPBEXHLevel2X 2 2 2 3 2" xfId="24925"/>
    <cellStyle name="SAPBEXHLevel2X 2 2 2 3 3" xfId="24926"/>
    <cellStyle name="SAPBEXHLevel2X 2 2 2 3 4" xfId="24927"/>
    <cellStyle name="SAPBEXHLevel2X 2 2 2 3 5" xfId="24928"/>
    <cellStyle name="SAPBEXHLevel2X 2 2 2 3 6" xfId="24929"/>
    <cellStyle name="SAPBEXHLevel2X 2 2 2 3 7" xfId="24930"/>
    <cellStyle name="SAPBEXHLevel2X 2 2 2 4" xfId="24931"/>
    <cellStyle name="SAPBEXHLevel2X 2 2 2 4 2" xfId="24932"/>
    <cellStyle name="SAPBEXHLevel2X 2 2 2 4 3" xfId="24933"/>
    <cellStyle name="SAPBEXHLevel2X 2 2 2 4 4" xfId="24934"/>
    <cellStyle name="SAPBEXHLevel2X 2 2 2 4 5" xfId="24935"/>
    <cellStyle name="SAPBEXHLevel2X 2 2 2 4 6" xfId="24936"/>
    <cellStyle name="SAPBEXHLevel2X 2 2 2 5" xfId="24937"/>
    <cellStyle name="SAPBEXHLevel2X 2 2 2 6" xfId="24938"/>
    <cellStyle name="SAPBEXHLevel2X 2 2 2 7" xfId="24939"/>
    <cellStyle name="SAPBEXHLevel2X 2 2 2 8" xfId="24940"/>
    <cellStyle name="SAPBEXHLevel2X 2 2 2 9" xfId="24941"/>
    <cellStyle name="SAPBEXHLevel2X 2 2 3" xfId="24942"/>
    <cellStyle name="SAPBEXHLevel2X 2 2 3 10" xfId="24943"/>
    <cellStyle name="SAPBEXHLevel2X 2 2 3 2" xfId="24944"/>
    <cellStyle name="SAPBEXHLevel2X 2 2 3 2 2" xfId="24945"/>
    <cellStyle name="SAPBEXHLevel2X 2 2 3 2 2 2" xfId="24946"/>
    <cellStyle name="SAPBEXHLevel2X 2 2 3 2 2 3" xfId="24947"/>
    <cellStyle name="SAPBEXHLevel2X 2 2 3 2 2 4" xfId="24948"/>
    <cellStyle name="SAPBEXHLevel2X 2 2 3 2 2 5" xfId="24949"/>
    <cellStyle name="SAPBEXHLevel2X 2 2 3 2 2 6" xfId="24950"/>
    <cellStyle name="SAPBEXHLevel2X 2 2 3 2 3" xfId="24951"/>
    <cellStyle name="SAPBEXHLevel2X 2 2 3 2 4" xfId="24952"/>
    <cellStyle name="SAPBEXHLevel2X 2 2 3 2 5" xfId="24953"/>
    <cellStyle name="SAPBEXHLevel2X 2 2 3 2 6" xfId="24954"/>
    <cellStyle name="SAPBEXHLevel2X 2 2 3 2 7" xfId="24955"/>
    <cellStyle name="SAPBEXHLevel2X 2 2 3 2 8" xfId="24956"/>
    <cellStyle name="SAPBEXHLevel2X 2 2 3 3" xfId="24957"/>
    <cellStyle name="SAPBEXHLevel2X 2 2 3 3 2" xfId="24958"/>
    <cellStyle name="SAPBEXHLevel2X 2 2 3 3 3" xfId="24959"/>
    <cellStyle name="SAPBEXHLevel2X 2 2 3 3 4" xfId="24960"/>
    <cellStyle name="SAPBEXHLevel2X 2 2 3 3 5" xfId="24961"/>
    <cellStyle name="SAPBEXHLevel2X 2 2 3 3 6" xfId="24962"/>
    <cellStyle name="SAPBEXHLevel2X 2 2 3 3 7" xfId="24963"/>
    <cellStyle name="SAPBEXHLevel2X 2 2 3 4" xfId="24964"/>
    <cellStyle name="SAPBEXHLevel2X 2 2 3 4 2" xfId="24965"/>
    <cellStyle name="SAPBEXHLevel2X 2 2 3 4 3" xfId="24966"/>
    <cellStyle name="SAPBEXHLevel2X 2 2 3 4 4" xfId="24967"/>
    <cellStyle name="SAPBEXHLevel2X 2 2 3 4 5" xfId="24968"/>
    <cellStyle name="SAPBEXHLevel2X 2 2 3 4 6" xfId="24969"/>
    <cellStyle name="SAPBEXHLevel2X 2 2 3 5" xfId="24970"/>
    <cellStyle name="SAPBEXHLevel2X 2 2 3 6" xfId="24971"/>
    <cellStyle name="SAPBEXHLevel2X 2 2 3 7" xfId="24972"/>
    <cellStyle name="SAPBEXHLevel2X 2 2 3 8" xfId="24973"/>
    <cellStyle name="SAPBEXHLevel2X 2 2 3 9" xfId="24974"/>
    <cellStyle name="SAPBEXHLevel2X 2 2 4" xfId="24975"/>
    <cellStyle name="SAPBEXHLevel2X 2 2 4 2" xfId="24976"/>
    <cellStyle name="SAPBEXHLevel2X 2 2 4 2 2" xfId="24977"/>
    <cellStyle name="SAPBEXHLevel2X 2 2 4 2 3" xfId="24978"/>
    <cellStyle name="SAPBEXHLevel2X 2 2 4 2 4" xfId="24979"/>
    <cellStyle name="SAPBEXHLevel2X 2 2 4 2 5" xfId="24980"/>
    <cellStyle name="SAPBEXHLevel2X 2 2 4 2 6" xfId="24981"/>
    <cellStyle name="SAPBEXHLevel2X 2 2 4 3" xfId="24982"/>
    <cellStyle name="SAPBEXHLevel2X 2 2 4 4" xfId="24983"/>
    <cellStyle name="SAPBEXHLevel2X 2 2 4 5" xfId="24984"/>
    <cellStyle name="SAPBEXHLevel2X 2 2 4 6" xfId="24985"/>
    <cellStyle name="SAPBEXHLevel2X 2 2 4 7" xfId="24986"/>
    <cellStyle name="SAPBEXHLevel2X 2 2 4 8" xfId="24987"/>
    <cellStyle name="SAPBEXHLevel2X 2 2 5" xfId="24988"/>
    <cellStyle name="SAPBEXHLevel2X 2 2 5 2" xfId="24989"/>
    <cellStyle name="SAPBEXHLevel2X 2 2 5 2 2" xfId="24990"/>
    <cellStyle name="SAPBEXHLevel2X 2 2 5 2 3" xfId="24991"/>
    <cellStyle name="SAPBEXHLevel2X 2 2 5 2 4" xfId="24992"/>
    <cellStyle name="SAPBEXHLevel2X 2 2 5 2 5" xfId="24993"/>
    <cellStyle name="SAPBEXHLevel2X 2 2 5 2 6" xfId="24994"/>
    <cellStyle name="SAPBEXHLevel2X 2 2 5 3" xfId="24995"/>
    <cellStyle name="SAPBEXHLevel2X 2 2 5 4" xfId="24996"/>
    <cellStyle name="SAPBEXHLevel2X 2 2 5 5" xfId="24997"/>
    <cellStyle name="SAPBEXHLevel2X 2 2 5 6" xfId="24998"/>
    <cellStyle name="SAPBEXHLevel2X 2 2 5 7" xfId="24999"/>
    <cellStyle name="SAPBEXHLevel2X 2 2 5 8" xfId="25000"/>
    <cellStyle name="SAPBEXHLevel2X 2 2 6" xfId="25001"/>
    <cellStyle name="SAPBEXHLevel2X 2 2 6 2" xfId="25002"/>
    <cellStyle name="SAPBEXHLevel2X 2 2 6 3" xfId="25003"/>
    <cellStyle name="SAPBEXHLevel2X 2 2 6 4" xfId="25004"/>
    <cellStyle name="SAPBEXHLevel2X 2 2 6 5" xfId="25005"/>
    <cellStyle name="SAPBEXHLevel2X 2 2 6 6" xfId="25006"/>
    <cellStyle name="SAPBEXHLevel2X 2 2 6 7" xfId="25007"/>
    <cellStyle name="SAPBEXHLevel2X 2 2 7" xfId="25008"/>
    <cellStyle name="SAPBEXHLevel2X 2 2 7 2" xfId="25009"/>
    <cellStyle name="SAPBEXHLevel2X 2 2 7 3" xfId="25010"/>
    <cellStyle name="SAPBEXHLevel2X 2 2 7 4" xfId="25011"/>
    <cellStyle name="SAPBEXHLevel2X 2 2 7 5" xfId="25012"/>
    <cellStyle name="SAPBEXHLevel2X 2 2 7 6" xfId="25013"/>
    <cellStyle name="SAPBEXHLevel2X 2 2 8" xfId="25014"/>
    <cellStyle name="SAPBEXHLevel2X 2 2 9" xfId="25015"/>
    <cellStyle name="SAPBEXHLevel2X 2 3" xfId="25016"/>
    <cellStyle name="SAPBEXHLevel2X 2 3 10" xfId="25017"/>
    <cellStyle name="SAPBEXHLevel2X 2 3 2" xfId="25018"/>
    <cellStyle name="SAPBEXHLevel2X 2 3 2 2" xfId="25019"/>
    <cellStyle name="SAPBEXHLevel2X 2 3 2 2 2" xfId="25020"/>
    <cellStyle name="SAPBEXHLevel2X 2 3 2 2 3" xfId="25021"/>
    <cellStyle name="SAPBEXHLevel2X 2 3 2 2 4" xfId="25022"/>
    <cellStyle name="SAPBEXHLevel2X 2 3 2 2 5" xfId="25023"/>
    <cellStyle name="SAPBEXHLevel2X 2 3 2 2 6" xfId="25024"/>
    <cellStyle name="SAPBEXHLevel2X 2 3 2 3" xfId="25025"/>
    <cellStyle name="SAPBEXHLevel2X 2 3 2 4" xfId="25026"/>
    <cellStyle name="SAPBEXHLevel2X 2 3 2 5" xfId="25027"/>
    <cellStyle name="SAPBEXHLevel2X 2 3 2 6" xfId="25028"/>
    <cellStyle name="SAPBEXHLevel2X 2 3 2 7" xfId="25029"/>
    <cellStyle name="SAPBEXHLevel2X 2 3 2 8" xfId="25030"/>
    <cellStyle name="SAPBEXHLevel2X 2 3 3" xfId="25031"/>
    <cellStyle name="SAPBEXHLevel2X 2 3 3 2" xfId="25032"/>
    <cellStyle name="SAPBEXHLevel2X 2 3 3 3" xfId="25033"/>
    <cellStyle name="SAPBEXHLevel2X 2 3 3 4" xfId="25034"/>
    <cellStyle name="SAPBEXHLevel2X 2 3 3 5" xfId="25035"/>
    <cellStyle name="SAPBEXHLevel2X 2 3 3 6" xfId="25036"/>
    <cellStyle name="SAPBEXHLevel2X 2 3 3 7" xfId="25037"/>
    <cellStyle name="SAPBEXHLevel2X 2 3 4" xfId="25038"/>
    <cellStyle name="SAPBEXHLevel2X 2 3 4 2" xfId="25039"/>
    <cellStyle name="SAPBEXHLevel2X 2 3 4 3" xfId="25040"/>
    <cellStyle name="SAPBEXHLevel2X 2 3 4 4" xfId="25041"/>
    <cellStyle name="SAPBEXHLevel2X 2 3 4 5" xfId="25042"/>
    <cellStyle name="SAPBEXHLevel2X 2 3 4 6" xfId="25043"/>
    <cellStyle name="SAPBEXHLevel2X 2 3 5" xfId="25044"/>
    <cellStyle name="SAPBEXHLevel2X 2 3 6" xfId="25045"/>
    <cellStyle name="SAPBEXHLevel2X 2 3 7" xfId="25046"/>
    <cellStyle name="SAPBEXHLevel2X 2 3 8" xfId="25047"/>
    <cellStyle name="SAPBEXHLevel2X 2 3 9" xfId="25048"/>
    <cellStyle name="SAPBEXHLevel2X 2 4" xfId="25049"/>
    <cellStyle name="SAPBEXHLevel2X 2 4 2" xfId="25050"/>
    <cellStyle name="SAPBEXHLevel2X 2 4 2 2" xfId="25051"/>
    <cellStyle name="SAPBEXHLevel2X 2 4 2 3" xfId="25052"/>
    <cellStyle name="SAPBEXHLevel2X 2 4 2 4" xfId="25053"/>
    <cellStyle name="SAPBEXHLevel2X 2 4 2 5" xfId="25054"/>
    <cellStyle name="SAPBEXHLevel2X 2 4 2 6" xfId="25055"/>
    <cellStyle name="SAPBEXHLevel2X 2 4 3" xfId="25056"/>
    <cellStyle name="SAPBEXHLevel2X 2 4 4" xfId="25057"/>
    <cellStyle name="SAPBEXHLevel2X 2 4 5" xfId="25058"/>
    <cellStyle name="SAPBEXHLevel2X 2 4 6" xfId="25059"/>
    <cellStyle name="SAPBEXHLevel2X 2 4 7" xfId="25060"/>
    <cellStyle name="SAPBEXHLevel2X 2 4 8" xfId="25061"/>
    <cellStyle name="SAPBEXHLevel2X 2 5" xfId="25062"/>
    <cellStyle name="SAPBEXHLevel2X 2 5 2" xfId="25063"/>
    <cellStyle name="SAPBEXHLevel2X 2 5 2 2" xfId="25064"/>
    <cellStyle name="SAPBEXHLevel2X 2 5 2 3" xfId="25065"/>
    <cellStyle name="SAPBEXHLevel2X 2 5 2 4" xfId="25066"/>
    <cellStyle name="SAPBEXHLevel2X 2 5 2 5" xfId="25067"/>
    <cellStyle name="SAPBEXHLevel2X 2 5 2 6" xfId="25068"/>
    <cellStyle name="SAPBEXHLevel2X 2 5 3" xfId="25069"/>
    <cellStyle name="SAPBEXHLevel2X 2 5 4" xfId="25070"/>
    <cellStyle name="SAPBEXHLevel2X 2 5 5" xfId="25071"/>
    <cellStyle name="SAPBEXHLevel2X 2 5 6" xfId="25072"/>
    <cellStyle name="SAPBEXHLevel2X 2 5 7" xfId="25073"/>
    <cellStyle name="SAPBEXHLevel2X 2 5 8" xfId="25074"/>
    <cellStyle name="SAPBEXHLevel2X 2 6" xfId="25075"/>
    <cellStyle name="SAPBEXHLevel2X 2 6 2" xfId="25076"/>
    <cellStyle name="SAPBEXHLevel2X 2 6 3" xfId="25077"/>
    <cellStyle name="SAPBEXHLevel2X 2 6 4" xfId="25078"/>
    <cellStyle name="SAPBEXHLevel2X 2 6 5" xfId="25079"/>
    <cellStyle name="SAPBEXHLevel2X 2 6 6" xfId="25080"/>
    <cellStyle name="SAPBEXHLevel2X 2 7" xfId="25081"/>
    <cellStyle name="SAPBEXHLevel2X 2 7 2" xfId="25082"/>
    <cellStyle name="SAPBEXHLevel2X 2 7 3" xfId="25083"/>
    <cellStyle name="SAPBEXHLevel2X 2 7 4" xfId="25084"/>
    <cellStyle name="SAPBEXHLevel2X 2 7 5" xfId="25085"/>
    <cellStyle name="SAPBEXHLevel2X 2 7 6" xfId="25086"/>
    <cellStyle name="SAPBEXHLevel2X 2 8" xfId="25087"/>
    <cellStyle name="SAPBEXHLevel2X 2 8 2" xfId="25088"/>
    <cellStyle name="SAPBEXHLevel2X 2 8 3" xfId="25089"/>
    <cellStyle name="SAPBEXHLevel2X 2 8 4" xfId="25090"/>
    <cellStyle name="SAPBEXHLevel2X 2 8 5" xfId="25091"/>
    <cellStyle name="SAPBEXHLevel2X 2 8 6" xfId="25092"/>
    <cellStyle name="SAPBEXHLevel2X 2 9" xfId="25093"/>
    <cellStyle name="SAPBEXHLevel2X 2 9 2" xfId="25094"/>
    <cellStyle name="SAPBEXHLevel2X 2 9 3" xfId="25095"/>
    <cellStyle name="SAPBEXHLevel2X 2 9 4" xfId="25096"/>
    <cellStyle name="SAPBEXHLevel2X 2 9 5" xfId="25097"/>
    <cellStyle name="SAPBEXHLevel2X 2 9 6" xfId="25098"/>
    <cellStyle name="SAPBEXHLevel2X 3" xfId="25099"/>
    <cellStyle name="SAPBEXHLevel2X 3 10" xfId="25100"/>
    <cellStyle name="SAPBEXHLevel2X 3 11" xfId="25101"/>
    <cellStyle name="SAPBEXHLevel2X 3 12" xfId="25102"/>
    <cellStyle name="SAPBEXHLevel2X 3 13" xfId="25103"/>
    <cellStyle name="SAPBEXHLevel2X 3 2" xfId="25104"/>
    <cellStyle name="SAPBEXHLevel2X 3 2 10" xfId="25105"/>
    <cellStyle name="SAPBEXHLevel2X 3 2 2" xfId="25106"/>
    <cellStyle name="SAPBEXHLevel2X 3 2 2 2" xfId="25107"/>
    <cellStyle name="SAPBEXHLevel2X 3 2 2 2 2" xfId="25108"/>
    <cellStyle name="SAPBEXHLevel2X 3 2 2 2 3" xfId="25109"/>
    <cellStyle name="SAPBEXHLevel2X 3 2 2 2 4" xfId="25110"/>
    <cellStyle name="SAPBEXHLevel2X 3 2 2 2 5" xfId="25111"/>
    <cellStyle name="SAPBEXHLevel2X 3 2 2 2 6" xfId="25112"/>
    <cellStyle name="SAPBEXHLevel2X 3 2 2 3" xfId="25113"/>
    <cellStyle name="SAPBEXHLevel2X 3 2 2 4" xfId="25114"/>
    <cellStyle name="SAPBEXHLevel2X 3 2 2 5" xfId="25115"/>
    <cellStyle name="SAPBEXHLevel2X 3 2 2 6" xfId="25116"/>
    <cellStyle name="SAPBEXHLevel2X 3 2 2 7" xfId="25117"/>
    <cellStyle name="SAPBEXHLevel2X 3 2 2 8" xfId="25118"/>
    <cellStyle name="SAPBEXHLevel2X 3 2 3" xfId="25119"/>
    <cellStyle name="SAPBEXHLevel2X 3 2 3 2" xfId="25120"/>
    <cellStyle name="SAPBEXHLevel2X 3 2 3 3" xfId="25121"/>
    <cellStyle name="SAPBEXHLevel2X 3 2 3 4" xfId="25122"/>
    <cellStyle name="SAPBEXHLevel2X 3 2 3 5" xfId="25123"/>
    <cellStyle name="SAPBEXHLevel2X 3 2 3 6" xfId="25124"/>
    <cellStyle name="SAPBEXHLevel2X 3 2 3 7" xfId="25125"/>
    <cellStyle name="SAPBEXHLevel2X 3 2 4" xfId="25126"/>
    <cellStyle name="SAPBEXHLevel2X 3 2 4 2" xfId="25127"/>
    <cellStyle name="SAPBEXHLevel2X 3 2 4 3" xfId="25128"/>
    <cellStyle name="SAPBEXHLevel2X 3 2 4 4" xfId="25129"/>
    <cellStyle name="SAPBEXHLevel2X 3 2 4 5" xfId="25130"/>
    <cellStyle name="SAPBEXHLevel2X 3 2 4 6" xfId="25131"/>
    <cellStyle name="SAPBEXHLevel2X 3 2 5" xfId="25132"/>
    <cellStyle name="SAPBEXHLevel2X 3 2 6" xfId="25133"/>
    <cellStyle name="SAPBEXHLevel2X 3 2 7" xfId="25134"/>
    <cellStyle name="SAPBEXHLevel2X 3 2 8" xfId="25135"/>
    <cellStyle name="SAPBEXHLevel2X 3 2 9" xfId="25136"/>
    <cellStyle name="SAPBEXHLevel2X 3 3" xfId="25137"/>
    <cellStyle name="SAPBEXHLevel2X 3 3 10" xfId="25138"/>
    <cellStyle name="SAPBEXHLevel2X 3 3 2" xfId="25139"/>
    <cellStyle name="SAPBEXHLevel2X 3 3 2 2" xfId="25140"/>
    <cellStyle name="SAPBEXHLevel2X 3 3 2 2 2" xfId="25141"/>
    <cellStyle name="SAPBEXHLevel2X 3 3 2 2 3" xfId="25142"/>
    <cellStyle name="SAPBEXHLevel2X 3 3 2 2 4" xfId="25143"/>
    <cellStyle name="SAPBEXHLevel2X 3 3 2 2 5" xfId="25144"/>
    <cellStyle name="SAPBEXHLevel2X 3 3 2 2 6" xfId="25145"/>
    <cellStyle name="SAPBEXHLevel2X 3 3 2 3" xfId="25146"/>
    <cellStyle name="SAPBEXHLevel2X 3 3 2 4" xfId="25147"/>
    <cellStyle name="SAPBEXHLevel2X 3 3 2 5" xfId="25148"/>
    <cellStyle name="SAPBEXHLevel2X 3 3 2 6" xfId="25149"/>
    <cellStyle name="SAPBEXHLevel2X 3 3 2 7" xfId="25150"/>
    <cellStyle name="SAPBEXHLevel2X 3 3 2 8" xfId="25151"/>
    <cellStyle name="SAPBEXHLevel2X 3 3 3" xfId="25152"/>
    <cellStyle name="SAPBEXHLevel2X 3 3 3 2" xfId="25153"/>
    <cellStyle name="SAPBEXHLevel2X 3 3 3 3" xfId="25154"/>
    <cellStyle name="SAPBEXHLevel2X 3 3 3 4" xfId="25155"/>
    <cellStyle name="SAPBEXHLevel2X 3 3 3 5" xfId="25156"/>
    <cellStyle name="SAPBEXHLevel2X 3 3 3 6" xfId="25157"/>
    <cellStyle name="SAPBEXHLevel2X 3 3 3 7" xfId="25158"/>
    <cellStyle name="SAPBEXHLevel2X 3 3 4" xfId="25159"/>
    <cellStyle name="SAPBEXHLevel2X 3 3 4 2" xfId="25160"/>
    <cellStyle name="SAPBEXHLevel2X 3 3 4 3" xfId="25161"/>
    <cellStyle name="SAPBEXHLevel2X 3 3 4 4" xfId="25162"/>
    <cellStyle name="SAPBEXHLevel2X 3 3 4 5" xfId="25163"/>
    <cellStyle name="SAPBEXHLevel2X 3 3 4 6" xfId="25164"/>
    <cellStyle name="SAPBEXHLevel2X 3 3 5" xfId="25165"/>
    <cellStyle name="SAPBEXHLevel2X 3 3 6" xfId="25166"/>
    <cellStyle name="SAPBEXHLevel2X 3 3 7" xfId="25167"/>
    <cellStyle name="SAPBEXHLevel2X 3 3 8" xfId="25168"/>
    <cellStyle name="SAPBEXHLevel2X 3 3 9" xfId="25169"/>
    <cellStyle name="SAPBEXHLevel2X 3 4" xfId="25170"/>
    <cellStyle name="SAPBEXHLevel2X 3 4 2" xfId="25171"/>
    <cellStyle name="SAPBEXHLevel2X 3 4 2 2" xfId="25172"/>
    <cellStyle name="SAPBEXHLevel2X 3 4 2 3" xfId="25173"/>
    <cellStyle name="SAPBEXHLevel2X 3 4 2 4" xfId="25174"/>
    <cellStyle name="SAPBEXHLevel2X 3 4 2 5" xfId="25175"/>
    <cellStyle name="SAPBEXHLevel2X 3 4 2 6" xfId="25176"/>
    <cellStyle name="SAPBEXHLevel2X 3 4 3" xfId="25177"/>
    <cellStyle name="SAPBEXHLevel2X 3 4 4" xfId="25178"/>
    <cellStyle name="SAPBEXHLevel2X 3 4 5" xfId="25179"/>
    <cellStyle name="SAPBEXHLevel2X 3 4 6" xfId="25180"/>
    <cellStyle name="SAPBEXHLevel2X 3 4 7" xfId="25181"/>
    <cellStyle name="SAPBEXHLevel2X 3 4 8" xfId="25182"/>
    <cellStyle name="SAPBEXHLevel2X 3 5" xfId="25183"/>
    <cellStyle name="SAPBEXHLevel2X 3 5 2" xfId="25184"/>
    <cellStyle name="SAPBEXHLevel2X 3 5 2 2" xfId="25185"/>
    <cellStyle name="SAPBEXHLevel2X 3 5 2 3" xfId="25186"/>
    <cellStyle name="SAPBEXHLevel2X 3 5 2 4" xfId="25187"/>
    <cellStyle name="SAPBEXHLevel2X 3 5 2 5" xfId="25188"/>
    <cellStyle name="SAPBEXHLevel2X 3 5 2 6" xfId="25189"/>
    <cellStyle name="SAPBEXHLevel2X 3 5 3" xfId="25190"/>
    <cellStyle name="SAPBEXHLevel2X 3 5 4" xfId="25191"/>
    <cellStyle name="SAPBEXHLevel2X 3 5 5" xfId="25192"/>
    <cellStyle name="SAPBEXHLevel2X 3 5 6" xfId="25193"/>
    <cellStyle name="SAPBEXHLevel2X 3 5 7" xfId="25194"/>
    <cellStyle name="SAPBEXHLevel2X 3 5 8" xfId="25195"/>
    <cellStyle name="SAPBEXHLevel2X 3 6" xfId="25196"/>
    <cellStyle name="SAPBEXHLevel2X 3 6 2" xfId="25197"/>
    <cellStyle name="SAPBEXHLevel2X 3 6 3" xfId="25198"/>
    <cellStyle name="SAPBEXHLevel2X 3 6 4" xfId="25199"/>
    <cellStyle name="SAPBEXHLevel2X 3 6 5" xfId="25200"/>
    <cellStyle name="SAPBEXHLevel2X 3 6 6" xfId="25201"/>
    <cellStyle name="SAPBEXHLevel2X 3 6 7" xfId="25202"/>
    <cellStyle name="SAPBEXHLevel2X 3 7" xfId="25203"/>
    <cellStyle name="SAPBEXHLevel2X 3 7 2" xfId="25204"/>
    <cellStyle name="SAPBEXHLevel2X 3 7 3" xfId="25205"/>
    <cellStyle name="SAPBEXHLevel2X 3 7 4" xfId="25206"/>
    <cellStyle name="SAPBEXHLevel2X 3 7 5" xfId="25207"/>
    <cellStyle name="SAPBEXHLevel2X 3 7 6" xfId="25208"/>
    <cellStyle name="SAPBEXHLevel2X 3 8" xfId="25209"/>
    <cellStyle name="SAPBEXHLevel2X 3 9" xfId="25210"/>
    <cellStyle name="SAPBEXHLevel2X 4" xfId="25211"/>
    <cellStyle name="SAPBEXHLevel2X 4 10" xfId="25212"/>
    <cellStyle name="SAPBEXHLevel2X 4 11" xfId="25213"/>
    <cellStyle name="SAPBEXHLevel2X 4 12" xfId="25214"/>
    <cellStyle name="SAPBEXHLevel2X 4 13" xfId="25215"/>
    <cellStyle name="SAPBEXHLevel2X 4 2" xfId="25216"/>
    <cellStyle name="SAPBEXHLevel2X 4 2 10" xfId="25217"/>
    <cellStyle name="SAPBEXHLevel2X 4 2 2" xfId="25218"/>
    <cellStyle name="SAPBEXHLevel2X 4 2 2 2" xfId="25219"/>
    <cellStyle name="SAPBEXHLevel2X 4 2 2 2 2" xfId="25220"/>
    <cellStyle name="SAPBEXHLevel2X 4 2 2 2 3" xfId="25221"/>
    <cellStyle name="SAPBEXHLevel2X 4 2 2 2 4" xfId="25222"/>
    <cellStyle name="SAPBEXHLevel2X 4 2 2 2 5" xfId="25223"/>
    <cellStyle name="SAPBEXHLevel2X 4 2 2 2 6" xfId="25224"/>
    <cellStyle name="SAPBEXHLevel2X 4 2 2 3" xfId="25225"/>
    <cellStyle name="SAPBEXHLevel2X 4 2 2 4" xfId="25226"/>
    <cellStyle name="SAPBEXHLevel2X 4 2 2 5" xfId="25227"/>
    <cellStyle name="SAPBEXHLevel2X 4 2 2 6" xfId="25228"/>
    <cellStyle name="SAPBEXHLevel2X 4 2 2 7" xfId="25229"/>
    <cellStyle name="SAPBEXHLevel2X 4 2 2 8" xfId="25230"/>
    <cellStyle name="SAPBEXHLevel2X 4 2 3" xfId="25231"/>
    <cellStyle name="SAPBEXHLevel2X 4 2 3 2" xfId="25232"/>
    <cellStyle name="SAPBEXHLevel2X 4 2 3 3" xfId="25233"/>
    <cellStyle name="SAPBEXHLevel2X 4 2 3 4" xfId="25234"/>
    <cellStyle name="SAPBEXHLevel2X 4 2 3 5" xfId="25235"/>
    <cellStyle name="SAPBEXHLevel2X 4 2 3 6" xfId="25236"/>
    <cellStyle name="SAPBEXHLevel2X 4 2 3 7" xfId="25237"/>
    <cellStyle name="SAPBEXHLevel2X 4 2 4" xfId="25238"/>
    <cellStyle name="SAPBEXHLevel2X 4 2 4 2" xfId="25239"/>
    <cellStyle name="SAPBEXHLevel2X 4 2 4 3" xfId="25240"/>
    <cellStyle name="SAPBEXHLevel2X 4 2 4 4" xfId="25241"/>
    <cellStyle name="SAPBEXHLevel2X 4 2 4 5" xfId="25242"/>
    <cellStyle name="SAPBEXHLevel2X 4 2 4 6" xfId="25243"/>
    <cellStyle name="SAPBEXHLevel2X 4 2 5" xfId="25244"/>
    <cellStyle name="SAPBEXHLevel2X 4 2 6" xfId="25245"/>
    <cellStyle name="SAPBEXHLevel2X 4 2 7" xfId="25246"/>
    <cellStyle name="SAPBEXHLevel2X 4 2 8" xfId="25247"/>
    <cellStyle name="SAPBEXHLevel2X 4 2 9" xfId="25248"/>
    <cellStyle name="SAPBEXHLevel2X 4 3" xfId="25249"/>
    <cellStyle name="SAPBEXHLevel2X 4 3 10" xfId="25250"/>
    <cellStyle name="SAPBEXHLevel2X 4 3 2" xfId="25251"/>
    <cellStyle name="SAPBEXHLevel2X 4 3 2 2" xfId="25252"/>
    <cellStyle name="SAPBEXHLevel2X 4 3 2 2 2" xfId="25253"/>
    <cellStyle name="SAPBEXHLevel2X 4 3 2 2 3" xfId="25254"/>
    <cellStyle name="SAPBEXHLevel2X 4 3 2 2 4" xfId="25255"/>
    <cellStyle name="SAPBEXHLevel2X 4 3 2 2 5" xfId="25256"/>
    <cellStyle name="SAPBEXHLevel2X 4 3 2 2 6" xfId="25257"/>
    <cellStyle name="SAPBEXHLevel2X 4 3 2 3" xfId="25258"/>
    <cellStyle name="SAPBEXHLevel2X 4 3 2 4" xfId="25259"/>
    <cellStyle name="SAPBEXHLevel2X 4 3 2 5" xfId="25260"/>
    <cellStyle name="SAPBEXHLevel2X 4 3 2 6" xfId="25261"/>
    <cellStyle name="SAPBEXHLevel2X 4 3 2 7" xfId="25262"/>
    <cellStyle name="SAPBEXHLevel2X 4 3 2 8" xfId="25263"/>
    <cellStyle name="SAPBEXHLevel2X 4 3 3" xfId="25264"/>
    <cellStyle name="SAPBEXHLevel2X 4 3 3 2" xfId="25265"/>
    <cellStyle name="SAPBEXHLevel2X 4 3 3 3" xfId="25266"/>
    <cellStyle name="SAPBEXHLevel2X 4 3 3 4" xfId="25267"/>
    <cellStyle name="SAPBEXHLevel2X 4 3 3 5" xfId="25268"/>
    <cellStyle name="SAPBEXHLevel2X 4 3 3 6" xfId="25269"/>
    <cellStyle name="SAPBEXHLevel2X 4 3 3 7" xfId="25270"/>
    <cellStyle name="SAPBEXHLevel2X 4 3 4" xfId="25271"/>
    <cellStyle name="SAPBEXHLevel2X 4 3 4 2" xfId="25272"/>
    <cellStyle name="SAPBEXHLevel2X 4 3 4 3" xfId="25273"/>
    <cellStyle name="SAPBEXHLevel2X 4 3 4 4" xfId="25274"/>
    <cellStyle name="SAPBEXHLevel2X 4 3 4 5" xfId="25275"/>
    <cellStyle name="SAPBEXHLevel2X 4 3 4 6" xfId="25276"/>
    <cellStyle name="SAPBEXHLevel2X 4 3 5" xfId="25277"/>
    <cellStyle name="SAPBEXHLevel2X 4 3 6" xfId="25278"/>
    <cellStyle name="SAPBEXHLevel2X 4 3 7" xfId="25279"/>
    <cellStyle name="SAPBEXHLevel2X 4 3 8" xfId="25280"/>
    <cellStyle name="SAPBEXHLevel2X 4 3 9" xfId="25281"/>
    <cellStyle name="SAPBEXHLevel2X 4 4" xfId="25282"/>
    <cellStyle name="SAPBEXHLevel2X 4 4 2" xfId="25283"/>
    <cellStyle name="SAPBEXHLevel2X 4 4 2 2" xfId="25284"/>
    <cellStyle name="SAPBEXHLevel2X 4 4 2 3" xfId="25285"/>
    <cellStyle name="SAPBEXHLevel2X 4 4 2 4" xfId="25286"/>
    <cellStyle name="SAPBEXHLevel2X 4 4 2 5" xfId="25287"/>
    <cellStyle name="SAPBEXHLevel2X 4 4 2 6" xfId="25288"/>
    <cellStyle name="SAPBEXHLevel2X 4 4 3" xfId="25289"/>
    <cellStyle name="SAPBEXHLevel2X 4 4 4" xfId="25290"/>
    <cellStyle name="SAPBEXHLevel2X 4 4 5" xfId="25291"/>
    <cellStyle name="SAPBEXHLevel2X 4 4 6" xfId="25292"/>
    <cellStyle name="SAPBEXHLevel2X 4 4 7" xfId="25293"/>
    <cellStyle name="SAPBEXHLevel2X 4 4 8" xfId="25294"/>
    <cellStyle name="SAPBEXHLevel2X 4 5" xfId="25295"/>
    <cellStyle name="SAPBEXHLevel2X 4 5 2" xfId="25296"/>
    <cellStyle name="SAPBEXHLevel2X 4 5 2 2" xfId="25297"/>
    <cellStyle name="SAPBEXHLevel2X 4 5 2 3" xfId="25298"/>
    <cellStyle name="SAPBEXHLevel2X 4 5 2 4" xfId="25299"/>
    <cellStyle name="SAPBEXHLevel2X 4 5 2 5" xfId="25300"/>
    <cellStyle name="SAPBEXHLevel2X 4 5 2 6" xfId="25301"/>
    <cellStyle name="SAPBEXHLevel2X 4 5 3" xfId="25302"/>
    <cellStyle name="SAPBEXHLevel2X 4 5 4" xfId="25303"/>
    <cellStyle name="SAPBEXHLevel2X 4 5 5" xfId="25304"/>
    <cellStyle name="SAPBEXHLevel2X 4 5 6" xfId="25305"/>
    <cellStyle name="SAPBEXHLevel2X 4 5 7" xfId="25306"/>
    <cellStyle name="SAPBEXHLevel2X 4 5 8" xfId="25307"/>
    <cellStyle name="SAPBEXHLevel2X 4 6" xfId="25308"/>
    <cellStyle name="SAPBEXHLevel2X 4 6 2" xfId="25309"/>
    <cellStyle name="SAPBEXHLevel2X 4 6 3" xfId="25310"/>
    <cellStyle name="SAPBEXHLevel2X 4 6 4" xfId="25311"/>
    <cellStyle name="SAPBEXHLevel2X 4 6 5" xfId="25312"/>
    <cellStyle name="SAPBEXHLevel2X 4 6 6" xfId="25313"/>
    <cellStyle name="SAPBEXHLevel2X 4 6 7" xfId="25314"/>
    <cellStyle name="SAPBEXHLevel2X 4 7" xfId="25315"/>
    <cellStyle name="SAPBEXHLevel2X 4 7 2" xfId="25316"/>
    <cellStyle name="SAPBEXHLevel2X 4 7 3" xfId="25317"/>
    <cellStyle name="SAPBEXHLevel2X 4 7 4" xfId="25318"/>
    <cellStyle name="SAPBEXHLevel2X 4 7 5" xfId="25319"/>
    <cellStyle name="SAPBEXHLevel2X 4 7 6" xfId="25320"/>
    <cellStyle name="SAPBEXHLevel2X 4 8" xfId="25321"/>
    <cellStyle name="SAPBEXHLevel2X 4 9" xfId="25322"/>
    <cellStyle name="SAPBEXHLevel2X 5" xfId="25323"/>
    <cellStyle name="SAPBEXHLevel2X 5 10" xfId="25324"/>
    <cellStyle name="SAPBEXHLevel2X 5 2" xfId="25325"/>
    <cellStyle name="SAPBEXHLevel2X 5 2 2" xfId="25326"/>
    <cellStyle name="SAPBEXHLevel2X 5 2 2 2" xfId="25327"/>
    <cellStyle name="SAPBEXHLevel2X 5 2 2 3" xfId="25328"/>
    <cellStyle name="SAPBEXHLevel2X 5 2 2 4" xfId="25329"/>
    <cellStyle name="SAPBEXHLevel2X 5 2 2 5" xfId="25330"/>
    <cellStyle name="SAPBEXHLevel2X 5 2 2 6" xfId="25331"/>
    <cellStyle name="SAPBEXHLevel2X 5 2 3" xfId="25332"/>
    <cellStyle name="SAPBEXHLevel2X 5 2 4" xfId="25333"/>
    <cellStyle name="SAPBEXHLevel2X 5 2 5" xfId="25334"/>
    <cellStyle name="SAPBEXHLevel2X 5 2 6" xfId="25335"/>
    <cellStyle name="SAPBEXHLevel2X 5 2 7" xfId="25336"/>
    <cellStyle name="SAPBEXHLevel2X 5 2 8" xfId="25337"/>
    <cellStyle name="SAPBEXHLevel2X 5 3" xfId="25338"/>
    <cellStyle name="SAPBEXHLevel2X 5 3 2" xfId="25339"/>
    <cellStyle name="SAPBEXHLevel2X 5 3 3" xfId="25340"/>
    <cellStyle name="SAPBEXHLevel2X 5 3 4" xfId="25341"/>
    <cellStyle name="SAPBEXHLevel2X 5 3 5" xfId="25342"/>
    <cellStyle name="SAPBEXHLevel2X 5 3 6" xfId="25343"/>
    <cellStyle name="SAPBEXHLevel2X 5 3 7" xfId="25344"/>
    <cellStyle name="SAPBEXHLevel2X 5 4" xfId="25345"/>
    <cellStyle name="SAPBEXHLevel2X 5 4 2" xfId="25346"/>
    <cellStyle name="SAPBEXHLevel2X 5 4 3" xfId="25347"/>
    <cellStyle name="SAPBEXHLevel2X 5 4 4" xfId="25348"/>
    <cellStyle name="SAPBEXHLevel2X 5 4 5" xfId="25349"/>
    <cellStyle name="SAPBEXHLevel2X 5 4 6" xfId="25350"/>
    <cellStyle name="SAPBEXHLevel2X 5 5" xfId="25351"/>
    <cellStyle name="SAPBEXHLevel2X 5 6" xfId="25352"/>
    <cellStyle name="SAPBEXHLevel2X 5 7" xfId="25353"/>
    <cellStyle name="SAPBEXHLevel2X 5 8" xfId="25354"/>
    <cellStyle name="SAPBEXHLevel2X 5 9" xfId="25355"/>
    <cellStyle name="SAPBEXHLevel2X 6" xfId="25356"/>
    <cellStyle name="SAPBEXHLevel2X 6 2" xfId="25357"/>
    <cellStyle name="SAPBEXHLevel2X 6 3" xfId="25358"/>
    <cellStyle name="SAPBEXHLevel2X 6 4" xfId="25359"/>
    <cellStyle name="SAPBEXHLevel2X 6 5" xfId="25360"/>
    <cellStyle name="SAPBEXHLevel2X 6 6" xfId="25361"/>
    <cellStyle name="SAPBEXHLevel2X 7" xfId="25362"/>
    <cellStyle name="SAPBEXHLevel2X 7 2" xfId="25363"/>
    <cellStyle name="SAPBEXHLevel2X 7 3" xfId="25364"/>
    <cellStyle name="SAPBEXHLevel2X 7 4" xfId="25365"/>
    <cellStyle name="SAPBEXHLevel2X 7 5" xfId="25366"/>
    <cellStyle name="SAPBEXHLevel2X 7 6" xfId="25367"/>
    <cellStyle name="SAPBEXHLevel2X 8" xfId="25368"/>
    <cellStyle name="SAPBEXHLevel2X 8 2" xfId="25369"/>
    <cellStyle name="SAPBEXHLevel2X 9" xfId="25370"/>
    <cellStyle name="SAPBEXHLevel2X 9 2" xfId="25371"/>
    <cellStyle name="SAPBEXHLevel3" xfId="25372"/>
    <cellStyle name="SAPBEXHLevel3 10" xfId="25373"/>
    <cellStyle name="SAPBEXHLevel3 11" xfId="25374"/>
    <cellStyle name="SAPBEXHLevel3 12" xfId="25375"/>
    <cellStyle name="SAPBEXHLevel3 13" xfId="25376"/>
    <cellStyle name="SAPBEXHLevel3 14" xfId="25377"/>
    <cellStyle name="SAPBEXHLevel3 15" xfId="25378"/>
    <cellStyle name="SAPBEXHLevel3 16" xfId="25379"/>
    <cellStyle name="SAPBEXHLevel3 17" xfId="25380"/>
    <cellStyle name="SAPBEXHLevel3 18" xfId="25381"/>
    <cellStyle name="SAPBEXHLevel3 2" xfId="25382"/>
    <cellStyle name="SAPBEXHLevel3 2 10" xfId="25383"/>
    <cellStyle name="SAPBEXHLevel3 2 11" xfId="25384"/>
    <cellStyle name="SAPBEXHLevel3 2 12" xfId="25385"/>
    <cellStyle name="SAPBEXHLevel3 2 13" xfId="25386"/>
    <cellStyle name="SAPBEXHLevel3 2 14" xfId="25387"/>
    <cellStyle name="SAPBEXHLevel3 2 15" xfId="25388"/>
    <cellStyle name="SAPBEXHLevel3 2 16" xfId="25389"/>
    <cellStyle name="SAPBEXHLevel3 2 17" xfId="25390"/>
    <cellStyle name="SAPBEXHLevel3 2 2" xfId="25391"/>
    <cellStyle name="SAPBEXHLevel3 2 2 10" xfId="25392"/>
    <cellStyle name="SAPBEXHLevel3 2 2 11" xfId="25393"/>
    <cellStyle name="SAPBEXHLevel3 2 2 12" xfId="25394"/>
    <cellStyle name="SAPBEXHLevel3 2 2 13" xfId="25395"/>
    <cellStyle name="SAPBEXHLevel3 2 2 14" xfId="25396"/>
    <cellStyle name="SAPBEXHLevel3 2 2 15" xfId="25397"/>
    <cellStyle name="SAPBEXHLevel3 2 2 2" xfId="25398"/>
    <cellStyle name="SAPBEXHLevel3 2 2 2 10" xfId="25399"/>
    <cellStyle name="SAPBEXHLevel3 2 2 2 2" xfId="25400"/>
    <cellStyle name="SAPBEXHLevel3 2 2 2 2 2" xfId="25401"/>
    <cellStyle name="SAPBEXHLevel3 2 2 2 2 2 2" xfId="25402"/>
    <cellStyle name="SAPBEXHLevel3 2 2 2 2 2 3" xfId="25403"/>
    <cellStyle name="SAPBEXHLevel3 2 2 2 2 2 4" xfId="25404"/>
    <cellStyle name="SAPBEXHLevel3 2 2 2 2 2 5" xfId="25405"/>
    <cellStyle name="SAPBEXHLevel3 2 2 2 2 2 6" xfId="25406"/>
    <cellStyle name="SAPBEXHLevel3 2 2 2 2 3" xfId="25407"/>
    <cellStyle name="SAPBEXHLevel3 2 2 2 2 4" xfId="25408"/>
    <cellStyle name="SAPBEXHLevel3 2 2 2 2 5" xfId="25409"/>
    <cellStyle name="SAPBEXHLevel3 2 2 2 2 6" xfId="25410"/>
    <cellStyle name="SAPBEXHLevel3 2 2 2 2 7" xfId="25411"/>
    <cellStyle name="SAPBEXHLevel3 2 2 2 2 8" xfId="25412"/>
    <cellStyle name="SAPBEXHLevel3 2 2 2 3" xfId="25413"/>
    <cellStyle name="SAPBEXHLevel3 2 2 2 3 2" xfId="25414"/>
    <cellStyle name="SAPBEXHLevel3 2 2 2 3 3" xfId="25415"/>
    <cellStyle name="SAPBEXHLevel3 2 2 2 3 4" xfId="25416"/>
    <cellStyle name="SAPBEXHLevel3 2 2 2 3 5" xfId="25417"/>
    <cellStyle name="SAPBEXHLevel3 2 2 2 3 6" xfId="25418"/>
    <cellStyle name="SAPBEXHLevel3 2 2 2 3 7" xfId="25419"/>
    <cellStyle name="SAPBEXHLevel3 2 2 2 4" xfId="25420"/>
    <cellStyle name="SAPBEXHLevel3 2 2 2 4 2" xfId="25421"/>
    <cellStyle name="SAPBEXHLevel3 2 2 2 4 3" xfId="25422"/>
    <cellStyle name="SAPBEXHLevel3 2 2 2 4 4" xfId="25423"/>
    <cellStyle name="SAPBEXHLevel3 2 2 2 4 5" xfId="25424"/>
    <cellStyle name="SAPBEXHLevel3 2 2 2 4 6" xfId="25425"/>
    <cellStyle name="SAPBEXHLevel3 2 2 2 5" xfId="25426"/>
    <cellStyle name="SAPBEXHLevel3 2 2 2 6" xfId="25427"/>
    <cellStyle name="SAPBEXHLevel3 2 2 2 7" xfId="25428"/>
    <cellStyle name="SAPBEXHLevel3 2 2 2 8" xfId="25429"/>
    <cellStyle name="SAPBEXHLevel3 2 2 2 9" xfId="25430"/>
    <cellStyle name="SAPBEXHLevel3 2 2 3" xfId="25431"/>
    <cellStyle name="SAPBEXHLevel3 2 2 3 10" xfId="25432"/>
    <cellStyle name="SAPBEXHLevel3 2 2 3 2" xfId="25433"/>
    <cellStyle name="SAPBEXHLevel3 2 2 3 2 2" xfId="25434"/>
    <cellStyle name="SAPBEXHLevel3 2 2 3 2 2 2" xfId="25435"/>
    <cellStyle name="SAPBEXHLevel3 2 2 3 2 2 3" xfId="25436"/>
    <cellStyle name="SAPBEXHLevel3 2 2 3 2 2 4" xfId="25437"/>
    <cellStyle name="SAPBEXHLevel3 2 2 3 2 2 5" xfId="25438"/>
    <cellStyle name="SAPBEXHLevel3 2 2 3 2 2 6" xfId="25439"/>
    <cellStyle name="SAPBEXHLevel3 2 2 3 2 3" xfId="25440"/>
    <cellStyle name="SAPBEXHLevel3 2 2 3 2 4" xfId="25441"/>
    <cellStyle name="SAPBEXHLevel3 2 2 3 2 5" xfId="25442"/>
    <cellStyle name="SAPBEXHLevel3 2 2 3 2 6" xfId="25443"/>
    <cellStyle name="SAPBEXHLevel3 2 2 3 2 7" xfId="25444"/>
    <cellStyle name="SAPBEXHLevel3 2 2 3 2 8" xfId="25445"/>
    <cellStyle name="SAPBEXHLevel3 2 2 3 3" xfId="25446"/>
    <cellStyle name="SAPBEXHLevel3 2 2 3 3 2" xfId="25447"/>
    <cellStyle name="SAPBEXHLevel3 2 2 3 3 3" xfId="25448"/>
    <cellStyle name="SAPBEXHLevel3 2 2 3 3 4" xfId="25449"/>
    <cellStyle name="SAPBEXHLevel3 2 2 3 3 5" xfId="25450"/>
    <cellStyle name="SAPBEXHLevel3 2 2 3 3 6" xfId="25451"/>
    <cellStyle name="SAPBEXHLevel3 2 2 3 3 7" xfId="25452"/>
    <cellStyle name="SAPBEXHLevel3 2 2 3 4" xfId="25453"/>
    <cellStyle name="SAPBEXHLevel3 2 2 3 4 2" xfId="25454"/>
    <cellStyle name="SAPBEXHLevel3 2 2 3 4 3" xfId="25455"/>
    <cellStyle name="SAPBEXHLevel3 2 2 3 4 4" xfId="25456"/>
    <cellStyle name="SAPBEXHLevel3 2 2 3 4 5" xfId="25457"/>
    <cellStyle name="SAPBEXHLevel3 2 2 3 4 6" xfId="25458"/>
    <cellStyle name="SAPBEXHLevel3 2 2 3 5" xfId="25459"/>
    <cellStyle name="SAPBEXHLevel3 2 2 3 6" xfId="25460"/>
    <cellStyle name="SAPBEXHLevel3 2 2 3 7" xfId="25461"/>
    <cellStyle name="SAPBEXHLevel3 2 2 3 8" xfId="25462"/>
    <cellStyle name="SAPBEXHLevel3 2 2 3 9" xfId="25463"/>
    <cellStyle name="SAPBEXHLevel3 2 2 4" xfId="25464"/>
    <cellStyle name="SAPBEXHLevel3 2 2 4 2" xfId="25465"/>
    <cellStyle name="SAPBEXHLevel3 2 2 4 2 2" xfId="25466"/>
    <cellStyle name="SAPBEXHLevel3 2 2 4 2 3" xfId="25467"/>
    <cellStyle name="SAPBEXHLevel3 2 2 4 2 4" xfId="25468"/>
    <cellStyle name="SAPBEXHLevel3 2 2 4 2 5" xfId="25469"/>
    <cellStyle name="SAPBEXHLevel3 2 2 4 2 6" xfId="25470"/>
    <cellStyle name="SAPBEXHLevel3 2 2 4 3" xfId="25471"/>
    <cellStyle name="SAPBEXHLevel3 2 2 4 4" xfId="25472"/>
    <cellStyle name="SAPBEXHLevel3 2 2 4 5" xfId="25473"/>
    <cellStyle name="SAPBEXHLevel3 2 2 4 6" xfId="25474"/>
    <cellStyle name="SAPBEXHLevel3 2 2 4 7" xfId="25475"/>
    <cellStyle name="SAPBEXHLevel3 2 2 4 8" xfId="25476"/>
    <cellStyle name="SAPBEXHLevel3 2 2 5" xfId="25477"/>
    <cellStyle name="SAPBEXHLevel3 2 2 5 2" xfId="25478"/>
    <cellStyle name="SAPBEXHLevel3 2 2 5 2 2" xfId="25479"/>
    <cellStyle name="SAPBEXHLevel3 2 2 5 2 3" xfId="25480"/>
    <cellStyle name="SAPBEXHLevel3 2 2 5 2 4" xfId="25481"/>
    <cellStyle name="SAPBEXHLevel3 2 2 5 2 5" xfId="25482"/>
    <cellStyle name="SAPBEXHLevel3 2 2 5 2 6" xfId="25483"/>
    <cellStyle name="SAPBEXHLevel3 2 2 5 3" xfId="25484"/>
    <cellStyle name="SAPBEXHLevel3 2 2 5 4" xfId="25485"/>
    <cellStyle name="SAPBEXHLevel3 2 2 5 5" xfId="25486"/>
    <cellStyle name="SAPBEXHLevel3 2 2 5 6" xfId="25487"/>
    <cellStyle name="SAPBEXHLevel3 2 2 5 7" xfId="25488"/>
    <cellStyle name="SAPBEXHLevel3 2 2 5 8" xfId="25489"/>
    <cellStyle name="SAPBEXHLevel3 2 2 6" xfId="25490"/>
    <cellStyle name="SAPBEXHLevel3 2 2 6 2" xfId="25491"/>
    <cellStyle name="SAPBEXHLevel3 2 2 6 3" xfId="25492"/>
    <cellStyle name="SAPBEXHLevel3 2 2 6 4" xfId="25493"/>
    <cellStyle name="SAPBEXHLevel3 2 2 6 5" xfId="25494"/>
    <cellStyle name="SAPBEXHLevel3 2 2 6 6" xfId="25495"/>
    <cellStyle name="SAPBEXHLevel3 2 2 6 7" xfId="25496"/>
    <cellStyle name="SAPBEXHLevel3 2 2 7" xfId="25497"/>
    <cellStyle name="SAPBEXHLevel3 2 2 7 2" xfId="25498"/>
    <cellStyle name="SAPBEXHLevel3 2 2 7 3" xfId="25499"/>
    <cellStyle name="SAPBEXHLevel3 2 2 7 4" xfId="25500"/>
    <cellStyle name="SAPBEXHLevel3 2 2 7 5" xfId="25501"/>
    <cellStyle name="SAPBEXHLevel3 2 2 7 6" xfId="25502"/>
    <cellStyle name="SAPBEXHLevel3 2 2 8" xfId="25503"/>
    <cellStyle name="SAPBEXHLevel3 2 2 9" xfId="25504"/>
    <cellStyle name="SAPBEXHLevel3 2 3" xfId="25505"/>
    <cellStyle name="SAPBEXHLevel3 2 3 10" xfId="25506"/>
    <cellStyle name="SAPBEXHLevel3 2 3 2" xfId="25507"/>
    <cellStyle name="SAPBEXHLevel3 2 3 2 2" xfId="25508"/>
    <cellStyle name="SAPBEXHLevel3 2 3 2 2 2" xfId="25509"/>
    <cellStyle name="SAPBEXHLevel3 2 3 2 2 3" xfId="25510"/>
    <cellStyle name="SAPBEXHLevel3 2 3 2 2 4" xfId="25511"/>
    <cellStyle name="SAPBEXHLevel3 2 3 2 2 5" xfId="25512"/>
    <cellStyle name="SAPBEXHLevel3 2 3 2 2 6" xfId="25513"/>
    <cellStyle name="SAPBEXHLevel3 2 3 2 3" xfId="25514"/>
    <cellStyle name="SAPBEXHLevel3 2 3 2 4" xfId="25515"/>
    <cellStyle name="SAPBEXHLevel3 2 3 2 5" xfId="25516"/>
    <cellStyle name="SAPBEXHLevel3 2 3 2 6" xfId="25517"/>
    <cellStyle name="SAPBEXHLevel3 2 3 2 7" xfId="25518"/>
    <cellStyle name="SAPBEXHLevel3 2 3 2 8" xfId="25519"/>
    <cellStyle name="SAPBEXHLevel3 2 3 3" xfId="25520"/>
    <cellStyle name="SAPBEXHLevel3 2 3 3 2" xfId="25521"/>
    <cellStyle name="SAPBEXHLevel3 2 3 3 3" xfId="25522"/>
    <cellStyle name="SAPBEXHLevel3 2 3 3 4" xfId="25523"/>
    <cellStyle name="SAPBEXHLevel3 2 3 3 5" xfId="25524"/>
    <cellStyle name="SAPBEXHLevel3 2 3 3 6" xfId="25525"/>
    <cellStyle name="SAPBEXHLevel3 2 3 3 7" xfId="25526"/>
    <cellStyle name="SAPBEXHLevel3 2 3 4" xfId="25527"/>
    <cellStyle name="SAPBEXHLevel3 2 3 4 2" xfId="25528"/>
    <cellStyle name="SAPBEXHLevel3 2 3 4 3" xfId="25529"/>
    <cellStyle name="SAPBEXHLevel3 2 3 4 4" xfId="25530"/>
    <cellStyle name="SAPBEXHLevel3 2 3 4 5" xfId="25531"/>
    <cellStyle name="SAPBEXHLevel3 2 3 4 6" xfId="25532"/>
    <cellStyle name="SAPBEXHLevel3 2 3 5" xfId="25533"/>
    <cellStyle name="SAPBEXHLevel3 2 3 6" xfId="25534"/>
    <cellStyle name="SAPBEXHLevel3 2 3 7" xfId="25535"/>
    <cellStyle name="SAPBEXHLevel3 2 3 8" xfId="25536"/>
    <cellStyle name="SAPBEXHLevel3 2 3 9" xfId="25537"/>
    <cellStyle name="SAPBEXHLevel3 2 4" xfId="25538"/>
    <cellStyle name="SAPBEXHLevel3 2 4 2" xfId="25539"/>
    <cellStyle name="SAPBEXHLevel3 2 4 2 2" xfId="25540"/>
    <cellStyle name="SAPBEXHLevel3 2 4 2 3" xfId="25541"/>
    <cellStyle name="SAPBEXHLevel3 2 4 2 4" xfId="25542"/>
    <cellStyle name="SAPBEXHLevel3 2 4 2 5" xfId="25543"/>
    <cellStyle name="SAPBEXHLevel3 2 4 2 6" xfId="25544"/>
    <cellStyle name="SAPBEXHLevel3 2 4 3" xfId="25545"/>
    <cellStyle name="SAPBEXHLevel3 2 4 4" xfId="25546"/>
    <cellStyle name="SAPBEXHLevel3 2 4 5" xfId="25547"/>
    <cellStyle name="SAPBEXHLevel3 2 4 6" xfId="25548"/>
    <cellStyle name="SAPBEXHLevel3 2 4 7" xfId="25549"/>
    <cellStyle name="SAPBEXHLevel3 2 4 8" xfId="25550"/>
    <cellStyle name="SAPBEXHLevel3 2 5" xfId="25551"/>
    <cellStyle name="SAPBEXHLevel3 2 5 2" xfId="25552"/>
    <cellStyle name="SAPBEXHLevel3 2 5 2 2" xfId="25553"/>
    <cellStyle name="SAPBEXHLevel3 2 5 2 3" xfId="25554"/>
    <cellStyle name="SAPBEXHLevel3 2 5 2 4" xfId="25555"/>
    <cellStyle name="SAPBEXHLevel3 2 5 2 5" xfId="25556"/>
    <cellStyle name="SAPBEXHLevel3 2 5 2 6" xfId="25557"/>
    <cellStyle name="SAPBEXHLevel3 2 5 3" xfId="25558"/>
    <cellStyle name="SAPBEXHLevel3 2 5 4" xfId="25559"/>
    <cellStyle name="SAPBEXHLevel3 2 5 5" xfId="25560"/>
    <cellStyle name="SAPBEXHLevel3 2 5 6" xfId="25561"/>
    <cellStyle name="SAPBEXHLevel3 2 5 7" xfId="25562"/>
    <cellStyle name="SAPBEXHLevel3 2 5 8" xfId="25563"/>
    <cellStyle name="SAPBEXHLevel3 2 6" xfId="25564"/>
    <cellStyle name="SAPBEXHLevel3 2 6 2" xfId="25565"/>
    <cellStyle name="SAPBEXHLevel3 2 6 3" xfId="25566"/>
    <cellStyle name="SAPBEXHLevel3 2 6 4" xfId="25567"/>
    <cellStyle name="SAPBEXHLevel3 2 6 5" xfId="25568"/>
    <cellStyle name="SAPBEXHLevel3 2 6 6" xfId="25569"/>
    <cellStyle name="SAPBEXHLevel3 2 7" xfId="25570"/>
    <cellStyle name="SAPBEXHLevel3 2 7 2" xfId="25571"/>
    <cellStyle name="SAPBEXHLevel3 2 7 3" xfId="25572"/>
    <cellStyle name="SAPBEXHLevel3 2 7 4" xfId="25573"/>
    <cellStyle name="SAPBEXHLevel3 2 7 5" xfId="25574"/>
    <cellStyle name="SAPBEXHLevel3 2 7 6" xfId="25575"/>
    <cellStyle name="SAPBEXHLevel3 2 8" xfId="25576"/>
    <cellStyle name="SAPBEXHLevel3 2 8 2" xfId="25577"/>
    <cellStyle name="SAPBEXHLevel3 2 8 3" xfId="25578"/>
    <cellStyle name="SAPBEXHLevel3 2 8 4" xfId="25579"/>
    <cellStyle name="SAPBEXHLevel3 2 8 5" xfId="25580"/>
    <cellStyle name="SAPBEXHLevel3 2 9" xfId="25581"/>
    <cellStyle name="SAPBEXHLevel3 2 9 2" xfId="25582"/>
    <cellStyle name="SAPBEXHLevel3 2 9 3" xfId="25583"/>
    <cellStyle name="SAPBEXHLevel3 2 9 4" xfId="25584"/>
    <cellStyle name="SAPBEXHLevel3 2 9 5" xfId="25585"/>
    <cellStyle name="SAPBEXHLevel3 3" xfId="25586"/>
    <cellStyle name="SAPBEXHLevel3 3 10" xfId="25587"/>
    <cellStyle name="SAPBEXHLevel3 3 11" xfId="25588"/>
    <cellStyle name="SAPBEXHLevel3 3 12" xfId="25589"/>
    <cellStyle name="SAPBEXHLevel3 3 13" xfId="25590"/>
    <cellStyle name="SAPBEXHLevel3 3 2" xfId="25591"/>
    <cellStyle name="SAPBEXHLevel3 3 2 10" xfId="25592"/>
    <cellStyle name="SAPBEXHLevel3 3 2 2" xfId="25593"/>
    <cellStyle name="SAPBEXHLevel3 3 2 2 2" xfId="25594"/>
    <cellStyle name="SAPBEXHLevel3 3 2 2 2 2" xfId="25595"/>
    <cellStyle name="SAPBEXHLevel3 3 2 2 2 3" xfId="25596"/>
    <cellStyle name="SAPBEXHLevel3 3 2 2 2 4" xfId="25597"/>
    <cellStyle name="SAPBEXHLevel3 3 2 2 2 5" xfId="25598"/>
    <cellStyle name="SAPBEXHLevel3 3 2 2 2 6" xfId="25599"/>
    <cellStyle name="SAPBEXHLevel3 3 2 2 3" xfId="25600"/>
    <cellStyle name="SAPBEXHLevel3 3 2 2 4" xfId="25601"/>
    <cellStyle name="SAPBEXHLevel3 3 2 2 5" xfId="25602"/>
    <cellStyle name="SAPBEXHLevel3 3 2 2 6" xfId="25603"/>
    <cellStyle name="SAPBEXHLevel3 3 2 2 7" xfId="25604"/>
    <cellStyle name="SAPBEXHLevel3 3 2 2 8" xfId="25605"/>
    <cellStyle name="SAPBEXHLevel3 3 2 3" xfId="25606"/>
    <cellStyle name="SAPBEXHLevel3 3 2 3 2" xfId="25607"/>
    <cellStyle name="SAPBEXHLevel3 3 2 3 3" xfId="25608"/>
    <cellStyle name="SAPBEXHLevel3 3 2 3 4" xfId="25609"/>
    <cellStyle name="SAPBEXHLevel3 3 2 3 5" xfId="25610"/>
    <cellStyle name="SAPBEXHLevel3 3 2 3 6" xfId="25611"/>
    <cellStyle name="SAPBEXHLevel3 3 2 3 7" xfId="25612"/>
    <cellStyle name="SAPBEXHLevel3 3 2 4" xfId="25613"/>
    <cellStyle name="SAPBEXHLevel3 3 2 4 2" xfId="25614"/>
    <cellStyle name="SAPBEXHLevel3 3 2 4 3" xfId="25615"/>
    <cellStyle name="SAPBEXHLevel3 3 2 4 4" xfId="25616"/>
    <cellStyle name="SAPBEXHLevel3 3 2 4 5" xfId="25617"/>
    <cellStyle name="SAPBEXHLevel3 3 2 4 6" xfId="25618"/>
    <cellStyle name="SAPBEXHLevel3 3 2 5" xfId="25619"/>
    <cellStyle name="SAPBEXHLevel3 3 2 6" xfId="25620"/>
    <cellStyle name="SAPBEXHLevel3 3 2 7" xfId="25621"/>
    <cellStyle name="SAPBEXHLevel3 3 2 8" xfId="25622"/>
    <cellStyle name="SAPBEXHLevel3 3 2 9" xfId="25623"/>
    <cellStyle name="SAPBEXHLevel3 3 3" xfId="25624"/>
    <cellStyle name="SAPBEXHLevel3 3 3 10" xfId="25625"/>
    <cellStyle name="SAPBEXHLevel3 3 3 2" xfId="25626"/>
    <cellStyle name="SAPBEXHLevel3 3 3 2 2" xfId="25627"/>
    <cellStyle name="SAPBEXHLevel3 3 3 2 2 2" xfId="25628"/>
    <cellStyle name="SAPBEXHLevel3 3 3 2 2 3" xfId="25629"/>
    <cellStyle name="SAPBEXHLevel3 3 3 2 2 4" xfId="25630"/>
    <cellStyle name="SAPBEXHLevel3 3 3 2 2 5" xfId="25631"/>
    <cellStyle name="SAPBEXHLevel3 3 3 2 2 6" xfId="25632"/>
    <cellStyle name="SAPBEXHLevel3 3 3 2 3" xfId="25633"/>
    <cellStyle name="SAPBEXHLevel3 3 3 2 4" xfId="25634"/>
    <cellStyle name="SAPBEXHLevel3 3 3 2 5" xfId="25635"/>
    <cellStyle name="SAPBEXHLevel3 3 3 2 6" xfId="25636"/>
    <cellStyle name="SAPBEXHLevel3 3 3 2 7" xfId="25637"/>
    <cellStyle name="SAPBEXHLevel3 3 3 2 8" xfId="25638"/>
    <cellStyle name="SAPBEXHLevel3 3 3 3" xfId="25639"/>
    <cellStyle name="SAPBEXHLevel3 3 3 3 2" xfId="25640"/>
    <cellStyle name="SAPBEXHLevel3 3 3 3 3" xfId="25641"/>
    <cellStyle name="SAPBEXHLevel3 3 3 3 4" xfId="25642"/>
    <cellStyle name="SAPBEXHLevel3 3 3 3 5" xfId="25643"/>
    <cellStyle name="SAPBEXHLevel3 3 3 3 6" xfId="25644"/>
    <cellStyle name="SAPBEXHLevel3 3 3 3 7" xfId="25645"/>
    <cellStyle name="SAPBEXHLevel3 3 3 4" xfId="25646"/>
    <cellStyle name="SAPBEXHLevel3 3 3 4 2" xfId="25647"/>
    <cellStyle name="SAPBEXHLevel3 3 3 4 3" xfId="25648"/>
    <cellStyle name="SAPBEXHLevel3 3 3 4 4" xfId="25649"/>
    <cellStyle name="SAPBEXHLevel3 3 3 4 5" xfId="25650"/>
    <cellStyle name="SAPBEXHLevel3 3 3 4 6" xfId="25651"/>
    <cellStyle name="SAPBEXHLevel3 3 3 5" xfId="25652"/>
    <cellStyle name="SAPBEXHLevel3 3 3 6" xfId="25653"/>
    <cellStyle name="SAPBEXHLevel3 3 3 7" xfId="25654"/>
    <cellStyle name="SAPBEXHLevel3 3 3 8" xfId="25655"/>
    <cellStyle name="SAPBEXHLevel3 3 3 9" xfId="25656"/>
    <cellStyle name="SAPBEXHLevel3 3 4" xfId="25657"/>
    <cellStyle name="SAPBEXHLevel3 3 4 2" xfId="25658"/>
    <cellStyle name="SAPBEXHLevel3 3 4 2 2" xfId="25659"/>
    <cellStyle name="SAPBEXHLevel3 3 4 2 3" xfId="25660"/>
    <cellStyle name="SAPBEXHLevel3 3 4 2 4" xfId="25661"/>
    <cellStyle name="SAPBEXHLevel3 3 4 2 5" xfId="25662"/>
    <cellStyle name="SAPBEXHLevel3 3 4 2 6" xfId="25663"/>
    <cellStyle name="SAPBEXHLevel3 3 4 3" xfId="25664"/>
    <cellStyle name="SAPBEXHLevel3 3 4 4" xfId="25665"/>
    <cellStyle name="SAPBEXHLevel3 3 4 5" xfId="25666"/>
    <cellStyle name="SAPBEXHLevel3 3 4 6" xfId="25667"/>
    <cellStyle name="SAPBEXHLevel3 3 4 7" xfId="25668"/>
    <cellStyle name="SAPBEXHLevel3 3 4 8" xfId="25669"/>
    <cellStyle name="SAPBEXHLevel3 3 5" xfId="25670"/>
    <cellStyle name="SAPBEXHLevel3 3 5 2" xfId="25671"/>
    <cellStyle name="SAPBEXHLevel3 3 5 2 2" xfId="25672"/>
    <cellStyle name="SAPBEXHLevel3 3 5 2 3" xfId="25673"/>
    <cellStyle name="SAPBEXHLevel3 3 5 2 4" xfId="25674"/>
    <cellStyle name="SAPBEXHLevel3 3 5 2 5" xfId="25675"/>
    <cellStyle name="SAPBEXHLevel3 3 5 2 6" xfId="25676"/>
    <cellStyle name="SAPBEXHLevel3 3 5 3" xfId="25677"/>
    <cellStyle name="SAPBEXHLevel3 3 5 4" xfId="25678"/>
    <cellStyle name="SAPBEXHLevel3 3 5 5" xfId="25679"/>
    <cellStyle name="SAPBEXHLevel3 3 5 6" xfId="25680"/>
    <cellStyle name="SAPBEXHLevel3 3 5 7" xfId="25681"/>
    <cellStyle name="SAPBEXHLevel3 3 5 8" xfId="25682"/>
    <cellStyle name="SAPBEXHLevel3 3 6" xfId="25683"/>
    <cellStyle name="SAPBEXHLevel3 3 6 2" xfId="25684"/>
    <cellStyle name="SAPBEXHLevel3 3 6 3" xfId="25685"/>
    <cellStyle name="SAPBEXHLevel3 3 6 4" xfId="25686"/>
    <cellStyle name="SAPBEXHLevel3 3 6 5" xfId="25687"/>
    <cellStyle name="SAPBEXHLevel3 3 6 6" xfId="25688"/>
    <cellStyle name="SAPBEXHLevel3 3 6 7" xfId="25689"/>
    <cellStyle name="SAPBEXHLevel3 3 7" xfId="25690"/>
    <cellStyle name="SAPBEXHLevel3 3 7 2" xfId="25691"/>
    <cellStyle name="SAPBEXHLevel3 3 7 3" xfId="25692"/>
    <cellStyle name="SAPBEXHLevel3 3 7 4" xfId="25693"/>
    <cellStyle name="SAPBEXHLevel3 3 7 5" xfId="25694"/>
    <cellStyle name="SAPBEXHLevel3 3 7 6" xfId="25695"/>
    <cellStyle name="SAPBEXHLevel3 3 8" xfId="25696"/>
    <cellStyle name="SAPBEXHLevel3 3 9" xfId="25697"/>
    <cellStyle name="SAPBEXHLevel3 4" xfId="25698"/>
    <cellStyle name="SAPBEXHLevel3 4 10" xfId="25699"/>
    <cellStyle name="SAPBEXHLevel3 4 11" xfId="25700"/>
    <cellStyle name="SAPBEXHLevel3 4 12" xfId="25701"/>
    <cellStyle name="SAPBEXHLevel3 4 13" xfId="25702"/>
    <cellStyle name="SAPBEXHLevel3 4 2" xfId="25703"/>
    <cellStyle name="SAPBEXHLevel3 4 2 10" xfId="25704"/>
    <cellStyle name="SAPBEXHLevel3 4 2 2" xfId="25705"/>
    <cellStyle name="SAPBEXHLevel3 4 2 2 2" xfId="25706"/>
    <cellStyle name="SAPBEXHLevel3 4 2 2 2 2" xfId="25707"/>
    <cellStyle name="SAPBEXHLevel3 4 2 2 2 3" xfId="25708"/>
    <cellStyle name="SAPBEXHLevel3 4 2 2 2 4" xfId="25709"/>
    <cellStyle name="SAPBEXHLevel3 4 2 2 2 5" xfId="25710"/>
    <cellStyle name="SAPBEXHLevel3 4 2 2 2 6" xfId="25711"/>
    <cellStyle name="SAPBEXHLevel3 4 2 2 3" xfId="25712"/>
    <cellStyle name="SAPBEXHLevel3 4 2 2 4" xfId="25713"/>
    <cellStyle name="SAPBEXHLevel3 4 2 2 5" xfId="25714"/>
    <cellStyle name="SAPBEXHLevel3 4 2 2 6" xfId="25715"/>
    <cellStyle name="SAPBEXHLevel3 4 2 2 7" xfId="25716"/>
    <cellStyle name="SAPBEXHLevel3 4 2 2 8" xfId="25717"/>
    <cellStyle name="SAPBEXHLevel3 4 2 3" xfId="25718"/>
    <cellStyle name="SAPBEXHLevel3 4 2 3 2" xfId="25719"/>
    <cellStyle name="SAPBEXHLevel3 4 2 3 3" xfId="25720"/>
    <cellStyle name="SAPBEXHLevel3 4 2 3 4" xfId="25721"/>
    <cellStyle name="SAPBEXHLevel3 4 2 3 5" xfId="25722"/>
    <cellStyle name="SAPBEXHLevel3 4 2 3 6" xfId="25723"/>
    <cellStyle name="SAPBEXHLevel3 4 2 3 7" xfId="25724"/>
    <cellStyle name="SAPBEXHLevel3 4 2 4" xfId="25725"/>
    <cellStyle name="SAPBEXHLevel3 4 2 4 2" xfId="25726"/>
    <cellStyle name="SAPBEXHLevel3 4 2 4 3" xfId="25727"/>
    <cellStyle name="SAPBEXHLevel3 4 2 4 4" xfId="25728"/>
    <cellStyle name="SAPBEXHLevel3 4 2 4 5" xfId="25729"/>
    <cellStyle name="SAPBEXHLevel3 4 2 4 6" xfId="25730"/>
    <cellStyle name="SAPBEXHLevel3 4 2 5" xfId="25731"/>
    <cellStyle name="SAPBEXHLevel3 4 2 6" xfId="25732"/>
    <cellStyle name="SAPBEXHLevel3 4 2 7" xfId="25733"/>
    <cellStyle name="SAPBEXHLevel3 4 2 8" xfId="25734"/>
    <cellStyle name="SAPBEXHLevel3 4 2 9" xfId="25735"/>
    <cellStyle name="SAPBEXHLevel3 4 3" xfId="25736"/>
    <cellStyle name="SAPBEXHLevel3 4 3 10" xfId="25737"/>
    <cellStyle name="SAPBEXHLevel3 4 3 2" xfId="25738"/>
    <cellStyle name="SAPBEXHLevel3 4 3 2 2" xfId="25739"/>
    <cellStyle name="SAPBEXHLevel3 4 3 2 2 2" xfId="25740"/>
    <cellStyle name="SAPBEXHLevel3 4 3 2 2 3" xfId="25741"/>
    <cellStyle name="SAPBEXHLevel3 4 3 2 2 4" xfId="25742"/>
    <cellStyle name="SAPBEXHLevel3 4 3 2 2 5" xfId="25743"/>
    <cellStyle name="SAPBEXHLevel3 4 3 2 2 6" xfId="25744"/>
    <cellStyle name="SAPBEXHLevel3 4 3 2 3" xfId="25745"/>
    <cellStyle name="SAPBEXHLevel3 4 3 2 4" xfId="25746"/>
    <cellStyle name="SAPBEXHLevel3 4 3 2 5" xfId="25747"/>
    <cellStyle name="SAPBEXHLevel3 4 3 2 6" xfId="25748"/>
    <cellStyle name="SAPBEXHLevel3 4 3 2 7" xfId="25749"/>
    <cellStyle name="SAPBEXHLevel3 4 3 2 8" xfId="25750"/>
    <cellStyle name="SAPBEXHLevel3 4 3 3" xfId="25751"/>
    <cellStyle name="SAPBEXHLevel3 4 3 3 2" xfId="25752"/>
    <cellStyle name="SAPBEXHLevel3 4 3 3 3" xfId="25753"/>
    <cellStyle name="SAPBEXHLevel3 4 3 3 4" xfId="25754"/>
    <cellStyle name="SAPBEXHLevel3 4 3 3 5" xfId="25755"/>
    <cellStyle name="SAPBEXHLevel3 4 3 3 6" xfId="25756"/>
    <cellStyle name="SAPBEXHLevel3 4 3 3 7" xfId="25757"/>
    <cellStyle name="SAPBEXHLevel3 4 3 4" xfId="25758"/>
    <cellStyle name="SAPBEXHLevel3 4 3 4 2" xfId="25759"/>
    <cellStyle name="SAPBEXHLevel3 4 3 4 3" xfId="25760"/>
    <cellStyle name="SAPBEXHLevel3 4 3 4 4" xfId="25761"/>
    <cellStyle name="SAPBEXHLevel3 4 3 4 5" xfId="25762"/>
    <cellStyle name="SAPBEXHLevel3 4 3 4 6" xfId="25763"/>
    <cellStyle name="SAPBEXHLevel3 4 3 5" xfId="25764"/>
    <cellStyle name="SAPBEXHLevel3 4 3 6" xfId="25765"/>
    <cellStyle name="SAPBEXHLevel3 4 3 7" xfId="25766"/>
    <cellStyle name="SAPBEXHLevel3 4 3 8" xfId="25767"/>
    <cellStyle name="SAPBEXHLevel3 4 3 9" xfId="25768"/>
    <cellStyle name="SAPBEXHLevel3 4 4" xfId="25769"/>
    <cellStyle name="SAPBEXHLevel3 4 4 2" xfId="25770"/>
    <cellStyle name="SAPBEXHLevel3 4 4 2 2" xfId="25771"/>
    <cellStyle name="SAPBEXHLevel3 4 4 2 3" xfId="25772"/>
    <cellStyle name="SAPBEXHLevel3 4 4 2 4" xfId="25773"/>
    <cellStyle name="SAPBEXHLevel3 4 4 2 5" xfId="25774"/>
    <cellStyle name="SAPBEXHLevel3 4 4 2 6" xfId="25775"/>
    <cellStyle name="SAPBEXHLevel3 4 4 3" xfId="25776"/>
    <cellStyle name="SAPBEXHLevel3 4 4 4" xfId="25777"/>
    <cellStyle name="SAPBEXHLevel3 4 4 5" xfId="25778"/>
    <cellStyle name="SAPBEXHLevel3 4 4 6" xfId="25779"/>
    <cellStyle name="SAPBEXHLevel3 4 4 7" xfId="25780"/>
    <cellStyle name="SAPBEXHLevel3 4 4 8" xfId="25781"/>
    <cellStyle name="SAPBEXHLevel3 4 5" xfId="25782"/>
    <cellStyle name="SAPBEXHLevel3 4 5 2" xfId="25783"/>
    <cellStyle name="SAPBEXHLevel3 4 5 2 2" xfId="25784"/>
    <cellStyle name="SAPBEXHLevel3 4 5 2 3" xfId="25785"/>
    <cellStyle name="SAPBEXHLevel3 4 5 2 4" xfId="25786"/>
    <cellStyle name="SAPBEXHLevel3 4 5 2 5" xfId="25787"/>
    <cellStyle name="SAPBEXHLevel3 4 5 2 6" xfId="25788"/>
    <cellStyle name="SAPBEXHLevel3 4 5 3" xfId="25789"/>
    <cellStyle name="SAPBEXHLevel3 4 5 4" xfId="25790"/>
    <cellStyle name="SAPBEXHLevel3 4 5 5" xfId="25791"/>
    <cellStyle name="SAPBEXHLevel3 4 5 6" xfId="25792"/>
    <cellStyle name="SAPBEXHLevel3 4 5 7" xfId="25793"/>
    <cellStyle name="SAPBEXHLevel3 4 5 8" xfId="25794"/>
    <cellStyle name="SAPBEXHLevel3 4 6" xfId="25795"/>
    <cellStyle name="SAPBEXHLevel3 4 6 2" xfId="25796"/>
    <cellStyle name="SAPBEXHLevel3 4 6 3" xfId="25797"/>
    <cellStyle name="SAPBEXHLevel3 4 6 4" xfId="25798"/>
    <cellStyle name="SAPBEXHLevel3 4 6 5" xfId="25799"/>
    <cellStyle name="SAPBEXHLevel3 4 6 6" xfId="25800"/>
    <cellStyle name="SAPBEXHLevel3 4 6 7" xfId="25801"/>
    <cellStyle name="SAPBEXHLevel3 4 7" xfId="25802"/>
    <cellStyle name="SAPBEXHLevel3 4 7 2" xfId="25803"/>
    <cellStyle name="SAPBEXHLevel3 4 7 3" xfId="25804"/>
    <cellStyle name="SAPBEXHLevel3 4 7 4" xfId="25805"/>
    <cellStyle name="SAPBEXHLevel3 4 7 5" xfId="25806"/>
    <cellStyle name="SAPBEXHLevel3 4 7 6" xfId="25807"/>
    <cellStyle name="SAPBEXHLevel3 4 8" xfId="25808"/>
    <cellStyle name="SAPBEXHLevel3 4 9" xfId="25809"/>
    <cellStyle name="SAPBEXHLevel3 5" xfId="25810"/>
    <cellStyle name="SAPBEXHLevel3 5 10" xfId="25811"/>
    <cellStyle name="SAPBEXHLevel3 5 2" xfId="25812"/>
    <cellStyle name="SAPBEXHLevel3 5 2 2" xfId="25813"/>
    <cellStyle name="SAPBEXHLevel3 5 2 2 2" xfId="25814"/>
    <cellStyle name="SAPBEXHLevel3 5 2 2 3" xfId="25815"/>
    <cellStyle name="SAPBEXHLevel3 5 2 2 4" xfId="25816"/>
    <cellStyle name="SAPBEXHLevel3 5 2 2 5" xfId="25817"/>
    <cellStyle name="SAPBEXHLevel3 5 2 2 6" xfId="25818"/>
    <cellStyle name="SAPBEXHLevel3 5 2 3" xfId="25819"/>
    <cellStyle name="SAPBEXHLevel3 5 2 4" xfId="25820"/>
    <cellStyle name="SAPBEXHLevel3 5 2 5" xfId="25821"/>
    <cellStyle name="SAPBEXHLevel3 5 2 6" xfId="25822"/>
    <cellStyle name="SAPBEXHLevel3 5 2 7" xfId="25823"/>
    <cellStyle name="SAPBEXHLevel3 5 2 8" xfId="25824"/>
    <cellStyle name="SAPBEXHLevel3 5 3" xfId="25825"/>
    <cellStyle name="SAPBEXHLevel3 5 3 2" xfId="25826"/>
    <cellStyle name="SAPBEXHLevel3 5 3 3" xfId="25827"/>
    <cellStyle name="SAPBEXHLevel3 5 3 4" xfId="25828"/>
    <cellStyle name="SAPBEXHLevel3 5 3 5" xfId="25829"/>
    <cellStyle name="SAPBEXHLevel3 5 3 6" xfId="25830"/>
    <cellStyle name="SAPBEXHLevel3 5 3 7" xfId="25831"/>
    <cellStyle name="SAPBEXHLevel3 5 4" xfId="25832"/>
    <cellStyle name="SAPBEXHLevel3 5 4 2" xfId="25833"/>
    <cellStyle name="SAPBEXHLevel3 5 4 3" xfId="25834"/>
    <cellStyle name="SAPBEXHLevel3 5 4 4" xfId="25835"/>
    <cellStyle name="SAPBEXHLevel3 5 4 5" xfId="25836"/>
    <cellStyle name="SAPBEXHLevel3 5 4 6" xfId="25837"/>
    <cellStyle name="SAPBEXHLevel3 5 5" xfId="25838"/>
    <cellStyle name="SAPBEXHLevel3 5 6" xfId="25839"/>
    <cellStyle name="SAPBEXHLevel3 5 7" xfId="25840"/>
    <cellStyle name="SAPBEXHLevel3 5 8" xfId="25841"/>
    <cellStyle name="SAPBEXHLevel3 5 9" xfId="25842"/>
    <cellStyle name="SAPBEXHLevel3 6" xfId="25843"/>
    <cellStyle name="SAPBEXHLevel3 6 2" xfId="25844"/>
    <cellStyle name="SAPBEXHLevel3 6 3" xfId="25845"/>
    <cellStyle name="SAPBEXHLevel3 6 4" xfId="25846"/>
    <cellStyle name="SAPBEXHLevel3 6 5" xfId="25847"/>
    <cellStyle name="SAPBEXHLevel3 7" xfId="25848"/>
    <cellStyle name="SAPBEXHLevel3 7 2" xfId="25849"/>
    <cellStyle name="SAPBEXHLevel3 7 3" xfId="25850"/>
    <cellStyle name="SAPBEXHLevel3 7 4" xfId="25851"/>
    <cellStyle name="SAPBEXHLevel3 7 5" xfId="25852"/>
    <cellStyle name="SAPBEXHLevel3 8" xfId="25853"/>
    <cellStyle name="SAPBEXHLevel3 8 2" xfId="25854"/>
    <cellStyle name="SAPBEXHLevel3 9" xfId="25855"/>
    <cellStyle name="SAPBEXHLevel3 9 2" xfId="25856"/>
    <cellStyle name="SAPBEXHLevel3X" xfId="25857"/>
    <cellStyle name="SAPBEXHLevel3X 10" xfId="25858"/>
    <cellStyle name="SAPBEXHLevel3X 11" xfId="25859"/>
    <cellStyle name="SAPBEXHLevel3X 12" xfId="25860"/>
    <cellStyle name="SAPBEXHLevel3X 13" xfId="25861"/>
    <cellStyle name="SAPBEXHLevel3X 14" xfId="25862"/>
    <cellStyle name="SAPBEXHLevel3X 15" xfId="25863"/>
    <cellStyle name="SAPBEXHLevel3X 16" xfId="25864"/>
    <cellStyle name="SAPBEXHLevel3X 17" xfId="25865"/>
    <cellStyle name="SAPBEXHLevel3X 2" xfId="25866"/>
    <cellStyle name="SAPBEXHLevel3X 2 10" xfId="25867"/>
    <cellStyle name="SAPBEXHLevel3X 2 11" xfId="25868"/>
    <cellStyle name="SAPBEXHLevel3X 2 12" xfId="25869"/>
    <cellStyle name="SAPBEXHLevel3X 2 13" xfId="25870"/>
    <cellStyle name="SAPBEXHLevel3X 2 14" xfId="25871"/>
    <cellStyle name="SAPBEXHLevel3X 2 15" xfId="25872"/>
    <cellStyle name="SAPBEXHLevel3X 2 16" xfId="25873"/>
    <cellStyle name="SAPBEXHLevel3X 2 17" xfId="25874"/>
    <cellStyle name="SAPBEXHLevel3X 2 2" xfId="25875"/>
    <cellStyle name="SAPBEXHLevel3X 2 2 10" xfId="25876"/>
    <cellStyle name="SAPBEXHLevel3X 2 2 11" xfId="25877"/>
    <cellStyle name="SAPBEXHLevel3X 2 2 12" xfId="25878"/>
    <cellStyle name="SAPBEXHLevel3X 2 2 13" xfId="25879"/>
    <cellStyle name="SAPBEXHLevel3X 2 2 14" xfId="25880"/>
    <cellStyle name="SAPBEXHLevel3X 2 2 15" xfId="25881"/>
    <cellStyle name="SAPBEXHLevel3X 2 2 2" xfId="25882"/>
    <cellStyle name="SAPBEXHLevel3X 2 2 2 10" xfId="25883"/>
    <cellStyle name="SAPBEXHLevel3X 2 2 2 2" xfId="25884"/>
    <cellStyle name="SAPBEXHLevel3X 2 2 2 2 2" xfId="25885"/>
    <cellStyle name="SAPBEXHLevel3X 2 2 2 2 2 2" xfId="25886"/>
    <cellStyle name="SAPBEXHLevel3X 2 2 2 2 2 3" xfId="25887"/>
    <cellStyle name="SAPBEXHLevel3X 2 2 2 2 2 4" xfId="25888"/>
    <cellStyle name="SAPBEXHLevel3X 2 2 2 2 2 5" xfId="25889"/>
    <cellStyle name="SAPBEXHLevel3X 2 2 2 2 2 6" xfId="25890"/>
    <cellStyle name="SAPBEXHLevel3X 2 2 2 2 3" xfId="25891"/>
    <cellStyle name="SAPBEXHLevel3X 2 2 2 2 4" xfId="25892"/>
    <cellStyle name="SAPBEXHLevel3X 2 2 2 2 5" xfId="25893"/>
    <cellStyle name="SAPBEXHLevel3X 2 2 2 2 6" xfId="25894"/>
    <cellStyle name="SAPBEXHLevel3X 2 2 2 2 7" xfId="25895"/>
    <cellStyle name="SAPBEXHLevel3X 2 2 2 2 8" xfId="25896"/>
    <cellStyle name="SAPBEXHLevel3X 2 2 2 3" xfId="25897"/>
    <cellStyle name="SAPBEXHLevel3X 2 2 2 3 2" xfId="25898"/>
    <cellStyle name="SAPBEXHLevel3X 2 2 2 3 3" xfId="25899"/>
    <cellStyle name="SAPBEXHLevel3X 2 2 2 3 4" xfId="25900"/>
    <cellStyle name="SAPBEXHLevel3X 2 2 2 3 5" xfId="25901"/>
    <cellStyle name="SAPBEXHLevel3X 2 2 2 3 6" xfId="25902"/>
    <cellStyle name="SAPBEXHLevel3X 2 2 2 3 7" xfId="25903"/>
    <cellStyle name="SAPBEXHLevel3X 2 2 2 4" xfId="25904"/>
    <cellStyle name="SAPBEXHLevel3X 2 2 2 4 2" xfId="25905"/>
    <cellStyle name="SAPBEXHLevel3X 2 2 2 4 3" xfId="25906"/>
    <cellStyle name="SAPBEXHLevel3X 2 2 2 4 4" xfId="25907"/>
    <cellStyle name="SAPBEXHLevel3X 2 2 2 4 5" xfId="25908"/>
    <cellStyle name="SAPBEXHLevel3X 2 2 2 4 6" xfId="25909"/>
    <cellStyle name="SAPBEXHLevel3X 2 2 2 5" xfId="25910"/>
    <cellStyle name="SAPBEXHLevel3X 2 2 2 6" xfId="25911"/>
    <cellStyle name="SAPBEXHLevel3X 2 2 2 7" xfId="25912"/>
    <cellStyle name="SAPBEXHLevel3X 2 2 2 8" xfId="25913"/>
    <cellStyle name="SAPBEXHLevel3X 2 2 2 9" xfId="25914"/>
    <cellStyle name="SAPBEXHLevel3X 2 2 3" xfId="25915"/>
    <cellStyle name="SAPBEXHLevel3X 2 2 3 10" xfId="25916"/>
    <cellStyle name="SAPBEXHLevel3X 2 2 3 2" xfId="25917"/>
    <cellStyle name="SAPBEXHLevel3X 2 2 3 2 2" xfId="25918"/>
    <cellStyle name="SAPBEXHLevel3X 2 2 3 2 2 2" xfId="25919"/>
    <cellStyle name="SAPBEXHLevel3X 2 2 3 2 2 3" xfId="25920"/>
    <cellStyle name="SAPBEXHLevel3X 2 2 3 2 2 4" xfId="25921"/>
    <cellStyle name="SAPBEXHLevel3X 2 2 3 2 2 5" xfId="25922"/>
    <cellStyle name="SAPBEXHLevel3X 2 2 3 2 2 6" xfId="25923"/>
    <cellStyle name="SAPBEXHLevel3X 2 2 3 2 3" xfId="25924"/>
    <cellStyle name="SAPBEXHLevel3X 2 2 3 2 4" xfId="25925"/>
    <cellStyle name="SAPBEXHLevel3X 2 2 3 2 5" xfId="25926"/>
    <cellStyle name="SAPBEXHLevel3X 2 2 3 2 6" xfId="25927"/>
    <cellStyle name="SAPBEXHLevel3X 2 2 3 2 7" xfId="25928"/>
    <cellStyle name="SAPBEXHLevel3X 2 2 3 2 8" xfId="25929"/>
    <cellStyle name="SAPBEXHLevel3X 2 2 3 3" xfId="25930"/>
    <cellStyle name="SAPBEXHLevel3X 2 2 3 3 2" xfId="25931"/>
    <cellStyle name="SAPBEXHLevel3X 2 2 3 3 3" xfId="25932"/>
    <cellStyle name="SAPBEXHLevel3X 2 2 3 3 4" xfId="25933"/>
    <cellStyle name="SAPBEXHLevel3X 2 2 3 3 5" xfId="25934"/>
    <cellStyle name="SAPBEXHLevel3X 2 2 3 3 6" xfId="25935"/>
    <cellStyle name="SAPBEXHLevel3X 2 2 3 3 7" xfId="25936"/>
    <cellStyle name="SAPBEXHLevel3X 2 2 3 4" xfId="25937"/>
    <cellStyle name="SAPBEXHLevel3X 2 2 3 4 2" xfId="25938"/>
    <cellStyle name="SAPBEXHLevel3X 2 2 3 4 3" xfId="25939"/>
    <cellStyle name="SAPBEXHLevel3X 2 2 3 4 4" xfId="25940"/>
    <cellStyle name="SAPBEXHLevel3X 2 2 3 4 5" xfId="25941"/>
    <cellStyle name="SAPBEXHLevel3X 2 2 3 4 6" xfId="25942"/>
    <cellStyle name="SAPBEXHLevel3X 2 2 3 5" xfId="25943"/>
    <cellStyle name="SAPBEXHLevel3X 2 2 3 6" xfId="25944"/>
    <cellStyle name="SAPBEXHLevel3X 2 2 3 7" xfId="25945"/>
    <cellStyle name="SAPBEXHLevel3X 2 2 3 8" xfId="25946"/>
    <cellStyle name="SAPBEXHLevel3X 2 2 3 9" xfId="25947"/>
    <cellStyle name="SAPBEXHLevel3X 2 2 4" xfId="25948"/>
    <cellStyle name="SAPBEXHLevel3X 2 2 4 2" xfId="25949"/>
    <cellStyle name="SAPBEXHLevel3X 2 2 4 2 2" xfId="25950"/>
    <cellStyle name="SAPBEXHLevel3X 2 2 4 2 3" xfId="25951"/>
    <cellStyle name="SAPBEXHLevel3X 2 2 4 2 4" xfId="25952"/>
    <cellStyle name="SAPBEXHLevel3X 2 2 4 2 5" xfId="25953"/>
    <cellStyle name="SAPBEXHLevel3X 2 2 4 2 6" xfId="25954"/>
    <cellStyle name="SAPBEXHLevel3X 2 2 4 3" xfId="25955"/>
    <cellStyle name="SAPBEXHLevel3X 2 2 4 4" xfId="25956"/>
    <cellStyle name="SAPBEXHLevel3X 2 2 4 5" xfId="25957"/>
    <cellStyle name="SAPBEXHLevel3X 2 2 4 6" xfId="25958"/>
    <cellStyle name="SAPBEXHLevel3X 2 2 4 7" xfId="25959"/>
    <cellStyle name="SAPBEXHLevel3X 2 2 4 8" xfId="25960"/>
    <cellStyle name="SAPBEXHLevel3X 2 2 5" xfId="25961"/>
    <cellStyle name="SAPBEXHLevel3X 2 2 5 2" xfId="25962"/>
    <cellStyle name="SAPBEXHLevel3X 2 2 5 2 2" xfId="25963"/>
    <cellStyle name="SAPBEXHLevel3X 2 2 5 2 3" xfId="25964"/>
    <cellStyle name="SAPBEXHLevel3X 2 2 5 2 4" xfId="25965"/>
    <cellStyle name="SAPBEXHLevel3X 2 2 5 2 5" xfId="25966"/>
    <cellStyle name="SAPBEXHLevel3X 2 2 5 2 6" xfId="25967"/>
    <cellStyle name="SAPBEXHLevel3X 2 2 5 3" xfId="25968"/>
    <cellStyle name="SAPBEXHLevel3X 2 2 5 4" xfId="25969"/>
    <cellStyle name="SAPBEXHLevel3X 2 2 5 5" xfId="25970"/>
    <cellStyle name="SAPBEXHLevel3X 2 2 5 6" xfId="25971"/>
    <cellStyle name="SAPBEXHLevel3X 2 2 5 7" xfId="25972"/>
    <cellStyle name="SAPBEXHLevel3X 2 2 5 8" xfId="25973"/>
    <cellStyle name="SAPBEXHLevel3X 2 2 6" xfId="25974"/>
    <cellStyle name="SAPBEXHLevel3X 2 2 6 2" xfId="25975"/>
    <cellStyle name="SAPBEXHLevel3X 2 2 6 3" xfId="25976"/>
    <cellStyle name="SAPBEXHLevel3X 2 2 6 4" xfId="25977"/>
    <cellStyle name="SAPBEXHLevel3X 2 2 6 5" xfId="25978"/>
    <cellStyle name="SAPBEXHLevel3X 2 2 6 6" xfId="25979"/>
    <cellStyle name="SAPBEXHLevel3X 2 2 6 7" xfId="25980"/>
    <cellStyle name="SAPBEXHLevel3X 2 2 7" xfId="25981"/>
    <cellStyle name="SAPBEXHLevel3X 2 2 7 2" xfId="25982"/>
    <cellStyle name="SAPBEXHLevel3X 2 2 7 3" xfId="25983"/>
    <cellStyle name="SAPBEXHLevel3X 2 2 7 4" xfId="25984"/>
    <cellStyle name="SAPBEXHLevel3X 2 2 7 5" xfId="25985"/>
    <cellStyle name="SAPBEXHLevel3X 2 2 7 6" xfId="25986"/>
    <cellStyle name="SAPBEXHLevel3X 2 2 8" xfId="25987"/>
    <cellStyle name="SAPBEXHLevel3X 2 2 9" xfId="25988"/>
    <cellStyle name="SAPBEXHLevel3X 2 3" xfId="25989"/>
    <cellStyle name="SAPBEXHLevel3X 2 3 10" xfId="25990"/>
    <cellStyle name="SAPBEXHLevel3X 2 3 2" xfId="25991"/>
    <cellStyle name="SAPBEXHLevel3X 2 3 2 2" xfId="25992"/>
    <cellStyle name="SAPBEXHLevel3X 2 3 2 2 2" xfId="25993"/>
    <cellStyle name="SAPBEXHLevel3X 2 3 2 2 3" xfId="25994"/>
    <cellStyle name="SAPBEXHLevel3X 2 3 2 2 4" xfId="25995"/>
    <cellStyle name="SAPBEXHLevel3X 2 3 2 2 5" xfId="25996"/>
    <cellStyle name="SAPBEXHLevel3X 2 3 2 2 6" xfId="25997"/>
    <cellStyle name="SAPBEXHLevel3X 2 3 2 3" xfId="25998"/>
    <cellStyle name="SAPBEXHLevel3X 2 3 2 4" xfId="25999"/>
    <cellStyle name="SAPBEXHLevel3X 2 3 2 5" xfId="26000"/>
    <cellStyle name="SAPBEXHLevel3X 2 3 2 6" xfId="26001"/>
    <cellStyle name="SAPBEXHLevel3X 2 3 2 7" xfId="26002"/>
    <cellStyle name="SAPBEXHLevel3X 2 3 2 8" xfId="26003"/>
    <cellStyle name="SAPBEXHLevel3X 2 3 3" xfId="26004"/>
    <cellStyle name="SAPBEXHLevel3X 2 3 3 2" xfId="26005"/>
    <cellStyle name="SAPBEXHLevel3X 2 3 3 3" xfId="26006"/>
    <cellStyle name="SAPBEXHLevel3X 2 3 3 4" xfId="26007"/>
    <cellStyle name="SAPBEXHLevel3X 2 3 3 5" xfId="26008"/>
    <cellStyle name="SAPBEXHLevel3X 2 3 3 6" xfId="26009"/>
    <cellStyle name="SAPBEXHLevel3X 2 3 3 7" xfId="26010"/>
    <cellStyle name="SAPBEXHLevel3X 2 3 4" xfId="26011"/>
    <cellStyle name="SAPBEXHLevel3X 2 3 4 2" xfId="26012"/>
    <cellStyle name="SAPBEXHLevel3X 2 3 4 3" xfId="26013"/>
    <cellStyle name="SAPBEXHLevel3X 2 3 4 4" xfId="26014"/>
    <cellStyle name="SAPBEXHLevel3X 2 3 4 5" xfId="26015"/>
    <cellStyle name="SAPBEXHLevel3X 2 3 4 6" xfId="26016"/>
    <cellStyle name="SAPBEXHLevel3X 2 3 5" xfId="26017"/>
    <cellStyle name="SAPBEXHLevel3X 2 3 6" xfId="26018"/>
    <cellStyle name="SAPBEXHLevel3X 2 3 7" xfId="26019"/>
    <cellStyle name="SAPBEXHLevel3X 2 3 8" xfId="26020"/>
    <cellStyle name="SAPBEXHLevel3X 2 3 9" xfId="26021"/>
    <cellStyle name="SAPBEXHLevel3X 2 4" xfId="26022"/>
    <cellStyle name="SAPBEXHLevel3X 2 4 2" xfId="26023"/>
    <cellStyle name="SAPBEXHLevel3X 2 4 2 2" xfId="26024"/>
    <cellStyle name="SAPBEXHLevel3X 2 4 2 3" xfId="26025"/>
    <cellStyle name="SAPBEXHLevel3X 2 4 2 4" xfId="26026"/>
    <cellStyle name="SAPBEXHLevel3X 2 4 2 5" xfId="26027"/>
    <cellStyle name="SAPBEXHLevel3X 2 4 2 6" xfId="26028"/>
    <cellStyle name="SAPBEXHLevel3X 2 4 3" xfId="26029"/>
    <cellStyle name="SAPBEXHLevel3X 2 4 4" xfId="26030"/>
    <cellStyle name="SAPBEXHLevel3X 2 4 5" xfId="26031"/>
    <cellStyle name="SAPBEXHLevel3X 2 4 6" xfId="26032"/>
    <cellStyle name="SAPBEXHLevel3X 2 4 7" xfId="26033"/>
    <cellStyle name="SAPBEXHLevel3X 2 4 8" xfId="26034"/>
    <cellStyle name="SAPBEXHLevel3X 2 5" xfId="26035"/>
    <cellStyle name="SAPBEXHLevel3X 2 5 2" xfId="26036"/>
    <cellStyle name="SAPBEXHLevel3X 2 5 2 2" xfId="26037"/>
    <cellStyle name="SAPBEXHLevel3X 2 5 2 3" xfId="26038"/>
    <cellStyle name="SAPBEXHLevel3X 2 5 2 4" xfId="26039"/>
    <cellStyle name="SAPBEXHLevel3X 2 5 2 5" xfId="26040"/>
    <cellStyle name="SAPBEXHLevel3X 2 5 2 6" xfId="26041"/>
    <cellStyle name="SAPBEXHLevel3X 2 5 3" xfId="26042"/>
    <cellStyle name="SAPBEXHLevel3X 2 5 4" xfId="26043"/>
    <cellStyle name="SAPBEXHLevel3X 2 5 5" xfId="26044"/>
    <cellStyle name="SAPBEXHLevel3X 2 5 6" xfId="26045"/>
    <cellStyle name="SAPBEXHLevel3X 2 5 7" xfId="26046"/>
    <cellStyle name="SAPBEXHLevel3X 2 5 8" xfId="26047"/>
    <cellStyle name="SAPBEXHLevel3X 2 6" xfId="26048"/>
    <cellStyle name="SAPBEXHLevel3X 2 6 2" xfId="26049"/>
    <cellStyle name="SAPBEXHLevel3X 2 6 3" xfId="26050"/>
    <cellStyle name="SAPBEXHLevel3X 2 6 4" xfId="26051"/>
    <cellStyle name="SAPBEXHLevel3X 2 6 5" xfId="26052"/>
    <cellStyle name="SAPBEXHLevel3X 2 6 6" xfId="26053"/>
    <cellStyle name="SAPBEXHLevel3X 2 7" xfId="26054"/>
    <cellStyle name="SAPBEXHLevel3X 2 7 2" xfId="26055"/>
    <cellStyle name="SAPBEXHLevel3X 2 7 3" xfId="26056"/>
    <cellStyle name="SAPBEXHLevel3X 2 7 4" xfId="26057"/>
    <cellStyle name="SAPBEXHLevel3X 2 7 5" xfId="26058"/>
    <cellStyle name="SAPBEXHLevel3X 2 7 6" xfId="26059"/>
    <cellStyle name="SAPBEXHLevel3X 2 8" xfId="26060"/>
    <cellStyle name="SAPBEXHLevel3X 2 8 2" xfId="26061"/>
    <cellStyle name="SAPBEXHLevel3X 2 8 3" xfId="26062"/>
    <cellStyle name="SAPBEXHLevel3X 2 8 4" xfId="26063"/>
    <cellStyle name="SAPBEXHLevel3X 2 8 5" xfId="26064"/>
    <cellStyle name="SAPBEXHLevel3X 2 8 6" xfId="26065"/>
    <cellStyle name="SAPBEXHLevel3X 2 9" xfId="26066"/>
    <cellStyle name="SAPBEXHLevel3X 2 9 2" xfId="26067"/>
    <cellStyle name="SAPBEXHLevel3X 2 9 3" xfId="26068"/>
    <cellStyle name="SAPBEXHLevel3X 2 9 4" xfId="26069"/>
    <cellStyle name="SAPBEXHLevel3X 2 9 5" xfId="26070"/>
    <cellStyle name="SAPBEXHLevel3X 2 9 6" xfId="26071"/>
    <cellStyle name="SAPBEXHLevel3X 3" xfId="26072"/>
    <cellStyle name="SAPBEXHLevel3X 3 10" xfId="26073"/>
    <cellStyle name="SAPBEXHLevel3X 3 11" xfId="26074"/>
    <cellStyle name="SAPBEXHLevel3X 3 12" xfId="26075"/>
    <cellStyle name="SAPBEXHLevel3X 3 13" xfId="26076"/>
    <cellStyle name="SAPBEXHLevel3X 3 2" xfId="26077"/>
    <cellStyle name="SAPBEXHLevel3X 3 2 10" xfId="26078"/>
    <cellStyle name="SAPBEXHLevel3X 3 2 2" xfId="26079"/>
    <cellStyle name="SAPBEXHLevel3X 3 2 2 2" xfId="26080"/>
    <cellStyle name="SAPBEXHLevel3X 3 2 2 2 2" xfId="26081"/>
    <cellStyle name="SAPBEXHLevel3X 3 2 2 2 3" xfId="26082"/>
    <cellStyle name="SAPBEXHLevel3X 3 2 2 2 4" xfId="26083"/>
    <cellStyle name="SAPBEXHLevel3X 3 2 2 2 5" xfId="26084"/>
    <cellStyle name="SAPBEXHLevel3X 3 2 2 2 6" xfId="26085"/>
    <cellStyle name="SAPBEXHLevel3X 3 2 2 3" xfId="26086"/>
    <cellStyle name="SAPBEXHLevel3X 3 2 2 4" xfId="26087"/>
    <cellStyle name="SAPBEXHLevel3X 3 2 2 5" xfId="26088"/>
    <cellStyle name="SAPBEXHLevel3X 3 2 2 6" xfId="26089"/>
    <cellStyle name="SAPBEXHLevel3X 3 2 2 7" xfId="26090"/>
    <cellStyle name="SAPBEXHLevel3X 3 2 2 8" xfId="26091"/>
    <cellStyle name="SAPBEXHLevel3X 3 2 3" xfId="26092"/>
    <cellStyle name="SAPBEXHLevel3X 3 2 3 2" xfId="26093"/>
    <cellStyle name="SAPBEXHLevel3X 3 2 3 3" xfId="26094"/>
    <cellStyle name="SAPBEXHLevel3X 3 2 3 4" xfId="26095"/>
    <cellStyle name="SAPBEXHLevel3X 3 2 3 5" xfId="26096"/>
    <cellStyle name="SAPBEXHLevel3X 3 2 3 6" xfId="26097"/>
    <cellStyle name="SAPBEXHLevel3X 3 2 3 7" xfId="26098"/>
    <cellStyle name="SAPBEXHLevel3X 3 2 4" xfId="26099"/>
    <cellStyle name="SAPBEXHLevel3X 3 2 4 2" xfId="26100"/>
    <cellStyle name="SAPBEXHLevel3X 3 2 4 3" xfId="26101"/>
    <cellStyle name="SAPBEXHLevel3X 3 2 4 4" xfId="26102"/>
    <cellStyle name="SAPBEXHLevel3X 3 2 4 5" xfId="26103"/>
    <cellStyle name="SAPBEXHLevel3X 3 2 4 6" xfId="26104"/>
    <cellStyle name="SAPBEXHLevel3X 3 2 5" xfId="26105"/>
    <cellStyle name="SAPBEXHLevel3X 3 2 6" xfId="26106"/>
    <cellStyle name="SAPBEXHLevel3X 3 2 7" xfId="26107"/>
    <cellStyle name="SAPBEXHLevel3X 3 2 8" xfId="26108"/>
    <cellStyle name="SAPBEXHLevel3X 3 2 9" xfId="26109"/>
    <cellStyle name="SAPBEXHLevel3X 3 3" xfId="26110"/>
    <cellStyle name="SAPBEXHLevel3X 3 3 10" xfId="26111"/>
    <cellStyle name="SAPBEXHLevel3X 3 3 2" xfId="26112"/>
    <cellStyle name="SAPBEXHLevel3X 3 3 2 2" xfId="26113"/>
    <cellStyle name="SAPBEXHLevel3X 3 3 2 2 2" xfId="26114"/>
    <cellStyle name="SAPBEXHLevel3X 3 3 2 2 3" xfId="26115"/>
    <cellStyle name="SAPBEXHLevel3X 3 3 2 2 4" xfId="26116"/>
    <cellStyle name="SAPBEXHLevel3X 3 3 2 2 5" xfId="26117"/>
    <cellStyle name="SAPBEXHLevel3X 3 3 2 2 6" xfId="26118"/>
    <cellStyle name="SAPBEXHLevel3X 3 3 2 3" xfId="26119"/>
    <cellStyle name="SAPBEXHLevel3X 3 3 2 4" xfId="26120"/>
    <cellStyle name="SAPBEXHLevel3X 3 3 2 5" xfId="26121"/>
    <cellStyle name="SAPBEXHLevel3X 3 3 2 6" xfId="26122"/>
    <cellStyle name="SAPBEXHLevel3X 3 3 2 7" xfId="26123"/>
    <cellStyle name="SAPBEXHLevel3X 3 3 2 8" xfId="26124"/>
    <cellStyle name="SAPBEXHLevel3X 3 3 3" xfId="26125"/>
    <cellStyle name="SAPBEXHLevel3X 3 3 3 2" xfId="26126"/>
    <cellStyle name="SAPBEXHLevel3X 3 3 3 3" xfId="26127"/>
    <cellStyle name="SAPBEXHLevel3X 3 3 3 4" xfId="26128"/>
    <cellStyle name="SAPBEXHLevel3X 3 3 3 5" xfId="26129"/>
    <cellStyle name="SAPBEXHLevel3X 3 3 3 6" xfId="26130"/>
    <cellStyle name="SAPBEXHLevel3X 3 3 3 7" xfId="26131"/>
    <cellStyle name="SAPBEXHLevel3X 3 3 4" xfId="26132"/>
    <cellStyle name="SAPBEXHLevel3X 3 3 4 2" xfId="26133"/>
    <cellStyle name="SAPBEXHLevel3X 3 3 4 3" xfId="26134"/>
    <cellStyle name="SAPBEXHLevel3X 3 3 4 4" xfId="26135"/>
    <cellStyle name="SAPBEXHLevel3X 3 3 4 5" xfId="26136"/>
    <cellStyle name="SAPBEXHLevel3X 3 3 4 6" xfId="26137"/>
    <cellStyle name="SAPBEXHLevel3X 3 3 5" xfId="26138"/>
    <cellStyle name="SAPBEXHLevel3X 3 3 6" xfId="26139"/>
    <cellStyle name="SAPBEXHLevel3X 3 3 7" xfId="26140"/>
    <cellStyle name="SAPBEXHLevel3X 3 3 8" xfId="26141"/>
    <cellStyle name="SAPBEXHLevel3X 3 3 9" xfId="26142"/>
    <cellStyle name="SAPBEXHLevel3X 3 4" xfId="26143"/>
    <cellStyle name="SAPBEXHLevel3X 3 4 2" xfId="26144"/>
    <cellStyle name="SAPBEXHLevel3X 3 4 2 2" xfId="26145"/>
    <cellStyle name="SAPBEXHLevel3X 3 4 2 3" xfId="26146"/>
    <cellStyle name="SAPBEXHLevel3X 3 4 2 4" xfId="26147"/>
    <cellStyle name="SAPBEXHLevel3X 3 4 2 5" xfId="26148"/>
    <cellStyle name="SAPBEXHLevel3X 3 4 2 6" xfId="26149"/>
    <cellStyle name="SAPBEXHLevel3X 3 4 3" xfId="26150"/>
    <cellStyle name="SAPBEXHLevel3X 3 4 4" xfId="26151"/>
    <cellStyle name="SAPBEXHLevel3X 3 4 5" xfId="26152"/>
    <cellStyle name="SAPBEXHLevel3X 3 4 6" xfId="26153"/>
    <cellStyle name="SAPBEXHLevel3X 3 4 7" xfId="26154"/>
    <cellStyle name="SAPBEXHLevel3X 3 4 8" xfId="26155"/>
    <cellStyle name="SAPBEXHLevel3X 3 5" xfId="26156"/>
    <cellStyle name="SAPBEXHLevel3X 3 5 2" xfId="26157"/>
    <cellStyle name="SAPBEXHLevel3X 3 5 2 2" xfId="26158"/>
    <cellStyle name="SAPBEXHLevel3X 3 5 2 3" xfId="26159"/>
    <cellStyle name="SAPBEXHLevel3X 3 5 2 4" xfId="26160"/>
    <cellStyle name="SAPBEXHLevel3X 3 5 2 5" xfId="26161"/>
    <cellStyle name="SAPBEXHLevel3X 3 5 2 6" xfId="26162"/>
    <cellStyle name="SAPBEXHLevel3X 3 5 3" xfId="26163"/>
    <cellStyle name="SAPBEXHLevel3X 3 5 4" xfId="26164"/>
    <cellStyle name="SAPBEXHLevel3X 3 5 5" xfId="26165"/>
    <cellStyle name="SAPBEXHLevel3X 3 5 6" xfId="26166"/>
    <cellStyle name="SAPBEXHLevel3X 3 5 7" xfId="26167"/>
    <cellStyle name="SAPBEXHLevel3X 3 5 8" xfId="26168"/>
    <cellStyle name="SAPBEXHLevel3X 3 6" xfId="26169"/>
    <cellStyle name="SAPBEXHLevel3X 3 6 2" xfId="26170"/>
    <cellStyle name="SAPBEXHLevel3X 3 6 3" xfId="26171"/>
    <cellStyle name="SAPBEXHLevel3X 3 6 4" xfId="26172"/>
    <cellStyle name="SAPBEXHLevel3X 3 6 5" xfId="26173"/>
    <cellStyle name="SAPBEXHLevel3X 3 6 6" xfId="26174"/>
    <cellStyle name="SAPBEXHLevel3X 3 6 7" xfId="26175"/>
    <cellStyle name="SAPBEXHLevel3X 3 7" xfId="26176"/>
    <cellStyle name="SAPBEXHLevel3X 3 7 2" xfId="26177"/>
    <cellStyle name="SAPBEXHLevel3X 3 7 3" xfId="26178"/>
    <cellStyle name="SAPBEXHLevel3X 3 7 4" xfId="26179"/>
    <cellStyle name="SAPBEXHLevel3X 3 7 5" xfId="26180"/>
    <cellStyle name="SAPBEXHLevel3X 3 7 6" xfId="26181"/>
    <cellStyle name="SAPBEXHLevel3X 3 8" xfId="26182"/>
    <cellStyle name="SAPBEXHLevel3X 3 9" xfId="26183"/>
    <cellStyle name="SAPBEXHLevel3X 4" xfId="26184"/>
    <cellStyle name="SAPBEXHLevel3X 4 10" xfId="26185"/>
    <cellStyle name="SAPBEXHLevel3X 4 11" xfId="26186"/>
    <cellStyle name="SAPBEXHLevel3X 4 12" xfId="26187"/>
    <cellStyle name="SAPBEXHLevel3X 4 13" xfId="26188"/>
    <cellStyle name="SAPBEXHLevel3X 4 2" xfId="26189"/>
    <cellStyle name="SAPBEXHLevel3X 4 2 10" xfId="26190"/>
    <cellStyle name="SAPBEXHLevel3X 4 2 2" xfId="26191"/>
    <cellStyle name="SAPBEXHLevel3X 4 2 2 2" xfId="26192"/>
    <cellStyle name="SAPBEXHLevel3X 4 2 2 2 2" xfId="26193"/>
    <cellStyle name="SAPBEXHLevel3X 4 2 2 2 3" xfId="26194"/>
    <cellStyle name="SAPBEXHLevel3X 4 2 2 2 4" xfId="26195"/>
    <cellStyle name="SAPBEXHLevel3X 4 2 2 2 5" xfId="26196"/>
    <cellStyle name="SAPBEXHLevel3X 4 2 2 2 6" xfId="26197"/>
    <cellStyle name="SAPBEXHLevel3X 4 2 2 3" xfId="26198"/>
    <cellStyle name="SAPBEXHLevel3X 4 2 2 4" xfId="26199"/>
    <cellStyle name="SAPBEXHLevel3X 4 2 2 5" xfId="26200"/>
    <cellStyle name="SAPBEXHLevel3X 4 2 2 6" xfId="26201"/>
    <cellStyle name="SAPBEXHLevel3X 4 2 2 7" xfId="26202"/>
    <cellStyle name="SAPBEXHLevel3X 4 2 2 8" xfId="26203"/>
    <cellStyle name="SAPBEXHLevel3X 4 2 3" xfId="26204"/>
    <cellStyle name="SAPBEXHLevel3X 4 2 3 2" xfId="26205"/>
    <cellStyle name="SAPBEXHLevel3X 4 2 3 3" xfId="26206"/>
    <cellStyle name="SAPBEXHLevel3X 4 2 3 4" xfId="26207"/>
    <cellStyle name="SAPBEXHLevel3X 4 2 3 5" xfId="26208"/>
    <cellStyle name="SAPBEXHLevel3X 4 2 3 6" xfId="26209"/>
    <cellStyle name="SAPBEXHLevel3X 4 2 3 7" xfId="26210"/>
    <cellStyle name="SAPBEXHLevel3X 4 2 4" xfId="26211"/>
    <cellStyle name="SAPBEXHLevel3X 4 2 4 2" xfId="26212"/>
    <cellStyle name="SAPBEXHLevel3X 4 2 4 3" xfId="26213"/>
    <cellStyle name="SAPBEXHLevel3X 4 2 4 4" xfId="26214"/>
    <cellStyle name="SAPBEXHLevel3X 4 2 4 5" xfId="26215"/>
    <cellStyle name="SAPBEXHLevel3X 4 2 4 6" xfId="26216"/>
    <cellStyle name="SAPBEXHLevel3X 4 2 5" xfId="26217"/>
    <cellStyle name="SAPBEXHLevel3X 4 2 6" xfId="26218"/>
    <cellStyle name="SAPBEXHLevel3X 4 2 7" xfId="26219"/>
    <cellStyle name="SAPBEXHLevel3X 4 2 8" xfId="26220"/>
    <cellStyle name="SAPBEXHLevel3X 4 2 9" xfId="26221"/>
    <cellStyle name="SAPBEXHLevel3X 4 3" xfId="26222"/>
    <cellStyle name="SAPBEXHLevel3X 4 3 10" xfId="26223"/>
    <cellStyle name="SAPBEXHLevel3X 4 3 2" xfId="26224"/>
    <cellStyle name="SAPBEXHLevel3X 4 3 2 2" xfId="26225"/>
    <cellStyle name="SAPBEXHLevel3X 4 3 2 2 2" xfId="26226"/>
    <cellStyle name="SAPBEXHLevel3X 4 3 2 2 3" xfId="26227"/>
    <cellStyle name="SAPBEXHLevel3X 4 3 2 2 4" xfId="26228"/>
    <cellStyle name="SAPBEXHLevel3X 4 3 2 2 5" xfId="26229"/>
    <cellStyle name="SAPBEXHLevel3X 4 3 2 2 6" xfId="26230"/>
    <cellStyle name="SAPBEXHLevel3X 4 3 2 3" xfId="26231"/>
    <cellStyle name="SAPBEXHLevel3X 4 3 2 4" xfId="26232"/>
    <cellStyle name="SAPBEXHLevel3X 4 3 2 5" xfId="26233"/>
    <cellStyle name="SAPBEXHLevel3X 4 3 2 6" xfId="26234"/>
    <cellStyle name="SAPBEXHLevel3X 4 3 2 7" xfId="26235"/>
    <cellStyle name="SAPBEXHLevel3X 4 3 2 8" xfId="26236"/>
    <cellStyle name="SAPBEXHLevel3X 4 3 3" xfId="26237"/>
    <cellStyle name="SAPBEXHLevel3X 4 3 3 2" xfId="26238"/>
    <cellStyle name="SAPBEXHLevel3X 4 3 3 3" xfId="26239"/>
    <cellStyle name="SAPBEXHLevel3X 4 3 3 4" xfId="26240"/>
    <cellStyle name="SAPBEXHLevel3X 4 3 3 5" xfId="26241"/>
    <cellStyle name="SAPBEXHLevel3X 4 3 3 6" xfId="26242"/>
    <cellStyle name="SAPBEXHLevel3X 4 3 3 7" xfId="26243"/>
    <cellStyle name="SAPBEXHLevel3X 4 3 4" xfId="26244"/>
    <cellStyle name="SAPBEXHLevel3X 4 3 4 2" xfId="26245"/>
    <cellStyle name="SAPBEXHLevel3X 4 3 4 3" xfId="26246"/>
    <cellStyle name="SAPBEXHLevel3X 4 3 4 4" xfId="26247"/>
    <cellStyle name="SAPBEXHLevel3X 4 3 4 5" xfId="26248"/>
    <cellStyle name="SAPBEXHLevel3X 4 3 4 6" xfId="26249"/>
    <cellStyle name="SAPBEXHLevel3X 4 3 5" xfId="26250"/>
    <cellStyle name="SAPBEXHLevel3X 4 3 6" xfId="26251"/>
    <cellStyle name="SAPBEXHLevel3X 4 3 7" xfId="26252"/>
    <cellStyle name="SAPBEXHLevel3X 4 3 8" xfId="26253"/>
    <cellStyle name="SAPBEXHLevel3X 4 3 9" xfId="26254"/>
    <cellStyle name="SAPBEXHLevel3X 4 4" xfId="26255"/>
    <cellStyle name="SAPBEXHLevel3X 4 4 2" xfId="26256"/>
    <cellStyle name="SAPBEXHLevel3X 4 4 2 2" xfId="26257"/>
    <cellStyle name="SAPBEXHLevel3X 4 4 2 3" xfId="26258"/>
    <cellStyle name="SAPBEXHLevel3X 4 4 2 4" xfId="26259"/>
    <cellStyle name="SAPBEXHLevel3X 4 4 2 5" xfId="26260"/>
    <cellStyle name="SAPBEXHLevel3X 4 4 2 6" xfId="26261"/>
    <cellStyle name="SAPBEXHLevel3X 4 4 3" xfId="26262"/>
    <cellStyle name="SAPBEXHLevel3X 4 4 4" xfId="26263"/>
    <cellStyle name="SAPBEXHLevel3X 4 4 5" xfId="26264"/>
    <cellStyle name="SAPBEXHLevel3X 4 4 6" xfId="26265"/>
    <cellStyle name="SAPBEXHLevel3X 4 4 7" xfId="26266"/>
    <cellStyle name="SAPBEXHLevel3X 4 4 8" xfId="26267"/>
    <cellStyle name="SAPBEXHLevel3X 4 5" xfId="26268"/>
    <cellStyle name="SAPBEXHLevel3X 4 5 2" xfId="26269"/>
    <cellStyle name="SAPBEXHLevel3X 4 5 2 2" xfId="26270"/>
    <cellStyle name="SAPBEXHLevel3X 4 5 2 3" xfId="26271"/>
    <cellStyle name="SAPBEXHLevel3X 4 5 2 4" xfId="26272"/>
    <cellStyle name="SAPBEXHLevel3X 4 5 2 5" xfId="26273"/>
    <cellStyle name="SAPBEXHLevel3X 4 5 2 6" xfId="26274"/>
    <cellStyle name="SAPBEXHLevel3X 4 5 3" xfId="26275"/>
    <cellStyle name="SAPBEXHLevel3X 4 5 4" xfId="26276"/>
    <cellStyle name="SAPBEXHLevel3X 4 5 5" xfId="26277"/>
    <cellStyle name="SAPBEXHLevel3X 4 5 6" xfId="26278"/>
    <cellStyle name="SAPBEXHLevel3X 4 5 7" xfId="26279"/>
    <cellStyle name="SAPBEXHLevel3X 4 5 8" xfId="26280"/>
    <cellStyle name="SAPBEXHLevel3X 4 6" xfId="26281"/>
    <cellStyle name="SAPBEXHLevel3X 4 6 2" xfId="26282"/>
    <cellStyle name="SAPBEXHLevel3X 4 6 3" xfId="26283"/>
    <cellStyle name="SAPBEXHLevel3X 4 6 4" xfId="26284"/>
    <cellStyle name="SAPBEXHLevel3X 4 6 5" xfId="26285"/>
    <cellStyle name="SAPBEXHLevel3X 4 6 6" xfId="26286"/>
    <cellStyle name="SAPBEXHLevel3X 4 6 7" xfId="26287"/>
    <cellStyle name="SAPBEXHLevel3X 4 7" xfId="26288"/>
    <cellStyle name="SAPBEXHLevel3X 4 7 2" xfId="26289"/>
    <cellStyle name="SAPBEXHLevel3X 4 7 3" xfId="26290"/>
    <cellStyle name="SAPBEXHLevel3X 4 7 4" xfId="26291"/>
    <cellStyle name="SAPBEXHLevel3X 4 7 5" xfId="26292"/>
    <cellStyle name="SAPBEXHLevel3X 4 7 6" xfId="26293"/>
    <cellStyle name="SAPBEXHLevel3X 4 8" xfId="26294"/>
    <cellStyle name="SAPBEXHLevel3X 4 9" xfId="26295"/>
    <cellStyle name="SAPBEXHLevel3X 5" xfId="26296"/>
    <cellStyle name="SAPBEXHLevel3X 5 10" xfId="26297"/>
    <cellStyle name="SAPBEXHLevel3X 5 2" xfId="26298"/>
    <cellStyle name="SAPBEXHLevel3X 5 2 2" xfId="26299"/>
    <cellStyle name="SAPBEXHLevel3X 5 2 2 2" xfId="26300"/>
    <cellStyle name="SAPBEXHLevel3X 5 2 2 3" xfId="26301"/>
    <cellStyle name="SAPBEXHLevel3X 5 2 2 4" xfId="26302"/>
    <cellStyle name="SAPBEXHLevel3X 5 2 2 5" xfId="26303"/>
    <cellStyle name="SAPBEXHLevel3X 5 2 2 6" xfId="26304"/>
    <cellStyle name="SAPBEXHLevel3X 5 2 3" xfId="26305"/>
    <cellStyle name="SAPBEXHLevel3X 5 2 4" xfId="26306"/>
    <cellStyle name="SAPBEXHLevel3X 5 2 5" xfId="26307"/>
    <cellStyle name="SAPBEXHLevel3X 5 2 6" xfId="26308"/>
    <cellStyle name="SAPBEXHLevel3X 5 2 7" xfId="26309"/>
    <cellStyle name="SAPBEXHLevel3X 5 2 8" xfId="26310"/>
    <cellStyle name="SAPBEXHLevel3X 5 3" xfId="26311"/>
    <cellStyle name="SAPBEXHLevel3X 5 3 2" xfId="26312"/>
    <cellStyle name="SAPBEXHLevel3X 5 3 3" xfId="26313"/>
    <cellStyle name="SAPBEXHLevel3X 5 3 4" xfId="26314"/>
    <cellStyle name="SAPBEXHLevel3X 5 3 5" xfId="26315"/>
    <cellStyle name="SAPBEXHLevel3X 5 3 6" xfId="26316"/>
    <cellStyle name="SAPBEXHLevel3X 5 3 7" xfId="26317"/>
    <cellStyle name="SAPBEXHLevel3X 5 4" xfId="26318"/>
    <cellStyle name="SAPBEXHLevel3X 5 4 2" xfId="26319"/>
    <cellStyle name="SAPBEXHLevel3X 5 4 3" xfId="26320"/>
    <cellStyle name="SAPBEXHLevel3X 5 4 4" xfId="26321"/>
    <cellStyle name="SAPBEXHLevel3X 5 4 5" xfId="26322"/>
    <cellStyle name="SAPBEXHLevel3X 5 4 6" xfId="26323"/>
    <cellStyle name="SAPBEXHLevel3X 5 5" xfId="26324"/>
    <cellStyle name="SAPBEXHLevel3X 5 6" xfId="26325"/>
    <cellStyle name="SAPBEXHLevel3X 5 7" xfId="26326"/>
    <cellStyle name="SAPBEXHLevel3X 5 8" xfId="26327"/>
    <cellStyle name="SAPBEXHLevel3X 5 9" xfId="26328"/>
    <cellStyle name="SAPBEXHLevel3X 6" xfId="26329"/>
    <cellStyle name="SAPBEXHLevel3X 6 2" xfId="26330"/>
    <cellStyle name="SAPBEXHLevel3X 6 3" xfId="26331"/>
    <cellStyle name="SAPBEXHLevel3X 6 4" xfId="26332"/>
    <cellStyle name="SAPBEXHLevel3X 6 5" xfId="26333"/>
    <cellStyle name="SAPBEXHLevel3X 6 6" xfId="26334"/>
    <cellStyle name="SAPBEXHLevel3X 7" xfId="26335"/>
    <cellStyle name="SAPBEXHLevel3X 7 2" xfId="26336"/>
    <cellStyle name="SAPBEXHLevel3X 7 3" xfId="26337"/>
    <cellStyle name="SAPBEXHLevel3X 7 4" xfId="26338"/>
    <cellStyle name="SAPBEXHLevel3X 7 5" xfId="26339"/>
    <cellStyle name="SAPBEXHLevel3X 7 6" xfId="26340"/>
    <cellStyle name="SAPBEXHLevel3X 8" xfId="26341"/>
    <cellStyle name="SAPBEXHLevel3X 8 2" xfId="26342"/>
    <cellStyle name="SAPBEXHLevel3X 9" xfId="26343"/>
    <cellStyle name="SAPBEXHLevel3X 9 2" xfId="26344"/>
    <cellStyle name="SAPBEXinputData" xfId="26345"/>
    <cellStyle name="SAPBEXinputData 10" xfId="26346"/>
    <cellStyle name="SAPBEXinputData 11" xfId="26347"/>
    <cellStyle name="SAPBEXinputData 2" xfId="26348"/>
    <cellStyle name="SAPBEXinputData 3" xfId="26349"/>
    <cellStyle name="SAPBEXinputData 4" xfId="26350"/>
    <cellStyle name="SAPBEXinputData 5" xfId="26351"/>
    <cellStyle name="SAPBEXinputData 6" xfId="26352"/>
    <cellStyle name="SAPBEXinputData 7" xfId="26353"/>
    <cellStyle name="SAPBEXinputData 8" xfId="26354"/>
    <cellStyle name="SAPBEXinputData 9" xfId="26355"/>
    <cellStyle name="SAPBEXItemHeader" xfId="26356"/>
    <cellStyle name="SAPBEXresData" xfId="26357"/>
    <cellStyle name="SAPBEXresData 10" xfId="26358"/>
    <cellStyle name="SAPBEXresData 11" xfId="26359"/>
    <cellStyle name="SAPBEXresData 12" xfId="26360"/>
    <cellStyle name="SAPBEXresData 13" xfId="26361"/>
    <cellStyle name="SAPBEXresData 14" xfId="26362"/>
    <cellStyle name="SAPBEXresData 15" xfId="26363"/>
    <cellStyle name="SAPBEXresData 16" xfId="26364"/>
    <cellStyle name="SAPBEXresData 2" xfId="26365"/>
    <cellStyle name="SAPBEXresData 2 10" xfId="26366"/>
    <cellStyle name="SAPBEXresData 2 11" xfId="26367"/>
    <cellStyle name="SAPBEXresData 2 12" xfId="26368"/>
    <cellStyle name="SAPBEXresData 2 13" xfId="26369"/>
    <cellStyle name="SAPBEXresData 2 14" xfId="26370"/>
    <cellStyle name="SAPBEXresData 2 15" xfId="26371"/>
    <cellStyle name="SAPBEXresData 2 16" xfId="26372"/>
    <cellStyle name="SAPBEXresData 2 17" xfId="26373"/>
    <cellStyle name="SAPBEXresData 2 2" xfId="26374"/>
    <cellStyle name="SAPBEXresData 2 2 10" xfId="26375"/>
    <cellStyle name="SAPBEXresData 2 2 11" xfId="26376"/>
    <cellStyle name="SAPBEXresData 2 2 12" xfId="26377"/>
    <cellStyle name="SAPBEXresData 2 2 13" xfId="26378"/>
    <cellStyle name="SAPBEXresData 2 2 14" xfId="26379"/>
    <cellStyle name="SAPBEXresData 2 2 15" xfId="26380"/>
    <cellStyle name="SAPBEXresData 2 2 2" xfId="26381"/>
    <cellStyle name="SAPBEXresData 2 2 2 10" xfId="26382"/>
    <cellStyle name="SAPBEXresData 2 2 2 2" xfId="26383"/>
    <cellStyle name="SAPBEXresData 2 2 2 2 2" xfId="26384"/>
    <cellStyle name="SAPBEXresData 2 2 2 2 2 2" xfId="26385"/>
    <cellStyle name="SAPBEXresData 2 2 2 2 2 3" xfId="26386"/>
    <cellStyle name="SAPBEXresData 2 2 2 2 2 4" xfId="26387"/>
    <cellStyle name="SAPBEXresData 2 2 2 2 2 5" xfId="26388"/>
    <cellStyle name="SAPBEXresData 2 2 2 2 2 6" xfId="26389"/>
    <cellStyle name="SAPBEXresData 2 2 2 2 3" xfId="26390"/>
    <cellStyle name="SAPBEXresData 2 2 2 2 4" xfId="26391"/>
    <cellStyle name="SAPBEXresData 2 2 2 2 5" xfId="26392"/>
    <cellStyle name="SAPBEXresData 2 2 2 2 6" xfId="26393"/>
    <cellStyle name="SAPBEXresData 2 2 2 2 7" xfId="26394"/>
    <cellStyle name="SAPBEXresData 2 2 2 2 8" xfId="26395"/>
    <cellStyle name="SAPBEXresData 2 2 2 3" xfId="26396"/>
    <cellStyle name="SAPBEXresData 2 2 2 3 2" xfId="26397"/>
    <cellStyle name="SAPBEXresData 2 2 2 3 3" xfId="26398"/>
    <cellStyle name="SAPBEXresData 2 2 2 3 4" xfId="26399"/>
    <cellStyle name="SAPBEXresData 2 2 2 3 5" xfId="26400"/>
    <cellStyle name="SAPBEXresData 2 2 2 3 6" xfId="26401"/>
    <cellStyle name="SAPBEXresData 2 2 2 3 7" xfId="26402"/>
    <cellStyle name="SAPBEXresData 2 2 2 4" xfId="26403"/>
    <cellStyle name="SAPBEXresData 2 2 2 4 2" xfId="26404"/>
    <cellStyle name="SAPBEXresData 2 2 2 4 3" xfId="26405"/>
    <cellStyle name="SAPBEXresData 2 2 2 4 4" xfId="26406"/>
    <cellStyle name="SAPBEXresData 2 2 2 4 5" xfId="26407"/>
    <cellStyle name="SAPBEXresData 2 2 2 4 6" xfId="26408"/>
    <cellStyle name="SAPBEXresData 2 2 2 5" xfId="26409"/>
    <cellStyle name="SAPBEXresData 2 2 2 6" xfId="26410"/>
    <cellStyle name="SAPBEXresData 2 2 2 7" xfId="26411"/>
    <cellStyle name="SAPBEXresData 2 2 2 8" xfId="26412"/>
    <cellStyle name="SAPBEXresData 2 2 2 9" xfId="26413"/>
    <cellStyle name="SAPBEXresData 2 2 3" xfId="26414"/>
    <cellStyle name="SAPBEXresData 2 2 3 10" xfId="26415"/>
    <cellStyle name="SAPBEXresData 2 2 3 2" xfId="26416"/>
    <cellStyle name="SAPBEXresData 2 2 3 2 2" xfId="26417"/>
    <cellStyle name="SAPBEXresData 2 2 3 2 2 2" xfId="26418"/>
    <cellStyle name="SAPBEXresData 2 2 3 2 2 3" xfId="26419"/>
    <cellStyle name="SAPBEXresData 2 2 3 2 2 4" xfId="26420"/>
    <cellStyle name="SAPBEXresData 2 2 3 2 2 5" xfId="26421"/>
    <cellStyle name="SAPBEXresData 2 2 3 2 2 6" xfId="26422"/>
    <cellStyle name="SAPBEXresData 2 2 3 2 3" xfId="26423"/>
    <cellStyle name="SAPBEXresData 2 2 3 2 4" xfId="26424"/>
    <cellStyle name="SAPBEXresData 2 2 3 2 5" xfId="26425"/>
    <cellStyle name="SAPBEXresData 2 2 3 2 6" xfId="26426"/>
    <cellStyle name="SAPBEXresData 2 2 3 2 7" xfId="26427"/>
    <cellStyle name="SAPBEXresData 2 2 3 2 8" xfId="26428"/>
    <cellStyle name="SAPBEXresData 2 2 3 3" xfId="26429"/>
    <cellStyle name="SAPBEXresData 2 2 3 3 2" xfId="26430"/>
    <cellStyle name="SAPBEXresData 2 2 3 3 3" xfId="26431"/>
    <cellStyle name="SAPBEXresData 2 2 3 3 4" xfId="26432"/>
    <cellStyle name="SAPBEXresData 2 2 3 3 5" xfId="26433"/>
    <cellStyle name="SAPBEXresData 2 2 3 3 6" xfId="26434"/>
    <cellStyle name="SAPBEXresData 2 2 3 3 7" xfId="26435"/>
    <cellStyle name="SAPBEXresData 2 2 3 4" xfId="26436"/>
    <cellStyle name="SAPBEXresData 2 2 3 4 2" xfId="26437"/>
    <cellStyle name="SAPBEXresData 2 2 3 4 3" xfId="26438"/>
    <cellStyle name="SAPBEXresData 2 2 3 4 4" xfId="26439"/>
    <cellStyle name="SAPBEXresData 2 2 3 4 5" xfId="26440"/>
    <cellStyle name="SAPBEXresData 2 2 3 4 6" xfId="26441"/>
    <cellStyle name="SAPBEXresData 2 2 3 5" xfId="26442"/>
    <cellStyle name="SAPBEXresData 2 2 3 6" xfId="26443"/>
    <cellStyle name="SAPBEXresData 2 2 3 7" xfId="26444"/>
    <cellStyle name="SAPBEXresData 2 2 3 8" xfId="26445"/>
    <cellStyle name="SAPBEXresData 2 2 3 9" xfId="26446"/>
    <cellStyle name="SAPBEXresData 2 2 4" xfId="26447"/>
    <cellStyle name="SAPBEXresData 2 2 4 2" xfId="26448"/>
    <cellStyle name="SAPBEXresData 2 2 4 2 2" xfId="26449"/>
    <cellStyle name="SAPBEXresData 2 2 4 2 3" xfId="26450"/>
    <cellStyle name="SAPBEXresData 2 2 4 2 4" xfId="26451"/>
    <cellStyle name="SAPBEXresData 2 2 4 2 5" xfId="26452"/>
    <cellStyle name="SAPBEXresData 2 2 4 2 6" xfId="26453"/>
    <cellStyle name="SAPBEXresData 2 2 4 3" xfId="26454"/>
    <cellStyle name="SAPBEXresData 2 2 4 4" xfId="26455"/>
    <cellStyle name="SAPBEXresData 2 2 4 5" xfId="26456"/>
    <cellStyle name="SAPBEXresData 2 2 4 6" xfId="26457"/>
    <cellStyle name="SAPBEXresData 2 2 4 7" xfId="26458"/>
    <cellStyle name="SAPBEXresData 2 2 4 8" xfId="26459"/>
    <cellStyle name="SAPBEXresData 2 2 5" xfId="26460"/>
    <cellStyle name="SAPBEXresData 2 2 5 2" xfId="26461"/>
    <cellStyle name="SAPBEXresData 2 2 5 2 2" xfId="26462"/>
    <cellStyle name="SAPBEXresData 2 2 5 2 3" xfId="26463"/>
    <cellStyle name="SAPBEXresData 2 2 5 2 4" xfId="26464"/>
    <cellStyle name="SAPBEXresData 2 2 5 2 5" xfId="26465"/>
    <cellStyle name="SAPBEXresData 2 2 5 2 6" xfId="26466"/>
    <cellStyle name="SAPBEXresData 2 2 5 3" xfId="26467"/>
    <cellStyle name="SAPBEXresData 2 2 5 4" xfId="26468"/>
    <cellStyle name="SAPBEXresData 2 2 5 5" xfId="26469"/>
    <cellStyle name="SAPBEXresData 2 2 5 6" xfId="26470"/>
    <cellStyle name="SAPBEXresData 2 2 5 7" xfId="26471"/>
    <cellStyle name="SAPBEXresData 2 2 5 8" xfId="26472"/>
    <cellStyle name="SAPBEXresData 2 2 6" xfId="26473"/>
    <cellStyle name="SAPBEXresData 2 2 6 2" xfId="26474"/>
    <cellStyle name="SAPBEXresData 2 2 6 3" xfId="26475"/>
    <cellStyle name="SAPBEXresData 2 2 6 4" xfId="26476"/>
    <cellStyle name="SAPBEXresData 2 2 6 5" xfId="26477"/>
    <cellStyle name="SAPBEXresData 2 2 6 6" xfId="26478"/>
    <cellStyle name="SAPBEXresData 2 2 6 7" xfId="26479"/>
    <cellStyle name="SAPBEXresData 2 2 7" xfId="26480"/>
    <cellStyle name="SAPBEXresData 2 2 7 2" xfId="26481"/>
    <cellStyle name="SAPBEXresData 2 2 7 3" xfId="26482"/>
    <cellStyle name="SAPBEXresData 2 2 7 4" xfId="26483"/>
    <cellStyle name="SAPBEXresData 2 2 7 5" xfId="26484"/>
    <cellStyle name="SAPBEXresData 2 2 7 6" xfId="26485"/>
    <cellStyle name="SAPBEXresData 2 2 8" xfId="26486"/>
    <cellStyle name="SAPBEXresData 2 2 9" xfId="26487"/>
    <cellStyle name="SAPBEXresData 2 3" xfId="26488"/>
    <cellStyle name="SAPBEXresData 2 3 10" xfId="26489"/>
    <cellStyle name="SAPBEXresData 2 3 2" xfId="26490"/>
    <cellStyle name="SAPBEXresData 2 3 2 2" xfId="26491"/>
    <cellStyle name="SAPBEXresData 2 3 2 2 2" xfId="26492"/>
    <cellStyle name="SAPBEXresData 2 3 2 2 3" xfId="26493"/>
    <cellStyle name="SAPBEXresData 2 3 2 2 4" xfId="26494"/>
    <cellStyle name="SAPBEXresData 2 3 2 2 5" xfId="26495"/>
    <cellStyle name="SAPBEXresData 2 3 2 2 6" xfId="26496"/>
    <cellStyle name="SAPBEXresData 2 3 2 3" xfId="26497"/>
    <cellStyle name="SAPBEXresData 2 3 2 4" xfId="26498"/>
    <cellStyle name="SAPBEXresData 2 3 2 5" xfId="26499"/>
    <cellStyle name="SAPBEXresData 2 3 2 6" xfId="26500"/>
    <cellStyle name="SAPBEXresData 2 3 2 7" xfId="26501"/>
    <cellStyle name="SAPBEXresData 2 3 2 8" xfId="26502"/>
    <cellStyle name="SAPBEXresData 2 3 3" xfId="26503"/>
    <cellStyle name="SAPBEXresData 2 3 3 2" xfId="26504"/>
    <cellStyle name="SAPBEXresData 2 3 3 3" xfId="26505"/>
    <cellStyle name="SAPBEXresData 2 3 3 4" xfId="26506"/>
    <cellStyle name="SAPBEXresData 2 3 3 5" xfId="26507"/>
    <cellStyle name="SAPBEXresData 2 3 3 6" xfId="26508"/>
    <cellStyle name="SAPBEXresData 2 3 3 7" xfId="26509"/>
    <cellStyle name="SAPBEXresData 2 3 4" xfId="26510"/>
    <cellStyle name="SAPBEXresData 2 3 4 2" xfId="26511"/>
    <cellStyle name="SAPBEXresData 2 3 4 3" xfId="26512"/>
    <cellStyle name="SAPBEXresData 2 3 4 4" xfId="26513"/>
    <cellStyle name="SAPBEXresData 2 3 4 5" xfId="26514"/>
    <cellStyle name="SAPBEXresData 2 3 4 6" xfId="26515"/>
    <cellStyle name="SAPBEXresData 2 3 5" xfId="26516"/>
    <cellStyle name="SAPBEXresData 2 3 6" xfId="26517"/>
    <cellStyle name="SAPBEXresData 2 3 7" xfId="26518"/>
    <cellStyle name="SAPBEXresData 2 3 8" xfId="26519"/>
    <cellStyle name="SAPBEXresData 2 3 9" xfId="26520"/>
    <cellStyle name="SAPBEXresData 2 4" xfId="26521"/>
    <cellStyle name="SAPBEXresData 2 4 2" xfId="26522"/>
    <cellStyle name="SAPBEXresData 2 4 2 2" xfId="26523"/>
    <cellStyle name="SAPBEXresData 2 4 2 3" xfId="26524"/>
    <cellStyle name="SAPBEXresData 2 4 2 4" xfId="26525"/>
    <cellStyle name="SAPBEXresData 2 4 2 5" xfId="26526"/>
    <cellStyle name="SAPBEXresData 2 4 2 6" xfId="26527"/>
    <cellStyle name="SAPBEXresData 2 4 3" xfId="26528"/>
    <cellStyle name="SAPBEXresData 2 4 4" xfId="26529"/>
    <cellStyle name="SAPBEXresData 2 4 5" xfId="26530"/>
    <cellStyle name="SAPBEXresData 2 4 6" xfId="26531"/>
    <cellStyle name="SAPBEXresData 2 4 7" xfId="26532"/>
    <cellStyle name="SAPBEXresData 2 4 8" xfId="26533"/>
    <cellStyle name="SAPBEXresData 2 5" xfId="26534"/>
    <cellStyle name="SAPBEXresData 2 5 2" xfId="26535"/>
    <cellStyle name="SAPBEXresData 2 5 2 2" xfId="26536"/>
    <cellStyle name="SAPBEXresData 2 5 2 3" xfId="26537"/>
    <cellStyle name="SAPBEXresData 2 5 2 4" xfId="26538"/>
    <cellStyle name="SAPBEXresData 2 5 2 5" xfId="26539"/>
    <cellStyle name="SAPBEXresData 2 5 2 6" xfId="26540"/>
    <cellStyle name="SAPBEXresData 2 5 3" xfId="26541"/>
    <cellStyle name="SAPBEXresData 2 5 4" xfId="26542"/>
    <cellStyle name="SAPBEXresData 2 5 5" xfId="26543"/>
    <cellStyle name="SAPBEXresData 2 5 6" xfId="26544"/>
    <cellStyle name="SAPBEXresData 2 5 7" xfId="26545"/>
    <cellStyle name="SAPBEXresData 2 5 8" xfId="26546"/>
    <cellStyle name="SAPBEXresData 2 6" xfId="26547"/>
    <cellStyle name="SAPBEXresData 2 6 2" xfId="26548"/>
    <cellStyle name="SAPBEXresData 2 6 3" xfId="26549"/>
    <cellStyle name="SAPBEXresData 2 6 4" xfId="26550"/>
    <cellStyle name="SAPBEXresData 2 6 5" xfId="26551"/>
    <cellStyle name="SAPBEXresData 2 6 6" xfId="26552"/>
    <cellStyle name="SAPBEXresData 2 7" xfId="26553"/>
    <cellStyle name="SAPBEXresData 2 7 2" xfId="26554"/>
    <cellStyle name="SAPBEXresData 2 7 3" xfId="26555"/>
    <cellStyle name="SAPBEXresData 2 7 4" xfId="26556"/>
    <cellStyle name="SAPBEXresData 2 7 5" xfId="26557"/>
    <cellStyle name="SAPBEXresData 2 7 6" xfId="26558"/>
    <cellStyle name="SAPBEXresData 2 8" xfId="26559"/>
    <cellStyle name="SAPBEXresData 2 8 2" xfId="26560"/>
    <cellStyle name="SAPBEXresData 2 8 3" xfId="26561"/>
    <cellStyle name="SAPBEXresData 2 8 4" xfId="26562"/>
    <cellStyle name="SAPBEXresData 2 8 5" xfId="26563"/>
    <cellStyle name="SAPBEXresData 2 8 6" xfId="26564"/>
    <cellStyle name="SAPBEXresData 2 9" xfId="26565"/>
    <cellStyle name="SAPBEXresData 2 9 2" xfId="26566"/>
    <cellStyle name="SAPBEXresData 2 9 3" xfId="26567"/>
    <cellStyle name="SAPBEXresData 2 9 4" xfId="26568"/>
    <cellStyle name="SAPBEXresData 2 9 5" xfId="26569"/>
    <cellStyle name="SAPBEXresData 2 9 6" xfId="26570"/>
    <cellStyle name="SAPBEXresData 3" xfId="26571"/>
    <cellStyle name="SAPBEXresData 3 10" xfId="26572"/>
    <cellStyle name="SAPBEXresData 3 11" xfId="26573"/>
    <cellStyle name="SAPBEXresData 3 12" xfId="26574"/>
    <cellStyle name="SAPBEXresData 3 13" xfId="26575"/>
    <cellStyle name="SAPBEXresData 3 2" xfId="26576"/>
    <cellStyle name="SAPBEXresData 3 2 10" xfId="26577"/>
    <cellStyle name="SAPBEXresData 3 2 2" xfId="26578"/>
    <cellStyle name="SAPBEXresData 3 2 2 2" xfId="26579"/>
    <cellStyle name="SAPBEXresData 3 2 2 2 2" xfId="26580"/>
    <cellStyle name="SAPBEXresData 3 2 2 2 3" xfId="26581"/>
    <cellStyle name="SAPBEXresData 3 2 2 2 4" xfId="26582"/>
    <cellStyle name="SAPBEXresData 3 2 2 2 5" xfId="26583"/>
    <cellStyle name="SAPBEXresData 3 2 2 2 6" xfId="26584"/>
    <cellStyle name="SAPBEXresData 3 2 2 3" xfId="26585"/>
    <cellStyle name="SAPBEXresData 3 2 2 4" xfId="26586"/>
    <cellStyle name="SAPBEXresData 3 2 2 5" xfId="26587"/>
    <cellStyle name="SAPBEXresData 3 2 2 6" xfId="26588"/>
    <cellStyle name="SAPBEXresData 3 2 2 7" xfId="26589"/>
    <cellStyle name="SAPBEXresData 3 2 2 8" xfId="26590"/>
    <cellStyle name="SAPBEXresData 3 2 3" xfId="26591"/>
    <cellStyle name="SAPBEXresData 3 2 3 2" xfId="26592"/>
    <cellStyle name="SAPBEXresData 3 2 3 3" xfId="26593"/>
    <cellStyle name="SAPBEXresData 3 2 3 4" xfId="26594"/>
    <cellStyle name="SAPBEXresData 3 2 3 5" xfId="26595"/>
    <cellStyle name="SAPBEXresData 3 2 3 6" xfId="26596"/>
    <cellStyle name="SAPBEXresData 3 2 3 7" xfId="26597"/>
    <cellStyle name="SAPBEXresData 3 2 4" xfId="26598"/>
    <cellStyle name="SAPBEXresData 3 2 4 2" xfId="26599"/>
    <cellStyle name="SAPBEXresData 3 2 4 3" xfId="26600"/>
    <cellStyle name="SAPBEXresData 3 2 4 4" xfId="26601"/>
    <cellStyle name="SAPBEXresData 3 2 4 5" xfId="26602"/>
    <cellStyle name="SAPBEXresData 3 2 4 6" xfId="26603"/>
    <cellStyle name="SAPBEXresData 3 2 5" xfId="26604"/>
    <cellStyle name="SAPBEXresData 3 2 6" xfId="26605"/>
    <cellStyle name="SAPBEXresData 3 2 7" xfId="26606"/>
    <cellStyle name="SAPBEXresData 3 2 8" xfId="26607"/>
    <cellStyle name="SAPBEXresData 3 2 9" xfId="26608"/>
    <cellStyle name="SAPBEXresData 3 3" xfId="26609"/>
    <cellStyle name="SAPBEXresData 3 3 10" xfId="26610"/>
    <cellStyle name="SAPBEXresData 3 3 2" xfId="26611"/>
    <cellStyle name="SAPBEXresData 3 3 2 2" xfId="26612"/>
    <cellStyle name="SAPBEXresData 3 3 2 2 2" xfId="26613"/>
    <cellStyle name="SAPBEXresData 3 3 2 2 3" xfId="26614"/>
    <cellStyle name="SAPBEXresData 3 3 2 2 4" xfId="26615"/>
    <cellStyle name="SAPBEXresData 3 3 2 2 5" xfId="26616"/>
    <cellStyle name="SAPBEXresData 3 3 2 2 6" xfId="26617"/>
    <cellStyle name="SAPBEXresData 3 3 2 3" xfId="26618"/>
    <cellStyle name="SAPBEXresData 3 3 2 4" xfId="26619"/>
    <cellStyle name="SAPBEXresData 3 3 2 5" xfId="26620"/>
    <cellStyle name="SAPBEXresData 3 3 2 6" xfId="26621"/>
    <cellStyle name="SAPBEXresData 3 3 2 7" xfId="26622"/>
    <cellStyle name="SAPBEXresData 3 3 2 8" xfId="26623"/>
    <cellStyle name="SAPBEXresData 3 3 3" xfId="26624"/>
    <cellStyle name="SAPBEXresData 3 3 3 2" xfId="26625"/>
    <cellStyle name="SAPBEXresData 3 3 3 3" xfId="26626"/>
    <cellStyle name="SAPBEXresData 3 3 3 4" xfId="26627"/>
    <cellStyle name="SAPBEXresData 3 3 3 5" xfId="26628"/>
    <cellStyle name="SAPBEXresData 3 3 3 6" xfId="26629"/>
    <cellStyle name="SAPBEXresData 3 3 3 7" xfId="26630"/>
    <cellStyle name="SAPBEXresData 3 3 4" xfId="26631"/>
    <cellStyle name="SAPBEXresData 3 3 4 2" xfId="26632"/>
    <cellStyle name="SAPBEXresData 3 3 4 3" xfId="26633"/>
    <cellStyle name="SAPBEXresData 3 3 4 4" xfId="26634"/>
    <cellStyle name="SAPBEXresData 3 3 4 5" xfId="26635"/>
    <cellStyle name="SAPBEXresData 3 3 4 6" xfId="26636"/>
    <cellStyle name="SAPBEXresData 3 3 5" xfId="26637"/>
    <cellStyle name="SAPBEXresData 3 3 6" xfId="26638"/>
    <cellStyle name="SAPBEXresData 3 3 7" xfId="26639"/>
    <cellStyle name="SAPBEXresData 3 3 8" xfId="26640"/>
    <cellStyle name="SAPBEXresData 3 3 9" xfId="26641"/>
    <cellStyle name="SAPBEXresData 3 4" xfId="26642"/>
    <cellStyle name="SAPBEXresData 3 4 2" xfId="26643"/>
    <cellStyle name="SAPBEXresData 3 4 2 2" xfId="26644"/>
    <cellStyle name="SAPBEXresData 3 4 2 3" xfId="26645"/>
    <cellStyle name="SAPBEXresData 3 4 2 4" xfId="26646"/>
    <cellStyle name="SAPBEXresData 3 4 2 5" xfId="26647"/>
    <cellStyle name="SAPBEXresData 3 4 2 6" xfId="26648"/>
    <cellStyle name="SAPBEXresData 3 4 3" xfId="26649"/>
    <cellStyle name="SAPBEXresData 3 4 4" xfId="26650"/>
    <cellStyle name="SAPBEXresData 3 4 5" xfId="26651"/>
    <cellStyle name="SAPBEXresData 3 4 6" xfId="26652"/>
    <cellStyle name="SAPBEXresData 3 4 7" xfId="26653"/>
    <cellStyle name="SAPBEXresData 3 4 8" xfId="26654"/>
    <cellStyle name="SAPBEXresData 3 5" xfId="26655"/>
    <cellStyle name="SAPBEXresData 3 5 2" xfId="26656"/>
    <cellStyle name="SAPBEXresData 3 5 2 2" xfId="26657"/>
    <cellStyle name="SAPBEXresData 3 5 2 3" xfId="26658"/>
    <cellStyle name="SAPBEXresData 3 5 2 4" xfId="26659"/>
    <cellStyle name="SAPBEXresData 3 5 2 5" xfId="26660"/>
    <cellStyle name="SAPBEXresData 3 5 2 6" xfId="26661"/>
    <cellStyle name="SAPBEXresData 3 5 3" xfId="26662"/>
    <cellStyle name="SAPBEXresData 3 5 4" xfId="26663"/>
    <cellStyle name="SAPBEXresData 3 5 5" xfId="26664"/>
    <cellStyle name="SAPBEXresData 3 5 6" xfId="26665"/>
    <cellStyle name="SAPBEXresData 3 5 7" xfId="26666"/>
    <cellStyle name="SAPBEXresData 3 5 8" xfId="26667"/>
    <cellStyle name="SAPBEXresData 3 6" xfId="26668"/>
    <cellStyle name="SAPBEXresData 3 6 2" xfId="26669"/>
    <cellStyle name="SAPBEXresData 3 6 3" xfId="26670"/>
    <cellStyle name="SAPBEXresData 3 6 4" xfId="26671"/>
    <cellStyle name="SAPBEXresData 3 6 5" xfId="26672"/>
    <cellStyle name="SAPBEXresData 3 6 6" xfId="26673"/>
    <cellStyle name="SAPBEXresData 3 6 7" xfId="26674"/>
    <cellStyle name="SAPBEXresData 3 7" xfId="26675"/>
    <cellStyle name="SAPBEXresData 3 7 2" xfId="26676"/>
    <cellStyle name="SAPBEXresData 3 7 3" xfId="26677"/>
    <cellStyle name="SAPBEXresData 3 7 4" xfId="26678"/>
    <cellStyle name="SAPBEXresData 3 7 5" xfId="26679"/>
    <cellStyle name="SAPBEXresData 3 7 6" xfId="26680"/>
    <cellStyle name="SAPBEXresData 3 8" xfId="26681"/>
    <cellStyle name="SAPBEXresData 3 9" xfId="26682"/>
    <cellStyle name="SAPBEXresData 4" xfId="26683"/>
    <cellStyle name="SAPBEXresData 4 10" xfId="26684"/>
    <cellStyle name="SAPBEXresData 4 11" xfId="26685"/>
    <cellStyle name="SAPBEXresData 4 12" xfId="26686"/>
    <cellStyle name="SAPBEXresData 4 13" xfId="26687"/>
    <cellStyle name="SAPBEXresData 4 2" xfId="26688"/>
    <cellStyle name="SAPBEXresData 4 2 10" xfId="26689"/>
    <cellStyle name="SAPBEXresData 4 2 2" xfId="26690"/>
    <cellStyle name="SAPBEXresData 4 2 2 2" xfId="26691"/>
    <cellStyle name="SAPBEXresData 4 2 2 2 2" xfId="26692"/>
    <cellStyle name="SAPBEXresData 4 2 2 2 3" xfId="26693"/>
    <cellStyle name="SAPBEXresData 4 2 2 2 4" xfId="26694"/>
    <cellStyle name="SAPBEXresData 4 2 2 2 5" xfId="26695"/>
    <cellStyle name="SAPBEXresData 4 2 2 2 6" xfId="26696"/>
    <cellStyle name="SAPBEXresData 4 2 2 3" xfId="26697"/>
    <cellStyle name="SAPBEXresData 4 2 2 4" xfId="26698"/>
    <cellStyle name="SAPBEXresData 4 2 2 5" xfId="26699"/>
    <cellStyle name="SAPBEXresData 4 2 2 6" xfId="26700"/>
    <cellStyle name="SAPBEXresData 4 2 2 7" xfId="26701"/>
    <cellStyle name="SAPBEXresData 4 2 2 8" xfId="26702"/>
    <cellStyle name="SAPBEXresData 4 2 3" xfId="26703"/>
    <cellStyle name="SAPBEXresData 4 2 3 2" xfId="26704"/>
    <cellStyle name="SAPBEXresData 4 2 3 3" xfId="26705"/>
    <cellStyle name="SAPBEXresData 4 2 3 4" xfId="26706"/>
    <cellStyle name="SAPBEXresData 4 2 3 5" xfId="26707"/>
    <cellStyle name="SAPBEXresData 4 2 3 6" xfId="26708"/>
    <cellStyle name="SAPBEXresData 4 2 3 7" xfId="26709"/>
    <cellStyle name="SAPBEXresData 4 2 4" xfId="26710"/>
    <cellStyle name="SAPBEXresData 4 2 4 2" xfId="26711"/>
    <cellStyle name="SAPBEXresData 4 2 4 3" xfId="26712"/>
    <cellStyle name="SAPBEXresData 4 2 4 4" xfId="26713"/>
    <cellStyle name="SAPBEXresData 4 2 4 5" xfId="26714"/>
    <cellStyle name="SAPBEXresData 4 2 4 6" xfId="26715"/>
    <cellStyle name="SAPBEXresData 4 2 5" xfId="26716"/>
    <cellStyle name="SAPBEXresData 4 2 6" xfId="26717"/>
    <cellStyle name="SAPBEXresData 4 2 7" xfId="26718"/>
    <cellStyle name="SAPBEXresData 4 2 8" xfId="26719"/>
    <cellStyle name="SAPBEXresData 4 2 9" xfId="26720"/>
    <cellStyle name="SAPBEXresData 4 3" xfId="26721"/>
    <cellStyle name="SAPBEXresData 4 3 10" xfId="26722"/>
    <cellStyle name="SAPBEXresData 4 3 2" xfId="26723"/>
    <cellStyle name="SAPBEXresData 4 3 2 2" xfId="26724"/>
    <cellStyle name="SAPBEXresData 4 3 2 2 2" xfId="26725"/>
    <cellStyle name="SAPBEXresData 4 3 2 2 3" xfId="26726"/>
    <cellStyle name="SAPBEXresData 4 3 2 2 4" xfId="26727"/>
    <cellStyle name="SAPBEXresData 4 3 2 2 5" xfId="26728"/>
    <cellStyle name="SAPBEXresData 4 3 2 2 6" xfId="26729"/>
    <cellStyle name="SAPBEXresData 4 3 2 3" xfId="26730"/>
    <cellStyle name="SAPBEXresData 4 3 2 4" xfId="26731"/>
    <cellStyle name="SAPBEXresData 4 3 2 5" xfId="26732"/>
    <cellStyle name="SAPBEXresData 4 3 2 6" xfId="26733"/>
    <cellStyle name="SAPBEXresData 4 3 2 7" xfId="26734"/>
    <cellStyle name="SAPBEXresData 4 3 2 8" xfId="26735"/>
    <cellStyle name="SAPBEXresData 4 3 3" xfId="26736"/>
    <cellStyle name="SAPBEXresData 4 3 3 2" xfId="26737"/>
    <cellStyle name="SAPBEXresData 4 3 3 3" xfId="26738"/>
    <cellStyle name="SAPBEXresData 4 3 3 4" xfId="26739"/>
    <cellStyle name="SAPBEXresData 4 3 3 5" xfId="26740"/>
    <cellStyle name="SAPBEXresData 4 3 3 6" xfId="26741"/>
    <cellStyle name="SAPBEXresData 4 3 3 7" xfId="26742"/>
    <cellStyle name="SAPBEXresData 4 3 4" xfId="26743"/>
    <cellStyle name="SAPBEXresData 4 3 4 2" xfId="26744"/>
    <cellStyle name="SAPBEXresData 4 3 4 3" xfId="26745"/>
    <cellStyle name="SAPBEXresData 4 3 4 4" xfId="26746"/>
    <cellStyle name="SAPBEXresData 4 3 4 5" xfId="26747"/>
    <cellStyle name="SAPBEXresData 4 3 4 6" xfId="26748"/>
    <cellStyle name="SAPBEXresData 4 3 5" xfId="26749"/>
    <cellStyle name="SAPBEXresData 4 3 6" xfId="26750"/>
    <cellStyle name="SAPBEXresData 4 3 7" xfId="26751"/>
    <cellStyle name="SAPBEXresData 4 3 8" xfId="26752"/>
    <cellStyle name="SAPBEXresData 4 3 9" xfId="26753"/>
    <cellStyle name="SAPBEXresData 4 4" xfId="26754"/>
    <cellStyle name="SAPBEXresData 4 4 2" xfId="26755"/>
    <cellStyle name="SAPBEXresData 4 4 2 2" xfId="26756"/>
    <cellStyle name="SAPBEXresData 4 4 2 3" xfId="26757"/>
    <cellStyle name="SAPBEXresData 4 4 2 4" xfId="26758"/>
    <cellStyle name="SAPBEXresData 4 4 2 5" xfId="26759"/>
    <cellStyle name="SAPBEXresData 4 4 2 6" xfId="26760"/>
    <cellStyle name="SAPBEXresData 4 4 3" xfId="26761"/>
    <cellStyle name="SAPBEXresData 4 4 4" xfId="26762"/>
    <cellStyle name="SAPBEXresData 4 4 5" xfId="26763"/>
    <cellStyle name="SAPBEXresData 4 4 6" xfId="26764"/>
    <cellStyle name="SAPBEXresData 4 4 7" xfId="26765"/>
    <cellStyle name="SAPBEXresData 4 4 8" xfId="26766"/>
    <cellStyle name="SAPBEXresData 4 5" xfId="26767"/>
    <cellStyle name="SAPBEXresData 4 5 2" xfId="26768"/>
    <cellStyle name="SAPBEXresData 4 5 2 2" xfId="26769"/>
    <cellStyle name="SAPBEXresData 4 5 2 3" xfId="26770"/>
    <cellStyle name="SAPBEXresData 4 5 2 4" xfId="26771"/>
    <cellStyle name="SAPBEXresData 4 5 2 5" xfId="26772"/>
    <cellStyle name="SAPBEXresData 4 5 2 6" xfId="26773"/>
    <cellStyle name="SAPBEXresData 4 5 3" xfId="26774"/>
    <cellStyle name="SAPBEXresData 4 5 4" xfId="26775"/>
    <cellStyle name="SAPBEXresData 4 5 5" xfId="26776"/>
    <cellStyle name="SAPBEXresData 4 5 6" xfId="26777"/>
    <cellStyle name="SAPBEXresData 4 5 7" xfId="26778"/>
    <cellStyle name="SAPBEXresData 4 5 8" xfId="26779"/>
    <cellStyle name="SAPBEXresData 4 6" xfId="26780"/>
    <cellStyle name="SAPBEXresData 4 6 2" xfId="26781"/>
    <cellStyle name="SAPBEXresData 4 6 3" xfId="26782"/>
    <cellStyle name="SAPBEXresData 4 6 4" xfId="26783"/>
    <cellStyle name="SAPBEXresData 4 6 5" xfId="26784"/>
    <cellStyle name="SAPBEXresData 4 6 6" xfId="26785"/>
    <cellStyle name="SAPBEXresData 4 6 7" xfId="26786"/>
    <cellStyle name="SAPBEXresData 4 7" xfId="26787"/>
    <cellStyle name="SAPBEXresData 4 7 2" xfId="26788"/>
    <cellStyle name="SAPBEXresData 4 7 3" xfId="26789"/>
    <cellStyle name="SAPBEXresData 4 7 4" xfId="26790"/>
    <cellStyle name="SAPBEXresData 4 7 5" xfId="26791"/>
    <cellStyle name="SAPBEXresData 4 7 6" xfId="26792"/>
    <cellStyle name="SAPBEXresData 4 8" xfId="26793"/>
    <cellStyle name="SAPBEXresData 4 9" xfId="26794"/>
    <cellStyle name="SAPBEXresData 5" xfId="26795"/>
    <cellStyle name="SAPBEXresData 5 10" xfId="26796"/>
    <cellStyle name="SAPBEXresData 5 2" xfId="26797"/>
    <cellStyle name="SAPBEXresData 5 2 2" xfId="26798"/>
    <cellStyle name="SAPBEXresData 5 2 2 2" xfId="26799"/>
    <cellStyle name="SAPBEXresData 5 2 2 3" xfId="26800"/>
    <cellStyle name="SAPBEXresData 5 2 2 4" xfId="26801"/>
    <cellStyle name="SAPBEXresData 5 2 2 5" xfId="26802"/>
    <cellStyle name="SAPBEXresData 5 2 2 6" xfId="26803"/>
    <cellStyle name="SAPBEXresData 5 2 3" xfId="26804"/>
    <cellStyle name="SAPBEXresData 5 2 4" xfId="26805"/>
    <cellStyle name="SAPBEXresData 5 2 5" xfId="26806"/>
    <cellStyle name="SAPBEXresData 5 2 6" xfId="26807"/>
    <cellStyle name="SAPBEXresData 5 2 7" xfId="26808"/>
    <cellStyle name="SAPBEXresData 5 2 8" xfId="26809"/>
    <cellStyle name="SAPBEXresData 5 3" xfId="26810"/>
    <cellStyle name="SAPBEXresData 5 3 2" xfId="26811"/>
    <cellStyle name="SAPBEXresData 5 3 3" xfId="26812"/>
    <cellStyle name="SAPBEXresData 5 3 4" xfId="26813"/>
    <cellStyle name="SAPBEXresData 5 3 5" xfId="26814"/>
    <cellStyle name="SAPBEXresData 5 3 6" xfId="26815"/>
    <cellStyle name="SAPBEXresData 5 3 7" xfId="26816"/>
    <cellStyle name="SAPBEXresData 5 4" xfId="26817"/>
    <cellStyle name="SAPBEXresData 5 4 2" xfId="26818"/>
    <cellStyle name="SAPBEXresData 5 4 3" xfId="26819"/>
    <cellStyle name="SAPBEXresData 5 4 4" xfId="26820"/>
    <cellStyle name="SAPBEXresData 5 4 5" xfId="26821"/>
    <cellStyle name="SAPBEXresData 5 4 6" xfId="26822"/>
    <cellStyle name="SAPBEXresData 5 5" xfId="26823"/>
    <cellStyle name="SAPBEXresData 5 6" xfId="26824"/>
    <cellStyle name="SAPBEXresData 5 7" xfId="26825"/>
    <cellStyle name="SAPBEXresData 5 8" xfId="26826"/>
    <cellStyle name="SAPBEXresData 5 9" xfId="26827"/>
    <cellStyle name="SAPBEXresData 6" xfId="26828"/>
    <cellStyle name="SAPBEXresData 6 2" xfId="26829"/>
    <cellStyle name="SAPBEXresData 6 3" xfId="26830"/>
    <cellStyle name="SAPBEXresData 6 4" xfId="26831"/>
    <cellStyle name="SAPBEXresData 6 5" xfId="26832"/>
    <cellStyle name="SAPBEXresData 6 6" xfId="26833"/>
    <cellStyle name="SAPBEXresData 7" xfId="26834"/>
    <cellStyle name="SAPBEXresData 7 2" xfId="26835"/>
    <cellStyle name="SAPBEXresData 7 3" xfId="26836"/>
    <cellStyle name="SAPBEXresData 7 4" xfId="26837"/>
    <cellStyle name="SAPBEXresData 7 5" xfId="26838"/>
    <cellStyle name="SAPBEXresData 7 6" xfId="26839"/>
    <cellStyle name="SAPBEXresData 8" xfId="26840"/>
    <cellStyle name="SAPBEXresData 8 2" xfId="26841"/>
    <cellStyle name="SAPBEXresData 9" xfId="26842"/>
    <cellStyle name="SAPBEXresData 9 2" xfId="26843"/>
    <cellStyle name="SAPBEXresDataEmph" xfId="26844"/>
    <cellStyle name="SAPBEXresDataEmph 10" xfId="26845"/>
    <cellStyle name="SAPBEXresDataEmph 11" xfId="26846"/>
    <cellStyle name="SAPBEXresDataEmph 12" xfId="26847"/>
    <cellStyle name="SAPBEXresDataEmph 13" xfId="26848"/>
    <cellStyle name="SAPBEXresDataEmph 14" xfId="26849"/>
    <cellStyle name="SAPBEXresDataEmph 15" xfId="26850"/>
    <cellStyle name="SAPBEXresDataEmph 16" xfId="26851"/>
    <cellStyle name="SAPBEXresDataEmph 2" xfId="26852"/>
    <cellStyle name="SAPBEXresDataEmph 2 10" xfId="26853"/>
    <cellStyle name="SAPBEXresDataEmph 2 11" xfId="26854"/>
    <cellStyle name="SAPBEXresDataEmph 2 12" xfId="26855"/>
    <cellStyle name="SAPBEXresDataEmph 2 13" xfId="26856"/>
    <cellStyle name="SAPBEXresDataEmph 2 14" xfId="26857"/>
    <cellStyle name="SAPBEXresDataEmph 2 15" xfId="26858"/>
    <cellStyle name="SAPBEXresDataEmph 2 16" xfId="26859"/>
    <cellStyle name="SAPBEXresDataEmph 2 17" xfId="26860"/>
    <cellStyle name="SAPBEXresDataEmph 2 2" xfId="26861"/>
    <cellStyle name="SAPBEXresDataEmph 2 2 10" xfId="26862"/>
    <cellStyle name="SAPBEXresDataEmph 2 2 11" xfId="26863"/>
    <cellStyle name="SAPBEXresDataEmph 2 2 12" xfId="26864"/>
    <cellStyle name="SAPBEXresDataEmph 2 2 13" xfId="26865"/>
    <cellStyle name="SAPBEXresDataEmph 2 2 14" xfId="26866"/>
    <cellStyle name="SAPBEXresDataEmph 2 2 15" xfId="26867"/>
    <cellStyle name="SAPBEXresDataEmph 2 2 2" xfId="26868"/>
    <cellStyle name="SAPBEXresDataEmph 2 2 2 10" xfId="26869"/>
    <cellStyle name="SAPBEXresDataEmph 2 2 2 2" xfId="26870"/>
    <cellStyle name="SAPBEXresDataEmph 2 2 2 2 2" xfId="26871"/>
    <cellStyle name="SAPBEXresDataEmph 2 2 2 2 2 2" xfId="26872"/>
    <cellStyle name="SAPBEXresDataEmph 2 2 2 2 2 3" xfId="26873"/>
    <cellStyle name="SAPBEXresDataEmph 2 2 2 2 2 4" xfId="26874"/>
    <cellStyle name="SAPBEXresDataEmph 2 2 2 2 2 5" xfId="26875"/>
    <cellStyle name="SAPBEXresDataEmph 2 2 2 2 2 6" xfId="26876"/>
    <cellStyle name="SAPBEXresDataEmph 2 2 2 2 3" xfId="26877"/>
    <cellStyle name="SAPBEXresDataEmph 2 2 2 2 4" xfId="26878"/>
    <cellStyle name="SAPBEXresDataEmph 2 2 2 2 5" xfId="26879"/>
    <cellStyle name="SAPBEXresDataEmph 2 2 2 2 6" xfId="26880"/>
    <cellStyle name="SAPBEXresDataEmph 2 2 2 2 7" xfId="26881"/>
    <cellStyle name="SAPBEXresDataEmph 2 2 2 2 8" xfId="26882"/>
    <cellStyle name="SAPBEXresDataEmph 2 2 2 3" xfId="26883"/>
    <cellStyle name="SAPBEXresDataEmph 2 2 2 3 2" xfId="26884"/>
    <cellStyle name="SAPBEXresDataEmph 2 2 2 3 3" xfId="26885"/>
    <cellStyle name="SAPBEXresDataEmph 2 2 2 3 4" xfId="26886"/>
    <cellStyle name="SAPBEXresDataEmph 2 2 2 3 5" xfId="26887"/>
    <cellStyle name="SAPBEXresDataEmph 2 2 2 3 6" xfId="26888"/>
    <cellStyle name="SAPBEXresDataEmph 2 2 2 3 7" xfId="26889"/>
    <cellStyle name="SAPBEXresDataEmph 2 2 2 4" xfId="26890"/>
    <cellStyle name="SAPBEXresDataEmph 2 2 2 4 2" xfId="26891"/>
    <cellStyle name="SAPBEXresDataEmph 2 2 2 4 3" xfId="26892"/>
    <cellStyle name="SAPBEXresDataEmph 2 2 2 4 4" xfId="26893"/>
    <cellStyle name="SAPBEXresDataEmph 2 2 2 4 5" xfId="26894"/>
    <cellStyle name="SAPBEXresDataEmph 2 2 2 4 6" xfId="26895"/>
    <cellStyle name="SAPBEXresDataEmph 2 2 2 5" xfId="26896"/>
    <cellStyle name="SAPBEXresDataEmph 2 2 2 6" xfId="26897"/>
    <cellStyle name="SAPBEXresDataEmph 2 2 2 7" xfId="26898"/>
    <cellStyle name="SAPBEXresDataEmph 2 2 2 8" xfId="26899"/>
    <cellStyle name="SAPBEXresDataEmph 2 2 2 9" xfId="26900"/>
    <cellStyle name="SAPBEXresDataEmph 2 2 3" xfId="26901"/>
    <cellStyle name="SAPBEXresDataEmph 2 2 3 10" xfId="26902"/>
    <cellStyle name="SAPBEXresDataEmph 2 2 3 2" xfId="26903"/>
    <cellStyle name="SAPBEXresDataEmph 2 2 3 2 2" xfId="26904"/>
    <cellStyle name="SAPBEXresDataEmph 2 2 3 2 2 2" xfId="26905"/>
    <cellStyle name="SAPBEXresDataEmph 2 2 3 2 2 3" xfId="26906"/>
    <cellStyle name="SAPBEXresDataEmph 2 2 3 2 2 4" xfId="26907"/>
    <cellStyle name="SAPBEXresDataEmph 2 2 3 2 2 5" xfId="26908"/>
    <cellStyle name="SAPBEXresDataEmph 2 2 3 2 2 6" xfId="26909"/>
    <cellStyle name="SAPBEXresDataEmph 2 2 3 2 3" xfId="26910"/>
    <cellStyle name="SAPBEXresDataEmph 2 2 3 2 4" xfId="26911"/>
    <cellStyle name="SAPBEXresDataEmph 2 2 3 2 5" xfId="26912"/>
    <cellStyle name="SAPBEXresDataEmph 2 2 3 2 6" xfId="26913"/>
    <cellStyle name="SAPBEXresDataEmph 2 2 3 2 7" xfId="26914"/>
    <cellStyle name="SAPBEXresDataEmph 2 2 3 2 8" xfId="26915"/>
    <cellStyle name="SAPBEXresDataEmph 2 2 3 3" xfId="26916"/>
    <cellStyle name="SAPBEXresDataEmph 2 2 3 3 2" xfId="26917"/>
    <cellStyle name="SAPBEXresDataEmph 2 2 3 3 3" xfId="26918"/>
    <cellStyle name="SAPBEXresDataEmph 2 2 3 3 4" xfId="26919"/>
    <cellStyle name="SAPBEXresDataEmph 2 2 3 3 5" xfId="26920"/>
    <cellStyle name="SAPBEXresDataEmph 2 2 3 3 6" xfId="26921"/>
    <cellStyle name="SAPBEXresDataEmph 2 2 3 3 7" xfId="26922"/>
    <cellStyle name="SAPBEXresDataEmph 2 2 3 4" xfId="26923"/>
    <cellStyle name="SAPBEXresDataEmph 2 2 3 4 2" xfId="26924"/>
    <cellStyle name="SAPBEXresDataEmph 2 2 3 4 3" xfId="26925"/>
    <cellStyle name="SAPBEXresDataEmph 2 2 3 4 4" xfId="26926"/>
    <cellStyle name="SAPBEXresDataEmph 2 2 3 4 5" xfId="26927"/>
    <cellStyle name="SAPBEXresDataEmph 2 2 3 4 6" xfId="26928"/>
    <cellStyle name="SAPBEXresDataEmph 2 2 3 5" xfId="26929"/>
    <cellStyle name="SAPBEXresDataEmph 2 2 3 6" xfId="26930"/>
    <cellStyle name="SAPBEXresDataEmph 2 2 3 7" xfId="26931"/>
    <cellStyle name="SAPBEXresDataEmph 2 2 3 8" xfId="26932"/>
    <cellStyle name="SAPBEXresDataEmph 2 2 3 9" xfId="26933"/>
    <cellStyle name="SAPBEXresDataEmph 2 2 4" xfId="26934"/>
    <cellStyle name="SAPBEXresDataEmph 2 2 4 2" xfId="26935"/>
    <cellStyle name="SAPBEXresDataEmph 2 2 4 2 2" xfId="26936"/>
    <cellStyle name="SAPBEXresDataEmph 2 2 4 2 3" xfId="26937"/>
    <cellStyle name="SAPBEXresDataEmph 2 2 4 2 4" xfId="26938"/>
    <cellStyle name="SAPBEXresDataEmph 2 2 4 2 5" xfId="26939"/>
    <cellStyle name="SAPBEXresDataEmph 2 2 4 2 6" xfId="26940"/>
    <cellStyle name="SAPBEXresDataEmph 2 2 4 3" xfId="26941"/>
    <cellStyle name="SAPBEXresDataEmph 2 2 4 4" xfId="26942"/>
    <cellStyle name="SAPBEXresDataEmph 2 2 4 5" xfId="26943"/>
    <cellStyle name="SAPBEXresDataEmph 2 2 4 6" xfId="26944"/>
    <cellStyle name="SAPBEXresDataEmph 2 2 4 7" xfId="26945"/>
    <cellStyle name="SAPBEXresDataEmph 2 2 4 8" xfId="26946"/>
    <cellStyle name="SAPBEXresDataEmph 2 2 5" xfId="26947"/>
    <cellStyle name="SAPBEXresDataEmph 2 2 5 2" xfId="26948"/>
    <cellStyle name="SAPBEXresDataEmph 2 2 5 2 2" xfId="26949"/>
    <cellStyle name="SAPBEXresDataEmph 2 2 5 2 3" xfId="26950"/>
    <cellStyle name="SAPBEXresDataEmph 2 2 5 2 4" xfId="26951"/>
    <cellStyle name="SAPBEXresDataEmph 2 2 5 2 5" xfId="26952"/>
    <cellStyle name="SAPBEXresDataEmph 2 2 5 2 6" xfId="26953"/>
    <cellStyle name="SAPBEXresDataEmph 2 2 5 3" xfId="26954"/>
    <cellStyle name="SAPBEXresDataEmph 2 2 5 4" xfId="26955"/>
    <cellStyle name="SAPBEXresDataEmph 2 2 5 5" xfId="26956"/>
    <cellStyle name="SAPBEXresDataEmph 2 2 5 6" xfId="26957"/>
    <cellStyle name="SAPBEXresDataEmph 2 2 5 7" xfId="26958"/>
    <cellStyle name="SAPBEXresDataEmph 2 2 5 8" xfId="26959"/>
    <cellStyle name="SAPBEXresDataEmph 2 2 6" xfId="26960"/>
    <cellStyle name="SAPBEXresDataEmph 2 2 6 2" xfId="26961"/>
    <cellStyle name="SAPBEXresDataEmph 2 2 6 3" xfId="26962"/>
    <cellStyle name="SAPBEXresDataEmph 2 2 6 4" xfId="26963"/>
    <cellStyle name="SAPBEXresDataEmph 2 2 6 5" xfId="26964"/>
    <cellStyle name="SAPBEXresDataEmph 2 2 6 6" xfId="26965"/>
    <cellStyle name="SAPBEXresDataEmph 2 2 6 7" xfId="26966"/>
    <cellStyle name="SAPBEXresDataEmph 2 2 7" xfId="26967"/>
    <cellStyle name="SAPBEXresDataEmph 2 2 7 2" xfId="26968"/>
    <cellStyle name="SAPBEXresDataEmph 2 2 7 3" xfId="26969"/>
    <cellStyle name="SAPBEXresDataEmph 2 2 7 4" xfId="26970"/>
    <cellStyle name="SAPBEXresDataEmph 2 2 7 5" xfId="26971"/>
    <cellStyle name="SAPBEXresDataEmph 2 2 7 6" xfId="26972"/>
    <cellStyle name="SAPBEXresDataEmph 2 2 8" xfId="26973"/>
    <cellStyle name="SAPBEXresDataEmph 2 2 9" xfId="26974"/>
    <cellStyle name="SAPBEXresDataEmph 2 3" xfId="26975"/>
    <cellStyle name="SAPBEXresDataEmph 2 3 10" xfId="26976"/>
    <cellStyle name="SAPBEXresDataEmph 2 3 2" xfId="26977"/>
    <cellStyle name="SAPBEXresDataEmph 2 3 2 2" xfId="26978"/>
    <cellStyle name="SAPBEXresDataEmph 2 3 2 2 2" xfId="26979"/>
    <cellStyle name="SAPBEXresDataEmph 2 3 2 2 3" xfId="26980"/>
    <cellStyle name="SAPBEXresDataEmph 2 3 2 2 4" xfId="26981"/>
    <cellStyle name="SAPBEXresDataEmph 2 3 2 2 5" xfId="26982"/>
    <cellStyle name="SAPBEXresDataEmph 2 3 2 2 6" xfId="26983"/>
    <cellStyle name="SAPBEXresDataEmph 2 3 2 3" xfId="26984"/>
    <cellStyle name="SAPBEXresDataEmph 2 3 2 4" xfId="26985"/>
    <cellStyle name="SAPBEXresDataEmph 2 3 2 5" xfId="26986"/>
    <cellStyle name="SAPBEXresDataEmph 2 3 2 6" xfId="26987"/>
    <cellStyle name="SAPBEXresDataEmph 2 3 2 7" xfId="26988"/>
    <cellStyle name="SAPBEXresDataEmph 2 3 2 8" xfId="26989"/>
    <cellStyle name="SAPBEXresDataEmph 2 3 3" xfId="26990"/>
    <cellStyle name="SAPBEXresDataEmph 2 3 3 2" xfId="26991"/>
    <cellStyle name="SAPBEXresDataEmph 2 3 3 3" xfId="26992"/>
    <cellStyle name="SAPBEXresDataEmph 2 3 3 4" xfId="26993"/>
    <cellStyle name="SAPBEXresDataEmph 2 3 3 5" xfId="26994"/>
    <cellStyle name="SAPBEXresDataEmph 2 3 3 6" xfId="26995"/>
    <cellStyle name="SAPBEXresDataEmph 2 3 3 7" xfId="26996"/>
    <cellStyle name="SAPBEXresDataEmph 2 3 4" xfId="26997"/>
    <cellStyle name="SAPBEXresDataEmph 2 3 4 2" xfId="26998"/>
    <cellStyle name="SAPBEXresDataEmph 2 3 4 3" xfId="26999"/>
    <cellStyle name="SAPBEXresDataEmph 2 3 4 4" xfId="27000"/>
    <cellStyle name="SAPBEXresDataEmph 2 3 4 5" xfId="27001"/>
    <cellStyle name="SAPBEXresDataEmph 2 3 4 6" xfId="27002"/>
    <cellStyle name="SAPBEXresDataEmph 2 3 5" xfId="27003"/>
    <cellStyle name="SAPBEXresDataEmph 2 3 6" xfId="27004"/>
    <cellStyle name="SAPBEXresDataEmph 2 3 7" xfId="27005"/>
    <cellStyle name="SAPBEXresDataEmph 2 3 8" xfId="27006"/>
    <cellStyle name="SAPBEXresDataEmph 2 3 9" xfId="27007"/>
    <cellStyle name="SAPBEXresDataEmph 2 4" xfId="27008"/>
    <cellStyle name="SAPBEXresDataEmph 2 4 2" xfId="27009"/>
    <cellStyle name="SAPBEXresDataEmph 2 4 2 2" xfId="27010"/>
    <cellStyle name="SAPBEXresDataEmph 2 4 2 3" xfId="27011"/>
    <cellStyle name="SAPBEXresDataEmph 2 4 2 4" xfId="27012"/>
    <cellStyle name="SAPBEXresDataEmph 2 4 2 5" xfId="27013"/>
    <cellStyle name="SAPBEXresDataEmph 2 4 2 6" xfId="27014"/>
    <cellStyle name="SAPBEXresDataEmph 2 4 3" xfId="27015"/>
    <cellStyle name="SAPBEXresDataEmph 2 4 4" xfId="27016"/>
    <cellStyle name="SAPBEXresDataEmph 2 4 5" xfId="27017"/>
    <cellStyle name="SAPBEXresDataEmph 2 4 6" xfId="27018"/>
    <cellStyle name="SAPBEXresDataEmph 2 4 7" xfId="27019"/>
    <cellStyle name="SAPBEXresDataEmph 2 4 8" xfId="27020"/>
    <cellStyle name="SAPBEXresDataEmph 2 5" xfId="27021"/>
    <cellStyle name="SAPBEXresDataEmph 2 5 2" xfId="27022"/>
    <cellStyle name="SAPBEXresDataEmph 2 5 2 2" xfId="27023"/>
    <cellStyle name="SAPBEXresDataEmph 2 5 2 3" xfId="27024"/>
    <cellStyle name="SAPBEXresDataEmph 2 5 2 4" xfId="27025"/>
    <cellStyle name="SAPBEXresDataEmph 2 5 2 5" xfId="27026"/>
    <cellStyle name="SAPBEXresDataEmph 2 5 2 6" xfId="27027"/>
    <cellStyle name="SAPBEXresDataEmph 2 5 3" xfId="27028"/>
    <cellStyle name="SAPBEXresDataEmph 2 5 4" xfId="27029"/>
    <cellStyle name="SAPBEXresDataEmph 2 5 5" xfId="27030"/>
    <cellStyle name="SAPBEXresDataEmph 2 5 6" xfId="27031"/>
    <cellStyle name="SAPBEXresDataEmph 2 5 7" xfId="27032"/>
    <cellStyle name="SAPBEXresDataEmph 2 5 8" xfId="27033"/>
    <cellStyle name="SAPBEXresDataEmph 2 6" xfId="27034"/>
    <cellStyle name="SAPBEXresDataEmph 2 6 2" xfId="27035"/>
    <cellStyle name="SAPBEXresDataEmph 2 6 3" xfId="27036"/>
    <cellStyle name="SAPBEXresDataEmph 2 6 4" xfId="27037"/>
    <cellStyle name="SAPBEXresDataEmph 2 6 5" xfId="27038"/>
    <cellStyle name="SAPBEXresDataEmph 2 6 6" xfId="27039"/>
    <cellStyle name="SAPBEXresDataEmph 2 7" xfId="27040"/>
    <cellStyle name="SAPBEXresDataEmph 2 7 2" xfId="27041"/>
    <cellStyle name="SAPBEXresDataEmph 2 7 3" xfId="27042"/>
    <cellStyle name="SAPBEXresDataEmph 2 7 4" xfId="27043"/>
    <cellStyle name="SAPBEXresDataEmph 2 7 5" xfId="27044"/>
    <cellStyle name="SAPBEXresDataEmph 2 7 6" xfId="27045"/>
    <cellStyle name="SAPBEXresDataEmph 2 8" xfId="27046"/>
    <cellStyle name="SAPBEXresDataEmph 2 8 2" xfId="27047"/>
    <cellStyle name="SAPBEXresDataEmph 2 8 3" xfId="27048"/>
    <cellStyle name="SAPBEXresDataEmph 2 8 4" xfId="27049"/>
    <cellStyle name="SAPBEXresDataEmph 2 8 5" xfId="27050"/>
    <cellStyle name="SAPBEXresDataEmph 2 8 6" xfId="27051"/>
    <cellStyle name="SAPBEXresDataEmph 2 9" xfId="27052"/>
    <cellStyle name="SAPBEXresDataEmph 2 9 2" xfId="27053"/>
    <cellStyle name="SAPBEXresDataEmph 2 9 3" xfId="27054"/>
    <cellStyle name="SAPBEXresDataEmph 2 9 4" xfId="27055"/>
    <cellStyle name="SAPBEXresDataEmph 2 9 5" xfId="27056"/>
    <cellStyle name="SAPBEXresDataEmph 2 9 6" xfId="27057"/>
    <cellStyle name="SAPBEXresDataEmph 3" xfId="27058"/>
    <cellStyle name="SAPBEXresDataEmph 3 10" xfId="27059"/>
    <cellStyle name="SAPBEXresDataEmph 3 11" xfId="27060"/>
    <cellStyle name="SAPBEXresDataEmph 3 12" xfId="27061"/>
    <cellStyle name="SAPBEXresDataEmph 3 13" xfId="27062"/>
    <cellStyle name="SAPBEXresDataEmph 3 2" xfId="27063"/>
    <cellStyle name="SAPBEXresDataEmph 3 2 10" xfId="27064"/>
    <cellStyle name="SAPBEXresDataEmph 3 2 2" xfId="27065"/>
    <cellStyle name="SAPBEXresDataEmph 3 2 2 2" xfId="27066"/>
    <cellStyle name="SAPBEXresDataEmph 3 2 2 2 2" xfId="27067"/>
    <cellStyle name="SAPBEXresDataEmph 3 2 2 2 3" xfId="27068"/>
    <cellStyle name="SAPBEXresDataEmph 3 2 2 2 4" xfId="27069"/>
    <cellStyle name="SAPBEXresDataEmph 3 2 2 2 5" xfId="27070"/>
    <cellStyle name="SAPBEXresDataEmph 3 2 2 2 6" xfId="27071"/>
    <cellStyle name="SAPBEXresDataEmph 3 2 2 3" xfId="27072"/>
    <cellStyle name="SAPBEXresDataEmph 3 2 2 4" xfId="27073"/>
    <cellStyle name="SAPBEXresDataEmph 3 2 2 5" xfId="27074"/>
    <cellStyle name="SAPBEXresDataEmph 3 2 2 6" xfId="27075"/>
    <cellStyle name="SAPBEXresDataEmph 3 2 2 7" xfId="27076"/>
    <cellStyle name="SAPBEXresDataEmph 3 2 2 8" xfId="27077"/>
    <cellStyle name="SAPBEXresDataEmph 3 2 3" xfId="27078"/>
    <cellStyle name="SAPBEXresDataEmph 3 2 3 2" xfId="27079"/>
    <cellStyle name="SAPBEXresDataEmph 3 2 3 3" xfId="27080"/>
    <cellStyle name="SAPBEXresDataEmph 3 2 3 4" xfId="27081"/>
    <cellStyle name="SAPBEXresDataEmph 3 2 3 5" xfId="27082"/>
    <cellStyle name="SAPBEXresDataEmph 3 2 3 6" xfId="27083"/>
    <cellStyle name="SAPBEXresDataEmph 3 2 3 7" xfId="27084"/>
    <cellStyle name="SAPBEXresDataEmph 3 2 4" xfId="27085"/>
    <cellStyle name="SAPBEXresDataEmph 3 2 4 2" xfId="27086"/>
    <cellStyle name="SAPBEXresDataEmph 3 2 4 3" xfId="27087"/>
    <cellStyle name="SAPBEXresDataEmph 3 2 4 4" xfId="27088"/>
    <cellStyle name="SAPBEXresDataEmph 3 2 4 5" xfId="27089"/>
    <cellStyle name="SAPBEXresDataEmph 3 2 4 6" xfId="27090"/>
    <cellStyle name="SAPBEXresDataEmph 3 2 5" xfId="27091"/>
    <cellStyle name="SAPBEXresDataEmph 3 2 6" xfId="27092"/>
    <cellStyle name="SAPBEXresDataEmph 3 2 7" xfId="27093"/>
    <cellStyle name="SAPBEXresDataEmph 3 2 8" xfId="27094"/>
    <cellStyle name="SAPBEXresDataEmph 3 2 9" xfId="27095"/>
    <cellStyle name="SAPBEXresDataEmph 3 3" xfId="27096"/>
    <cellStyle name="SAPBEXresDataEmph 3 3 10" xfId="27097"/>
    <cellStyle name="SAPBEXresDataEmph 3 3 2" xfId="27098"/>
    <cellStyle name="SAPBEXresDataEmph 3 3 2 2" xfId="27099"/>
    <cellStyle name="SAPBEXresDataEmph 3 3 2 2 2" xfId="27100"/>
    <cellStyle name="SAPBEXresDataEmph 3 3 2 2 3" xfId="27101"/>
    <cellStyle name="SAPBEXresDataEmph 3 3 2 2 4" xfId="27102"/>
    <cellStyle name="SAPBEXresDataEmph 3 3 2 2 5" xfId="27103"/>
    <cellStyle name="SAPBEXresDataEmph 3 3 2 2 6" xfId="27104"/>
    <cellStyle name="SAPBEXresDataEmph 3 3 2 3" xfId="27105"/>
    <cellStyle name="SAPBEXresDataEmph 3 3 2 4" xfId="27106"/>
    <cellStyle name="SAPBEXresDataEmph 3 3 2 5" xfId="27107"/>
    <cellStyle name="SAPBEXresDataEmph 3 3 2 6" xfId="27108"/>
    <cellStyle name="SAPBEXresDataEmph 3 3 2 7" xfId="27109"/>
    <cellStyle name="SAPBEXresDataEmph 3 3 2 8" xfId="27110"/>
    <cellStyle name="SAPBEXresDataEmph 3 3 3" xfId="27111"/>
    <cellStyle name="SAPBEXresDataEmph 3 3 3 2" xfId="27112"/>
    <cellStyle name="SAPBEXresDataEmph 3 3 3 3" xfId="27113"/>
    <cellStyle name="SAPBEXresDataEmph 3 3 3 4" xfId="27114"/>
    <cellStyle name="SAPBEXresDataEmph 3 3 3 5" xfId="27115"/>
    <cellStyle name="SAPBEXresDataEmph 3 3 3 6" xfId="27116"/>
    <cellStyle name="SAPBEXresDataEmph 3 3 3 7" xfId="27117"/>
    <cellStyle name="SAPBEXresDataEmph 3 3 4" xfId="27118"/>
    <cellStyle name="SAPBEXresDataEmph 3 3 4 2" xfId="27119"/>
    <cellStyle name="SAPBEXresDataEmph 3 3 4 3" xfId="27120"/>
    <cellStyle name="SAPBEXresDataEmph 3 3 4 4" xfId="27121"/>
    <cellStyle name="SAPBEXresDataEmph 3 3 4 5" xfId="27122"/>
    <cellStyle name="SAPBEXresDataEmph 3 3 4 6" xfId="27123"/>
    <cellStyle name="SAPBEXresDataEmph 3 3 5" xfId="27124"/>
    <cellStyle name="SAPBEXresDataEmph 3 3 6" xfId="27125"/>
    <cellStyle name="SAPBEXresDataEmph 3 3 7" xfId="27126"/>
    <cellStyle name="SAPBEXresDataEmph 3 3 8" xfId="27127"/>
    <cellStyle name="SAPBEXresDataEmph 3 3 9" xfId="27128"/>
    <cellStyle name="SAPBEXresDataEmph 3 4" xfId="27129"/>
    <cellStyle name="SAPBEXresDataEmph 3 4 2" xfId="27130"/>
    <cellStyle name="SAPBEXresDataEmph 3 4 2 2" xfId="27131"/>
    <cellStyle name="SAPBEXresDataEmph 3 4 2 3" xfId="27132"/>
    <cellStyle name="SAPBEXresDataEmph 3 4 2 4" xfId="27133"/>
    <cellStyle name="SAPBEXresDataEmph 3 4 2 5" xfId="27134"/>
    <cellStyle name="SAPBEXresDataEmph 3 4 2 6" xfId="27135"/>
    <cellStyle name="SAPBEXresDataEmph 3 4 3" xfId="27136"/>
    <cellStyle name="SAPBEXresDataEmph 3 4 4" xfId="27137"/>
    <cellStyle name="SAPBEXresDataEmph 3 4 5" xfId="27138"/>
    <cellStyle name="SAPBEXresDataEmph 3 4 6" xfId="27139"/>
    <cellStyle name="SAPBEXresDataEmph 3 4 7" xfId="27140"/>
    <cellStyle name="SAPBEXresDataEmph 3 4 8" xfId="27141"/>
    <cellStyle name="SAPBEXresDataEmph 3 5" xfId="27142"/>
    <cellStyle name="SAPBEXresDataEmph 3 5 2" xfId="27143"/>
    <cellStyle name="SAPBEXresDataEmph 3 5 2 2" xfId="27144"/>
    <cellStyle name="SAPBEXresDataEmph 3 5 2 3" xfId="27145"/>
    <cellStyle name="SAPBEXresDataEmph 3 5 2 4" xfId="27146"/>
    <cellStyle name="SAPBEXresDataEmph 3 5 2 5" xfId="27147"/>
    <cellStyle name="SAPBEXresDataEmph 3 5 2 6" xfId="27148"/>
    <cellStyle name="SAPBEXresDataEmph 3 5 3" xfId="27149"/>
    <cellStyle name="SAPBEXresDataEmph 3 5 4" xfId="27150"/>
    <cellStyle name="SAPBEXresDataEmph 3 5 5" xfId="27151"/>
    <cellStyle name="SAPBEXresDataEmph 3 5 6" xfId="27152"/>
    <cellStyle name="SAPBEXresDataEmph 3 5 7" xfId="27153"/>
    <cellStyle name="SAPBEXresDataEmph 3 5 8" xfId="27154"/>
    <cellStyle name="SAPBEXresDataEmph 3 6" xfId="27155"/>
    <cellStyle name="SAPBEXresDataEmph 3 6 2" xfId="27156"/>
    <cellStyle name="SAPBEXresDataEmph 3 6 3" xfId="27157"/>
    <cellStyle name="SAPBEXresDataEmph 3 6 4" xfId="27158"/>
    <cellStyle name="SAPBEXresDataEmph 3 6 5" xfId="27159"/>
    <cellStyle name="SAPBEXresDataEmph 3 6 6" xfId="27160"/>
    <cellStyle name="SAPBEXresDataEmph 3 6 7" xfId="27161"/>
    <cellStyle name="SAPBEXresDataEmph 3 7" xfId="27162"/>
    <cellStyle name="SAPBEXresDataEmph 3 7 2" xfId="27163"/>
    <cellStyle name="SAPBEXresDataEmph 3 7 3" xfId="27164"/>
    <cellStyle name="SAPBEXresDataEmph 3 7 4" xfId="27165"/>
    <cellStyle name="SAPBEXresDataEmph 3 7 5" xfId="27166"/>
    <cellStyle name="SAPBEXresDataEmph 3 7 6" xfId="27167"/>
    <cellStyle name="SAPBEXresDataEmph 3 8" xfId="27168"/>
    <cellStyle name="SAPBEXresDataEmph 3 9" xfId="27169"/>
    <cellStyle name="SAPBEXresDataEmph 4" xfId="27170"/>
    <cellStyle name="SAPBEXresDataEmph 4 10" xfId="27171"/>
    <cellStyle name="SAPBEXresDataEmph 4 11" xfId="27172"/>
    <cellStyle name="SAPBEXresDataEmph 4 12" xfId="27173"/>
    <cellStyle name="SAPBEXresDataEmph 4 13" xfId="27174"/>
    <cellStyle name="SAPBEXresDataEmph 4 2" xfId="27175"/>
    <cellStyle name="SAPBEXresDataEmph 4 2 10" xfId="27176"/>
    <cellStyle name="SAPBEXresDataEmph 4 2 2" xfId="27177"/>
    <cellStyle name="SAPBEXresDataEmph 4 2 2 2" xfId="27178"/>
    <cellStyle name="SAPBEXresDataEmph 4 2 2 2 2" xfId="27179"/>
    <cellStyle name="SAPBEXresDataEmph 4 2 2 2 3" xfId="27180"/>
    <cellStyle name="SAPBEXresDataEmph 4 2 2 2 4" xfId="27181"/>
    <cellStyle name="SAPBEXresDataEmph 4 2 2 2 5" xfId="27182"/>
    <cellStyle name="SAPBEXresDataEmph 4 2 2 2 6" xfId="27183"/>
    <cellStyle name="SAPBEXresDataEmph 4 2 2 3" xfId="27184"/>
    <cellStyle name="SAPBEXresDataEmph 4 2 2 4" xfId="27185"/>
    <cellStyle name="SAPBEXresDataEmph 4 2 2 5" xfId="27186"/>
    <cellStyle name="SAPBEXresDataEmph 4 2 2 6" xfId="27187"/>
    <cellStyle name="SAPBEXresDataEmph 4 2 2 7" xfId="27188"/>
    <cellStyle name="SAPBEXresDataEmph 4 2 2 8" xfId="27189"/>
    <cellStyle name="SAPBEXresDataEmph 4 2 3" xfId="27190"/>
    <cellStyle name="SAPBEXresDataEmph 4 2 3 2" xfId="27191"/>
    <cellStyle name="SAPBEXresDataEmph 4 2 3 3" xfId="27192"/>
    <cellStyle name="SAPBEXresDataEmph 4 2 3 4" xfId="27193"/>
    <cellStyle name="SAPBEXresDataEmph 4 2 3 5" xfId="27194"/>
    <cellStyle name="SAPBEXresDataEmph 4 2 3 6" xfId="27195"/>
    <cellStyle name="SAPBEXresDataEmph 4 2 3 7" xfId="27196"/>
    <cellStyle name="SAPBEXresDataEmph 4 2 4" xfId="27197"/>
    <cellStyle name="SAPBEXresDataEmph 4 2 4 2" xfId="27198"/>
    <cellStyle name="SAPBEXresDataEmph 4 2 4 3" xfId="27199"/>
    <cellStyle name="SAPBEXresDataEmph 4 2 4 4" xfId="27200"/>
    <cellStyle name="SAPBEXresDataEmph 4 2 4 5" xfId="27201"/>
    <cellStyle name="SAPBEXresDataEmph 4 2 4 6" xfId="27202"/>
    <cellStyle name="SAPBEXresDataEmph 4 2 5" xfId="27203"/>
    <cellStyle name="SAPBEXresDataEmph 4 2 6" xfId="27204"/>
    <cellStyle name="SAPBEXresDataEmph 4 2 7" xfId="27205"/>
    <cellStyle name="SAPBEXresDataEmph 4 2 8" xfId="27206"/>
    <cellStyle name="SAPBEXresDataEmph 4 2 9" xfId="27207"/>
    <cellStyle name="SAPBEXresDataEmph 4 3" xfId="27208"/>
    <cellStyle name="SAPBEXresDataEmph 4 3 10" xfId="27209"/>
    <cellStyle name="SAPBEXresDataEmph 4 3 2" xfId="27210"/>
    <cellStyle name="SAPBEXresDataEmph 4 3 2 2" xfId="27211"/>
    <cellStyle name="SAPBEXresDataEmph 4 3 2 2 2" xfId="27212"/>
    <cellStyle name="SAPBEXresDataEmph 4 3 2 2 3" xfId="27213"/>
    <cellStyle name="SAPBEXresDataEmph 4 3 2 2 4" xfId="27214"/>
    <cellStyle name="SAPBEXresDataEmph 4 3 2 2 5" xfId="27215"/>
    <cellStyle name="SAPBEXresDataEmph 4 3 2 2 6" xfId="27216"/>
    <cellStyle name="SAPBEXresDataEmph 4 3 2 3" xfId="27217"/>
    <cellStyle name="SAPBEXresDataEmph 4 3 2 4" xfId="27218"/>
    <cellStyle name="SAPBEXresDataEmph 4 3 2 5" xfId="27219"/>
    <cellStyle name="SAPBEXresDataEmph 4 3 2 6" xfId="27220"/>
    <cellStyle name="SAPBEXresDataEmph 4 3 2 7" xfId="27221"/>
    <cellStyle name="SAPBEXresDataEmph 4 3 2 8" xfId="27222"/>
    <cellStyle name="SAPBEXresDataEmph 4 3 3" xfId="27223"/>
    <cellStyle name="SAPBEXresDataEmph 4 3 3 2" xfId="27224"/>
    <cellStyle name="SAPBEXresDataEmph 4 3 3 3" xfId="27225"/>
    <cellStyle name="SAPBEXresDataEmph 4 3 3 4" xfId="27226"/>
    <cellStyle name="SAPBEXresDataEmph 4 3 3 5" xfId="27227"/>
    <cellStyle name="SAPBEXresDataEmph 4 3 3 6" xfId="27228"/>
    <cellStyle name="SAPBEXresDataEmph 4 3 3 7" xfId="27229"/>
    <cellStyle name="SAPBEXresDataEmph 4 3 4" xfId="27230"/>
    <cellStyle name="SAPBEXresDataEmph 4 3 4 2" xfId="27231"/>
    <cellStyle name="SAPBEXresDataEmph 4 3 4 3" xfId="27232"/>
    <cellStyle name="SAPBEXresDataEmph 4 3 4 4" xfId="27233"/>
    <cellStyle name="SAPBEXresDataEmph 4 3 4 5" xfId="27234"/>
    <cellStyle name="SAPBEXresDataEmph 4 3 4 6" xfId="27235"/>
    <cellStyle name="SAPBEXresDataEmph 4 3 5" xfId="27236"/>
    <cellStyle name="SAPBEXresDataEmph 4 3 6" xfId="27237"/>
    <cellStyle name="SAPBEXresDataEmph 4 3 7" xfId="27238"/>
    <cellStyle name="SAPBEXresDataEmph 4 3 8" xfId="27239"/>
    <cellStyle name="SAPBEXresDataEmph 4 3 9" xfId="27240"/>
    <cellStyle name="SAPBEXresDataEmph 4 4" xfId="27241"/>
    <cellStyle name="SAPBEXresDataEmph 4 4 2" xfId="27242"/>
    <cellStyle name="SAPBEXresDataEmph 4 4 2 2" xfId="27243"/>
    <cellStyle name="SAPBEXresDataEmph 4 4 2 3" xfId="27244"/>
    <cellStyle name="SAPBEXresDataEmph 4 4 2 4" xfId="27245"/>
    <cellStyle name="SAPBEXresDataEmph 4 4 2 5" xfId="27246"/>
    <cellStyle name="SAPBEXresDataEmph 4 4 2 6" xfId="27247"/>
    <cellStyle name="SAPBEXresDataEmph 4 4 3" xfId="27248"/>
    <cellStyle name="SAPBEXresDataEmph 4 4 4" xfId="27249"/>
    <cellStyle name="SAPBEXresDataEmph 4 4 5" xfId="27250"/>
    <cellStyle name="SAPBEXresDataEmph 4 4 6" xfId="27251"/>
    <cellStyle name="SAPBEXresDataEmph 4 4 7" xfId="27252"/>
    <cellStyle name="SAPBEXresDataEmph 4 4 8" xfId="27253"/>
    <cellStyle name="SAPBEXresDataEmph 4 5" xfId="27254"/>
    <cellStyle name="SAPBEXresDataEmph 4 5 2" xfId="27255"/>
    <cellStyle name="SAPBEXresDataEmph 4 5 2 2" xfId="27256"/>
    <cellStyle name="SAPBEXresDataEmph 4 5 2 3" xfId="27257"/>
    <cellStyle name="SAPBEXresDataEmph 4 5 2 4" xfId="27258"/>
    <cellStyle name="SAPBEXresDataEmph 4 5 2 5" xfId="27259"/>
    <cellStyle name="SAPBEXresDataEmph 4 5 2 6" xfId="27260"/>
    <cellStyle name="SAPBEXresDataEmph 4 5 3" xfId="27261"/>
    <cellStyle name="SAPBEXresDataEmph 4 5 4" xfId="27262"/>
    <cellStyle name="SAPBEXresDataEmph 4 5 5" xfId="27263"/>
    <cellStyle name="SAPBEXresDataEmph 4 5 6" xfId="27264"/>
    <cellStyle name="SAPBEXresDataEmph 4 5 7" xfId="27265"/>
    <cellStyle name="SAPBEXresDataEmph 4 5 8" xfId="27266"/>
    <cellStyle name="SAPBEXresDataEmph 4 6" xfId="27267"/>
    <cellStyle name="SAPBEXresDataEmph 4 6 2" xfId="27268"/>
    <cellStyle name="SAPBEXresDataEmph 4 6 3" xfId="27269"/>
    <cellStyle name="SAPBEXresDataEmph 4 6 4" xfId="27270"/>
    <cellStyle name="SAPBEXresDataEmph 4 6 5" xfId="27271"/>
    <cellStyle name="SAPBEXresDataEmph 4 6 6" xfId="27272"/>
    <cellStyle name="SAPBEXresDataEmph 4 6 7" xfId="27273"/>
    <cellStyle name="SAPBEXresDataEmph 4 7" xfId="27274"/>
    <cellStyle name="SAPBEXresDataEmph 4 7 2" xfId="27275"/>
    <cellStyle name="SAPBEXresDataEmph 4 7 3" xfId="27276"/>
    <cellStyle name="SAPBEXresDataEmph 4 7 4" xfId="27277"/>
    <cellStyle name="SAPBEXresDataEmph 4 7 5" xfId="27278"/>
    <cellStyle name="SAPBEXresDataEmph 4 7 6" xfId="27279"/>
    <cellStyle name="SAPBEXresDataEmph 4 8" xfId="27280"/>
    <cellStyle name="SAPBEXresDataEmph 4 9" xfId="27281"/>
    <cellStyle name="SAPBEXresDataEmph 5" xfId="27282"/>
    <cellStyle name="SAPBEXresDataEmph 5 10" xfId="27283"/>
    <cellStyle name="SAPBEXresDataEmph 5 2" xfId="27284"/>
    <cellStyle name="SAPBEXresDataEmph 5 2 2" xfId="27285"/>
    <cellStyle name="SAPBEXresDataEmph 5 2 2 2" xfId="27286"/>
    <cellStyle name="SAPBEXresDataEmph 5 2 2 3" xfId="27287"/>
    <cellStyle name="SAPBEXresDataEmph 5 2 2 4" xfId="27288"/>
    <cellStyle name="SAPBEXresDataEmph 5 2 2 5" xfId="27289"/>
    <cellStyle name="SAPBEXresDataEmph 5 2 2 6" xfId="27290"/>
    <cellStyle name="SAPBEXresDataEmph 5 2 3" xfId="27291"/>
    <cellStyle name="SAPBEXresDataEmph 5 2 4" xfId="27292"/>
    <cellStyle name="SAPBEXresDataEmph 5 2 5" xfId="27293"/>
    <cellStyle name="SAPBEXresDataEmph 5 2 6" xfId="27294"/>
    <cellStyle name="SAPBEXresDataEmph 5 2 7" xfId="27295"/>
    <cellStyle name="SAPBEXresDataEmph 5 2 8" xfId="27296"/>
    <cellStyle name="SAPBEXresDataEmph 5 3" xfId="27297"/>
    <cellStyle name="SAPBEXresDataEmph 5 3 2" xfId="27298"/>
    <cellStyle name="SAPBEXresDataEmph 5 3 3" xfId="27299"/>
    <cellStyle name="SAPBEXresDataEmph 5 3 4" xfId="27300"/>
    <cellStyle name="SAPBEXresDataEmph 5 3 5" xfId="27301"/>
    <cellStyle name="SAPBEXresDataEmph 5 3 6" xfId="27302"/>
    <cellStyle name="SAPBEXresDataEmph 5 3 7" xfId="27303"/>
    <cellStyle name="SAPBEXresDataEmph 5 4" xfId="27304"/>
    <cellStyle name="SAPBEXresDataEmph 5 4 2" xfId="27305"/>
    <cellStyle name="SAPBEXresDataEmph 5 4 3" xfId="27306"/>
    <cellStyle name="SAPBEXresDataEmph 5 4 4" xfId="27307"/>
    <cellStyle name="SAPBEXresDataEmph 5 4 5" xfId="27308"/>
    <cellStyle name="SAPBEXresDataEmph 5 4 6" xfId="27309"/>
    <cellStyle name="SAPBEXresDataEmph 5 5" xfId="27310"/>
    <cellStyle name="SAPBEXresDataEmph 5 6" xfId="27311"/>
    <cellStyle name="SAPBEXresDataEmph 5 7" xfId="27312"/>
    <cellStyle name="SAPBEXresDataEmph 5 8" xfId="27313"/>
    <cellStyle name="SAPBEXresDataEmph 5 9" xfId="27314"/>
    <cellStyle name="SAPBEXresDataEmph 6" xfId="27315"/>
    <cellStyle name="SAPBEXresDataEmph 6 2" xfId="27316"/>
    <cellStyle name="SAPBEXresDataEmph 6 3" xfId="27317"/>
    <cellStyle name="SAPBEXresDataEmph 6 4" xfId="27318"/>
    <cellStyle name="SAPBEXresDataEmph 6 5" xfId="27319"/>
    <cellStyle name="SAPBEXresDataEmph 6 6" xfId="27320"/>
    <cellStyle name="SAPBEXresDataEmph 7" xfId="27321"/>
    <cellStyle name="SAPBEXresDataEmph 7 2" xfId="27322"/>
    <cellStyle name="SAPBEXresDataEmph 7 3" xfId="27323"/>
    <cellStyle name="SAPBEXresDataEmph 7 4" xfId="27324"/>
    <cellStyle name="SAPBEXresDataEmph 7 5" xfId="27325"/>
    <cellStyle name="SAPBEXresDataEmph 7 6" xfId="27326"/>
    <cellStyle name="SAPBEXresDataEmph 8" xfId="27327"/>
    <cellStyle name="SAPBEXresDataEmph 8 2" xfId="27328"/>
    <cellStyle name="SAPBEXresDataEmph 9" xfId="27329"/>
    <cellStyle name="SAPBEXresDataEmph 9 2" xfId="27330"/>
    <cellStyle name="SAPBEXresItem" xfId="27331"/>
    <cellStyle name="SAPBEXresItem 10" xfId="27332"/>
    <cellStyle name="SAPBEXresItem 11" xfId="27333"/>
    <cellStyle name="SAPBEXresItem 12" xfId="27334"/>
    <cellStyle name="SAPBEXresItem 13" xfId="27335"/>
    <cellStyle name="SAPBEXresItem 14" xfId="27336"/>
    <cellStyle name="SAPBEXresItem 15" xfId="27337"/>
    <cellStyle name="SAPBEXresItem 16" xfId="27338"/>
    <cellStyle name="SAPBEXresItem 2" xfId="27339"/>
    <cellStyle name="SAPBEXresItem 2 10" xfId="27340"/>
    <cellStyle name="SAPBEXresItem 2 11" xfId="27341"/>
    <cellStyle name="SAPBEXresItem 2 12" xfId="27342"/>
    <cellStyle name="SAPBEXresItem 2 13" xfId="27343"/>
    <cellStyle name="SAPBEXresItem 2 14" xfId="27344"/>
    <cellStyle name="SAPBEXresItem 2 15" xfId="27345"/>
    <cellStyle name="SAPBEXresItem 2 16" xfId="27346"/>
    <cellStyle name="SAPBEXresItem 2 17" xfId="27347"/>
    <cellStyle name="SAPBEXresItem 2 2" xfId="27348"/>
    <cellStyle name="SAPBEXresItem 2 2 10" xfId="27349"/>
    <cellStyle name="SAPBEXresItem 2 2 11" xfId="27350"/>
    <cellStyle name="SAPBEXresItem 2 2 12" xfId="27351"/>
    <cellStyle name="SAPBEXresItem 2 2 13" xfId="27352"/>
    <cellStyle name="SAPBEXresItem 2 2 14" xfId="27353"/>
    <cellStyle name="SAPBEXresItem 2 2 15" xfId="27354"/>
    <cellStyle name="SAPBEXresItem 2 2 2" xfId="27355"/>
    <cellStyle name="SAPBEXresItem 2 2 2 10" xfId="27356"/>
    <cellStyle name="SAPBEXresItem 2 2 2 2" xfId="27357"/>
    <cellStyle name="SAPBEXresItem 2 2 2 2 2" xfId="27358"/>
    <cellStyle name="SAPBEXresItem 2 2 2 2 2 2" xfId="27359"/>
    <cellStyle name="SAPBEXresItem 2 2 2 2 2 3" xfId="27360"/>
    <cellStyle name="SAPBEXresItem 2 2 2 2 2 4" xfId="27361"/>
    <cellStyle name="SAPBEXresItem 2 2 2 2 2 5" xfId="27362"/>
    <cellStyle name="SAPBEXresItem 2 2 2 2 2 6" xfId="27363"/>
    <cellStyle name="SAPBEXresItem 2 2 2 2 3" xfId="27364"/>
    <cellStyle name="SAPBEXresItem 2 2 2 2 4" xfId="27365"/>
    <cellStyle name="SAPBEXresItem 2 2 2 2 5" xfId="27366"/>
    <cellStyle name="SAPBEXresItem 2 2 2 2 6" xfId="27367"/>
    <cellStyle name="SAPBEXresItem 2 2 2 2 7" xfId="27368"/>
    <cellStyle name="SAPBEXresItem 2 2 2 2 8" xfId="27369"/>
    <cellStyle name="SAPBEXresItem 2 2 2 3" xfId="27370"/>
    <cellStyle name="SAPBEXresItem 2 2 2 3 2" xfId="27371"/>
    <cellStyle name="SAPBEXresItem 2 2 2 3 3" xfId="27372"/>
    <cellStyle name="SAPBEXresItem 2 2 2 3 4" xfId="27373"/>
    <cellStyle name="SAPBEXresItem 2 2 2 3 5" xfId="27374"/>
    <cellStyle name="SAPBEXresItem 2 2 2 3 6" xfId="27375"/>
    <cellStyle name="SAPBEXresItem 2 2 2 3 7" xfId="27376"/>
    <cellStyle name="SAPBEXresItem 2 2 2 4" xfId="27377"/>
    <cellStyle name="SAPBEXresItem 2 2 2 4 2" xfId="27378"/>
    <cellStyle name="SAPBEXresItem 2 2 2 4 3" xfId="27379"/>
    <cellStyle name="SAPBEXresItem 2 2 2 4 4" xfId="27380"/>
    <cellStyle name="SAPBEXresItem 2 2 2 4 5" xfId="27381"/>
    <cellStyle name="SAPBEXresItem 2 2 2 4 6" xfId="27382"/>
    <cellStyle name="SAPBEXresItem 2 2 2 5" xfId="27383"/>
    <cellStyle name="SAPBEXresItem 2 2 2 6" xfId="27384"/>
    <cellStyle name="SAPBEXresItem 2 2 2 7" xfId="27385"/>
    <cellStyle name="SAPBEXresItem 2 2 2 8" xfId="27386"/>
    <cellStyle name="SAPBEXresItem 2 2 2 9" xfId="27387"/>
    <cellStyle name="SAPBEXresItem 2 2 3" xfId="27388"/>
    <cellStyle name="SAPBEXresItem 2 2 3 10" xfId="27389"/>
    <cellStyle name="SAPBEXresItem 2 2 3 2" xfId="27390"/>
    <cellStyle name="SAPBEXresItem 2 2 3 2 2" xfId="27391"/>
    <cellStyle name="SAPBEXresItem 2 2 3 2 2 2" xfId="27392"/>
    <cellStyle name="SAPBEXresItem 2 2 3 2 2 3" xfId="27393"/>
    <cellStyle name="SAPBEXresItem 2 2 3 2 2 4" xfId="27394"/>
    <cellStyle name="SAPBEXresItem 2 2 3 2 2 5" xfId="27395"/>
    <cellStyle name="SAPBEXresItem 2 2 3 2 2 6" xfId="27396"/>
    <cellStyle name="SAPBEXresItem 2 2 3 2 3" xfId="27397"/>
    <cellStyle name="SAPBEXresItem 2 2 3 2 4" xfId="27398"/>
    <cellStyle name="SAPBEXresItem 2 2 3 2 5" xfId="27399"/>
    <cellStyle name="SAPBEXresItem 2 2 3 2 6" xfId="27400"/>
    <cellStyle name="SAPBEXresItem 2 2 3 2 7" xfId="27401"/>
    <cellStyle name="SAPBEXresItem 2 2 3 2 8" xfId="27402"/>
    <cellStyle name="SAPBEXresItem 2 2 3 3" xfId="27403"/>
    <cellStyle name="SAPBEXresItem 2 2 3 3 2" xfId="27404"/>
    <cellStyle name="SAPBEXresItem 2 2 3 3 3" xfId="27405"/>
    <cellStyle name="SAPBEXresItem 2 2 3 3 4" xfId="27406"/>
    <cellStyle name="SAPBEXresItem 2 2 3 3 5" xfId="27407"/>
    <cellStyle name="SAPBEXresItem 2 2 3 3 6" xfId="27408"/>
    <cellStyle name="SAPBEXresItem 2 2 3 3 7" xfId="27409"/>
    <cellStyle name="SAPBEXresItem 2 2 3 4" xfId="27410"/>
    <cellStyle name="SAPBEXresItem 2 2 3 4 2" xfId="27411"/>
    <cellStyle name="SAPBEXresItem 2 2 3 4 3" xfId="27412"/>
    <cellStyle name="SAPBEXresItem 2 2 3 4 4" xfId="27413"/>
    <cellStyle name="SAPBEXresItem 2 2 3 4 5" xfId="27414"/>
    <cellStyle name="SAPBEXresItem 2 2 3 4 6" xfId="27415"/>
    <cellStyle name="SAPBEXresItem 2 2 3 5" xfId="27416"/>
    <cellStyle name="SAPBEXresItem 2 2 3 6" xfId="27417"/>
    <cellStyle name="SAPBEXresItem 2 2 3 7" xfId="27418"/>
    <cellStyle name="SAPBEXresItem 2 2 3 8" xfId="27419"/>
    <cellStyle name="SAPBEXresItem 2 2 3 9" xfId="27420"/>
    <cellStyle name="SAPBEXresItem 2 2 4" xfId="27421"/>
    <cellStyle name="SAPBEXresItem 2 2 4 2" xfId="27422"/>
    <cellStyle name="SAPBEXresItem 2 2 4 2 2" xfId="27423"/>
    <cellStyle name="SAPBEXresItem 2 2 4 2 3" xfId="27424"/>
    <cellStyle name="SAPBEXresItem 2 2 4 2 4" xfId="27425"/>
    <cellStyle name="SAPBEXresItem 2 2 4 2 5" xfId="27426"/>
    <cellStyle name="SAPBEXresItem 2 2 4 2 6" xfId="27427"/>
    <cellStyle name="SAPBEXresItem 2 2 4 3" xfId="27428"/>
    <cellStyle name="SAPBEXresItem 2 2 4 4" xfId="27429"/>
    <cellStyle name="SAPBEXresItem 2 2 4 5" xfId="27430"/>
    <cellStyle name="SAPBEXresItem 2 2 4 6" xfId="27431"/>
    <cellStyle name="SAPBEXresItem 2 2 4 7" xfId="27432"/>
    <cellStyle name="SAPBEXresItem 2 2 4 8" xfId="27433"/>
    <cellStyle name="SAPBEXresItem 2 2 5" xfId="27434"/>
    <cellStyle name="SAPBEXresItem 2 2 5 2" xfId="27435"/>
    <cellStyle name="SAPBEXresItem 2 2 5 2 2" xfId="27436"/>
    <cellStyle name="SAPBEXresItem 2 2 5 2 3" xfId="27437"/>
    <cellStyle name="SAPBEXresItem 2 2 5 2 4" xfId="27438"/>
    <cellStyle name="SAPBEXresItem 2 2 5 2 5" xfId="27439"/>
    <cellStyle name="SAPBEXresItem 2 2 5 2 6" xfId="27440"/>
    <cellStyle name="SAPBEXresItem 2 2 5 3" xfId="27441"/>
    <cellStyle name="SAPBEXresItem 2 2 5 4" xfId="27442"/>
    <cellStyle name="SAPBEXresItem 2 2 5 5" xfId="27443"/>
    <cellStyle name="SAPBEXresItem 2 2 5 6" xfId="27444"/>
    <cellStyle name="SAPBEXresItem 2 2 5 7" xfId="27445"/>
    <cellStyle name="SAPBEXresItem 2 2 5 8" xfId="27446"/>
    <cellStyle name="SAPBEXresItem 2 2 6" xfId="27447"/>
    <cellStyle name="SAPBEXresItem 2 2 6 2" xfId="27448"/>
    <cellStyle name="SAPBEXresItem 2 2 6 3" xfId="27449"/>
    <cellStyle name="SAPBEXresItem 2 2 6 4" xfId="27450"/>
    <cellStyle name="SAPBEXresItem 2 2 6 5" xfId="27451"/>
    <cellStyle name="SAPBEXresItem 2 2 6 6" xfId="27452"/>
    <cellStyle name="SAPBEXresItem 2 2 6 7" xfId="27453"/>
    <cellStyle name="SAPBEXresItem 2 2 7" xfId="27454"/>
    <cellStyle name="SAPBEXresItem 2 2 7 2" xfId="27455"/>
    <cellStyle name="SAPBEXresItem 2 2 7 3" xfId="27456"/>
    <cellStyle name="SAPBEXresItem 2 2 7 4" xfId="27457"/>
    <cellStyle name="SAPBEXresItem 2 2 7 5" xfId="27458"/>
    <cellStyle name="SAPBEXresItem 2 2 7 6" xfId="27459"/>
    <cellStyle name="SAPBEXresItem 2 2 8" xfId="27460"/>
    <cellStyle name="SAPBEXresItem 2 2 9" xfId="27461"/>
    <cellStyle name="SAPBEXresItem 2 3" xfId="27462"/>
    <cellStyle name="SAPBEXresItem 2 3 10" xfId="27463"/>
    <cellStyle name="SAPBEXresItem 2 3 2" xfId="27464"/>
    <cellStyle name="SAPBEXresItem 2 3 2 2" xfId="27465"/>
    <cellStyle name="SAPBEXresItem 2 3 2 2 2" xfId="27466"/>
    <cellStyle name="SAPBEXresItem 2 3 2 2 3" xfId="27467"/>
    <cellStyle name="SAPBEXresItem 2 3 2 2 4" xfId="27468"/>
    <cellStyle name="SAPBEXresItem 2 3 2 2 5" xfId="27469"/>
    <cellStyle name="SAPBEXresItem 2 3 2 2 6" xfId="27470"/>
    <cellStyle name="SAPBEXresItem 2 3 2 3" xfId="27471"/>
    <cellStyle name="SAPBEXresItem 2 3 2 4" xfId="27472"/>
    <cellStyle name="SAPBEXresItem 2 3 2 5" xfId="27473"/>
    <cellStyle name="SAPBEXresItem 2 3 2 6" xfId="27474"/>
    <cellStyle name="SAPBEXresItem 2 3 2 7" xfId="27475"/>
    <cellStyle name="SAPBEXresItem 2 3 2 8" xfId="27476"/>
    <cellStyle name="SAPBEXresItem 2 3 3" xfId="27477"/>
    <cellStyle name="SAPBEXresItem 2 3 3 2" xfId="27478"/>
    <cellStyle name="SAPBEXresItem 2 3 3 3" xfId="27479"/>
    <cellStyle name="SAPBEXresItem 2 3 3 4" xfId="27480"/>
    <cellStyle name="SAPBEXresItem 2 3 3 5" xfId="27481"/>
    <cellStyle name="SAPBEXresItem 2 3 3 6" xfId="27482"/>
    <cellStyle name="SAPBEXresItem 2 3 3 7" xfId="27483"/>
    <cellStyle name="SAPBEXresItem 2 3 4" xfId="27484"/>
    <cellStyle name="SAPBEXresItem 2 3 4 2" xfId="27485"/>
    <cellStyle name="SAPBEXresItem 2 3 4 3" xfId="27486"/>
    <cellStyle name="SAPBEXresItem 2 3 4 4" xfId="27487"/>
    <cellStyle name="SAPBEXresItem 2 3 4 5" xfId="27488"/>
    <cellStyle name="SAPBEXresItem 2 3 4 6" xfId="27489"/>
    <cellStyle name="SAPBEXresItem 2 3 5" xfId="27490"/>
    <cellStyle name="SAPBEXresItem 2 3 6" xfId="27491"/>
    <cellStyle name="SAPBEXresItem 2 3 7" xfId="27492"/>
    <cellStyle name="SAPBEXresItem 2 3 8" xfId="27493"/>
    <cellStyle name="SAPBEXresItem 2 3 9" xfId="27494"/>
    <cellStyle name="SAPBEXresItem 2 4" xfId="27495"/>
    <cellStyle name="SAPBEXresItem 2 4 2" xfId="27496"/>
    <cellStyle name="SAPBEXresItem 2 4 2 2" xfId="27497"/>
    <cellStyle name="SAPBEXresItem 2 4 2 3" xfId="27498"/>
    <cellStyle name="SAPBEXresItem 2 4 2 4" xfId="27499"/>
    <cellStyle name="SAPBEXresItem 2 4 2 5" xfId="27500"/>
    <cellStyle name="SAPBEXresItem 2 4 2 6" xfId="27501"/>
    <cellStyle name="SAPBEXresItem 2 4 3" xfId="27502"/>
    <cellStyle name="SAPBEXresItem 2 4 4" xfId="27503"/>
    <cellStyle name="SAPBEXresItem 2 4 5" xfId="27504"/>
    <cellStyle name="SAPBEXresItem 2 4 6" xfId="27505"/>
    <cellStyle name="SAPBEXresItem 2 4 7" xfId="27506"/>
    <cellStyle name="SAPBEXresItem 2 4 8" xfId="27507"/>
    <cellStyle name="SAPBEXresItem 2 5" xfId="27508"/>
    <cellStyle name="SAPBEXresItem 2 5 2" xfId="27509"/>
    <cellStyle name="SAPBEXresItem 2 5 2 2" xfId="27510"/>
    <cellStyle name="SAPBEXresItem 2 5 2 3" xfId="27511"/>
    <cellStyle name="SAPBEXresItem 2 5 2 4" xfId="27512"/>
    <cellStyle name="SAPBEXresItem 2 5 2 5" xfId="27513"/>
    <cellStyle name="SAPBEXresItem 2 5 2 6" xfId="27514"/>
    <cellStyle name="SAPBEXresItem 2 5 3" xfId="27515"/>
    <cellStyle name="SAPBEXresItem 2 5 4" xfId="27516"/>
    <cellStyle name="SAPBEXresItem 2 5 5" xfId="27517"/>
    <cellStyle name="SAPBEXresItem 2 5 6" xfId="27518"/>
    <cellStyle name="SAPBEXresItem 2 5 7" xfId="27519"/>
    <cellStyle name="SAPBEXresItem 2 5 8" xfId="27520"/>
    <cellStyle name="SAPBEXresItem 2 6" xfId="27521"/>
    <cellStyle name="SAPBEXresItem 2 6 2" xfId="27522"/>
    <cellStyle name="SAPBEXresItem 2 6 3" xfId="27523"/>
    <cellStyle name="SAPBEXresItem 2 6 4" xfId="27524"/>
    <cellStyle name="SAPBEXresItem 2 6 5" xfId="27525"/>
    <cellStyle name="SAPBEXresItem 2 6 6" xfId="27526"/>
    <cellStyle name="SAPBEXresItem 2 7" xfId="27527"/>
    <cellStyle name="SAPBEXresItem 2 7 2" xfId="27528"/>
    <cellStyle name="SAPBEXresItem 2 7 3" xfId="27529"/>
    <cellStyle name="SAPBEXresItem 2 7 4" xfId="27530"/>
    <cellStyle name="SAPBEXresItem 2 7 5" xfId="27531"/>
    <cellStyle name="SAPBEXresItem 2 7 6" xfId="27532"/>
    <cellStyle name="SAPBEXresItem 2 8" xfId="27533"/>
    <cellStyle name="SAPBEXresItem 2 8 2" xfId="27534"/>
    <cellStyle name="SAPBEXresItem 2 8 3" xfId="27535"/>
    <cellStyle name="SAPBEXresItem 2 8 4" xfId="27536"/>
    <cellStyle name="SAPBEXresItem 2 8 5" xfId="27537"/>
    <cellStyle name="SAPBEXresItem 2 8 6" xfId="27538"/>
    <cellStyle name="SAPBEXresItem 2 9" xfId="27539"/>
    <cellStyle name="SAPBEXresItem 2 9 2" xfId="27540"/>
    <cellStyle name="SAPBEXresItem 2 9 3" xfId="27541"/>
    <cellStyle name="SAPBEXresItem 2 9 4" xfId="27542"/>
    <cellStyle name="SAPBEXresItem 2 9 5" xfId="27543"/>
    <cellStyle name="SAPBEXresItem 2 9 6" xfId="27544"/>
    <cellStyle name="SAPBEXresItem 3" xfId="27545"/>
    <cellStyle name="SAPBEXresItem 3 10" xfId="27546"/>
    <cellStyle name="SAPBEXresItem 3 11" xfId="27547"/>
    <cellStyle name="SAPBEXresItem 3 12" xfId="27548"/>
    <cellStyle name="SAPBEXresItem 3 13" xfId="27549"/>
    <cellStyle name="SAPBEXresItem 3 2" xfId="27550"/>
    <cellStyle name="SAPBEXresItem 3 2 10" xfId="27551"/>
    <cellStyle name="SAPBEXresItem 3 2 2" xfId="27552"/>
    <cellStyle name="SAPBEXresItem 3 2 2 2" xfId="27553"/>
    <cellStyle name="SAPBEXresItem 3 2 2 2 2" xfId="27554"/>
    <cellStyle name="SAPBEXresItem 3 2 2 2 3" xfId="27555"/>
    <cellStyle name="SAPBEXresItem 3 2 2 2 4" xfId="27556"/>
    <cellStyle name="SAPBEXresItem 3 2 2 2 5" xfId="27557"/>
    <cellStyle name="SAPBEXresItem 3 2 2 2 6" xfId="27558"/>
    <cellStyle name="SAPBEXresItem 3 2 2 3" xfId="27559"/>
    <cellStyle name="SAPBEXresItem 3 2 2 4" xfId="27560"/>
    <cellStyle name="SAPBEXresItem 3 2 2 5" xfId="27561"/>
    <cellStyle name="SAPBEXresItem 3 2 2 6" xfId="27562"/>
    <cellStyle name="SAPBEXresItem 3 2 2 7" xfId="27563"/>
    <cellStyle name="SAPBEXresItem 3 2 2 8" xfId="27564"/>
    <cellStyle name="SAPBEXresItem 3 2 3" xfId="27565"/>
    <cellStyle name="SAPBEXresItem 3 2 3 2" xfId="27566"/>
    <cellStyle name="SAPBEXresItem 3 2 3 3" xfId="27567"/>
    <cellStyle name="SAPBEXresItem 3 2 3 4" xfId="27568"/>
    <cellStyle name="SAPBEXresItem 3 2 3 5" xfId="27569"/>
    <cellStyle name="SAPBEXresItem 3 2 3 6" xfId="27570"/>
    <cellStyle name="SAPBEXresItem 3 2 3 7" xfId="27571"/>
    <cellStyle name="SAPBEXresItem 3 2 4" xfId="27572"/>
    <cellStyle name="SAPBEXresItem 3 2 4 2" xfId="27573"/>
    <cellStyle name="SAPBEXresItem 3 2 4 3" xfId="27574"/>
    <cellStyle name="SAPBEXresItem 3 2 4 4" xfId="27575"/>
    <cellStyle name="SAPBEXresItem 3 2 4 5" xfId="27576"/>
    <cellStyle name="SAPBEXresItem 3 2 4 6" xfId="27577"/>
    <cellStyle name="SAPBEXresItem 3 2 5" xfId="27578"/>
    <cellStyle name="SAPBEXresItem 3 2 6" xfId="27579"/>
    <cellStyle name="SAPBEXresItem 3 2 7" xfId="27580"/>
    <cellStyle name="SAPBEXresItem 3 2 8" xfId="27581"/>
    <cellStyle name="SAPBEXresItem 3 2 9" xfId="27582"/>
    <cellStyle name="SAPBEXresItem 3 3" xfId="27583"/>
    <cellStyle name="SAPBEXresItem 3 3 10" xfId="27584"/>
    <cellStyle name="SAPBEXresItem 3 3 2" xfId="27585"/>
    <cellStyle name="SAPBEXresItem 3 3 2 2" xfId="27586"/>
    <cellStyle name="SAPBEXresItem 3 3 2 2 2" xfId="27587"/>
    <cellStyle name="SAPBEXresItem 3 3 2 2 3" xfId="27588"/>
    <cellStyle name="SAPBEXresItem 3 3 2 2 4" xfId="27589"/>
    <cellStyle name="SAPBEXresItem 3 3 2 2 5" xfId="27590"/>
    <cellStyle name="SAPBEXresItem 3 3 2 2 6" xfId="27591"/>
    <cellStyle name="SAPBEXresItem 3 3 2 3" xfId="27592"/>
    <cellStyle name="SAPBEXresItem 3 3 2 4" xfId="27593"/>
    <cellStyle name="SAPBEXresItem 3 3 2 5" xfId="27594"/>
    <cellStyle name="SAPBEXresItem 3 3 2 6" xfId="27595"/>
    <cellStyle name="SAPBEXresItem 3 3 2 7" xfId="27596"/>
    <cellStyle name="SAPBEXresItem 3 3 2 8" xfId="27597"/>
    <cellStyle name="SAPBEXresItem 3 3 3" xfId="27598"/>
    <cellStyle name="SAPBEXresItem 3 3 3 2" xfId="27599"/>
    <cellStyle name="SAPBEXresItem 3 3 3 3" xfId="27600"/>
    <cellStyle name="SAPBEXresItem 3 3 3 4" xfId="27601"/>
    <cellStyle name="SAPBEXresItem 3 3 3 5" xfId="27602"/>
    <cellStyle name="SAPBEXresItem 3 3 3 6" xfId="27603"/>
    <cellStyle name="SAPBEXresItem 3 3 3 7" xfId="27604"/>
    <cellStyle name="SAPBEXresItem 3 3 4" xfId="27605"/>
    <cellStyle name="SAPBEXresItem 3 3 4 2" xfId="27606"/>
    <cellStyle name="SAPBEXresItem 3 3 4 3" xfId="27607"/>
    <cellStyle name="SAPBEXresItem 3 3 4 4" xfId="27608"/>
    <cellStyle name="SAPBEXresItem 3 3 4 5" xfId="27609"/>
    <cellStyle name="SAPBEXresItem 3 3 4 6" xfId="27610"/>
    <cellStyle name="SAPBEXresItem 3 3 5" xfId="27611"/>
    <cellStyle name="SAPBEXresItem 3 3 6" xfId="27612"/>
    <cellStyle name="SAPBEXresItem 3 3 7" xfId="27613"/>
    <cellStyle name="SAPBEXresItem 3 3 8" xfId="27614"/>
    <cellStyle name="SAPBEXresItem 3 3 9" xfId="27615"/>
    <cellStyle name="SAPBEXresItem 3 4" xfId="27616"/>
    <cellStyle name="SAPBEXresItem 3 4 2" xfId="27617"/>
    <cellStyle name="SAPBEXresItem 3 4 2 2" xfId="27618"/>
    <cellStyle name="SAPBEXresItem 3 4 2 3" xfId="27619"/>
    <cellStyle name="SAPBEXresItem 3 4 2 4" xfId="27620"/>
    <cellStyle name="SAPBEXresItem 3 4 2 5" xfId="27621"/>
    <cellStyle name="SAPBEXresItem 3 4 2 6" xfId="27622"/>
    <cellStyle name="SAPBEXresItem 3 4 3" xfId="27623"/>
    <cellStyle name="SAPBEXresItem 3 4 4" xfId="27624"/>
    <cellStyle name="SAPBEXresItem 3 4 5" xfId="27625"/>
    <cellStyle name="SAPBEXresItem 3 4 6" xfId="27626"/>
    <cellStyle name="SAPBEXresItem 3 4 7" xfId="27627"/>
    <cellStyle name="SAPBEXresItem 3 4 8" xfId="27628"/>
    <cellStyle name="SAPBEXresItem 3 5" xfId="27629"/>
    <cellStyle name="SAPBEXresItem 3 5 2" xfId="27630"/>
    <cellStyle name="SAPBEXresItem 3 5 2 2" xfId="27631"/>
    <cellStyle name="SAPBEXresItem 3 5 2 3" xfId="27632"/>
    <cellStyle name="SAPBEXresItem 3 5 2 4" xfId="27633"/>
    <cellStyle name="SAPBEXresItem 3 5 2 5" xfId="27634"/>
    <cellStyle name="SAPBEXresItem 3 5 2 6" xfId="27635"/>
    <cellStyle name="SAPBEXresItem 3 5 3" xfId="27636"/>
    <cellStyle name="SAPBEXresItem 3 5 4" xfId="27637"/>
    <cellStyle name="SAPBEXresItem 3 5 5" xfId="27638"/>
    <cellStyle name="SAPBEXresItem 3 5 6" xfId="27639"/>
    <cellStyle name="SAPBEXresItem 3 5 7" xfId="27640"/>
    <cellStyle name="SAPBEXresItem 3 5 8" xfId="27641"/>
    <cellStyle name="SAPBEXresItem 3 6" xfId="27642"/>
    <cellStyle name="SAPBEXresItem 3 6 2" xfId="27643"/>
    <cellStyle name="SAPBEXresItem 3 6 3" xfId="27644"/>
    <cellStyle name="SAPBEXresItem 3 6 4" xfId="27645"/>
    <cellStyle name="SAPBEXresItem 3 6 5" xfId="27646"/>
    <cellStyle name="SAPBEXresItem 3 6 6" xfId="27647"/>
    <cellStyle name="SAPBEXresItem 3 6 7" xfId="27648"/>
    <cellStyle name="SAPBEXresItem 3 7" xfId="27649"/>
    <cellStyle name="SAPBEXresItem 3 7 2" xfId="27650"/>
    <cellStyle name="SAPBEXresItem 3 7 3" xfId="27651"/>
    <cellStyle name="SAPBEXresItem 3 7 4" xfId="27652"/>
    <cellStyle name="SAPBEXresItem 3 7 5" xfId="27653"/>
    <cellStyle name="SAPBEXresItem 3 7 6" xfId="27654"/>
    <cellStyle name="SAPBEXresItem 3 8" xfId="27655"/>
    <cellStyle name="SAPBEXresItem 3 9" xfId="27656"/>
    <cellStyle name="SAPBEXresItem 4" xfId="27657"/>
    <cellStyle name="SAPBEXresItem 4 10" xfId="27658"/>
    <cellStyle name="SAPBEXresItem 4 11" xfId="27659"/>
    <cellStyle name="SAPBEXresItem 4 12" xfId="27660"/>
    <cellStyle name="SAPBEXresItem 4 13" xfId="27661"/>
    <cellStyle name="SAPBEXresItem 4 2" xfId="27662"/>
    <cellStyle name="SAPBEXresItem 4 2 10" xfId="27663"/>
    <cellStyle name="SAPBEXresItem 4 2 2" xfId="27664"/>
    <cellStyle name="SAPBEXresItem 4 2 2 2" xfId="27665"/>
    <cellStyle name="SAPBEXresItem 4 2 2 2 2" xfId="27666"/>
    <cellStyle name="SAPBEXresItem 4 2 2 2 3" xfId="27667"/>
    <cellStyle name="SAPBEXresItem 4 2 2 2 4" xfId="27668"/>
    <cellStyle name="SAPBEXresItem 4 2 2 2 5" xfId="27669"/>
    <cellStyle name="SAPBEXresItem 4 2 2 2 6" xfId="27670"/>
    <cellStyle name="SAPBEXresItem 4 2 2 3" xfId="27671"/>
    <cellStyle name="SAPBEXresItem 4 2 2 4" xfId="27672"/>
    <cellStyle name="SAPBEXresItem 4 2 2 5" xfId="27673"/>
    <cellStyle name="SAPBEXresItem 4 2 2 6" xfId="27674"/>
    <cellStyle name="SAPBEXresItem 4 2 2 7" xfId="27675"/>
    <cellStyle name="SAPBEXresItem 4 2 2 8" xfId="27676"/>
    <cellStyle name="SAPBEXresItem 4 2 3" xfId="27677"/>
    <cellStyle name="SAPBEXresItem 4 2 3 2" xfId="27678"/>
    <cellStyle name="SAPBEXresItem 4 2 3 3" xfId="27679"/>
    <cellStyle name="SAPBEXresItem 4 2 3 4" xfId="27680"/>
    <cellStyle name="SAPBEXresItem 4 2 3 5" xfId="27681"/>
    <cellStyle name="SAPBEXresItem 4 2 3 6" xfId="27682"/>
    <cellStyle name="SAPBEXresItem 4 2 3 7" xfId="27683"/>
    <cellStyle name="SAPBEXresItem 4 2 4" xfId="27684"/>
    <cellStyle name="SAPBEXresItem 4 2 4 2" xfId="27685"/>
    <cellStyle name="SAPBEXresItem 4 2 4 3" xfId="27686"/>
    <cellStyle name="SAPBEXresItem 4 2 4 4" xfId="27687"/>
    <cellStyle name="SAPBEXresItem 4 2 4 5" xfId="27688"/>
    <cellStyle name="SAPBEXresItem 4 2 4 6" xfId="27689"/>
    <cellStyle name="SAPBEXresItem 4 2 5" xfId="27690"/>
    <cellStyle name="SAPBEXresItem 4 2 6" xfId="27691"/>
    <cellStyle name="SAPBEXresItem 4 2 7" xfId="27692"/>
    <cellStyle name="SAPBEXresItem 4 2 8" xfId="27693"/>
    <cellStyle name="SAPBEXresItem 4 2 9" xfId="27694"/>
    <cellStyle name="SAPBEXresItem 4 3" xfId="27695"/>
    <cellStyle name="SAPBEXresItem 4 3 10" xfId="27696"/>
    <cellStyle name="SAPBEXresItem 4 3 2" xfId="27697"/>
    <cellStyle name="SAPBEXresItem 4 3 2 2" xfId="27698"/>
    <cellStyle name="SAPBEXresItem 4 3 2 2 2" xfId="27699"/>
    <cellStyle name="SAPBEXresItem 4 3 2 2 3" xfId="27700"/>
    <cellStyle name="SAPBEXresItem 4 3 2 2 4" xfId="27701"/>
    <cellStyle name="SAPBEXresItem 4 3 2 2 5" xfId="27702"/>
    <cellStyle name="SAPBEXresItem 4 3 2 2 6" xfId="27703"/>
    <cellStyle name="SAPBEXresItem 4 3 2 3" xfId="27704"/>
    <cellStyle name="SAPBEXresItem 4 3 2 4" xfId="27705"/>
    <cellStyle name="SAPBEXresItem 4 3 2 5" xfId="27706"/>
    <cellStyle name="SAPBEXresItem 4 3 2 6" xfId="27707"/>
    <cellStyle name="SAPBEXresItem 4 3 2 7" xfId="27708"/>
    <cellStyle name="SAPBEXresItem 4 3 2 8" xfId="27709"/>
    <cellStyle name="SAPBEXresItem 4 3 3" xfId="27710"/>
    <cellStyle name="SAPBEXresItem 4 3 3 2" xfId="27711"/>
    <cellStyle name="SAPBEXresItem 4 3 3 3" xfId="27712"/>
    <cellStyle name="SAPBEXresItem 4 3 3 4" xfId="27713"/>
    <cellStyle name="SAPBEXresItem 4 3 3 5" xfId="27714"/>
    <cellStyle name="SAPBEXresItem 4 3 3 6" xfId="27715"/>
    <cellStyle name="SAPBEXresItem 4 3 3 7" xfId="27716"/>
    <cellStyle name="SAPBEXresItem 4 3 4" xfId="27717"/>
    <cellStyle name="SAPBEXresItem 4 3 4 2" xfId="27718"/>
    <cellStyle name="SAPBEXresItem 4 3 4 3" xfId="27719"/>
    <cellStyle name="SAPBEXresItem 4 3 4 4" xfId="27720"/>
    <cellStyle name="SAPBEXresItem 4 3 4 5" xfId="27721"/>
    <cellStyle name="SAPBEXresItem 4 3 4 6" xfId="27722"/>
    <cellStyle name="SAPBEXresItem 4 3 5" xfId="27723"/>
    <cellStyle name="SAPBEXresItem 4 3 6" xfId="27724"/>
    <cellStyle name="SAPBEXresItem 4 3 7" xfId="27725"/>
    <cellStyle name="SAPBEXresItem 4 3 8" xfId="27726"/>
    <cellStyle name="SAPBEXresItem 4 3 9" xfId="27727"/>
    <cellStyle name="SAPBEXresItem 4 4" xfId="27728"/>
    <cellStyle name="SAPBEXresItem 4 4 2" xfId="27729"/>
    <cellStyle name="SAPBEXresItem 4 4 2 2" xfId="27730"/>
    <cellStyle name="SAPBEXresItem 4 4 2 3" xfId="27731"/>
    <cellStyle name="SAPBEXresItem 4 4 2 4" xfId="27732"/>
    <cellStyle name="SAPBEXresItem 4 4 2 5" xfId="27733"/>
    <cellStyle name="SAPBEXresItem 4 4 2 6" xfId="27734"/>
    <cellStyle name="SAPBEXresItem 4 4 3" xfId="27735"/>
    <cellStyle name="SAPBEXresItem 4 4 4" xfId="27736"/>
    <cellStyle name="SAPBEXresItem 4 4 5" xfId="27737"/>
    <cellStyle name="SAPBEXresItem 4 4 6" xfId="27738"/>
    <cellStyle name="SAPBEXresItem 4 4 7" xfId="27739"/>
    <cellStyle name="SAPBEXresItem 4 4 8" xfId="27740"/>
    <cellStyle name="SAPBEXresItem 4 5" xfId="27741"/>
    <cellStyle name="SAPBEXresItem 4 5 2" xfId="27742"/>
    <cellStyle name="SAPBEXresItem 4 5 2 2" xfId="27743"/>
    <cellStyle name="SAPBEXresItem 4 5 2 3" xfId="27744"/>
    <cellStyle name="SAPBEXresItem 4 5 2 4" xfId="27745"/>
    <cellStyle name="SAPBEXresItem 4 5 2 5" xfId="27746"/>
    <cellStyle name="SAPBEXresItem 4 5 2 6" xfId="27747"/>
    <cellStyle name="SAPBEXresItem 4 5 3" xfId="27748"/>
    <cellStyle name="SAPBEXresItem 4 5 4" xfId="27749"/>
    <cellStyle name="SAPBEXresItem 4 5 5" xfId="27750"/>
    <cellStyle name="SAPBEXresItem 4 5 6" xfId="27751"/>
    <cellStyle name="SAPBEXresItem 4 5 7" xfId="27752"/>
    <cellStyle name="SAPBEXresItem 4 5 8" xfId="27753"/>
    <cellStyle name="SAPBEXresItem 4 6" xfId="27754"/>
    <cellStyle name="SAPBEXresItem 4 6 2" xfId="27755"/>
    <cellStyle name="SAPBEXresItem 4 6 3" xfId="27756"/>
    <cellStyle name="SAPBEXresItem 4 6 4" xfId="27757"/>
    <cellStyle name="SAPBEXresItem 4 6 5" xfId="27758"/>
    <cellStyle name="SAPBEXresItem 4 6 6" xfId="27759"/>
    <cellStyle name="SAPBEXresItem 4 6 7" xfId="27760"/>
    <cellStyle name="SAPBEXresItem 4 7" xfId="27761"/>
    <cellStyle name="SAPBEXresItem 4 7 2" xfId="27762"/>
    <cellStyle name="SAPBEXresItem 4 7 3" xfId="27763"/>
    <cellStyle name="SAPBEXresItem 4 7 4" xfId="27764"/>
    <cellStyle name="SAPBEXresItem 4 7 5" xfId="27765"/>
    <cellStyle name="SAPBEXresItem 4 7 6" xfId="27766"/>
    <cellStyle name="SAPBEXresItem 4 8" xfId="27767"/>
    <cellStyle name="SAPBEXresItem 4 9" xfId="27768"/>
    <cellStyle name="SAPBEXresItem 5" xfId="27769"/>
    <cellStyle name="SAPBEXresItem 5 10" xfId="27770"/>
    <cellStyle name="SAPBEXresItem 5 2" xfId="27771"/>
    <cellStyle name="SAPBEXresItem 5 2 2" xfId="27772"/>
    <cellStyle name="SAPBEXresItem 5 2 2 2" xfId="27773"/>
    <cellStyle name="SAPBEXresItem 5 2 2 3" xfId="27774"/>
    <cellStyle name="SAPBEXresItem 5 2 2 4" xfId="27775"/>
    <cellStyle name="SAPBEXresItem 5 2 2 5" xfId="27776"/>
    <cellStyle name="SAPBEXresItem 5 2 2 6" xfId="27777"/>
    <cellStyle name="SAPBEXresItem 5 2 3" xfId="27778"/>
    <cellStyle name="SAPBEXresItem 5 2 4" xfId="27779"/>
    <cellStyle name="SAPBEXresItem 5 2 5" xfId="27780"/>
    <cellStyle name="SAPBEXresItem 5 2 6" xfId="27781"/>
    <cellStyle name="SAPBEXresItem 5 2 7" xfId="27782"/>
    <cellStyle name="SAPBEXresItem 5 2 8" xfId="27783"/>
    <cellStyle name="SAPBEXresItem 5 3" xfId="27784"/>
    <cellStyle name="SAPBEXresItem 5 3 2" xfId="27785"/>
    <cellStyle name="SAPBEXresItem 5 3 3" xfId="27786"/>
    <cellStyle name="SAPBEXresItem 5 3 4" xfId="27787"/>
    <cellStyle name="SAPBEXresItem 5 3 5" xfId="27788"/>
    <cellStyle name="SAPBEXresItem 5 3 6" xfId="27789"/>
    <cellStyle name="SAPBEXresItem 5 3 7" xfId="27790"/>
    <cellStyle name="SAPBEXresItem 5 4" xfId="27791"/>
    <cellStyle name="SAPBEXresItem 5 4 2" xfId="27792"/>
    <cellStyle name="SAPBEXresItem 5 4 3" xfId="27793"/>
    <cellStyle name="SAPBEXresItem 5 4 4" xfId="27794"/>
    <cellStyle name="SAPBEXresItem 5 4 5" xfId="27795"/>
    <cellStyle name="SAPBEXresItem 5 4 6" xfId="27796"/>
    <cellStyle name="SAPBEXresItem 5 5" xfId="27797"/>
    <cellStyle name="SAPBEXresItem 5 6" xfId="27798"/>
    <cellStyle name="SAPBEXresItem 5 7" xfId="27799"/>
    <cellStyle name="SAPBEXresItem 5 8" xfId="27800"/>
    <cellStyle name="SAPBEXresItem 5 9" xfId="27801"/>
    <cellStyle name="SAPBEXresItem 6" xfId="27802"/>
    <cellStyle name="SAPBEXresItem 6 2" xfId="27803"/>
    <cellStyle name="SAPBEXresItem 6 3" xfId="27804"/>
    <cellStyle name="SAPBEXresItem 6 4" xfId="27805"/>
    <cellStyle name="SAPBEXresItem 6 5" xfId="27806"/>
    <cellStyle name="SAPBEXresItem 6 6" xfId="27807"/>
    <cellStyle name="SAPBEXresItem 7" xfId="27808"/>
    <cellStyle name="SAPBEXresItem 7 2" xfId="27809"/>
    <cellStyle name="SAPBEXresItem 7 3" xfId="27810"/>
    <cellStyle name="SAPBEXresItem 7 4" xfId="27811"/>
    <cellStyle name="SAPBEXresItem 7 5" xfId="27812"/>
    <cellStyle name="SAPBEXresItem 7 6" xfId="27813"/>
    <cellStyle name="SAPBEXresItem 8" xfId="27814"/>
    <cellStyle name="SAPBEXresItem 8 2" xfId="27815"/>
    <cellStyle name="SAPBEXresItem 9" xfId="27816"/>
    <cellStyle name="SAPBEXresItem 9 2" xfId="27817"/>
    <cellStyle name="SAPBEXresItemX" xfId="27818"/>
    <cellStyle name="SAPBEXresItemX 10" xfId="27819"/>
    <cellStyle name="SAPBEXresItemX 11" xfId="27820"/>
    <cellStyle name="SAPBEXresItemX 12" xfId="27821"/>
    <cellStyle name="SAPBEXresItemX 13" xfId="27822"/>
    <cellStyle name="SAPBEXresItemX 14" xfId="27823"/>
    <cellStyle name="SAPBEXresItemX 15" xfId="27824"/>
    <cellStyle name="SAPBEXresItemX 16" xfId="27825"/>
    <cellStyle name="SAPBEXresItemX 2" xfId="27826"/>
    <cellStyle name="SAPBEXresItemX 2 10" xfId="27827"/>
    <cellStyle name="SAPBEXresItemX 2 11" xfId="27828"/>
    <cellStyle name="SAPBEXresItemX 2 12" xfId="27829"/>
    <cellStyle name="SAPBEXresItemX 2 13" xfId="27830"/>
    <cellStyle name="SAPBEXresItemX 2 14" xfId="27831"/>
    <cellStyle name="SAPBEXresItemX 2 15" xfId="27832"/>
    <cellStyle name="SAPBEXresItemX 2 16" xfId="27833"/>
    <cellStyle name="SAPBEXresItemX 2 17" xfId="27834"/>
    <cellStyle name="SAPBEXresItemX 2 2" xfId="27835"/>
    <cellStyle name="SAPBEXresItemX 2 2 10" xfId="27836"/>
    <cellStyle name="SAPBEXresItemX 2 2 11" xfId="27837"/>
    <cellStyle name="SAPBEXresItemX 2 2 12" xfId="27838"/>
    <cellStyle name="SAPBEXresItemX 2 2 13" xfId="27839"/>
    <cellStyle name="SAPBEXresItemX 2 2 14" xfId="27840"/>
    <cellStyle name="SAPBEXresItemX 2 2 15" xfId="27841"/>
    <cellStyle name="SAPBEXresItemX 2 2 2" xfId="27842"/>
    <cellStyle name="SAPBEXresItemX 2 2 2 10" xfId="27843"/>
    <cellStyle name="SAPBEXresItemX 2 2 2 2" xfId="27844"/>
    <cellStyle name="SAPBEXresItemX 2 2 2 2 2" xfId="27845"/>
    <cellStyle name="SAPBEXresItemX 2 2 2 2 2 2" xfId="27846"/>
    <cellStyle name="SAPBEXresItemX 2 2 2 2 2 3" xfId="27847"/>
    <cellStyle name="SAPBEXresItemX 2 2 2 2 2 4" xfId="27848"/>
    <cellStyle name="SAPBEXresItemX 2 2 2 2 2 5" xfId="27849"/>
    <cellStyle name="SAPBEXresItemX 2 2 2 2 2 6" xfId="27850"/>
    <cellStyle name="SAPBEXresItemX 2 2 2 2 3" xfId="27851"/>
    <cellStyle name="SAPBEXresItemX 2 2 2 2 4" xfId="27852"/>
    <cellStyle name="SAPBEXresItemX 2 2 2 2 5" xfId="27853"/>
    <cellStyle name="SAPBEXresItemX 2 2 2 2 6" xfId="27854"/>
    <cellStyle name="SAPBEXresItemX 2 2 2 2 7" xfId="27855"/>
    <cellStyle name="SAPBEXresItemX 2 2 2 2 8" xfId="27856"/>
    <cellStyle name="SAPBEXresItemX 2 2 2 3" xfId="27857"/>
    <cellStyle name="SAPBEXresItemX 2 2 2 3 2" xfId="27858"/>
    <cellStyle name="SAPBEXresItemX 2 2 2 3 3" xfId="27859"/>
    <cellStyle name="SAPBEXresItemX 2 2 2 3 4" xfId="27860"/>
    <cellStyle name="SAPBEXresItemX 2 2 2 3 5" xfId="27861"/>
    <cellStyle name="SAPBEXresItemX 2 2 2 3 6" xfId="27862"/>
    <cellStyle name="SAPBEXresItemX 2 2 2 3 7" xfId="27863"/>
    <cellStyle name="SAPBEXresItemX 2 2 2 4" xfId="27864"/>
    <cellStyle name="SAPBEXresItemX 2 2 2 4 2" xfId="27865"/>
    <cellStyle name="SAPBEXresItemX 2 2 2 4 3" xfId="27866"/>
    <cellStyle name="SAPBEXresItemX 2 2 2 4 4" xfId="27867"/>
    <cellStyle name="SAPBEXresItemX 2 2 2 4 5" xfId="27868"/>
    <cellStyle name="SAPBEXresItemX 2 2 2 4 6" xfId="27869"/>
    <cellStyle name="SAPBEXresItemX 2 2 2 5" xfId="27870"/>
    <cellStyle name="SAPBEXresItemX 2 2 2 6" xfId="27871"/>
    <cellStyle name="SAPBEXresItemX 2 2 2 7" xfId="27872"/>
    <cellStyle name="SAPBEXresItemX 2 2 2 8" xfId="27873"/>
    <cellStyle name="SAPBEXresItemX 2 2 2 9" xfId="27874"/>
    <cellStyle name="SAPBEXresItemX 2 2 3" xfId="27875"/>
    <cellStyle name="SAPBEXresItemX 2 2 3 10" xfId="27876"/>
    <cellStyle name="SAPBEXresItemX 2 2 3 2" xfId="27877"/>
    <cellStyle name="SAPBEXresItemX 2 2 3 2 2" xfId="27878"/>
    <cellStyle name="SAPBEXresItemX 2 2 3 2 2 2" xfId="27879"/>
    <cellStyle name="SAPBEXresItemX 2 2 3 2 2 3" xfId="27880"/>
    <cellStyle name="SAPBEXresItemX 2 2 3 2 2 4" xfId="27881"/>
    <cellStyle name="SAPBEXresItemX 2 2 3 2 2 5" xfId="27882"/>
    <cellStyle name="SAPBEXresItemX 2 2 3 2 2 6" xfId="27883"/>
    <cellStyle name="SAPBEXresItemX 2 2 3 2 3" xfId="27884"/>
    <cellStyle name="SAPBEXresItemX 2 2 3 2 4" xfId="27885"/>
    <cellStyle name="SAPBEXresItemX 2 2 3 2 5" xfId="27886"/>
    <cellStyle name="SAPBEXresItemX 2 2 3 2 6" xfId="27887"/>
    <cellStyle name="SAPBEXresItemX 2 2 3 2 7" xfId="27888"/>
    <cellStyle name="SAPBEXresItemX 2 2 3 2 8" xfId="27889"/>
    <cellStyle name="SAPBEXresItemX 2 2 3 3" xfId="27890"/>
    <cellStyle name="SAPBEXresItemX 2 2 3 3 2" xfId="27891"/>
    <cellStyle name="SAPBEXresItemX 2 2 3 3 3" xfId="27892"/>
    <cellStyle name="SAPBEXresItemX 2 2 3 3 4" xfId="27893"/>
    <cellStyle name="SAPBEXresItemX 2 2 3 3 5" xfId="27894"/>
    <cellStyle name="SAPBEXresItemX 2 2 3 3 6" xfId="27895"/>
    <cellStyle name="SAPBEXresItemX 2 2 3 3 7" xfId="27896"/>
    <cellStyle name="SAPBEXresItemX 2 2 3 4" xfId="27897"/>
    <cellStyle name="SAPBEXresItemX 2 2 3 4 2" xfId="27898"/>
    <cellStyle name="SAPBEXresItemX 2 2 3 4 3" xfId="27899"/>
    <cellStyle name="SAPBEXresItemX 2 2 3 4 4" xfId="27900"/>
    <cellStyle name="SAPBEXresItemX 2 2 3 4 5" xfId="27901"/>
    <cellStyle name="SAPBEXresItemX 2 2 3 4 6" xfId="27902"/>
    <cellStyle name="SAPBEXresItemX 2 2 3 5" xfId="27903"/>
    <cellStyle name="SAPBEXresItemX 2 2 3 6" xfId="27904"/>
    <cellStyle name="SAPBEXresItemX 2 2 3 7" xfId="27905"/>
    <cellStyle name="SAPBEXresItemX 2 2 3 8" xfId="27906"/>
    <cellStyle name="SAPBEXresItemX 2 2 3 9" xfId="27907"/>
    <cellStyle name="SAPBEXresItemX 2 2 4" xfId="27908"/>
    <cellStyle name="SAPBEXresItemX 2 2 4 2" xfId="27909"/>
    <cellStyle name="SAPBEXresItemX 2 2 4 2 2" xfId="27910"/>
    <cellStyle name="SAPBEXresItemX 2 2 4 2 3" xfId="27911"/>
    <cellStyle name="SAPBEXresItemX 2 2 4 2 4" xfId="27912"/>
    <cellStyle name="SAPBEXresItemX 2 2 4 2 5" xfId="27913"/>
    <cellStyle name="SAPBEXresItemX 2 2 4 2 6" xfId="27914"/>
    <cellStyle name="SAPBEXresItemX 2 2 4 3" xfId="27915"/>
    <cellStyle name="SAPBEXresItemX 2 2 4 4" xfId="27916"/>
    <cellStyle name="SAPBEXresItemX 2 2 4 5" xfId="27917"/>
    <cellStyle name="SAPBEXresItemX 2 2 4 6" xfId="27918"/>
    <cellStyle name="SAPBEXresItemX 2 2 4 7" xfId="27919"/>
    <cellStyle name="SAPBEXresItemX 2 2 4 8" xfId="27920"/>
    <cellStyle name="SAPBEXresItemX 2 2 5" xfId="27921"/>
    <cellStyle name="SAPBEXresItemX 2 2 5 2" xfId="27922"/>
    <cellStyle name="SAPBEXresItemX 2 2 5 2 2" xfId="27923"/>
    <cellStyle name="SAPBEXresItemX 2 2 5 2 3" xfId="27924"/>
    <cellStyle name="SAPBEXresItemX 2 2 5 2 4" xfId="27925"/>
    <cellStyle name="SAPBEXresItemX 2 2 5 2 5" xfId="27926"/>
    <cellStyle name="SAPBEXresItemX 2 2 5 2 6" xfId="27927"/>
    <cellStyle name="SAPBEXresItemX 2 2 5 3" xfId="27928"/>
    <cellStyle name="SAPBEXresItemX 2 2 5 4" xfId="27929"/>
    <cellStyle name="SAPBEXresItemX 2 2 5 5" xfId="27930"/>
    <cellStyle name="SAPBEXresItemX 2 2 5 6" xfId="27931"/>
    <cellStyle name="SAPBEXresItemX 2 2 5 7" xfId="27932"/>
    <cellStyle name="SAPBEXresItemX 2 2 5 8" xfId="27933"/>
    <cellStyle name="SAPBEXresItemX 2 2 6" xfId="27934"/>
    <cellStyle name="SAPBEXresItemX 2 2 6 2" xfId="27935"/>
    <cellStyle name="SAPBEXresItemX 2 2 6 3" xfId="27936"/>
    <cellStyle name="SAPBEXresItemX 2 2 6 4" xfId="27937"/>
    <cellStyle name="SAPBEXresItemX 2 2 6 5" xfId="27938"/>
    <cellStyle name="SAPBEXresItemX 2 2 6 6" xfId="27939"/>
    <cellStyle name="SAPBEXresItemX 2 2 6 7" xfId="27940"/>
    <cellStyle name="SAPBEXresItemX 2 2 7" xfId="27941"/>
    <cellStyle name="SAPBEXresItemX 2 2 7 2" xfId="27942"/>
    <cellStyle name="SAPBEXresItemX 2 2 7 3" xfId="27943"/>
    <cellStyle name="SAPBEXresItemX 2 2 7 4" xfId="27944"/>
    <cellStyle name="SAPBEXresItemX 2 2 7 5" xfId="27945"/>
    <cellStyle name="SAPBEXresItemX 2 2 7 6" xfId="27946"/>
    <cellStyle name="SAPBEXresItemX 2 2 8" xfId="27947"/>
    <cellStyle name="SAPBEXresItemX 2 2 9" xfId="27948"/>
    <cellStyle name="SAPBEXresItemX 2 3" xfId="27949"/>
    <cellStyle name="SAPBEXresItemX 2 3 10" xfId="27950"/>
    <cellStyle name="SAPBEXresItemX 2 3 2" xfId="27951"/>
    <cellStyle name="SAPBEXresItemX 2 3 2 2" xfId="27952"/>
    <cellStyle name="SAPBEXresItemX 2 3 2 2 2" xfId="27953"/>
    <cellStyle name="SAPBEXresItemX 2 3 2 2 3" xfId="27954"/>
    <cellStyle name="SAPBEXresItemX 2 3 2 2 4" xfId="27955"/>
    <cellStyle name="SAPBEXresItemX 2 3 2 2 5" xfId="27956"/>
    <cellStyle name="SAPBEXresItemX 2 3 2 2 6" xfId="27957"/>
    <cellStyle name="SAPBEXresItemX 2 3 2 3" xfId="27958"/>
    <cellStyle name="SAPBEXresItemX 2 3 2 4" xfId="27959"/>
    <cellStyle name="SAPBEXresItemX 2 3 2 5" xfId="27960"/>
    <cellStyle name="SAPBEXresItemX 2 3 2 6" xfId="27961"/>
    <cellStyle name="SAPBEXresItemX 2 3 2 7" xfId="27962"/>
    <cellStyle name="SAPBEXresItemX 2 3 2 8" xfId="27963"/>
    <cellStyle name="SAPBEXresItemX 2 3 3" xfId="27964"/>
    <cellStyle name="SAPBEXresItemX 2 3 3 2" xfId="27965"/>
    <cellStyle name="SAPBEXresItemX 2 3 3 3" xfId="27966"/>
    <cellStyle name="SAPBEXresItemX 2 3 3 4" xfId="27967"/>
    <cellStyle name="SAPBEXresItemX 2 3 3 5" xfId="27968"/>
    <cellStyle name="SAPBEXresItemX 2 3 3 6" xfId="27969"/>
    <cellStyle name="SAPBEXresItemX 2 3 3 7" xfId="27970"/>
    <cellStyle name="SAPBEXresItemX 2 3 4" xfId="27971"/>
    <cellStyle name="SAPBEXresItemX 2 3 4 2" xfId="27972"/>
    <cellStyle name="SAPBEXresItemX 2 3 4 3" xfId="27973"/>
    <cellStyle name="SAPBEXresItemX 2 3 4 4" xfId="27974"/>
    <cellStyle name="SAPBEXresItemX 2 3 4 5" xfId="27975"/>
    <cellStyle name="SAPBEXresItemX 2 3 4 6" xfId="27976"/>
    <cellStyle name="SAPBEXresItemX 2 3 5" xfId="27977"/>
    <cellStyle name="SAPBEXresItemX 2 3 6" xfId="27978"/>
    <cellStyle name="SAPBEXresItemX 2 3 7" xfId="27979"/>
    <cellStyle name="SAPBEXresItemX 2 3 8" xfId="27980"/>
    <cellStyle name="SAPBEXresItemX 2 3 9" xfId="27981"/>
    <cellStyle name="SAPBEXresItemX 2 4" xfId="27982"/>
    <cellStyle name="SAPBEXresItemX 2 4 2" xfId="27983"/>
    <cellStyle name="SAPBEXresItemX 2 4 2 2" xfId="27984"/>
    <cellStyle name="SAPBEXresItemX 2 4 2 3" xfId="27985"/>
    <cellStyle name="SAPBEXresItemX 2 4 2 4" xfId="27986"/>
    <cellStyle name="SAPBEXresItemX 2 4 2 5" xfId="27987"/>
    <cellStyle name="SAPBEXresItemX 2 4 2 6" xfId="27988"/>
    <cellStyle name="SAPBEXresItemX 2 4 3" xfId="27989"/>
    <cellStyle name="SAPBEXresItemX 2 4 4" xfId="27990"/>
    <cellStyle name="SAPBEXresItemX 2 4 5" xfId="27991"/>
    <cellStyle name="SAPBEXresItemX 2 4 6" xfId="27992"/>
    <cellStyle name="SAPBEXresItemX 2 4 7" xfId="27993"/>
    <cellStyle name="SAPBEXresItemX 2 4 8" xfId="27994"/>
    <cellStyle name="SAPBEXresItemX 2 5" xfId="27995"/>
    <cellStyle name="SAPBEXresItemX 2 5 2" xfId="27996"/>
    <cellStyle name="SAPBEXresItemX 2 5 2 2" xfId="27997"/>
    <cellStyle name="SAPBEXresItemX 2 5 2 3" xfId="27998"/>
    <cellStyle name="SAPBEXresItemX 2 5 2 4" xfId="27999"/>
    <cellStyle name="SAPBEXresItemX 2 5 2 5" xfId="28000"/>
    <cellStyle name="SAPBEXresItemX 2 5 2 6" xfId="28001"/>
    <cellStyle name="SAPBEXresItemX 2 5 3" xfId="28002"/>
    <cellStyle name="SAPBEXresItemX 2 5 4" xfId="28003"/>
    <cellStyle name="SAPBEXresItemX 2 5 5" xfId="28004"/>
    <cellStyle name="SAPBEXresItemX 2 5 6" xfId="28005"/>
    <cellStyle name="SAPBEXresItemX 2 5 7" xfId="28006"/>
    <cellStyle name="SAPBEXresItemX 2 5 8" xfId="28007"/>
    <cellStyle name="SAPBEXresItemX 2 6" xfId="28008"/>
    <cellStyle name="SAPBEXresItemX 2 6 2" xfId="28009"/>
    <cellStyle name="SAPBEXresItemX 2 6 3" xfId="28010"/>
    <cellStyle name="SAPBEXresItemX 2 6 4" xfId="28011"/>
    <cellStyle name="SAPBEXresItemX 2 6 5" xfId="28012"/>
    <cellStyle name="SAPBEXresItemX 2 6 6" xfId="28013"/>
    <cellStyle name="SAPBEXresItemX 2 7" xfId="28014"/>
    <cellStyle name="SAPBEXresItemX 2 7 2" xfId="28015"/>
    <cellStyle name="SAPBEXresItemX 2 7 3" xfId="28016"/>
    <cellStyle name="SAPBEXresItemX 2 7 4" xfId="28017"/>
    <cellStyle name="SAPBEXresItemX 2 7 5" xfId="28018"/>
    <cellStyle name="SAPBEXresItemX 2 7 6" xfId="28019"/>
    <cellStyle name="SAPBEXresItemX 2 8" xfId="28020"/>
    <cellStyle name="SAPBEXresItemX 2 8 2" xfId="28021"/>
    <cellStyle name="SAPBEXresItemX 2 8 3" xfId="28022"/>
    <cellStyle name="SAPBEXresItemX 2 8 4" xfId="28023"/>
    <cellStyle name="SAPBEXresItemX 2 8 5" xfId="28024"/>
    <cellStyle name="SAPBEXresItemX 2 8 6" xfId="28025"/>
    <cellStyle name="SAPBEXresItemX 2 9" xfId="28026"/>
    <cellStyle name="SAPBEXresItemX 2 9 2" xfId="28027"/>
    <cellStyle name="SAPBEXresItemX 2 9 3" xfId="28028"/>
    <cellStyle name="SAPBEXresItemX 2 9 4" xfId="28029"/>
    <cellStyle name="SAPBEXresItemX 2 9 5" xfId="28030"/>
    <cellStyle name="SAPBEXresItemX 2 9 6" xfId="28031"/>
    <cellStyle name="SAPBEXresItemX 3" xfId="28032"/>
    <cellStyle name="SAPBEXresItemX 3 10" xfId="28033"/>
    <cellStyle name="SAPBEXresItemX 3 11" xfId="28034"/>
    <cellStyle name="SAPBEXresItemX 3 12" xfId="28035"/>
    <cellStyle name="SAPBEXresItemX 3 13" xfId="28036"/>
    <cellStyle name="SAPBEXresItemX 3 2" xfId="28037"/>
    <cellStyle name="SAPBEXresItemX 3 2 10" xfId="28038"/>
    <cellStyle name="SAPBEXresItemX 3 2 2" xfId="28039"/>
    <cellStyle name="SAPBEXresItemX 3 2 2 2" xfId="28040"/>
    <cellStyle name="SAPBEXresItemX 3 2 2 2 2" xfId="28041"/>
    <cellStyle name="SAPBEXresItemX 3 2 2 2 3" xfId="28042"/>
    <cellStyle name="SAPBEXresItemX 3 2 2 2 4" xfId="28043"/>
    <cellStyle name="SAPBEXresItemX 3 2 2 2 5" xfId="28044"/>
    <cellStyle name="SAPBEXresItemX 3 2 2 2 6" xfId="28045"/>
    <cellStyle name="SAPBEXresItemX 3 2 2 3" xfId="28046"/>
    <cellStyle name="SAPBEXresItemX 3 2 2 4" xfId="28047"/>
    <cellStyle name="SAPBEXresItemX 3 2 2 5" xfId="28048"/>
    <cellStyle name="SAPBEXresItemX 3 2 2 6" xfId="28049"/>
    <cellStyle name="SAPBEXresItemX 3 2 2 7" xfId="28050"/>
    <cellStyle name="SAPBEXresItemX 3 2 2 8" xfId="28051"/>
    <cellStyle name="SAPBEXresItemX 3 2 3" xfId="28052"/>
    <cellStyle name="SAPBEXresItemX 3 2 3 2" xfId="28053"/>
    <cellStyle name="SAPBEXresItemX 3 2 3 3" xfId="28054"/>
    <cellStyle name="SAPBEXresItemX 3 2 3 4" xfId="28055"/>
    <cellStyle name="SAPBEXresItemX 3 2 3 5" xfId="28056"/>
    <cellStyle name="SAPBEXresItemX 3 2 3 6" xfId="28057"/>
    <cellStyle name="SAPBEXresItemX 3 2 3 7" xfId="28058"/>
    <cellStyle name="SAPBEXresItemX 3 2 4" xfId="28059"/>
    <cellStyle name="SAPBEXresItemX 3 2 4 2" xfId="28060"/>
    <cellStyle name="SAPBEXresItemX 3 2 4 3" xfId="28061"/>
    <cellStyle name="SAPBEXresItemX 3 2 4 4" xfId="28062"/>
    <cellStyle name="SAPBEXresItemX 3 2 4 5" xfId="28063"/>
    <cellStyle name="SAPBEXresItemX 3 2 4 6" xfId="28064"/>
    <cellStyle name="SAPBEXresItemX 3 2 5" xfId="28065"/>
    <cellStyle name="SAPBEXresItemX 3 2 6" xfId="28066"/>
    <cellStyle name="SAPBEXresItemX 3 2 7" xfId="28067"/>
    <cellStyle name="SAPBEXresItemX 3 2 8" xfId="28068"/>
    <cellStyle name="SAPBEXresItemX 3 2 9" xfId="28069"/>
    <cellStyle name="SAPBEXresItemX 3 3" xfId="28070"/>
    <cellStyle name="SAPBEXresItemX 3 3 10" xfId="28071"/>
    <cellStyle name="SAPBEXresItemX 3 3 2" xfId="28072"/>
    <cellStyle name="SAPBEXresItemX 3 3 2 2" xfId="28073"/>
    <cellStyle name="SAPBEXresItemX 3 3 2 2 2" xfId="28074"/>
    <cellStyle name="SAPBEXresItemX 3 3 2 2 3" xfId="28075"/>
    <cellStyle name="SAPBEXresItemX 3 3 2 2 4" xfId="28076"/>
    <cellStyle name="SAPBEXresItemX 3 3 2 2 5" xfId="28077"/>
    <cellStyle name="SAPBEXresItemX 3 3 2 2 6" xfId="28078"/>
    <cellStyle name="SAPBEXresItemX 3 3 2 3" xfId="28079"/>
    <cellStyle name="SAPBEXresItemX 3 3 2 4" xfId="28080"/>
    <cellStyle name="SAPBEXresItemX 3 3 2 5" xfId="28081"/>
    <cellStyle name="SAPBEXresItemX 3 3 2 6" xfId="28082"/>
    <cellStyle name="SAPBEXresItemX 3 3 2 7" xfId="28083"/>
    <cellStyle name="SAPBEXresItemX 3 3 2 8" xfId="28084"/>
    <cellStyle name="SAPBEXresItemX 3 3 3" xfId="28085"/>
    <cellStyle name="SAPBEXresItemX 3 3 3 2" xfId="28086"/>
    <cellStyle name="SAPBEXresItemX 3 3 3 3" xfId="28087"/>
    <cellStyle name="SAPBEXresItemX 3 3 3 4" xfId="28088"/>
    <cellStyle name="SAPBEXresItemX 3 3 3 5" xfId="28089"/>
    <cellStyle name="SAPBEXresItemX 3 3 3 6" xfId="28090"/>
    <cellStyle name="SAPBEXresItemX 3 3 3 7" xfId="28091"/>
    <cellStyle name="SAPBEXresItemX 3 3 4" xfId="28092"/>
    <cellStyle name="SAPBEXresItemX 3 3 4 2" xfId="28093"/>
    <cellStyle name="SAPBEXresItemX 3 3 4 3" xfId="28094"/>
    <cellStyle name="SAPBEXresItemX 3 3 4 4" xfId="28095"/>
    <cellStyle name="SAPBEXresItemX 3 3 4 5" xfId="28096"/>
    <cellStyle name="SAPBEXresItemX 3 3 4 6" xfId="28097"/>
    <cellStyle name="SAPBEXresItemX 3 3 5" xfId="28098"/>
    <cellStyle name="SAPBEXresItemX 3 3 6" xfId="28099"/>
    <cellStyle name="SAPBEXresItemX 3 3 7" xfId="28100"/>
    <cellStyle name="SAPBEXresItemX 3 3 8" xfId="28101"/>
    <cellStyle name="SAPBEXresItemX 3 3 9" xfId="28102"/>
    <cellStyle name="SAPBEXresItemX 3 4" xfId="28103"/>
    <cellStyle name="SAPBEXresItemX 3 4 2" xfId="28104"/>
    <cellStyle name="SAPBEXresItemX 3 4 2 2" xfId="28105"/>
    <cellStyle name="SAPBEXresItemX 3 4 2 3" xfId="28106"/>
    <cellStyle name="SAPBEXresItemX 3 4 2 4" xfId="28107"/>
    <cellStyle name="SAPBEXresItemX 3 4 2 5" xfId="28108"/>
    <cellStyle name="SAPBEXresItemX 3 4 2 6" xfId="28109"/>
    <cellStyle name="SAPBEXresItemX 3 4 3" xfId="28110"/>
    <cellStyle name="SAPBEXresItemX 3 4 4" xfId="28111"/>
    <cellStyle name="SAPBEXresItemX 3 4 5" xfId="28112"/>
    <cellStyle name="SAPBEXresItemX 3 4 6" xfId="28113"/>
    <cellStyle name="SAPBEXresItemX 3 4 7" xfId="28114"/>
    <cellStyle name="SAPBEXresItemX 3 4 8" xfId="28115"/>
    <cellStyle name="SAPBEXresItemX 3 5" xfId="28116"/>
    <cellStyle name="SAPBEXresItemX 3 5 2" xfId="28117"/>
    <cellStyle name="SAPBEXresItemX 3 5 2 2" xfId="28118"/>
    <cellStyle name="SAPBEXresItemX 3 5 2 3" xfId="28119"/>
    <cellStyle name="SAPBEXresItemX 3 5 2 4" xfId="28120"/>
    <cellStyle name="SAPBEXresItemX 3 5 2 5" xfId="28121"/>
    <cellStyle name="SAPBEXresItemX 3 5 2 6" xfId="28122"/>
    <cellStyle name="SAPBEXresItemX 3 5 3" xfId="28123"/>
    <cellStyle name="SAPBEXresItemX 3 5 4" xfId="28124"/>
    <cellStyle name="SAPBEXresItemX 3 5 5" xfId="28125"/>
    <cellStyle name="SAPBEXresItemX 3 5 6" xfId="28126"/>
    <cellStyle name="SAPBEXresItemX 3 5 7" xfId="28127"/>
    <cellStyle name="SAPBEXresItemX 3 5 8" xfId="28128"/>
    <cellStyle name="SAPBEXresItemX 3 6" xfId="28129"/>
    <cellStyle name="SAPBEXresItemX 3 6 2" xfId="28130"/>
    <cellStyle name="SAPBEXresItemX 3 6 3" xfId="28131"/>
    <cellStyle name="SAPBEXresItemX 3 6 4" xfId="28132"/>
    <cellStyle name="SAPBEXresItemX 3 6 5" xfId="28133"/>
    <cellStyle name="SAPBEXresItemX 3 6 6" xfId="28134"/>
    <cellStyle name="SAPBEXresItemX 3 6 7" xfId="28135"/>
    <cellStyle name="SAPBEXresItemX 3 7" xfId="28136"/>
    <cellStyle name="SAPBEXresItemX 3 7 2" xfId="28137"/>
    <cellStyle name="SAPBEXresItemX 3 7 3" xfId="28138"/>
    <cellStyle name="SAPBEXresItemX 3 7 4" xfId="28139"/>
    <cellStyle name="SAPBEXresItemX 3 7 5" xfId="28140"/>
    <cellStyle name="SAPBEXresItemX 3 7 6" xfId="28141"/>
    <cellStyle name="SAPBEXresItemX 3 8" xfId="28142"/>
    <cellStyle name="SAPBEXresItemX 3 9" xfId="28143"/>
    <cellStyle name="SAPBEXresItemX 4" xfId="28144"/>
    <cellStyle name="SAPBEXresItemX 4 10" xfId="28145"/>
    <cellStyle name="SAPBEXresItemX 4 11" xfId="28146"/>
    <cellStyle name="SAPBEXresItemX 4 12" xfId="28147"/>
    <cellStyle name="SAPBEXresItemX 4 13" xfId="28148"/>
    <cellStyle name="SAPBEXresItemX 4 2" xfId="28149"/>
    <cellStyle name="SAPBEXresItemX 4 2 10" xfId="28150"/>
    <cellStyle name="SAPBEXresItemX 4 2 2" xfId="28151"/>
    <cellStyle name="SAPBEXresItemX 4 2 2 2" xfId="28152"/>
    <cellStyle name="SAPBEXresItemX 4 2 2 2 2" xfId="28153"/>
    <cellStyle name="SAPBEXresItemX 4 2 2 2 3" xfId="28154"/>
    <cellStyle name="SAPBEXresItemX 4 2 2 2 4" xfId="28155"/>
    <cellStyle name="SAPBEXresItemX 4 2 2 2 5" xfId="28156"/>
    <cellStyle name="SAPBEXresItemX 4 2 2 2 6" xfId="28157"/>
    <cellStyle name="SAPBEXresItemX 4 2 2 3" xfId="28158"/>
    <cellStyle name="SAPBEXresItemX 4 2 2 4" xfId="28159"/>
    <cellStyle name="SAPBEXresItemX 4 2 2 5" xfId="28160"/>
    <cellStyle name="SAPBEXresItemX 4 2 2 6" xfId="28161"/>
    <cellStyle name="SAPBEXresItemX 4 2 2 7" xfId="28162"/>
    <cellStyle name="SAPBEXresItemX 4 2 2 8" xfId="28163"/>
    <cellStyle name="SAPBEXresItemX 4 2 3" xfId="28164"/>
    <cellStyle name="SAPBEXresItemX 4 2 3 2" xfId="28165"/>
    <cellStyle name="SAPBEXresItemX 4 2 3 3" xfId="28166"/>
    <cellStyle name="SAPBEXresItemX 4 2 3 4" xfId="28167"/>
    <cellStyle name="SAPBEXresItemX 4 2 3 5" xfId="28168"/>
    <cellStyle name="SAPBEXresItemX 4 2 3 6" xfId="28169"/>
    <cellStyle name="SAPBEXresItemX 4 2 3 7" xfId="28170"/>
    <cellStyle name="SAPBEXresItemX 4 2 4" xfId="28171"/>
    <cellStyle name="SAPBEXresItemX 4 2 4 2" xfId="28172"/>
    <cellStyle name="SAPBEXresItemX 4 2 4 3" xfId="28173"/>
    <cellStyle name="SAPBEXresItemX 4 2 4 4" xfId="28174"/>
    <cellStyle name="SAPBEXresItemX 4 2 4 5" xfId="28175"/>
    <cellStyle name="SAPBEXresItemX 4 2 4 6" xfId="28176"/>
    <cellStyle name="SAPBEXresItemX 4 2 5" xfId="28177"/>
    <cellStyle name="SAPBEXresItemX 4 2 6" xfId="28178"/>
    <cellStyle name="SAPBEXresItemX 4 2 7" xfId="28179"/>
    <cellStyle name="SAPBEXresItemX 4 2 8" xfId="28180"/>
    <cellStyle name="SAPBEXresItemX 4 2 9" xfId="28181"/>
    <cellStyle name="SAPBEXresItemX 4 3" xfId="28182"/>
    <cellStyle name="SAPBEXresItemX 4 3 10" xfId="28183"/>
    <cellStyle name="SAPBEXresItemX 4 3 2" xfId="28184"/>
    <cellStyle name="SAPBEXresItemX 4 3 2 2" xfId="28185"/>
    <cellStyle name="SAPBEXresItemX 4 3 2 2 2" xfId="28186"/>
    <cellStyle name="SAPBEXresItemX 4 3 2 2 3" xfId="28187"/>
    <cellStyle name="SAPBEXresItemX 4 3 2 2 4" xfId="28188"/>
    <cellStyle name="SAPBEXresItemX 4 3 2 2 5" xfId="28189"/>
    <cellStyle name="SAPBEXresItemX 4 3 2 2 6" xfId="28190"/>
    <cellStyle name="SAPBEXresItemX 4 3 2 3" xfId="28191"/>
    <cellStyle name="SAPBEXresItemX 4 3 2 4" xfId="28192"/>
    <cellStyle name="SAPBEXresItemX 4 3 2 5" xfId="28193"/>
    <cellStyle name="SAPBEXresItemX 4 3 2 6" xfId="28194"/>
    <cellStyle name="SAPBEXresItemX 4 3 2 7" xfId="28195"/>
    <cellStyle name="SAPBEXresItemX 4 3 2 8" xfId="28196"/>
    <cellStyle name="SAPBEXresItemX 4 3 3" xfId="28197"/>
    <cellStyle name="SAPBEXresItemX 4 3 3 2" xfId="28198"/>
    <cellStyle name="SAPBEXresItemX 4 3 3 3" xfId="28199"/>
    <cellStyle name="SAPBEXresItemX 4 3 3 4" xfId="28200"/>
    <cellStyle name="SAPBEXresItemX 4 3 3 5" xfId="28201"/>
    <cellStyle name="SAPBEXresItemX 4 3 3 6" xfId="28202"/>
    <cellStyle name="SAPBEXresItemX 4 3 3 7" xfId="28203"/>
    <cellStyle name="SAPBEXresItemX 4 3 4" xfId="28204"/>
    <cellStyle name="SAPBEXresItemX 4 3 4 2" xfId="28205"/>
    <cellStyle name="SAPBEXresItemX 4 3 4 3" xfId="28206"/>
    <cellStyle name="SAPBEXresItemX 4 3 4 4" xfId="28207"/>
    <cellStyle name="SAPBEXresItemX 4 3 4 5" xfId="28208"/>
    <cellStyle name="SAPBEXresItemX 4 3 4 6" xfId="28209"/>
    <cellStyle name="SAPBEXresItemX 4 3 5" xfId="28210"/>
    <cellStyle name="SAPBEXresItemX 4 3 6" xfId="28211"/>
    <cellStyle name="SAPBEXresItemX 4 3 7" xfId="28212"/>
    <cellStyle name="SAPBEXresItemX 4 3 8" xfId="28213"/>
    <cellStyle name="SAPBEXresItemX 4 3 9" xfId="28214"/>
    <cellStyle name="SAPBEXresItemX 4 4" xfId="28215"/>
    <cellStyle name="SAPBEXresItemX 4 4 2" xfId="28216"/>
    <cellStyle name="SAPBEXresItemX 4 4 2 2" xfId="28217"/>
    <cellStyle name="SAPBEXresItemX 4 4 2 3" xfId="28218"/>
    <cellStyle name="SAPBEXresItemX 4 4 2 4" xfId="28219"/>
    <cellStyle name="SAPBEXresItemX 4 4 2 5" xfId="28220"/>
    <cellStyle name="SAPBEXresItemX 4 4 2 6" xfId="28221"/>
    <cellStyle name="SAPBEXresItemX 4 4 3" xfId="28222"/>
    <cellStyle name="SAPBEXresItemX 4 4 4" xfId="28223"/>
    <cellStyle name="SAPBEXresItemX 4 4 5" xfId="28224"/>
    <cellStyle name="SAPBEXresItemX 4 4 6" xfId="28225"/>
    <cellStyle name="SAPBEXresItemX 4 4 7" xfId="28226"/>
    <cellStyle name="SAPBEXresItemX 4 4 8" xfId="28227"/>
    <cellStyle name="SAPBEXresItemX 4 5" xfId="28228"/>
    <cellStyle name="SAPBEXresItemX 4 5 2" xfId="28229"/>
    <cellStyle name="SAPBEXresItemX 4 5 2 2" xfId="28230"/>
    <cellStyle name="SAPBEXresItemX 4 5 2 3" xfId="28231"/>
    <cellStyle name="SAPBEXresItemX 4 5 2 4" xfId="28232"/>
    <cellStyle name="SAPBEXresItemX 4 5 2 5" xfId="28233"/>
    <cellStyle name="SAPBEXresItemX 4 5 2 6" xfId="28234"/>
    <cellStyle name="SAPBEXresItemX 4 5 3" xfId="28235"/>
    <cellStyle name="SAPBEXresItemX 4 5 4" xfId="28236"/>
    <cellStyle name="SAPBEXresItemX 4 5 5" xfId="28237"/>
    <cellStyle name="SAPBEXresItemX 4 5 6" xfId="28238"/>
    <cellStyle name="SAPBEXresItemX 4 5 7" xfId="28239"/>
    <cellStyle name="SAPBEXresItemX 4 5 8" xfId="28240"/>
    <cellStyle name="SAPBEXresItemX 4 6" xfId="28241"/>
    <cellStyle name="SAPBEXresItemX 4 6 2" xfId="28242"/>
    <cellStyle name="SAPBEXresItemX 4 6 3" xfId="28243"/>
    <cellStyle name="SAPBEXresItemX 4 6 4" xfId="28244"/>
    <cellStyle name="SAPBEXresItemX 4 6 5" xfId="28245"/>
    <cellStyle name="SAPBEXresItemX 4 6 6" xfId="28246"/>
    <cellStyle name="SAPBEXresItemX 4 6 7" xfId="28247"/>
    <cellStyle name="SAPBEXresItemX 4 7" xfId="28248"/>
    <cellStyle name="SAPBEXresItemX 4 7 2" xfId="28249"/>
    <cellStyle name="SAPBEXresItemX 4 7 3" xfId="28250"/>
    <cellStyle name="SAPBEXresItemX 4 7 4" xfId="28251"/>
    <cellStyle name="SAPBEXresItemX 4 7 5" xfId="28252"/>
    <cellStyle name="SAPBEXresItemX 4 7 6" xfId="28253"/>
    <cellStyle name="SAPBEXresItemX 4 8" xfId="28254"/>
    <cellStyle name="SAPBEXresItemX 4 9" xfId="28255"/>
    <cellStyle name="SAPBEXresItemX 5" xfId="28256"/>
    <cellStyle name="SAPBEXresItemX 5 10" xfId="28257"/>
    <cellStyle name="SAPBEXresItemX 5 2" xfId="28258"/>
    <cellStyle name="SAPBEXresItemX 5 2 2" xfId="28259"/>
    <cellStyle name="SAPBEXresItemX 5 2 2 2" xfId="28260"/>
    <cellStyle name="SAPBEXresItemX 5 2 2 3" xfId="28261"/>
    <cellStyle name="SAPBEXresItemX 5 2 2 4" xfId="28262"/>
    <cellStyle name="SAPBEXresItemX 5 2 2 5" xfId="28263"/>
    <cellStyle name="SAPBEXresItemX 5 2 2 6" xfId="28264"/>
    <cellStyle name="SAPBEXresItemX 5 2 3" xfId="28265"/>
    <cellStyle name="SAPBEXresItemX 5 2 4" xfId="28266"/>
    <cellStyle name="SAPBEXresItemX 5 2 5" xfId="28267"/>
    <cellStyle name="SAPBEXresItemX 5 2 6" xfId="28268"/>
    <cellStyle name="SAPBEXresItemX 5 2 7" xfId="28269"/>
    <cellStyle name="SAPBEXresItemX 5 2 8" xfId="28270"/>
    <cellStyle name="SAPBEXresItemX 5 3" xfId="28271"/>
    <cellStyle name="SAPBEXresItemX 5 3 2" xfId="28272"/>
    <cellStyle name="SAPBEXresItemX 5 3 3" xfId="28273"/>
    <cellStyle name="SAPBEXresItemX 5 3 4" xfId="28274"/>
    <cellStyle name="SAPBEXresItemX 5 3 5" xfId="28275"/>
    <cellStyle name="SAPBEXresItemX 5 3 6" xfId="28276"/>
    <cellStyle name="SAPBEXresItemX 5 3 7" xfId="28277"/>
    <cellStyle name="SAPBEXresItemX 5 4" xfId="28278"/>
    <cellStyle name="SAPBEXresItemX 5 4 2" xfId="28279"/>
    <cellStyle name="SAPBEXresItemX 5 4 3" xfId="28280"/>
    <cellStyle name="SAPBEXresItemX 5 4 4" xfId="28281"/>
    <cellStyle name="SAPBEXresItemX 5 4 5" xfId="28282"/>
    <cellStyle name="SAPBEXresItemX 5 4 6" xfId="28283"/>
    <cellStyle name="SAPBEXresItemX 5 5" xfId="28284"/>
    <cellStyle name="SAPBEXresItemX 5 6" xfId="28285"/>
    <cellStyle name="SAPBEXresItemX 5 7" xfId="28286"/>
    <cellStyle name="SAPBEXresItemX 5 8" xfId="28287"/>
    <cellStyle name="SAPBEXresItemX 5 9" xfId="28288"/>
    <cellStyle name="SAPBEXresItemX 6" xfId="28289"/>
    <cellStyle name="SAPBEXresItemX 6 2" xfId="28290"/>
    <cellStyle name="SAPBEXresItemX 6 3" xfId="28291"/>
    <cellStyle name="SAPBEXresItemX 6 4" xfId="28292"/>
    <cellStyle name="SAPBEXresItemX 6 5" xfId="28293"/>
    <cellStyle name="SAPBEXresItemX 6 6" xfId="28294"/>
    <cellStyle name="SAPBEXresItemX 7" xfId="28295"/>
    <cellStyle name="SAPBEXresItemX 7 2" xfId="28296"/>
    <cellStyle name="SAPBEXresItemX 7 3" xfId="28297"/>
    <cellStyle name="SAPBEXresItemX 7 4" xfId="28298"/>
    <cellStyle name="SAPBEXresItemX 7 5" xfId="28299"/>
    <cellStyle name="SAPBEXresItemX 7 6" xfId="28300"/>
    <cellStyle name="SAPBEXresItemX 8" xfId="28301"/>
    <cellStyle name="SAPBEXresItemX 8 2" xfId="28302"/>
    <cellStyle name="SAPBEXresItemX 9" xfId="28303"/>
    <cellStyle name="SAPBEXresItemX 9 2" xfId="28304"/>
    <cellStyle name="SAPBEXstdData" xfId="28305"/>
    <cellStyle name="SAPBEXstdData 10" xfId="28306"/>
    <cellStyle name="SAPBEXstdData 11" xfId="28307"/>
    <cellStyle name="SAPBEXstdData 12" xfId="28308"/>
    <cellStyle name="SAPBEXstdData 13" xfId="28309"/>
    <cellStyle name="SAPBEXstdData 14" xfId="28310"/>
    <cellStyle name="SAPBEXstdData 15" xfId="28311"/>
    <cellStyle name="SAPBEXstdData 16" xfId="28312"/>
    <cellStyle name="SAPBEXstdData 17" xfId="28313"/>
    <cellStyle name="SAPBEXstdData 2" xfId="28314"/>
    <cellStyle name="SAPBEXstdData 2 10" xfId="28315"/>
    <cellStyle name="SAPBEXstdData 2 11" xfId="28316"/>
    <cellStyle name="SAPBEXstdData 2 12" xfId="28317"/>
    <cellStyle name="SAPBEXstdData 2 13" xfId="28318"/>
    <cellStyle name="SAPBEXstdData 2 14" xfId="28319"/>
    <cellStyle name="SAPBEXstdData 2 15" xfId="28320"/>
    <cellStyle name="SAPBEXstdData 2 16" xfId="28321"/>
    <cellStyle name="SAPBEXstdData 2 17" xfId="28322"/>
    <cellStyle name="SAPBEXstdData 2 2" xfId="28323"/>
    <cellStyle name="SAPBEXstdData 2 2 10" xfId="28324"/>
    <cellStyle name="SAPBEXstdData 2 2 11" xfId="28325"/>
    <cellStyle name="SAPBEXstdData 2 2 12" xfId="28326"/>
    <cellStyle name="SAPBEXstdData 2 2 13" xfId="28327"/>
    <cellStyle name="SAPBEXstdData 2 2 14" xfId="28328"/>
    <cellStyle name="SAPBEXstdData 2 2 15" xfId="28329"/>
    <cellStyle name="SAPBEXstdData 2 2 16" xfId="28330"/>
    <cellStyle name="SAPBEXstdData 2 2 17" xfId="28331"/>
    <cellStyle name="SAPBEXstdData 2 2 2" xfId="28332"/>
    <cellStyle name="SAPBEXstdData 2 2 2 10" xfId="28333"/>
    <cellStyle name="SAPBEXstdData 2 2 2 11" xfId="28334"/>
    <cellStyle name="SAPBEXstdData 2 2 2 12" xfId="28335"/>
    <cellStyle name="SAPBEXstdData 2 2 2 13" xfId="28336"/>
    <cellStyle name="SAPBEXstdData 2 2 2 14" xfId="28337"/>
    <cellStyle name="SAPBEXstdData 2 2 2 15" xfId="28338"/>
    <cellStyle name="SAPBEXstdData 2 2 2 2" xfId="28339"/>
    <cellStyle name="SAPBEXstdData 2 2 2 2 10" xfId="28340"/>
    <cellStyle name="SAPBEXstdData 2 2 2 2 2" xfId="28341"/>
    <cellStyle name="SAPBEXstdData 2 2 2 2 2 2" xfId="28342"/>
    <cellStyle name="SAPBEXstdData 2 2 2 2 2 2 2" xfId="28343"/>
    <cellStyle name="SAPBEXstdData 2 2 2 2 2 2 3" xfId="28344"/>
    <cellStyle name="SAPBEXstdData 2 2 2 2 2 2 4" xfId="28345"/>
    <cellStyle name="SAPBEXstdData 2 2 2 2 2 2 5" xfId="28346"/>
    <cellStyle name="SAPBEXstdData 2 2 2 2 2 2 6" xfId="28347"/>
    <cellStyle name="SAPBEXstdData 2 2 2 2 2 3" xfId="28348"/>
    <cellStyle name="SAPBEXstdData 2 2 2 2 2 4" xfId="28349"/>
    <cellStyle name="SAPBEXstdData 2 2 2 2 2 5" xfId="28350"/>
    <cellStyle name="SAPBEXstdData 2 2 2 2 2 6" xfId="28351"/>
    <cellStyle name="SAPBEXstdData 2 2 2 2 2 7" xfId="28352"/>
    <cellStyle name="SAPBEXstdData 2 2 2 2 2 8" xfId="28353"/>
    <cellStyle name="SAPBEXstdData 2 2 2 2 3" xfId="28354"/>
    <cellStyle name="SAPBEXstdData 2 2 2 2 3 2" xfId="28355"/>
    <cellStyle name="SAPBEXstdData 2 2 2 2 3 3" xfId="28356"/>
    <cellStyle name="SAPBEXstdData 2 2 2 2 3 4" xfId="28357"/>
    <cellStyle name="SAPBEXstdData 2 2 2 2 3 5" xfId="28358"/>
    <cellStyle name="SAPBEXstdData 2 2 2 2 3 6" xfId="28359"/>
    <cellStyle name="SAPBEXstdData 2 2 2 2 3 7" xfId="28360"/>
    <cellStyle name="SAPBEXstdData 2 2 2 2 4" xfId="28361"/>
    <cellStyle name="SAPBEXstdData 2 2 2 2 4 2" xfId="28362"/>
    <cellStyle name="SAPBEXstdData 2 2 2 2 4 3" xfId="28363"/>
    <cellStyle name="SAPBEXstdData 2 2 2 2 4 4" xfId="28364"/>
    <cellStyle name="SAPBEXstdData 2 2 2 2 4 5" xfId="28365"/>
    <cellStyle name="SAPBEXstdData 2 2 2 2 4 6" xfId="28366"/>
    <cellStyle name="SAPBEXstdData 2 2 2 2 5" xfId="28367"/>
    <cellStyle name="SAPBEXstdData 2 2 2 2 6" xfId="28368"/>
    <cellStyle name="SAPBEXstdData 2 2 2 2 7" xfId="28369"/>
    <cellStyle name="SAPBEXstdData 2 2 2 2 8" xfId="28370"/>
    <cellStyle name="SAPBEXstdData 2 2 2 2 9" xfId="28371"/>
    <cellStyle name="SAPBEXstdData 2 2 2 3" xfId="28372"/>
    <cellStyle name="SAPBEXstdData 2 2 2 3 10" xfId="28373"/>
    <cellStyle name="SAPBEXstdData 2 2 2 3 2" xfId="28374"/>
    <cellStyle name="SAPBEXstdData 2 2 2 3 2 2" xfId="28375"/>
    <cellStyle name="SAPBEXstdData 2 2 2 3 2 2 2" xfId="28376"/>
    <cellStyle name="SAPBEXstdData 2 2 2 3 2 2 3" xfId="28377"/>
    <cellStyle name="SAPBEXstdData 2 2 2 3 2 2 4" xfId="28378"/>
    <cellStyle name="SAPBEXstdData 2 2 2 3 2 2 5" xfId="28379"/>
    <cellStyle name="SAPBEXstdData 2 2 2 3 2 2 6" xfId="28380"/>
    <cellStyle name="SAPBEXstdData 2 2 2 3 2 3" xfId="28381"/>
    <cellStyle name="SAPBEXstdData 2 2 2 3 2 4" xfId="28382"/>
    <cellStyle name="SAPBEXstdData 2 2 2 3 2 5" xfId="28383"/>
    <cellStyle name="SAPBEXstdData 2 2 2 3 2 6" xfId="28384"/>
    <cellStyle name="SAPBEXstdData 2 2 2 3 2 7" xfId="28385"/>
    <cellStyle name="SAPBEXstdData 2 2 2 3 2 8" xfId="28386"/>
    <cellStyle name="SAPBEXstdData 2 2 2 3 3" xfId="28387"/>
    <cellStyle name="SAPBEXstdData 2 2 2 3 3 2" xfId="28388"/>
    <cellStyle name="SAPBEXstdData 2 2 2 3 3 3" xfId="28389"/>
    <cellStyle name="SAPBEXstdData 2 2 2 3 3 4" xfId="28390"/>
    <cellStyle name="SAPBEXstdData 2 2 2 3 3 5" xfId="28391"/>
    <cellStyle name="SAPBEXstdData 2 2 2 3 3 6" xfId="28392"/>
    <cellStyle name="SAPBEXstdData 2 2 2 3 3 7" xfId="28393"/>
    <cellStyle name="SAPBEXstdData 2 2 2 3 4" xfId="28394"/>
    <cellStyle name="SAPBEXstdData 2 2 2 3 4 2" xfId="28395"/>
    <cellStyle name="SAPBEXstdData 2 2 2 3 4 3" xfId="28396"/>
    <cellStyle name="SAPBEXstdData 2 2 2 3 4 4" xfId="28397"/>
    <cellStyle name="SAPBEXstdData 2 2 2 3 4 5" xfId="28398"/>
    <cellStyle name="SAPBEXstdData 2 2 2 3 4 6" xfId="28399"/>
    <cellStyle name="SAPBEXstdData 2 2 2 3 5" xfId="28400"/>
    <cellStyle name="SAPBEXstdData 2 2 2 3 6" xfId="28401"/>
    <cellStyle name="SAPBEXstdData 2 2 2 3 7" xfId="28402"/>
    <cellStyle name="SAPBEXstdData 2 2 2 3 8" xfId="28403"/>
    <cellStyle name="SAPBEXstdData 2 2 2 3 9" xfId="28404"/>
    <cellStyle name="SAPBEXstdData 2 2 2 4" xfId="28405"/>
    <cellStyle name="SAPBEXstdData 2 2 2 4 2" xfId="28406"/>
    <cellStyle name="SAPBEXstdData 2 2 2 4 2 2" xfId="28407"/>
    <cellStyle name="SAPBEXstdData 2 2 2 4 2 3" xfId="28408"/>
    <cellStyle name="SAPBEXstdData 2 2 2 4 2 4" xfId="28409"/>
    <cellStyle name="SAPBEXstdData 2 2 2 4 2 5" xfId="28410"/>
    <cellStyle name="SAPBEXstdData 2 2 2 4 2 6" xfId="28411"/>
    <cellStyle name="SAPBEXstdData 2 2 2 4 3" xfId="28412"/>
    <cellStyle name="SAPBEXstdData 2 2 2 4 4" xfId="28413"/>
    <cellStyle name="SAPBEXstdData 2 2 2 4 5" xfId="28414"/>
    <cellStyle name="SAPBEXstdData 2 2 2 4 6" xfId="28415"/>
    <cellStyle name="SAPBEXstdData 2 2 2 4 7" xfId="28416"/>
    <cellStyle name="SAPBEXstdData 2 2 2 4 8" xfId="28417"/>
    <cellStyle name="SAPBEXstdData 2 2 2 5" xfId="28418"/>
    <cellStyle name="SAPBEXstdData 2 2 2 5 2" xfId="28419"/>
    <cellStyle name="SAPBEXstdData 2 2 2 5 2 2" xfId="28420"/>
    <cellStyle name="SAPBEXstdData 2 2 2 5 2 3" xfId="28421"/>
    <cellStyle name="SAPBEXstdData 2 2 2 5 2 4" xfId="28422"/>
    <cellStyle name="SAPBEXstdData 2 2 2 5 2 5" xfId="28423"/>
    <cellStyle name="SAPBEXstdData 2 2 2 5 2 6" xfId="28424"/>
    <cellStyle name="SAPBEXstdData 2 2 2 5 3" xfId="28425"/>
    <cellStyle name="SAPBEXstdData 2 2 2 5 4" xfId="28426"/>
    <cellStyle name="SAPBEXstdData 2 2 2 5 5" xfId="28427"/>
    <cellStyle name="SAPBEXstdData 2 2 2 5 6" xfId="28428"/>
    <cellStyle name="SAPBEXstdData 2 2 2 5 7" xfId="28429"/>
    <cellStyle name="SAPBEXstdData 2 2 2 5 8" xfId="28430"/>
    <cellStyle name="SAPBEXstdData 2 2 2 6" xfId="28431"/>
    <cellStyle name="SAPBEXstdData 2 2 2 6 2" xfId="28432"/>
    <cellStyle name="SAPBEXstdData 2 2 2 6 3" xfId="28433"/>
    <cellStyle name="SAPBEXstdData 2 2 2 6 4" xfId="28434"/>
    <cellStyle name="SAPBEXstdData 2 2 2 6 5" xfId="28435"/>
    <cellStyle name="SAPBEXstdData 2 2 2 6 6" xfId="28436"/>
    <cellStyle name="SAPBEXstdData 2 2 2 6 7" xfId="28437"/>
    <cellStyle name="SAPBEXstdData 2 2 2 7" xfId="28438"/>
    <cellStyle name="SAPBEXstdData 2 2 2 7 2" xfId="28439"/>
    <cellStyle name="SAPBEXstdData 2 2 2 7 3" xfId="28440"/>
    <cellStyle name="SAPBEXstdData 2 2 2 7 4" xfId="28441"/>
    <cellStyle name="SAPBEXstdData 2 2 2 7 5" xfId="28442"/>
    <cellStyle name="SAPBEXstdData 2 2 2 7 6" xfId="28443"/>
    <cellStyle name="SAPBEXstdData 2 2 2 8" xfId="28444"/>
    <cellStyle name="SAPBEXstdData 2 2 2 9" xfId="28445"/>
    <cellStyle name="SAPBEXstdData 2 2 3" xfId="28446"/>
    <cellStyle name="SAPBEXstdData 2 2 3 10" xfId="28447"/>
    <cellStyle name="SAPBEXstdData 2 2 3 2" xfId="28448"/>
    <cellStyle name="SAPBEXstdData 2 2 3 2 2" xfId="28449"/>
    <cellStyle name="SAPBEXstdData 2 2 3 2 2 2" xfId="28450"/>
    <cellStyle name="SAPBEXstdData 2 2 3 2 2 3" xfId="28451"/>
    <cellStyle name="SAPBEXstdData 2 2 3 2 2 4" xfId="28452"/>
    <cellStyle name="SAPBEXstdData 2 2 3 2 2 5" xfId="28453"/>
    <cellStyle name="SAPBEXstdData 2 2 3 2 2 6" xfId="28454"/>
    <cellStyle name="SAPBEXstdData 2 2 3 2 3" xfId="28455"/>
    <cellStyle name="SAPBEXstdData 2 2 3 2 4" xfId="28456"/>
    <cellStyle name="SAPBEXstdData 2 2 3 2 5" xfId="28457"/>
    <cellStyle name="SAPBEXstdData 2 2 3 2 6" xfId="28458"/>
    <cellStyle name="SAPBEXstdData 2 2 3 2 7" xfId="28459"/>
    <cellStyle name="SAPBEXstdData 2 2 3 2 8" xfId="28460"/>
    <cellStyle name="SAPBEXstdData 2 2 3 3" xfId="28461"/>
    <cellStyle name="SAPBEXstdData 2 2 3 3 2" xfId="28462"/>
    <cellStyle name="SAPBEXstdData 2 2 3 3 3" xfId="28463"/>
    <cellStyle name="SAPBEXstdData 2 2 3 3 4" xfId="28464"/>
    <cellStyle name="SAPBEXstdData 2 2 3 3 5" xfId="28465"/>
    <cellStyle name="SAPBEXstdData 2 2 3 3 6" xfId="28466"/>
    <cellStyle name="SAPBEXstdData 2 2 3 3 7" xfId="28467"/>
    <cellStyle name="SAPBEXstdData 2 2 3 4" xfId="28468"/>
    <cellStyle name="SAPBEXstdData 2 2 3 4 2" xfId="28469"/>
    <cellStyle name="SAPBEXstdData 2 2 3 4 3" xfId="28470"/>
    <cellStyle name="SAPBEXstdData 2 2 3 4 4" xfId="28471"/>
    <cellStyle name="SAPBEXstdData 2 2 3 4 5" xfId="28472"/>
    <cellStyle name="SAPBEXstdData 2 2 3 4 6" xfId="28473"/>
    <cellStyle name="SAPBEXstdData 2 2 3 5" xfId="28474"/>
    <cellStyle name="SAPBEXstdData 2 2 3 6" xfId="28475"/>
    <cellStyle name="SAPBEXstdData 2 2 3 7" xfId="28476"/>
    <cellStyle name="SAPBEXstdData 2 2 3 8" xfId="28477"/>
    <cellStyle name="SAPBEXstdData 2 2 3 9" xfId="28478"/>
    <cellStyle name="SAPBEXstdData 2 2 4" xfId="28479"/>
    <cellStyle name="SAPBEXstdData 2 2 4 2" xfId="28480"/>
    <cellStyle name="SAPBEXstdData 2 2 4 2 2" xfId="28481"/>
    <cellStyle name="SAPBEXstdData 2 2 4 2 3" xfId="28482"/>
    <cellStyle name="SAPBEXstdData 2 2 4 2 4" xfId="28483"/>
    <cellStyle name="SAPBEXstdData 2 2 4 2 5" xfId="28484"/>
    <cellStyle name="SAPBEXstdData 2 2 4 2 6" xfId="28485"/>
    <cellStyle name="SAPBEXstdData 2 2 4 3" xfId="28486"/>
    <cellStyle name="SAPBEXstdData 2 2 4 4" xfId="28487"/>
    <cellStyle name="SAPBEXstdData 2 2 4 5" xfId="28488"/>
    <cellStyle name="SAPBEXstdData 2 2 4 6" xfId="28489"/>
    <cellStyle name="SAPBEXstdData 2 2 4 7" xfId="28490"/>
    <cellStyle name="SAPBEXstdData 2 2 4 8" xfId="28491"/>
    <cellStyle name="SAPBEXstdData 2 2 5" xfId="28492"/>
    <cellStyle name="SAPBEXstdData 2 2 5 2" xfId="28493"/>
    <cellStyle name="SAPBEXstdData 2 2 5 2 2" xfId="28494"/>
    <cellStyle name="SAPBEXstdData 2 2 5 2 3" xfId="28495"/>
    <cellStyle name="SAPBEXstdData 2 2 5 2 4" xfId="28496"/>
    <cellStyle name="SAPBEXstdData 2 2 5 2 5" xfId="28497"/>
    <cellStyle name="SAPBEXstdData 2 2 5 2 6" xfId="28498"/>
    <cellStyle name="SAPBEXstdData 2 2 5 3" xfId="28499"/>
    <cellStyle name="SAPBEXstdData 2 2 5 4" xfId="28500"/>
    <cellStyle name="SAPBEXstdData 2 2 5 5" xfId="28501"/>
    <cellStyle name="SAPBEXstdData 2 2 5 6" xfId="28502"/>
    <cellStyle name="SAPBEXstdData 2 2 5 7" xfId="28503"/>
    <cellStyle name="SAPBEXstdData 2 2 5 8" xfId="28504"/>
    <cellStyle name="SAPBEXstdData 2 2 6" xfId="28505"/>
    <cellStyle name="SAPBEXstdData 2 2 6 2" xfId="28506"/>
    <cellStyle name="SAPBEXstdData 2 2 6 3" xfId="28507"/>
    <cellStyle name="SAPBEXstdData 2 2 6 4" xfId="28508"/>
    <cellStyle name="SAPBEXstdData 2 2 6 5" xfId="28509"/>
    <cellStyle name="SAPBEXstdData 2 2 6 6" xfId="28510"/>
    <cellStyle name="SAPBEXstdData 2 2 7" xfId="28511"/>
    <cellStyle name="SAPBEXstdData 2 2 7 2" xfId="28512"/>
    <cellStyle name="SAPBEXstdData 2 2 7 3" xfId="28513"/>
    <cellStyle name="SAPBEXstdData 2 2 7 4" xfId="28514"/>
    <cellStyle name="SAPBEXstdData 2 2 7 5" xfId="28515"/>
    <cellStyle name="SAPBEXstdData 2 2 7 6" xfId="28516"/>
    <cellStyle name="SAPBEXstdData 2 2 8" xfId="28517"/>
    <cellStyle name="SAPBEXstdData 2 2 8 2" xfId="28518"/>
    <cellStyle name="SAPBEXstdData 2 2 8 3" xfId="28519"/>
    <cellStyle name="SAPBEXstdData 2 2 8 4" xfId="28520"/>
    <cellStyle name="SAPBEXstdData 2 2 8 5" xfId="28521"/>
    <cellStyle name="SAPBEXstdData 2 2 9" xfId="28522"/>
    <cellStyle name="SAPBEXstdData 2 2 9 2" xfId="28523"/>
    <cellStyle name="SAPBEXstdData 2 2 9 3" xfId="28524"/>
    <cellStyle name="SAPBEXstdData 2 2 9 4" xfId="28525"/>
    <cellStyle name="SAPBEXstdData 2 2 9 5" xfId="28526"/>
    <cellStyle name="SAPBEXstdData 2 3" xfId="28527"/>
    <cellStyle name="SAPBEXstdData 2 3 10" xfId="28528"/>
    <cellStyle name="SAPBEXstdData 2 3 11" xfId="28529"/>
    <cellStyle name="SAPBEXstdData 2 3 12" xfId="28530"/>
    <cellStyle name="SAPBEXstdData 2 3 13" xfId="28531"/>
    <cellStyle name="SAPBEXstdData 2 3 2" xfId="28532"/>
    <cellStyle name="SAPBEXstdData 2 3 2 10" xfId="28533"/>
    <cellStyle name="SAPBEXstdData 2 3 2 2" xfId="28534"/>
    <cellStyle name="SAPBEXstdData 2 3 2 2 2" xfId="28535"/>
    <cellStyle name="SAPBEXstdData 2 3 2 2 2 2" xfId="28536"/>
    <cellStyle name="SAPBEXstdData 2 3 2 2 2 3" xfId="28537"/>
    <cellStyle name="SAPBEXstdData 2 3 2 2 2 4" xfId="28538"/>
    <cellStyle name="SAPBEXstdData 2 3 2 2 2 5" xfId="28539"/>
    <cellStyle name="SAPBEXstdData 2 3 2 2 2 6" xfId="28540"/>
    <cellStyle name="SAPBEXstdData 2 3 2 2 3" xfId="28541"/>
    <cellStyle name="SAPBEXstdData 2 3 2 2 4" xfId="28542"/>
    <cellStyle name="SAPBEXstdData 2 3 2 2 5" xfId="28543"/>
    <cellStyle name="SAPBEXstdData 2 3 2 2 6" xfId="28544"/>
    <cellStyle name="SAPBEXstdData 2 3 2 2 7" xfId="28545"/>
    <cellStyle name="SAPBEXstdData 2 3 2 2 8" xfId="28546"/>
    <cellStyle name="SAPBEXstdData 2 3 2 3" xfId="28547"/>
    <cellStyle name="SAPBEXstdData 2 3 2 3 2" xfId="28548"/>
    <cellStyle name="SAPBEXstdData 2 3 2 3 3" xfId="28549"/>
    <cellStyle name="SAPBEXstdData 2 3 2 3 4" xfId="28550"/>
    <cellStyle name="SAPBEXstdData 2 3 2 3 5" xfId="28551"/>
    <cellStyle name="SAPBEXstdData 2 3 2 3 6" xfId="28552"/>
    <cellStyle name="SAPBEXstdData 2 3 2 3 7" xfId="28553"/>
    <cellStyle name="SAPBEXstdData 2 3 2 4" xfId="28554"/>
    <cellStyle name="SAPBEXstdData 2 3 2 4 2" xfId="28555"/>
    <cellStyle name="SAPBEXstdData 2 3 2 4 3" xfId="28556"/>
    <cellStyle name="SAPBEXstdData 2 3 2 4 4" xfId="28557"/>
    <cellStyle name="SAPBEXstdData 2 3 2 4 5" xfId="28558"/>
    <cellStyle name="SAPBEXstdData 2 3 2 4 6" xfId="28559"/>
    <cellStyle name="SAPBEXstdData 2 3 2 5" xfId="28560"/>
    <cellStyle name="SAPBEXstdData 2 3 2 6" xfId="28561"/>
    <cellStyle name="SAPBEXstdData 2 3 2 7" xfId="28562"/>
    <cellStyle name="SAPBEXstdData 2 3 2 8" xfId="28563"/>
    <cellStyle name="SAPBEXstdData 2 3 2 9" xfId="28564"/>
    <cellStyle name="SAPBEXstdData 2 3 3" xfId="28565"/>
    <cellStyle name="SAPBEXstdData 2 3 3 10" xfId="28566"/>
    <cellStyle name="SAPBEXstdData 2 3 3 2" xfId="28567"/>
    <cellStyle name="SAPBEXstdData 2 3 3 2 2" xfId="28568"/>
    <cellStyle name="SAPBEXstdData 2 3 3 2 2 2" xfId="28569"/>
    <cellStyle name="SAPBEXstdData 2 3 3 2 2 3" xfId="28570"/>
    <cellStyle name="SAPBEXstdData 2 3 3 2 2 4" xfId="28571"/>
    <cellStyle name="SAPBEXstdData 2 3 3 2 2 5" xfId="28572"/>
    <cellStyle name="SAPBEXstdData 2 3 3 2 2 6" xfId="28573"/>
    <cellStyle name="SAPBEXstdData 2 3 3 2 3" xfId="28574"/>
    <cellStyle name="SAPBEXstdData 2 3 3 2 4" xfId="28575"/>
    <cellStyle name="SAPBEXstdData 2 3 3 2 5" xfId="28576"/>
    <cellStyle name="SAPBEXstdData 2 3 3 2 6" xfId="28577"/>
    <cellStyle name="SAPBEXstdData 2 3 3 2 7" xfId="28578"/>
    <cellStyle name="SAPBEXstdData 2 3 3 2 8" xfId="28579"/>
    <cellStyle name="SAPBEXstdData 2 3 3 3" xfId="28580"/>
    <cellStyle name="SAPBEXstdData 2 3 3 3 2" xfId="28581"/>
    <cellStyle name="SAPBEXstdData 2 3 3 3 3" xfId="28582"/>
    <cellStyle name="SAPBEXstdData 2 3 3 3 4" xfId="28583"/>
    <cellStyle name="SAPBEXstdData 2 3 3 3 5" xfId="28584"/>
    <cellStyle name="SAPBEXstdData 2 3 3 3 6" xfId="28585"/>
    <cellStyle name="SAPBEXstdData 2 3 3 3 7" xfId="28586"/>
    <cellStyle name="SAPBEXstdData 2 3 3 4" xfId="28587"/>
    <cellStyle name="SAPBEXstdData 2 3 3 4 2" xfId="28588"/>
    <cellStyle name="SAPBEXstdData 2 3 3 4 3" xfId="28589"/>
    <cellStyle name="SAPBEXstdData 2 3 3 4 4" xfId="28590"/>
    <cellStyle name="SAPBEXstdData 2 3 3 4 5" xfId="28591"/>
    <cellStyle name="SAPBEXstdData 2 3 3 4 6" xfId="28592"/>
    <cellStyle name="SAPBEXstdData 2 3 3 5" xfId="28593"/>
    <cellStyle name="SAPBEXstdData 2 3 3 6" xfId="28594"/>
    <cellStyle name="SAPBEXstdData 2 3 3 7" xfId="28595"/>
    <cellStyle name="SAPBEXstdData 2 3 3 8" xfId="28596"/>
    <cellStyle name="SAPBEXstdData 2 3 3 9" xfId="28597"/>
    <cellStyle name="SAPBEXstdData 2 3 4" xfId="28598"/>
    <cellStyle name="SAPBEXstdData 2 3 4 2" xfId="28599"/>
    <cellStyle name="SAPBEXstdData 2 3 4 2 2" xfId="28600"/>
    <cellStyle name="SAPBEXstdData 2 3 4 2 3" xfId="28601"/>
    <cellStyle name="SAPBEXstdData 2 3 4 2 4" xfId="28602"/>
    <cellStyle name="SAPBEXstdData 2 3 4 2 5" xfId="28603"/>
    <cellStyle name="SAPBEXstdData 2 3 4 2 6" xfId="28604"/>
    <cellStyle name="SAPBEXstdData 2 3 4 3" xfId="28605"/>
    <cellStyle name="SAPBEXstdData 2 3 4 4" xfId="28606"/>
    <cellStyle name="SAPBEXstdData 2 3 4 5" xfId="28607"/>
    <cellStyle name="SAPBEXstdData 2 3 4 6" xfId="28608"/>
    <cellStyle name="SAPBEXstdData 2 3 4 7" xfId="28609"/>
    <cellStyle name="SAPBEXstdData 2 3 4 8" xfId="28610"/>
    <cellStyle name="SAPBEXstdData 2 3 5" xfId="28611"/>
    <cellStyle name="SAPBEXstdData 2 3 5 2" xfId="28612"/>
    <cellStyle name="SAPBEXstdData 2 3 5 2 2" xfId="28613"/>
    <cellStyle name="SAPBEXstdData 2 3 5 2 3" xfId="28614"/>
    <cellStyle name="SAPBEXstdData 2 3 5 2 4" xfId="28615"/>
    <cellStyle name="SAPBEXstdData 2 3 5 2 5" xfId="28616"/>
    <cellStyle name="SAPBEXstdData 2 3 5 2 6" xfId="28617"/>
    <cellStyle name="SAPBEXstdData 2 3 5 3" xfId="28618"/>
    <cellStyle name="SAPBEXstdData 2 3 5 4" xfId="28619"/>
    <cellStyle name="SAPBEXstdData 2 3 5 5" xfId="28620"/>
    <cellStyle name="SAPBEXstdData 2 3 5 6" xfId="28621"/>
    <cellStyle name="SAPBEXstdData 2 3 5 7" xfId="28622"/>
    <cellStyle name="SAPBEXstdData 2 3 5 8" xfId="28623"/>
    <cellStyle name="SAPBEXstdData 2 3 6" xfId="28624"/>
    <cellStyle name="SAPBEXstdData 2 3 6 2" xfId="28625"/>
    <cellStyle name="SAPBEXstdData 2 3 6 3" xfId="28626"/>
    <cellStyle name="SAPBEXstdData 2 3 6 4" xfId="28627"/>
    <cellStyle name="SAPBEXstdData 2 3 6 5" xfId="28628"/>
    <cellStyle name="SAPBEXstdData 2 3 6 6" xfId="28629"/>
    <cellStyle name="SAPBEXstdData 2 3 6 7" xfId="28630"/>
    <cellStyle name="SAPBEXstdData 2 3 7" xfId="28631"/>
    <cellStyle name="SAPBEXstdData 2 3 7 2" xfId="28632"/>
    <cellStyle name="SAPBEXstdData 2 3 7 3" xfId="28633"/>
    <cellStyle name="SAPBEXstdData 2 3 7 4" xfId="28634"/>
    <cellStyle name="SAPBEXstdData 2 3 7 5" xfId="28635"/>
    <cellStyle name="SAPBEXstdData 2 3 7 6" xfId="28636"/>
    <cellStyle name="SAPBEXstdData 2 3 8" xfId="28637"/>
    <cellStyle name="SAPBEXstdData 2 3 9" xfId="28638"/>
    <cellStyle name="SAPBEXstdData 2 4" xfId="28639"/>
    <cellStyle name="SAPBEXstdData 2 4 10" xfId="28640"/>
    <cellStyle name="SAPBEXstdData 2 4 11" xfId="28641"/>
    <cellStyle name="SAPBEXstdData 2 4 12" xfId="28642"/>
    <cellStyle name="SAPBEXstdData 2 4 13" xfId="28643"/>
    <cellStyle name="SAPBEXstdData 2 4 2" xfId="28644"/>
    <cellStyle name="SAPBEXstdData 2 4 2 10" xfId="28645"/>
    <cellStyle name="SAPBEXstdData 2 4 2 2" xfId="28646"/>
    <cellStyle name="SAPBEXstdData 2 4 2 2 2" xfId="28647"/>
    <cellStyle name="SAPBEXstdData 2 4 2 2 2 2" xfId="28648"/>
    <cellStyle name="SAPBEXstdData 2 4 2 2 2 3" xfId="28649"/>
    <cellStyle name="SAPBEXstdData 2 4 2 2 2 4" xfId="28650"/>
    <cellStyle name="SAPBEXstdData 2 4 2 2 2 5" xfId="28651"/>
    <cellStyle name="SAPBEXstdData 2 4 2 2 2 6" xfId="28652"/>
    <cellStyle name="SAPBEXstdData 2 4 2 2 3" xfId="28653"/>
    <cellStyle name="SAPBEXstdData 2 4 2 2 4" xfId="28654"/>
    <cellStyle name="SAPBEXstdData 2 4 2 2 5" xfId="28655"/>
    <cellStyle name="SAPBEXstdData 2 4 2 2 6" xfId="28656"/>
    <cellStyle name="SAPBEXstdData 2 4 2 2 7" xfId="28657"/>
    <cellStyle name="SAPBEXstdData 2 4 2 2 8" xfId="28658"/>
    <cellStyle name="SAPBEXstdData 2 4 2 3" xfId="28659"/>
    <cellStyle name="SAPBEXstdData 2 4 2 3 2" xfId="28660"/>
    <cellStyle name="SAPBEXstdData 2 4 2 3 3" xfId="28661"/>
    <cellStyle name="SAPBEXstdData 2 4 2 3 4" xfId="28662"/>
    <cellStyle name="SAPBEXstdData 2 4 2 3 5" xfId="28663"/>
    <cellStyle name="SAPBEXstdData 2 4 2 3 6" xfId="28664"/>
    <cellStyle name="SAPBEXstdData 2 4 2 3 7" xfId="28665"/>
    <cellStyle name="SAPBEXstdData 2 4 2 4" xfId="28666"/>
    <cellStyle name="SAPBEXstdData 2 4 2 4 2" xfId="28667"/>
    <cellStyle name="SAPBEXstdData 2 4 2 4 3" xfId="28668"/>
    <cellStyle name="SAPBEXstdData 2 4 2 4 4" xfId="28669"/>
    <cellStyle name="SAPBEXstdData 2 4 2 4 5" xfId="28670"/>
    <cellStyle name="SAPBEXstdData 2 4 2 4 6" xfId="28671"/>
    <cellStyle name="SAPBEXstdData 2 4 2 5" xfId="28672"/>
    <cellStyle name="SAPBEXstdData 2 4 2 6" xfId="28673"/>
    <cellStyle name="SAPBEXstdData 2 4 2 7" xfId="28674"/>
    <cellStyle name="SAPBEXstdData 2 4 2 8" xfId="28675"/>
    <cellStyle name="SAPBEXstdData 2 4 2 9" xfId="28676"/>
    <cellStyle name="SAPBEXstdData 2 4 3" xfId="28677"/>
    <cellStyle name="SAPBEXstdData 2 4 3 10" xfId="28678"/>
    <cellStyle name="SAPBEXstdData 2 4 3 2" xfId="28679"/>
    <cellStyle name="SAPBEXstdData 2 4 3 2 2" xfId="28680"/>
    <cellStyle name="SAPBEXstdData 2 4 3 2 2 2" xfId="28681"/>
    <cellStyle name="SAPBEXstdData 2 4 3 2 2 3" xfId="28682"/>
    <cellStyle name="SAPBEXstdData 2 4 3 2 2 4" xfId="28683"/>
    <cellStyle name="SAPBEXstdData 2 4 3 2 2 5" xfId="28684"/>
    <cellStyle name="SAPBEXstdData 2 4 3 2 2 6" xfId="28685"/>
    <cellStyle name="SAPBEXstdData 2 4 3 2 3" xfId="28686"/>
    <cellStyle name="SAPBEXstdData 2 4 3 2 4" xfId="28687"/>
    <cellStyle name="SAPBEXstdData 2 4 3 2 5" xfId="28688"/>
    <cellStyle name="SAPBEXstdData 2 4 3 2 6" xfId="28689"/>
    <cellStyle name="SAPBEXstdData 2 4 3 2 7" xfId="28690"/>
    <cellStyle name="SAPBEXstdData 2 4 3 2 8" xfId="28691"/>
    <cellStyle name="SAPBEXstdData 2 4 3 3" xfId="28692"/>
    <cellStyle name="SAPBEXstdData 2 4 3 3 2" xfId="28693"/>
    <cellStyle name="SAPBEXstdData 2 4 3 3 3" xfId="28694"/>
    <cellStyle name="SAPBEXstdData 2 4 3 3 4" xfId="28695"/>
    <cellStyle name="SAPBEXstdData 2 4 3 3 5" xfId="28696"/>
    <cellStyle name="SAPBEXstdData 2 4 3 3 6" xfId="28697"/>
    <cellStyle name="SAPBEXstdData 2 4 3 3 7" xfId="28698"/>
    <cellStyle name="SAPBEXstdData 2 4 3 4" xfId="28699"/>
    <cellStyle name="SAPBEXstdData 2 4 3 4 2" xfId="28700"/>
    <cellStyle name="SAPBEXstdData 2 4 3 4 3" xfId="28701"/>
    <cellStyle name="SAPBEXstdData 2 4 3 4 4" xfId="28702"/>
    <cellStyle name="SAPBEXstdData 2 4 3 4 5" xfId="28703"/>
    <cellStyle name="SAPBEXstdData 2 4 3 4 6" xfId="28704"/>
    <cellStyle name="SAPBEXstdData 2 4 3 5" xfId="28705"/>
    <cellStyle name="SAPBEXstdData 2 4 3 6" xfId="28706"/>
    <cellStyle name="SAPBEXstdData 2 4 3 7" xfId="28707"/>
    <cellStyle name="SAPBEXstdData 2 4 3 8" xfId="28708"/>
    <cellStyle name="SAPBEXstdData 2 4 3 9" xfId="28709"/>
    <cellStyle name="SAPBEXstdData 2 4 4" xfId="28710"/>
    <cellStyle name="SAPBEXstdData 2 4 4 2" xfId="28711"/>
    <cellStyle name="SAPBEXstdData 2 4 4 2 2" xfId="28712"/>
    <cellStyle name="SAPBEXstdData 2 4 4 2 3" xfId="28713"/>
    <cellStyle name="SAPBEXstdData 2 4 4 2 4" xfId="28714"/>
    <cellStyle name="SAPBEXstdData 2 4 4 2 5" xfId="28715"/>
    <cellStyle name="SAPBEXstdData 2 4 4 2 6" xfId="28716"/>
    <cellStyle name="SAPBEXstdData 2 4 4 3" xfId="28717"/>
    <cellStyle name="SAPBEXstdData 2 4 4 4" xfId="28718"/>
    <cellStyle name="SAPBEXstdData 2 4 4 5" xfId="28719"/>
    <cellStyle name="SAPBEXstdData 2 4 4 6" xfId="28720"/>
    <cellStyle name="SAPBEXstdData 2 4 4 7" xfId="28721"/>
    <cellStyle name="SAPBEXstdData 2 4 4 8" xfId="28722"/>
    <cellStyle name="SAPBEXstdData 2 4 5" xfId="28723"/>
    <cellStyle name="SAPBEXstdData 2 4 5 2" xfId="28724"/>
    <cellStyle name="SAPBEXstdData 2 4 5 2 2" xfId="28725"/>
    <cellStyle name="SAPBEXstdData 2 4 5 2 3" xfId="28726"/>
    <cellStyle name="SAPBEXstdData 2 4 5 2 4" xfId="28727"/>
    <cellStyle name="SAPBEXstdData 2 4 5 2 5" xfId="28728"/>
    <cellStyle name="SAPBEXstdData 2 4 5 2 6" xfId="28729"/>
    <cellStyle name="SAPBEXstdData 2 4 5 3" xfId="28730"/>
    <cellStyle name="SAPBEXstdData 2 4 5 4" xfId="28731"/>
    <cellStyle name="SAPBEXstdData 2 4 5 5" xfId="28732"/>
    <cellStyle name="SAPBEXstdData 2 4 5 6" xfId="28733"/>
    <cellStyle name="SAPBEXstdData 2 4 5 7" xfId="28734"/>
    <cellStyle name="SAPBEXstdData 2 4 5 8" xfId="28735"/>
    <cellStyle name="SAPBEXstdData 2 4 6" xfId="28736"/>
    <cellStyle name="SAPBEXstdData 2 4 6 2" xfId="28737"/>
    <cellStyle name="SAPBEXstdData 2 4 6 3" xfId="28738"/>
    <cellStyle name="SAPBEXstdData 2 4 6 4" xfId="28739"/>
    <cellStyle name="SAPBEXstdData 2 4 6 5" xfId="28740"/>
    <cellStyle name="SAPBEXstdData 2 4 6 6" xfId="28741"/>
    <cellStyle name="SAPBEXstdData 2 4 6 7" xfId="28742"/>
    <cellStyle name="SAPBEXstdData 2 4 7" xfId="28743"/>
    <cellStyle name="SAPBEXstdData 2 4 7 2" xfId="28744"/>
    <cellStyle name="SAPBEXstdData 2 4 7 3" xfId="28745"/>
    <cellStyle name="SAPBEXstdData 2 4 7 4" xfId="28746"/>
    <cellStyle name="SAPBEXstdData 2 4 7 5" xfId="28747"/>
    <cellStyle name="SAPBEXstdData 2 4 7 6" xfId="28748"/>
    <cellStyle name="SAPBEXstdData 2 4 8" xfId="28749"/>
    <cellStyle name="SAPBEXstdData 2 4 9" xfId="28750"/>
    <cellStyle name="SAPBEXstdData 2 5" xfId="28751"/>
    <cellStyle name="SAPBEXstdData 2 5 10" xfId="28752"/>
    <cellStyle name="SAPBEXstdData 2 5 2" xfId="28753"/>
    <cellStyle name="SAPBEXstdData 2 5 2 2" xfId="28754"/>
    <cellStyle name="SAPBEXstdData 2 5 2 2 2" xfId="28755"/>
    <cellStyle name="SAPBEXstdData 2 5 2 2 3" xfId="28756"/>
    <cellStyle name="SAPBEXstdData 2 5 2 2 4" xfId="28757"/>
    <cellStyle name="SAPBEXstdData 2 5 2 2 5" xfId="28758"/>
    <cellStyle name="SAPBEXstdData 2 5 2 2 6" xfId="28759"/>
    <cellStyle name="SAPBEXstdData 2 5 2 3" xfId="28760"/>
    <cellStyle name="SAPBEXstdData 2 5 2 4" xfId="28761"/>
    <cellStyle name="SAPBEXstdData 2 5 2 5" xfId="28762"/>
    <cellStyle name="SAPBEXstdData 2 5 2 6" xfId="28763"/>
    <cellStyle name="SAPBEXstdData 2 5 2 7" xfId="28764"/>
    <cellStyle name="SAPBEXstdData 2 5 2 8" xfId="28765"/>
    <cellStyle name="SAPBEXstdData 2 5 3" xfId="28766"/>
    <cellStyle name="SAPBEXstdData 2 5 3 2" xfId="28767"/>
    <cellStyle name="SAPBEXstdData 2 5 3 3" xfId="28768"/>
    <cellStyle name="SAPBEXstdData 2 5 3 4" xfId="28769"/>
    <cellStyle name="SAPBEXstdData 2 5 3 5" xfId="28770"/>
    <cellStyle name="SAPBEXstdData 2 5 3 6" xfId="28771"/>
    <cellStyle name="SAPBEXstdData 2 5 3 7" xfId="28772"/>
    <cellStyle name="SAPBEXstdData 2 5 4" xfId="28773"/>
    <cellStyle name="SAPBEXstdData 2 5 4 2" xfId="28774"/>
    <cellStyle name="SAPBEXstdData 2 5 4 3" xfId="28775"/>
    <cellStyle name="SAPBEXstdData 2 5 4 4" xfId="28776"/>
    <cellStyle name="SAPBEXstdData 2 5 4 5" xfId="28777"/>
    <cellStyle name="SAPBEXstdData 2 5 4 6" xfId="28778"/>
    <cellStyle name="SAPBEXstdData 2 5 5" xfId="28779"/>
    <cellStyle name="SAPBEXstdData 2 5 6" xfId="28780"/>
    <cellStyle name="SAPBEXstdData 2 5 7" xfId="28781"/>
    <cellStyle name="SAPBEXstdData 2 5 8" xfId="28782"/>
    <cellStyle name="SAPBEXstdData 2 5 9" xfId="28783"/>
    <cellStyle name="SAPBEXstdData 2 6" xfId="28784"/>
    <cellStyle name="SAPBEXstdData 2 6 2" xfId="28785"/>
    <cellStyle name="SAPBEXstdData 2 6 3" xfId="28786"/>
    <cellStyle name="SAPBEXstdData 2 6 4" xfId="28787"/>
    <cellStyle name="SAPBEXstdData 2 6 5" xfId="28788"/>
    <cellStyle name="SAPBEXstdData 2 7" xfId="28789"/>
    <cellStyle name="SAPBEXstdData 2 7 2" xfId="28790"/>
    <cellStyle name="SAPBEXstdData 2 7 3" xfId="28791"/>
    <cellStyle name="SAPBEXstdData 2 7 4" xfId="28792"/>
    <cellStyle name="SAPBEXstdData 2 7 5" xfId="28793"/>
    <cellStyle name="SAPBEXstdData 2 8" xfId="28794"/>
    <cellStyle name="SAPBEXstdData 2 8 2" xfId="28795"/>
    <cellStyle name="SAPBEXstdData 2 8 3" xfId="28796"/>
    <cellStyle name="SAPBEXstdData 2 8 4" xfId="28797"/>
    <cellStyle name="SAPBEXstdData 2 8 5" xfId="28798"/>
    <cellStyle name="SAPBEXstdData 2 9" xfId="28799"/>
    <cellStyle name="SAPBEXstdData 3" xfId="28800"/>
    <cellStyle name="SAPBEXstdData 3 10" xfId="28801"/>
    <cellStyle name="SAPBEXstdData 3 11" xfId="28802"/>
    <cellStyle name="SAPBEXstdData 3 12" xfId="28803"/>
    <cellStyle name="SAPBEXstdData 3 13" xfId="28804"/>
    <cellStyle name="SAPBEXstdData 3 14" xfId="28805"/>
    <cellStyle name="SAPBEXstdData 3 15" xfId="28806"/>
    <cellStyle name="SAPBEXstdData 3 16" xfId="28807"/>
    <cellStyle name="SAPBEXstdData 3 17" xfId="28808"/>
    <cellStyle name="SAPBEXstdData 3 2" xfId="28809"/>
    <cellStyle name="SAPBEXstdData 3 2 10" xfId="28810"/>
    <cellStyle name="SAPBEXstdData 3 2 11" xfId="28811"/>
    <cellStyle name="SAPBEXstdData 3 2 12" xfId="28812"/>
    <cellStyle name="SAPBEXstdData 3 2 13" xfId="28813"/>
    <cellStyle name="SAPBEXstdData 3 2 14" xfId="28814"/>
    <cellStyle name="SAPBEXstdData 3 2 15" xfId="28815"/>
    <cellStyle name="SAPBEXstdData 3 2 2" xfId="28816"/>
    <cellStyle name="SAPBEXstdData 3 2 2 10" xfId="28817"/>
    <cellStyle name="SAPBEXstdData 3 2 2 2" xfId="28818"/>
    <cellStyle name="SAPBEXstdData 3 2 2 2 2" xfId="28819"/>
    <cellStyle name="SAPBEXstdData 3 2 2 2 2 2" xfId="28820"/>
    <cellStyle name="SAPBEXstdData 3 2 2 2 2 3" xfId="28821"/>
    <cellStyle name="SAPBEXstdData 3 2 2 2 2 4" xfId="28822"/>
    <cellStyle name="SAPBEXstdData 3 2 2 2 2 5" xfId="28823"/>
    <cellStyle name="SAPBEXstdData 3 2 2 2 2 6" xfId="28824"/>
    <cellStyle name="SAPBEXstdData 3 2 2 2 3" xfId="28825"/>
    <cellStyle name="SAPBEXstdData 3 2 2 2 4" xfId="28826"/>
    <cellStyle name="SAPBEXstdData 3 2 2 2 5" xfId="28827"/>
    <cellStyle name="SAPBEXstdData 3 2 2 2 6" xfId="28828"/>
    <cellStyle name="SAPBEXstdData 3 2 2 2 7" xfId="28829"/>
    <cellStyle name="SAPBEXstdData 3 2 2 2 8" xfId="28830"/>
    <cellStyle name="SAPBEXstdData 3 2 2 3" xfId="28831"/>
    <cellStyle name="SAPBEXstdData 3 2 2 3 2" xfId="28832"/>
    <cellStyle name="SAPBEXstdData 3 2 2 3 3" xfId="28833"/>
    <cellStyle name="SAPBEXstdData 3 2 2 3 4" xfId="28834"/>
    <cellStyle name="SAPBEXstdData 3 2 2 3 5" xfId="28835"/>
    <cellStyle name="SAPBEXstdData 3 2 2 3 6" xfId="28836"/>
    <cellStyle name="SAPBEXstdData 3 2 2 3 7" xfId="28837"/>
    <cellStyle name="SAPBEXstdData 3 2 2 4" xfId="28838"/>
    <cellStyle name="SAPBEXstdData 3 2 2 4 2" xfId="28839"/>
    <cellStyle name="SAPBEXstdData 3 2 2 4 3" xfId="28840"/>
    <cellStyle name="SAPBEXstdData 3 2 2 4 4" xfId="28841"/>
    <cellStyle name="SAPBEXstdData 3 2 2 4 5" xfId="28842"/>
    <cellStyle name="SAPBEXstdData 3 2 2 4 6" xfId="28843"/>
    <cellStyle name="SAPBEXstdData 3 2 2 5" xfId="28844"/>
    <cellStyle name="SAPBEXstdData 3 2 2 6" xfId="28845"/>
    <cellStyle name="SAPBEXstdData 3 2 2 7" xfId="28846"/>
    <cellStyle name="SAPBEXstdData 3 2 2 8" xfId="28847"/>
    <cellStyle name="SAPBEXstdData 3 2 2 9" xfId="28848"/>
    <cellStyle name="SAPBEXstdData 3 2 3" xfId="28849"/>
    <cellStyle name="SAPBEXstdData 3 2 3 10" xfId="28850"/>
    <cellStyle name="SAPBEXstdData 3 2 3 2" xfId="28851"/>
    <cellStyle name="SAPBEXstdData 3 2 3 2 2" xfId="28852"/>
    <cellStyle name="SAPBEXstdData 3 2 3 2 2 2" xfId="28853"/>
    <cellStyle name="SAPBEXstdData 3 2 3 2 2 3" xfId="28854"/>
    <cellStyle name="SAPBEXstdData 3 2 3 2 2 4" xfId="28855"/>
    <cellStyle name="SAPBEXstdData 3 2 3 2 2 5" xfId="28856"/>
    <cellStyle name="SAPBEXstdData 3 2 3 2 2 6" xfId="28857"/>
    <cellStyle name="SAPBEXstdData 3 2 3 2 3" xfId="28858"/>
    <cellStyle name="SAPBEXstdData 3 2 3 2 4" xfId="28859"/>
    <cellStyle name="SAPBEXstdData 3 2 3 2 5" xfId="28860"/>
    <cellStyle name="SAPBEXstdData 3 2 3 2 6" xfId="28861"/>
    <cellStyle name="SAPBEXstdData 3 2 3 2 7" xfId="28862"/>
    <cellStyle name="SAPBEXstdData 3 2 3 2 8" xfId="28863"/>
    <cellStyle name="SAPBEXstdData 3 2 3 3" xfId="28864"/>
    <cellStyle name="SAPBEXstdData 3 2 3 3 2" xfId="28865"/>
    <cellStyle name="SAPBEXstdData 3 2 3 3 3" xfId="28866"/>
    <cellStyle name="SAPBEXstdData 3 2 3 3 4" xfId="28867"/>
    <cellStyle name="SAPBEXstdData 3 2 3 3 5" xfId="28868"/>
    <cellStyle name="SAPBEXstdData 3 2 3 3 6" xfId="28869"/>
    <cellStyle name="SAPBEXstdData 3 2 3 3 7" xfId="28870"/>
    <cellStyle name="SAPBEXstdData 3 2 3 4" xfId="28871"/>
    <cellStyle name="SAPBEXstdData 3 2 3 4 2" xfId="28872"/>
    <cellStyle name="SAPBEXstdData 3 2 3 4 3" xfId="28873"/>
    <cellStyle name="SAPBEXstdData 3 2 3 4 4" xfId="28874"/>
    <cellStyle name="SAPBEXstdData 3 2 3 4 5" xfId="28875"/>
    <cellStyle name="SAPBEXstdData 3 2 3 4 6" xfId="28876"/>
    <cellStyle name="SAPBEXstdData 3 2 3 5" xfId="28877"/>
    <cellStyle name="SAPBEXstdData 3 2 3 6" xfId="28878"/>
    <cellStyle name="SAPBEXstdData 3 2 3 7" xfId="28879"/>
    <cellStyle name="SAPBEXstdData 3 2 3 8" xfId="28880"/>
    <cellStyle name="SAPBEXstdData 3 2 3 9" xfId="28881"/>
    <cellStyle name="SAPBEXstdData 3 2 4" xfId="28882"/>
    <cellStyle name="SAPBEXstdData 3 2 4 2" xfId="28883"/>
    <cellStyle name="SAPBEXstdData 3 2 4 2 2" xfId="28884"/>
    <cellStyle name="SAPBEXstdData 3 2 4 2 3" xfId="28885"/>
    <cellStyle name="SAPBEXstdData 3 2 4 2 4" xfId="28886"/>
    <cellStyle name="SAPBEXstdData 3 2 4 2 5" xfId="28887"/>
    <cellStyle name="SAPBEXstdData 3 2 4 2 6" xfId="28888"/>
    <cellStyle name="SAPBEXstdData 3 2 4 3" xfId="28889"/>
    <cellStyle name="SAPBEXstdData 3 2 4 4" xfId="28890"/>
    <cellStyle name="SAPBEXstdData 3 2 4 5" xfId="28891"/>
    <cellStyle name="SAPBEXstdData 3 2 4 6" xfId="28892"/>
    <cellStyle name="SAPBEXstdData 3 2 4 7" xfId="28893"/>
    <cellStyle name="SAPBEXstdData 3 2 4 8" xfId="28894"/>
    <cellStyle name="SAPBEXstdData 3 2 5" xfId="28895"/>
    <cellStyle name="SAPBEXstdData 3 2 5 2" xfId="28896"/>
    <cellStyle name="SAPBEXstdData 3 2 5 2 2" xfId="28897"/>
    <cellStyle name="SAPBEXstdData 3 2 5 2 3" xfId="28898"/>
    <cellStyle name="SAPBEXstdData 3 2 5 2 4" xfId="28899"/>
    <cellStyle name="SAPBEXstdData 3 2 5 2 5" xfId="28900"/>
    <cellStyle name="SAPBEXstdData 3 2 5 2 6" xfId="28901"/>
    <cellStyle name="SAPBEXstdData 3 2 5 3" xfId="28902"/>
    <cellStyle name="SAPBEXstdData 3 2 5 4" xfId="28903"/>
    <cellStyle name="SAPBEXstdData 3 2 5 5" xfId="28904"/>
    <cellStyle name="SAPBEXstdData 3 2 5 6" xfId="28905"/>
    <cellStyle name="SAPBEXstdData 3 2 5 7" xfId="28906"/>
    <cellStyle name="SAPBEXstdData 3 2 5 8" xfId="28907"/>
    <cellStyle name="SAPBEXstdData 3 2 6" xfId="28908"/>
    <cellStyle name="SAPBEXstdData 3 2 6 2" xfId="28909"/>
    <cellStyle name="SAPBEXstdData 3 2 6 3" xfId="28910"/>
    <cellStyle name="SAPBEXstdData 3 2 6 4" xfId="28911"/>
    <cellStyle name="SAPBEXstdData 3 2 6 5" xfId="28912"/>
    <cellStyle name="SAPBEXstdData 3 2 6 6" xfId="28913"/>
    <cellStyle name="SAPBEXstdData 3 2 6 7" xfId="28914"/>
    <cellStyle name="SAPBEXstdData 3 2 7" xfId="28915"/>
    <cellStyle name="SAPBEXstdData 3 2 7 2" xfId="28916"/>
    <cellStyle name="SAPBEXstdData 3 2 7 3" xfId="28917"/>
    <cellStyle name="SAPBEXstdData 3 2 7 4" xfId="28918"/>
    <cellStyle name="SAPBEXstdData 3 2 7 5" xfId="28919"/>
    <cellStyle name="SAPBEXstdData 3 2 7 6" xfId="28920"/>
    <cellStyle name="SAPBEXstdData 3 2 8" xfId="28921"/>
    <cellStyle name="SAPBEXstdData 3 2 9" xfId="28922"/>
    <cellStyle name="SAPBEXstdData 3 3" xfId="28923"/>
    <cellStyle name="SAPBEXstdData 3 3 10" xfId="28924"/>
    <cellStyle name="SAPBEXstdData 3 3 2" xfId="28925"/>
    <cellStyle name="SAPBEXstdData 3 3 2 2" xfId="28926"/>
    <cellStyle name="SAPBEXstdData 3 3 2 2 2" xfId="28927"/>
    <cellStyle name="SAPBEXstdData 3 3 2 2 3" xfId="28928"/>
    <cellStyle name="SAPBEXstdData 3 3 2 2 4" xfId="28929"/>
    <cellStyle name="SAPBEXstdData 3 3 2 2 5" xfId="28930"/>
    <cellStyle name="SAPBEXstdData 3 3 2 2 6" xfId="28931"/>
    <cellStyle name="SAPBEXstdData 3 3 2 3" xfId="28932"/>
    <cellStyle name="SAPBEXstdData 3 3 2 4" xfId="28933"/>
    <cellStyle name="SAPBEXstdData 3 3 2 5" xfId="28934"/>
    <cellStyle name="SAPBEXstdData 3 3 2 6" xfId="28935"/>
    <cellStyle name="SAPBEXstdData 3 3 2 7" xfId="28936"/>
    <cellStyle name="SAPBEXstdData 3 3 2 8" xfId="28937"/>
    <cellStyle name="SAPBEXstdData 3 3 3" xfId="28938"/>
    <cellStyle name="SAPBEXstdData 3 3 3 2" xfId="28939"/>
    <cellStyle name="SAPBEXstdData 3 3 3 3" xfId="28940"/>
    <cellStyle name="SAPBEXstdData 3 3 3 4" xfId="28941"/>
    <cellStyle name="SAPBEXstdData 3 3 3 5" xfId="28942"/>
    <cellStyle name="SAPBEXstdData 3 3 3 6" xfId="28943"/>
    <cellStyle name="SAPBEXstdData 3 3 3 7" xfId="28944"/>
    <cellStyle name="SAPBEXstdData 3 3 4" xfId="28945"/>
    <cellStyle name="SAPBEXstdData 3 3 4 2" xfId="28946"/>
    <cellStyle name="SAPBEXstdData 3 3 4 3" xfId="28947"/>
    <cellStyle name="SAPBEXstdData 3 3 4 4" xfId="28948"/>
    <cellStyle name="SAPBEXstdData 3 3 4 5" xfId="28949"/>
    <cellStyle name="SAPBEXstdData 3 3 4 6" xfId="28950"/>
    <cellStyle name="SAPBEXstdData 3 3 5" xfId="28951"/>
    <cellStyle name="SAPBEXstdData 3 3 6" xfId="28952"/>
    <cellStyle name="SAPBEXstdData 3 3 7" xfId="28953"/>
    <cellStyle name="SAPBEXstdData 3 3 8" xfId="28954"/>
    <cellStyle name="SAPBEXstdData 3 3 9" xfId="28955"/>
    <cellStyle name="SAPBEXstdData 3 4" xfId="28956"/>
    <cellStyle name="SAPBEXstdData 3 4 2" xfId="28957"/>
    <cellStyle name="SAPBEXstdData 3 4 2 2" xfId="28958"/>
    <cellStyle name="SAPBEXstdData 3 4 2 3" xfId="28959"/>
    <cellStyle name="SAPBEXstdData 3 4 2 4" xfId="28960"/>
    <cellStyle name="SAPBEXstdData 3 4 2 5" xfId="28961"/>
    <cellStyle name="SAPBEXstdData 3 4 2 6" xfId="28962"/>
    <cellStyle name="SAPBEXstdData 3 4 3" xfId="28963"/>
    <cellStyle name="SAPBEXstdData 3 4 4" xfId="28964"/>
    <cellStyle name="SAPBEXstdData 3 4 5" xfId="28965"/>
    <cellStyle name="SAPBEXstdData 3 4 6" xfId="28966"/>
    <cellStyle name="SAPBEXstdData 3 4 7" xfId="28967"/>
    <cellStyle name="SAPBEXstdData 3 4 8" xfId="28968"/>
    <cellStyle name="SAPBEXstdData 3 5" xfId="28969"/>
    <cellStyle name="SAPBEXstdData 3 5 2" xfId="28970"/>
    <cellStyle name="SAPBEXstdData 3 5 2 2" xfId="28971"/>
    <cellStyle name="SAPBEXstdData 3 5 2 3" xfId="28972"/>
    <cellStyle name="SAPBEXstdData 3 5 2 4" xfId="28973"/>
    <cellStyle name="SAPBEXstdData 3 5 2 5" xfId="28974"/>
    <cellStyle name="SAPBEXstdData 3 5 2 6" xfId="28975"/>
    <cellStyle name="SAPBEXstdData 3 5 3" xfId="28976"/>
    <cellStyle name="SAPBEXstdData 3 5 4" xfId="28977"/>
    <cellStyle name="SAPBEXstdData 3 5 5" xfId="28978"/>
    <cellStyle name="SAPBEXstdData 3 5 6" xfId="28979"/>
    <cellStyle name="SAPBEXstdData 3 5 7" xfId="28980"/>
    <cellStyle name="SAPBEXstdData 3 5 8" xfId="28981"/>
    <cellStyle name="SAPBEXstdData 3 6" xfId="28982"/>
    <cellStyle name="SAPBEXstdData 3 6 2" xfId="28983"/>
    <cellStyle name="SAPBEXstdData 3 6 3" xfId="28984"/>
    <cellStyle name="SAPBEXstdData 3 6 4" xfId="28985"/>
    <cellStyle name="SAPBEXstdData 3 6 5" xfId="28986"/>
    <cellStyle name="SAPBEXstdData 3 6 6" xfId="28987"/>
    <cellStyle name="SAPBEXstdData 3 7" xfId="28988"/>
    <cellStyle name="SAPBEXstdData 3 7 2" xfId="28989"/>
    <cellStyle name="SAPBEXstdData 3 7 3" xfId="28990"/>
    <cellStyle name="SAPBEXstdData 3 7 4" xfId="28991"/>
    <cellStyle name="SAPBEXstdData 3 7 5" xfId="28992"/>
    <cellStyle name="SAPBEXstdData 3 7 6" xfId="28993"/>
    <cellStyle name="SAPBEXstdData 3 8" xfId="28994"/>
    <cellStyle name="SAPBEXstdData 3 8 2" xfId="28995"/>
    <cellStyle name="SAPBEXstdData 3 8 3" xfId="28996"/>
    <cellStyle name="SAPBEXstdData 3 8 4" xfId="28997"/>
    <cellStyle name="SAPBEXstdData 3 8 5" xfId="28998"/>
    <cellStyle name="SAPBEXstdData 3 8 6" xfId="28999"/>
    <cellStyle name="SAPBEXstdData 3 9" xfId="29000"/>
    <cellStyle name="SAPBEXstdData 3 9 2" xfId="29001"/>
    <cellStyle name="SAPBEXstdData 3 9 3" xfId="29002"/>
    <cellStyle name="SAPBEXstdData 3 9 4" xfId="29003"/>
    <cellStyle name="SAPBEXstdData 3 9 5" xfId="29004"/>
    <cellStyle name="SAPBEXstdData 3 9 6" xfId="29005"/>
    <cellStyle name="SAPBEXstdData 4" xfId="29006"/>
    <cellStyle name="SAPBEXstdData 4 10" xfId="29007"/>
    <cellStyle name="SAPBEXstdData 4 11" xfId="29008"/>
    <cellStyle name="SAPBEXstdData 4 12" xfId="29009"/>
    <cellStyle name="SAPBEXstdData 4 13" xfId="29010"/>
    <cellStyle name="SAPBEXstdData 4 2" xfId="29011"/>
    <cellStyle name="SAPBEXstdData 4 2 10" xfId="29012"/>
    <cellStyle name="SAPBEXstdData 4 2 2" xfId="29013"/>
    <cellStyle name="SAPBEXstdData 4 2 2 2" xfId="29014"/>
    <cellStyle name="SAPBEXstdData 4 2 2 2 2" xfId="29015"/>
    <cellStyle name="SAPBEXstdData 4 2 2 2 3" xfId="29016"/>
    <cellStyle name="SAPBEXstdData 4 2 2 2 4" xfId="29017"/>
    <cellStyle name="SAPBEXstdData 4 2 2 2 5" xfId="29018"/>
    <cellStyle name="SAPBEXstdData 4 2 2 2 6" xfId="29019"/>
    <cellStyle name="SAPBEXstdData 4 2 2 3" xfId="29020"/>
    <cellStyle name="SAPBEXstdData 4 2 2 4" xfId="29021"/>
    <cellStyle name="SAPBEXstdData 4 2 2 5" xfId="29022"/>
    <cellStyle name="SAPBEXstdData 4 2 2 6" xfId="29023"/>
    <cellStyle name="SAPBEXstdData 4 2 2 7" xfId="29024"/>
    <cellStyle name="SAPBEXstdData 4 2 2 8" xfId="29025"/>
    <cellStyle name="SAPBEXstdData 4 2 3" xfId="29026"/>
    <cellStyle name="SAPBEXstdData 4 2 3 2" xfId="29027"/>
    <cellStyle name="SAPBEXstdData 4 2 3 3" xfId="29028"/>
    <cellStyle name="SAPBEXstdData 4 2 3 4" xfId="29029"/>
    <cellStyle name="SAPBEXstdData 4 2 3 5" xfId="29030"/>
    <cellStyle name="SAPBEXstdData 4 2 3 6" xfId="29031"/>
    <cellStyle name="SAPBEXstdData 4 2 3 7" xfId="29032"/>
    <cellStyle name="SAPBEXstdData 4 2 4" xfId="29033"/>
    <cellStyle name="SAPBEXstdData 4 2 4 2" xfId="29034"/>
    <cellStyle name="SAPBEXstdData 4 2 4 3" xfId="29035"/>
    <cellStyle name="SAPBEXstdData 4 2 4 4" xfId="29036"/>
    <cellStyle name="SAPBEXstdData 4 2 4 5" xfId="29037"/>
    <cellStyle name="SAPBEXstdData 4 2 4 6" xfId="29038"/>
    <cellStyle name="SAPBEXstdData 4 2 5" xfId="29039"/>
    <cellStyle name="SAPBEXstdData 4 2 6" xfId="29040"/>
    <cellStyle name="SAPBEXstdData 4 2 7" xfId="29041"/>
    <cellStyle name="SAPBEXstdData 4 2 8" xfId="29042"/>
    <cellStyle name="SAPBEXstdData 4 2 9" xfId="29043"/>
    <cellStyle name="SAPBEXstdData 4 3" xfId="29044"/>
    <cellStyle name="SAPBEXstdData 4 3 10" xfId="29045"/>
    <cellStyle name="SAPBEXstdData 4 3 2" xfId="29046"/>
    <cellStyle name="SAPBEXstdData 4 3 2 2" xfId="29047"/>
    <cellStyle name="SAPBEXstdData 4 3 2 2 2" xfId="29048"/>
    <cellStyle name="SAPBEXstdData 4 3 2 2 3" xfId="29049"/>
    <cellStyle name="SAPBEXstdData 4 3 2 2 4" xfId="29050"/>
    <cellStyle name="SAPBEXstdData 4 3 2 2 5" xfId="29051"/>
    <cellStyle name="SAPBEXstdData 4 3 2 2 6" xfId="29052"/>
    <cellStyle name="SAPBEXstdData 4 3 2 3" xfId="29053"/>
    <cellStyle name="SAPBEXstdData 4 3 2 4" xfId="29054"/>
    <cellStyle name="SAPBEXstdData 4 3 2 5" xfId="29055"/>
    <cellStyle name="SAPBEXstdData 4 3 2 6" xfId="29056"/>
    <cellStyle name="SAPBEXstdData 4 3 2 7" xfId="29057"/>
    <cellStyle name="SAPBEXstdData 4 3 2 8" xfId="29058"/>
    <cellStyle name="SAPBEXstdData 4 3 3" xfId="29059"/>
    <cellStyle name="SAPBEXstdData 4 3 3 2" xfId="29060"/>
    <cellStyle name="SAPBEXstdData 4 3 3 3" xfId="29061"/>
    <cellStyle name="SAPBEXstdData 4 3 3 4" xfId="29062"/>
    <cellStyle name="SAPBEXstdData 4 3 3 5" xfId="29063"/>
    <cellStyle name="SAPBEXstdData 4 3 3 6" xfId="29064"/>
    <cellStyle name="SAPBEXstdData 4 3 3 7" xfId="29065"/>
    <cellStyle name="SAPBEXstdData 4 3 4" xfId="29066"/>
    <cellStyle name="SAPBEXstdData 4 3 4 2" xfId="29067"/>
    <cellStyle name="SAPBEXstdData 4 3 4 3" xfId="29068"/>
    <cellStyle name="SAPBEXstdData 4 3 4 4" xfId="29069"/>
    <cellStyle name="SAPBEXstdData 4 3 4 5" xfId="29070"/>
    <cellStyle name="SAPBEXstdData 4 3 4 6" xfId="29071"/>
    <cellStyle name="SAPBEXstdData 4 3 5" xfId="29072"/>
    <cellStyle name="SAPBEXstdData 4 3 6" xfId="29073"/>
    <cellStyle name="SAPBEXstdData 4 3 7" xfId="29074"/>
    <cellStyle name="SAPBEXstdData 4 3 8" xfId="29075"/>
    <cellStyle name="SAPBEXstdData 4 3 9" xfId="29076"/>
    <cellStyle name="SAPBEXstdData 4 4" xfId="29077"/>
    <cellStyle name="SAPBEXstdData 4 4 2" xfId="29078"/>
    <cellStyle name="SAPBEXstdData 4 4 2 2" xfId="29079"/>
    <cellStyle name="SAPBEXstdData 4 4 2 3" xfId="29080"/>
    <cellStyle name="SAPBEXstdData 4 4 2 4" xfId="29081"/>
    <cellStyle name="SAPBEXstdData 4 4 2 5" xfId="29082"/>
    <cellStyle name="SAPBEXstdData 4 4 2 6" xfId="29083"/>
    <cellStyle name="SAPBEXstdData 4 4 3" xfId="29084"/>
    <cellStyle name="SAPBEXstdData 4 4 4" xfId="29085"/>
    <cellStyle name="SAPBEXstdData 4 4 5" xfId="29086"/>
    <cellStyle name="SAPBEXstdData 4 4 6" xfId="29087"/>
    <cellStyle name="SAPBEXstdData 4 4 7" xfId="29088"/>
    <cellStyle name="SAPBEXstdData 4 4 8" xfId="29089"/>
    <cellStyle name="SAPBEXstdData 4 5" xfId="29090"/>
    <cellStyle name="SAPBEXstdData 4 5 2" xfId="29091"/>
    <cellStyle name="SAPBEXstdData 4 5 2 2" xfId="29092"/>
    <cellStyle name="SAPBEXstdData 4 5 2 3" xfId="29093"/>
    <cellStyle name="SAPBEXstdData 4 5 2 4" xfId="29094"/>
    <cellStyle name="SAPBEXstdData 4 5 2 5" xfId="29095"/>
    <cellStyle name="SAPBEXstdData 4 5 2 6" xfId="29096"/>
    <cellStyle name="SAPBEXstdData 4 5 3" xfId="29097"/>
    <cellStyle name="SAPBEXstdData 4 5 4" xfId="29098"/>
    <cellStyle name="SAPBEXstdData 4 5 5" xfId="29099"/>
    <cellStyle name="SAPBEXstdData 4 5 6" xfId="29100"/>
    <cellStyle name="SAPBEXstdData 4 5 7" xfId="29101"/>
    <cellStyle name="SAPBEXstdData 4 5 8" xfId="29102"/>
    <cellStyle name="SAPBEXstdData 4 6" xfId="29103"/>
    <cellStyle name="SAPBEXstdData 4 6 2" xfId="29104"/>
    <cellStyle name="SAPBEXstdData 4 6 3" xfId="29105"/>
    <cellStyle name="SAPBEXstdData 4 6 4" xfId="29106"/>
    <cellStyle name="SAPBEXstdData 4 6 5" xfId="29107"/>
    <cellStyle name="SAPBEXstdData 4 6 6" xfId="29108"/>
    <cellStyle name="SAPBEXstdData 4 6 7" xfId="29109"/>
    <cellStyle name="SAPBEXstdData 4 7" xfId="29110"/>
    <cellStyle name="SAPBEXstdData 4 7 2" xfId="29111"/>
    <cellStyle name="SAPBEXstdData 4 7 3" xfId="29112"/>
    <cellStyle name="SAPBEXstdData 4 7 4" xfId="29113"/>
    <cellStyle name="SAPBEXstdData 4 7 5" xfId="29114"/>
    <cellStyle name="SAPBEXstdData 4 7 6" xfId="29115"/>
    <cellStyle name="SAPBEXstdData 4 8" xfId="29116"/>
    <cellStyle name="SAPBEXstdData 4 9" xfId="29117"/>
    <cellStyle name="SAPBEXstdData 5" xfId="29118"/>
    <cellStyle name="SAPBEXstdData 5 10" xfId="29119"/>
    <cellStyle name="SAPBEXstdData 5 11" xfId="29120"/>
    <cellStyle name="SAPBEXstdData 5 12" xfId="29121"/>
    <cellStyle name="SAPBEXstdData 5 13" xfId="29122"/>
    <cellStyle name="SAPBEXstdData 5 2" xfId="29123"/>
    <cellStyle name="SAPBEXstdData 5 2 10" xfId="29124"/>
    <cellStyle name="SAPBEXstdData 5 2 2" xfId="29125"/>
    <cellStyle name="SAPBEXstdData 5 2 2 2" xfId="29126"/>
    <cellStyle name="SAPBEXstdData 5 2 2 2 2" xfId="29127"/>
    <cellStyle name="SAPBEXstdData 5 2 2 2 3" xfId="29128"/>
    <cellStyle name="SAPBEXstdData 5 2 2 2 4" xfId="29129"/>
    <cellStyle name="SAPBEXstdData 5 2 2 2 5" xfId="29130"/>
    <cellStyle name="SAPBEXstdData 5 2 2 2 6" xfId="29131"/>
    <cellStyle name="SAPBEXstdData 5 2 2 3" xfId="29132"/>
    <cellStyle name="SAPBEXstdData 5 2 2 4" xfId="29133"/>
    <cellStyle name="SAPBEXstdData 5 2 2 5" xfId="29134"/>
    <cellStyle name="SAPBEXstdData 5 2 2 6" xfId="29135"/>
    <cellStyle name="SAPBEXstdData 5 2 2 7" xfId="29136"/>
    <cellStyle name="SAPBEXstdData 5 2 2 8" xfId="29137"/>
    <cellStyle name="SAPBEXstdData 5 2 3" xfId="29138"/>
    <cellStyle name="SAPBEXstdData 5 2 3 2" xfId="29139"/>
    <cellStyle name="SAPBEXstdData 5 2 3 3" xfId="29140"/>
    <cellStyle name="SAPBEXstdData 5 2 3 4" xfId="29141"/>
    <cellStyle name="SAPBEXstdData 5 2 3 5" xfId="29142"/>
    <cellStyle name="SAPBEXstdData 5 2 3 6" xfId="29143"/>
    <cellStyle name="SAPBEXstdData 5 2 3 7" xfId="29144"/>
    <cellStyle name="SAPBEXstdData 5 2 4" xfId="29145"/>
    <cellStyle name="SAPBEXstdData 5 2 4 2" xfId="29146"/>
    <cellStyle name="SAPBEXstdData 5 2 4 3" xfId="29147"/>
    <cellStyle name="SAPBEXstdData 5 2 4 4" xfId="29148"/>
    <cellStyle name="SAPBEXstdData 5 2 4 5" xfId="29149"/>
    <cellStyle name="SAPBEXstdData 5 2 4 6" xfId="29150"/>
    <cellStyle name="SAPBEXstdData 5 2 5" xfId="29151"/>
    <cellStyle name="SAPBEXstdData 5 2 6" xfId="29152"/>
    <cellStyle name="SAPBEXstdData 5 2 7" xfId="29153"/>
    <cellStyle name="SAPBEXstdData 5 2 8" xfId="29154"/>
    <cellStyle name="SAPBEXstdData 5 2 9" xfId="29155"/>
    <cellStyle name="SAPBEXstdData 5 3" xfId="29156"/>
    <cellStyle name="SAPBEXstdData 5 3 10" xfId="29157"/>
    <cellStyle name="SAPBEXstdData 5 3 2" xfId="29158"/>
    <cellStyle name="SAPBEXstdData 5 3 2 2" xfId="29159"/>
    <cellStyle name="SAPBEXstdData 5 3 2 2 2" xfId="29160"/>
    <cellStyle name="SAPBEXstdData 5 3 2 2 3" xfId="29161"/>
    <cellStyle name="SAPBEXstdData 5 3 2 2 4" xfId="29162"/>
    <cellStyle name="SAPBEXstdData 5 3 2 2 5" xfId="29163"/>
    <cellStyle name="SAPBEXstdData 5 3 2 2 6" xfId="29164"/>
    <cellStyle name="SAPBEXstdData 5 3 2 3" xfId="29165"/>
    <cellStyle name="SAPBEXstdData 5 3 2 4" xfId="29166"/>
    <cellStyle name="SAPBEXstdData 5 3 2 5" xfId="29167"/>
    <cellStyle name="SAPBEXstdData 5 3 2 6" xfId="29168"/>
    <cellStyle name="SAPBEXstdData 5 3 2 7" xfId="29169"/>
    <cellStyle name="SAPBEXstdData 5 3 2 8" xfId="29170"/>
    <cellStyle name="SAPBEXstdData 5 3 3" xfId="29171"/>
    <cellStyle name="SAPBEXstdData 5 3 3 2" xfId="29172"/>
    <cellStyle name="SAPBEXstdData 5 3 3 3" xfId="29173"/>
    <cellStyle name="SAPBEXstdData 5 3 3 4" xfId="29174"/>
    <cellStyle name="SAPBEXstdData 5 3 3 5" xfId="29175"/>
    <cellStyle name="SAPBEXstdData 5 3 3 6" xfId="29176"/>
    <cellStyle name="SAPBEXstdData 5 3 3 7" xfId="29177"/>
    <cellStyle name="SAPBEXstdData 5 3 4" xfId="29178"/>
    <cellStyle name="SAPBEXstdData 5 3 4 2" xfId="29179"/>
    <cellStyle name="SAPBEXstdData 5 3 4 3" xfId="29180"/>
    <cellStyle name="SAPBEXstdData 5 3 4 4" xfId="29181"/>
    <cellStyle name="SAPBEXstdData 5 3 4 5" xfId="29182"/>
    <cellStyle name="SAPBEXstdData 5 3 4 6" xfId="29183"/>
    <cellStyle name="SAPBEXstdData 5 3 5" xfId="29184"/>
    <cellStyle name="SAPBEXstdData 5 3 6" xfId="29185"/>
    <cellStyle name="SAPBEXstdData 5 3 7" xfId="29186"/>
    <cellStyle name="SAPBEXstdData 5 3 8" xfId="29187"/>
    <cellStyle name="SAPBEXstdData 5 3 9" xfId="29188"/>
    <cellStyle name="SAPBEXstdData 5 4" xfId="29189"/>
    <cellStyle name="SAPBEXstdData 5 4 2" xfId="29190"/>
    <cellStyle name="SAPBEXstdData 5 4 2 2" xfId="29191"/>
    <cellStyle name="SAPBEXstdData 5 4 2 3" xfId="29192"/>
    <cellStyle name="SAPBEXstdData 5 4 2 4" xfId="29193"/>
    <cellStyle name="SAPBEXstdData 5 4 2 5" xfId="29194"/>
    <cellStyle name="SAPBEXstdData 5 4 2 6" xfId="29195"/>
    <cellStyle name="SAPBEXstdData 5 4 3" xfId="29196"/>
    <cellStyle name="SAPBEXstdData 5 4 4" xfId="29197"/>
    <cellStyle name="SAPBEXstdData 5 4 5" xfId="29198"/>
    <cellStyle name="SAPBEXstdData 5 4 6" xfId="29199"/>
    <cellStyle name="SAPBEXstdData 5 4 7" xfId="29200"/>
    <cellStyle name="SAPBEXstdData 5 4 8" xfId="29201"/>
    <cellStyle name="SAPBEXstdData 5 5" xfId="29202"/>
    <cellStyle name="SAPBEXstdData 5 5 2" xfId="29203"/>
    <cellStyle name="SAPBEXstdData 5 5 2 2" xfId="29204"/>
    <cellStyle name="SAPBEXstdData 5 5 2 3" xfId="29205"/>
    <cellStyle name="SAPBEXstdData 5 5 2 4" xfId="29206"/>
    <cellStyle name="SAPBEXstdData 5 5 2 5" xfId="29207"/>
    <cellStyle name="SAPBEXstdData 5 5 2 6" xfId="29208"/>
    <cellStyle name="SAPBEXstdData 5 5 3" xfId="29209"/>
    <cellStyle name="SAPBEXstdData 5 5 4" xfId="29210"/>
    <cellStyle name="SAPBEXstdData 5 5 5" xfId="29211"/>
    <cellStyle name="SAPBEXstdData 5 5 6" xfId="29212"/>
    <cellStyle name="SAPBEXstdData 5 5 7" xfId="29213"/>
    <cellStyle name="SAPBEXstdData 5 5 8" xfId="29214"/>
    <cellStyle name="SAPBEXstdData 5 6" xfId="29215"/>
    <cellStyle name="SAPBEXstdData 5 6 2" xfId="29216"/>
    <cellStyle name="SAPBEXstdData 5 6 3" xfId="29217"/>
    <cellStyle name="SAPBEXstdData 5 6 4" xfId="29218"/>
    <cellStyle name="SAPBEXstdData 5 6 5" xfId="29219"/>
    <cellStyle name="SAPBEXstdData 5 6 6" xfId="29220"/>
    <cellStyle name="SAPBEXstdData 5 6 7" xfId="29221"/>
    <cellStyle name="SAPBEXstdData 5 7" xfId="29222"/>
    <cellStyle name="SAPBEXstdData 5 7 2" xfId="29223"/>
    <cellStyle name="SAPBEXstdData 5 7 3" xfId="29224"/>
    <cellStyle name="SAPBEXstdData 5 7 4" xfId="29225"/>
    <cellStyle name="SAPBEXstdData 5 7 5" xfId="29226"/>
    <cellStyle name="SAPBEXstdData 5 7 6" xfId="29227"/>
    <cellStyle name="SAPBEXstdData 5 8" xfId="29228"/>
    <cellStyle name="SAPBEXstdData 5 9" xfId="29229"/>
    <cellStyle name="SAPBEXstdData 6" xfId="29230"/>
    <cellStyle name="SAPBEXstdData 6 10" xfId="29231"/>
    <cellStyle name="SAPBEXstdData 6 2" xfId="29232"/>
    <cellStyle name="SAPBEXstdData 6 2 2" xfId="29233"/>
    <cellStyle name="SAPBEXstdData 6 2 2 2" xfId="29234"/>
    <cellStyle name="SAPBEXstdData 6 2 2 3" xfId="29235"/>
    <cellStyle name="SAPBEXstdData 6 2 2 4" xfId="29236"/>
    <cellStyle name="SAPBEXstdData 6 2 2 5" xfId="29237"/>
    <cellStyle name="SAPBEXstdData 6 2 2 6" xfId="29238"/>
    <cellStyle name="SAPBEXstdData 6 2 3" xfId="29239"/>
    <cellStyle name="SAPBEXstdData 6 2 4" xfId="29240"/>
    <cellStyle name="SAPBEXstdData 6 2 5" xfId="29241"/>
    <cellStyle name="SAPBEXstdData 6 2 6" xfId="29242"/>
    <cellStyle name="SAPBEXstdData 6 2 7" xfId="29243"/>
    <cellStyle name="SAPBEXstdData 6 2 8" xfId="29244"/>
    <cellStyle name="SAPBEXstdData 6 3" xfId="29245"/>
    <cellStyle name="SAPBEXstdData 6 3 2" xfId="29246"/>
    <cellStyle name="SAPBEXstdData 6 3 3" xfId="29247"/>
    <cellStyle name="SAPBEXstdData 6 3 4" xfId="29248"/>
    <cellStyle name="SAPBEXstdData 6 3 5" xfId="29249"/>
    <cellStyle name="SAPBEXstdData 6 3 6" xfId="29250"/>
    <cellStyle name="SAPBEXstdData 6 3 7" xfId="29251"/>
    <cellStyle name="SAPBEXstdData 6 4" xfId="29252"/>
    <cellStyle name="SAPBEXstdData 6 4 2" xfId="29253"/>
    <cellStyle name="SAPBEXstdData 6 4 3" xfId="29254"/>
    <cellStyle name="SAPBEXstdData 6 4 4" xfId="29255"/>
    <cellStyle name="SAPBEXstdData 6 4 5" xfId="29256"/>
    <cellStyle name="SAPBEXstdData 6 4 6" xfId="29257"/>
    <cellStyle name="SAPBEXstdData 6 5" xfId="29258"/>
    <cellStyle name="SAPBEXstdData 6 6" xfId="29259"/>
    <cellStyle name="SAPBEXstdData 6 7" xfId="29260"/>
    <cellStyle name="SAPBEXstdData 6 8" xfId="29261"/>
    <cellStyle name="SAPBEXstdData 6 9" xfId="29262"/>
    <cellStyle name="SAPBEXstdData 7" xfId="29263"/>
    <cellStyle name="SAPBEXstdData 7 2" xfId="29264"/>
    <cellStyle name="SAPBEXstdData 7 3" xfId="29265"/>
    <cellStyle name="SAPBEXstdData 7 4" xfId="29266"/>
    <cellStyle name="SAPBEXstdData 7 5" xfId="29267"/>
    <cellStyle name="SAPBEXstdData 7 6" xfId="29268"/>
    <cellStyle name="SAPBEXstdData 8" xfId="29269"/>
    <cellStyle name="SAPBEXstdData 8 2" xfId="29270"/>
    <cellStyle name="SAPBEXstdData 8 3" xfId="29271"/>
    <cellStyle name="SAPBEXstdData 8 4" xfId="29272"/>
    <cellStyle name="SAPBEXstdData 8 5" xfId="29273"/>
    <cellStyle name="SAPBEXstdData 8 6" xfId="29274"/>
    <cellStyle name="SAPBEXstdData 9" xfId="29275"/>
    <cellStyle name="SAPBEXstdData 9 2" xfId="29276"/>
    <cellStyle name="SAPBEXstdDataEmph" xfId="29277"/>
    <cellStyle name="SAPBEXstdDataEmph 10" xfId="29278"/>
    <cellStyle name="SAPBEXstdDataEmph 11" xfId="29279"/>
    <cellStyle name="SAPBEXstdDataEmph 12" xfId="29280"/>
    <cellStyle name="SAPBEXstdDataEmph 13" xfId="29281"/>
    <cellStyle name="SAPBEXstdDataEmph 14" xfId="29282"/>
    <cellStyle name="SAPBEXstdDataEmph 15" xfId="29283"/>
    <cellStyle name="SAPBEXstdDataEmph 16" xfId="29284"/>
    <cellStyle name="SAPBEXstdDataEmph 2" xfId="29285"/>
    <cellStyle name="SAPBEXstdDataEmph 2 10" xfId="29286"/>
    <cellStyle name="SAPBEXstdDataEmph 2 11" xfId="29287"/>
    <cellStyle name="SAPBEXstdDataEmph 2 12" xfId="29288"/>
    <cellStyle name="SAPBEXstdDataEmph 2 13" xfId="29289"/>
    <cellStyle name="SAPBEXstdDataEmph 2 14" xfId="29290"/>
    <cellStyle name="SAPBEXstdDataEmph 2 15" xfId="29291"/>
    <cellStyle name="SAPBEXstdDataEmph 2 16" xfId="29292"/>
    <cellStyle name="SAPBEXstdDataEmph 2 17" xfId="29293"/>
    <cellStyle name="SAPBEXstdDataEmph 2 2" xfId="29294"/>
    <cellStyle name="SAPBEXstdDataEmph 2 2 10" xfId="29295"/>
    <cellStyle name="SAPBEXstdDataEmph 2 2 11" xfId="29296"/>
    <cellStyle name="SAPBEXstdDataEmph 2 2 12" xfId="29297"/>
    <cellStyle name="SAPBEXstdDataEmph 2 2 13" xfId="29298"/>
    <cellStyle name="SAPBEXstdDataEmph 2 2 14" xfId="29299"/>
    <cellStyle name="SAPBEXstdDataEmph 2 2 15" xfId="29300"/>
    <cellStyle name="SAPBEXstdDataEmph 2 2 2" xfId="29301"/>
    <cellStyle name="SAPBEXstdDataEmph 2 2 2 10" xfId="29302"/>
    <cellStyle name="SAPBEXstdDataEmph 2 2 2 2" xfId="29303"/>
    <cellStyle name="SAPBEXstdDataEmph 2 2 2 2 2" xfId="29304"/>
    <cellStyle name="SAPBEXstdDataEmph 2 2 2 2 2 2" xfId="29305"/>
    <cellStyle name="SAPBEXstdDataEmph 2 2 2 2 2 3" xfId="29306"/>
    <cellStyle name="SAPBEXstdDataEmph 2 2 2 2 2 4" xfId="29307"/>
    <cellStyle name="SAPBEXstdDataEmph 2 2 2 2 2 5" xfId="29308"/>
    <cellStyle name="SAPBEXstdDataEmph 2 2 2 2 2 6" xfId="29309"/>
    <cellStyle name="SAPBEXstdDataEmph 2 2 2 2 3" xfId="29310"/>
    <cellStyle name="SAPBEXstdDataEmph 2 2 2 2 4" xfId="29311"/>
    <cellStyle name="SAPBEXstdDataEmph 2 2 2 2 5" xfId="29312"/>
    <cellStyle name="SAPBEXstdDataEmph 2 2 2 2 6" xfId="29313"/>
    <cellStyle name="SAPBEXstdDataEmph 2 2 2 2 7" xfId="29314"/>
    <cellStyle name="SAPBEXstdDataEmph 2 2 2 2 8" xfId="29315"/>
    <cellStyle name="SAPBEXstdDataEmph 2 2 2 3" xfId="29316"/>
    <cellStyle name="SAPBEXstdDataEmph 2 2 2 3 2" xfId="29317"/>
    <cellStyle name="SAPBEXstdDataEmph 2 2 2 3 3" xfId="29318"/>
    <cellStyle name="SAPBEXstdDataEmph 2 2 2 3 4" xfId="29319"/>
    <cellStyle name="SAPBEXstdDataEmph 2 2 2 3 5" xfId="29320"/>
    <cellStyle name="SAPBEXstdDataEmph 2 2 2 3 6" xfId="29321"/>
    <cellStyle name="SAPBEXstdDataEmph 2 2 2 3 7" xfId="29322"/>
    <cellStyle name="SAPBEXstdDataEmph 2 2 2 4" xfId="29323"/>
    <cellStyle name="SAPBEXstdDataEmph 2 2 2 4 2" xfId="29324"/>
    <cellStyle name="SAPBEXstdDataEmph 2 2 2 4 3" xfId="29325"/>
    <cellStyle name="SAPBEXstdDataEmph 2 2 2 4 4" xfId="29326"/>
    <cellStyle name="SAPBEXstdDataEmph 2 2 2 4 5" xfId="29327"/>
    <cellStyle name="SAPBEXstdDataEmph 2 2 2 4 6" xfId="29328"/>
    <cellStyle name="SAPBEXstdDataEmph 2 2 2 5" xfId="29329"/>
    <cellStyle name="SAPBEXstdDataEmph 2 2 2 6" xfId="29330"/>
    <cellStyle name="SAPBEXstdDataEmph 2 2 2 7" xfId="29331"/>
    <cellStyle name="SAPBEXstdDataEmph 2 2 2 8" xfId="29332"/>
    <cellStyle name="SAPBEXstdDataEmph 2 2 2 9" xfId="29333"/>
    <cellStyle name="SAPBEXstdDataEmph 2 2 3" xfId="29334"/>
    <cellStyle name="SAPBEXstdDataEmph 2 2 3 10" xfId="29335"/>
    <cellStyle name="SAPBEXstdDataEmph 2 2 3 2" xfId="29336"/>
    <cellStyle name="SAPBEXstdDataEmph 2 2 3 2 2" xfId="29337"/>
    <cellStyle name="SAPBEXstdDataEmph 2 2 3 2 2 2" xfId="29338"/>
    <cellStyle name="SAPBEXstdDataEmph 2 2 3 2 2 3" xfId="29339"/>
    <cellStyle name="SAPBEXstdDataEmph 2 2 3 2 2 4" xfId="29340"/>
    <cellStyle name="SAPBEXstdDataEmph 2 2 3 2 2 5" xfId="29341"/>
    <cellStyle name="SAPBEXstdDataEmph 2 2 3 2 2 6" xfId="29342"/>
    <cellStyle name="SAPBEXstdDataEmph 2 2 3 2 3" xfId="29343"/>
    <cellStyle name="SAPBEXstdDataEmph 2 2 3 2 4" xfId="29344"/>
    <cellStyle name="SAPBEXstdDataEmph 2 2 3 2 5" xfId="29345"/>
    <cellStyle name="SAPBEXstdDataEmph 2 2 3 2 6" xfId="29346"/>
    <cellStyle name="SAPBEXstdDataEmph 2 2 3 2 7" xfId="29347"/>
    <cellStyle name="SAPBEXstdDataEmph 2 2 3 2 8" xfId="29348"/>
    <cellStyle name="SAPBEXstdDataEmph 2 2 3 3" xfId="29349"/>
    <cellStyle name="SAPBEXstdDataEmph 2 2 3 3 2" xfId="29350"/>
    <cellStyle name="SAPBEXstdDataEmph 2 2 3 3 3" xfId="29351"/>
    <cellStyle name="SAPBEXstdDataEmph 2 2 3 3 4" xfId="29352"/>
    <cellStyle name="SAPBEXstdDataEmph 2 2 3 3 5" xfId="29353"/>
    <cellStyle name="SAPBEXstdDataEmph 2 2 3 3 6" xfId="29354"/>
    <cellStyle name="SAPBEXstdDataEmph 2 2 3 3 7" xfId="29355"/>
    <cellStyle name="SAPBEXstdDataEmph 2 2 3 4" xfId="29356"/>
    <cellStyle name="SAPBEXstdDataEmph 2 2 3 4 2" xfId="29357"/>
    <cellStyle name="SAPBEXstdDataEmph 2 2 3 4 3" xfId="29358"/>
    <cellStyle name="SAPBEXstdDataEmph 2 2 3 4 4" xfId="29359"/>
    <cellStyle name="SAPBEXstdDataEmph 2 2 3 4 5" xfId="29360"/>
    <cellStyle name="SAPBEXstdDataEmph 2 2 3 4 6" xfId="29361"/>
    <cellStyle name="SAPBEXstdDataEmph 2 2 3 5" xfId="29362"/>
    <cellStyle name="SAPBEXstdDataEmph 2 2 3 6" xfId="29363"/>
    <cellStyle name="SAPBEXstdDataEmph 2 2 3 7" xfId="29364"/>
    <cellStyle name="SAPBEXstdDataEmph 2 2 3 8" xfId="29365"/>
    <cellStyle name="SAPBEXstdDataEmph 2 2 3 9" xfId="29366"/>
    <cellStyle name="SAPBEXstdDataEmph 2 2 4" xfId="29367"/>
    <cellStyle name="SAPBEXstdDataEmph 2 2 4 2" xfId="29368"/>
    <cellStyle name="SAPBEXstdDataEmph 2 2 4 2 2" xfId="29369"/>
    <cellStyle name="SAPBEXstdDataEmph 2 2 4 2 3" xfId="29370"/>
    <cellStyle name="SAPBEXstdDataEmph 2 2 4 2 4" xfId="29371"/>
    <cellStyle name="SAPBEXstdDataEmph 2 2 4 2 5" xfId="29372"/>
    <cellStyle name="SAPBEXstdDataEmph 2 2 4 2 6" xfId="29373"/>
    <cellStyle name="SAPBEXstdDataEmph 2 2 4 3" xfId="29374"/>
    <cellStyle name="SAPBEXstdDataEmph 2 2 4 4" xfId="29375"/>
    <cellStyle name="SAPBEXstdDataEmph 2 2 4 5" xfId="29376"/>
    <cellStyle name="SAPBEXstdDataEmph 2 2 4 6" xfId="29377"/>
    <cellStyle name="SAPBEXstdDataEmph 2 2 4 7" xfId="29378"/>
    <cellStyle name="SAPBEXstdDataEmph 2 2 4 8" xfId="29379"/>
    <cellStyle name="SAPBEXstdDataEmph 2 2 5" xfId="29380"/>
    <cellStyle name="SAPBEXstdDataEmph 2 2 5 2" xfId="29381"/>
    <cellStyle name="SAPBEXstdDataEmph 2 2 5 2 2" xfId="29382"/>
    <cellStyle name="SAPBEXstdDataEmph 2 2 5 2 3" xfId="29383"/>
    <cellStyle name="SAPBEXstdDataEmph 2 2 5 2 4" xfId="29384"/>
    <cellStyle name="SAPBEXstdDataEmph 2 2 5 2 5" xfId="29385"/>
    <cellStyle name="SAPBEXstdDataEmph 2 2 5 2 6" xfId="29386"/>
    <cellStyle name="SAPBEXstdDataEmph 2 2 5 3" xfId="29387"/>
    <cellStyle name="SAPBEXstdDataEmph 2 2 5 4" xfId="29388"/>
    <cellStyle name="SAPBEXstdDataEmph 2 2 5 5" xfId="29389"/>
    <cellStyle name="SAPBEXstdDataEmph 2 2 5 6" xfId="29390"/>
    <cellStyle name="SAPBEXstdDataEmph 2 2 5 7" xfId="29391"/>
    <cellStyle name="SAPBEXstdDataEmph 2 2 5 8" xfId="29392"/>
    <cellStyle name="SAPBEXstdDataEmph 2 2 6" xfId="29393"/>
    <cellStyle name="SAPBEXstdDataEmph 2 2 6 2" xfId="29394"/>
    <cellStyle name="SAPBEXstdDataEmph 2 2 6 3" xfId="29395"/>
    <cellStyle name="SAPBEXstdDataEmph 2 2 6 4" xfId="29396"/>
    <cellStyle name="SAPBEXstdDataEmph 2 2 6 5" xfId="29397"/>
    <cellStyle name="SAPBEXstdDataEmph 2 2 6 6" xfId="29398"/>
    <cellStyle name="SAPBEXstdDataEmph 2 2 6 7" xfId="29399"/>
    <cellStyle name="SAPBEXstdDataEmph 2 2 7" xfId="29400"/>
    <cellStyle name="SAPBEXstdDataEmph 2 2 7 2" xfId="29401"/>
    <cellStyle name="SAPBEXstdDataEmph 2 2 7 3" xfId="29402"/>
    <cellStyle name="SAPBEXstdDataEmph 2 2 7 4" xfId="29403"/>
    <cellStyle name="SAPBEXstdDataEmph 2 2 7 5" xfId="29404"/>
    <cellStyle name="SAPBEXstdDataEmph 2 2 7 6" xfId="29405"/>
    <cellStyle name="SAPBEXstdDataEmph 2 2 8" xfId="29406"/>
    <cellStyle name="SAPBEXstdDataEmph 2 2 9" xfId="29407"/>
    <cellStyle name="SAPBEXstdDataEmph 2 3" xfId="29408"/>
    <cellStyle name="SAPBEXstdDataEmph 2 3 10" xfId="29409"/>
    <cellStyle name="SAPBEXstdDataEmph 2 3 2" xfId="29410"/>
    <cellStyle name="SAPBEXstdDataEmph 2 3 2 2" xfId="29411"/>
    <cellStyle name="SAPBEXstdDataEmph 2 3 2 2 2" xfId="29412"/>
    <cellStyle name="SAPBEXstdDataEmph 2 3 2 2 3" xfId="29413"/>
    <cellStyle name="SAPBEXstdDataEmph 2 3 2 2 4" xfId="29414"/>
    <cellStyle name="SAPBEXstdDataEmph 2 3 2 2 5" xfId="29415"/>
    <cellStyle name="SAPBEXstdDataEmph 2 3 2 2 6" xfId="29416"/>
    <cellStyle name="SAPBEXstdDataEmph 2 3 2 3" xfId="29417"/>
    <cellStyle name="SAPBEXstdDataEmph 2 3 2 4" xfId="29418"/>
    <cellStyle name="SAPBEXstdDataEmph 2 3 2 5" xfId="29419"/>
    <cellStyle name="SAPBEXstdDataEmph 2 3 2 6" xfId="29420"/>
    <cellStyle name="SAPBEXstdDataEmph 2 3 2 7" xfId="29421"/>
    <cellStyle name="SAPBEXstdDataEmph 2 3 2 8" xfId="29422"/>
    <cellStyle name="SAPBEXstdDataEmph 2 3 3" xfId="29423"/>
    <cellStyle name="SAPBEXstdDataEmph 2 3 3 2" xfId="29424"/>
    <cellStyle name="SAPBEXstdDataEmph 2 3 3 3" xfId="29425"/>
    <cellStyle name="SAPBEXstdDataEmph 2 3 3 4" xfId="29426"/>
    <cellStyle name="SAPBEXstdDataEmph 2 3 3 5" xfId="29427"/>
    <cellStyle name="SAPBEXstdDataEmph 2 3 3 6" xfId="29428"/>
    <cellStyle name="SAPBEXstdDataEmph 2 3 3 7" xfId="29429"/>
    <cellStyle name="SAPBEXstdDataEmph 2 3 4" xfId="29430"/>
    <cellStyle name="SAPBEXstdDataEmph 2 3 4 2" xfId="29431"/>
    <cellStyle name="SAPBEXstdDataEmph 2 3 4 3" xfId="29432"/>
    <cellStyle name="SAPBEXstdDataEmph 2 3 4 4" xfId="29433"/>
    <cellStyle name="SAPBEXstdDataEmph 2 3 4 5" xfId="29434"/>
    <cellStyle name="SAPBEXstdDataEmph 2 3 4 6" xfId="29435"/>
    <cellStyle name="SAPBEXstdDataEmph 2 3 5" xfId="29436"/>
    <cellStyle name="SAPBEXstdDataEmph 2 3 6" xfId="29437"/>
    <cellStyle name="SAPBEXstdDataEmph 2 3 7" xfId="29438"/>
    <cellStyle name="SAPBEXstdDataEmph 2 3 8" xfId="29439"/>
    <cellStyle name="SAPBEXstdDataEmph 2 3 9" xfId="29440"/>
    <cellStyle name="SAPBEXstdDataEmph 2 4" xfId="29441"/>
    <cellStyle name="SAPBEXstdDataEmph 2 4 2" xfId="29442"/>
    <cellStyle name="SAPBEXstdDataEmph 2 4 2 2" xfId="29443"/>
    <cellStyle name="SAPBEXstdDataEmph 2 4 2 3" xfId="29444"/>
    <cellStyle name="SAPBEXstdDataEmph 2 4 2 4" xfId="29445"/>
    <cellStyle name="SAPBEXstdDataEmph 2 4 2 5" xfId="29446"/>
    <cellStyle name="SAPBEXstdDataEmph 2 4 2 6" xfId="29447"/>
    <cellStyle name="SAPBEXstdDataEmph 2 4 3" xfId="29448"/>
    <cellStyle name="SAPBEXstdDataEmph 2 4 4" xfId="29449"/>
    <cellStyle name="SAPBEXstdDataEmph 2 4 5" xfId="29450"/>
    <cellStyle name="SAPBEXstdDataEmph 2 4 6" xfId="29451"/>
    <cellStyle name="SAPBEXstdDataEmph 2 4 7" xfId="29452"/>
    <cellStyle name="SAPBEXstdDataEmph 2 4 8" xfId="29453"/>
    <cellStyle name="SAPBEXstdDataEmph 2 5" xfId="29454"/>
    <cellStyle name="SAPBEXstdDataEmph 2 5 2" xfId="29455"/>
    <cellStyle name="SAPBEXstdDataEmph 2 5 2 2" xfId="29456"/>
    <cellStyle name="SAPBEXstdDataEmph 2 5 2 3" xfId="29457"/>
    <cellStyle name="SAPBEXstdDataEmph 2 5 2 4" xfId="29458"/>
    <cellStyle name="SAPBEXstdDataEmph 2 5 2 5" xfId="29459"/>
    <cellStyle name="SAPBEXstdDataEmph 2 5 2 6" xfId="29460"/>
    <cellStyle name="SAPBEXstdDataEmph 2 5 3" xfId="29461"/>
    <cellStyle name="SAPBEXstdDataEmph 2 5 4" xfId="29462"/>
    <cellStyle name="SAPBEXstdDataEmph 2 5 5" xfId="29463"/>
    <cellStyle name="SAPBEXstdDataEmph 2 5 6" xfId="29464"/>
    <cellStyle name="SAPBEXstdDataEmph 2 5 7" xfId="29465"/>
    <cellStyle name="SAPBEXstdDataEmph 2 5 8" xfId="29466"/>
    <cellStyle name="SAPBEXstdDataEmph 2 6" xfId="29467"/>
    <cellStyle name="SAPBEXstdDataEmph 2 6 2" xfId="29468"/>
    <cellStyle name="SAPBEXstdDataEmph 2 6 3" xfId="29469"/>
    <cellStyle name="SAPBEXstdDataEmph 2 6 4" xfId="29470"/>
    <cellStyle name="SAPBEXstdDataEmph 2 6 5" xfId="29471"/>
    <cellStyle name="SAPBEXstdDataEmph 2 6 6" xfId="29472"/>
    <cellStyle name="SAPBEXstdDataEmph 2 7" xfId="29473"/>
    <cellStyle name="SAPBEXstdDataEmph 2 7 2" xfId="29474"/>
    <cellStyle name="SAPBEXstdDataEmph 2 7 3" xfId="29475"/>
    <cellStyle name="SAPBEXstdDataEmph 2 7 4" xfId="29476"/>
    <cellStyle name="SAPBEXstdDataEmph 2 7 5" xfId="29477"/>
    <cellStyle name="SAPBEXstdDataEmph 2 7 6" xfId="29478"/>
    <cellStyle name="SAPBEXstdDataEmph 2 8" xfId="29479"/>
    <cellStyle name="SAPBEXstdDataEmph 2 8 2" xfId="29480"/>
    <cellStyle name="SAPBEXstdDataEmph 2 8 3" xfId="29481"/>
    <cellStyle name="SAPBEXstdDataEmph 2 8 4" xfId="29482"/>
    <cellStyle name="SAPBEXstdDataEmph 2 8 5" xfId="29483"/>
    <cellStyle name="SAPBEXstdDataEmph 2 8 6" xfId="29484"/>
    <cellStyle name="SAPBEXstdDataEmph 2 9" xfId="29485"/>
    <cellStyle name="SAPBEXstdDataEmph 2 9 2" xfId="29486"/>
    <cellStyle name="SAPBEXstdDataEmph 2 9 3" xfId="29487"/>
    <cellStyle name="SAPBEXstdDataEmph 2 9 4" xfId="29488"/>
    <cellStyle name="SAPBEXstdDataEmph 2 9 5" xfId="29489"/>
    <cellStyle name="SAPBEXstdDataEmph 2 9 6" xfId="29490"/>
    <cellStyle name="SAPBEXstdDataEmph 3" xfId="29491"/>
    <cellStyle name="SAPBEXstdDataEmph 3 10" xfId="29492"/>
    <cellStyle name="SAPBEXstdDataEmph 3 11" xfId="29493"/>
    <cellStyle name="SAPBEXstdDataEmph 3 12" xfId="29494"/>
    <cellStyle name="SAPBEXstdDataEmph 3 13" xfId="29495"/>
    <cellStyle name="SAPBEXstdDataEmph 3 2" xfId="29496"/>
    <cellStyle name="SAPBEXstdDataEmph 3 2 10" xfId="29497"/>
    <cellStyle name="SAPBEXstdDataEmph 3 2 2" xfId="29498"/>
    <cellStyle name="SAPBEXstdDataEmph 3 2 2 2" xfId="29499"/>
    <cellStyle name="SAPBEXstdDataEmph 3 2 2 2 2" xfId="29500"/>
    <cellStyle name="SAPBEXstdDataEmph 3 2 2 2 3" xfId="29501"/>
    <cellStyle name="SAPBEXstdDataEmph 3 2 2 2 4" xfId="29502"/>
    <cellStyle name="SAPBEXstdDataEmph 3 2 2 2 5" xfId="29503"/>
    <cellStyle name="SAPBEXstdDataEmph 3 2 2 2 6" xfId="29504"/>
    <cellStyle name="SAPBEXstdDataEmph 3 2 2 3" xfId="29505"/>
    <cellStyle name="SAPBEXstdDataEmph 3 2 2 4" xfId="29506"/>
    <cellStyle name="SAPBEXstdDataEmph 3 2 2 5" xfId="29507"/>
    <cellStyle name="SAPBEXstdDataEmph 3 2 2 6" xfId="29508"/>
    <cellStyle name="SAPBEXstdDataEmph 3 2 2 7" xfId="29509"/>
    <cellStyle name="SAPBEXstdDataEmph 3 2 2 8" xfId="29510"/>
    <cellStyle name="SAPBEXstdDataEmph 3 2 3" xfId="29511"/>
    <cellStyle name="SAPBEXstdDataEmph 3 2 3 2" xfId="29512"/>
    <cellStyle name="SAPBEXstdDataEmph 3 2 3 3" xfId="29513"/>
    <cellStyle name="SAPBEXstdDataEmph 3 2 3 4" xfId="29514"/>
    <cellStyle name="SAPBEXstdDataEmph 3 2 3 5" xfId="29515"/>
    <cellStyle name="SAPBEXstdDataEmph 3 2 3 6" xfId="29516"/>
    <cellStyle name="SAPBEXstdDataEmph 3 2 3 7" xfId="29517"/>
    <cellStyle name="SAPBEXstdDataEmph 3 2 4" xfId="29518"/>
    <cellStyle name="SAPBEXstdDataEmph 3 2 4 2" xfId="29519"/>
    <cellStyle name="SAPBEXstdDataEmph 3 2 4 3" xfId="29520"/>
    <cellStyle name="SAPBEXstdDataEmph 3 2 4 4" xfId="29521"/>
    <cellStyle name="SAPBEXstdDataEmph 3 2 4 5" xfId="29522"/>
    <cellStyle name="SAPBEXstdDataEmph 3 2 4 6" xfId="29523"/>
    <cellStyle name="SAPBEXstdDataEmph 3 2 5" xfId="29524"/>
    <cellStyle name="SAPBEXstdDataEmph 3 2 6" xfId="29525"/>
    <cellStyle name="SAPBEXstdDataEmph 3 2 7" xfId="29526"/>
    <cellStyle name="SAPBEXstdDataEmph 3 2 8" xfId="29527"/>
    <cellStyle name="SAPBEXstdDataEmph 3 2 9" xfId="29528"/>
    <cellStyle name="SAPBEXstdDataEmph 3 3" xfId="29529"/>
    <cellStyle name="SAPBEXstdDataEmph 3 3 10" xfId="29530"/>
    <cellStyle name="SAPBEXstdDataEmph 3 3 2" xfId="29531"/>
    <cellStyle name="SAPBEXstdDataEmph 3 3 2 2" xfId="29532"/>
    <cellStyle name="SAPBEXstdDataEmph 3 3 2 2 2" xfId="29533"/>
    <cellStyle name="SAPBEXstdDataEmph 3 3 2 2 3" xfId="29534"/>
    <cellStyle name="SAPBEXstdDataEmph 3 3 2 2 4" xfId="29535"/>
    <cellStyle name="SAPBEXstdDataEmph 3 3 2 2 5" xfId="29536"/>
    <cellStyle name="SAPBEXstdDataEmph 3 3 2 2 6" xfId="29537"/>
    <cellStyle name="SAPBEXstdDataEmph 3 3 2 3" xfId="29538"/>
    <cellStyle name="SAPBEXstdDataEmph 3 3 2 4" xfId="29539"/>
    <cellStyle name="SAPBEXstdDataEmph 3 3 2 5" xfId="29540"/>
    <cellStyle name="SAPBEXstdDataEmph 3 3 2 6" xfId="29541"/>
    <cellStyle name="SAPBEXstdDataEmph 3 3 2 7" xfId="29542"/>
    <cellStyle name="SAPBEXstdDataEmph 3 3 2 8" xfId="29543"/>
    <cellStyle name="SAPBEXstdDataEmph 3 3 3" xfId="29544"/>
    <cellStyle name="SAPBEXstdDataEmph 3 3 3 2" xfId="29545"/>
    <cellStyle name="SAPBEXstdDataEmph 3 3 3 3" xfId="29546"/>
    <cellStyle name="SAPBEXstdDataEmph 3 3 3 4" xfId="29547"/>
    <cellStyle name="SAPBEXstdDataEmph 3 3 3 5" xfId="29548"/>
    <cellStyle name="SAPBEXstdDataEmph 3 3 3 6" xfId="29549"/>
    <cellStyle name="SAPBEXstdDataEmph 3 3 3 7" xfId="29550"/>
    <cellStyle name="SAPBEXstdDataEmph 3 3 4" xfId="29551"/>
    <cellStyle name="SAPBEXstdDataEmph 3 3 4 2" xfId="29552"/>
    <cellStyle name="SAPBEXstdDataEmph 3 3 4 3" xfId="29553"/>
    <cellStyle name="SAPBEXstdDataEmph 3 3 4 4" xfId="29554"/>
    <cellStyle name="SAPBEXstdDataEmph 3 3 4 5" xfId="29555"/>
    <cellStyle name="SAPBEXstdDataEmph 3 3 4 6" xfId="29556"/>
    <cellStyle name="SAPBEXstdDataEmph 3 3 5" xfId="29557"/>
    <cellStyle name="SAPBEXstdDataEmph 3 3 6" xfId="29558"/>
    <cellStyle name="SAPBEXstdDataEmph 3 3 7" xfId="29559"/>
    <cellStyle name="SAPBEXstdDataEmph 3 3 8" xfId="29560"/>
    <cellStyle name="SAPBEXstdDataEmph 3 3 9" xfId="29561"/>
    <cellStyle name="SAPBEXstdDataEmph 3 4" xfId="29562"/>
    <cellStyle name="SAPBEXstdDataEmph 3 4 2" xfId="29563"/>
    <cellStyle name="SAPBEXstdDataEmph 3 4 2 2" xfId="29564"/>
    <cellStyle name="SAPBEXstdDataEmph 3 4 2 3" xfId="29565"/>
    <cellStyle name="SAPBEXstdDataEmph 3 4 2 4" xfId="29566"/>
    <cellStyle name="SAPBEXstdDataEmph 3 4 2 5" xfId="29567"/>
    <cellStyle name="SAPBEXstdDataEmph 3 4 2 6" xfId="29568"/>
    <cellStyle name="SAPBEXstdDataEmph 3 4 3" xfId="29569"/>
    <cellStyle name="SAPBEXstdDataEmph 3 4 4" xfId="29570"/>
    <cellStyle name="SAPBEXstdDataEmph 3 4 5" xfId="29571"/>
    <cellStyle name="SAPBEXstdDataEmph 3 4 6" xfId="29572"/>
    <cellStyle name="SAPBEXstdDataEmph 3 4 7" xfId="29573"/>
    <cellStyle name="SAPBEXstdDataEmph 3 4 8" xfId="29574"/>
    <cellStyle name="SAPBEXstdDataEmph 3 5" xfId="29575"/>
    <cellStyle name="SAPBEXstdDataEmph 3 5 2" xfId="29576"/>
    <cellStyle name="SAPBEXstdDataEmph 3 5 2 2" xfId="29577"/>
    <cellStyle name="SAPBEXstdDataEmph 3 5 2 3" xfId="29578"/>
    <cellStyle name="SAPBEXstdDataEmph 3 5 2 4" xfId="29579"/>
    <cellStyle name="SAPBEXstdDataEmph 3 5 2 5" xfId="29580"/>
    <cellStyle name="SAPBEXstdDataEmph 3 5 2 6" xfId="29581"/>
    <cellStyle name="SAPBEXstdDataEmph 3 5 3" xfId="29582"/>
    <cellStyle name="SAPBEXstdDataEmph 3 5 4" xfId="29583"/>
    <cellStyle name="SAPBEXstdDataEmph 3 5 5" xfId="29584"/>
    <cellStyle name="SAPBEXstdDataEmph 3 5 6" xfId="29585"/>
    <cellStyle name="SAPBEXstdDataEmph 3 5 7" xfId="29586"/>
    <cellStyle name="SAPBEXstdDataEmph 3 5 8" xfId="29587"/>
    <cellStyle name="SAPBEXstdDataEmph 3 6" xfId="29588"/>
    <cellStyle name="SAPBEXstdDataEmph 3 6 2" xfId="29589"/>
    <cellStyle name="SAPBEXstdDataEmph 3 6 3" xfId="29590"/>
    <cellStyle name="SAPBEXstdDataEmph 3 6 4" xfId="29591"/>
    <cellStyle name="SAPBEXstdDataEmph 3 6 5" xfId="29592"/>
    <cellStyle name="SAPBEXstdDataEmph 3 6 6" xfId="29593"/>
    <cellStyle name="SAPBEXstdDataEmph 3 6 7" xfId="29594"/>
    <cellStyle name="SAPBEXstdDataEmph 3 7" xfId="29595"/>
    <cellStyle name="SAPBEXstdDataEmph 3 7 2" xfId="29596"/>
    <cellStyle name="SAPBEXstdDataEmph 3 7 3" xfId="29597"/>
    <cellStyle name="SAPBEXstdDataEmph 3 7 4" xfId="29598"/>
    <cellStyle name="SAPBEXstdDataEmph 3 7 5" xfId="29599"/>
    <cellStyle name="SAPBEXstdDataEmph 3 7 6" xfId="29600"/>
    <cellStyle name="SAPBEXstdDataEmph 3 8" xfId="29601"/>
    <cellStyle name="SAPBEXstdDataEmph 3 9" xfId="29602"/>
    <cellStyle name="SAPBEXstdDataEmph 4" xfId="29603"/>
    <cellStyle name="SAPBEXstdDataEmph 4 10" xfId="29604"/>
    <cellStyle name="SAPBEXstdDataEmph 4 11" xfId="29605"/>
    <cellStyle name="SAPBEXstdDataEmph 4 12" xfId="29606"/>
    <cellStyle name="SAPBEXstdDataEmph 4 13" xfId="29607"/>
    <cellStyle name="SAPBEXstdDataEmph 4 2" xfId="29608"/>
    <cellStyle name="SAPBEXstdDataEmph 4 2 10" xfId="29609"/>
    <cellStyle name="SAPBEXstdDataEmph 4 2 2" xfId="29610"/>
    <cellStyle name="SAPBEXstdDataEmph 4 2 2 2" xfId="29611"/>
    <cellStyle name="SAPBEXstdDataEmph 4 2 2 2 2" xfId="29612"/>
    <cellStyle name="SAPBEXstdDataEmph 4 2 2 2 3" xfId="29613"/>
    <cellStyle name="SAPBEXstdDataEmph 4 2 2 2 4" xfId="29614"/>
    <cellStyle name="SAPBEXstdDataEmph 4 2 2 2 5" xfId="29615"/>
    <cellStyle name="SAPBEXstdDataEmph 4 2 2 2 6" xfId="29616"/>
    <cellStyle name="SAPBEXstdDataEmph 4 2 2 3" xfId="29617"/>
    <cellStyle name="SAPBEXstdDataEmph 4 2 2 4" xfId="29618"/>
    <cellStyle name="SAPBEXstdDataEmph 4 2 2 5" xfId="29619"/>
    <cellStyle name="SAPBEXstdDataEmph 4 2 2 6" xfId="29620"/>
    <cellStyle name="SAPBEXstdDataEmph 4 2 2 7" xfId="29621"/>
    <cellStyle name="SAPBEXstdDataEmph 4 2 2 8" xfId="29622"/>
    <cellStyle name="SAPBEXstdDataEmph 4 2 3" xfId="29623"/>
    <cellStyle name="SAPBEXstdDataEmph 4 2 3 2" xfId="29624"/>
    <cellStyle name="SAPBEXstdDataEmph 4 2 3 3" xfId="29625"/>
    <cellStyle name="SAPBEXstdDataEmph 4 2 3 4" xfId="29626"/>
    <cellStyle name="SAPBEXstdDataEmph 4 2 3 5" xfId="29627"/>
    <cellStyle name="SAPBEXstdDataEmph 4 2 3 6" xfId="29628"/>
    <cellStyle name="SAPBEXstdDataEmph 4 2 3 7" xfId="29629"/>
    <cellStyle name="SAPBEXstdDataEmph 4 2 4" xfId="29630"/>
    <cellStyle name="SAPBEXstdDataEmph 4 2 4 2" xfId="29631"/>
    <cellStyle name="SAPBEXstdDataEmph 4 2 4 3" xfId="29632"/>
    <cellStyle name="SAPBEXstdDataEmph 4 2 4 4" xfId="29633"/>
    <cellStyle name="SAPBEXstdDataEmph 4 2 4 5" xfId="29634"/>
    <cellStyle name="SAPBEXstdDataEmph 4 2 4 6" xfId="29635"/>
    <cellStyle name="SAPBEXstdDataEmph 4 2 5" xfId="29636"/>
    <cellStyle name="SAPBEXstdDataEmph 4 2 6" xfId="29637"/>
    <cellStyle name="SAPBEXstdDataEmph 4 2 7" xfId="29638"/>
    <cellStyle name="SAPBEXstdDataEmph 4 2 8" xfId="29639"/>
    <cellStyle name="SAPBEXstdDataEmph 4 2 9" xfId="29640"/>
    <cellStyle name="SAPBEXstdDataEmph 4 3" xfId="29641"/>
    <cellStyle name="SAPBEXstdDataEmph 4 3 10" xfId="29642"/>
    <cellStyle name="SAPBEXstdDataEmph 4 3 2" xfId="29643"/>
    <cellStyle name="SAPBEXstdDataEmph 4 3 2 2" xfId="29644"/>
    <cellStyle name="SAPBEXstdDataEmph 4 3 2 2 2" xfId="29645"/>
    <cellStyle name="SAPBEXstdDataEmph 4 3 2 2 3" xfId="29646"/>
    <cellStyle name="SAPBEXstdDataEmph 4 3 2 2 4" xfId="29647"/>
    <cellStyle name="SAPBEXstdDataEmph 4 3 2 2 5" xfId="29648"/>
    <cellStyle name="SAPBEXstdDataEmph 4 3 2 2 6" xfId="29649"/>
    <cellStyle name="SAPBEXstdDataEmph 4 3 2 3" xfId="29650"/>
    <cellStyle name="SAPBEXstdDataEmph 4 3 2 4" xfId="29651"/>
    <cellStyle name="SAPBEXstdDataEmph 4 3 2 5" xfId="29652"/>
    <cellStyle name="SAPBEXstdDataEmph 4 3 2 6" xfId="29653"/>
    <cellStyle name="SAPBEXstdDataEmph 4 3 2 7" xfId="29654"/>
    <cellStyle name="SAPBEXstdDataEmph 4 3 2 8" xfId="29655"/>
    <cellStyle name="SAPBEXstdDataEmph 4 3 3" xfId="29656"/>
    <cellStyle name="SAPBEXstdDataEmph 4 3 3 2" xfId="29657"/>
    <cellStyle name="SAPBEXstdDataEmph 4 3 3 3" xfId="29658"/>
    <cellStyle name="SAPBEXstdDataEmph 4 3 3 4" xfId="29659"/>
    <cellStyle name="SAPBEXstdDataEmph 4 3 3 5" xfId="29660"/>
    <cellStyle name="SAPBEXstdDataEmph 4 3 3 6" xfId="29661"/>
    <cellStyle name="SAPBEXstdDataEmph 4 3 3 7" xfId="29662"/>
    <cellStyle name="SAPBEXstdDataEmph 4 3 4" xfId="29663"/>
    <cellStyle name="SAPBEXstdDataEmph 4 3 4 2" xfId="29664"/>
    <cellStyle name="SAPBEXstdDataEmph 4 3 4 3" xfId="29665"/>
    <cellStyle name="SAPBEXstdDataEmph 4 3 4 4" xfId="29666"/>
    <cellStyle name="SAPBEXstdDataEmph 4 3 4 5" xfId="29667"/>
    <cellStyle name="SAPBEXstdDataEmph 4 3 4 6" xfId="29668"/>
    <cellStyle name="SAPBEXstdDataEmph 4 3 5" xfId="29669"/>
    <cellStyle name="SAPBEXstdDataEmph 4 3 6" xfId="29670"/>
    <cellStyle name="SAPBEXstdDataEmph 4 3 7" xfId="29671"/>
    <cellStyle name="SAPBEXstdDataEmph 4 3 8" xfId="29672"/>
    <cellStyle name="SAPBEXstdDataEmph 4 3 9" xfId="29673"/>
    <cellStyle name="SAPBEXstdDataEmph 4 4" xfId="29674"/>
    <cellStyle name="SAPBEXstdDataEmph 4 4 2" xfId="29675"/>
    <cellStyle name="SAPBEXstdDataEmph 4 4 2 2" xfId="29676"/>
    <cellStyle name="SAPBEXstdDataEmph 4 4 2 3" xfId="29677"/>
    <cellStyle name="SAPBEXstdDataEmph 4 4 2 4" xfId="29678"/>
    <cellStyle name="SAPBEXstdDataEmph 4 4 2 5" xfId="29679"/>
    <cellStyle name="SAPBEXstdDataEmph 4 4 2 6" xfId="29680"/>
    <cellStyle name="SAPBEXstdDataEmph 4 4 3" xfId="29681"/>
    <cellStyle name="SAPBEXstdDataEmph 4 4 4" xfId="29682"/>
    <cellStyle name="SAPBEXstdDataEmph 4 4 5" xfId="29683"/>
    <cellStyle name="SAPBEXstdDataEmph 4 4 6" xfId="29684"/>
    <cellStyle name="SAPBEXstdDataEmph 4 4 7" xfId="29685"/>
    <cellStyle name="SAPBEXstdDataEmph 4 4 8" xfId="29686"/>
    <cellStyle name="SAPBEXstdDataEmph 4 5" xfId="29687"/>
    <cellStyle name="SAPBEXstdDataEmph 4 5 2" xfId="29688"/>
    <cellStyle name="SAPBEXstdDataEmph 4 5 2 2" xfId="29689"/>
    <cellStyle name="SAPBEXstdDataEmph 4 5 2 3" xfId="29690"/>
    <cellStyle name="SAPBEXstdDataEmph 4 5 2 4" xfId="29691"/>
    <cellStyle name="SAPBEXstdDataEmph 4 5 2 5" xfId="29692"/>
    <cellStyle name="SAPBEXstdDataEmph 4 5 2 6" xfId="29693"/>
    <cellStyle name="SAPBEXstdDataEmph 4 5 3" xfId="29694"/>
    <cellStyle name="SAPBEXstdDataEmph 4 5 4" xfId="29695"/>
    <cellStyle name="SAPBEXstdDataEmph 4 5 5" xfId="29696"/>
    <cellStyle name="SAPBEXstdDataEmph 4 5 6" xfId="29697"/>
    <cellStyle name="SAPBEXstdDataEmph 4 5 7" xfId="29698"/>
    <cellStyle name="SAPBEXstdDataEmph 4 5 8" xfId="29699"/>
    <cellStyle name="SAPBEXstdDataEmph 4 6" xfId="29700"/>
    <cellStyle name="SAPBEXstdDataEmph 4 6 2" xfId="29701"/>
    <cellStyle name="SAPBEXstdDataEmph 4 6 3" xfId="29702"/>
    <cellStyle name="SAPBEXstdDataEmph 4 6 4" xfId="29703"/>
    <cellStyle name="SAPBEXstdDataEmph 4 6 5" xfId="29704"/>
    <cellStyle name="SAPBEXstdDataEmph 4 6 6" xfId="29705"/>
    <cellStyle name="SAPBEXstdDataEmph 4 6 7" xfId="29706"/>
    <cellStyle name="SAPBEXstdDataEmph 4 7" xfId="29707"/>
    <cellStyle name="SAPBEXstdDataEmph 4 7 2" xfId="29708"/>
    <cellStyle name="SAPBEXstdDataEmph 4 7 3" xfId="29709"/>
    <cellStyle name="SAPBEXstdDataEmph 4 7 4" xfId="29710"/>
    <cellStyle name="SAPBEXstdDataEmph 4 7 5" xfId="29711"/>
    <cellStyle name="SAPBEXstdDataEmph 4 7 6" xfId="29712"/>
    <cellStyle name="SAPBEXstdDataEmph 4 8" xfId="29713"/>
    <cellStyle name="SAPBEXstdDataEmph 4 9" xfId="29714"/>
    <cellStyle name="SAPBEXstdDataEmph 5" xfId="29715"/>
    <cellStyle name="SAPBEXstdDataEmph 5 10" xfId="29716"/>
    <cellStyle name="SAPBEXstdDataEmph 5 2" xfId="29717"/>
    <cellStyle name="SAPBEXstdDataEmph 5 2 2" xfId="29718"/>
    <cellStyle name="SAPBEXstdDataEmph 5 2 2 2" xfId="29719"/>
    <cellStyle name="SAPBEXstdDataEmph 5 2 2 3" xfId="29720"/>
    <cellStyle name="SAPBEXstdDataEmph 5 2 2 4" xfId="29721"/>
    <cellStyle name="SAPBEXstdDataEmph 5 2 2 5" xfId="29722"/>
    <cellStyle name="SAPBEXstdDataEmph 5 2 2 6" xfId="29723"/>
    <cellStyle name="SAPBEXstdDataEmph 5 2 3" xfId="29724"/>
    <cellStyle name="SAPBEXstdDataEmph 5 2 4" xfId="29725"/>
    <cellStyle name="SAPBEXstdDataEmph 5 2 5" xfId="29726"/>
    <cellStyle name="SAPBEXstdDataEmph 5 2 6" xfId="29727"/>
    <cellStyle name="SAPBEXstdDataEmph 5 2 7" xfId="29728"/>
    <cellStyle name="SAPBEXstdDataEmph 5 2 8" xfId="29729"/>
    <cellStyle name="SAPBEXstdDataEmph 5 3" xfId="29730"/>
    <cellStyle name="SAPBEXstdDataEmph 5 3 2" xfId="29731"/>
    <cellStyle name="SAPBEXstdDataEmph 5 3 3" xfId="29732"/>
    <cellStyle name="SAPBEXstdDataEmph 5 3 4" xfId="29733"/>
    <cellStyle name="SAPBEXstdDataEmph 5 3 5" xfId="29734"/>
    <cellStyle name="SAPBEXstdDataEmph 5 3 6" xfId="29735"/>
    <cellStyle name="SAPBEXstdDataEmph 5 3 7" xfId="29736"/>
    <cellStyle name="SAPBEXstdDataEmph 5 4" xfId="29737"/>
    <cellStyle name="SAPBEXstdDataEmph 5 4 2" xfId="29738"/>
    <cellStyle name="SAPBEXstdDataEmph 5 4 3" xfId="29739"/>
    <cellStyle name="SAPBEXstdDataEmph 5 4 4" xfId="29740"/>
    <cellStyle name="SAPBEXstdDataEmph 5 4 5" xfId="29741"/>
    <cellStyle name="SAPBEXstdDataEmph 5 4 6" xfId="29742"/>
    <cellStyle name="SAPBEXstdDataEmph 5 5" xfId="29743"/>
    <cellStyle name="SAPBEXstdDataEmph 5 6" xfId="29744"/>
    <cellStyle name="SAPBEXstdDataEmph 5 7" xfId="29745"/>
    <cellStyle name="SAPBEXstdDataEmph 5 8" xfId="29746"/>
    <cellStyle name="SAPBEXstdDataEmph 5 9" xfId="29747"/>
    <cellStyle name="SAPBEXstdDataEmph 6" xfId="29748"/>
    <cellStyle name="SAPBEXstdDataEmph 6 2" xfId="29749"/>
    <cellStyle name="SAPBEXstdDataEmph 6 3" xfId="29750"/>
    <cellStyle name="SAPBEXstdDataEmph 6 4" xfId="29751"/>
    <cellStyle name="SAPBEXstdDataEmph 6 5" xfId="29752"/>
    <cellStyle name="SAPBEXstdDataEmph 6 6" xfId="29753"/>
    <cellStyle name="SAPBEXstdDataEmph 7" xfId="29754"/>
    <cellStyle name="SAPBEXstdDataEmph 7 2" xfId="29755"/>
    <cellStyle name="SAPBEXstdDataEmph 7 3" xfId="29756"/>
    <cellStyle name="SAPBEXstdDataEmph 7 4" xfId="29757"/>
    <cellStyle name="SAPBEXstdDataEmph 7 5" xfId="29758"/>
    <cellStyle name="SAPBEXstdDataEmph 7 6" xfId="29759"/>
    <cellStyle name="SAPBEXstdDataEmph 8" xfId="29760"/>
    <cellStyle name="SAPBEXstdDataEmph 8 2" xfId="29761"/>
    <cellStyle name="SAPBEXstdDataEmph 9" xfId="29762"/>
    <cellStyle name="SAPBEXstdDataEmph 9 2" xfId="29763"/>
    <cellStyle name="SAPBEXstdItem" xfId="29764"/>
    <cellStyle name="SAPBEXstdItem 10" xfId="29765"/>
    <cellStyle name="SAPBEXstdItem 11" xfId="29766"/>
    <cellStyle name="SAPBEXstdItem 12" xfId="29767"/>
    <cellStyle name="SAPBEXstdItem 13" xfId="29768"/>
    <cellStyle name="SAPBEXstdItem 14" xfId="29769"/>
    <cellStyle name="SAPBEXstdItem 15" xfId="29770"/>
    <cellStyle name="SAPBEXstdItem 16" xfId="29771"/>
    <cellStyle name="SAPBEXstdItem 2" xfId="29772"/>
    <cellStyle name="SAPBEXstdItem 2 10" xfId="29773"/>
    <cellStyle name="SAPBEXstdItem 2 11" xfId="29774"/>
    <cellStyle name="SAPBEXstdItem 2 12" xfId="29775"/>
    <cellStyle name="SAPBEXstdItem 2 13" xfId="29776"/>
    <cellStyle name="SAPBEXstdItem 2 14" xfId="29777"/>
    <cellStyle name="SAPBEXstdItem 2 15" xfId="29778"/>
    <cellStyle name="SAPBEXstdItem 2 16" xfId="29779"/>
    <cellStyle name="SAPBEXstdItem 2 17" xfId="29780"/>
    <cellStyle name="SAPBEXstdItem 2 2" xfId="29781"/>
    <cellStyle name="SAPBEXstdItem 2 2 10" xfId="29782"/>
    <cellStyle name="SAPBEXstdItem 2 2 11" xfId="29783"/>
    <cellStyle name="SAPBEXstdItem 2 2 12" xfId="29784"/>
    <cellStyle name="SAPBEXstdItem 2 2 13" xfId="29785"/>
    <cellStyle name="SAPBEXstdItem 2 2 14" xfId="29786"/>
    <cellStyle name="SAPBEXstdItem 2 2 15" xfId="29787"/>
    <cellStyle name="SAPBEXstdItem 2 2 16" xfId="29788"/>
    <cellStyle name="SAPBEXstdItem 2 2 17" xfId="29789"/>
    <cellStyle name="SAPBEXstdItem 2 2 2" xfId="29790"/>
    <cellStyle name="SAPBEXstdItem 2 2 2 10" xfId="29791"/>
    <cellStyle name="SAPBEXstdItem 2 2 2 11" xfId="29792"/>
    <cellStyle name="SAPBEXstdItem 2 2 2 12" xfId="29793"/>
    <cellStyle name="SAPBEXstdItem 2 2 2 13" xfId="29794"/>
    <cellStyle name="SAPBEXstdItem 2 2 2 14" xfId="29795"/>
    <cellStyle name="SAPBEXstdItem 2 2 2 15" xfId="29796"/>
    <cellStyle name="SAPBEXstdItem 2 2 2 2" xfId="29797"/>
    <cellStyle name="SAPBEXstdItem 2 2 2 2 10" xfId="29798"/>
    <cellStyle name="SAPBEXstdItem 2 2 2 2 2" xfId="29799"/>
    <cellStyle name="SAPBEXstdItem 2 2 2 2 2 2" xfId="29800"/>
    <cellStyle name="SAPBEXstdItem 2 2 2 2 2 2 2" xfId="29801"/>
    <cellStyle name="SAPBEXstdItem 2 2 2 2 2 2 3" xfId="29802"/>
    <cellStyle name="SAPBEXstdItem 2 2 2 2 2 2 4" xfId="29803"/>
    <cellStyle name="SAPBEXstdItem 2 2 2 2 2 2 5" xfId="29804"/>
    <cellStyle name="SAPBEXstdItem 2 2 2 2 2 2 6" xfId="29805"/>
    <cellStyle name="SAPBEXstdItem 2 2 2 2 2 3" xfId="29806"/>
    <cellStyle name="SAPBEXstdItem 2 2 2 2 2 4" xfId="29807"/>
    <cellStyle name="SAPBEXstdItem 2 2 2 2 2 5" xfId="29808"/>
    <cellStyle name="SAPBEXstdItem 2 2 2 2 2 6" xfId="29809"/>
    <cellStyle name="SAPBEXstdItem 2 2 2 2 2 7" xfId="29810"/>
    <cellStyle name="SAPBEXstdItem 2 2 2 2 2 8" xfId="29811"/>
    <cellStyle name="SAPBEXstdItem 2 2 2 2 3" xfId="29812"/>
    <cellStyle name="SAPBEXstdItem 2 2 2 2 3 2" xfId="29813"/>
    <cellStyle name="SAPBEXstdItem 2 2 2 2 3 3" xfId="29814"/>
    <cellStyle name="SAPBEXstdItem 2 2 2 2 3 4" xfId="29815"/>
    <cellStyle name="SAPBEXstdItem 2 2 2 2 3 5" xfId="29816"/>
    <cellStyle name="SAPBEXstdItem 2 2 2 2 3 6" xfId="29817"/>
    <cellStyle name="SAPBEXstdItem 2 2 2 2 3 7" xfId="29818"/>
    <cellStyle name="SAPBEXstdItem 2 2 2 2 4" xfId="29819"/>
    <cellStyle name="SAPBEXstdItem 2 2 2 2 4 2" xfId="29820"/>
    <cellStyle name="SAPBEXstdItem 2 2 2 2 4 3" xfId="29821"/>
    <cellStyle name="SAPBEXstdItem 2 2 2 2 4 4" xfId="29822"/>
    <cellStyle name="SAPBEXstdItem 2 2 2 2 4 5" xfId="29823"/>
    <cellStyle name="SAPBEXstdItem 2 2 2 2 4 6" xfId="29824"/>
    <cellStyle name="SAPBEXstdItem 2 2 2 2 5" xfId="29825"/>
    <cellStyle name="SAPBEXstdItem 2 2 2 2 6" xfId="29826"/>
    <cellStyle name="SAPBEXstdItem 2 2 2 2 7" xfId="29827"/>
    <cellStyle name="SAPBEXstdItem 2 2 2 2 8" xfId="29828"/>
    <cellStyle name="SAPBEXstdItem 2 2 2 2 9" xfId="29829"/>
    <cellStyle name="SAPBEXstdItem 2 2 2 3" xfId="29830"/>
    <cellStyle name="SAPBEXstdItem 2 2 2 3 10" xfId="29831"/>
    <cellStyle name="SAPBEXstdItem 2 2 2 3 2" xfId="29832"/>
    <cellStyle name="SAPBEXstdItem 2 2 2 3 2 2" xfId="29833"/>
    <cellStyle name="SAPBEXstdItem 2 2 2 3 2 2 2" xfId="29834"/>
    <cellStyle name="SAPBEXstdItem 2 2 2 3 2 2 3" xfId="29835"/>
    <cellStyle name="SAPBEXstdItem 2 2 2 3 2 2 4" xfId="29836"/>
    <cellStyle name="SAPBEXstdItem 2 2 2 3 2 2 5" xfId="29837"/>
    <cellStyle name="SAPBEXstdItem 2 2 2 3 2 2 6" xfId="29838"/>
    <cellStyle name="SAPBEXstdItem 2 2 2 3 2 3" xfId="29839"/>
    <cellStyle name="SAPBEXstdItem 2 2 2 3 2 4" xfId="29840"/>
    <cellStyle name="SAPBEXstdItem 2 2 2 3 2 5" xfId="29841"/>
    <cellStyle name="SAPBEXstdItem 2 2 2 3 2 6" xfId="29842"/>
    <cellStyle name="SAPBEXstdItem 2 2 2 3 2 7" xfId="29843"/>
    <cellStyle name="SAPBEXstdItem 2 2 2 3 2 8" xfId="29844"/>
    <cellStyle name="SAPBEXstdItem 2 2 2 3 3" xfId="29845"/>
    <cellStyle name="SAPBEXstdItem 2 2 2 3 3 2" xfId="29846"/>
    <cellStyle name="SAPBEXstdItem 2 2 2 3 3 3" xfId="29847"/>
    <cellStyle name="SAPBEXstdItem 2 2 2 3 3 4" xfId="29848"/>
    <cellStyle name="SAPBEXstdItem 2 2 2 3 3 5" xfId="29849"/>
    <cellStyle name="SAPBEXstdItem 2 2 2 3 3 6" xfId="29850"/>
    <cellStyle name="SAPBEXstdItem 2 2 2 3 3 7" xfId="29851"/>
    <cellStyle name="SAPBEXstdItem 2 2 2 3 4" xfId="29852"/>
    <cellStyle name="SAPBEXstdItem 2 2 2 3 4 2" xfId="29853"/>
    <cellStyle name="SAPBEXstdItem 2 2 2 3 4 3" xfId="29854"/>
    <cellStyle name="SAPBEXstdItem 2 2 2 3 4 4" xfId="29855"/>
    <cellStyle name="SAPBEXstdItem 2 2 2 3 4 5" xfId="29856"/>
    <cellStyle name="SAPBEXstdItem 2 2 2 3 4 6" xfId="29857"/>
    <cellStyle name="SAPBEXstdItem 2 2 2 3 5" xfId="29858"/>
    <cellStyle name="SAPBEXstdItem 2 2 2 3 6" xfId="29859"/>
    <cellStyle name="SAPBEXstdItem 2 2 2 3 7" xfId="29860"/>
    <cellStyle name="SAPBEXstdItem 2 2 2 3 8" xfId="29861"/>
    <cellStyle name="SAPBEXstdItem 2 2 2 3 9" xfId="29862"/>
    <cellStyle name="SAPBEXstdItem 2 2 2 4" xfId="29863"/>
    <cellStyle name="SAPBEXstdItem 2 2 2 4 2" xfId="29864"/>
    <cellStyle name="SAPBEXstdItem 2 2 2 4 2 2" xfId="29865"/>
    <cellStyle name="SAPBEXstdItem 2 2 2 4 2 3" xfId="29866"/>
    <cellStyle name="SAPBEXstdItem 2 2 2 4 2 4" xfId="29867"/>
    <cellStyle name="SAPBEXstdItem 2 2 2 4 2 5" xfId="29868"/>
    <cellStyle name="SAPBEXstdItem 2 2 2 4 2 6" xfId="29869"/>
    <cellStyle name="SAPBEXstdItem 2 2 2 4 3" xfId="29870"/>
    <cellStyle name="SAPBEXstdItem 2 2 2 4 4" xfId="29871"/>
    <cellStyle name="SAPBEXstdItem 2 2 2 4 5" xfId="29872"/>
    <cellStyle name="SAPBEXstdItem 2 2 2 4 6" xfId="29873"/>
    <cellStyle name="SAPBEXstdItem 2 2 2 4 7" xfId="29874"/>
    <cellStyle name="SAPBEXstdItem 2 2 2 4 8" xfId="29875"/>
    <cellStyle name="SAPBEXstdItem 2 2 2 5" xfId="29876"/>
    <cellStyle name="SAPBEXstdItem 2 2 2 5 2" xfId="29877"/>
    <cellStyle name="SAPBEXstdItem 2 2 2 5 2 2" xfId="29878"/>
    <cellStyle name="SAPBEXstdItem 2 2 2 5 2 3" xfId="29879"/>
    <cellStyle name="SAPBEXstdItem 2 2 2 5 2 4" xfId="29880"/>
    <cellStyle name="SAPBEXstdItem 2 2 2 5 2 5" xfId="29881"/>
    <cellStyle name="SAPBEXstdItem 2 2 2 5 2 6" xfId="29882"/>
    <cellStyle name="SAPBEXstdItem 2 2 2 5 3" xfId="29883"/>
    <cellStyle name="SAPBEXstdItem 2 2 2 5 4" xfId="29884"/>
    <cellStyle name="SAPBEXstdItem 2 2 2 5 5" xfId="29885"/>
    <cellStyle name="SAPBEXstdItem 2 2 2 5 6" xfId="29886"/>
    <cellStyle name="SAPBEXstdItem 2 2 2 5 7" xfId="29887"/>
    <cellStyle name="SAPBEXstdItem 2 2 2 5 8" xfId="29888"/>
    <cellStyle name="SAPBEXstdItem 2 2 2 6" xfId="29889"/>
    <cellStyle name="SAPBEXstdItem 2 2 2 6 2" xfId="29890"/>
    <cellStyle name="SAPBEXstdItem 2 2 2 6 3" xfId="29891"/>
    <cellStyle name="SAPBEXstdItem 2 2 2 6 4" xfId="29892"/>
    <cellStyle name="SAPBEXstdItem 2 2 2 6 5" xfId="29893"/>
    <cellStyle name="SAPBEXstdItem 2 2 2 6 6" xfId="29894"/>
    <cellStyle name="SAPBEXstdItem 2 2 2 6 7" xfId="29895"/>
    <cellStyle name="SAPBEXstdItem 2 2 2 7" xfId="29896"/>
    <cellStyle name="SAPBEXstdItem 2 2 2 7 2" xfId="29897"/>
    <cellStyle name="SAPBEXstdItem 2 2 2 7 3" xfId="29898"/>
    <cellStyle name="SAPBEXstdItem 2 2 2 7 4" xfId="29899"/>
    <cellStyle name="SAPBEXstdItem 2 2 2 7 5" xfId="29900"/>
    <cellStyle name="SAPBEXstdItem 2 2 2 7 6" xfId="29901"/>
    <cellStyle name="SAPBEXstdItem 2 2 2 8" xfId="29902"/>
    <cellStyle name="SAPBEXstdItem 2 2 2 9" xfId="29903"/>
    <cellStyle name="SAPBEXstdItem 2 2 3" xfId="29904"/>
    <cellStyle name="SAPBEXstdItem 2 2 3 10" xfId="29905"/>
    <cellStyle name="SAPBEXstdItem 2 2 3 2" xfId="29906"/>
    <cellStyle name="SAPBEXstdItem 2 2 3 2 2" xfId="29907"/>
    <cellStyle name="SAPBEXstdItem 2 2 3 2 2 2" xfId="29908"/>
    <cellStyle name="SAPBEXstdItem 2 2 3 2 2 3" xfId="29909"/>
    <cellStyle name="SAPBEXstdItem 2 2 3 2 2 4" xfId="29910"/>
    <cellStyle name="SAPBEXstdItem 2 2 3 2 2 5" xfId="29911"/>
    <cellStyle name="SAPBEXstdItem 2 2 3 2 2 6" xfId="29912"/>
    <cellStyle name="SAPBEXstdItem 2 2 3 2 3" xfId="29913"/>
    <cellStyle name="SAPBEXstdItem 2 2 3 2 4" xfId="29914"/>
    <cellStyle name="SAPBEXstdItem 2 2 3 2 5" xfId="29915"/>
    <cellStyle name="SAPBEXstdItem 2 2 3 2 6" xfId="29916"/>
    <cellStyle name="SAPBEXstdItem 2 2 3 2 7" xfId="29917"/>
    <cellStyle name="SAPBEXstdItem 2 2 3 2 8" xfId="29918"/>
    <cellStyle name="SAPBEXstdItem 2 2 3 3" xfId="29919"/>
    <cellStyle name="SAPBEXstdItem 2 2 3 3 2" xfId="29920"/>
    <cellStyle name="SAPBEXstdItem 2 2 3 3 3" xfId="29921"/>
    <cellStyle name="SAPBEXstdItem 2 2 3 3 4" xfId="29922"/>
    <cellStyle name="SAPBEXstdItem 2 2 3 3 5" xfId="29923"/>
    <cellStyle name="SAPBEXstdItem 2 2 3 3 6" xfId="29924"/>
    <cellStyle name="SAPBEXstdItem 2 2 3 3 7" xfId="29925"/>
    <cellStyle name="SAPBEXstdItem 2 2 3 4" xfId="29926"/>
    <cellStyle name="SAPBEXstdItem 2 2 3 4 2" xfId="29927"/>
    <cellStyle name="SAPBEXstdItem 2 2 3 4 3" xfId="29928"/>
    <cellStyle name="SAPBEXstdItem 2 2 3 4 4" xfId="29929"/>
    <cellStyle name="SAPBEXstdItem 2 2 3 4 5" xfId="29930"/>
    <cellStyle name="SAPBEXstdItem 2 2 3 4 6" xfId="29931"/>
    <cellStyle name="SAPBEXstdItem 2 2 3 5" xfId="29932"/>
    <cellStyle name="SAPBEXstdItem 2 2 3 6" xfId="29933"/>
    <cellStyle name="SAPBEXstdItem 2 2 3 7" xfId="29934"/>
    <cellStyle name="SAPBEXstdItem 2 2 3 8" xfId="29935"/>
    <cellStyle name="SAPBEXstdItem 2 2 3 9" xfId="29936"/>
    <cellStyle name="SAPBEXstdItem 2 2 4" xfId="29937"/>
    <cellStyle name="SAPBEXstdItem 2 2 4 2" xfId="29938"/>
    <cellStyle name="SAPBEXstdItem 2 2 4 2 2" xfId="29939"/>
    <cellStyle name="SAPBEXstdItem 2 2 4 2 3" xfId="29940"/>
    <cellStyle name="SAPBEXstdItem 2 2 4 2 4" xfId="29941"/>
    <cellStyle name="SAPBEXstdItem 2 2 4 2 5" xfId="29942"/>
    <cellStyle name="SAPBEXstdItem 2 2 4 2 6" xfId="29943"/>
    <cellStyle name="SAPBEXstdItem 2 2 4 3" xfId="29944"/>
    <cellStyle name="SAPBEXstdItem 2 2 4 4" xfId="29945"/>
    <cellStyle name="SAPBEXstdItem 2 2 4 5" xfId="29946"/>
    <cellStyle name="SAPBEXstdItem 2 2 4 6" xfId="29947"/>
    <cellStyle name="SAPBEXstdItem 2 2 4 7" xfId="29948"/>
    <cellStyle name="SAPBEXstdItem 2 2 4 8" xfId="29949"/>
    <cellStyle name="SAPBEXstdItem 2 2 5" xfId="29950"/>
    <cellStyle name="SAPBEXstdItem 2 2 5 2" xfId="29951"/>
    <cellStyle name="SAPBEXstdItem 2 2 5 2 2" xfId="29952"/>
    <cellStyle name="SAPBEXstdItem 2 2 5 2 3" xfId="29953"/>
    <cellStyle name="SAPBEXstdItem 2 2 5 2 4" xfId="29954"/>
    <cellStyle name="SAPBEXstdItem 2 2 5 2 5" xfId="29955"/>
    <cellStyle name="SAPBEXstdItem 2 2 5 2 6" xfId="29956"/>
    <cellStyle name="SAPBEXstdItem 2 2 5 3" xfId="29957"/>
    <cellStyle name="SAPBEXstdItem 2 2 5 4" xfId="29958"/>
    <cellStyle name="SAPBEXstdItem 2 2 5 5" xfId="29959"/>
    <cellStyle name="SAPBEXstdItem 2 2 5 6" xfId="29960"/>
    <cellStyle name="SAPBEXstdItem 2 2 5 7" xfId="29961"/>
    <cellStyle name="SAPBEXstdItem 2 2 5 8" xfId="29962"/>
    <cellStyle name="SAPBEXstdItem 2 2 6" xfId="29963"/>
    <cellStyle name="SAPBEXstdItem 2 2 6 2" xfId="29964"/>
    <cellStyle name="SAPBEXstdItem 2 2 6 3" xfId="29965"/>
    <cellStyle name="SAPBEXstdItem 2 2 6 4" xfId="29966"/>
    <cellStyle name="SAPBEXstdItem 2 2 6 5" xfId="29967"/>
    <cellStyle name="SAPBEXstdItem 2 2 6 6" xfId="29968"/>
    <cellStyle name="SAPBEXstdItem 2 2 7" xfId="29969"/>
    <cellStyle name="SAPBEXstdItem 2 2 7 2" xfId="29970"/>
    <cellStyle name="SAPBEXstdItem 2 2 7 3" xfId="29971"/>
    <cellStyle name="SAPBEXstdItem 2 2 7 4" xfId="29972"/>
    <cellStyle name="SAPBEXstdItem 2 2 7 5" xfId="29973"/>
    <cellStyle name="SAPBEXstdItem 2 2 7 6" xfId="29974"/>
    <cellStyle name="SAPBEXstdItem 2 2 8" xfId="29975"/>
    <cellStyle name="SAPBEXstdItem 2 2 8 2" xfId="29976"/>
    <cellStyle name="SAPBEXstdItem 2 2 8 3" xfId="29977"/>
    <cellStyle name="SAPBEXstdItem 2 2 8 4" xfId="29978"/>
    <cellStyle name="SAPBEXstdItem 2 2 8 5" xfId="29979"/>
    <cellStyle name="SAPBEXstdItem 2 2 9" xfId="29980"/>
    <cellStyle name="SAPBEXstdItem 2 2 9 2" xfId="29981"/>
    <cellStyle name="SAPBEXstdItem 2 2 9 3" xfId="29982"/>
    <cellStyle name="SAPBEXstdItem 2 2 9 4" xfId="29983"/>
    <cellStyle name="SAPBEXstdItem 2 2 9 5" xfId="29984"/>
    <cellStyle name="SAPBEXstdItem 2 3" xfId="29985"/>
    <cellStyle name="SAPBEXstdItem 2 3 10" xfId="29986"/>
    <cellStyle name="SAPBEXstdItem 2 3 11" xfId="29987"/>
    <cellStyle name="SAPBEXstdItem 2 3 12" xfId="29988"/>
    <cellStyle name="SAPBEXstdItem 2 3 13" xfId="29989"/>
    <cellStyle name="SAPBEXstdItem 2 3 2" xfId="29990"/>
    <cellStyle name="SAPBEXstdItem 2 3 2 10" xfId="29991"/>
    <cellStyle name="SAPBEXstdItem 2 3 2 2" xfId="29992"/>
    <cellStyle name="SAPBEXstdItem 2 3 2 2 2" xfId="29993"/>
    <cellStyle name="SAPBEXstdItem 2 3 2 2 2 2" xfId="29994"/>
    <cellStyle name="SAPBEXstdItem 2 3 2 2 2 3" xfId="29995"/>
    <cellStyle name="SAPBEXstdItem 2 3 2 2 2 4" xfId="29996"/>
    <cellStyle name="SAPBEXstdItem 2 3 2 2 2 5" xfId="29997"/>
    <cellStyle name="SAPBEXstdItem 2 3 2 2 2 6" xfId="29998"/>
    <cellStyle name="SAPBEXstdItem 2 3 2 2 3" xfId="29999"/>
    <cellStyle name="SAPBEXstdItem 2 3 2 2 4" xfId="30000"/>
    <cellStyle name="SAPBEXstdItem 2 3 2 2 5" xfId="30001"/>
    <cellStyle name="SAPBEXstdItem 2 3 2 2 6" xfId="30002"/>
    <cellStyle name="SAPBEXstdItem 2 3 2 2 7" xfId="30003"/>
    <cellStyle name="SAPBEXstdItem 2 3 2 2 8" xfId="30004"/>
    <cellStyle name="SAPBEXstdItem 2 3 2 3" xfId="30005"/>
    <cellStyle name="SAPBEXstdItem 2 3 2 3 2" xfId="30006"/>
    <cellStyle name="SAPBEXstdItem 2 3 2 3 3" xfId="30007"/>
    <cellStyle name="SAPBEXstdItem 2 3 2 3 4" xfId="30008"/>
    <cellStyle name="SAPBEXstdItem 2 3 2 3 5" xfId="30009"/>
    <cellStyle name="SAPBEXstdItem 2 3 2 3 6" xfId="30010"/>
    <cellStyle name="SAPBEXstdItem 2 3 2 3 7" xfId="30011"/>
    <cellStyle name="SAPBEXstdItem 2 3 2 4" xfId="30012"/>
    <cellStyle name="SAPBEXstdItem 2 3 2 4 2" xfId="30013"/>
    <cellStyle name="SAPBEXstdItem 2 3 2 4 3" xfId="30014"/>
    <cellStyle name="SAPBEXstdItem 2 3 2 4 4" xfId="30015"/>
    <cellStyle name="SAPBEXstdItem 2 3 2 4 5" xfId="30016"/>
    <cellStyle name="SAPBEXstdItem 2 3 2 4 6" xfId="30017"/>
    <cellStyle name="SAPBEXstdItem 2 3 2 5" xfId="30018"/>
    <cellStyle name="SAPBEXstdItem 2 3 2 6" xfId="30019"/>
    <cellStyle name="SAPBEXstdItem 2 3 2 7" xfId="30020"/>
    <cellStyle name="SAPBEXstdItem 2 3 2 8" xfId="30021"/>
    <cellStyle name="SAPBEXstdItem 2 3 2 9" xfId="30022"/>
    <cellStyle name="SAPBEXstdItem 2 3 3" xfId="30023"/>
    <cellStyle name="SAPBEXstdItem 2 3 3 10" xfId="30024"/>
    <cellStyle name="SAPBEXstdItem 2 3 3 2" xfId="30025"/>
    <cellStyle name="SAPBEXstdItem 2 3 3 2 2" xfId="30026"/>
    <cellStyle name="SAPBEXstdItem 2 3 3 2 2 2" xfId="30027"/>
    <cellStyle name="SAPBEXstdItem 2 3 3 2 2 3" xfId="30028"/>
    <cellStyle name="SAPBEXstdItem 2 3 3 2 2 4" xfId="30029"/>
    <cellStyle name="SAPBEXstdItem 2 3 3 2 2 5" xfId="30030"/>
    <cellStyle name="SAPBEXstdItem 2 3 3 2 2 6" xfId="30031"/>
    <cellStyle name="SAPBEXstdItem 2 3 3 2 3" xfId="30032"/>
    <cellStyle name="SAPBEXstdItem 2 3 3 2 4" xfId="30033"/>
    <cellStyle name="SAPBEXstdItem 2 3 3 2 5" xfId="30034"/>
    <cellStyle name="SAPBEXstdItem 2 3 3 2 6" xfId="30035"/>
    <cellStyle name="SAPBEXstdItem 2 3 3 2 7" xfId="30036"/>
    <cellStyle name="SAPBEXstdItem 2 3 3 2 8" xfId="30037"/>
    <cellStyle name="SAPBEXstdItem 2 3 3 3" xfId="30038"/>
    <cellStyle name="SAPBEXstdItem 2 3 3 3 2" xfId="30039"/>
    <cellStyle name="SAPBEXstdItem 2 3 3 3 3" xfId="30040"/>
    <cellStyle name="SAPBEXstdItem 2 3 3 3 4" xfId="30041"/>
    <cellStyle name="SAPBEXstdItem 2 3 3 3 5" xfId="30042"/>
    <cellStyle name="SAPBEXstdItem 2 3 3 3 6" xfId="30043"/>
    <cellStyle name="SAPBEXstdItem 2 3 3 3 7" xfId="30044"/>
    <cellStyle name="SAPBEXstdItem 2 3 3 4" xfId="30045"/>
    <cellStyle name="SAPBEXstdItem 2 3 3 4 2" xfId="30046"/>
    <cellStyle name="SAPBEXstdItem 2 3 3 4 3" xfId="30047"/>
    <cellStyle name="SAPBEXstdItem 2 3 3 4 4" xfId="30048"/>
    <cellStyle name="SAPBEXstdItem 2 3 3 4 5" xfId="30049"/>
    <cellStyle name="SAPBEXstdItem 2 3 3 4 6" xfId="30050"/>
    <cellStyle name="SAPBEXstdItem 2 3 3 5" xfId="30051"/>
    <cellStyle name="SAPBEXstdItem 2 3 3 6" xfId="30052"/>
    <cellStyle name="SAPBEXstdItem 2 3 3 7" xfId="30053"/>
    <cellStyle name="SAPBEXstdItem 2 3 3 8" xfId="30054"/>
    <cellStyle name="SAPBEXstdItem 2 3 3 9" xfId="30055"/>
    <cellStyle name="SAPBEXstdItem 2 3 4" xfId="30056"/>
    <cellStyle name="SAPBEXstdItem 2 3 4 2" xfId="30057"/>
    <cellStyle name="SAPBEXstdItem 2 3 4 2 2" xfId="30058"/>
    <cellStyle name="SAPBEXstdItem 2 3 4 2 3" xfId="30059"/>
    <cellStyle name="SAPBEXstdItem 2 3 4 2 4" xfId="30060"/>
    <cellStyle name="SAPBEXstdItem 2 3 4 2 5" xfId="30061"/>
    <cellStyle name="SAPBEXstdItem 2 3 4 2 6" xfId="30062"/>
    <cellStyle name="SAPBEXstdItem 2 3 4 3" xfId="30063"/>
    <cellStyle name="SAPBEXstdItem 2 3 4 4" xfId="30064"/>
    <cellStyle name="SAPBEXstdItem 2 3 4 5" xfId="30065"/>
    <cellStyle name="SAPBEXstdItem 2 3 4 6" xfId="30066"/>
    <cellStyle name="SAPBEXstdItem 2 3 4 7" xfId="30067"/>
    <cellStyle name="SAPBEXstdItem 2 3 4 8" xfId="30068"/>
    <cellStyle name="SAPBEXstdItem 2 3 5" xfId="30069"/>
    <cellStyle name="SAPBEXstdItem 2 3 5 2" xfId="30070"/>
    <cellStyle name="SAPBEXstdItem 2 3 5 2 2" xfId="30071"/>
    <cellStyle name="SAPBEXstdItem 2 3 5 2 3" xfId="30072"/>
    <cellStyle name="SAPBEXstdItem 2 3 5 2 4" xfId="30073"/>
    <cellStyle name="SAPBEXstdItem 2 3 5 2 5" xfId="30074"/>
    <cellStyle name="SAPBEXstdItem 2 3 5 2 6" xfId="30075"/>
    <cellStyle name="SAPBEXstdItem 2 3 5 3" xfId="30076"/>
    <cellStyle name="SAPBEXstdItem 2 3 5 4" xfId="30077"/>
    <cellStyle name="SAPBEXstdItem 2 3 5 5" xfId="30078"/>
    <cellStyle name="SAPBEXstdItem 2 3 5 6" xfId="30079"/>
    <cellStyle name="SAPBEXstdItem 2 3 5 7" xfId="30080"/>
    <cellStyle name="SAPBEXstdItem 2 3 5 8" xfId="30081"/>
    <cellStyle name="SAPBEXstdItem 2 3 6" xfId="30082"/>
    <cellStyle name="SAPBEXstdItem 2 3 6 2" xfId="30083"/>
    <cellStyle name="SAPBEXstdItem 2 3 6 3" xfId="30084"/>
    <cellStyle name="SAPBEXstdItem 2 3 6 4" xfId="30085"/>
    <cellStyle name="SAPBEXstdItem 2 3 6 5" xfId="30086"/>
    <cellStyle name="SAPBEXstdItem 2 3 6 6" xfId="30087"/>
    <cellStyle name="SAPBEXstdItem 2 3 6 7" xfId="30088"/>
    <cellStyle name="SAPBEXstdItem 2 3 7" xfId="30089"/>
    <cellStyle name="SAPBEXstdItem 2 3 7 2" xfId="30090"/>
    <cellStyle name="SAPBEXstdItem 2 3 7 3" xfId="30091"/>
    <cellStyle name="SAPBEXstdItem 2 3 7 4" xfId="30092"/>
    <cellStyle name="SAPBEXstdItem 2 3 7 5" xfId="30093"/>
    <cellStyle name="SAPBEXstdItem 2 3 7 6" xfId="30094"/>
    <cellStyle name="SAPBEXstdItem 2 3 8" xfId="30095"/>
    <cellStyle name="SAPBEXstdItem 2 3 9" xfId="30096"/>
    <cellStyle name="SAPBEXstdItem 2 4" xfId="30097"/>
    <cellStyle name="SAPBEXstdItem 2 4 10" xfId="30098"/>
    <cellStyle name="SAPBEXstdItem 2 4 11" xfId="30099"/>
    <cellStyle name="SAPBEXstdItem 2 4 12" xfId="30100"/>
    <cellStyle name="SAPBEXstdItem 2 4 13" xfId="30101"/>
    <cellStyle name="SAPBEXstdItem 2 4 2" xfId="30102"/>
    <cellStyle name="SAPBEXstdItem 2 4 2 10" xfId="30103"/>
    <cellStyle name="SAPBEXstdItem 2 4 2 2" xfId="30104"/>
    <cellStyle name="SAPBEXstdItem 2 4 2 2 2" xfId="30105"/>
    <cellStyle name="SAPBEXstdItem 2 4 2 2 2 2" xfId="30106"/>
    <cellStyle name="SAPBEXstdItem 2 4 2 2 2 3" xfId="30107"/>
    <cellStyle name="SAPBEXstdItem 2 4 2 2 2 4" xfId="30108"/>
    <cellStyle name="SAPBEXstdItem 2 4 2 2 2 5" xfId="30109"/>
    <cellStyle name="SAPBEXstdItem 2 4 2 2 2 6" xfId="30110"/>
    <cellStyle name="SAPBEXstdItem 2 4 2 2 3" xfId="30111"/>
    <cellStyle name="SAPBEXstdItem 2 4 2 2 4" xfId="30112"/>
    <cellStyle name="SAPBEXstdItem 2 4 2 2 5" xfId="30113"/>
    <cellStyle name="SAPBEXstdItem 2 4 2 2 6" xfId="30114"/>
    <cellStyle name="SAPBEXstdItem 2 4 2 2 7" xfId="30115"/>
    <cellStyle name="SAPBEXstdItem 2 4 2 2 8" xfId="30116"/>
    <cellStyle name="SAPBEXstdItem 2 4 2 3" xfId="30117"/>
    <cellStyle name="SAPBEXstdItem 2 4 2 3 2" xfId="30118"/>
    <cellStyle name="SAPBEXstdItem 2 4 2 3 3" xfId="30119"/>
    <cellStyle name="SAPBEXstdItem 2 4 2 3 4" xfId="30120"/>
    <cellStyle name="SAPBEXstdItem 2 4 2 3 5" xfId="30121"/>
    <cellStyle name="SAPBEXstdItem 2 4 2 3 6" xfId="30122"/>
    <cellStyle name="SAPBEXstdItem 2 4 2 3 7" xfId="30123"/>
    <cellStyle name="SAPBEXstdItem 2 4 2 4" xfId="30124"/>
    <cellStyle name="SAPBEXstdItem 2 4 2 4 2" xfId="30125"/>
    <cellStyle name="SAPBEXstdItem 2 4 2 4 3" xfId="30126"/>
    <cellStyle name="SAPBEXstdItem 2 4 2 4 4" xfId="30127"/>
    <cellStyle name="SAPBEXstdItem 2 4 2 4 5" xfId="30128"/>
    <cellStyle name="SAPBEXstdItem 2 4 2 4 6" xfId="30129"/>
    <cellStyle name="SAPBEXstdItem 2 4 2 5" xfId="30130"/>
    <cellStyle name="SAPBEXstdItem 2 4 2 6" xfId="30131"/>
    <cellStyle name="SAPBEXstdItem 2 4 2 7" xfId="30132"/>
    <cellStyle name="SAPBEXstdItem 2 4 2 8" xfId="30133"/>
    <cellStyle name="SAPBEXstdItem 2 4 2 9" xfId="30134"/>
    <cellStyle name="SAPBEXstdItem 2 4 3" xfId="30135"/>
    <cellStyle name="SAPBEXstdItem 2 4 3 10" xfId="30136"/>
    <cellStyle name="SAPBEXstdItem 2 4 3 2" xfId="30137"/>
    <cellStyle name="SAPBEXstdItem 2 4 3 2 2" xfId="30138"/>
    <cellStyle name="SAPBEXstdItem 2 4 3 2 2 2" xfId="30139"/>
    <cellStyle name="SAPBEXstdItem 2 4 3 2 2 3" xfId="30140"/>
    <cellStyle name="SAPBEXstdItem 2 4 3 2 2 4" xfId="30141"/>
    <cellStyle name="SAPBEXstdItem 2 4 3 2 2 5" xfId="30142"/>
    <cellStyle name="SAPBEXstdItem 2 4 3 2 2 6" xfId="30143"/>
    <cellStyle name="SAPBEXstdItem 2 4 3 2 3" xfId="30144"/>
    <cellStyle name="SAPBEXstdItem 2 4 3 2 4" xfId="30145"/>
    <cellStyle name="SAPBEXstdItem 2 4 3 2 5" xfId="30146"/>
    <cellStyle name="SAPBEXstdItem 2 4 3 2 6" xfId="30147"/>
    <cellStyle name="SAPBEXstdItem 2 4 3 2 7" xfId="30148"/>
    <cellStyle name="SAPBEXstdItem 2 4 3 2 8" xfId="30149"/>
    <cellStyle name="SAPBEXstdItem 2 4 3 3" xfId="30150"/>
    <cellStyle name="SAPBEXstdItem 2 4 3 3 2" xfId="30151"/>
    <cellStyle name="SAPBEXstdItem 2 4 3 3 3" xfId="30152"/>
    <cellStyle name="SAPBEXstdItem 2 4 3 3 4" xfId="30153"/>
    <cellStyle name="SAPBEXstdItem 2 4 3 3 5" xfId="30154"/>
    <cellStyle name="SAPBEXstdItem 2 4 3 3 6" xfId="30155"/>
    <cellStyle name="SAPBEXstdItem 2 4 3 3 7" xfId="30156"/>
    <cellStyle name="SAPBEXstdItem 2 4 3 4" xfId="30157"/>
    <cellStyle name="SAPBEXstdItem 2 4 3 4 2" xfId="30158"/>
    <cellStyle name="SAPBEXstdItem 2 4 3 4 3" xfId="30159"/>
    <cellStyle name="SAPBEXstdItem 2 4 3 4 4" xfId="30160"/>
    <cellStyle name="SAPBEXstdItem 2 4 3 4 5" xfId="30161"/>
    <cellStyle name="SAPBEXstdItem 2 4 3 4 6" xfId="30162"/>
    <cellStyle name="SAPBEXstdItem 2 4 3 5" xfId="30163"/>
    <cellStyle name="SAPBEXstdItem 2 4 3 6" xfId="30164"/>
    <cellStyle name="SAPBEXstdItem 2 4 3 7" xfId="30165"/>
    <cellStyle name="SAPBEXstdItem 2 4 3 8" xfId="30166"/>
    <cellStyle name="SAPBEXstdItem 2 4 3 9" xfId="30167"/>
    <cellStyle name="SAPBEXstdItem 2 4 4" xfId="30168"/>
    <cellStyle name="SAPBEXstdItem 2 4 4 2" xfId="30169"/>
    <cellStyle name="SAPBEXstdItem 2 4 4 2 2" xfId="30170"/>
    <cellStyle name="SAPBEXstdItem 2 4 4 2 3" xfId="30171"/>
    <cellStyle name="SAPBEXstdItem 2 4 4 2 4" xfId="30172"/>
    <cellStyle name="SAPBEXstdItem 2 4 4 2 5" xfId="30173"/>
    <cellStyle name="SAPBEXstdItem 2 4 4 2 6" xfId="30174"/>
    <cellStyle name="SAPBEXstdItem 2 4 4 3" xfId="30175"/>
    <cellStyle name="SAPBEXstdItem 2 4 4 4" xfId="30176"/>
    <cellStyle name="SAPBEXstdItem 2 4 4 5" xfId="30177"/>
    <cellStyle name="SAPBEXstdItem 2 4 4 6" xfId="30178"/>
    <cellStyle name="SAPBEXstdItem 2 4 4 7" xfId="30179"/>
    <cellStyle name="SAPBEXstdItem 2 4 4 8" xfId="30180"/>
    <cellStyle name="SAPBEXstdItem 2 4 5" xfId="30181"/>
    <cellStyle name="SAPBEXstdItem 2 4 5 2" xfId="30182"/>
    <cellStyle name="SAPBEXstdItem 2 4 5 2 2" xfId="30183"/>
    <cellStyle name="SAPBEXstdItem 2 4 5 2 3" xfId="30184"/>
    <cellStyle name="SAPBEXstdItem 2 4 5 2 4" xfId="30185"/>
    <cellStyle name="SAPBEXstdItem 2 4 5 2 5" xfId="30186"/>
    <cellStyle name="SAPBEXstdItem 2 4 5 2 6" xfId="30187"/>
    <cellStyle name="SAPBEXstdItem 2 4 5 3" xfId="30188"/>
    <cellStyle name="SAPBEXstdItem 2 4 5 4" xfId="30189"/>
    <cellStyle name="SAPBEXstdItem 2 4 5 5" xfId="30190"/>
    <cellStyle name="SAPBEXstdItem 2 4 5 6" xfId="30191"/>
    <cellStyle name="SAPBEXstdItem 2 4 5 7" xfId="30192"/>
    <cellStyle name="SAPBEXstdItem 2 4 5 8" xfId="30193"/>
    <cellStyle name="SAPBEXstdItem 2 4 6" xfId="30194"/>
    <cellStyle name="SAPBEXstdItem 2 4 6 2" xfId="30195"/>
    <cellStyle name="SAPBEXstdItem 2 4 6 3" xfId="30196"/>
    <cellStyle name="SAPBEXstdItem 2 4 6 4" xfId="30197"/>
    <cellStyle name="SAPBEXstdItem 2 4 6 5" xfId="30198"/>
    <cellStyle name="SAPBEXstdItem 2 4 6 6" xfId="30199"/>
    <cellStyle name="SAPBEXstdItem 2 4 6 7" xfId="30200"/>
    <cellStyle name="SAPBEXstdItem 2 4 7" xfId="30201"/>
    <cellStyle name="SAPBEXstdItem 2 4 7 2" xfId="30202"/>
    <cellStyle name="SAPBEXstdItem 2 4 7 3" xfId="30203"/>
    <cellStyle name="SAPBEXstdItem 2 4 7 4" xfId="30204"/>
    <cellStyle name="SAPBEXstdItem 2 4 7 5" xfId="30205"/>
    <cellStyle name="SAPBEXstdItem 2 4 7 6" xfId="30206"/>
    <cellStyle name="SAPBEXstdItem 2 4 8" xfId="30207"/>
    <cellStyle name="SAPBEXstdItem 2 4 9" xfId="30208"/>
    <cellStyle name="SAPBEXstdItem 2 5" xfId="30209"/>
    <cellStyle name="SAPBEXstdItem 2 5 10" xfId="30210"/>
    <cellStyle name="SAPBEXstdItem 2 5 2" xfId="30211"/>
    <cellStyle name="SAPBEXstdItem 2 5 2 2" xfId="30212"/>
    <cellStyle name="SAPBEXstdItem 2 5 2 2 2" xfId="30213"/>
    <cellStyle name="SAPBEXstdItem 2 5 2 2 3" xfId="30214"/>
    <cellStyle name="SAPBEXstdItem 2 5 2 2 4" xfId="30215"/>
    <cellStyle name="SAPBEXstdItem 2 5 2 2 5" xfId="30216"/>
    <cellStyle name="SAPBEXstdItem 2 5 2 2 6" xfId="30217"/>
    <cellStyle name="SAPBEXstdItem 2 5 2 3" xfId="30218"/>
    <cellStyle name="SAPBEXstdItem 2 5 2 4" xfId="30219"/>
    <cellStyle name="SAPBEXstdItem 2 5 2 5" xfId="30220"/>
    <cellStyle name="SAPBEXstdItem 2 5 2 6" xfId="30221"/>
    <cellStyle name="SAPBEXstdItem 2 5 2 7" xfId="30222"/>
    <cellStyle name="SAPBEXstdItem 2 5 2 8" xfId="30223"/>
    <cellStyle name="SAPBEXstdItem 2 5 3" xfId="30224"/>
    <cellStyle name="SAPBEXstdItem 2 5 3 2" xfId="30225"/>
    <cellStyle name="SAPBEXstdItem 2 5 3 3" xfId="30226"/>
    <cellStyle name="SAPBEXstdItem 2 5 3 4" xfId="30227"/>
    <cellStyle name="SAPBEXstdItem 2 5 3 5" xfId="30228"/>
    <cellStyle name="SAPBEXstdItem 2 5 3 6" xfId="30229"/>
    <cellStyle name="SAPBEXstdItem 2 5 3 7" xfId="30230"/>
    <cellStyle name="SAPBEXstdItem 2 5 4" xfId="30231"/>
    <cellStyle name="SAPBEXstdItem 2 5 4 2" xfId="30232"/>
    <cellStyle name="SAPBEXstdItem 2 5 4 3" xfId="30233"/>
    <cellStyle name="SAPBEXstdItem 2 5 4 4" xfId="30234"/>
    <cellStyle name="SAPBEXstdItem 2 5 4 5" xfId="30235"/>
    <cellStyle name="SAPBEXstdItem 2 5 4 6" xfId="30236"/>
    <cellStyle name="SAPBEXstdItem 2 5 5" xfId="30237"/>
    <cellStyle name="SAPBEXstdItem 2 5 6" xfId="30238"/>
    <cellStyle name="SAPBEXstdItem 2 5 7" xfId="30239"/>
    <cellStyle name="SAPBEXstdItem 2 5 8" xfId="30240"/>
    <cellStyle name="SAPBEXstdItem 2 5 9" xfId="30241"/>
    <cellStyle name="SAPBEXstdItem 2 6" xfId="30242"/>
    <cellStyle name="SAPBEXstdItem 2 6 2" xfId="30243"/>
    <cellStyle name="SAPBEXstdItem 2 6 3" xfId="30244"/>
    <cellStyle name="SAPBEXstdItem 2 6 4" xfId="30245"/>
    <cellStyle name="SAPBEXstdItem 2 6 5" xfId="30246"/>
    <cellStyle name="SAPBEXstdItem 2 7" xfId="30247"/>
    <cellStyle name="SAPBEXstdItem 2 7 2" xfId="30248"/>
    <cellStyle name="SAPBEXstdItem 2 7 3" xfId="30249"/>
    <cellStyle name="SAPBEXstdItem 2 7 4" xfId="30250"/>
    <cellStyle name="SAPBEXstdItem 2 7 5" xfId="30251"/>
    <cellStyle name="SAPBEXstdItem 2 8" xfId="30252"/>
    <cellStyle name="SAPBEXstdItem 2 8 2" xfId="30253"/>
    <cellStyle name="SAPBEXstdItem 2 8 3" xfId="30254"/>
    <cellStyle name="SAPBEXstdItem 2 8 4" xfId="30255"/>
    <cellStyle name="SAPBEXstdItem 2 8 5" xfId="30256"/>
    <cellStyle name="SAPBEXstdItem 2 9" xfId="30257"/>
    <cellStyle name="SAPBEXstdItem 3" xfId="30258"/>
    <cellStyle name="SAPBEXstdItem 3 10" xfId="30259"/>
    <cellStyle name="SAPBEXstdItem 3 11" xfId="30260"/>
    <cellStyle name="SAPBEXstdItem 3 12" xfId="30261"/>
    <cellStyle name="SAPBEXstdItem 3 13" xfId="30262"/>
    <cellStyle name="SAPBEXstdItem 3 14" xfId="30263"/>
    <cellStyle name="SAPBEXstdItem 3 15" xfId="30264"/>
    <cellStyle name="SAPBEXstdItem 3 16" xfId="30265"/>
    <cellStyle name="SAPBEXstdItem 3 17" xfId="30266"/>
    <cellStyle name="SAPBEXstdItem 3 2" xfId="30267"/>
    <cellStyle name="SAPBEXstdItem 3 2 10" xfId="30268"/>
    <cellStyle name="SAPBEXstdItem 3 2 11" xfId="30269"/>
    <cellStyle name="SAPBEXstdItem 3 2 12" xfId="30270"/>
    <cellStyle name="SAPBEXstdItem 3 2 13" xfId="30271"/>
    <cellStyle name="SAPBEXstdItem 3 2 14" xfId="30272"/>
    <cellStyle name="SAPBEXstdItem 3 2 15" xfId="30273"/>
    <cellStyle name="SAPBEXstdItem 3 2 2" xfId="30274"/>
    <cellStyle name="SAPBEXstdItem 3 2 2 10" xfId="30275"/>
    <cellStyle name="SAPBEXstdItem 3 2 2 2" xfId="30276"/>
    <cellStyle name="SAPBEXstdItem 3 2 2 2 2" xfId="30277"/>
    <cellStyle name="SAPBEXstdItem 3 2 2 2 2 2" xfId="30278"/>
    <cellStyle name="SAPBEXstdItem 3 2 2 2 2 3" xfId="30279"/>
    <cellStyle name="SAPBEXstdItem 3 2 2 2 2 4" xfId="30280"/>
    <cellStyle name="SAPBEXstdItem 3 2 2 2 2 5" xfId="30281"/>
    <cellStyle name="SAPBEXstdItem 3 2 2 2 2 6" xfId="30282"/>
    <cellStyle name="SAPBEXstdItem 3 2 2 2 3" xfId="30283"/>
    <cellStyle name="SAPBEXstdItem 3 2 2 2 4" xfId="30284"/>
    <cellStyle name="SAPBEXstdItem 3 2 2 2 5" xfId="30285"/>
    <cellStyle name="SAPBEXstdItem 3 2 2 2 6" xfId="30286"/>
    <cellStyle name="SAPBEXstdItem 3 2 2 2 7" xfId="30287"/>
    <cellStyle name="SAPBEXstdItem 3 2 2 2 8" xfId="30288"/>
    <cellStyle name="SAPBEXstdItem 3 2 2 3" xfId="30289"/>
    <cellStyle name="SAPBEXstdItem 3 2 2 3 2" xfId="30290"/>
    <cellStyle name="SAPBEXstdItem 3 2 2 3 3" xfId="30291"/>
    <cellStyle name="SAPBEXstdItem 3 2 2 3 4" xfId="30292"/>
    <cellStyle name="SAPBEXstdItem 3 2 2 3 5" xfId="30293"/>
    <cellStyle name="SAPBEXstdItem 3 2 2 3 6" xfId="30294"/>
    <cellStyle name="SAPBEXstdItem 3 2 2 3 7" xfId="30295"/>
    <cellStyle name="SAPBEXstdItem 3 2 2 4" xfId="30296"/>
    <cellStyle name="SAPBEXstdItem 3 2 2 4 2" xfId="30297"/>
    <cellStyle name="SAPBEXstdItem 3 2 2 4 3" xfId="30298"/>
    <cellStyle name="SAPBEXstdItem 3 2 2 4 4" xfId="30299"/>
    <cellStyle name="SAPBEXstdItem 3 2 2 4 5" xfId="30300"/>
    <cellStyle name="SAPBEXstdItem 3 2 2 4 6" xfId="30301"/>
    <cellStyle name="SAPBEXstdItem 3 2 2 5" xfId="30302"/>
    <cellStyle name="SAPBEXstdItem 3 2 2 6" xfId="30303"/>
    <cellStyle name="SAPBEXstdItem 3 2 2 7" xfId="30304"/>
    <cellStyle name="SAPBEXstdItem 3 2 2 8" xfId="30305"/>
    <cellStyle name="SAPBEXstdItem 3 2 2 9" xfId="30306"/>
    <cellStyle name="SAPBEXstdItem 3 2 3" xfId="30307"/>
    <cellStyle name="SAPBEXstdItem 3 2 3 10" xfId="30308"/>
    <cellStyle name="SAPBEXstdItem 3 2 3 2" xfId="30309"/>
    <cellStyle name="SAPBEXstdItem 3 2 3 2 2" xfId="30310"/>
    <cellStyle name="SAPBEXstdItem 3 2 3 2 2 2" xfId="30311"/>
    <cellStyle name="SAPBEXstdItem 3 2 3 2 2 3" xfId="30312"/>
    <cellStyle name="SAPBEXstdItem 3 2 3 2 2 4" xfId="30313"/>
    <cellStyle name="SAPBEXstdItem 3 2 3 2 2 5" xfId="30314"/>
    <cellStyle name="SAPBEXstdItem 3 2 3 2 2 6" xfId="30315"/>
    <cellStyle name="SAPBEXstdItem 3 2 3 2 3" xfId="30316"/>
    <cellStyle name="SAPBEXstdItem 3 2 3 2 4" xfId="30317"/>
    <cellStyle name="SAPBEXstdItem 3 2 3 2 5" xfId="30318"/>
    <cellStyle name="SAPBEXstdItem 3 2 3 2 6" xfId="30319"/>
    <cellStyle name="SAPBEXstdItem 3 2 3 2 7" xfId="30320"/>
    <cellStyle name="SAPBEXstdItem 3 2 3 2 8" xfId="30321"/>
    <cellStyle name="SAPBEXstdItem 3 2 3 3" xfId="30322"/>
    <cellStyle name="SAPBEXstdItem 3 2 3 3 2" xfId="30323"/>
    <cellStyle name="SAPBEXstdItem 3 2 3 3 3" xfId="30324"/>
    <cellStyle name="SAPBEXstdItem 3 2 3 3 4" xfId="30325"/>
    <cellStyle name="SAPBEXstdItem 3 2 3 3 5" xfId="30326"/>
    <cellStyle name="SAPBEXstdItem 3 2 3 3 6" xfId="30327"/>
    <cellStyle name="SAPBEXstdItem 3 2 3 3 7" xfId="30328"/>
    <cellStyle name="SAPBEXstdItem 3 2 3 4" xfId="30329"/>
    <cellStyle name="SAPBEXstdItem 3 2 3 4 2" xfId="30330"/>
    <cellStyle name="SAPBEXstdItem 3 2 3 4 3" xfId="30331"/>
    <cellStyle name="SAPBEXstdItem 3 2 3 4 4" xfId="30332"/>
    <cellStyle name="SAPBEXstdItem 3 2 3 4 5" xfId="30333"/>
    <cellStyle name="SAPBEXstdItem 3 2 3 4 6" xfId="30334"/>
    <cellStyle name="SAPBEXstdItem 3 2 3 5" xfId="30335"/>
    <cellStyle name="SAPBEXstdItem 3 2 3 6" xfId="30336"/>
    <cellStyle name="SAPBEXstdItem 3 2 3 7" xfId="30337"/>
    <cellStyle name="SAPBEXstdItem 3 2 3 8" xfId="30338"/>
    <cellStyle name="SAPBEXstdItem 3 2 3 9" xfId="30339"/>
    <cellStyle name="SAPBEXstdItem 3 2 4" xfId="30340"/>
    <cellStyle name="SAPBEXstdItem 3 2 4 2" xfId="30341"/>
    <cellStyle name="SAPBEXstdItem 3 2 4 2 2" xfId="30342"/>
    <cellStyle name="SAPBEXstdItem 3 2 4 2 3" xfId="30343"/>
    <cellStyle name="SAPBEXstdItem 3 2 4 2 4" xfId="30344"/>
    <cellStyle name="SAPBEXstdItem 3 2 4 2 5" xfId="30345"/>
    <cellStyle name="SAPBEXstdItem 3 2 4 2 6" xfId="30346"/>
    <cellStyle name="SAPBEXstdItem 3 2 4 3" xfId="30347"/>
    <cellStyle name="SAPBEXstdItem 3 2 4 4" xfId="30348"/>
    <cellStyle name="SAPBEXstdItem 3 2 4 5" xfId="30349"/>
    <cellStyle name="SAPBEXstdItem 3 2 4 6" xfId="30350"/>
    <cellStyle name="SAPBEXstdItem 3 2 4 7" xfId="30351"/>
    <cellStyle name="SAPBEXstdItem 3 2 4 8" xfId="30352"/>
    <cellStyle name="SAPBEXstdItem 3 2 5" xfId="30353"/>
    <cellStyle name="SAPBEXstdItem 3 2 5 2" xfId="30354"/>
    <cellStyle name="SAPBEXstdItem 3 2 5 2 2" xfId="30355"/>
    <cellStyle name="SAPBEXstdItem 3 2 5 2 3" xfId="30356"/>
    <cellStyle name="SAPBEXstdItem 3 2 5 2 4" xfId="30357"/>
    <cellStyle name="SAPBEXstdItem 3 2 5 2 5" xfId="30358"/>
    <cellStyle name="SAPBEXstdItem 3 2 5 2 6" xfId="30359"/>
    <cellStyle name="SAPBEXstdItem 3 2 5 3" xfId="30360"/>
    <cellStyle name="SAPBEXstdItem 3 2 5 4" xfId="30361"/>
    <cellStyle name="SAPBEXstdItem 3 2 5 5" xfId="30362"/>
    <cellStyle name="SAPBEXstdItem 3 2 5 6" xfId="30363"/>
    <cellStyle name="SAPBEXstdItem 3 2 5 7" xfId="30364"/>
    <cellStyle name="SAPBEXstdItem 3 2 5 8" xfId="30365"/>
    <cellStyle name="SAPBEXstdItem 3 2 6" xfId="30366"/>
    <cellStyle name="SAPBEXstdItem 3 2 6 2" xfId="30367"/>
    <cellStyle name="SAPBEXstdItem 3 2 6 3" xfId="30368"/>
    <cellStyle name="SAPBEXstdItem 3 2 6 4" xfId="30369"/>
    <cellStyle name="SAPBEXstdItem 3 2 6 5" xfId="30370"/>
    <cellStyle name="SAPBEXstdItem 3 2 6 6" xfId="30371"/>
    <cellStyle name="SAPBEXstdItem 3 2 6 7" xfId="30372"/>
    <cellStyle name="SAPBEXstdItem 3 2 7" xfId="30373"/>
    <cellStyle name="SAPBEXstdItem 3 2 7 2" xfId="30374"/>
    <cellStyle name="SAPBEXstdItem 3 2 7 3" xfId="30375"/>
    <cellStyle name="SAPBEXstdItem 3 2 7 4" xfId="30376"/>
    <cellStyle name="SAPBEXstdItem 3 2 7 5" xfId="30377"/>
    <cellStyle name="SAPBEXstdItem 3 2 7 6" xfId="30378"/>
    <cellStyle name="SAPBEXstdItem 3 2 8" xfId="30379"/>
    <cellStyle name="SAPBEXstdItem 3 2 9" xfId="30380"/>
    <cellStyle name="SAPBEXstdItem 3 3" xfId="30381"/>
    <cellStyle name="SAPBEXstdItem 3 3 10" xfId="30382"/>
    <cellStyle name="SAPBEXstdItem 3 3 2" xfId="30383"/>
    <cellStyle name="SAPBEXstdItem 3 3 2 2" xfId="30384"/>
    <cellStyle name="SAPBEXstdItem 3 3 2 2 2" xfId="30385"/>
    <cellStyle name="SAPBEXstdItem 3 3 2 2 3" xfId="30386"/>
    <cellStyle name="SAPBEXstdItem 3 3 2 2 4" xfId="30387"/>
    <cellStyle name="SAPBEXstdItem 3 3 2 2 5" xfId="30388"/>
    <cellStyle name="SAPBEXstdItem 3 3 2 2 6" xfId="30389"/>
    <cellStyle name="SAPBEXstdItem 3 3 2 3" xfId="30390"/>
    <cellStyle name="SAPBEXstdItem 3 3 2 4" xfId="30391"/>
    <cellStyle name="SAPBEXstdItem 3 3 2 5" xfId="30392"/>
    <cellStyle name="SAPBEXstdItem 3 3 2 6" xfId="30393"/>
    <cellStyle name="SAPBEXstdItem 3 3 2 7" xfId="30394"/>
    <cellStyle name="SAPBEXstdItem 3 3 2 8" xfId="30395"/>
    <cellStyle name="SAPBEXstdItem 3 3 3" xfId="30396"/>
    <cellStyle name="SAPBEXstdItem 3 3 3 2" xfId="30397"/>
    <cellStyle name="SAPBEXstdItem 3 3 3 3" xfId="30398"/>
    <cellStyle name="SAPBEXstdItem 3 3 3 4" xfId="30399"/>
    <cellStyle name="SAPBEXstdItem 3 3 3 5" xfId="30400"/>
    <cellStyle name="SAPBEXstdItem 3 3 3 6" xfId="30401"/>
    <cellStyle name="SAPBEXstdItem 3 3 3 7" xfId="30402"/>
    <cellStyle name="SAPBEXstdItem 3 3 4" xfId="30403"/>
    <cellStyle name="SAPBEXstdItem 3 3 4 2" xfId="30404"/>
    <cellStyle name="SAPBEXstdItem 3 3 4 3" xfId="30405"/>
    <cellStyle name="SAPBEXstdItem 3 3 4 4" xfId="30406"/>
    <cellStyle name="SAPBEXstdItem 3 3 4 5" xfId="30407"/>
    <cellStyle name="SAPBEXstdItem 3 3 4 6" xfId="30408"/>
    <cellStyle name="SAPBEXstdItem 3 3 5" xfId="30409"/>
    <cellStyle name="SAPBEXstdItem 3 3 6" xfId="30410"/>
    <cellStyle name="SAPBEXstdItem 3 3 7" xfId="30411"/>
    <cellStyle name="SAPBEXstdItem 3 3 8" xfId="30412"/>
    <cellStyle name="SAPBEXstdItem 3 3 9" xfId="30413"/>
    <cellStyle name="SAPBEXstdItem 3 4" xfId="30414"/>
    <cellStyle name="SAPBEXstdItem 3 4 2" xfId="30415"/>
    <cellStyle name="SAPBEXstdItem 3 4 2 2" xfId="30416"/>
    <cellStyle name="SAPBEXstdItem 3 4 2 3" xfId="30417"/>
    <cellStyle name="SAPBEXstdItem 3 4 2 4" xfId="30418"/>
    <cellStyle name="SAPBEXstdItem 3 4 2 5" xfId="30419"/>
    <cellStyle name="SAPBEXstdItem 3 4 2 6" xfId="30420"/>
    <cellStyle name="SAPBEXstdItem 3 4 3" xfId="30421"/>
    <cellStyle name="SAPBEXstdItem 3 4 4" xfId="30422"/>
    <cellStyle name="SAPBEXstdItem 3 4 5" xfId="30423"/>
    <cellStyle name="SAPBEXstdItem 3 4 6" xfId="30424"/>
    <cellStyle name="SAPBEXstdItem 3 4 7" xfId="30425"/>
    <cellStyle name="SAPBEXstdItem 3 4 8" xfId="30426"/>
    <cellStyle name="SAPBEXstdItem 3 5" xfId="30427"/>
    <cellStyle name="SAPBEXstdItem 3 5 2" xfId="30428"/>
    <cellStyle name="SAPBEXstdItem 3 5 2 2" xfId="30429"/>
    <cellStyle name="SAPBEXstdItem 3 5 2 3" xfId="30430"/>
    <cellStyle name="SAPBEXstdItem 3 5 2 4" xfId="30431"/>
    <cellStyle name="SAPBEXstdItem 3 5 2 5" xfId="30432"/>
    <cellStyle name="SAPBEXstdItem 3 5 2 6" xfId="30433"/>
    <cellStyle name="SAPBEXstdItem 3 5 3" xfId="30434"/>
    <cellStyle name="SAPBEXstdItem 3 5 4" xfId="30435"/>
    <cellStyle name="SAPBEXstdItem 3 5 5" xfId="30436"/>
    <cellStyle name="SAPBEXstdItem 3 5 6" xfId="30437"/>
    <cellStyle name="SAPBEXstdItem 3 5 7" xfId="30438"/>
    <cellStyle name="SAPBEXstdItem 3 5 8" xfId="30439"/>
    <cellStyle name="SAPBEXstdItem 3 6" xfId="30440"/>
    <cellStyle name="SAPBEXstdItem 3 6 2" xfId="30441"/>
    <cellStyle name="SAPBEXstdItem 3 6 3" xfId="30442"/>
    <cellStyle name="SAPBEXstdItem 3 6 4" xfId="30443"/>
    <cellStyle name="SAPBEXstdItem 3 6 5" xfId="30444"/>
    <cellStyle name="SAPBEXstdItem 3 6 6" xfId="30445"/>
    <cellStyle name="SAPBEXstdItem 3 7" xfId="30446"/>
    <cellStyle name="SAPBEXstdItem 3 7 2" xfId="30447"/>
    <cellStyle name="SAPBEXstdItem 3 7 3" xfId="30448"/>
    <cellStyle name="SAPBEXstdItem 3 7 4" xfId="30449"/>
    <cellStyle name="SAPBEXstdItem 3 7 5" xfId="30450"/>
    <cellStyle name="SAPBEXstdItem 3 7 6" xfId="30451"/>
    <cellStyle name="SAPBEXstdItem 3 8" xfId="30452"/>
    <cellStyle name="SAPBEXstdItem 3 8 2" xfId="30453"/>
    <cellStyle name="SAPBEXstdItem 3 8 3" xfId="30454"/>
    <cellStyle name="SAPBEXstdItem 3 8 4" xfId="30455"/>
    <cellStyle name="SAPBEXstdItem 3 8 5" xfId="30456"/>
    <cellStyle name="SAPBEXstdItem 3 8 6" xfId="30457"/>
    <cellStyle name="SAPBEXstdItem 3 9" xfId="30458"/>
    <cellStyle name="SAPBEXstdItem 3 9 2" xfId="30459"/>
    <cellStyle name="SAPBEXstdItem 3 9 3" xfId="30460"/>
    <cellStyle name="SAPBEXstdItem 3 9 4" xfId="30461"/>
    <cellStyle name="SAPBEXstdItem 3 9 5" xfId="30462"/>
    <cellStyle name="SAPBEXstdItem 3 9 6" xfId="30463"/>
    <cellStyle name="SAPBEXstdItem 4" xfId="30464"/>
    <cellStyle name="SAPBEXstdItem 4 10" xfId="30465"/>
    <cellStyle name="SAPBEXstdItem 4 11" xfId="30466"/>
    <cellStyle name="SAPBEXstdItem 4 12" xfId="30467"/>
    <cellStyle name="SAPBEXstdItem 4 13" xfId="30468"/>
    <cellStyle name="SAPBEXstdItem 4 2" xfId="30469"/>
    <cellStyle name="SAPBEXstdItem 4 2 10" xfId="30470"/>
    <cellStyle name="SAPBEXstdItem 4 2 2" xfId="30471"/>
    <cellStyle name="SAPBEXstdItem 4 2 2 2" xfId="30472"/>
    <cellStyle name="SAPBEXstdItem 4 2 2 2 2" xfId="30473"/>
    <cellStyle name="SAPBEXstdItem 4 2 2 2 3" xfId="30474"/>
    <cellStyle name="SAPBEXstdItem 4 2 2 2 4" xfId="30475"/>
    <cellStyle name="SAPBEXstdItem 4 2 2 2 5" xfId="30476"/>
    <cellStyle name="SAPBEXstdItem 4 2 2 2 6" xfId="30477"/>
    <cellStyle name="SAPBEXstdItem 4 2 2 3" xfId="30478"/>
    <cellStyle name="SAPBEXstdItem 4 2 2 4" xfId="30479"/>
    <cellStyle name="SAPBEXstdItem 4 2 2 5" xfId="30480"/>
    <cellStyle name="SAPBEXstdItem 4 2 2 6" xfId="30481"/>
    <cellStyle name="SAPBEXstdItem 4 2 2 7" xfId="30482"/>
    <cellStyle name="SAPBEXstdItem 4 2 2 8" xfId="30483"/>
    <cellStyle name="SAPBEXstdItem 4 2 3" xfId="30484"/>
    <cellStyle name="SAPBEXstdItem 4 2 3 2" xfId="30485"/>
    <cellStyle name="SAPBEXstdItem 4 2 3 3" xfId="30486"/>
    <cellStyle name="SAPBEXstdItem 4 2 3 4" xfId="30487"/>
    <cellStyle name="SAPBEXstdItem 4 2 3 5" xfId="30488"/>
    <cellStyle name="SAPBEXstdItem 4 2 3 6" xfId="30489"/>
    <cellStyle name="SAPBEXstdItem 4 2 3 7" xfId="30490"/>
    <cellStyle name="SAPBEXstdItem 4 2 4" xfId="30491"/>
    <cellStyle name="SAPBEXstdItem 4 2 4 2" xfId="30492"/>
    <cellStyle name="SAPBEXstdItem 4 2 4 3" xfId="30493"/>
    <cellStyle name="SAPBEXstdItem 4 2 4 4" xfId="30494"/>
    <cellStyle name="SAPBEXstdItem 4 2 4 5" xfId="30495"/>
    <cellStyle name="SAPBEXstdItem 4 2 4 6" xfId="30496"/>
    <cellStyle name="SAPBEXstdItem 4 2 5" xfId="30497"/>
    <cellStyle name="SAPBEXstdItem 4 2 6" xfId="30498"/>
    <cellStyle name="SAPBEXstdItem 4 2 7" xfId="30499"/>
    <cellStyle name="SAPBEXstdItem 4 2 8" xfId="30500"/>
    <cellStyle name="SAPBEXstdItem 4 2 9" xfId="30501"/>
    <cellStyle name="SAPBEXstdItem 4 3" xfId="30502"/>
    <cellStyle name="SAPBEXstdItem 4 3 10" xfId="30503"/>
    <cellStyle name="SAPBEXstdItem 4 3 2" xfId="30504"/>
    <cellStyle name="SAPBEXstdItem 4 3 2 2" xfId="30505"/>
    <cellStyle name="SAPBEXstdItem 4 3 2 2 2" xfId="30506"/>
    <cellStyle name="SAPBEXstdItem 4 3 2 2 3" xfId="30507"/>
    <cellStyle name="SAPBEXstdItem 4 3 2 2 4" xfId="30508"/>
    <cellStyle name="SAPBEXstdItem 4 3 2 2 5" xfId="30509"/>
    <cellStyle name="SAPBEXstdItem 4 3 2 2 6" xfId="30510"/>
    <cellStyle name="SAPBEXstdItem 4 3 2 3" xfId="30511"/>
    <cellStyle name="SAPBEXstdItem 4 3 2 4" xfId="30512"/>
    <cellStyle name="SAPBEXstdItem 4 3 2 5" xfId="30513"/>
    <cellStyle name="SAPBEXstdItem 4 3 2 6" xfId="30514"/>
    <cellStyle name="SAPBEXstdItem 4 3 2 7" xfId="30515"/>
    <cellStyle name="SAPBEXstdItem 4 3 2 8" xfId="30516"/>
    <cellStyle name="SAPBEXstdItem 4 3 3" xfId="30517"/>
    <cellStyle name="SAPBEXstdItem 4 3 3 2" xfId="30518"/>
    <cellStyle name="SAPBEXstdItem 4 3 3 3" xfId="30519"/>
    <cellStyle name="SAPBEXstdItem 4 3 3 4" xfId="30520"/>
    <cellStyle name="SAPBEXstdItem 4 3 3 5" xfId="30521"/>
    <cellStyle name="SAPBEXstdItem 4 3 3 6" xfId="30522"/>
    <cellStyle name="SAPBEXstdItem 4 3 3 7" xfId="30523"/>
    <cellStyle name="SAPBEXstdItem 4 3 4" xfId="30524"/>
    <cellStyle name="SAPBEXstdItem 4 3 4 2" xfId="30525"/>
    <cellStyle name="SAPBEXstdItem 4 3 4 3" xfId="30526"/>
    <cellStyle name="SAPBEXstdItem 4 3 4 4" xfId="30527"/>
    <cellStyle name="SAPBEXstdItem 4 3 4 5" xfId="30528"/>
    <cellStyle name="SAPBEXstdItem 4 3 4 6" xfId="30529"/>
    <cellStyle name="SAPBEXstdItem 4 3 5" xfId="30530"/>
    <cellStyle name="SAPBEXstdItem 4 3 6" xfId="30531"/>
    <cellStyle name="SAPBEXstdItem 4 3 7" xfId="30532"/>
    <cellStyle name="SAPBEXstdItem 4 3 8" xfId="30533"/>
    <cellStyle name="SAPBEXstdItem 4 3 9" xfId="30534"/>
    <cellStyle name="SAPBEXstdItem 4 4" xfId="30535"/>
    <cellStyle name="SAPBEXstdItem 4 4 2" xfId="30536"/>
    <cellStyle name="SAPBEXstdItem 4 4 2 2" xfId="30537"/>
    <cellStyle name="SAPBEXstdItem 4 4 2 3" xfId="30538"/>
    <cellStyle name="SAPBEXstdItem 4 4 2 4" xfId="30539"/>
    <cellStyle name="SAPBEXstdItem 4 4 2 5" xfId="30540"/>
    <cellStyle name="SAPBEXstdItem 4 4 2 6" xfId="30541"/>
    <cellStyle name="SAPBEXstdItem 4 4 3" xfId="30542"/>
    <cellStyle name="SAPBEXstdItem 4 4 4" xfId="30543"/>
    <cellStyle name="SAPBEXstdItem 4 4 5" xfId="30544"/>
    <cellStyle name="SAPBEXstdItem 4 4 6" xfId="30545"/>
    <cellStyle name="SAPBEXstdItem 4 4 7" xfId="30546"/>
    <cellStyle name="SAPBEXstdItem 4 4 8" xfId="30547"/>
    <cellStyle name="SAPBEXstdItem 4 5" xfId="30548"/>
    <cellStyle name="SAPBEXstdItem 4 5 2" xfId="30549"/>
    <cellStyle name="SAPBEXstdItem 4 5 2 2" xfId="30550"/>
    <cellStyle name="SAPBEXstdItem 4 5 2 3" xfId="30551"/>
    <cellStyle name="SAPBEXstdItem 4 5 2 4" xfId="30552"/>
    <cellStyle name="SAPBEXstdItem 4 5 2 5" xfId="30553"/>
    <cellStyle name="SAPBEXstdItem 4 5 2 6" xfId="30554"/>
    <cellStyle name="SAPBEXstdItem 4 5 3" xfId="30555"/>
    <cellStyle name="SAPBEXstdItem 4 5 4" xfId="30556"/>
    <cellStyle name="SAPBEXstdItem 4 5 5" xfId="30557"/>
    <cellStyle name="SAPBEXstdItem 4 5 6" xfId="30558"/>
    <cellStyle name="SAPBEXstdItem 4 5 7" xfId="30559"/>
    <cellStyle name="SAPBEXstdItem 4 5 8" xfId="30560"/>
    <cellStyle name="SAPBEXstdItem 4 6" xfId="30561"/>
    <cellStyle name="SAPBEXstdItem 4 6 2" xfId="30562"/>
    <cellStyle name="SAPBEXstdItem 4 6 3" xfId="30563"/>
    <cellStyle name="SAPBEXstdItem 4 6 4" xfId="30564"/>
    <cellStyle name="SAPBEXstdItem 4 6 5" xfId="30565"/>
    <cellStyle name="SAPBEXstdItem 4 6 6" xfId="30566"/>
    <cellStyle name="SAPBEXstdItem 4 6 7" xfId="30567"/>
    <cellStyle name="SAPBEXstdItem 4 7" xfId="30568"/>
    <cellStyle name="SAPBEXstdItem 4 7 2" xfId="30569"/>
    <cellStyle name="SAPBEXstdItem 4 7 3" xfId="30570"/>
    <cellStyle name="SAPBEXstdItem 4 7 4" xfId="30571"/>
    <cellStyle name="SAPBEXstdItem 4 7 5" xfId="30572"/>
    <cellStyle name="SAPBEXstdItem 4 7 6" xfId="30573"/>
    <cellStyle name="SAPBEXstdItem 4 8" xfId="30574"/>
    <cellStyle name="SAPBEXstdItem 4 9" xfId="30575"/>
    <cellStyle name="SAPBEXstdItem 5" xfId="30576"/>
    <cellStyle name="SAPBEXstdItem 5 10" xfId="30577"/>
    <cellStyle name="SAPBEXstdItem 5 11" xfId="30578"/>
    <cellStyle name="SAPBEXstdItem 5 12" xfId="30579"/>
    <cellStyle name="SAPBEXstdItem 5 13" xfId="30580"/>
    <cellStyle name="SAPBEXstdItem 5 2" xfId="30581"/>
    <cellStyle name="SAPBEXstdItem 5 2 10" xfId="30582"/>
    <cellStyle name="SAPBEXstdItem 5 2 2" xfId="30583"/>
    <cellStyle name="SAPBEXstdItem 5 2 2 2" xfId="30584"/>
    <cellStyle name="SAPBEXstdItem 5 2 2 2 2" xfId="30585"/>
    <cellStyle name="SAPBEXstdItem 5 2 2 2 3" xfId="30586"/>
    <cellStyle name="SAPBEXstdItem 5 2 2 2 4" xfId="30587"/>
    <cellStyle name="SAPBEXstdItem 5 2 2 2 5" xfId="30588"/>
    <cellStyle name="SAPBEXstdItem 5 2 2 2 6" xfId="30589"/>
    <cellStyle name="SAPBEXstdItem 5 2 2 3" xfId="30590"/>
    <cellStyle name="SAPBEXstdItem 5 2 2 4" xfId="30591"/>
    <cellStyle name="SAPBEXstdItem 5 2 2 5" xfId="30592"/>
    <cellStyle name="SAPBEXstdItem 5 2 2 6" xfId="30593"/>
    <cellStyle name="SAPBEXstdItem 5 2 2 7" xfId="30594"/>
    <cellStyle name="SAPBEXstdItem 5 2 2 8" xfId="30595"/>
    <cellStyle name="SAPBEXstdItem 5 2 3" xfId="30596"/>
    <cellStyle name="SAPBEXstdItem 5 2 3 2" xfId="30597"/>
    <cellStyle name="SAPBEXstdItem 5 2 3 3" xfId="30598"/>
    <cellStyle name="SAPBEXstdItem 5 2 3 4" xfId="30599"/>
    <cellStyle name="SAPBEXstdItem 5 2 3 5" xfId="30600"/>
    <cellStyle name="SAPBEXstdItem 5 2 3 6" xfId="30601"/>
    <cellStyle name="SAPBEXstdItem 5 2 3 7" xfId="30602"/>
    <cellStyle name="SAPBEXstdItem 5 2 4" xfId="30603"/>
    <cellStyle name="SAPBEXstdItem 5 2 4 2" xfId="30604"/>
    <cellStyle name="SAPBEXstdItem 5 2 4 3" xfId="30605"/>
    <cellStyle name="SAPBEXstdItem 5 2 4 4" xfId="30606"/>
    <cellStyle name="SAPBEXstdItem 5 2 4 5" xfId="30607"/>
    <cellStyle name="SAPBEXstdItem 5 2 4 6" xfId="30608"/>
    <cellStyle name="SAPBEXstdItem 5 2 5" xfId="30609"/>
    <cellStyle name="SAPBEXstdItem 5 2 6" xfId="30610"/>
    <cellStyle name="SAPBEXstdItem 5 2 7" xfId="30611"/>
    <cellStyle name="SAPBEXstdItem 5 2 8" xfId="30612"/>
    <cellStyle name="SAPBEXstdItem 5 2 9" xfId="30613"/>
    <cellStyle name="SAPBEXstdItem 5 3" xfId="30614"/>
    <cellStyle name="SAPBEXstdItem 5 3 10" xfId="30615"/>
    <cellStyle name="SAPBEXstdItem 5 3 2" xfId="30616"/>
    <cellStyle name="SAPBEXstdItem 5 3 2 2" xfId="30617"/>
    <cellStyle name="SAPBEXstdItem 5 3 2 2 2" xfId="30618"/>
    <cellStyle name="SAPBEXstdItem 5 3 2 2 3" xfId="30619"/>
    <cellStyle name="SAPBEXstdItem 5 3 2 2 4" xfId="30620"/>
    <cellStyle name="SAPBEXstdItem 5 3 2 2 5" xfId="30621"/>
    <cellStyle name="SAPBEXstdItem 5 3 2 2 6" xfId="30622"/>
    <cellStyle name="SAPBEXstdItem 5 3 2 3" xfId="30623"/>
    <cellStyle name="SAPBEXstdItem 5 3 2 4" xfId="30624"/>
    <cellStyle name="SAPBEXstdItem 5 3 2 5" xfId="30625"/>
    <cellStyle name="SAPBEXstdItem 5 3 2 6" xfId="30626"/>
    <cellStyle name="SAPBEXstdItem 5 3 2 7" xfId="30627"/>
    <cellStyle name="SAPBEXstdItem 5 3 2 8" xfId="30628"/>
    <cellStyle name="SAPBEXstdItem 5 3 3" xfId="30629"/>
    <cellStyle name="SAPBEXstdItem 5 3 3 2" xfId="30630"/>
    <cellStyle name="SAPBEXstdItem 5 3 3 3" xfId="30631"/>
    <cellStyle name="SAPBEXstdItem 5 3 3 4" xfId="30632"/>
    <cellStyle name="SAPBEXstdItem 5 3 3 5" xfId="30633"/>
    <cellStyle name="SAPBEXstdItem 5 3 3 6" xfId="30634"/>
    <cellStyle name="SAPBEXstdItem 5 3 3 7" xfId="30635"/>
    <cellStyle name="SAPBEXstdItem 5 3 4" xfId="30636"/>
    <cellStyle name="SAPBEXstdItem 5 3 4 2" xfId="30637"/>
    <cellStyle name="SAPBEXstdItem 5 3 4 3" xfId="30638"/>
    <cellStyle name="SAPBEXstdItem 5 3 4 4" xfId="30639"/>
    <cellStyle name="SAPBEXstdItem 5 3 4 5" xfId="30640"/>
    <cellStyle name="SAPBEXstdItem 5 3 4 6" xfId="30641"/>
    <cellStyle name="SAPBEXstdItem 5 3 5" xfId="30642"/>
    <cellStyle name="SAPBEXstdItem 5 3 6" xfId="30643"/>
    <cellStyle name="SAPBEXstdItem 5 3 7" xfId="30644"/>
    <cellStyle name="SAPBEXstdItem 5 3 8" xfId="30645"/>
    <cellStyle name="SAPBEXstdItem 5 3 9" xfId="30646"/>
    <cellStyle name="SAPBEXstdItem 5 4" xfId="30647"/>
    <cellStyle name="SAPBEXstdItem 5 4 2" xfId="30648"/>
    <cellStyle name="SAPBEXstdItem 5 4 2 2" xfId="30649"/>
    <cellStyle name="SAPBEXstdItem 5 4 2 3" xfId="30650"/>
    <cellStyle name="SAPBEXstdItem 5 4 2 4" xfId="30651"/>
    <cellStyle name="SAPBEXstdItem 5 4 2 5" xfId="30652"/>
    <cellStyle name="SAPBEXstdItem 5 4 2 6" xfId="30653"/>
    <cellStyle name="SAPBEXstdItem 5 4 3" xfId="30654"/>
    <cellStyle name="SAPBEXstdItem 5 4 4" xfId="30655"/>
    <cellStyle name="SAPBEXstdItem 5 4 5" xfId="30656"/>
    <cellStyle name="SAPBEXstdItem 5 4 6" xfId="30657"/>
    <cellStyle name="SAPBEXstdItem 5 4 7" xfId="30658"/>
    <cellStyle name="SAPBEXstdItem 5 4 8" xfId="30659"/>
    <cellStyle name="SAPBEXstdItem 5 5" xfId="30660"/>
    <cellStyle name="SAPBEXstdItem 5 5 2" xfId="30661"/>
    <cellStyle name="SAPBEXstdItem 5 5 2 2" xfId="30662"/>
    <cellStyle name="SAPBEXstdItem 5 5 2 3" xfId="30663"/>
    <cellStyle name="SAPBEXstdItem 5 5 2 4" xfId="30664"/>
    <cellStyle name="SAPBEXstdItem 5 5 2 5" xfId="30665"/>
    <cellStyle name="SAPBEXstdItem 5 5 2 6" xfId="30666"/>
    <cellStyle name="SAPBEXstdItem 5 5 3" xfId="30667"/>
    <cellStyle name="SAPBEXstdItem 5 5 4" xfId="30668"/>
    <cellStyle name="SAPBEXstdItem 5 5 5" xfId="30669"/>
    <cellStyle name="SAPBEXstdItem 5 5 6" xfId="30670"/>
    <cellStyle name="SAPBEXstdItem 5 5 7" xfId="30671"/>
    <cellStyle name="SAPBEXstdItem 5 5 8" xfId="30672"/>
    <cellStyle name="SAPBEXstdItem 5 6" xfId="30673"/>
    <cellStyle name="SAPBEXstdItem 5 6 2" xfId="30674"/>
    <cellStyle name="SAPBEXstdItem 5 6 3" xfId="30675"/>
    <cellStyle name="SAPBEXstdItem 5 6 4" xfId="30676"/>
    <cellStyle name="SAPBEXstdItem 5 6 5" xfId="30677"/>
    <cellStyle name="SAPBEXstdItem 5 6 6" xfId="30678"/>
    <cellStyle name="SAPBEXstdItem 5 6 7" xfId="30679"/>
    <cellStyle name="SAPBEXstdItem 5 7" xfId="30680"/>
    <cellStyle name="SAPBEXstdItem 5 7 2" xfId="30681"/>
    <cellStyle name="SAPBEXstdItem 5 7 3" xfId="30682"/>
    <cellStyle name="SAPBEXstdItem 5 7 4" xfId="30683"/>
    <cellStyle name="SAPBEXstdItem 5 7 5" xfId="30684"/>
    <cellStyle name="SAPBEXstdItem 5 7 6" xfId="30685"/>
    <cellStyle name="SAPBEXstdItem 5 8" xfId="30686"/>
    <cellStyle name="SAPBEXstdItem 5 9" xfId="30687"/>
    <cellStyle name="SAPBEXstdItem 6" xfId="30688"/>
    <cellStyle name="SAPBEXstdItem 6 10" xfId="30689"/>
    <cellStyle name="SAPBEXstdItem 6 2" xfId="30690"/>
    <cellStyle name="SAPBEXstdItem 6 2 2" xfId="30691"/>
    <cellStyle name="SAPBEXstdItem 6 2 2 2" xfId="30692"/>
    <cellStyle name="SAPBEXstdItem 6 2 2 3" xfId="30693"/>
    <cellStyle name="SAPBEXstdItem 6 2 2 4" xfId="30694"/>
    <cellStyle name="SAPBEXstdItem 6 2 2 5" xfId="30695"/>
    <cellStyle name="SAPBEXstdItem 6 2 2 6" xfId="30696"/>
    <cellStyle name="SAPBEXstdItem 6 2 3" xfId="30697"/>
    <cellStyle name="SAPBEXstdItem 6 2 4" xfId="30698"/>
    <cellStyle name="SAPBEXstdItem 6 2 5" xfId="30699"/>
    <cellStyle name="SAPBEXstdItem 6 2 6" xfId="30700"/>
    <cellStyle name="SAPBEXstdItem 6 2 7" xfId="30701"/>
    <cellStyle name="SAPBEXstdItem 6 2 8" xfId="30702"/>
    <cellStyle name="SAPBEXstdItem 6 3" xfId="30703"/>
    <cellStyle name="SAPBEXstdItem 6 3 2" xfId="30704"/>
    <cellStyle name="SAPBEXstdItem 6 3 3" xfId="30705"/>
    <cellStyle name="SAPBEXstdItem 6 3 4" xfId="30706"/>
    <cellStyle name="SAPBEXstdItem 6 3 5" xfId="30707"/>
    <cellStyle name="SAPBEXstdItem 6 3 6" xfId="30708"/>
    <cellStyle name="SAPBEXstdItem 6 3 7" xfId="30709"/>
    <cellStyle name="SAPBEXstdItem 6 4" xfId="30710"/>
    <cellStyle name="SAPBEXstdItem 6 4 2" xfId="30711"/>
    <cellStyle name="SAPBEXstdItem 6 4 3" xfId="30712"/>
    <cellStyle name="SAPBEXstdItem 6 4 4" xfId="30713"/>
    <cellStyle name="SAPBEXstdItem 6 4 5" xfId="30714"/>
    <cellStyle name="SAPBEXstdItem 6 4 6" xfId="30715"/>
    <cellStyle name="SAPBEXstdItem 6 5" xfId="30716"/>
    <cellStyle name="SAPBEXstdItem 6 6" xfId="30717"/>
    <cellStyle name="SAPBEXstdItem 6 7" xfId="30718"/>
    <cellStyle name="SAPBEXstdItem 6 8" xfId="30719"/>
    <cellStyle name="SAPBEXstdItem 6 9" xfId="30720"/>
    <cellStyle name="SAPBEXstdItem 7" xfId="30721"/>
    <cellStyle name="SAPBEXstdItem 7 2" xfId="30722"/>
    <cellStyle name="SAPBEXstdItem 7 3" xfId="30723"/>
    <cellStyle name="SAPBEXstdItem 7 4" xfId="30724"/>
    <cellStyle name="SAPBEXstdItem 7 5" xfId="30725"/>
    <cellStyle name="SAPBEXstdItem 7 6" xfId="30726"/>
    <cellStyle name="SAPBEXstdItem 8" xfId="30727"/>
    <cellStyle name="SAPBEXstdItem 8 2" xfId="30728"/>
    <cellStyle name="SAPBEXstdItem 8 3" xfId="30729"/>
    <cellStyle name="SAPBEXstdItem 8 4" xfId="30730"/>
    <cellStyle name="SAPBEXstdItem 8 5" xfId="30731"/>
    <cellStyle name="SAPBEXstdItem 8 6" xfId="30732"/>
    <cellStyle name="SAPBEXstdItem 9" xfId="30733"/>
    <cellStyle name="SAPBEXstdItem 9 2" xfId="30734"/>
    <cellStyle name="SAPBEXstdItemX" xfId="30735"/>
    <cellStyle name="SAPBEXstdItemX 10" xfId="30736"/>
    <cellStyle name="SAPBEXstdItemX 11" xfId="30737"/>
    <cellStyle name="SAPBEXstdItemX 12" xfId="30738"/>
    <cellStyle name="SAPBEXstdItemX 13" xfId="30739"/>
    <cellStyle name="SAPBEXstdItemX 14" xfId="30740"/>
    <cellStyle name="SAPBEXstdItemX 15" xfId="30741"/>
    <cellStyle name="SAPBEXstdItemX 2" xfId="30742"/>
    <cellStyle name="SAPBEXstdItemX 2 10" xfId="30743"/>
    <cellStyle name="SAPBEXstdItemX 2 11" xfId="30744"/>
    <cellStyle name="SAPBEXstdItemX 2 12" xfId="30745"/>
    <cellStyle name="SAPBEXstdItemX 2 13" xfId="30746"/>
    <cellStyle name="SAPBEXstdItemX 2 14" xfId="30747"/>
    <cellStyle name="SAPBEXstdItemX 2 15" xfId="30748"/>
    <cellStyle name="SAPBEXstdItemX 2 16" xfId="30749"/>
    <cellStyle name="SAPBEXstdItemX 2 17" xfId="30750"/>
    <cellStyle name="SAPBEXstdItemX 2 2" xfId="30751"/>
    <cellStyle name="SAPBEXstdItemX 2 2 10" xfId="30752"/>
    <cellStyle name="SAPBEXstdItemX 2 2 11" xfId="30753"/>
    <cellStyle name="SAPBEXstdItemX 2 2 12" xfId="30754"/>
    <cellStyle name="SAPBEXstdItemX 2 2 13" xfId="30755"/>
    <cellStyle name="SAPBEXstdItemX 2 2 14" xfId="30756"/>
    <cellStyle name="SAPBEXstdItemX 2 2 15" xfId="30757"/>
    <cellStyle name="SAPBEXstdItemX 2 2 16" xfId="30758"/>
    <cellStyle name="SAPBEXstdItemX 2 2 17" xfId="30759"/>
    <cellStyle name="SAPBEXstdItemX 2 2 2" xfId="30760"/>
    <cellStyle name="SAPBEXstdItemX 2 2 2 10" xfId="30761"/>
    <cellStyle name="SAPBEXstdItemX 2 2 2 11" xfId="30762"/>
    <cellStyle name="SAPBEXstdItemX 2 2 2 12" xfId="30763"/>
    <cellStyle name="SAPBEXstdItemX 2 2 2 13" xfId="30764"/>
    <cellStyle name="SAPBEXstdItemX 2 2 2 14" xfId="30765"/>
    <cellStyle name="SAPBEXstdItemX 2 2 2 15" xfId="30766"/>
    <cellStyle name="SAPBEXstdItemX 2 2 2 2" xfId="30767"/>
    <cellStyle name="SAPBEXstdItemX 2 2 2 2 10" xfId="30768"/>
    <cellStyle name="SAPBEXstdItemX 2 2 2 2 2" xfId="30769"/>
    <cellStyle name="SAPBEXstdItemX 2 2 2 2 2 2" xfId="30770"/>
    <cellStyle name="SAPBEXstdItemX 2 2 2 2 2 2 2" xfId="30771"/>
    <cellStyle name="SAPBEXstdItemX 2 2 2 2 2 2 3" xfId="30772"/>
    <cellStyle name="SAPBEXstdItemX 2 2 2 2 2 2 4" xfId="30773"/>
    <cellStyle name="SAPBEXstdItemX 2 2 2 2 2 2 5" xfId="30774"/>
    <cellStyle name="SAPBEXstdItemX 2 2 2 2 2 2 6" xfId="30775"/>
    <cellStyle name="SAPBEXstdItemX 2 2 2 2 2 3" xfId="30776"/>
    <cellStyle name="SAPBEXstdItemX 2 2 2 2 2 4" xfId="30777"/>
    <cellStyle name="SAPBEXstdItemX 2 2 2 2 2 5" xfId="30778"/>
    <cellStyle name="SAPBEXstdItemX 2 2 2 2 2 6" xfId="30779"/>
    <cellStyle name="SAPBEXstdItemX 2 2 2 2 2 7" xfId="30780"/>
    <cellStyle name="SAPBEXstdItemX 2 2 2 2 2 8" xfId="30781"/>
    <cellStyle name="SAPBEXstdItemX 2 2 2 2 3" xfId="30782"/>
    <cellStyle name="SAPBEXstdItemX 2 2 2 2 3 2" xfId="30783"/>
    <cellStyle name="SAPBEXstdItemX 2 2 2 2 3 3" xfId="30784"/>
    <cellStyle name="SAPBEXstdItemX 2 2 2 2 3 4" xfId="30785"/>
    <cellStyle name="SAPBEXstdItemX 2 2 2 2 3 5" xfId="30786"/>
    <cellStyle name="SAPBEXstdItemX 2 2 2 2 3 6" xfId="30787"/>
    <cellStyle name="SAPBEXstdItemX 2 2 2 2 3 7" xfId="30788"/>
    <cellStyle name="SAPBEXstdItemX 2 2 2 2 4" xfId="30789"/>
    <cellStyle name="SAPBEXstdItemX 2 2 2 2 4 2" xfId="30790"/>
    <cellStyle name="SAPBEXstdItemX 2 2 2 2 4 3" xfId="30791"/>
    <cellStyle name="SAPBEXstdItemX 2 2 2 2 4 4" xfId="30792"/>
    <cellStyle name="SAPBEXstdItemX 2 2 2 2 4 5" xfId="30793"/>
    <cellStyle name="SAPBEXstdItemX 2 2 2 2 4 6" xfId="30794"/>
    <cellStyle name="SAPBEXstdItemX 2 2 2 2 5" xfId="30795"/>
    <cellStyle name="SAPBEXstdItemX 2 2 2 2 6" xfId="30796"/>
    <cellStyle name="SAPBEXstdItemX 2 2 2 2 7" xfId="30797"/>
    <cellStyle name="SAPBEXstdItemX 2 2 2 2 8" xfId="30798"/>
    <cellStyle name="SAPBEXstdItemX 2 2 2 2 9" xfId="30799"/>
    <cellStyle name="SAPBEXstdItemX 2 2 2 3" xfId="30800"/>
    <cellStyle name="SAPBEXstdItemX 2 2 2 3 10" xfId="30801"/>
    <cellStyle name="SAPBEXstdItemX 2 2 2 3 2" xfId="30802"/>
    <cellStyle name="SAPBEXstdItemX 2 2 2 3 2 2" xfId="30803"/>
    <cellStyle name="SAPBEXstdItemX 2 2 2 3 2 2 2" xfId="30804"/>
    <cellStyle name="SAPBEXstdItemX 2 2 2 3 2 2 3" xfId="30805"/>
    <cellStyle name="SAPBEXstdItemX 2 2 2 3 2 2 4" xfId="30806"/>
    <cellStyle name="SAPBEXstdItemX 2 2 2 3 2 2 5" xfId="30807"/>
    <cellStyle name="SAPBEXstdItemX 2 2 2 3 2 2 6" xfId="30808"/>
    <cellStyle name="SAPBEXstdItemX 2 2 2 3 2 3" xfId="30809"/>
    <cellStyle name="SAPBEXstdItemX 2 2 2 3 2 4" xfId="30810"/>
    <cellStyle name="SAPBEXstdItemX 2 2 2 3 2 5" xfId="30811"/>
    <cellStyle name="SAPBEXstdItemX 2 2 2 3 2 6" xfId="30812"/>
    <cellStyle name="SAPBEXstdItemX 2 2 2 3 2 7" xfId="30813"/>
    <cellStyle name="SAPBEXstdItemX 2 2 2 3 2 8" xfId="30814"/>
    <cellStyle name="SAPBEXstdItemX 2 2 2 3 3" xfId="30815"/>
    <cellStyle name="SAPBEXstdItemX 2 2 2 3 3 2" xfId="30816"/>
    <cellStyle name="SAPBEXstdItemX 2 2 2 3 3 3" xfId="30817"/>
    <cellStyle name="SAPBEXstdItemX 2 2 2 3 3 4" xfId="30818"/>
    <cellStyle name="SAPBEXstdItemX 2 2 2 3 3 5" xfId="30819"/>
    <cellStyle name="SAPBEXstdItemX 2 2 2 3 3 6" xfId="30820"/>
    <cellStyle name="SAPBEXstdItemX 2 2 2 3 3 7" xfId="30821"/>
    <cellStyle name="SAPBEXstdItemX 2 2 2 3 4" xfId="30822"/>
    <cellStyle name="SAPBEXstdItemX 2 2 2 3 4 2" xfId="30823"/>
    <cellStyle name="SAPBEXstdItemX 2 2 2 3 4 3" xfId="30824"/>
    <cellStyle name="SAPBEXstdItemX 2 2 2 3 4 4" xfId="30825"/>
    <cellStyle name="SAPBEXstdItemX 2 2 2 3 4 5" xfId="30826"/>
    <cellStyle name="SAPBEXstdItemX 2 2 2 3 4 6" xfId="30827"/>
    <cellStyle name="SAPBEXstdItemX 2 2 2 3 5" xfId="30828"/>
    <cellStyle name="SAPBEXstdItemX 2 2 2 3 6" xfId="30829"/>
    <cellStyle name="SAPBEXstdItemX 2 2 2 3 7" xfId="30830"/>
    <cellStyle name="SAPBEXstdItemX 2 2 2 3 8" xfId="30831"/>
    <cellStyle name="SAPBEXstdItemX 2 2 2 3 9" xfId="30832"/>
    <cellStyle name="SAPBEXstdItemX 2 2 2 4" xfId="30833"/>
    <cellStyle name="SAPBEXstdItemX 2 2 2 4 2" xfId="30834"/>
    <cellStyle name="SAPBEXstdItemX 2 2 2 4 2 2" xfId="30835"/>
    <cellStyle name="SAPBEXstdItemX 2 2 2 4 2 3" xfId="30836"/>
    <cellStyle name="SAPBEXstdItemX 2 2 2 4 2 4" xfId="30837"/>
    <cellStyle name="SAPBEXstdItemX 2 2 2 4 2 5" xfId="30838"/>
    <cellStyle name="SAPBEXstdItemX 2 2 2 4 2 6" xfId="30839"/>
    <cellStyle name="SAPBEXstdItemX 2 2 2 4 3" xfId="30840"/>
    <cellStyle name="SAPBEXstdItemX 2 2 2 4 4" xfId="30841"/>
    <cellStyle name="SAPBEXstdItemX 2 2 2 4 5" xfId="30842"/>
    <cellStyle name="SAPBEXstdItemX 2 2 2 4 6" xfId="30843"/>
    <cellStyle name="SAPBEXstdItemX 2 2 2 4 7" xfId="30844"/>
    <cellStyle name="SAPBEXstdItemX 2 2 2 4 8" xfId="30845"/>
    <cellStyle name="SAPBEXstdItemX 2 2 2 5" xfId="30846"/>
    <cellStyle name="SAPBEXstdItemX 2 2 2 5 2" xfId="30847"/>
    <cellStyle name="SAPBEXstdItemX 2 2 2 5 2 2" xfId="30848"/>
    <cellStyle name="SAPBEXstdItemX 2 2 2 5 2 3" xfId="30849"/>
    <cellStyle name="SAPBEXstdItemX 2 2 2 5 2 4" xfId="30850"/>
    <cellStyle name="SAPBEXstdItemX 2 2 2 5 2 5" xfId="30851"/>
    <cellStyle name="SAPBEXstdItemX 2 2 2 5 2 6" xfId="30852"/>
    <cellStyle name="SAPBEXstdItemX 2 2 2 5 3" xfId="30853"/>
    <cellStyle name="SAPBEXstdItemX 2 2 2 5 4" xfId="30854"/>
    <cellStyle name="SAPBEXstdItemX 2 2 2 5 5" xfId="30855"/>
    <cellStyle name="SAPBEXstdItemX 2 2 2 5 6" xfId="30856"/>
    <cellStyle name="SAPBEXstdItemX 2 2 2 5 7" xfId="30857"/>
    <cellStyle name="SAPBEXstdItemX 2 2 2 5 8" xfId="30858"/>
    <cellStyle name="SAPBEXstdItemX 2 2 2 6" xfId="30859"/>
    <cellStyle name="SAPBEXstdItemX 2 2 2 6 2" xfId="30860"/>
    <cellStyle name="SAPBEXstdItemX 2 2 2 6 3" xfId="30861"/>
    <cellStyle name="SAPBEXstdItemX 2 2 2 6 4" xfId="30862"/>
    <cellStyle name="SAPBEXstdItemX 2 2 2 6 5" xfId="30863"/>
    <cellStyle name="SAPBEXstdItemX 2 2 2 6 6" xfId="30864"/>
    <cellStyle name="SAPBEXstdItemX 2 2 2 6 7" xfId="30865"/>
    <cellStyle name="SAPBEXstdItemX 2 2 2 7" xfId="30866"/>
    <cellStyle name="SAPBEXstdItemX 2 2 2 7 2" xfId="30867"/>
    <cellStyle name="SAPBEXstdItemX 2 2 2 7 3" xfId="30868"/>
    <cellStyle name="SAPBEXstdItemX 2 2 2 7 4" xfId="30869"/>
    <cellStyle name="SAPBEXstdItemX 2 2 2 7 5" xfId="30870"/>
    <cellStyle name="SAPBEXstdItemX 2 2 2 7 6" xfId="30871"/>
    <cellStyle name="SAPBEXstdItemX 2 2 2 8" xfId="30872"/>
    <cellStyle name="SAPBEXstdItemX 2 2 2 9" xfId="30873"/>
    <cellStyle name="SAPBEXstdItemX 2 2 3" xfId="30874"/>
    <cellStyle name="SAPBEXstdItemX 2 2 3 10" xfId="30875"/>
    <cellStyle name="SAPBEXstdItemX 2 2 3 2" xfId="30876"/>
    <cellStyle name="SAPBEXstdItemX 2 2 3 2 2" xfId="30877"/>
    <cellStyle name="SAPBEXstdItemX 2 2 3 2 2 2" xfId="30878"/>
    <cellStyle name="SAPBEXstdItemX 2 2 3 2 2 3" xfId="30879"/>
    <cellStyle name="SAPBEXstdItemX 2 2 3 2 2 4" xfId="30880"/>
    <cellStyle name="SAPBEXstdItemX 2 2 3 2 2 5" xfId="30881"/>
    <cellStyle name="SAPBEXstdItemX 2 2 3 2 2 6" xfId="30882"/>
    <cellStyle name="SAPBEXstdItemX 2 2 3 2 3" xfId="30883"/>
    <cellStyle name="SAPBEXstdItemX 2 2 3 2 4" xfId="30884"/>
    <cellStyle name="SAPBEXstdItemX 2 2 3 2 5" xfId="30885"/>
    <cellStyle name="SAPBEXstdItemX 2 2 3 2 6" xfId="30886"/>
    <cellStyle name="SAPBEXstdItemX 2 2 3 2 7" xfId="30887"/>
    <cellStyle name="SAPBEXstdItemX 2 2 3 2 8" xfId="30888"/>
    <cellStyle name="SAPBEXstdItemX 2 2 3 3" xfId="30889"/>
    <cellStyle name="SAPBEXstdItemX 2 2 3 3 2" xfId="30890"/>
    <cellStyle name="SAPBEXstdItemX 2 2 3 3 3" xfId="30891"/>
    <cellStyle name="SAPBEXstdItemX 2 2 3 3 4" xfId="30892"/>
    <cellStyle name="SAPBEXstdItemX 2 2 3 3 5" xfId="30893"/>
    <cellStyle name="SAPBEXstdItemX 2 2 3 3 6" xfId="30894"/>
    <cellStyle name="SAPBEXstdItemX 2 2 3 3 7" xfId="30895"/>
    <cellStyle name="SAPBEXstdItemX 2 2 3 4" xfId="30896"/>
    <cellStyle name="SAPBEXstdItemX 2 2 3 4 2" xfId="30897"/>
    <cellStyle name="SAPBEXstdItemX 2 2 3 4 3" xfId="30898"/>
    <cellStyle name="SAPBEXstdItemX 2 2 3 4 4" xfId="30899"/>
    <cellStyle name="SAPBEXstdItemX 2 2 3 4 5" xfId="30900"/>
    <cellStyle name="SAPBEXstdItemX 2 2 3 4 6" xfId="30901"/>
    <cellStyle name="SAPBEXstdItemX 2 2 3 5" xfId="30902"/>
    <cellStyle name="SAPBEXstdItemX 2 2 3 6" xfId="30903"/>
    <cellStyle name="SAPBEXstdItemX 2 2 3 7" xfId="30904"/>
    <cellStyle name="SAPBEXstdItemX 2 2 3 8" xfId="30905"/>
    <cellStyle name="SAPBEXstdItemX 2 2 3 9" xfId="30906"/>
    <cellStyle name="SAPBEXstdItemX 2 2 4" xfId="30907"/>
    <cellStyle name="SAPBEXstdItemX 2 2 4 2" xfId="30908"/>
    <cellStyle name="SAPBEXstdItemX 2 2 4 2 2" xfId="30909"/>
    <cellStyle name="SAPBEXstdItemX 2 2 4 2 3" xfId="30910"/>
    <cellStyle name="SAPBEXstdItemX 2 2 4 2 4" xfId="30911"/>
    <cellStyle name="SAPBEXstdItemX 2 2 4 2 5" xfId="30912"/>
    <cellStyle name="SAPBEXstdItemX 2 2 4 2 6" xfId="30913"/>
    <cellStyle name="SAPBEXstdItemX 2 2 4 3" xfId="30914"/>
    <cellStyle name="SAPBEXstdItemX 2 2 4 4" xfId="30915"/>
    <cellStyle name="SAPBEXstdItemX 2 2 4 5" xfId="30916"/>
    <cellStyle name="SAPBEXstdItemX 2 2 4 6" xfId="30917"/>
    <cellStyle name="SAPBEXstdItemX 2 2 4 7" xfId="30918"/>
    <cellStyle name="SAPBEXstdItemX 2 2 4 8" xfId="30919"/>
    <cellStyle name="SAPBEXstdItemX 2 2 5" xfId="30920"/>
    <cellStyle name="SAPBEXstdItemX 2 2 5 2" xfId="30921"/>
    <cellStyle name="SAPBEXstdItemX 2 2 5 2 2" xfId="30922"/>
    <cellStyle name="SAPBEXstdItemX 2 2 5 2 3" xfId="30923"/>
    <cellStyle name="SAPBEXstdItemX 2 2 5 2 4" xfId="30924"/>
    <cellStyle name="SAPBEXstdItemX 2 2 5 2 5" xfId="30925"/>
    <cellStyle name="SAPBEXstdItemX 2 2 5 2 6" xfId="30926"/>
    <cellStyle name="SAPBEXstdItemX 2 2 5 3" xfId="30927"/>
    <cellStyle name="SAPBEXstdItemX 2 2 5 4" xfId="30928"/>
    <cellStyle name="SAPBEXstdItemX 2 2 5 5" xfId="30929"/>
    <cellStyle name="SAPBEXstdItemX 2 2 5 6" xfId="30930"/>
    <cellStyle name="SAPBEXstdItemX 2 2 5 7" xfId="30931"/>
    <cellStyle name="SAPBEXstdItemX 2 2 5 8" xfId="30932"/>
    <cellStyle name="SAPBEXstdItemX 2 2 6" xfId="30933"/>
    <cellStyle name="SAPBEXstdItemX 2 2 6 2" xfId="30934"/>
    <cellStyle name="SAPBEXstdItemX 2 2 6 3" xfId="30935"/>
    <cellStyle name="SAPBEXstdItemX 2 2 6 4" xfId="30936"/>
    <cellStyle name="SAPBEXstdItemX 2 2 6 5" xfId="30937"/>
    <cellStyle name="SAPBEXstdItemX 2 2 6 6" xfId="30938"/>
    <cellStyle name="SAPBEXstdItemX 2 2 7" xfId="30939"/>
    <cellStyle name="SAPBEXstdItemX 2 2 7 2" xfId="30940"/>
    <cellStyle name="SAPBEXstdItemX 2 2 7 3" xfId="30941"/>
    <cellStyle name="SAPBEXstdItemX 2 2 7 4" xfId="30942"/>
    <cellStyle name="SAPBEXstdItemX 2 2 7 5" xfId="30943"/>
    <cellStyle name="SAPBEXstdItemX 2 2 7 6" xfId="30944"/>
    <cellStyle name="SAPBEXstdItemX 2 2 8" xfId="30945"/>
    <cellStyle name="SAPBEXstdItemX 2 2 8 2" xfId="30946"/>
    <cellStyle name="SAPBEXstdItemX 2 2 8 3" xfId="30947"/>
    <cellStyle name="SAPBEXstdItemX 2 2 8 4" xfId="30948"/>
    <cellStyle name="SAPBEXstdItemX 2 2 8 5" xfId="30949"/>
    <cellStyle name="SAPBEXstdItemX 2 2 9" xfId="30950"/>
    <cellStyle name="SAPBEXstdItemX 2 2 9 2" xfId="30951"/>
    <cellStyle name="SAPBEXstdItemX 2 2 9 3" xfId="30952"/>
    <cellStyle name="SAPBEXstdItemX 2 2 9 4" xfId="30953"/>
    <cellStyle name="SAPBEXstdItemX 2 2 9 5" xfId="30954"/>
    <cellStyle name="SAPBEXstdItemX 2 3" xfId="30955"/>
    <cellStyle name="SAPBEXstdItemX 2 3 10" xfId="30956"/>
    <cellStyle name="SAPBEXstdItemX 2 3 11" xfId="30957"/>
    <cellStyle name="SAPBEXstdItemX 2 3 12" xfId="30958"/>
    <cellStyle name="SAPBEXstdItemX 2 3 13" xfId="30959"/>
    <cellStyle name="SAPBEXstdItemX 2 3 2" xfId="30960"/>
    <cellStyle name="SAPBEXstdItemX 2 3 2 10" xfId="30961"/>
    <cellStyle name="SAPBEXstdItemX 2 3 2 2" xfId="30962"/>
    <cellStyle name="SAPBEXstdItemX 2 3 2 2 2" xfId="30963"/>
    <cellStyle name="SAPBEXstdItemX 2 3 2 2 2 2" xfId="30964"/>
    <cellStyle name="SAPBEXstdItemX 2 3 2 2 2 3" xfId="30965"/>
    <cellStyle name="SAPBEXstdItemX 2 3 2 2 2 4" xfId="30966"/>
    <cellStyle name="SAPBEXstdItemX 2 3 2 2 2 5" xfId="30967"/>
    <cellStyle name="SAPBEXstdItemX 2 3 2 2 2 6" xfId="30968"/>
    <cellStyle name="SAPBEXstdItemX 2 3 2 2 3" xfId="30969"/>
    <cellStyle name="SAPBEXstdItemX 2 3 2 2 4" xfId="30970"/>
    <cellStyle name="SAPBEXstdItemX 2 3 2 2 5" xfId="30971"/>
    <cellStyle name="SAPBEXstdItemX 2 3 2 2 6" xfId="30972"/>
    <cellStyle name="SAPBEXstdItemX 2 3 2 2 7" xfId="30973"/>
    <cellStyle name="SAPBEXstdItemX 2 3 2 2 8" xfId="30974"/>
    <cellStyle name="SAPBEXstdItemX 2 3 2 3" xfId="30975"/>
    <cellStyle name="SAPBEXstdItemX 2 3 2 3 2" xfId="30976"/>
    <cellStyle name="SAPBEXstdItemX 2 3 2 3 3" xfId="30977"/>
    <cellStyle name="SAPBEXstdItemX 2 3 2 3 4" xfId="30978"/>
    <cellStyle name="SAPBEXstdItemX 2 3 2 3 5" xfId="30979"/>
    <cellStyle name="SAPBEXstdItemX 2 3 2 3 6" xfId="30980"/>
    <cellStyle name="SAPBEXstdItemX 2 3 2 3 7" xfId="30981"/>
    <cellStyle name="SAPBEXstdItemX 2 3 2 4" xfId="30982"/>
    <cellStyle name="SAPBEXstdItemX 2 3 2 4 2" xfId="30983"/>
    <cellStyle name="SAPBEXstdItemX 2 3 2 4 3" xfId="30984"/>
    <cellStyle name="SAPBEXstdItemX 2 3 2 4 4" xfId="30985"/>
    <cellStyle name="SAPBEXstdItemX 2 3 2 4 5" xfId="30986"/>
    <cellStyle name="SAPBEXstdItemX 2 3 2 4 6" xfId="30987"/>
    <cellStyle name="SAPBEXstdItemX 2 3 2 5" xfId="30988"/>
    <cellStyle name="SAPBEXstdItemX 2 3 2 6" xfId="30989"/>
    <cellStyle name="SAPBEXstdItemX 2 3 2 7" xfId="30990"/>
    <cellStyle name="SAPBEXstdItemX 2 3 2 8" xfId="30991"/>
    <cellStyle name="SAPBEXstdItemX 2 3 2 9" xfId="30992"/>
    <cellStyle name="SAPBEXstdItemX 2 3 3" xfId="30993"/>
    <cellStyle name="SAPBEXstdItemX 2 3 3 10" xfId="30994"/>
    <cellStyle name="SAPBEXstdItemX 2 3 3 2" xfId="30995"/>
    <cellStyle name="SAPBEXstdItemX 2 3 3 2 2" xfId="30996"/>
    <cellStyle name="SAPBEXstdItemX 2 3 3 2 2 2" xfId="30997"/>
    <cellStyle name="SAPBEXstdItemX 2 3 3 2 2 3" xfId="30998"/>
    <cellStyle name="SAPBEXstdItemX 2 3 3 2 2 4" xfId="30999"/>
    <cellStyle name="SAPBEXstdItemX 2 3 3 2 2 5" xfId="31000"/>
    <cellStyle name="SAPBEXstdItemX 2 3 3 2 2 6" xfId="31001"/>
    <cellStyle name="SAPBEXstdItemX 2 3 3 2 3" xfId="31002"/>
    <cellStyle name="SAPBEXstdItemX 2 3 3 2 4" xfId="31003"/>
    <cellStyle name="SAPBEXstdItemX 2 3 3 2 5" xfId="31004"/>
    <cellStyle name="SAPBEXstdItemX 2 3 3 2 6" xfId="31005"/>
    <cellStyle name="SAPBEXstdItemX 2 3 3 2 7" xfId="31006"/>
    <cellStyle name="SAPBEXstdItemX 2 3 3 2 8" xfId="31007"/>
    <cellStyle name="SAPBEXstdItemX 2 3 3 3" xfId="31008"/>
    <cellStyle name="SAPBEXstdItemX 2 3 3 3 2" xfId="31009"/>
    <cellStyle name="SAPBEXstdItemX 2 3 3 3 3" xfId="31010"/>
    <cellStyle name="SAPBEXstdItemX 2 3 3 3 4" xfId="31011"/>
    <cellStyle name="SAPBEXstdItemX 2 3 3 3 5" xfId="31012"/>
    <cellStyle name="SAPBEXstdItemX 2 3 3 3 6" xfId="31013"/>
    <cellStyle name="SAPBEXstdItemX 2 3 3 3 7" xfId="31014"/>
    <cellStyle name="SAPBEXstdItemX 2 3 3 4" xfId="31015"/>
    <cellStyle name="SAPBEXstdItemX 2 3 3 4 2" xfId="31016"/>
    <cellStyle name="SAPBEXstdItemX 2 3 3 4 3" xfId="31017"/>
    <cellStyle name="SAPBEXstdItemX 2 3 3 4 4" xfId="31018"/>
    <cellStyle name="SAPBEXstdItemX 2 3 3 4 5" xfId="31019"/>
    <cellStyle name="SAPBEXstdItemX 2 3 3 4 6" xfId="31020"/>
    <cellStyle name="SAPBEXstdItemX 2 3 3 5" xfId="31021"/>
    <cellStyle name="SAPBEXstdItemX 2 3 3 6" xfId="31022"/>
    <cellStyle name="SAPBEXstdItemX 2 3 3 7" xfId="31023"/>
    <cellStyle name="SAPBEXstdItemX 2 3 3 8" xfId="31024"/>
    <cellStyle name="SAPBEXstdItemX 2 3 3 9" xfId="31025"/>
    <cellStyle name="SAPBEXstdItemX 2 3 4" xfId="31026"/>
    <cellStyle name="SAPBEXstdItemX 2 3 4 2" xfId="31027"/>
    <cellStyle name="SAPBEXstdItemX 2 3 4 2 2" xfId="31028"/>
    <cellStyle name="SAPBEXstdItemX 2 3 4 2 3" xfId="31029"/>
    <cellStyle name="SAPBEXstdItemX 2 3 4 2 4" xfId="31030"/>
    <cellStyle name="SAPBEXstdItemX 2 3 4 2 5" xfId="31031"/>
    <cellStyle name="SAPBEXstdItemX 2 3 4 2 6" xfId="31032"/>
    <cellStyle name="SAPBEXstdItemX 2 3 4 3" xfId="31033"/>
    <cellStyle name="SAPBEXstdItemX 2 3 4 4" xfId="31034"/>
    <cellStyle name="SAPBEXstdItemX 2 3 4 5" xfId="31035"/>
    <cellStyle name="SAPBEXstdItemX 2 3 4 6" xfId="31036"/>
    <cellStyle name="SAPBEXstdItemX 2 3 4 7" xfId="31037"/>
    <cellStyle name="SAPBEXstdItemX 2 3 4 8" xfId="31038"/>
    <cellStyle name="SAPBEXstdItemX 2 3 5" xfId="31039"/>
    <cellStyle name="SAPBEXstdItemX 2 3 5 2" xfId="31040"/>
    <cellStyle name="SAPBEXstdItemX 2 3 5 2 2" xfId="31041"/>
    <cellStyle name="SAPBEXstdItemX 2 3 5 2 3" xfId="31042"/>
    <cellStyle name="SAPBEXstdItemX 2 3 5 2 4" xfId="31043"/>
    <cellStyle name="SAPBEXstdItemX 2 3 5 2 5" xfId="31044"/>
    <cellStyle name="SAPBEXstdItemX 2 3 5 2 6" xfId="31045"/>
    <cellStyle name="SAPBEXstdItemX 2 3 5 3" xfId="31046"/>
    <cellStyle name="SAPBEXstdItemX 2 3 5 4" xfId="31047"/>
    <cellStyle name="SAPBEXstdItemX 2 3 5 5" xfId="31048"/>
    <cellStyle name="SAPBEXstdItemX 2 3 5 6" xfId="31049"/>
    <cellStyle name="SAPBEXstdItemX 2 3 5 7" xfId="31050"/>
    <cellStyle name="SAPBEXstdItemX 2 3 5 8" xfId="31051"/>
    <cellStyle name="SAPBEXstdItemX 2 3 6" xfId="31052"/>
    <cellStyle name="SAPBEXstdItemX 2 3 6 2" xfId="31053"/>
    <cellStyle name="SAPBEXstdItemX 2 3 6 3" xfId="31054"/>
    <cellStyle name="SAPBEXstdItemX 2 3 6 4" xfId="31055"/>
    <cellStyle name="SAPBEXstdItemX 2 3 6 5" xfId="31056"/>
    <cellStyle name="SAPBEXstdItemX 2 3 6 6" xfId="31057"/>
    <cellStyle name="SAPBEXstdItemX 2 3 6 7" xfId="31058"/>
    <cellStyle name="SAPBEXstdItemX 2 3 7" xfId="31059"/>
    <cellStyle name="SAPBEXstdItemX 2 3 7 2" xfId="31060"/>
    <cellStyle name="SAPBEXstdItemX 2 3 7 3" xfId="31061"/>
    <cellStyle name="SAPBEXstdItemX 2 3 7 4" xfId="31062"/>
    <cellStyle name="SAPBEXstdItemX 2 3 7 5" xfId="31063"/>
    <cellStyle name="SAPBEXstdItemX 2 3 7 6" xfId="31064"/>
    <cellStyle name="SAPBEXstdItemX 2 3 8" xfId="31065"/>
    <cellStyle name="SAPBEXstdItemX 2 3 9" xfId="31066"/>
    <cellStyle name="SAPBEXstdItemX 2 4" xfId="31067"/>
    <cellStyle name="SAPBEXstdItemX 2 4 10" xfId="31068"/>
    <cellStyle name="SAPBEXstdItemX 2 4 11" xfId="31069"/>
    <cellStyle name="SAPBEXstdItemX 2 4 12" xfId="31070"/>
    <cellStyle name="SAPBEXstdItemX 2 4 13" xfId="31071"/>
    <cellStyle name="SAPBEXstdItemX 2 4 2" xfId="31072"/>
    <cellStyle name="SAPBEXstdItemX 2 4 2 10" xfId="31073"/>
    <cellStyle name="SAPBEXstdItemX 2 4 2 2" xfId="31074"/>
    <cellStyle name="SAPBEXstdItemX 2 4 2 2 2" xfId="31075"/>
    <cellStyle name="SAPBEXstdItemX 2 4 2 2 2 2" xfId="31076"/>
    <cellStyle name="SAPBEXstdItemX 2 4 2 2 2 3" xfId="31077"/>
    <cellStyle name="SAPBEXstdItemX 2 4 2 2 2 4" xfId="31078"/>
    <cellStyle name="SAPBEXstdItemX 2 4 2 2 2 5" xfId="31079"/>
    <cellStyle name="SAPBEXstdItemX 2 4 2 2 2 6" xfId="31080"/>
    <cellStyle name="SAPBEXstdItemX 2 4 2 2 3" xfId="31081"/>
    <cellStyle name="SAPBEXstdItemX 2 4 2 2 4" xfId="31082"/>
    <cellStyle name="SAPBEXstdItemX 2 4 2 2 5" xfId="31083"/>
    <cellStyle name="SAPBEXstdItemX 2 4 2 2 6" xfId="31084"/>
    <cellStyle name="SAPBEXstdItemX 2 4 2 2 7" xfId="31085"/>
    <cellStyle name="SAPBEXstdItemX 2 4 2 2 8" xfId="31086"/>
    <cellStyle name="SAPBEXstdItemX 2 4 2 3" xfId="31087"/>
    <cellStyle name="SAPBEXstdItemX 2 4 2 3 2" xfId="31088"/>
    <cellStyle name="SAPBEXstdItemX 2 4 2 3 3" xfId="31089"/>
    <cellStyle name="SAPBEXstdItemX 2 4 2 3 4" xfId="31090"/>
    <cellStyle name="SAPBEXstdItemX 2 4 2 3 5" xfId="31091"/>
    <cellStyle name="SAPBEXstdItemX 2 4 2 3 6" xfId="31092"/>
    <cellStyle name="SAPBEXstdItemX 2 4 2 3 7" xfId="31093"/>
    <cellStyle name="SAPBEXstdItemX 2 4 2 4" xfId="31094"/>
    <cellStyle name="SAPBEXstdItemX 2 4 2 4 2" xfId="31095"/>
    <cellStyle name="SAPBEXstdItemX 2 4 2 4 3" xfId="31096"/>
    <cellStyle name="SAPBEXstdItemX 2 4 2 4 4" xfId="31097"/>
    <cellStyle name="SAPBEXstdItemX 2 4 2 4 5" xfId="31098"/>
    <cellStyle name="SAPBEXstdItemX 2 4 2 4 6" xfId="31099"/>
    <cellStyle name="SAPBEXstdItemX 2 4 2 5" xfId="31100"/>
    <cellStyle name="SAPBEXstdItemX 2 4 2 6" xfId="31101"/>
    <cellStyle name="SAPBEXstdItemX 2 4 2 7" xfId="31102"/>
    <cellStyle name="SAPBEXstdItemX 2 4 2 8" xfId="31103"/>
    <cellStyle name="SAPBEXstdItemX 2 4 2 9" xfId="31104"/>
    <cellStyle name="SAPBEXstdItemX 2 4 3" xfId="31105"/>
    <cellStyle name="SAPBEXstdItemX 2 4 3 10" xfId="31106"/>
    <cellStyle name="SAPBEXstdItemX 2 4 3 2" xfId="31107"/>
    <cellStyle name="SAPBEXstdItemX 2 4 3 2 2" xfId="31108"/>
    <cellStyle name="SAPBEXstdItemX 2 4 3 2 2 2" xfId="31109"/>
    <cellStyle name="SAPBEXstdItemX 2 4 3 2 2 3" xfId="31110"/>
    <cellStyle name="SAPBEXstdItemX 2 4 3 2 2 4" xfId="31111"/>
    <cellStyle name="SAPBEXstdItemX 2 4 3 2 2 5" xfId="31112"/>
    <cellStyle name="SAPBEXstdItemX 2 4 3 2 2 6" xfId="31113"/>
    <cellStyle name="SAPBEXstdItemX 2 4 3 2 3" xfId="31114"/>
    <cellStyle name="SAPBEXstdItemX 2 4 3 2 4" xfId="31115"/>
    <cellStyle name="SAPBEXstdItemX 2 4 3 2 5" xfId="31116"/>
    <cellStyle name="SAPBEXstdItemX 2 4 3 2 6" xfId="31117"/>
    <cellStyle name="SAPBEXstdItemX 2 4 3 2 7" xfId="31118"/>
    <cellStyle name="SAPBEXstdItemX 2 4 3 2 8" xfId="31119"/>
    <cellStyle name="SAPBEXstdItemX 2 4 3 3" xfId="31120"/>
    <cellStyle name="SAPBEXstdItemX 2 4 3 3 2" xfId="31121"/>
    <cellStyle name="SAPBEXstdItemX 2 4 3 3 3" xfId="31122"/>
    <cellStyle name="SAPBEXstdItemX 2 4 3 3 4" xfId="31123"/>
    <cellStyle name="SAPBEXstdItemX 2 4 3 3 5" xfId="31124"/>
    <cellStyle name="SAPBEXstdItemX 2 4 3 3 6" xfId="31125"/>
    <cellStyle name="SAPBEXstdItemX 2 4 3 3 7" xfId="31126"/>
    <cellStyle name="SAPBEXstdItemX 2 4 3 4" xfId="31127"/>
    <cellStyle name="SAPBEXstdItemX 2 4 3 4 2" xfId="31128"/>
    <cellStyle name="SAPBEXstdItemX 2 4 3 4 3" xfId="31129"/>
    <cellStyle name="SAPBEXstdItemX 2 4 3 4 4" xfId="31130"/>
    <cellStyle name="SAPBEXstdItemX 2 4 3 4 5" xfId="31131"/>
    <cellStyle name="SAPBEXstdItemX 2 4 3 4 6" xfId="31132"/>
    <cellStyle name="SAPBEXstdItemX 2 4 3 5" xfId="31133"/>
    <cellStyle name="SAPBEXstdItemX 2 4 3 6" xfId="31134"/>
    <cellStyle name="SAPBEXstdItemX 2 4 3 7" xfId="31135"/>
    <cellStyle name="SAPBEXstdItemX 2 4 3 8" xfId="31136"/>
    <cellStyle name="SAPBEXstdItemX 2 4 3 9" xfId="31137"/>
    <cellStyle name="SAPBEXstdItemX 2 4 4" xfId="31138"/>
    <cellStyle name="SAPBEXstdItemX 2 4 4 2" xfId="31139"/>
    <cellStyle name="SAPBEXstdItemX 2 4 4 2 2" xfId="31140"/>
    <cellStyle name="SAPBEXstdItemX 2 4 4 2 3" xfId="31141"/>
    <cellStyle name="SAPBEXstdItemX 2 4 4 2 4" xfId="31142"/>
    <cellStyle name="SAPBEXstdItemX 2 4 4 2 5" xfId="31143"/>
    <cellStyle name="SAPBEXstdItemX 2 4 4 2 6" xfId="31144"/>
    <cellStyle name="SAPBEXstdItemX 2 4 4 3" xfId="31145"/>
    <cellStyle name="SAPBEXstdItemX 2 4 4 4" xfId="31146"/>
    <cellStyle name="SAPBEXstdItemX 2 4 4 5" xfId="31147"/>
    <cellStyle name="SAPBEXstdItemX 2 4 4 6" xfId="31148"/>
    <cellStyle name="SAPBEXstdItemX 2 4 4 7" xfId="31149"/>
    <cellStyle name="SAPBEXstdItemX 2 4 4 8" xfId="31150"/>
    <cellStyle name="SAPBEXstdItemX 2 4 5" xfId="31151"/>
    <cellStyle name="SAPBEXstdItemX 2 4 5 2" xfId="31152"/>
    <cellStyle name="SAPBEXstdItemX 2 4 5 2 2" xfId="31153"/>
    <cellStyle name="SAPBEXstdItemX 2 4 5 2 3" xfId="31154"/>
    <cellStyle name="SAPBEXstdItemX 2 4 5 2 4" xfId="31155"/>
    <cellStyle name="SAPBEXstdItemX 2 4 5 2 5" xfId="31156"/>
    <cellStyle name="SAPBEXstdItemX 2 4 5 2 6" xfId="31157"/>
    <cellStyle name="SAPBEXstdItemX 2 4 5 3" xfId="31158"/>
    <cellStyle name="SAPBEXstdItemX 2 4 5 4" xfId="31159"/>
    <cellStyle name="SAPBEXstdItemX 2 4 5 5" xfId="31160"/>
    <cellStyle name="SAPBEXstdItemX 2 4 5 6" xfId="31161"/>
    <cellStyle name="SAPBEXstdItemX 2 4 5 7" xfId="31162"/>
    <cellStyle name="SAPBEXstdItemX 2 4 5 8" xfId="31163"/>
    <cellStyle name="SAPBEXstdItemX 2 4 6" xfId="31164"/>
    <cellStyle name="SAPBEXstdItemX 2 4 6 2" xfId="31165"/>
    <cellStyle name="SAPBEXstdItemX 2 4 6 3" xfId="31166"/>
    <cellStyle name="SAPBEXstdItemX 2 4 6 4" xfId="31167"/>
    <cellStyle name="SAPBEXstdItemX 2 4 6 5" xfId="31168"/>
    <cellStyle name="SAPBEXstdItemX 2 4 6 6" xfId="31169"/>
    <cellStyle name="SAPBEXstdItemX 2 4 6 7" xfId="31170"/>
    <cellStyle name="SAPBEXstdItemX 2 4 7" xfId="31171"/>
    <cellStyle name="SAPBEXstdItemX 2 4 7 2" xfId="31172"/>
    <cellStyle name="SAPBEXstdItemX 2 4 7 3" xfId="31173"/>
    <cellStyle name="SAPBEXstdItemX 2 4 7 4" xfId="31174"/>
    <cellStyle name="SAPBEXstdItemX 2 4 7 5" xfId="31175"/>
    <cellStyle name="SAPBEXstdItemX 2 4 7 6" xfId="31176"/>
    <cellStyle name="SAPBEXstdItemX 2 4 8" xfId="31177"/>
    <cellStyle name="SAPBEXstdItemX 2 4 9" xfId="31178"/>
    <cellStyle name="SAPBEXstdItemX 2 5" xfId="31179"/>
    <cellStyle name="SAPBEXstdItemX 2 5 10" xfId="31180"/>
    <cellStyle name="SAPBEXstdItemX 2 5 2" xfId="31181"/>
    <cellStyle name="SAPBEXstdItemX 2 5 2 2" xfId="31182"/>
    <cellStyle name="SAPBEXstdItemX 2 5 2 2 2" xfId="31183"/>
    <cellStyle name="SAPBEXstdItemX 2 5 2 2 3" xfId="31184"/>
    <cellStyle name="SAPBEXstdItemX 2 5 2 2 4" xfId="31185"/>
    <cellStyle name="SAPBEXstdItemX 2 5 2 2 5" xfId="31186"/>
    <cellStyle name="SAPBEXstdItemX 2 5 2 2 6" xfId="31187"/>
    <cellStyle name="SAPBEXstdItemX 2 5 2 3" xfId="31188"/>
    <cellStyle name="SAPBEXstdItemX 2 5 2 4" xfId="31189"/>
    <cellStyle name="SAPBEXstdItemX 2 5 2 5" xfId="31190"/>
    <cellStyle name="SAPBEXstdItemX 2 5 2 6" xfId="31191"/>
    <cellStyle name="SAPBEXstdItemX 2 5 2 7" xfId="31192"/>
    <cellStyle name="SAPBEXstdItemX 2 5 2 8" xfId="31193"/>
    <cellStyle name="SAPBEXstdItemX 2 5 3" xfId="31194"/>
    <cellStyle name="SAPBEXstdItemX 2 5 3 2" xfId="31195"/>
    <cellStyle name="SAPBEXstdItemX 2 5 3 3" xfId="31196"/>
    <cellStyle name="SAPBEXstdItemX 2 5 3 4" xfId="31197"/>
    <cellStyle name="SAPBEXstdItemX 2 5 3 5" xfId="31198"/>
    <cellStyle name="SAPBEXstdItemX 2 5 3 6" xfId="31199"/>
    <cellStyle name="SAPBEXstdItemX 2 5 3 7" xfId="31200"/>
    <cellStyle name="SAPBEXstdItemX 2 5 4" xfId="31201"/>
    <cellStyle name="SAPBEXstdItemX 2 5 4 2" xfId="31202"/>
    <cellStyle name="SAPBEXstdItemX 2 5 4 3" xfId="31203"/>
    <cellStyle name="SAPBEXstdItemX 2 5 4 4" xfId="31204"/>
    <cellStyle name="SAPBEXstdItemX 2 5 4 5" xfId="31205"/>
    <cellStyle name="SAPBEXstdItemX 2 5 4 6" xfId="31206"/>
    <cellStyle name="SAPBEXstdItemX 2 5 5" xfId="31207"/>
    <cellStyle name="SAPBEXstdItemX 2 5 6" xfId="31208"/>
    <cellStyle name="SAPBEXstdItemX 2 5 7" xfId="31209"/>
    <cellStyle name="SAPBEXstdItemX 2 5 8" xfId="31210"/>
    <cellStyle name="SAPBEXstdItemX 2 5 9" xfId="31211"/>
    <cellStyle name="SAPBEXstdItemX 2 6" xfId="31212"/>
    <cellStyle name="SAPBEXstdItemX 2 6 2" xfId="31213"/>
    <cellStyle name="SAPBEXstdItemX 2 6 3" xfId="31214"/>
    <cellStyle name="SAPBEXstdItemX 2 6 4" xfId="31215"/>
    <cellStyle name="SAPBEXstdItemX 2 6 5" xfId="31216"/>
    <cellStyle name="SAPBEXstdItemX 2 7" xfId="31217"/>
    <cellStyle name="SAPBEXstdItemX 2 7 2" xfId="31218"/>
    <cellStyle name="SAPBEXstdItemX 2 7 3" xfId="31219"/>
    <cellStyle name="SAPBEXstdItemX 2 7 4" xfId="31220"/>
    <cellStyle name="SAPBEXstdItemX 2 7 5" xfId="31221"/>
    <cellStyle name="SAPBEXstdItemX 2 8" xfId="31222"/>
    <cellStyle name="SAPBEXstdItemX 2 8 2" xfId="31223"/>
    <cellStyle name="SAPBEXstdItemX 2 8 3" xfId="31224"/>
    <cellStyle name="SAPBEXstdItemX 2 8 4" xfId="31225"/>
    <cellStyle name="SAPBEXstdItemX 2 8 5" xfId="31226"/>
    <cellStyle name="SAPBEXstdItemX 2 9" xfId="31227"/>
    <cellStyle name="SAPBEXstdItemX 3" xfId="31228"/>
    <cellStyle name="SAPBEXstdItemX 3 10" xfId="31229"/>
    <cellStyle name="SAPBEXstdItemX 3 11" xfId="31230"/>
    <cellStyle name="SAPBEXstdItemX 3 12" xfId="31231"/>
    <cellStyle name="SAPBEXstdItemX 3 13" xfId="31232"/>
    <cellStyle name="SAPBEXstdItemX 3 14" xfId="31233"/>
    <cellStyle name="SAPBEXstdItemX 3 15" xfId="31234"/>
    <cellStyle name="SAPBEXstdItemX 3 16" xfId="31235"/>
    <cellStyle name="SAPBEXstdItemX 3 17" xfId="31236"/>
    <cellStyle name="SAPBEXstdItemX 3 2" xfId="31237"/>
    <cellStyle name="SAPBEXstdItemX 3 2 10" xfId="31238"/>
    <cellStyle name="SAPBEXstdItemX 3 2 11" xfId="31239"/>
    <cellStyle name="SAPBEXstdItemX 3 2 12" xfId="31240"/>
    <cellStyle name="SAPBEXstdItemX 3 2 13" xfId="31241"/>
    <cellStyle name="SAPBEXstdItemX 3 2 14" xfId="31242"/>
    <cellStyle name="SAPBEXstdItemX 3 2 15" xfId="31243"/>
    <cellStyle name="SAPBEXstdItemX 3 2 2" xfId="31244"/>
    <cellStyle name="SAPBEXstdItemX 3 2 2 10" xfId="31245"/>
    <cellStyle name="SAPBEXstdItemX 3 2 2 2" xfId="31246"/>
    <cellStyle name="SAPBEXstdItemX 3 2 2 2 2" xfId="31247"/>
    <cellStyle name="SAPBEXstdItemX 3 2 2 2 2 2" xfId="31248"/>
    <cellStyle name="SAPBEXstdItemX 3 2 2 2 2 3" xfId="31249"/>
    <cellStyle name="SAPBEXstdItemX 3 2 2 2 2 4" xfId="31250"/>
    <cellStyle name="SAPBEXstdItemX 3 2 2 2 2 5" xfId="31251"/>
    <cellStyle name="SAPBEXstdItemX 3 2 2 2 2 6" xfId="31252"/>
    <cellStyle name="SAPBEXstdItemX 3 2 2 2 3" xfId="31253"/>
    <cellStyle name="SAPBEXstdItemX 3 2 2 2 4" xfId="31254"/>
    <cellStyle name="SAPBEXstdItemX 3 2 2 2 5" xfId="31255"/>
    <cellStyle name="SAPBEXstdItemX 3 2 2 2 6" xfId="31256"/>
    <cellStyle name="SAPBEXstdItemX 3 2 2 2 7" xfId="31257"/>
    <cellStyle name="SAPBEXstdItemX 3 2 2 2 8" xfId="31258"/>
    <cellStyle name="SAPBEXstdItemX 3 2 2 3" xfId="31259"/>
    <cellStyle name="SAPBEXstdItemX 3 2 2 3 2" xfId="31260"/>
    <cellStyle name="SAPBEXstdItemX 3 2 2 3 3" xfId="31261"/>
    <cellStyle name="SAPBEXstdItemX 3 2 2 3 4" xfId="31262"/>
    <cellStyle name="SAPBEXstdItemX 3 2 2 3 5" xfId="31263"/>
    <cellStyle name="SAPBEXstdItemX 3 2 2 3 6" xfId="31264"/>
    <cellStyle name="SAPBEXstdItemX 3 2 2 3 7" xfId="31265"/>
    <cellStyle name="SAPBEXstdItemX 3 2 2 4" xfId="31266"/>
    <cellStyle name="SAPBEXstdItemX 3 2 2 4 2" xfId="31267"/>
    <cellStyle name="SAPBEXstdItemX 3 2 2 4 3" xfId="31268"/>
    <cellStyle name="SAPBEXstdItemX 3 2 2 4 4" xfId="31269"/>
    <cellStyle name="SAPBEXstdItemX 3 2 2 4 5" xfId="31270"/>
    <cellStyle name="SAPBEXstdItemX 3 2 2 4 6" xfId="31271"/>
    <cellStyle name="SAPBEXstdItemX 3 2 2 5" xfId="31272"/>
    <cellStyle name="SAPBEXstdItemX 3 2 2 6" xfId="31273"/>
    <cellStyle name="SAPBEXstdItemX 3 2 2 7" xfId="31274"/>
    <cellStyle name="SAPBEXstdItemX 3 2 2 8" xfId="31275"/>
    <cellStyle name="SAPBEXstdItemX 3 2 2 9" xfId="31276"/>
    <cellStyle name="SAPBEXstdItemX 3 2 3" xfId="31277"/>
    <cellStyle name="SAPBEXstdItemX 3 2 3 10" xfId="31278"/>
    <cellStyle name="SAPBEXstdItemX 3 2 3 2" xfId="31279"/>
    <cellStyle name="SAPBEXstdItemX 3 2 3 2 2" xfId="31280"/>
    <cellStyle name="SAPBEXstdItemX 3 2 3 2 2 2" xfId="31281"/>
    <cellStyle name="SAPBEXstdItemX 3 2 3 2 2 3" xfId="31282"/>
    <cellStyle name="SAPBEXstdItemX 3 2 3 2 2 4" xfId="31283"/>
    <cellStyle name="SAPBEXstdItemX 3 2 3 2 2 5" xfId="31284"/>
    <cellStyle name="SAPBEXstdItemX 3 2 3 2 2 6" xfId="31285"/>
    <cellStyle name="SAPBEXstdItemX 3 2 3 2 3" xfId="31286"/>
    <cellStyle name="SAPBEXstdItemX 3 2 3 2 4" xfId="31287"/>
    <cellStyle name="SAPBEXstdItemX 3 2 3 2 5" xfId="31288"/>
    <cellStyle name="SAPBEXstdItemX 3 2 3 2 6" xfId="31289"/>
    <cellStyle name="SAPBEXstdItemX 3 2 3 2 7" xfId="31290"/>
    <cellStyle name="SAPBEXstdItemX 3 2 3 2 8" xfId="31291"/>
    <cellStyle name="SAPBEXstdItemX 3 2 3 3" xfId="31292"/>
    <cellStyle name="SAPBEXstdItemX 3 2 3 3 2" xfId="31293"/>
    <cellStyle name="SAPBEXstdItemX 3 2 3 3 3" xfId="31294"/>
    <cellStyle name="SAPBEXstdItemX 3 2 3 3 4" xfId="31295"/>
    <cellStyle name="SAPBEXstdItemX 3 2 3 3 5" xfId="31296"/>
    <cellStyle name="SAPBEXstdItemX 3 2 3 3 6" xfId="31297"/>
    <cellStyle name="SAPBEXstdItemX 3 2 3 3 7" xfId="31298"/>
    <cellStyle name="SAPBEXstdItemX 3 2 3 4" xfId="31299"/>
    <cellStyle name="SAPBEXstdItemX 3 2 3 4 2" xfId="31300"/>
    <cellStyle name="SAPBEXstdItemX 3 2 3 4 3" xfId="31301"/>
    <cellStyle name="SAPBEXstdItemX 3 2 3 4 4" xfId="31302"/>
    <cellStyle name="SAPBEXstdItemX 3 2 3 4 5" xfId="31303"/>
    <cellStyle name="SAPBEXstdItemX 3 2 3 4 6" xfId="31304"/>
    <cellStyle name="SAPBEXstdItemX 3 2 3 5" xfId="31305"/>
    <cellStyle name="SAPBEXstdItemX 3 2 3 6" xfId="31306"/>
    <cellStyle name="SAPBEXstdItemX 3 2 3 7" xfId="31307"/>
    <cellStyle name="SAPBEXstdItemX 3 2 3 8" xfId="31308"/>
    <cellStyle name="SAPBEXstdItemX 3 2 3 9" xfId="31309"/>
    <cellStyle name="SAPBEXstdItemX 3 2 4" xfId="31310"/>
    <cellStyle name="SAPBEXstdItemX 3 2 4 2" xfId="31311"/>
    <cellStyle name="SAPBEXstdItemX 3 2 4 2 2" xfId="31312"/>
    <cellStyle name="SAPBEXstdItemX 3 2 4 2 3" xfId="31313"/>
    <cellStyle name="SAPBEXstdItemX 3 2 4 2 4" xfId="31314"/>
    <cellStyle name="SAPBEXstdItemX 3 2 4 2 5" xfId="31315"/>
    <cellStyle name="SAPBEXstdItemX 3 2 4 2 6" xfId="31316"/>
    <cellStyle name="SAPBEXstdItemX 3 2 4 3" xfId="31317"/>
    <cellStyle name="SAPBEXstdItemX 3 2 4 4" xfId="31318"/>
    <cellStyle name="SAPBEXstdItemX 3 2 4 5" xfId="31319"/>
    <cellStyle name="SAPBEXstdItemX 3 2 4 6" xfId="31320"/>
    <cellStyle name="SAPBEXstdItemX 3 2 4 7" xfId="31321"/>
    <cellStyle name="SAPBEXstdItemX 3 2 4 8" xfId="31322"/>
    <cellStyle name="SAPBEXstdItemX 3 2 5" xfId="31323"/>
    <cellStyle name="SAPBEXstdItemX 3 2 5 2" xfId="31324"/>
    <cellStyle name="SAPBEXstdItemX 3 2 5 2 2" xfId="31325"/>
    <cellStyle name="SAPBEXstdItemX 3 2 5 2 3" xfId="31326"/>
    <cellStyle name="SAPBEXstdItemX 3 2 5 2 4" xfId="31327"/>
    <cellStyle name="SAPBEXstdItemX 3 2 5 2 5" xfId="31328"/>
    <cellStyle name="SAPBEXstdItemX 3 2 5 2 6" xfId="31329"/>
    <cellStyle name="SAPBEXstdItemX 3 2 5 3" xfId="31330"/>
    <cellStyle name="SAPBEXstdItemX 3 2 5 4" xfId="31331"/>
    <cellStyle name="SAPBEXstdItemX 3 2 5 5" xfId="31332"/>
    <cellStyle name="SAPBEXstdItemX 3 2 5 6" xfId="31333"/>
    <cellStyle name="SAPBEXstdItemX 3 2 5 7" xfId="31334"/>
    <cellStyle name="SAPBEXstdItemX 3 2 5 8" xfId="31335"/>
    <cellStyle name="SAPBEXstdItemX 3 2 6" xfId="31336"/>
    <cellStyle name="SAPBEXstdItemX 3 2 6 2" xfId="31337"/>
    <cellStyle name="SAPBEXstdItemX 3 2 6 3" xfId="31338"/>
    <cellStyle name="SAPBEXstdItemX 3 2 6 4" xfId="31339"/>
    <cellStyle name="SAPBEXstdItemX 3 2 6 5" xfId="31340"/>
    <cellStyle name="SAPBEXstdItemX 3 2 6 6" xfId="31341"/>
    <cellStyle name="SAPBEXstdItemX 3 2 6 7" xfId="31342"/>
    <cellStyle name="SAPBEXstdItemX 3 2 7" xfId="31343"/>
    <cellStyle name="SAPBEXstdItemX 3 2 7 2" xfId="31344"/>
    <cellStyle name="SAPBEXstdItemX 3 2 7 3" xfId="31345"/>
    <cellStyle name="SAPBEXstdItemX 3 2 7 4" xfId="31346"/>
    <cellStyle name="SAPBEXstdItemX 3 2 7 5" xfId="31347"/>
    <cellStyle name="SAPBEXstdItemX 3 2 7 6" xfId="31348"/>
    <cellStyle name="SAPBEXstdItemX 3 2 8" xfId="31349"/>
    <cellStyle name="SAPBEXstdItemX 3 2 9" xfId="31350"/>
    <cellStyle name="SAPBEXstdItemX 3 3" xfId="31351"/>
    <cellStyle name="SAPBEXstdItemX 3 3 10" xfId="31352"/>
    <cellStyle name="SAPBEXstdItemX 3 3 2" xfId="31353"/>
    <cellStyle name="SAPBEXstdItemX 3 3 2 2" xfId="31354"/>
    <cellStyle name="SAPBEXstdItemX 3 3 2 2 2" xfId="31355"/>
    <cellStyle name="SAPBEXstdItemX 3 3 2 2 3" xfId="31356"/>
    <cellStyle name="SAPBEXstdItemX 3 3 2 2 4" xfId="31357"/>
    <cellStyle name="SAPBEXstdItemX 3 3 2 2 5" xfId="31358"/>
    <cellStyle name="SAPBEXstdItemX 3 3 2 2 6" xfId="31359"/>
    <cellStyle name="SAPBEXstdItemX 3 3 2 3" xfId="31360"/>
    <cellStyle name="SAPBEXstdItemX 3 3 2 4" xfId="31361"/>
    <cellStyle name="SAPBEXstdItemX 3 3 2 5" xfId="31362"/>
    <cellStyle name="SAPBEXstdItemX 3 3 2 6" xfId="31363"/>
    <cellStyle name="SAPBEXstdItemX 3 3 2 7" xfId="31364"/>
    <cellStyle name="SAPBEXstdItemX 3 3 2 8" xfId="31365"/>
    <cellStyle name="SAPBEXstdItemX 3 3 3" xfId="31366"/>
    <cellStyle name="SAPBEXstdItemX 3 3 3 2" xfId="31367"/>
    <cellStyle name="SAPBEXstdItemX 3 3 3 3" xfId="31368"/>
    <cellStyle name="SAPBEXstdItemX 3 3 3 4" xfId="31369"/>
    <cellStyle name="SAPBEXstdItemX 3 3 3 5" xfId="31370"/>
    <cellStyle name="SAPBEXstdItemX 3 3 3 6" xfId="31371"/>
    <cellStyle name="SAPBEXstdItemX 3 3 3 7" xfId="31372"/>
    <cellStyle name="SAPBEXstdItemX 3 3 4" xfId="31373"/>
    <cellStyle name="SAPBEXstdItemX 3 3 4 2" xfId="31374"/>
    <cellStyle name="SAPBEXstdItemX 3 3 4 3" xfId="31375"/>
    <cellStyle name="SAPBEXstdItemX 3 3 4 4" xfId="31376"/>
    <cellStyle name="SAPBEXstdItemX 3 3 4 5" xfId="31377"/>
    <cellStyle name="SAPBEXstdItemX 3 3 4 6" xfId="31378"/>
    <cellStyle name="SAPBEXstdItemX 3 3 5" xfId="31379"/>
    <cellStyle name="SAPBEXstdItemX 3 3 6" xfId="31380"/>
    <cellStyle name="SAPBEXstdItemX 3 3 7" xfId="31381"/>
    <cellStyle name="SAPBEXstdItemX 3 3 8" xfId="31382"/>
    <cellStyle name="SAPBEXstdItemX 3 3 9" xfId="31383"/>
    <cellStyle name="SAPBEXstdItemX 3 4" xfId="31384"/>
    <cellStyle name="SAPBEXstdItemX 3 4 2" xfId="31385"/>
    <cellStyle name="SAPBEXstdItemX 3 4 2 2" xfId="31386"/>
    <cellStyle name="SAPBEXstdItemX 3 4 2 3" xfId="31387"/>
    <cellStyle name="SAPBEXstdItemX 3 4 2 4" xfId="31388"/>
    <cellStyle name="SAPBEXstdItemX 3 4 2 5" xfId="31389"/>
    <cellStyle name="SAPBEXstdItemX 3 4 2 6" xfId="31390"/>
    <cellStyle name="SAPBEXstdItemX 3 4 3" xfId="31391"/>
    <cellStyle name="SAPBEXstdItemX 3 4 4" xfId="31392"/>
    <cellStyle name="SAPBEXstdItemX 3 4 5" xfId="31393"/>
    <cellStyle name="SAPBEXstdItemX 3 4 6" xfId="31394"/>
    <cellStyle name="SAPBEXstdItemX 3 4 7" xfId="31395"/>
    <cellStyle name="SAPBEXstdItemX 3 4 8" xfId="31396"/>
    <cellStyle name="SAPBEXstdItemX 3 5" xfId="31397"/>
    <cellStyle name="SAPBEXstdItemX 3 5 2" xfId="31398"/>
    <cellStyle name="SAPBEXstdItemX 3 5 2 2" xfId="31399"/>
    <cellStyle name="SAPBEXstdItemX 3 5 2 3" xfId="31400"/>
    <cellStyle name="SAPBEXstdItemX 3 5 2 4" xfId="31401"/>
    <cellStyle name="SAPBEXstdItemX 3 5 2 5" xfId="31402"/>
    <cellStyle name="SAPBEXstdItemX 3 5 2 6" xfId="31403"/>
    <cellStyle name="SAPBEXstdItemX 3 5 3" xfId="31404"/>
    <cellStyle name="SAPBEXstdItemX 3 5 4" xfId="31405"/>
    <cellStyle name="SAPBEXstdItemX 3 5 5" xfId="31406"/>
    <cellStyle name="SAPBEXstdItemX 3 5 6" xfId="31407"/>
    <cellStyle name="SAPBEXstdItemX 3 5 7" xfId="31408"/>
    <cellStyle name="SAPBEXstdItemX 3 5 8" xfId="31409"/>
    <cellStyle name="SAPBEXstdItemX 3 6" xfId="31410"/>
    <cellStyle name="SAPBEXstdItemX 3 6 2" xfId="31411"/>
    <cellStyle name="SAPBEXstdItemX 3 6 3" xfId="31412"/>
    <cellStyle name="SAPBEXstdItemX 3 6 4" xfId="31413"/>
    <cellStyle name="SAPBEXstdItemX 3 6 5" xfId="31414"/>
    <cellStyle name="SAPBEXstdItemX 3 6 6" xfId="31415"/>
    <cellStyle name="SAPBEXstdItemX 3 7" xfId="31416"/>
    <cellStyle name="SAPBEXstdItemX 3 7 2" xfId="31417"/>
    <cellStyle name="SAPBEXstdItemX 3 7 3" xfId="31418"/>
    <cellStyle name="SAPBEXstdItemX 3 7 4" xfId="31419"/>
    <cellStyle name="SAPBEXstdItemX 3 7 5" xfId="31420"/>
    <cellStyle name="SAPBEXstdItemX 3 7 6" xfId="31421"/>
    <cellStyle name="SAPBEXstdItemX 3 8" xfId="31422"/>
    <cellStyle name="SAPBEXstdItemX 3 8 2" xfId="31423"/>
    <cellStyle name="SAPBEXstdItemX 3 8 3" xfId="31424"/>
    <cellStyle name="SAPBEXstdItemX 3 8 4" xfId="31425"/>
    <cellStyle name="SAPBEXstdItemX 3 8 5" xfId="31426"/>
    <cellStyle name="SAPBEXstdItemX 3 8 6" xfId="31427"/>
    <cellStyle name="SAPBEXstdItemX 3 9" xfId="31428"/>
    <cellStyle name="SAPBEXstdItemX 3 9 2" xfId="31429"/>
    <cellStyle name="SAPBEXstdItemX 3 9 3" xfId="31430"/>
    <cellStyle name="SAPBEXstdItemX 3 9 4" xfId="31431"/>
    <cellStyle name="SAPBEXstdItemX 3 9 5" xfId="31432"/>
    <cellStyle name="SAPBEXstdItemX 3 9 6" xfId="31433"/>
    <cellStyle name="SAPBEXstdItemX 4" xfId="31434"/>
    <cellStyle name="SAPBEXstdItemX 4 10" xfId="31435"/>
    <cellStyle name="SAPBEXstdItemX 4 11" xfId="31436"/>
    <cellStyle name="SAPBEXstdItemX 4 12" xfId="31437"/>
    <cellStyle name="SAPBEXstdItemX 4 13" xfId="31438"/>
    <cellStyle name="SAPBEXstdItemX 4 2" xfId="31439"/>
    <cellStyle name="SAPBEXstdItemX 4 2 10" xfId="31440"/>
    <cellStyle name="SAPBEXstdItemX 4 2 2" xfId="31441"/>
    <cellStyle name="SAPBEXstdItemX 4 2 2 2" xfId="31442"/>
    <cellStyle name="SAPBEXstdItemX 4 2 2 2 2" xfId="31443"/>
    <cellStyle name="SAPBEXstdItemX 4 2 2 2 3" xfId="31444"/>
    <cellStyle name="SAPBEXstdItemX 4 2 2 2 4" xfId="31445"/>
    <cellStyle name="SAPBEXstdItemX 4 2 2 2 5" xfId="31446"/>
    <cellStyle name="SAPBEXstdItemX 4 2 2 2 6" xfId="31447"/>
    <cellStyle name="SAPBEXstdItemX 4 2 2 3" xfId="31448"/>
    <cellStyle name="SAPBEXstdItemX 4 2 2 4" xfId="31449"/>
    <cellStyle name="SAPBEXstdItemX 4 2 2 5" xfId="31450"/>
    <cellStyle name="SAPBEXstdItemX 4 2 2 6" xfId="31451"/>
    <cellStyle name="SAPBEXstdItemX 4 2 2 7" xfId="31452"/>
    <cellStyle name="SAPBEXstdItemX 4 2 2 8" xfId="31453"/>
    <cellStyle name="SAPBEXstdItemX 4 2 3" xfId="31454"/>
    <cellStyle name="SAPBEXstdItemX 4 2 3 2" xfId="31455"/>
    <cellStyle name="SAPBEXstdItemX 4 2 3 3" xfId="31456"/>
    <cellStyle name="SAPBEXstdItemX 4 2 3 4" xfId="31457"/>
    <cellStyle name="SAPBEXstdItemX 4 2 3 5" xfId="31458"/>
    <cellStyle name="SAPBEXstdItemX 4 2 3 6" xfId="31459"/>
    <cellStyle name="SAPBEXstdItemX 4 2 3 7" xfId="31460"/>
    <cellStyle name="SAPBEXstdItemX 4 2 4" xfId="31461"/>
    <cellStyle name="SAPBEXstdItemX 4 2 4 2" xfId="31462"/>
    <cellStyle name="SAPBEXstdItemX 4 2 4 3" xfId="31463"/>
    <cellStyle name="SAPBEXstdItemX 4 2 4 4" xfId="31464"/>
    <cellStyle name="SAPBEXstdItemX 4 2 4 5" xfId="31465"/>
    <cellStyle name="SAPBEXstdItemX 4 2 4 6" xfId="31466"/>
    <cellStyle name="SAPBEXstdItemX 4 2 5" xfId="31467"/>
    <cellStyle name="SAPBEXstdItemX 4 2 6" xfId="31468"/>
    <cellStyle name="SAPBEXstdItemX 4 2 7" xfId="31469"/>
    <cellStyle name="SAPBEXstdItemX 4 2 8" xfId="31470"/>
    <cellStyle name="SAPBEXstdItemX 4 2 9" xfId="31471"/>
    <cellStyle name="SAPBEXstdItemX 4 3" xfId="31472"/>
    <cellStyle name="SAPBEXstdItemX 4 3 10" xfId="31473"/>
    <cellStyle name="SAPBEXstdItemX 4 3 2" xfId="31474"/>
    <cellStyle name="SAPBEXstdItemX 4 3 2 2" xfId="31475"/>
    <cellStyle name="SAPBEXstdItemX 4 3 2 2 2" xfId="31476"/>
    <cellStyle name="SAPBEXstdItemX 4 3 2 2 3" xfId="31477"/>
    <cellStyle name="SAPBEXstdItemX 4 3 2 2 4" xfId="31478"/>
    <cellStyle name="SAPBEXstdItemX 4 3 2 2 5" xfId="31479"/>
    <cellStyle name="SAPBEXstdItemX 4 3 2 2 6" xfId="31480"/>
    <cellStyle name="SAPBEXstdItemX 4 3 2 3" xfId="31481"/>
    <cellStyle name="SAPBEXstdItemX 4 3 2 4" xfId="31482"/>
    <cellStyle name="SAPBEXstdItemX 4 3 2 5" xfId="31483"/>
    <cellStyle name="SAPBEXstdItemX 4 3 2 6" xfId="31484"/>
    <cellStyle name="SAPBEXstdItemX 4 3 2 7" xfId="31485"/>
    <cellStyle name="SAPBEXstdItemX 4 3 2 8" xfId="31486"/>
    <cellStyle name="SAPBEXstdItemX 4 3 3" xfId="31487"/>
    <cellStyle name="SAPBEXstdItemX 4 3 3 2" xfId="31488"/>
    <cellStyle name="SAPBEXstdItemX 4 3 3 3" xfId="31489"/>
    <cellStyle name="SAPBEXstdItemX 4 3 3 4" xfId="31490"/>
    <cellStyle name="SAPBEXstdItemX 4 3 3 5" xfId="31491"/>
    <cellStyle name="SAPBEXstdItemX 4 3 3 6" xfId="31492"/>
    <cellStyle name="SAPBEXstdItemX 4 3 3 7" xfId="31493"/>
    <cellStyle name="SAPBEXstdItemX 4 3 4" xfId="31494"/>
    <cellStyle name="SAPBEXstdItemX 4 3 4 2" xfId="31495"/>
    <cellStyle name="SAPBEXstdItemX 4 3 4 3" xfId="31496"/>
    <cellStyle name="SAPBEXstdItemX 4 3 4 4" xfId="31497"/>
    <cellStyle name="SAPBEXstdItemX 4 3 4 5" xfId="31498"/>
    <cellStyle name="SAPBEXstdItemX 4 3 4 6" xfId="31499"/>
    <cellStyle name="SAPBEXstdItemX 4 3 5" xfId="31500"/>
    <cellStyle name="SAPBEXstdItemX 4 3 6" xfId="31501"/>
    <cellStyle name="SAPBEXstdItemX 4 3 7" xfId="31502"/>
    <cellStyle name="SAPBEXstdItemX 4 3 8" xfId="31503"/>
    <cellStyle name="SAPBEXstdItemX 4 3 9" xfId="31504"/>
    <cellStyle name="SAPBEXstdItemX 4 4" xfId="31505"/>
    <cellStyle name="SAPBEXstdItemX 4 4 2" xfId="31506"/>
    <cellStyle name="SAPBEXstdItemX 4 4 2 2" xfId="31507"/>
    <cellStyle name="SAPBEXstdItemX 4 4 2 3" xfId="31508"/>
    <cellStyle name="SAPBEXstdItemX 4 4 2 4" xfId="31509"/>
    <cellStyle name="SAPBEXstdItemX 4 4 2 5" xfId="31510"/>
    <cellStyle name="SAPBEXstdItemX 4 4 2 6" xfId="31511"/>
    <cellStyle name="SAPBEXstdItemX 4 4 3" xfId="31512"/>
    <cellStyle name="SAPBEXstdItemX 4 4 4" xfId="31513"/>
    <cellStyle name="SAPBEXstdItemX 4 4 5" xfId="31514"/>
    <cellStyle name="SAPBEXstdItemX 4 4 6" xfId="31515"/>
    <cellStyle name="SAPBEXstdItemX 4 4 7" xfId="31516"/>
    <cellStyle name="SAPBEXstdItemX 4 4 8" xfId="31517"/>
    <cellStyle name="SAPBEXstdItemX 4 5" xfId="31518"/>
    <cellStyle name="SAPBEXstdItemX 4 5 2" xfId="31519"/>
    <cellStyle name="SAPBEXstdItemX 4 5 2 2" xfId="31520"/>
    <cellStyle name="SAPBEXstdItemX 4 5 2 3" xfId="31521"/>
    <cellStyle name="SAPBEXstdItemX 4 5 2 4" xfId="31522"/>
    <cellStyle name="SAPBEXstdItemX 4 5 2 5" xfId="31523"/>
    <cellStyle name="SAPBEXstdItemX 4 5 2 6" xfId="31524"/>
    <cellStyle name="SAPBEXstdItemX 4 5 3" xfId="31525"/>
    <cellStyle name="SAPBEXstdItemX 4 5 4" xfId="31526"/>
    <cellStyle name="SAPBEXstdItemX 4 5 5" xfId="31527"/>
    <cellStyle name="SAPBEXstdItemX 4 5 6" xfId="31528"/>
    <cellStyle name="SAPBEXstdItemX 4 5 7" xfId="31529"/>
    <cellStyle name="SAPBEXstdItemX 4 5 8" xfId="31530"/>
    <cellStyle name="SAPBEXstdItemX 4 6" xfId="31531"/>
    <cellStyle name="SAPBEXstdItemX 4 6 2" xfId="31532"/>
    <cellStyle name="SAPBEXstdItemX 4 6 3" xfId="31533"/>
    <cellStyle name="SAPBEXstdItemX 4 6 4" xfId="31534"/>
    <cellStyle name="SAPBEXstdItemX 4 6 5" xfId="31535"/>
    <cellStyle name="SAPBEXstdItemX 4 6 6" xfId="31536"/>
    <cellStyle name="SAPBEXstdItemX 4 6 7" xfId="31537"/>
    <cellStyle name="SAPBEXstdItemX 4 7" xfId="31538"/>
    <cellStyle name="SAPBEXstdItemX 4 7 2" xfId="31539"/>
    <cellStyle name="SAPBEXstdItemX 4 7 3" xfId="31540"/>
    <cellStyle name="SAPBEXstdItemX 4 7 4" xfId="31541"/>
    <cellStyle name="SAPBEXstdItemX 4 7 5" xfId="31542"/>
    <cellStyle name="SAPBEXstdItemX 4 7 6" xfId="31543"/>
    <cellStyle name="SAPBEXstdItemX 4 8" xfId="31544"/>
    <cellStyle name="SAPBEXstdItemX 4 9" xfId="31545"/>
    <cellStyle name="SAPBEXstdItemX 5" xfId="31546"/>
    <cellStyle name="SAPBEXstdItemX 5 10" xfId="31547"/>
    <cellStyle name="SAPBEXstdItemX 5 11" xfId="31548"/>
    <cellStyle name="SAPBEXstdItemX 5 12" xfId="31549"/>
    <cellStyle name="SAPBEXstdItemX 5 13" xfId="31550"/>
    <cellStyle name="SAPBEXstdItemX 5 2" xfId="31551"/>
    <cellStyle name="SAPBEXstdItemX 5 2 10" xfId="31552"/>
    <cellStyle name="SAPBEXstdItemX 5 2 2" xfId="31553"/>
    <cellStyle name="SAPBEXstdItemX 5 2 2 2" xfId="31554"/>
    <cellStyle name="SAPBEXstdItemX 5 2 2 2 2" xfId="31555"/>
    <cellStyle name="SAPBEXstdItemX 5 2 2 2 3" xfId="31556"/>
    <cellStyle name="SAPBEXstdItemX 5 2 2 2 4" xfId="31557"/>
    <cellStyle name="SAPBEXstdItemX 5 2 2 2 5" xfId="31558"/>
    <cellStyle name="SAPBEXstdItemX 5 2 2 2 6" xfId="31559"/>
    <cellStyle name="SAPBEXstdItemX 5 2 2 3" xfId="31560"/>
    <cellStyle name="SAPBEXstdItemX 5 2 2 4" xfId="31561"/>
    <cellStyle name="SAPBEXstdItemX 5 2 2 5" xfId="31562"/>
    <cellStyle name="SAPBEXstdItemX 5 2 2 6" xfId="31563"/>
    <cellStyle name="SAPBEXstdItemX 5 2 2 7" xfId="31564"/>
    <cellStyle name="SAPBEXstdItemX 5 2 2 8" xfId="31565"/>
    <cellStyle name="SAPBEXstdItemX 5 2 3" xfId="31566"/>
    <cellStyle name="SAPBEXstdItemX 5 2 3 2" xfId="31567"/>
    <cellStyle name="SAPBEXstdItemX 5 2 3 3" xfId="31568"/>
    <cellStyle name="SAPBEXstdItemX 5 2 3 4" xfId="31569"/>
    <cellStyle name="SAPBEXstdItemX 5 2 3 5" xfId="31570"/>
    <cellStyle name="SAPBEXstdItemX 5 2 3 6" xfId="31571"/>
    <cellStyle name="SAPBEXstdItemX 5 2 3 7" xfId="31572"/>
    <cellStyle name="SAPBEXstdItemX 5 2 4" xfId="31573"/>
    <cellStyle name="SAPBEXstdItemX 5 2 4 2" xfId="31574"/>
    <cellStyle name="SAPBEXstdItemX 5 2 4 3" xfId="31575"/>
    <cellStyle name="SAPBEXstdItemX 5 2 4 4" xfId="31576"/>
    <cellStyle name="SAPBEXstdItemX 5 2 4 5" xfId="31577"/>
    <cellStyle name="SAPBEXstdItemX 5 2 4 6" xfId="31578"/>
    <cellStyle name="SAPBEXstdItemX 5 2 5" xfId="31579"/>
    <cellStyle name="SAPBEXstdItemX 5 2 6" xfId="31580"/>
    <cellStyle name="SAPBEXstdItemX 5 2 7" xfId="31581"/>
    <cellStyle name="SAPBEXstdItemX 5 2 8" xfId="31582"/>
    <cellStyle name="SAPBEXstdItemX 5 2 9" xfId="31583"/>
    <cellStyle name="SAPBEXstdItemX 5 3" xfId="31584"/>
    <cellStyle name="SAPBEXstdItemX 5 3 10" xfId="31585"/>
    <cellStyle name="SAPBEXstdItemX 5 3 2" xfId="31586"/>
    <cellStyle name="SAPBEXstdItemX 5 3 2 2" xfId="31587"/>
    <cellStyle name="SAPBEXstdItemX 5 3 2 2 2" xfId="31588"/>
    <cellStyle name="SAPBEXstdItemX 5 3 2 2 3" xfId="31589"/>
    <cellStyle name="SAPBEXstdItemX 5 3 2 2 4" xfId="31590"/>
    <cellStyle name="SAPBEXstdItemX 5 3 2 2 5" xfId="31591"/>
    <cellStyle name="SAPBEXstdItemX 5 3 2 2 6" xfId="31592"/>
    <cellStyle name="SAPBEXstdItemX 5 3 2 3" xfId="31593"/>
    <cellStyle name="SAPBEXstdItemX 5 3 2 4" xfId="31594"/>
    <cellStyle name="SAPBEXstdItemX 5 3 2 5" xfId="31595"/>
    <cellStyle name="SAPBEXstdItemX 5 3 2 6" xfId="31596"/>
    <cellStyle name="SAPBEXstdItemX 5 3 2 7" xfId="31597"/>
    <cellStyle name="SAPBEXstdItemX 5 3 2 8" xfId="31598"/>
    <cellStyle name="SAPBEXstdItemX 5 3 3" xfId="31599"/>
    <cellStyle name="SAPBEXstdItemX 5 3 3 2" xfId="31600"/>
    <cellStyle name="SAPBEXstdItemX 5 3 3 3" xfId="31601"/>
    <cellStyle name="SAPBEXstdItemX 5 3 3 4" xfId="31602"/>
    <cellStyle name="SAPBEXstdItemX 5 3 3 5" xfId="31603"/>
    <cellStyle name="SAPBEXstdItemX 5 3 3 6" xfId="31604"/>
    <cellStyle name="SAPBEXstdItemX 5 3 3 7" xfId="31605"/>
    <cellStyle name="SAPBEXstdItemX 5 3 4" xfId="31606"/>
    <cellStyle name="SAPBEXstdItemX 5 3 4 2" xfId="31607"/>
    <cellStyle name="SAPBEXstdItemX 5 3 4 3" xfId="31608"/>
    <cellStyle name="SAPBEXstdItemX 5 3 4 4" xfId="31609"/>
    <cellStyle name="SAPBEXstdItemX 5 3 4 5" xfId="31610"/>
    <cellStyle name="SAPBEXstdItemX 5 3 4 6" xfId="31611"/>
    <cellStyle name="SAPBEXstdItemX 5 3 5" xfId="31612"/>
    <cellStyle name="SAPBEXstdItemX 5 3 6" xfId="31613"/>
    <cellStyle name="SAPBEXstdItemX 5 3 7" xfId="31614"/>
    <cellStyle name="SAPBEXstdItemX 5 3 8" xfId="31615"/>
    <cellStyle name="SAPBEXstdItemX 5 3 9" xfId="31616"/>
    <cellStyle name="SAPBEXstdItemX 5 4" xfId="31617"/>
    <cellStyle name="SAPBEXstdItemX 5 4 2" xfId="31618"/>
    <cellStyle name="SAPBEXstdItemX 5 4 2 2" xfId="31619"/>
    <cellStyle name="SAPBEXstdItemX 5 4 2 3" xfId="31620"/>
    <cellStyle name="SAPBEXstdItemX 5 4 2 4" xfId="31621"/>
    <cellStyle name="SAPBEXstdItemX 5 4 2 5" xfId="31622"/>
    <cellStyle name="SAPBEXstdItemX 5 4 2 6" xfId="31623"/>
    <cellStyle name="SAPBEXstdItemX 5 4 3" xfId="31624"/>
    <cellStyle name="SAPBEXstdItemX 5 4 4" xfId="31625"/>
    <cellStyle name="SAPBEXstdItemX 5 4 5" xfId="31626"/>
    <cellStyle name="SAPBEXstdItemX 5 4 6" xfId="31627"/>
    <cellStyle name="SAPBEXstdItemX 5 4 7" xfId="31628"/>
    <cellStyle name="SAPBEXstdItemX 5 4 8" xfId="31629"/>
    <cellStyle name="SAPBEXstdItemX 5 5" xfId="31630"/>
    <cellStyle name="SAPBEXstdItemX 5 5 2" xfId="31631"/>
    <cellStyle name="SAPBEXstdItemX 5 5 2 2" xfId="31632"/>
    <cellStyle name="SAPBEXstdItemX 5 5 2 3" xfId="31633"/>
    <cellStyle name="SAPBEXstdItemX 5 5 2 4" xfId="31634"/>
    <cellStyle name="SAPBEXstdItemX 5 5 2 5" xfId="31635"/>
    <cellStyle name="SAPBEXstdItemX 5 5 2 6" xfId="31636"/>
    <cellStyle name="SAPBEXstdItemX 5 5 3" xfId="31637"/>
    <cellStyle name="SAPBEXstdItemX 5 5 4" xfId="31638"/>
    <cellStyle name="SAPBEXstdItemX 5 5 5" xfId="31639"/>
    <cellStyle name="SAPBEXstdItemX 5 5 6" xfId="31640"/>
    <cellStyle name="SAPBEXstdItemX 5 5 7" xfId="31641"/>
    <cellStyle name="SAPBEXstdItemX 5 5 8" xfId="31642"/>
    <cellStyle name="SAPBEXstdItemX 5 6" xfId="31643"/>
    <cellStyle name="SAPBEXstdItemX 5 6 2" xfId="31644"/>
    <cellStyle name="SAPBEXstdItemX 5 6 3" xfId="31645"/>
    <cellStyle name="SAPBEXstdItemX 5 6 4" xfId="31646"/>
    <cellStyle name="SAPBEXstdItemX 5 6 5" xfId="31647"/>
    <cellStyle name="SAPBEXstdItemX 5 6 6" xfId="31648"/>
    <cellStyle name="SAPBEXstdItemX 5 6 7" xfId="31649"/>
    <cellStyle name="SAPBEXstdItemX 5 7" xfId="31650"/>
    <cellStyle name="SAPBEXstdItemX 5 7 2" xfId="31651"/>
    <cellStyle name="SAPBEXstdItemX 5 7 3" xfId="31652"/>
    <cellStyle name="SAPBEXstdItemX 5 7 4" xfId="31653"/>
    <cellStyle name="SAPBEXstdItemX 5 7 5" xfId="31654"/>
    <cellStyle name="SAPBEXstdItemX 5 7 6" xfId="31655"/>
    <cellStyle name="SAPBEXstdItemX 5 8" xfId="31656"/>
    <cellStyle name="SAPBEXstdItemX 5 9" xfId="31657"/>
    <cellStyle name="SAPBEXstdItemX 6" xfId="31658"/>
    <cellStyle name="SAPBEXstdItemX 6 10" xfId="31659"/>
    <cellStyle name="SAPBEXstdItemX 6 2" xfId="31660"/>
    <cellStyle name="SAPBEXstdItemX 6 2 2" xfId="31661"/>
    <cellStyle name="SAPBEXstdItemX 6 2 2 2" xfId="31662"/>
    <cellStyle name="SAPBEXstdItemX 6 2 2 3" xfId="31663"/>
    <cellStyle name="SAPBEXstdItemX 6 2 2 4" xfId="31664"/>
    <cellStyle name="SAPBEXstdItemX 6 2 2 5" xfId="31665"/>
    <cellStyle name="SAPBEXstdItemX 6 2 2 6" xfId="31666"/>
    <cellStyle name="SAPBEXstdItemX 6 2 3" xfId="31667"/>
    <cellStyle name="SAPBEXstdItemX 6 2 4" xfId="31668"/>
    <cellStyle name="SAPBEXstdItemX 6 2 5" xfId="31669"/>
    <cellStyle name="SAPBEXstdItemX 6 2 6" xfId="31670"/>
    <cellStyle name="SAPBEXstdItemX 6 2 7" xfId="31671"/>
    <cellStyle name="SAPBEXstdItemX 6 2 8" xfId="31672"/>
    <cellStyle name="SAPBEXstdItemX 6 3" xfId="31673"/>
    <cellStyle name="SAPBEXstdItemX 6 3 2" xfId="31674"/>
    <cellStyle name="SAPBEXstdItemX 6 3 3" xfId="31675"/>
    <cellStyle name="SAPBEXstdItemX 6 3 4" xfId="31676"/>
    <cellStyle name="SAPBEXstdItemX 6 3 5" xfId="31677"/>
    <cellStyle name="SAPBEXstdItemX 6 3 6" xfId="31678"/>
    <cellStyle name="SAPBEXstdItemX 6 3 7" xfId="31679"/>
    <cellStyle name="SAPBEXstdItemX 6 4" xfId="31680"/>
    <cellStyle name="SAPBEXstdItemX 6 4 2" xfId="31681"/>
    <cellStyle name="SAPBEXstdItemX 6 4 3" xfId="31682"/>
    <cellStyle name="SAPBEXstdItemX 6 4 4" xfId="31683"/>
    <cellStyle name="SAPBEXstdItemX 6 4 5" xfId="31684"/>
    <cellStyle name="SAPBEXstdItemX 6 4 6" xfId="31685"/>
    <cellStyle name="SAPBEXstdItemX 6 5" xfId="31686"/>
    <cellStyle name="SAPBEXstdItemX 6 6" xfId="31687"/>
    <cellStyle name="SAPBEXstdItemX 6 7" xfId="31688"/>
    <cellStyle name="SAPBEXstdItemX 6 8" xfId="31689"/>
    <cellStyle name="SAPBEXstdItemX 6 9" xfId="31690"/>
    <cellStyle name="SAPBEXstdItemX 7" xfId="31691"/>
    <cellStyle name="SAPBEXstdItemX 7 2" xfId="31692"/>
    <cellStyle name="SAPBEXstdItemX 7 3" xfId="31693"/>
    <cellStyle name="SAPBEXstdItemX 7 4" xfId="31694"/>
    <cellStyle name="SAPBEXstdItemX 7 5" xfId="31695"/>
    <cellStyle name="SAPBEXstdItemX 7 6" xfId="31696"/>
    <cellStyle name="SAPBEXstdItemX 8" xfId="31697"/>
    <cellStyle name="SAPBEXstdItemX 8 2" xfId="31698"/>
    <cellStyle name="SAPBEXstdItemX 8 3" xfId="31699"/>
    <cellStyle name="SAPBEXstdItemX 8 4" xfId="31700"/>
    <cellStyle name="SAPBEXstdItemX 8 5" xfId="31701"/>
    <cellStyle name="SAPBEXstdItemX 8 6" xfId="31702"/>
    <cellStyle name="SAPBEXstdItemX 9" xfId="31703"/>
    <cellStyle name="SAPBEXtitle" xfId="31704"/>
    <cellStyle name="SAPBEXtitle 10" xfId="31705"/>
    <cellStyle name="SAPBEXtitle 11" xfId="31706"/>
    <cellStyle name="SAPBEXtitle 2" xfId="31707"/>
    <cellStyle name="SAPBEXtitle 3" xfId="31708"/>
    <cellStyle name="SAPBEXtitle 4" xfId="31709"/>
    <cellStyle name="SAPBEXtitle 5" xfId="31710"/>
    <cellStyle name="SAPBEXtitle 6" xfId="31711"/>
    <cellStyle name="SAPBEXtitle 7" xfId="31712"/>
    <cellStyle name="SAPBEXtitle 8" xfId="31713"/>
    <cellStyle name="SAPBEXtitle 9" xfId="31714"/>
    <cellStyle name="SAPBEXunassignedItem" xfId="31715"/>
    <cellStyle name="SAPBEXundefined" xfId="31716"/>
    <cellStyle name="SAPBEXundefined 10" xfId="31717"/>
    <cellStyle name="SAPBEXundefined 11" xfId="31718"/>
    <cellStyle name="SAPBEXundefined 12" xfId="31719"/>
    <cellStyle name="SAPBEXundefined 13" xfId="31720"/>
    <cellStyle name="SAPBEXundefined 14" xfId="31721"/>
    <cellStyle name="SAPBEXundefined 15" xfId="31722"/>
    <cellStyle name="SAPBEXundefined 16" xfId="31723"/>
    <cellStyle name="SAPBEXundefined 2" xfId="31724"/>
    <cellStyle name="SAPBEXundefined 2 10" xfId="31725"/>
    <cellStyle name="SAPBEXundefined 2 11" xfId="31726"/>
    <cellStyle name="SAPBEXundefined 2 12" xfId="31727"/>
    <cellStyle name="SAPBEXundefined 2 13" xfId="31728"/>
    <cellStyle name="SAPBEXundefined 2 14" xfId="31729"/>
    <cellStyle name="SAPBEXundefined 2 15" xfId="31730"/>
    <cellStyle name="SAPBEXundefined 2 16" xfId="31731"/>
    <cellStyle name="SAPBEXundefined 2 17" xfId="31732"/>
    <cellStyle name="SAPBEXundefined 2 2" xfId="31733"/>
    <cellStyle name="SAPBEXundefined 2 2 10" xfId="31734"/>
    <cellStyle name="SAPBEXundefined 2 2 11" xfId="31735"/>
    <cellStyle name="SAPBEXundefined 2 2 12" xfId="31736"/>
    <cellStyle name="SAPBEXundefined 2 2 13" xfId="31737"/>
    <cellStyle name="SAPBEXundefined 2 2 14" xfId="31738"/>
    <cellStyle name="SAPBEXundefined 2 2 15" xfId="31739"/>
    <cellStyle name="SAPBEXundefined 2 2 2" xfId="31740"/>
    <cellStyle name="SAPBEXundefined 2 2 2 10" xfId="31741"/>
    <cellStyle name="SAPBEXundefined 2 2 2 2" xfId="31742"/>
    <cellStyle name="SAPBEXundefined 2 2 2 2 2" xfId="31743"/>
    <cellStyle name="SAPBEXundefined 2 2 2 2 2 2" xfId="31744"/>
    <cellStyle name="SAPBEXundefined 2 2 2 2 2 3" xfId="31745"/>
    <cellStyle name="SAPBEXundefined 2 2 2 2 2 4" xfId="31746"/>
    <cellStyle name="SAPBEXundefined 2 2 2 2 2 5" xfId="31747"/>
    <cellStyle name="SAPBEXundefined 2 2 2 2 2 6" xfId="31748"/>
    <cellStyle name="SAPBEXundefined 2 2 2 2 3" xfId="31749"/>
    <cellStyle name="SAPBEXundefined 2 2 2 2 4" xfId="31750"/>
    <cellStyle name="SAPBEXundefined 2 2 2 2 5" xfId="31751"/>
    <cellStyle name="SAPBEXundefined 2 2 2 2 6" xfId="31752"/>
    <cellStyle name="SAPBEXundefined 2 2 2 2 7" xfId="31753"/>
    <cellStyle name="SAPBEXundefined 2 2 2 2 8" xfId="31754"/>
    <cellStyle name="SAPBEXundefined 2 2 2 3" xfId="31755"/>
    <cellStyle name="SAPBEXundefined 2 2 2 3 2" xfId="31756"/>
    <cellStyle name="SAPBEXundefined 2 2 2 3 3" xfId="31757"/>
    <cellStyle name="SAPBEXundefined 2 2 2 3 4" xfId="31758"/>
    <cellStyle name="SAPBEXundefined 2 2 2 3 5" xfId="31759"/>
    <cellStyle name="SAPBEXundefined 2 2 2 3 6" xfId="31760"/>
    <cellStyle name="SAPBEXundefined 2 2 2 3 7" xfId="31761"/>
    <cellStyle name="SAPBEXundefined 2 2 2 4" xfId="31762"/>
    <cellStyle name="SAPBEXundefined 2 2 2 4 2" xfId="31763"/>
    <cellStyle name="SAPBEXundefined 2 2 2 4 3" xfId="31764"/>
    <cellStyle name="SAPBEXundefined 2 2 2 4 4" xfId="31765"/>
    <cellStyle name="SAPBEXundefined 2 2 2 4 5" xfId="31766"/>
    <cellStyle name="SAPBEXundefined 2 2 2 4 6" xfId="31767"/>
    <cellStyle name="SAPBEXundefined 2 2 2 5" xfId="31768"/>
    <cellStyle name="SAPBEXundefined 2 2 2 6" xfId="31769"/>
    <cellStyle name="SAPBEXundefined 2 2 2 7" xfId="31770"/>
    <cellStyle name="SAPBEXundefined 2 2 2 8" xfId="31771"/>
    <cellStyle name="SAPBEXundefined 2 2 2 9" xfId="31772"/>
    <cellStyle name="SAPBEXundefined 2 2 3" xfId="31773"/>
    <cellStyle name="SAPBEXundefined 2 2 3 10" xfId="31774"/>
    <cellStyle name="SAPBEXundefined 2 2 3 2" xfId="31775"/>
    <cellStyle name="SAPBEXundefined 2 2 3 2 2" xfId="31776"/>
    <cellStyle name="SAPBEXundefined 2 2 3 2 2 2" xfId="31777"/>
    <cellStyle name="SAPBEXundefined 2 2 3 2 2 3" xfId="31778"/>
    <cellStyle name="SAPBEXundefined 2 2 3 2 2 4" xfId="31779"/>
    <cellStyle name="SAPBEXundefined 2 2 3 2 2 5" xfId="31780"/>
    <cellStyle name="SAPBEXundefined 2 2 3 2 2 6" xfId="31781"/>
    <cellStyle name="SAPBEXundefined 2 2 3 2 3" xfId="31782"/>
    <cellStyle name="SAPBEXundefined 2 2 3 2 4" xfId="31783"/>
    <cellStyle name="SAPBEXundefined 2 2 3 2 5" xfId="31784"/>
    <cellStyle name="SAPBEXundefined 2 2 3 2 6" xfId="31785"/>
    <cellStyle name="SAPBEXundefined 2 2 3 2 7" xfId="31786"/>
    <cellStyle name="SAPBEXundefined 2 2 3 2 8" xfId="31787"/>
    <cellStyle name="SAPBEXundefined 2 2 3 3" xfId="31788"/>
    <cellStyle name="SAPBEXundefined 2 2 3 3 2" xfId="31789"/>
    <cellStyle name="SAPBEXundefined 2 2 3 3 3" xfId="31790"/>
    <cellStyle name="SAPBEXundefined 2 2 3 3 4" xfId="31791"/>
    <cellStyle name="SAPBEXundefined 2 2 3 3 5" xfId="31792"/>
    <cellStyle name="SAPBEXundefined 2 2 3 3 6" xfId="31793"/>
    <cellStyle name="SAPBEXundefined 2 2 3 3 7" xfId="31794"/>
    <cellStyle name="SAPBEXundefined 2 2 3 4" xfId="31795"/>
    <cellStyle name="SAPBEXundefined 2 2 3 4 2" xfId="31796"/>
    <cellStyle name="SAPBEXundefined 2 2 3 4 3" xfId="31797"/>
    <cellStyle name="SAPBEXundefined 2 2 3 4 4" xfId="31798"/>
    <cellStyle name="SAPBEXundefined 2 2 3 4 5" xfId="31799"/>
    <cellStyle name="SAPBEXundefined 2 2 3 4 6" xfId="31800"/>
    <cellStyle name="SAPBEXundefined 2 2 3 5" xfId="31801"/>
    <cellStyle name="SAPBEXundefined 2 2 3 6" xfId="31802"/>
    <cellStyle name="SAPBEXundefined 2 2 3 7" xfId="31803"/>
    <cellStyle name="SAPBEXundefined 2 2 3 8" xfId="31804"/>
    <cellStyle name="SAPBEXundefined 2 2 3 9" xfId="31805"/>
    <cellStyle name="SAPBEXundefined 2 2 4" xfId="31806"/>
    <cellStyle name="SAPBEXundefined 2 2 4 2" xfId="31807"/>
    <cellStyle name="SAPBEXundefined 2 2 4 2 2" xfId="31808"/>
    <cellStyle name="SAPBEXundefined 2 2 4 2 3" xfId="31809"/>
    <cellStyle name="SAPBEXundefined 2 2 4 2 4" xfId="31810"/>
    <cellStyle name="SAPBEXundefined 2 2 4 2 5" xfId="31811"/>
    <cellStyle name="SAPBEXundefined 2 2 4 2 6" xfId="31812"/>
    <cellStyle name="SAPBEXundefined 2 2 4 3" xfId="31813"/>
    <cellStyle name="SAPBEXundefined 2 2 4 4" xfId="31814"/>
    <cellStyle name="SAPBEXundefined 2 2 4 5" xfId="31815"/>
    <cellStyle name="SAPBEXundefined 2 2 4 6" xfId="31816"/>
    <cellStyle name="SAPBEXundefined 2 2 4 7" xfId="31817"/>
    <cellStyle name="SAPBEXundefined 2 2 4 8" xfId="31818"/>
    <cellStyle name="SAPBEXundefined 2 2 5" xfId="31819"/>
    <cellStyle name="SAPBEXundefined 2 2 5 2" xfId="31820"/>
    <cellStyle name="SAPBEXundefined 2 2 5 2 2" xfId="31821"/>
    <cellStyle name="SAPBEXundefined 2 2 5 2 3" xfId="31822"/>
    <cellStyle name="SAPBEXundefined 2 2 5 2 4" xfId="31823"/>
    <cellStyle name="SAPBEXundefined 2 2 5 2 5" xfId="31824"/>
    <cellStyle name="SAPBEXundefined 2 2 5 2 6" xfId="31825"/>
    <cellStyle name="SAPBEXundefined 2 2 5 3" xfId="31826"/>
    <cellStyle name="SAPBEXundefined 2 2 5 4" xfId="31827"/>
    <cellStyle name="SAPBEXundefined 2 2 5 5" xfId="31828"/>
    <cellStyle name="SAPBEXundefined 2 2 5 6" xfId="31829"/>
    <cellStyle name="SAPBEXundefined 2 2 5 7" xfId="31830"/>
    <cellStyle name="SAPBEXundefined 2 2 5 8" xfId="31831"/>
    <cellStyle name="SAPBEXundefined 2 2 6" xfId="31832"/>
    <cellStyle name="SAPBEXundefined 2 2 6 2" xfId="31833"/>
    <cellStyle name="SAPBEXundefined 2 2 6 3" xfId="31834"/>
    <cellStyle name="SAPBEXundefined 2 2 6 4" xfId="31835"/>
    <cellStyle name="SAPBEXundefined 2 2 6 5" xfId="31836"/>
    <cellStyle name="SAPBEXundefined 2 2 6 6" xfId="31837"/>
    <cellStyle name="SAPBEXundefined 2 2 6 7" xfId="31838"/>
    <cellStyle name="SAPBEXundefined 2 2 7" xfId="31839"/>
    <cellStyle name="SAPBEXundefined 2 2 7 2" xfId="31840"/>
    <cellStyle name="SAPBEXundefined 2 2 7 3" xfId="31841"/>
    <cellStyle name="SAPBEXundefined 2 2 7 4" xfId="31842"/>
    <cellStyle name="SAPBEXundefined 2 2 7 5" xfId="31843"/>
    <cellStyle name="SAPBEXundefined 2 2 7 6" xfId="31844"/>
    <cellStyle name="SAPBEXundefined 2 2 8" xfId="31845"/>
    <cellStyle name="SAPBEXundefined 2 2 9" xfId="31846"/>
    <cellStyle name="SAPBEXundefined 2 3" xfId="31847"/>
    <cellStyle name="SAPBEXundefined 2 3 10" xfId="31848"/>
    <cellStyle name="SAPBEXundefined 2 3 2" xfId="31849"/>
    <cellStyle name="SAPBEXundefined 2 3 2 2" xfId="31850"/>
    <cellStyle name="SAPBEXundefined 2 3 2 2 2" xfId="31851"/>
    <cellStyle name="SAPBEXundefined 2 3 2 2 3" xfId="31852"/>
    <cellStyle name="SAPBEXundefined 2 3 2 2 4" xfId="31853"/>
    <cellStyle name="SAPBEXundefined 2 3 2 2 5" xfId="31854"/>
    <cellStyle name="SAPBEXundefined 2 3 2 2 6" xfId="31855"/>
    <cellStyle name="SAPBEXundefined 2 3 2 3" xfId="31856"/>
    <cellStyle name="SAPBEXundefined 2 3 2 4" xfId="31857"/>
    <cellStyle name="SAPBEXundefined 2 3 2 5" xfId="31858"/>
    <cellStyle name="SAPBEXundefined 2 3 2 6" xfId="31859"/>
    <cellStyle name="SAPBEXundefined 2 3 2 7" xfId="31860"/>
    <cellStyle name="SAPBEXundefined 2 3 2 8" xfId="31861"/>
    <cellStyle name="SAPBEXundefined 2 3 3" xfId="31862"/>
    <cellStyle name="SAPBEXundefined 2 3 3 2" xfId="31863"/>
    <cellStyle name="SAPBEXundefined 2 3 3 3" xfId="31864"/>
    <cellStyle name="SAPBEXundefined 2 3 3 4" xfId="31865"/>
    <cellStyle name="SAPBEXundefined 2 3 3 5" xfId="31866"/>
    <cellStyle name="SAPBEXundefined 2 3 3 6" xfId="31867"/>
    <cellStyle name="SAPBEXundefined 2 3 3 7" xfId="31868"/>
    <cellStyle name="SAPBEXundefined 2 3 4" xfId="31869"/>
    <cellStyle name="SAPBEXundefined 2 3 4 2" xfId="31870"/>
    <cellStyle name="SAPBEXundefined 2 3 4 3" xfId="31871"/>
    <cellStyle name="SAPBEXundefined 2 3 4 4" xfId="31872"/>
    <cellStyle name="SAPBEXundefined 2 3 4 5" xfId="31873"/>
    <cellStyle name="SAPBEXundefined 2 3 4 6" xfId="31874"/>
    <cellStyle name="SAPBEXundefined 2 3 5" xfId="31875"/>
    <cellStyle name="SAPBEXundefined 2 3 6" xfId="31876"/>
    <cellStyle name="SAPBEXundefined 2 3 7" xfId="31877"/>
    <cellStyle name="SAPBEXundefined 2 3 8" xfId="31878"/>
    <cellStyle name="SAPBEXundefined 2 3 9" xfId="31879"/>
    <cellStyle name="SAPBEXundefined 2 4" xfId="31880"/>
    <cellStyle name="SAPBEXundefined 2 4 2" xfId="31881"/>
    <cellStyle name="SAPBEXundefined 2 4 2 2" xfId="31882"/>
    <cellStyle name="SAPBEXundefined 2 4 2 3" xfId="31883"/>
    <cellStyle name="SAPBEXundefined 2 4 2 4" xfId="31884"/>
    <cellStyle name="SAPBEXundefined 2 4 2 5" xfId="31885"/>
    <cellStyle name="SAPBEXundefined 2 4 2 6" xfId="31886"/>
    <cellStyle name="SAPBEXundefined 2 4 3" xfId="31887"/>
    <cellStyle name="SAPBEXundefined 2 4 4" xfId="31888"/>
    <cellStyle name="SAPBEXundefined 2 4 5" xfId="31889"/>
    <cellStyle name="SAPBEXundefined 2 4 6" xfId="31890"/>
    <cellStyle name="SAPBEXundefined 2 4 7" xfId="31891"/>
    <cellStyle name="SAPBEXundefined 2 4 8" xfId="31892"/>
    <cellStyle name="SAPBEXundefined 2 5" xfId="31893"/>
    <cellStyle name="SAPBEXundefined 2 5 2" xfId="31894"/>
    <cellStyle name="SAPBEXundefined 2 5 2 2" xfId="31895"/>
    <cellStyle name="SAPBEXundefined 2 5 2 3" xfId="31896"/>
    <cellStyle name="SAPBEXundefined 2 5 2 4" xfId="31897"/>
    <cellStyle name="SAPBEXundefined 2 5 2 5" xfId="31898"/>
    <cellStyle name="SAPBEXundefined 2 5 2 6" xfId="31899"/>
    <cellStyle name="SAPBEXundefined 2 5 3" xfId="31900"/>
    <cellStyle name="SAPBEXundefined 2 5 4" xfId="31901"/>
    <cellStyle name="SAPBEXundefined 2 5 5" xfId="31902"/>
    <cellStyle name="SAPBEXundefined 2 5 6" xfId="31903"/>
    <cellStyle name="SAPBEXundefined 2 5 7" xfId="31904"/>
    <cellStyle name="SAPBEXundefined 2 5 8" xfId="31905"/>
    <cellStyle name="SAPBEXundefined 2 6" xfId="31906"/>
    <cellStyle name="SAPBEXundefined 2 6 2" xfId="31907"/>
    <cellStyle name="SAPBEXundefined 2 6 3" xfId="31908"/>
    <cellStyle name="SAPBEXundefined 2 6 4" xfId="31909"/>
    <cellStyle name="SAPBEXundefined 2 6 5" xfId="31910"/>
    <cellStyle name="SAPBEXundefined 2 6 6" xfId="31911"/>
    <cellStyle name="SAPBEXundefined 2 7" xfId="31912"/>
    <cellStyle name="SAPBEXundefined 2 7 2" xfId="31913"/>
    <cellStyle name="SAPBEXundefined 2 7 3" xfId="31914"/>
    <cellStyle name="SAPBEXundefined 2 7 4" xfId="31915"/>
    <cellStyle name="SAPBEXundefined 2 7 5" xfId="31916"/>
    <cellStyle name="SAPBEXundefined 2 7 6" xfId="31917"/>
    <cellStyle name="SAPBEXundefined 2 8" xfId="31918"/>
    <cellStyle name="SAPBEXundefined 2 8 2" xfId="31919"/>
    <cellStyle name="SAPBEXundefined 2 8 3" xfId="31920"/>
    <cellStyle name="SAPBEXundefined 2 8 4" xfId="31921"/>
    <cellStyle name="SAPBEXundefined 2 8 5" xfId="31922"/>
    <cellStyle name="SAPBEXundefined 2 8 6" xfId="31923"/>
    <cellStyle name="SAPBEXundefined 2 9" xfId="31924"/>
    <cellStyle name="SAPBEXundefined 2 9 2" xfId="31925"/>
    <cellStyle name="SAPBEXundefined 2 9 3" xfId="31926"/>
    <cellStyle name="SAPBEXundefined 2 9 4" xfId="31927"/>
    <cellStyle name="SAPBEXundefined 2 9 5" xfId="31928"/>
    <cellStyle name="SAPBEXundefined 2 9 6" xfId="31929"/>
    <cellStyle name="SAPBEXundefined 3" xfId="31930"/>
    <cellStyle name="SAPBEXundefined 3 10" xfId="31931"/>
    <cellStyle name="SAPBEXundefined 3 11" xfId="31932"/>
    <cellStyle name="SAPBEXundefined 3 12" xfId="31933"/>
    <cellStyle name="SAPBEXundefined 3 13" xfId="31934"/>
    <cellStyle name="SAPBEXundefined 3 2" xfId="31935"/>
    <cellStyle name="SAPBEXundefined 3 2 10" xfId="31936"/>
    <cellStyle name="SAPBEXundefined 3 2 2" xfId="31937"/>
    <cellStyle name="SAPBEXundefined 3 2 2 2" xfId="31938"/>
    <cellStyle name="SAPBEXundefined 3 2 2 2 2" xfId="31939"/>
    <cellStyle name="SAPBEXundefined 3 2 2 2 3" xfId="31940"/>
    <cellStyle name="SAPBEXundefined 3 2 2 2 4" xfId="31941"/>
    <cellStyle name="SAPBEXundefined 3 2 2 2 5" xfId="31942"/>
    <cellStyle name="SAPBEXundefined 3 2 2 2 6" xfId="31943"/>
    <cellStyle name="SAPBEXundefined 3 2 2 3" xfId="31944"/>
    <cellStyle name="SAPBEXundefined 3 2 2 4" xfId="31945"/>
    <cellStyle name="SAPBEXundefined 3 2 2 5" xfId="31946"/>
    <cellStyle name="SAPBEXundefined 3 2 2 6" xfId="31947"/>
    <cellStyle name="SAPBEXundefined 3 2 2 7" xfId="31948"/>
    <cellStyle name="SAPBEXundefined 3 2 2 8" xfId="31949"/>
    <cellStyle name="SAPBEXundefined 3 2 3" xfId="31950"/>
    <cellStyle name="SAPBEXundefined 3 2 3 2" xfId="31951"/>
    <cellStyle name="SAPBEXundefined 3 2 3 3" xfId="31952"/>
    <cellStyle name="SAPBEXundefined 3 2 3 4" xfId="31953"/>
    <cellStyle name="SAPBEXundefined 3 2 3 5" xfId="31954"/>
    <cellStyle name="SAPBEXundefined 3 2 3 6" xfId="31955"/>
    <cellStyle name="SAPBEXundefined 3 2 3 7" xfId="31956"/>
    <cellStyle name="SAPBEXundefined 3 2 4" xfId="31957"/>
    <cellStyle name="SAPBEXundefined 3 2 4 2" xfId="31958"/>
    <cellStyle name="SAPBEXundefined 3 2 4 3" xfId="31959"/>
    <cellStyle name="SAPBEXundefined 3 2 4 4" xfId="31960"/>
    <cellStyle name="SAPBEXundefined 3 2 4 5" xfId="31961"/>
    <cellStyle name="SAPBEXundefined 3 2 4 6" xfId="31962"/>
    <cellStyle name="SAPBEXundefined 3 2 5" xfId="31963"/>
    <cellStyle name="SAPBEXundefined 3 2 6" xfId="31964"/>
    <cellStyle name="SAPBEXundefined 3 2 7" xfId="31965"/>
    <cellStyle name="SAPBEXundefined 3 2 8" xfId="31966"/>
    <cellStyle name="SAPBEXundefined 3 2 9" xfId="31967"/>
    <cellStyle name="SAPBEXundefined 3 3" xfId="31968"/>
    <cellStyle name="SAPBEXundefined 3 3 10" xfId="31969"/>
    <cellStyle name="SAPBEXundefined 3 3 2" xfId="31970"/>
    <cellStyle name="SAPBEXundefined 3 3 2 2" xfId="31971"/>
    <cellStyle name="SAPBEXundefined 3 3 2 2 2" xfId="31972"/>
    <cellStyle name="SAPBEXundefined 3 3 2 2 3" xfId="31973"/>
    <cellStyle name="SAPBEXundefined 3 3 2 2 4" xfId="31974"/>
    <cellStyle name="SAPBEXundefined 3 3 2 2 5" xfId="31975"/>
    <cellStyle name="SAPBEXundefined 3 3 2 2 6" xfId="31976"/>
    <cellStyle name="SAPBEXundefined 3 3 2 3" xfId="31977"/>
    <cellStyle name="SAPBEXundefined 3 3 2 4" xfId="31978"/>
    <cellStyle name="SAPBEXundefined 3 3 2 5" xfId="31979"/>
    <cellStyle name="SAPBEXundefined 3 3 2 6" xfId="31980"/>
    <cellStyle name="SAPBEXundefined 3 3 2 7" xfId="31981"/>
    <cellStyle name="SAPBEXundefined 3 3 2 8" xfId="31982"/>
    <cellStyle name="SAPBEXundefined 3 3 3" xfId="31983"/>
    <cellStyle name="SAPBEXundefined 3 3 3 2" xfId="31984"/>
    <cellStyle name="SAPBEXundefined 3 3 3 3" xfId="31985"/>
    <cellStyle name="SAPBEXundefined 3 3 3 4" xfId="31986"/>
    <cellStyle name="SAPBEXundefined 3 3 3 5" xfId="31987"/>
    <cellStyle name="SAPBEXundefined 3 3 3 6" xfId="31988"/>
    <cellStyle name="SAPBEXundefined 3 3 3 7" xfId="31989"/>
    <cellStyle name="SAPBEXundefined 3 3 4" xfId="31990"/>
    <cellStyle name="SAPBEXundefined 3 3 4 2" xfId="31991"/>
    <cellStyle name="SAPBEXundefined 3 3 4 3" xfId="31992"/>
    <cellStyle name="SAPBEXundefined 3 3 4 4" xfId="31993"/>
    <cellStyle name="SAPBEXundefined 3 3 4 5" xfId="31994"/>
    <cellStyle name="SAPBEXundefined 3 3 4 6" xfId="31995"/>
    <cellStyle name="SAPBEXundefined 3 3 5" xfId="31996"/>
    <cellStyle name="SAPBEXundefined 3 3 6" xfId="31997"/>
    <cellStyle name="SAPBEXundefined 3 3 7" xfId="31998"/>
    <cellStyle name="SAPBEXundefined 3 3 8" xfId="31999"/>
    <cellStyle name="SAPBEXundefined 3 3 9" xfId="32000"/>
    <cellStyle name="SAPBEXundefined 3 4" xfId="32001"/>
    <cellStyle name="SAPBEXundefined 3 4 2" xfId="32002"/>
    <cellStyle name="SAPBEXundefined 3 4 2 2" xfId="32003"/>
    <cellStyle name="SAPBEXundefined 3 4 2 3" xfId="32004"/>
    <cellStyle name="SAPBEXundefined 3 4 2 4" xfId="32005"/>
    <cellStyle name="SAPBEXundefined 3 4 2 5" xfId="32006"/>
    <cellStyle name="SAPBEXundefined 3 4 2 6" xfId="32007"/>
    <cellStyle name="SAPBEXundefined 3 4 3" xfId="32008"/>
    <cellStyle name="SAPBEXundefined 3 4 4" xfId="32009"/>
    <cellStyle name="SAPBEXundefined 3 4 5" xfId="32010"/>
    <cellStyle name="SAPBEXundefined 3 4 6" xfId="32011"/>
    <cellStyle name="SAPBEXundefined 3 4 7" xfId="32012"/>
    <cellStyle name="SAPBEXundefined 3 4 8" xfId="32013"/>
    <cellStyle name="SAPBEXundefined 3 5" xfId="32014"/>
    <cellStyle name="SAPBEXundefined 3 5 2" xfId="32015"/>
    <cellStyle name="SAPBEXundefined 3 5 2 2" xfId="32016"/>
    <cellStyle name="SAPBEXundefined 3 5 2 3" xfId="32017"/>
    <cellStyle name="SAPBEXundefined 3 5 2 4" xfId="32018"/>
    <cellStyle name="SAPBEXundefined 3 5 2 5" xfId="32019"/>
    <cellStyle name="SAPBEXundefined 3 5 2 6" xfId="32020"/>
    <cellStyle name="SAPBEXundefined 3 5 3" xfId="32021"/>
    <cellStyle name="SAPBEXundefined 3 5 4" xfId="32022"/>
    <cellStyle name="SAPBEXundefined 3 5 5" xfId="32023"/>
    <cellStyle name="SAPBEXundefined 3 5 6" xfId="32024"/>
    <cellStyle name="SAPBEXundefined 3 5 7" xfId="32025"/>
    <cellStyle name="SAPBEXundefined 3 5 8" xfId="32026"/>
    <cellStyle name="SAPBEXundefined 3 6" xfId="32027"/>
    <cellStyle name="SAPBEXundefined 3 6 2" xfId="32028"/>
    <cellStyle name="SAPBEXundefined 3 6 3" xfId="32029"/>
    <cellStyle name="SAPBEXundefined 3 6 4" xfId="32030"/>
    <cellStyle name="SAPBEXundefined 3 6 5" xfId="32031"/>
    <cellStyle name="SAPBEXundefined 3 6 6" xfId="32032"/>
    <cellStyle name="SAPBEXundefined 3 6 7" xfId="32033"/>
    <cellStyle name="SAPBEXundefined 3 7" xfId="32034"/>
    <cellStyle name="SAPBEXundefined 3 7 2" xfId="32035"/>
    <cellStyle name="SAPBEXundefined 3 7 3" xfId="32036"/>
    <cellStyle name="SAPBEXundefined 3 7 4" xfId="32037"/>
    <cellStyle name="SAPBEXundefined 3 7 5" xfId="32038"/>
    <cellStyle name="SAPBEXundefined 3 7 6" xfId="32039"/>
    <cellStyle name="SAPBEXundefined 3 8" xfId="32040"/>
    <cellStyle name="SAPBEXundefined 3 9" xfId="32041"/>
    <cellStyle name="SAPBEXundefined 4" xfId="32042"/>
    <cellStyle name="SAPBEXundefined 4 10" xfId="32043"/>
    <cellStyle name="SAPBEXundefined 4 11" xfId="32044"/>
    <cellStyle name="SAPBEXundefined 4 12" xfId="32045"/>
    <cellStyle name="SAPBEXundefined 4 13" xfId="32046"/>
    <cellStyle name="SAPBEXundefined 4 2" xfId="32047"/>
    <cellStyle name="SAPBEXundefined 4 2 10" xfId="32048"/>
    <cellStyle name="SAPBEXundefined 4 2 2" xfId="32049"/>
    <cellStyle name="SAPBEXundefined 4 2 2 2" xfId="32050"/>
    <cellStyle name="SAPBEXundefined 4 2 2 2 2" xfId="32051"/>
    <cellStyle name="SAPBEXundefined 4 2 2 2 3" xfId="32052"/>
    <cellStyle name="SAPBEXundefined 4 2 2 2 4" xfId="32053"/>
    <cellStyle name="SAPBEXundefined 4 2 2 2 5" xfId="32054"/>
    <cellStyle name="SAPBEXundefined 4 2 2 2 6" xfId="32055"/>
    <cellStyle name="SAPBEXundefined 4 2 2 3" xfId="32056"/>
    <cellStyle name="SAPBEXundefined 4 2 2 4" xfId="32057"/>
    <cellStyle name="SAPBEXundefined 4 2 2 5" xfId="32058"/>
    <cellStyle name="SAPBEXundefined 4 2 2 6" xfId="32059"/>
    <cellStyle name="SAPBEXundefined 4 2 2 7" xfId="32060"/>
    <cellStyle name="SAPBEXundefined 4 2 2 8" xfId="32061"/>
    <cellStyle name="SAPBEXundefined 4 2 3" xfId="32062"/>
    <cellStyle name="SAPBEXundefined 4 2 3 2" xfId="32063"/>
    <cellStyle name="SAPBEXundefined 4 2 3 3" xfId="32064"/>
    <cellStyle name="SAPBEXundefined 4 2 3 4" xfId="32065"/>
    <cellStyle name="SAPBEXundefined 4 2 3 5" xfId="32066"/>
    <cellStyle name="SAPBEXundefined 4 2 3 6" xfId="32067"/>
    <cellStyle name="SAPBEXundefined 4 2 3 7" xfId="32068"/>
    <cellStyle name="SAPBEXundefined 4 2 4" xfId="32069"/>
    <cellStyle name="SAPBEXundefined 4 2 4 2" xfId="32070"/>
    <cellStyle name="SAPBEXundefined 4 2 4 3" xfId="32071"/>
    <cellStyle name="SAPBEXundefined 4 2 4 4" xfId="32072"/>
    <cellStyle name="SAPBEXundefined 4 2 4 5" xfId="32073"/>
    <cellStyle name="SAPBEXundefined 4 2 4 6" xfId="32074"/>
    <cellStyle name="SAPBEXundefined 4 2 5" xfId="32075"/>
    <cellStyle name="SAPBEXundefined 4 2 6" xfId="32076"/>
    <cellStyle name="SAPBEXundefined 4 2 7" xfId="32077"/>
    <cellStyle name="SAPBEXundefined 4 2 8" xfId="32078"/>
    <cellStyle name="SAPBEXundefined 4 2 9" xfId="32079"/>
    <cellStyle name="SAPBEXundefined 4 3" xfId="32080"/>
    <cellStyle name="SAPBEXundefined 4 3 10" xfId="32081"/>
    <cellStyle name="SAPBEXundefined 4 3 2" xfId="32082"/>
    <cellStyle name="SAPBEXundefined 4 3 2 2" xfId="32083"/>
    <cellStyle name="SAPBEXundefined 4 3 2 2 2" xfId="32084"/>
    <cellStyle name="SAPBEXundefined 4 3 2 2 3" xfId="32085"/>
    <cellStyle name="SAPBEXundefined 4 3 2 2 4" xfId="32086"/>
    <cellStyle name="SAPBEXundefined 4 3 2 2 5" xfId="32087"/>
    <cellStyle name="SAPBEXundefined 4 3 2 2 6" xfId="32088"/>
    <cellStyle name="SAPBEXundefined 4 3 2 3" xfId="32089"/>
    <cellStyle name="SAPBEXundefined 4 3 2 4" xfId="32090"/>
    <cellStyle name="SAPBEXundefined 4 3 2 5" xfId="32091"/>
    <cellStyle name="SAPBEXundefined 4 3 2 6" xfId="32092"/>
    <cellStyle name="SAPBEXundefined 4 3 2 7" xfId="32093"/>
    <cellStyle name="SAPBEXundefined 4 3 2 8" xfId="32094"/>
    <cellStyle name="SAPBEXundefined 4 3 3" xfId="32095"/>
    <cellStyle name="SAPBEXundefined 4 3 3 2" xfId="32096"/>
    <cellStyle name="SAPBEXundefined 4 3 3 3" xfId="32097"/>
    <cellStyle name="SAPBEXundefined 4 3 3 4" xfId="32098"/>
    <cellStyle name="SAPBEXundefined 4 3 3 5" xfId="32099"/>
    <cellStyle name="SAPBEXundefined 4 3 3 6" xfId="32100"/>
    <cellStyle name="SAPBEXundefined 4 3 3 7" xfId="32101"/>
    <cellStyle name="SAPBEXundefined 4 3 4" xfId="32102"/>
    <cellStyle name="SAPBEXundefined 4 3 4 2" xfId="32103"/>
    <cellStyle name="SAPBEXundefined 4 3 4 3" xfId="32104"/>
    <cellStyle name="SAPBEXundefined 4 3 4 4" xfId="32105"/>
    <cellStyle name="SAPBEXundefined 4 3 4 5" xfId="32106"/>
    <cellStyle name="SAPBEXundefined 4 3 4 6" xfId="32107"/>
    <cellStyle name="SAPBEXundefined 4 3 5" xfId="32108"/>
    <cellStyle name="SAPBEXundefined 4 3 6" xfId="32109"/>
    <cellStyle name="SAPBEXundefined 4 3 7" xfId="32110"/>
    <cellStyle name="SAPBEXundefined 4 3 8" xfId="32111"/>
    <cellStyle name="SAPBEXundefined 4 3 9" xfId="32112"/>
    <cellStyle name="SAPBEXundefined 4 4" xfId="32113"/>
    <cellStyle name="SAPBEXundefined 4 4 2" xfId="32114"/>
    <cellStyle name="SAPBEXundefined 4 4 2 2" xfId="32115"/>
    <cellStyle name="SAPBEXundefined 4 4 2 3" xfId="32116"/>
    <cellStyle name="SAPBEXundefined 4 4 2 4" xfId="32117"/>
    <cellStyle name="SAPBEXundefined 4 4 2 5" xfId="32118"/>
    <cellStyle name="SAPBEXundefined 4 4 2 6" xfId="32119"/>
    <cellStyle name="SAPBEXundefined 4 4 3" xfId="32120"/>
    <cellStyle name="SAPBEXundefined 4 4 4" xfId="32121"/>
    <cellStyle name="SAPBEXundefined 4 4 5" xfId="32122"/>
    <cellStyle name="SAPBEXundefined 4 4 6" xfId="32123"/>
    <cellStyle name="SAPBEXundefined 4 4 7" xfId="32124"/>
    <cellStyle name="SAPBEXundefined 4 4 8" xfId="32125"/>
    <cellStyle name="SAPBEXundefined 4 5" xfId="32126"/>
    <cellStyle name="SAPBEXundefined 4 5 2" xfId="32127"/>
    <cellStyle name="SAPBEXundefined 4 5 2 2" xfId="32128"/>
    <cellStyle name="SAPBEXundefined 4 5 2 3" xfId="32129"/>
    <cellStyle name="SAPBEXundefined 4 5 2 4" xfId="32130"/>
    <cellStyle name="SAPBEXundefined 4 5 2 5" xfId="32131"/>
    <cellStyle name="SAPBEXundefined 4 5 2 6" xfId="32132"/>
    <cellStyle name="SAPBEXundefined 4 5 3" xfId="32133"/>
    <cellStyle name="SAPBEXundefined 4 5 4" xfId="32134"/>
    <cellStyle name="SAPBEXundefined 4 5 5" xfId="32135"/>
    <cellStyle name="SAPBEXundefined 4 5 6" xfId="32136"/>
    <cellStyle name="SAPBEXundefined 4 5 7" xfId="32137"/>
    <cellStyle name="SAPBEXundefined 4 5 8" xfId="32138"/>
    <cellStyle name="SAPBEXundefined 4 6" xfId="32139"/>
    <cellStyle name="SAPBEXundefined 4 6 2" xfId="32140"/>
    <cellStyle name="SAPBEXundefined 4 6 3" xfId="32141"/>
    <cellStyle name="SAPBEXundefined 4 6 4" xfId="32142"/>
    <cellStyle name="SAPBEXundefined 4 6 5" xfId="32143"/>
    <cellStyle name="SAPBEXundefined 4 6 6" xfId="32144"/>
    <cellStyle name="SAPBEXundefined 4 6 7" xfId="32145"/>
    <cellStyle name="SAPBEXundefined 4 7" xfId="32146"/>
    <cellStyle name="SAPBEXundefined 4 7 2" xfId="32147"/>
    <cellStyle name="SAPBEXundefined 4 7 3" xfId="32148"/>
    <cellStyle name="SAPBEXundefined 4 7 4" xfId="32149"/>
    <cellStyle name="SAPBEXundefined 4 7 5" xfId="32150"/>
    <cellStyle name="SAPBEXundefined 4 7 6" xfId="32151"/>
    <cellStyle name="SAPBEXundefined 4 8" xfId="32152"/>
    <cellStyle name="SAPBEXundefined 4 9" xfId="32153"/>
    <cellStyle name="SAPBEXundefined 5" xfId="32154"/>
    <cellStyle name="SAPBEXundefined 5 10" xfId="32155"/>
    <cellStyle name="SAPBEXundefined 5 2" xfId="32156"/>
    <cellStyle name="SAPBEXundefined 5 2 2" xfId="32157"/>
    <cellStyle name="SAPBEXundefined 5 2 2 2" xfId="32158"/>
    <cellStyle name="SAPBEXundefined 5 2 2 3" xfId="32159"/>
    <cellStyle name="SAPBEXundefined 5 2 2 4" xfId="32160"/>
    <cellStyle name="SAPBEXundefined 5 2 2 5" xfId="32161"/>
    <cellStyle name="SAPBEXundefined 5 2 2 6" xfId="32162"/>
    <cellStyle name="SAPBEXundefined 5 2 3" xfId="32163"/>
    <cellStyle name="SAPBEXundefined 5 2 4" xfId="32164"/>
    <cellStyle name="SAPBEXundefined 5 2 5" xfId="32165"/>
    <cellStyle name="SAPBEXundefined 5 2 6" xfId="32166"/>
    <cellStyle name="SAPBEXundefined 5 2 7" xfId="32167"/>
    <cellStyle name="SAPBEXundefined 5 2 8" xfId="32168"/>
    <cellStyle name="SAPBEXundefined 5 3" xfId="32169"/>
    <cellStyle name="SAPBEXundefined 5 3 2" xfId="32170"/>
    <cellStyle name="SAPBEXundefined 5 3 3" xfId="32171"/>
    <cellStyle name="SAPBEXundefined 5 3 4" xfId="32172"/>
    <cellStyle name="SAPBEXundefined 5 3 5" xfId="32173"/>
    <cellStyle name="SAPBEXundefined 5 3 6" xfId="32174"/>
    <cellStyle name="SAPBEXundefined 5 3 7" xfId="32175"/>
    <cellStyle name="SAPBEXundefined 5 4" xfId="32176"/>
    <cellStyle name="SAPBEXundefined 5 4 2" xfId="32177"/>
    <cellStyle name="SAPBEXundefined 5 4 3" xfId="32178"/>
    <cellStyle name="SAPBEXundefined 5 4 4" xfId="32179"/>
    <cellStyle name="SAPBEXundefined 5 4 5" xfId="32180"/>
    <cellStyle name="SAPBEXundefined 5 4 6" xfId="32181"/>
    <cellStyle name="SAPBEXundefined 5 5" xfId="32182"/>
    <cellStyle name="SAPBEXundefined 5 6" xfId="32183"/>
    <cellStyle name="SAPBEXundefined 5 7" xfId="32184"/>
    <cellStyle name="SAPBEXundefined 5 8" xfId="32185"/>
    <cellStyle name="SAPBEXundefined 5 9" xfId="32186"/>
    <cellStyle name="SAPBEXundefined 6" xfId="32187"/>
    <cellStyle name="SAPBEXundefined 6 2" xfId="32188"/>
    <cellStyle name="SAPBEXundefined 6 3" xfId="32189"/>
    <cellStyle name="SAPBEXundefined 6 4" xfId="32190"/>
    <cellStyle name="SAPBEXundefined 6 5" xfId="32191"/>
    <cellStyle name="SAPBEXundefined 6 6" xfId="32192"/>
    <cellStyle name="SAPBEXundefined 7" xfId="32193"/>
    <cellStyle name="SAPBEXundefined 7 2" xfId="32194"/>
    <cellStyle name="SAPBEXundefined 7 3" xfId="32195"/>
    <cellStyle name="SAPBEXundefined 7 4" xfId="32196"/>
    <cellStyle name="SAPBEXundefined 7 5" xfId="32197"/>
    <cellStyle name="SAPBEXundefined 7 6" xfId="32198"/>
    <cellStyle name="SAPBEXundefined 8" xfId="32199"/>
    <cellStyle name="SAPBEXundefined 8 2" xfId="32200"/>
    <cellStyle name="SAPBEXundefined 9" xfId="32201"/>
    <cellStyle name="SAPBEXundefined 9 2" xfId="32202"/>
    <cellStyle name="SAPError" xfId="32203"/>
    <cellStyle name="SAPKey" xfId="32204"/>
    <cellStyle name="SAPLocked" xfId="32205"/>
    <cellStyle name="SAPOutput" xfId="32206"/>
    <cellStyle name="SAPSpace" xfId="32207"/>
    <cellStyle name="SAPText" xfId="32208"/>
    <cellStyle name="SAPUnLocked" xfId="32209"/>
    <cellStyle name="Scen_index" xfId="32210"/>
    <cellStyle name="SEM-BPS-data" xfId="32211"/>
    <cellStyle name="SEM-BPS-head" xfId="32212"/>
    <cellStyle name="SEM-BPS-headdata" xfId="32213"/>
    <cellStyle name="SEM-BPS-headkey" xfId="32214"/>
    <cellStyle name="SEM-BPS-input-on" xfId="32215"/>
    <cellStyle name="SEM-BPS-key" xfId="32216"/>
    <cellStyle name="SEM-BPS-key 10" xfId="32217"/>
    <cellStyle name="SEM-BPS-key 2" xfId="32218"/>
    <cellStyle name="SEM-BPS-key 2 10" xfId="32219"/>
    <cellStyle name="SEM-BPS-key 2 11" xfId="32220"/>
    <cellStyle name="SEM-BPS-key 2 12" xfId="32221"/>
    <cellStyle name="SEM-BPS-key 2 13" xfId="32222"/>
    <cellStyle name="SEM-BPS-key 2 14" xfId="32223"/>
    <cellStyle name="SEM-BPS-key 2 2" xfId="32224"/>
    <cellStyle name="SEM-BPS-key 2 2 2" xfId="32225"/>
    <cellStyle name="SEM-BPS-key 2 2 2 10" xfId="32226"/>
    <cellStyle name="SEM-BPS-key 2 2 2 2" xfId="32227"/>
    <cellStyle name="SEM-BPS-key 2 2 2 2 2" xfId="32228"/>
    <cellStyle name="SEM-BPS-key 2 2 2 2 2 2" xfId="32229"/>
    <cellStyle name="SEM-BPS-key 2 2 2 2 2 3" xfId="32230"/>
    <cellStyle name="SEM-BPS-key 2 2 2 2 2 4" xfId="32231"/>
    <cellStyle name="SEM-BPS-key 2 2 2 2 2 5" xfId="32232"/>
    <cellStyle name="SEM-BPS-key 2 2 2 2 2 6" xfId="32233"/>
    <cellStyle name="SEM-BPS-key 2 2 2 2 3" xfId="32234"/>
    <cellStyle name="SEM-BPS-key 2 2 2 2 4" xfId="32235"/>
    <cellStyle name="SEM-BPS-key 2 2 2 2 5" xfId="32236"/>
    <cellStyle name="SEM-BPS-key 2 2 2 2 6" xfId="32237"/>
    <cellStyle name="SEM-BPS-key 2 2 2 2 7" xfId="32238"/>
    <cellStyle name="SEM-BPS-key 2 2 2 2 8" xfId="32239"/>
    <cellStyle name="SEM-BPS-key 2 2 2 3" xfId="32240"/>
    <cellStyle name="SEM-BPS-key 2 2 2 3 2" xfId="32241"/>
    <cellStyle name="SEM-BPS-key 2 2 2 3 2 2" xfId="32242"/>
    <cellStyle name="SEM-BPS-key 2 2 2 3 2 3" xfId="32243"/>
    <cellStyle name="SEM-BPS-key 2 2 2 3 2 4" xfId="32244"/>
    <cellStyle name="SEM-BPS-key 2 2 2 3 2 5" xfId="32245"/>
    <cellStyle name="SEM-BPS-key 2 2 2 3 2 6" xfId="32246"/>
    <cellStyle name="SEM-BPS-key 2 2 2 3 3" xfId="32247"/>
    <cellStyle name="SEM-BPS-key 2 2 2 3 4" xfId="32248"/>
    <cellStyle name="SEM-BPS-key 2 2 2 3 5" xfId="32249"/>
    <cellStyle name="SEM-BPS-key 2 2 2 3 6" xfId="32250"/>
    <cellStyle name="SEM-BPS-key 2 2 2 3 7" xfId="32251"/>
    <cellStyle name="SEM-BPS-key 2 2 2 3 8" xfId="32252"/>
    <cellStyle name="SEM-BPS-key 2 2 2 4" xfId="32253"/>
    <cellStyle name="SEM-BPS-key 2 2 2 4 2" xfId="32254"/>
    <cellStyle name="SEM-BPS-key 2 2 2 4 3" xfId="32255"/>
    <cellStyle name="SEM-BPS-key 2 2 2 4 4" xfId="32256"/>
    <cellStyle name="SEM-BPS-key 2 2 2 4 5" xfId="32257"/>
    <cellStyle name="SEM-BPS-key 2 2 2 4 6" xfId="32258"/>
    <cellStyle name="SEM-BPS-key 2 2 2 4 7" xfId="32259"/>
    <cellStyle name="SEM-BPS-key 2 2 2 5" xfId="32260"/>
    <cellStyle name="SEM-BPS-key 2 2 2 6" xfId="32261"/>
    <cellStyle name="SEM-BPS-key 2 2 2 7" xfId="32262"/>
    <cellStyle name="SEM-BPS-key 2 2 2 8" xfId="32263"/>
    <cellStyle name="SEM-BPS-key 2 2 2 9" xfId="32264"/>
    <cellStyle name="SEM-BPS-key 2 2 3" xfId="32265"/>
    <cellStyle name="SEM-BPS-key 2 2 3 10" xfId="32266"/>
    <cellStyle name="SEM-BPS-key 2 2 3 2" xfId="32267"/>
    <cellStyle name="SEM-BPS-key 2 2 3 2 2" xfId="32268"/>
    <cellStyle name="SEM-BPS-key 2 2 3 2 2 2" xfId="32269"/>
    <cellStyle name="SEM-BPS-key 2 2 3 2 2 3" xfId="32270"/>
    <cellStyle name="SEM-BPS-key 2 2 3 2 2 4" xfId="32271"/>
    <cellStyle name="SEM-BPS-key 2 2 3 2 2 5" xfId="32272"/>
    <cellStyle name="SEM-BPS-key 2 2 3 2 2 6" xfId="32273"/>
    <cellStyle name="SEM-BPS-key 2 2 3 2 3" xfId="32274"/>
    <cellStyle name="SEM-BPS-key 2 2 3 2 4" xfId="32275"/>
    <cellStyle name="SEM-BPS-key 2 2 3 2 5" xfId="32276"/>
    <cellStyle name="SEM-BPS-key 2 2 3 2 6" xfId="32277"/>
    <cellStyle name="SEM-BPS-key 2 2 3 2 7" xfId="32278"/>
    <cellStyle name="SEM-BPS-key 2 2 3 2 8" xfId="32279"/>
    <cellStyle name="SEM-BPS-key 2 2 3 3" xfId="32280"/>
    <cellStyle name="SEM-BPS-key 2 2 3 3 2" xfId="32281"/>
    <cellStyle name="SEM-BPS-key 2 2 3 3 3" xfId="32282"/>
    <cellStyle name="SEM-BPS-key 2 2 3 3 4" xfId="32283"/>
    <cellStyle name="SEM-BPS-key 2 2 3 3 5" xfId="32284"/>
    <cellStyle name="SEM-BPS-key 2 2 3 3 6" xfId="32285"/>
    <cellStyle name="SEM-BPS-key 2 2 3 3 7" xfId="32286"/>
    <cellStyle name="SEM-BPS-key 2 2 3 4" xfId="32287"/>
    <cellStyle name="SEM-BPS-key 2 2 3 4 2" xfId="32288"/>
    <cellStyle name="SEM-BPS-key 2 2 3 4 3" xfId="32289"/>
    <cellStyle name="SEM-BPS-key 2 2 3 4 4" xfId="32290"/>
    <cellStyle name="SEM-BPS-key 2 2 3 4 5" xfId="32291"/>
    <cellStyle name="SEM-BPS-key 2 2 3 4 6" xfId="32292"/>
    <cellStyle name="SEM-BPS-key 2 2 3 5" xfId="32293"/>
    <cellStyle name="SEM-BPS-key 2 2 3 6" xfId="32294"/>
    <cellStyle name="SEM-BPS-key 2 2 3 7" xfId="32295"/>
    <cellStyle name="SEM-BPS-key 2 2 3 8" xfId="32296"/>
    <cellStyle name="SEM-BPS-key 2 2 3 9" xfId="32297"/>
    <cellStyle name="SEM-BPS-key 2 2 4" xfId="32298"/>
    <cellStyle name="SEM-BPS-key 2 2 4 2" xfId="32299"/>
    <cellStyle name="SEM-BPS-key 2 2 4 2 2" xfId="32300"/>
    <cellStyle name="SEM-BPS-key 2 2 4 2 3" xfId="32301"/>
    <cellStyle name="SEM-BPS-key 2 2 4 2 4" xfId="32302"/>
    <cellStyle name="SEM-BPS-key 2 2 4 2 5" xfId="32303"/>
    <cellStyle name="SEM-BPS-key 2 2 4 2 6" xfId="32304"/>
    <cellStyle name="SEM-BPS-key 2 2 4 3" xfId="32305"/>
    <cellStyle name="SEM-BPS-key 2 2 4 4" xfId="32306"/>
    <cellStyle name="SEM-BPS-key 2 2 4 5" xfId="32307"/>
    <cellStyle name="SEM-BPS-key 2 2 4 6" xfId="32308"/>
    <cellStyle name="SEM-BPS-key 2 2 4 7" xfId="32309"/>
    <cellStyle name="SEM-BPS-key 2 2 4 8" xfId="32310"/>
    <cellStyle name="SEM-BPS-key 2 2 5" xfId="32311"/>
    <cellStyle name="SEM-BPS-key 2 2 5 2" xfId="32312"/>
    <cellStyle name="SEM-BPS-key 2 2 5 3" xfId="32313"/>
    <cellStyle name="SEM-BPS-key 2 2 5 4" xfId="32314"/>
    <cellStyle name="SEM-BPS-key 2 2 5 5" xfId="32315"/>
    <cellStyle name="SEM-BPS-key 2 2 5 6" xfId="32316"/>
    <cellStyle name="SEM-BPS-key 2 2 5 7" xfId="32317"/>
    <cellStyle name="SEM-BPS-key 2 2 6" xfId="32318"/>
    <cellStyle name="SEM-BPS-key 2 2 7" xfId="32319"/>
    <cellStyle name="SEM-BPS-key 2 2 8" xfId="32320"/>
    <cellStyle name="SEM-BPS-key 2 2 9" xfId="32321"/>
    <cellStyle name="SEM-BPS-key 2 3" xfId="32322"/>
    <cellStyle name="SEM-BPS-key 2 3 10" xfId="32323"/>
    <cellStyle name="SEM-BPS-key 2 3 11" xfId="32324"/>
    <cellStyle name="SEM-BPS-key 2 3 2" xfId="32325"/>
    <cellStyle name="SEM-BPS-key 2 3 2 10" xfId="32326"/>
    <cellStyle name="SEM-BPS-key 2 3 2 2" xfId="32327"/>
    <cellStyle name="SEM-BPS-key 2 3 2 2 2" xfId="32328"/>
    <cellStyle name="SEM-BPS-key 2 3 2 2 2 2" xfId="32329"/>
    <cellStyle name="SEM-BPS-key 2 3 2 2 2 3" xfId="32330"/>
    <cellStyle name="SEM-BPS-key 2 3 2 2 2 4" xfId="32331"/>
    <cellStyle name="SEM-BPS-key 2 3 2 2 2 5" xfId="32332"/>
    <cellStyle name="SEM-BPS-key 2 3 2 2 2 6" xfId="32333"/>
    <cellStyle name="SEM-BPS-key 2 3 2 2 3" xfId="32334"/>
    <cellStyle name="SEM-BPS-key 2 3 2 2 4" xfId="32335"/>
    <cellStyle name="SEM-BPS-key 2 3 2 2 5" xfId="32336"/>
    <cellStyle name="SEM-BPS-key 2 3 2 2 6" xfId="32337"/>
    <cellStyle name="SEM-BPS-key 2 3 2 2 7" xfId="32338"/>
    <cellStyle name="SEM-BPS-key 2 3 2 2 8" xfId="32339"/>
    <cellStyle name="SEM-BPS-key 2 3 2 3" xfId="32340"/>
    <cellStyle name="SEM-BPS-key 2 3 2 3 2" xfId="32341"/>
    <cellStyle name="SEM-BPS-key 2 3 2 3 3" xfId="32342"/>
    <cellStyle name="SEM-BPS-key 2 3 2 3 4" xfId="32343"/>
    <cellStyle name="SEM-BPS-key 2 3 2 3 5" xfId="32344"/>
    <cellStyle name="SEM-BPS-key 2 3 2 3 6" xfId="32345"/>
    <cellStyle name="SEM-BPS-key 2 3 2 3 7" xfId="32346"/>
    <cellStyle name="SEM-BPS-key 2 3 2 4" xfId="32347"/>
    <cellStyle name="SEM-BPS-key 2 3 2 4 2" xfId="32348"/>
    <cellStyle name="SEM-BPS-key 2 3 2 4 3" xfId="32349"/>
    <cellStyle name="SEM-BPS-key 2 3 2 4 4" xfId="32350"/>
    <cellStyle name="SEM-BPS-key 2 3 2 4 5" xfId="32351"/>
    <cellStyle name="SEM-BPS-key 2 3 2 4 6" xfId="32352"/>
    <cellStyle name="SEM-BPS-key 2 3 2 5" xfId="32353"/>
    <cellStyle name="SEM-BPS-key 2 3 2 6" xfId="32354"/>
    <cellStyle name="SEM-BPS-key 2 3 2 7" xfId="32355"/>
    <cellStyle name="SEM-BPS-key 2 3 2 8" xfId="32356"/>
    <cellStyle name="SEM-BPS-key 2 3 2 9" xfId="32357"/>
    <cellStyle name="SEM-BPS-key 2 3 3" xfId="32358"/>
    <cellStyle name="SEM-BPS-key 2 3 3 10" xfId="32359"/>
    <cellStyle name="SEM-BPS-key 2 3 3 2" xfId="32360"/>
    <cellStyle name="SEM-BPS-key 2 3 3 2 2" xfId="32361"/>
    <cellStyle name="SEM-BPS-key 2 3 3 2 2 2" xfId="32362"/>
    <cellStyle name="SEM-BPS-key 2 3 3 2 2 3" xfId="32363"/>
    <cellStyle name="SEM-BPS-key 2 3 3 2 2 4" xfId="32364"/>
    <cellStyle name="SEM-BPS-key 2 3 3 2 2 5" xfId="32365"/>
    <cellStyle name="SEM-BPS-key 2 3 3 2 2 6" xfId="32366"/>
    <cellStyle name="SEM-BPS-key 2 3 3 2 3" xfId="32367"/>
    <cellStyle name="SEM-BPS-key 2 3 3 2 4" xfId="32368"/>
    <cellStyle name="SEM-BPS-key 2 3 3 2 5" xfId="32369"/>
    <cellStyle name="SEM-BPS-key 2 3 3 2 6" xfId="32370"/>
    <cellStyle name="SEM-BPS-key 2 3 3 2 7" xfId="32371"/>
    <cellStyle name="SEM-BPS-key 2 3 3 2 8" xfId="32372"/>
    <cellStyle name="SEM-BPS-key 2 3 3 3" xfId="32373"/>
    <cellStyle name="SEM-BPS-key 2 3 3 3 2" xfId="32374"/>
    <cellStyle name="SEM-BPS-key 2 3 3 3 3" xfId="32375"/>
    <cellStyle name="SEM-BPS-key 2 3 3 3 4" xfId="32376"/>
    <cellStyle name="SEM-BPS-key 2 3 3 3 5" xfId="32377"/>
    <cellStyle name="SEM-BPS-key 2 3 3 3 6" xfId="32378"/>
    <cellStyle name="SEM-BPS-key 2 3 3 3 7" xfId="32379"/>
    <cellStyle name="SEM-BPS-key 2 3 3 4" xfId="32380"/>
    <cellStyle name="SEM-BPS-key 2 3 3 4 2" xfId="32381"/>
    <cellStyle name="SEM-BPS-key 2 3 3 4 3" xfId="32382"/>
    <cellStyle name="SEM-BPS-key 2 3 3 4 4" xfId="32383"/>
    <cellStyle name="SEM-BPS-key 2 3 3 4 5" xfId="32384"/>
    <cellStyle name="SEM-BPS-key 2 3 3 4 6" xfId="32385"/>
    <cellStyle name="SEM-BPS-key 2 3 3 5" xfId="32386"/>
    <cellStyle name="SEM-BPS-key 2 3 3 6" xfId="32387"/>
    <cellStyle name="SEM-BPS-key 2 3 3 7" xfId="32388"/>
    <cellStyle name="SEM-BPS-key 2 3 3 8" xfId="32389"/>
    <cellStyle name="SEM-BPS-key 2 3 3 9" xfId="32390"/>
    <cellStyle name="SEM-BPS-key 2 3 4" xfId="32391"/>
    <cellStyle name="SEM-BPS-key 2 3 4 2" xfId="32392"/>
    <cellStyle name="SEM-BPS-key 2 3 4 2 2" xfId="32393"/>
    <cellStyle name="SEM-BPS-key 2 3 4 2 3" xfId="32394"/>
    <cellStyle name="SEM-BPS-key 2 3 4 2 4" xfId="32395"/>
    <cellStyle name="SEM-BPS-key 2 3 4 2 5" xfId="32396"/>
    <cellStyle name="SEM-BPS-key 2 3 4 2 6" xfId="32397"/>
    <cellStyle name="SEM-BPS-key 2 3 4 3" xfId="32398"/>
    <cellStyle name="SEM-BPS-key 2 3 4 4" xfId="32399"/>
    <cellStyle name="SEM-BPS-key 2 3 4 5" xfId="32400"/>
    <cellStyle name="SEM-BPS-key 2 3 4 6" xfId="32401"/>
    <cellStyle name="SEM-BPS-key 2 3 4 7" xfId="32402"/>
    <cellStyle name="SEM-BPS-key 2 3 4 8" xfId="32403"/>
    <cellStyle name="SEM-BPS-key 2 3 5" xfId="32404"/>
    <cellStyle name="SEM-BPS-key 2 3 5 2" xfId="32405"/>
    <cellStyle name="SEM-BPS-key 2 3 5 3" xfId="32406"/>
    <cellStyle name="SEM-BPS-key 2 3 5 4" xfId="32407"/>
    <cellStyle name="SEM-BPS-key 2 3 5 5" xfId="32408"/>
    <cellStyle name="SEM-BPS-key 2 3 5 6" xfId="32409"/>
    <cellStyle name="SEM-BPS-key 2 3 5 7" xfId="32410"/>
    <cellStyle name="SEM-BPS-key 2 3 6" xfId="32411"/>
    <cellStyle name="SEM-BPS-key 2 3 7" xfId="32412"/>
    <cellStyle name="SEM-BPS-key 2 3 8" xfId="32413"/>
    <cellStyle name="SEM-BPS-key 2 3 9" xfId="32414"/>
    <cellStyle name="SEM-BPS-key 2 4" xfId="32415"/>
    <cellStyle name="SEM-BPS-key 2 4 2" xfId="32416"/>
    <cellStyle name="SEM-BPS-key 2 4 2 2" xfId="32417"/>
    <cellStyle name="SEM-BPS-key 2 4 2 3" xfId="32418"/>
    <cellStyle name="SEM-BPS-key 2 4 2 4" xfId="32419"/>
    <cellStyle name="SEM-BPS-key 2 4 2 5" xfId="32420"/>
    <cellStyle name="SEM-BPS-key 2 4 2 6" xfId="32421"/>
    <cellStyle name="SEM-BPS-key 2 4 2 7" xfId="32422"/>
    <cellStyle name="SEM-BPS-key 2 4 3" xfId="32423"/>
    <cellStyle name="SEM-BPS-key 2 4 4" xfId="32424"/>
    <cellStyle name="SEM-BPS-key 2 4 5" xfId="32425"/>
    <cellStyle name="SEM-BPS-key 2 4 6" xfId="32426"/>
    <cellStyle name="SEM-BPS-key 2 4 7" xfId="32427"/>
    <cellStyle name="SEM-BPS-key 2 4 8" xfId="32428"/>
    <cellStyle name="SEM-BPS-key 2 5" xfId="32429"/>
    <cellStyle name="SEM-BPS-key 2 5 2" xfId="32430"/>
    <cellStyle name="SEM-BPS-key 2 5 3" xfId="32431"/>
    <cellStyle name="SEM-BPS-key 2 5 4" xfId="32432"/>
    <cellStyle name="SEM-BPS-key 2 6" xfId="32433"/>
    <cellStyle name="SEM-BPS-key 2 6 2" xfId="32434"/>
    <cellStyle name="SEM-BPS-key 2 6 3" xfId="32435"/>
    <cellStyle name="SEM-BPS-key 2 6 4" xfId="32436"/>
    <cellStyle name="SEM-BPS-key 2 7" xfId="32437"/>
    <cellStyle name="SEM-BPS-key 2 7 2" xfId="32438"/>
    <cellStyle name="SEM-BPS-key 2 7 3" xfId="32439"/>
    <cellStyle name="SEM-BPS-key 2 7 4" xfId="32440"/>
    <cellStyle name="SEM-BPS-key 2 8" xfId="32441"/>
    <cellStyle name="SEM-BPS-key 2 9" xfId="32442"/>
    <cellStyle name="SEM-BPS-key 3" xfId="32443"/>
    <cellStyle name="SEM-BPS-key 3 2" xfId="32444"/>
    <cellStyle name="SEM-BPS-key 3 2 10" xfId="32445"/>
    <cellStyle name="SEM-BPS-key 3 2 2" xfId="32446"/>
    <cellStyle name="SEM-BPS-key 3 2 2 2" xfId="32447"/>
    <cellStyle name="SEM-BPS-key 3 2 2 2 2" xfId="32448"/>
    <cellStyle name="SEM-BPS-key 3 2 2 2 3" xfId="32449"/>
    <cellStyle name="SEM-BPS-key 3 2 2 2 4" xfId="32450"/>
    <cellStyle name="SEM-BPS-key 3 2 2 2 5" xfId="32451"/>
    <cellStyle name="SEM-BPS-key 3 2 2 2 6" xfId="32452"/>
    <cellStyle name="SEM-BPS-key 3 2 2 3" xfId="32453"/>
    <cellStyle name="SEM-BPS-key 3 2 2 4" xfId="32454"/>
    <cellStyle name="SEM-BPS-key 3 2 2 5" xfId="32455"/>
    <cellStyle name="SEM-BPS-key 3 2 2 6" xfId="32456"/>
    <cellStyle name="SEM-BPS-key 3 2 2 7" xfId="32457"/>
    <cellStyle name="SEM-BPS-key 3 2 2 8" xfId="32458"/>
    <cellStyle name="SEM-BPS-key 3 2 3" xfId="32459"/>
    <cellStyle name="SEM-BPS-key 3 2 3 2" xfId="32460"/>
    <cellStyle name="SEM-BPS-key 3 2 3 2 2" xfId="32461"/>
    <cellStyle name="SEM-BPS-key 3 2 3 2 3" xfId="32462"/>
    <cellStyle name="SEM-BPS-key 3 2 3 2 4" xfId="32463"/>
    <cellStyle name="SEM-BPS-key 3 2 3 2 5" xfId="32464"/>
    <cellStyle name="SEM-BPS-key 3 2 3 2 6" xfId="32465"/>
    <cellStyle name="SEM-BPS-key 3 2 3 3" xfId="32466"/>
    <cellStyle name="SEM-BPS-key 3 2 3 4" xfId="32467"/>
    <cellStyle name="SEM-BPS-key 3 2 3 5" xfId="32468"/>
    <cellStyle name="SEM-BPS-key 3 2 3 6" xfId="32469"/>
    <cellStyle name="SEM-BPS-key 3 2 3 7" xfId="32470"/>
    <cellStyle name="SEM-BPS-key 3 2 3 8" xfId="32471"/>
    <cellStyle name="SEM-BPS-key 3 2 4" xfId="32472"/>
    <cellStyle name="SEM-BPS-key 3 2 4 2" xfId="32473"/>
    <cellStyle name="SEM-BPS-key 3 2 4 3" xfId="32474"/>
    <cellStyle name="SEM-BPS-key 3 2 4 4" xfId="32475"/>
    <cellStyle name="SEM-BPS-key 3 2 4 5" xfId="32476"/>
    <cellStyle name="SEM-BPS-key 3 2 4 6" xfId="32477"/>
    <cellStyle name="SEM-BPS-key 3 2 4 7" xfId="32478"/>
    <cellStyle name="SEM-BPS-key 3 2 5" xfId="32479"/>
    <cellStyle name="SEM-BPS-key 3 2 6" xfId="32480"/>
    <cellStyle name="SEM-BPS-key 3 2 7" xfId="32481"/>
    <cellStyle name="SEM-BPS-key 3 2 8" xfId="32482"/>
    <cellStyle name="SEM-BPS-key 3 2 9" xfId="32483"/>
    <cellStyle name="SEM-BPS-key 3 3" xfId="32484"/>
    <cellStyle name="SEM-BPS-key 3 3 10" xfId="32485"/>
    <cellStyle name="SEM-BPS-key 3 3 2" xfId="32486"/>
    <cellStyle name="SEM-BPS-key 3 3 2 2" xfId="32487"/>
    <cellStyle name="SEM-BPS-key 3 3 2 2 2" xfId="32488"/>
    <cellStyle name="SEM-BPS-key 3 3 2 2 3" xfId="32489"/>
    <cellStyle name="SEM-BPS-key 3 3 2 2 4" xfId="32490"/>
    <cellStyle name="SEM-BPS-key 3 3 2 2 5" xfId="32491"/>
    <cellStyle name="SEM-BPS-key 3 3 2 2 6" xfId="32492"/>
    <cellStyle name="SEM-BPS-key 3 3 2 3" xfId="32493"/>
    <cellStyle name="SEM-BPS-key 3 3 2 4" xfId="32494"/>
    <cellStyle name="SEM-BPS-key 3 3 2 5" xfId="32495"/>
    <cellStyle name="SEM-BPS-key 3 3 2 6" xfId="32496"/>
    <cellStyle name="SEM-BPS-key 3 3 2 7" xfId="32497"/>
    <cellStyle name="SEM-BPS-key 3 3 2 8" xfId="32498"/>
    <cellStyle name="SEM-BPS-key 3 3 3" xfId="32499"/>
    <cellStyle name="SEM-BPS-key 3 3 3 2" xfId="32500"/>
    <cellStyle name="SEM-BPS-key 3 3 3 3" xfId="32501"/>
    <cellStyle name="SEM-BPS-key 3 3 3 4" xfId="32502"/>
    <cellStyle name="SEM-BPS-key 3 3 3 5" xfId="32503"/>
    <cellStyle name="SEM-BPS-key 3 3 3 6" xfId="32504"/>
    <cellStyle name="SEM-BPS-key 3 3 3 7" xfId="32505"/>
    <cellStyle name="SEM-BPS-key 3 3 4" xfId="32506"/>
    <cellStyle name="SEM-BPS-key 3 3 4 2" xfId="32507"/>
    <cellStyle name="SEM-BPS-key 3 3 4 3" xfId="32508"/>
    <cellStyle name="SEM-BPS-key 3 3 4 4" xfId="32509"/>
    <cellStyle name="SEM-BPS-key 3 3 4 5" xfId="32510"/>
    <cellStyle name="SEM-BPS-key 3 3 4 6" xfId="32511"/>
    <cellStyle name="SEM-BPS-key 3 3 5" xfId="32512"/>
    <cellStyle name="SEM-BPS-key 3 3 6" xfId="32513"/>
    <cellStyle name="SEM-BPS-key 3 3 7" xfId="32514"/>
    <cellStyle name="SEM-BPS-key 3 3 8" xfId="32515"/>
    <cellStyle name="SEM-BPS-key 3 3 9" xfId="32516"/>
    <cellStyle name="SEM-BPS-key 3 4" xfId="32517"/>
    <cellStyle name="SEM-BPS-key 3 4 2" xfId="32518"/>
    <cellStyle name="SEM-BPS-key 3 4 2 2" xfId="32519"/>
    <cellStyle name="SEM-BPS-key 3 4 2 3" xfId="32520"/>
    <cellStyle name="SEM-BPS-key 3 4 2 4" xfId="32521"/>
    <cellStyle name="SEM-BPS-key 3 4 2 5" xfId="32522"/>
    <cellStyle name="SEM-BPS-key 3 4 2 6" xfId="32523"/>
    <cellStyle name="SEM-BPS-key 3 4 3" xfId="32524"/>
    <cellStyle name="SEM-BPS-key 3 4 4" xfId="32525"/>
    <cellStyle name="SEM-BPS-key 3 4 5" xfId="32526"/>
    <cellStyle name="SEM-BPS-key 3 4 6" xfId="32527"/>
    <cellStyle name="SEM-BPS-key 3 4 7" xfId="32528"/>
    <cellStyle name="SEM-BPS-key 3 4 8" xfId="32529"/>
    <cellStyle name="SEM-BPS-key 3 5" xfId="32530"/>
    <cellStyle name="SEM-BPS-key 3 5 2" xfId="32531"/>
    <cellStyle name="SEM-BPS-key 3 5 3" xfId="32532"/>
    <cellStyle name="SEM-BPS-key 3 5 4" xfId="32533"/>
    <cellStyle name="SEM-BPS-key 3 5 5" xfId="32534"/>
    <cellStyle name="SEM-BPS-key 3 5 6" xfId="32535"/>
    <cellStyle name="SEM-BPS-key 3 5 7" xfId="32536"/>
    <cellStyle name="SEM-BPS-key 3 6" xfId="32537"/>
    <cellStyle name="SEM-BPS-key 3 7" xfId="32538"/>
    <cellStyle name="SEM-BPS-key 3 8" xfId="32539"/>
    <cellStyle name="SEM-BPS-key 3 9" xfId="32540"/>
    <cellStyle name="SEM-BPS-key 4" xfId="32541"/>
    <cellStyle name="SEM-BPS-key 4 2" xfId="32542"/>
    <cellStyle name="SEM-BPS-key 4 2 2" xfId="32543"/>
    <cellStyle name="SEM-BPS-key 4 2 3" xfId="32544"/>
    <cellStyle name="SEM-BPS-key 4 2 4" xfId="32545"/>
    <cellStyle name="SEM-BPS-key 4 2 5" xfId="32546"/>
    <cellStyle name="SEM-BPS-key 4 2 6" xfId="32547"/>
    <cellStyle name="SEM-BPS-key 4 2 7" xfId="32548"/>
    <cellStyle name="SEM-BPS-key 4 3" xfId="32549"/>
    <cellStyle name="SEM-BPS-key 4 4" xfId="32550"/>
    <cellStyle name="SEM-BPS-key 4 5" xfId="32551"/>
    <cellStyle name="SEM-BPS-key 4 6" xfId="32552"/>
    <cellStyle name="SEM-BPS-key 4 7" xfId="32553"/>
    <cellStyle name="SEM-BPS-key 4 8" xfId="32554"/>
    <cellStyle name="SEM-BPS-key 5" xfId="32555"/>
    <cellStyle name="SEM-BPS-key 6" xfId="32556"/>
    <cellStyle name="SEM-BPS-key 7" xfId="32557"/>
    <cellStyle name="SEM-BPS-key 8" xfId="32558"/>
    <cellStyle name="SEM-BPS-key 9" xfId="32559"/>
    <cellStyle name="SEM-BPS-sub1" xfId="32560"/>
    <cellStyle name="SEM-BPS-sub2" xfId="32561"/>
    <cellStyle name="SEM-BPS-total" xfId="32562"/>
    <cellStyle name="Shaded" xfId="32563"/>
    <cellStyle name="Sheet Title" xfId="32564"/>
    <cellStyle name="Shell" xfId="32565"/>
    <cellStyle name="small" xfId="32566"/>
    <cellStyle name="Small Page Heading" xfId="32567"/>
    <cellStyle name="st3_data" xfId="32568"/>
    <cellStyle name="Standard 2" xfId="32569"/>
    <cellStyle name="Standard__Utopia Index Index und Guidance (Deutsch)" xfId="32570"/>
    <cellStyle name="Style 1" xfId="32571"/>
    <cellStyle name="Style 1 2" xfId="32572"/>
    <cellStyle name="Style 1 3" xfId="32573"/>
    <cellStyle name="Style 1_NIS FS 6m 10 (2)" xfId="32574"/>
    <cellStyle name="Style 2" xfId="32575"/>
    <cellStyle name="Style 3" xfId="32576"/>
    <cellStyle name="Style 34" xfId="32577"/>
    <cellStyle name="Style 35" xfId="32578"/>
    <cellStyle name="style25_data" xfId="32579"/>
    <cellStyle name="StyleDark" xfId="32580"/>
    <cellStyle name="StyleLargeCap" xfId="32581"/>
    <cellStyle name="StyleLight" xfId="32582"/>
    <cellStyle name="StyleSmallCap" xfId="32583"/>
    <cellStyle name="SubHeading" xfId="32584"/>
    <cellStyle name="SubsidTitle" xfId="32585"/>
    <cellStyle name="Summary" xfId="32586"/>
    <cellStyle name="SYSTEM" xfId="32587"/>
    <cellStyle name="t1" xfId="32588"/>
    <cellStyle name="Table  - Style6" xfId="32589"/>
    <cellStyle name="Table Col Head" xfId="32590"/>
    <cellStyle name="Table Sub Head" xfId="32591"/>
    <cellStyle name="Table Sub Heading" xfId="32592"/>
    <cellStyle name="Table Title" xfId="32593"/>
    <cellStyle name="Table Units" xfId="32594"/>
    <cellStyle name="TableBase" xfId="32595"/>
    <cellStyle name="TableColumnHeading" xfId="32596"/>
    <cellStyle name="TableHead" xfId="32597"/>
    <cellStyle name="TableSubTitleItalic" xfId="32598"/>
    <cellStyle name="TableText" xfId="32599"/>
    <cellStyle name="TableTitle" xfId="32600"/>
    <cellStyle name="TemplateStyleNumeric_1dp" xfId="32601"/>
    <cellStyle name="TemplateStylePercent_1dp" xfId="32602"/>
    <cellStyle name="Text" xfId="32603"/>
    <cellStyle name="Tickmark" xfId="32604"/>
    <cellStyle name="Time" xfId="32605"/>
    <cellStyle name="TIME Detail" xfId="32606"/>
    <cellStyle name="TIME Period Start" xfId="32607"/>
    <cellStyle name="Title  - Style1" xfId="32608"/>
    <cellStyle name="Title 10" xfId="32609"/>
    <cellStyle name="Title 11" xfId="32610"/>
    <cellStyle name="Title 12" xfId="32611"/>
    <cellStyle name="Title 13" xfId="32612"/>
    <cellStyle name="Title 14" xfId="32613"/>
    <cellStyle name="Title 15" xfId="32614"/>
    <cellStyle name="Title 16" xfId="32615"/>
    <cellStyle name="Title 17" xfId="32616"/>
    <cellStyle name="Title 2" xfId="32617"/>
    <cellStyle name="Title 3" xfId="32618"/>
    <cellStyle name="Title 4" xfId="32619"/>
    <cellStyle name="Title 5" xfId="32620"/>
    <cellStyle name="Title 6" xfId="32621"/>
    <cellStyle name="Title 7" xfId="32622"/>
    <cellStyle name="Title 8" xfId="32623"/>
    <cellStyle name="Title 9" xfId="32624"/>
    <cellStyle name="Total 10" xfId="32625"/>
    <cellStyle name="Total 11" xfId="32626"/>
    <cellStyle name="Total 2" xfId="32627"/>
    <cellStyle name="Total 2 2" xfId="32628"/>
    <cellStyle name="Total 3" xfId="32629"/>
    <cellStyle name="Total 3 2" xfId="32630"/>
    <cellStyle name="Total 4" xfId="32631"/>
    <cellStyle name="Total 4 2" xfId="32632"/>
    <cellStyle name="Total 5" xfId="32633"/>
    <cellStyle name="Total 5 2" xfId="32634"/>
    <cellStyle name="Total 6" xfId="32635"/>
    <cellStyle name="Total 6 2" xfId="32636"/>
    <cellStyle name="Total 7" xfId="32637"/>
    <cellStyle name="Total 7 2" xfId="32638"/>
    <cellStyle name="Total 8" xfId="32639"/>
    <cellStyle name="Total 8 2" xfId="32640"/>
    <cellStyle name="Total 9" xfId="32641"/>
    <cellStyle name="Total 9 2" xfId="32642"/>
    <cellStyle name="Totals" xfId="32643"/>
    <cellStyle name="Totals [0]" xfId="32644"/>
    <cellStyle name="Totals [2]" xfId="32645"/>
    <cellStyle name="TotCol - Style5" xfId="32646"/>
    <cellStyle name="TotRow - Style4" xfId="32647"/>
    <cellStyle name="Unhidden" xfId="32648"/>
    <cellStyle name="Unit" xfId="32649"/>
    <cellStyle name="UNLocked" xfId="32650"/>
    <cellStyle name="Upload Only" xfId="32651"/>
    <cellStyle name="User_Defined_B" xfId="32652"/>
    <cellStyle name="Virgulă_30-06-2003 lei-USDru" xfId="32653"/>
    <cellStyle name="Währung [0]_a0l60" xfId="32654"/>
    <cellStyle name="Währung_a0l60" xfId="32655"/>
    <cellStyle name="Warning Text 2" xfId="32656"/>
    <cellStyle name="WhitePattern" xfId="32657"/>
    <cellStyle name="WhitePattern1" xfId="32658"/>
    <cellStyle name="WhiteText" xfId="32659"/>
    <cellStyle name="Wдhrung [0]_Compiling Utility Macros" xfId="32660"/>
    <cellStyle name="Wдhrung_Compiling Utility Macros" xfId="32661"/>
    <cellStyle name="XL3 Blue" xfId="32662"/>
    <cellStyle name="XL3 Blue 2" xfId="32663"/>
    <cellStyle name="XL3 Blue 2 2" xfId="32664"/>
    <cellStyle name="XL3 Green" xfId="32665"/>
    <cellStyle name="XL3 Green 2" xfId="32666"/>
    <cellStyle name="XL3 Green 2 2" xfId="32667"/>
    <cellStyle name="XL3 Orange" xfId="32668"/>
    <cellStyle name="XL3 Orange 2" xfId="32669"/>
    <cellStyle name="XL3 Orange 2 2" xfId="32670"/>
    <cellStyle name="XL3 Red" xfId="32671"/>
    <cellStyle name="XL3 Red 2" xfId="32672"/>
    <cellStyle name="XL3 Red 2 2" xfId="32673"/>
    <cellStyle name="XL3 Yellow" xfId="32674"/>
    <cellStyle name="XL3 Yellow 2" xfId="32675"/>
    <cellStyle name="XL3 Yellow 2 2" xfId="32676"/>
    <cellStyle name="Year" xfId="32677"/>
    <cellStyle name="Year EN" xfId="32678"/>
    <cellStyle name="Year EN 2" xfId="32679"/>
    <cellStyle name="Year RU" xfId="32680"/>
    <cellStyle name="Year RU 2" xfId="32681"/>
    <cellStyle name="Акцент1 2" xfId="32682"/>
    <cellStyle name="Акцент1 2 2" xfId="32683"/>
    <cellStyle name="Акцент1 2 3" xfId="32684"/>
    <cellStyle name="Акцент1 2 4" xfId="32685"/>
    <cellStyle name="Акцент1 2 5" xfId="32686"/>
    <cellStyle name="Акцент2 2" xfId="32687"/>
    <cellStyle name="Акцент2 2 2" xfId="32688"/>
    <cellStyle name="Акцент2 2 3" xfId="32689"/>
    <cellStyle name="Акцент2 2 4" xfId="32690"/>
    <cellStyle name="Акцент2 2 5" xfId="32691"/>
    <cellStyle name="Акцент3 2" xfId="32692"/>
    <cellStyle name="Акцент3 2 2" xfId="32693"/>
    <cellStyle name="Акцент3 2 3" xfId="32694"/>
    <cellStyle name="Акцент3 2 4" xfId="32695"/>
    <cellStyle name="Акцент3 2 5" xfId="32696"/>
    <cellStyle name="Акцент3 3" xfId="32697"/>
    <cellStyle name="Акцент3 4" xfId="32698"/>
    <cellStyle name="Акцент3 5" xfId="32699"/>
    <cellStyle name="Акцент4 2" xfId="32700"/>
    <cellStyle name="Акцент4 2 2" xfId="32701"/>
    <cellStyle name="Акцент4 2 3" xfId="32702"/>
    <cellStyle name="Акцент4 2 4" xfId="32703"/>
    <cellStyle name="Акцент4 2 5" xfId="32704"/>
    <cellStyle name="Акцент5 2" xfId="32705"/>
    <cellStyle name="Акцент5 2 2" xfId="32706"/>
    <cellStyle name="Акцент5 2 3" xfId="32707"/>
    <cellStyle name="Акцент5 2 4" xfId="32708"/>
    <cellStyle name="Акцент5 2 5" xfId="32709"/>
    <cellStyle name="Акцент6 2" xfId="32710"/>
    <cellStyle name="Акцент6 2 2" xfId="32711"/>
    <cellStyle name="Акцент6 2 3" xfId="32712"/>
    <cellStyle name="Акцент6 2 4" xfId="32713"/>
    <cellStyle name="Акцент6 2 5" xfId="32714"/>
    <cellStyle name="Ввод" xfId="32715"/>
    <cellStyle name="Ввод  2" xfId="32716"/>
    <cellStyle name="Ввод  2 10" xfId="32717"/>
    <cellStyle name="Ввод  2 10 2" xfId="32718"/>
    <cellStyle name="Ввод  2 11" xfId="32719"/>
    <cellStyle name="Ввод  2 11 2" xfId="32720"/>
    <cellStyle name="Ввод  2 12" xfId="32721"/>
    <cellStyle name="Ввод  2 13" xfId="32722"/>
    <cellStyle name="Ввод  2 14" xfId="32723"/>
    <cellStyle name="Ввод  2 15" xfId="32724"/>
    <cellStyle name="Ввод  2 16" xfId="32725"/>
    <cellStyle name="Ввод  2 17" xfId="32726"/>
    <cellStyle name="Ввод  2 18" xfId="32727"/>
    <cellStyle name="Ввод  2 19" xfId="32728"/>
    <cellStyle name="Ввод  2 2" xfId="32729"/>
    <cellStyle name="Ввод  2 2 10" xfId="32730"/>
    <cellStyle name="Ввод  2 2 11" xfId="32731"/>
    <cellStyle name="Ввод  2 2 12" xfId="32732"/>
    <cellStyle name="Ввод  2 2 13" xfId="32733"/>
    <cellStyle name="Ввод  2 2 2" xfId="32734"/>
    <cellStyle name="Ввод  2 2 2 10" xfId="32735"/>
    <cellStyle name="Ввод  2 2 2 2" xfId="32736"/>
    <cellStyle name="Ввод  2 2 2 2 2" xfId="32737"/>
    <cellStyle name="Ввод  2 2 2 2 2 2" xfId="32738"/>
    <cellStyle name="Ввод  2 2 2 2 2 3" xfId="32739"/>
    <cellStyle name="Ввод  2 2 2 2 2 4" xfId="32740"/>
    <cellStyle name="Ввод  2 2 2 2 2 5" xfId="32741"/>
    <cellStyle name="Ввод  2 2 2 2 2 6" xfId="32742"/>
    <cellStyle name="Ввод  2 2 2 2 3" xfId="32743"/>
    <cellStyle name="Ввод  2 2 2 2 4" xfId="32744"/>
    <cellStyle name="Ввод  2 2 2 2 5" xfId="32745"/>
    <cellStyle name="Ввод  2 2 2 2 6" xfId="32746"/>
    <cellStyle name="Ввод  2 2 2 2 7" xfId="32747"/>
    <cellStyle name="Ввод  2 2 2 2 8" xfId="32748"/>
    <cellStyle name="Ввод  2 2 2 3" xfId="32749"/>
    <cellStyle name="Ввод  2 2 2 3 2" xfId="32750"/>
    <cellStyle name="Ввод  2 2 2 3 3" xfId="32751"/>
    <cellStyle name="Ввод  2 2 2 3 4" xfId="32752"/>
    <cellStyle name="Ввод  2 2 2 3 5" xfId="32753"/>
    <cellStyle name="Ввод  2 2 2 3 6" xfId="32754"/>
    <cellStyle name="Ввод  2 2 2 3 7" xfId="32755"/>
    <cellStyle name="Ввод  2 2 2 4" xfId="32756"/>
    <cellStyle name="Ввод  2 2 2 4 2" xfId="32757"/>
    <cellStyle name="Ввод  2 2 2 4 3" xfId="32758"/>
    <cellStyle name="Ввод  2 2 2 4 4" xfId="32759"/>
    <cellStyle name="Ввод  2 2 2 4 5" xfId="32760"/>
    <cellStyle name="Ввод  2 2 2 4 6" xfId="32761"/>
    <cellStyle name="Ввод  2 2 2 5" xfId="32762"/>
    <cellStyle name="Ввод  2 2 2 6" xfId="32763"/>
    <cellStyle name="Ввод  2 2 2 7" xfId="32764"/>
    <cellStyle name="Ввод  2 2 2 8" xfId="32765"/>
    <cellStyle name="Ввод  2 2 2 9" xfId="32766"/>
    <cellStyle name="Ввод  2 2 3" xfId="32767"/>
    <cellStyle name="Ввод  2 2 3 10" xfId="32768"/>
    <cellStyle name="Ввод  2 2 3 2" xfId="32769"/>
    <cellStyle name="Ввод  2 2 3 2 2" xfId="32770"/>
    <cellStyle name="Ввод  2 2 3 2 2 2" xfId="32771"/>
    <cellStyle name="Ввод  2 2 3 2 2 3" xfId="32772"/>
    <cellStyle name="Ввод  2 2 3 2 2 4" xfId="32773"/>
    <cellStyle name="Ввод  2 2 3 2 2 5" xfId="32774"/>
    <cellStyle name="Ввод  2 2 3 2 2 6" xfId="32775"/>
    <cellStyle name="Ввод  2 2 3 2 3" xfId="32776"/>
    <cellStyle name="Ввод  2 2 3 2 4" xfId="32777"/>
    <cellStyle name="Ввод  2 2 3 2 5" xfId="32778"/>
    <cellStyle name="Ввод  2 2 3 2 6" xfId="32779"/>
    <cellStyle name="Ввод  2 2 3 2 7" xfId="32780"/>
    <cellStyle name="Ввод  2 2 3 2 8" xfId="32781"/>
    <cellStyle name="Ввод  2 2 3 3" xfId="32782"/>
    <cellStyle name="Ввод  2 2 3 3 2" xfId="32783"/>
    <cellStyle name="Ввод  2 2 3 3 3" xfId="32784"/>
    <cellStyle name="Ввод  2 2 3 3 4" xfId="32785"/>
    <cellStyle name="Ввод  2 2 3 3 5" xfId="32786"/>
    <cellStyle name="Ввод  2 2 3 3 6" xfId="32787"/>
    <cellStyle name="Ввод  2 2 3 3 7" xfId="32788"/>
    <cellStyle name="Ввод  2 2 3 4" xfId="32789"/>
    <cellStyle name="Ввод  2 2 3 4 2" xfId="32790"/>
    <cellStyle name="Ввод  2 2 3 4 3" xfId="32791"/>
    <cellStyle name="Ввод  2 2 3 4 4" xfId="32792"/>
    <cellStyle name="Ввод  2 2 3 4 5" xfId="32793"/>
    <cellStyle name="Ввод  2 2 3 4 6" xfId="32794"/>
    <cellStyle name="Ввод  2 2 3 5" xfId="32795"/>
    <cellStyle name="Ввод  2 2 3 6" xfId="32796"/>
    <cellStyle name="Ввод  2 2 3 7" xfId="32797"/>
    <cellStyle name="Ввод  2 2 3 8" xfId="32798"/>
    <cellStyle name="Ввод  2 2 3 9" xfId="32799"/>
    <cellStyle name="Ввод  2 2 4" xfId="32800"/>
    <cellStyle name="Ввод  2 2 4 2" xfId="32801"/>
    <cellStyle name="Ввод  2 2 4 2 2" xfId="32802"/>
    <cellStyle name="Ввод  2 2 4 2 3" xfId="32803"/>
    <cellStyle name="Ввод  2 2 4 2 4" xfId="32804"/>
    <cellStyle name="Ввод  2 2 4 2 5" xfId="32805"/>
    <cellStyle name="Ввод  2 2 4 2 6" xfId="32806"/>
    <cellStyle name="Ввод  2 2 4 3" xfId="32807"/>
    <cellStyle name="Ввод  2 2 4 4" xfId="32808"/>
    <cellStyle name="Ввод  2 2 4 5" xfId="32809"/>
    <cellStyle name="Ввод  2 2 4 6" xfId="32810"/>
    <cellStyle name="Ввод  2 2 4 7" xfId="32811"/>
    <cellStyle name="Ввод  2 2 4 8" xfId="32812"/>
    <cellStyle name="Ввод  2 2 5" xfId="32813"/>
    <cellStyle name="Ввод  2 2 5 2" xfId="32814"/>
    <cellStyle name="Ввод  2 2 5 2 2" xfId="32815"/>
    <cellStyle name="Ввод  2 2 5 2 3" xfId="32816"/>
    <cellStyle name="Ввод  2 2 5 2 4" xfId="32817"/>
    <cellStyle name="Ввод  2 2 5 2 5" xfId="32818"/>
    <cellStyle name="Ввод  2 2 5 2 6" xfId="32819"/>
    <cellStyle name="Ввод  2 2 5 3" xfId="32820"/>
    <cellStyle name="Ввод  2 2 5 4" xfId="32821"/>
    <cellStyle name="Ввод  2 2 5 5" xfId="32822"/>
    <cellStyle name="Ввод  2 2 5 6" xfId="32823"/>
    <cellStyle name="Ввод  2 2 5 7" xfId="32824"/>
    <cellStyle name="Ввод  2 2 5 8" xfId="32825"/>
    <cellStyle name="Ввод  2 2 6" xfId="32826"/>
    <cellStyle name="Ввод  2 2 6 2" xfId="32827"/>
    <cellStyle name="Ввод  2 2 6 3" xfId="32828"/>
    <cellStyle name="Ввод  2 2 6 4" xfId="32829"/>
    <cellStyle name="Ввод  2 2 6 5" xfId="32830"/>
    <cellStyle name="Ввод  2 2 6 6" xfId="32831"/>
    <cellStyle name="Ввод  2 2 6 7" xfId="32832"/>
    <cellStyle name="Ввод  2 2 7" xfId="32833"/>
    <cellStyle name="Ввод  2 2 7 2" xfId="32834"/>
    <cellStyle name="Ввод  2 2 7 3" xfId="32835"/>
    <cellStyle name="Ввод  2 2 7 4" xfId="32836"/>
    <cellStyle name="Ввод  2 2 7 5" xfId="32837"/>
    <cellStyle name="Ввод  2 2 7 6" xfId="32838"/>
    <cellStyle name="Ввод  2 2 8" xfId="32839"/>
    <cellStyle name="Ввод  2 2 8 2" xfId="32840"/>
    <cellStyle name="Ввод  2 2 9" xfId="32841"/>
    <cellStyle name="Ввод  2 2 9 2" xfId="32842"/>
    <cellStyle name="Ввод  2 20" xfId="32843"/>
    <cellStyle name="Ввод  2 21" xfId="32844"/>
    <cellStyle name="Ввод  2 22" xfId="32845"/>
    <cellStyle name="Ввод  2 23" xfId="32846"/>
    <cellStyle name="Ввод  2 3" xfId="32847"/>
    <cellStyle name="Ввод  2 3 10" xfId="32848"/>
    <cellStyle name="Ввод  2 3 11" xfId="32849"/>
    <cellStyle name="Ввод  2 3 12" xfId="32850"/>
    <cellStyle name="Ввод  2 3 13" xfId="32851"/>
    <cellStyle name="Ввод  2 3 2" xfId="32852"/>
    <cellStyle name="Ввод  2 3 2 10" xfId="32853"/>
    <cellStyle name="Ввод  2 3 2 2" xfId="32854"/>
    <cellStyle name="Ввод  2 3 2 2 2" xfId="32855"/>
    <cellStyle name="Ввод  2 3 2 2 2 2" xfId="32856"/>
    <cellStyle name="Ввод  2 3 2 2 2 3" xfId="32857"/>
    <cellStyle name="Ввод  2 3 2 2 2 4" xfId="32858"/>
    <cellStyle name="Ввод  2 3 2 2 2 5" xfId="32859"/>
    <cellStyle name="Ввод  2 3 2 2 2 6" xfId="32860"/>
    <cellStyle name="Ввод  2 3 2 2 3" xfId="32861"/>
    <cellStyle name="Ввод  2 3 2 2 4" xfId="32862"/>
    <cellStyle name="Ввод  2 3 2 2 5" xfId="32863"/>
    <cellStyle name="Ввод  2 3 2 2 6" xfId="32864"/>
    <cellStyle name="Ввод  2 3 2 2 7" xfId="32865"/>
    <cellStyle name="Ввод  2 3 2 2 8" xfId="32866"/>
    <cellStyle name="Ввод  2 3 2 3" xfId="32867"/>
    <cellStyle name="Ввод  2 3 2 3 2" xfId="32868"/>
    <cellStyle name="Ввод  2 3 2 3 3" xfId="32869"/>
    <cellStyle name="Ввод  2 3 2 3 4" xfId="32870"/>
    <cellStyle name="Ввод  2 3 2 3 5" xfId="32871"/>
    <cellStyle name="Ввод  2 3 2 3 6" xfId="32872"/>
    <cellStyle name="Ввод  2 3 2 3 7" xfId="32873"/>
    <cellStyle name="Ввод  2 3 2 4" xfId="32874"/>
    <cellStyle name="Ввод  2 3 2 4 2" xfId="32875"/>
    <cellStyle name="Ввод  2 3 2 4 3" xfId="32876"/>
    <cellStyle name="Ввод  2 3 2 4 4" xfId="32877"/>
    <cellStyle name="Ввод  2 3 2 4 5" xfId="32878"/>
    <cellStyle name="Ввод  2 3 2 4 6" xfId="32879"/>
    <cellStyle name="Ввод  2 3 2 5" xfId="32880"/>
    <cellStyle name="Ввод  2 3 2 6" xfId="32881"/>
    <cellStyle name="Ввод  2 3 2 7" xfId="32882"/>
    <cellStyle name="Ввод  2 3 2 8" xfId="32883"/>
    <cellStyle name="Ввод  2 3 2 9" xfId="32884"/>
    <cellStyle name="Ввод  2 3 3" xfId="32885"/>
    <cellStyle name="Ввод  2 3 3 10" xfId="32886"/>
    <cellStyle name="Ввод  2 3 3 2" xfId="32887"/>
    <cellStyle name="Ввод  2 3 3 2 2" xfId="32888"/>
    <cellStyle name="Ввод  2 3 3 2 2 2" xfId="32889"/>
    <cellStyle name="Ввод  2 3 3 2 2 3" xfId="32890"/>
    <cellStyle name="Ввод  2 3 3 2 2 4" xfId="32891"/>
    <cellStyle name="Ввод  2 3 3 2 2 5" xfId="32892"/>
    <cellStyle name="Ввод  2 3 3 2 2 6" xfId="32893"/>
    <cellStyle name="Ввод  2 3 3 2 3" xfId="32894"/>
    <cellStyle name="Ввод  2 3 3 2 4" xfId="32895"/>
    <cellStyle name="Ввод  2 3 3 2 5" xfId="32896"/>
    <cellStyle name="Ввод  2 3 3 2 6" xfId="32897"/>
    <cellStyle name="Ввод  2 3 3 2 7" xfId="32898"/>
    <cellStyle name="Ввод  2 3 3 2 8" xfId="32899"/>
    <cellStyle name="Ввод  2 3 3 3" xfId="32900"/>
    <cellStyle name="Ввод  2 3 3 3 2" xfId="32901"/>
    <cellStyle name="Ввод  2 3 3 3 3" xfId="32902"/>
    <cellStyle name="Ввод  2 3 3 3 4" xfId="32903"/>
    <cellStyle name="Ввод  2 3 3 3 5" xfId="32904"/>
    <cellStyle name="Ввод  2 3 3 3 6" xfId="32905"/>
    <cellStyle name="Ввод  2 3 3 3 7" xfId="32906"/>
    <cellStyle name="Ввод  2 3 3 4" xfId="32907"/>
    <cellStyle name="Ввод  2 3 3 4 2" xfId="32908"/>
    <cellStyle name="Ввод  2 3 3 4 3" xfId="32909"/>
    <cellStyle name="Ввод  2 3 3 4 4" xfId="32910"/>
    <cellStyle name="Ввод  2 3 3 4 5" xfId="32911"/>
    <cellStyle name="Ввод  2 3 3 4 6" xfId="32912"/>
    <cellStyle name="Ввод  2 3 3 5" xfId="32913"/>
    <cellStyle name="Ввод  2 3 3 6" xfId="32914"/>
    <cellStyle name="Ввод  2 3 3 7" xfId="32915"/>
    <cellStyle name="Ввод  2 3 3 8" xfId="32916"/>
    <cellStyle name="Ввод  2 3 3 9" xfId="32917"/>
    <cellStyle name="Ввод  2 3 4" xfId="32918"/>
    <cellStyle name="Ввод  2 3 4 2" xfId="32919"/>
    <cellStyle name="Ввод  2 3 4 2 2" xfId="32920"/>
    <cellStyle name="Ввод  2 3 4 2 3" xfId="32921"/>
    <cellStyle name="Ввод  2 3 4 2 4" xfId="32922"/>
    <cellStyle name="Ввод  2 3 4 2 5" xfId="32923"/>
    <cellStyle name="Ввод  2 3 4 2 6" xfId="32924"/>
    <cellStyle name="Ввод  2 3 4 3" xfId="32925"/>
    <cellStyle name="Ввод  2 3 4 4" xfId="32926"/>
    <cellStyle name="Ввод  2 3 4 5" xfId="32927"/>
    <cellStyle name="Ввод  2 3 4 6" xfId="32928"/>
    <cellStyle name="Ввод  2 3 4 7" xfId="32929"/>
    <cellStyle name="Ввод  2 3 4 8" xfId="32930"/>
    <cellStyle name="Ввод  2 3 5" xfId="32931"/>
    <cellStyle name="Ввод  2 3 5 2" xfId="32932"/>
    <cellStyle name="Ввод  2 3 5 2 2" xfId="32933"/>
    <cellStyle name="Ввод  2 3 5 2 3" xfId="32934"/>
    <cellStyle name="Ввод  2 3 5 2 4" xfId="32935"/>
    <cellStyle name="Ввод  2 3 5 2 5" xfId="32936"/>
    <cellStyle name="Ввод  2 3 5 2 6" xfId="32937"/>
    <cellStyle name="Ввод  2 3 5 3" xfId="32938"/>
    <cellStyle name="Ввод  2 3 5 4" xfId="32939"/>
    <cellStyle name="Ввод  2 3 5 5" xfId="32940"/>
    <cellStyle name="Ввод  2 3 5 6" xfId="32941"/>
    <cellStyle name="Ввод  2 3 5 7" xfId="32942"/>
    <cellStyle name="Ввод  2 3 5 8" xfId="32943"/>
    <cellStyle name="Ввод  2 3 6" xfId="32944"/>
    <cellStyle name="Ввод  2 3 6 2" xfId="32945"/>
    <cellStyle name="Ввод  2 3 6 3" xfId="32946"/>
    <cellStyle name="Ввод  2 3 6 4" xfId="32947"/>
    <cellStyle name="Ввод  2 3 6 5" xfId="32948"/>
    <cellStyle name="Ввод  2 3 6 6" xfId="32949"/>
    <cellStyle name="Ввод  2 3 6 7" xfId="32950"/>
    <cellStyle name="Ввод  2 3 7" xfId="32951"/>
    <cellStyle name="Ввод  2 3 7 2" xfId="32952"/>
    <cellStyle name="Ввод  2 3 7 3" xfId="32953"/>
    <cellStyle name="Ввод  2 3 7 4" xfId="32954"/>
    <cellStyle name="Ввод  2 3 7 5" xfId="32955"/>
    <cellStyle name="Ввод  2 3 7 6" xfId="32956"/>
    <cellStyle name="Ввод  2 3 8" xfId="32957"/>
    <cellStyle name="Ввод  2 3 8 2" xfId="32958"/>
    <cellStyle name="Ввод  2 3 9" xfId="32959"/>
    <cellStyle name="Ввод  2 3 9 2" xfId="32960"/>
    <cellStyle name="Ввод  2 4" xfId="32961"/>
    <cellStyle name="Ввод  2 4 10" xfId="32962"/>
    <cellStyle name="Ввод  2 4 2" xfId="32963"/>
    <cellStyle name="Ввод  2 4 2 2" xfId="32964"/>
    <cellStyle name="Ввод  2 4 2 2 2" xfId="32965"/>
    <cellStyle name="Ввод  2 4 2 2 3" xfId="32966"/>
    <cellStyle name="Ввод  2 4 2 2 4" xfId="32967"/>
    <cellStyle name="Ввод  2 4 2 2 5" xfId="32968"/>
    <cellStyle name="Ввод  2 4 2 2 6" xfId="32969"/>
    <cellStyle name="Ввод  2 4 2 3" xfId="32970"/>
    <cellStyle name="Ввод  2 4 2 4" xfId="32971"/>
    <cellStyle name="Ввод  2 4 2 5" xfId="32972"/>
    <cellStyle name="Ввод  2 4 2 6" xfId="32973"/>
    <cellStyle name="Ввод  2 4 2 7" xfId="32974"/>
    <cellStyle name="Ввод  2 4 2 8" xfId="32975"/>
    <cellStyle name="Ввод  2 4 3" xfId="32976"/>
    <cellStyle name="Ввод  2 4 3 2" xfId="32977"/>
    <cellStyle name="Ввод  2 4 3 3" xfId="32978"/>
    <cellStyle name="Ввод  2 4 3 4" xfId="32979"/>
    <cellStyle name="Ввод  2 4 3 5" xfId="32980"/>
    <cellStyle name="Ввод  2 4 3 6" xfId="32981"/>
    <cellStyle name="Ввод  2 4 3 7" xfId="32982"/>
    <cellStyle name="Ввод  2 4 4" xfId="32983"/>
    <cellStyle name="Ввод  2 4 4 2" xfId="32984"/>
    <cellStyle name="Ввод  2 4 4 3" xfId="32985"/>
    <cellStyle name="Ввод  2 4 4 4" xfId="32986"/>
    <cellStyle name="Ввод  2 4 4 5" xfId="32987"/>
    <cellStyle name="Ввод  2 4 4 6" xfId="32988"/>
    <cellStyle name="Ввод  2 4 5" xfId="32989"/>
    <cellStyle name="Ввод  2 4 6" xfId="32990"/>
    <cellStyle name="Ввод  2 4 7" xfId="32991"/>
    <cellStyle name="Ввод  2 4 8" xfId="32992"/>
    <cellStyle name="Ввод  2 4 9" xfId="32993"/>
    <cellStyle name="Ввод  2 5" xfId="32994"/>
    <cellStyle name="Ввод  2 5 2" xfId="32995"/>
    <cellStyle name="Ввод  2 5 3" xfId="32996"/>
    <cellStyle name="Ввод  2 5 4" xfId="32997"/>
    <cellStyle name="Ввод  2 5 5" xfId="32998"/>
    <cellStyle name="Ввод  2 5 6" xfId="32999"/>
    <cellStyle name="Ввод  2 6" xfId="33000"/>
    <cellStyle name="Ввод  2 6 2" xfId="33001"/>
    <cellStyle name="Ввод  2 6 3" xfId="33002"/>
    <cellStyle name="Ввод  2 6 4" xfId="33003"/>
    <cellStyle name="Ввод  2 6 5" xfId="33004"/>
    <cellStyle name="Ввод  2 6 6" xfId="33005"/>
    <cellStyle name="Ввод  2 7" xfId="33006"/>
    <cellStyle name="Ввод  2 7 2" xfId="33007"/>
    <cellStyle name="Ввод  2 8" xfId="33008"/>
    <cellStyle name="Ввод  2 8 2" xfId="33009"/>
    <cellStyle name="Ввод  2 9" xfId="33010"/>
    <cellStyle name="Ввод  2 9 2" xfId="33011"/>
    <cellStyle name="Ввод 10" xfId="33012"/>
    <cellStyle name="Ввод 11" xfId="33013"/>
    <cellStyle name="Ввод 12" xfId="33014"/>
    <cellStyle name="Ввод 13" xfId="33015"/>
    <cellStyle name="Ввод 14" xfId="33016"/>
    <cellStyle name="Ввод 15" xfId="33017"/>
    <cellStyle name="Ввод 16" xfId="33018"/>
    <cellStyle name="Ввод 17" xfId="33019"/>
    <cellStyle name="Ввод 2" xfId="33020"/>
    <cellStyle name="Ввод 2 10" xfId="33021"/>
    <cellStyle name="Ввод 2 11" xfId="33022"/>
    <cellStyle name="Ввод 2 12" xfId="33023"/>
    <cellStyle name="Ввод 2 13" xfId="33024"/>
    <cellStyle name="Ввод 2 2" xfId="33025"/>
    <cellStyle name="Ввод 2 2 10" xfId="33026"/>
    <cellStyle name="Ввод 2 2 2" xfId="33027"/>
    <cellStyle name="Ввод 2 2 2 2" xfId="33028"/>
    <cellStyle name="Ввод 2 2 2 2 2" xfId="33029"/>
    <cellStyle name="Ввод 2 2 2 2 3" xfId="33030"/>
    <cellStyle name="Ввод 2 2 2 2 4" xfId="33031"/>
    <cellStyle name="Ввод 2 2 2 2 5" xfId="33032"/>
    <cellStyle name="Ввод 2 2 2 2 6" xfId="33033"/>
    <cellStyle name="Ввод 2 2 2 3" xfId="33034"/>
    <cellStyle name="Ввод 2 2 2 4" xfId="33035"/>
    <cellStyle name="Ввод 2 2 2 5" xfId="33036"/>
    <cellStyle name="Ввод 2 2 2 6" xfId="33037"/>
    <cellStyle name="Ввод 2 2 2 7" xfId="33038"/>
    <cellStyle name="Ввод 2 2 2 8" xfId="33039"/>
    <cellStyle name="Ввод 2 2 3" xfId="33040"/>
    <cellStyle name="Ввод 2 2 3 2" xfId="33041"/>
    <cellStyle name="Ввод 2 2 3 3" xfId="33042"/>
    <cellStyle name="Ввод 2 2 3 4" xfId="33043"/>
    <cellStyle name="Ввод 2 2 3 5" xfId="33044"/>
    <cellStyle name="Ввод 2 2 3 6" xfId="33045"/>
    <cellStyle name="Ввод 2 2 3 7" xfId="33046"/>
    <cellStyle name="Ввод 2 2 4" xfId="33047"/>
    <cellStyle name="Ввод 2 2 4 2" xfId="33048"/>
    <cellStyle name="Ввод 2 2 4 3" xfId="33049"/>
    <cellStyle name="Ввод 2 2 4 4" xfId="33050"/>
    <cellStyle name="Ввод 2 2 4 5" xfId="33051"/>
    <cellStyle name="Ввод 2 2 4 6" xfId="33052"/>
    <cellStyle name="Ввод 2 2 5" xfId="33053"/>
    <cellStyle name="Ввод 2 2 6" xfId="33054"/>
    <cellStyle name="Ввод 2 2 7" xfId="33055"/>
    <cellStyle name="Ввод 2 2 8" xfId="33056"/>
    <cellStyle name="Ввод 2 2 9" xfId="33057"/>
    <cellStyle name="Ввод 2 3" xfId="33058"/>
    <cellStyle name="Ввод 2 3 10" xfId="33059"/>
    <cellStyle name="Ввод 2 3 2" xfId="33060"/>
    <cellStyle name="Ввод 2 3 2 2" xfId="33061"/>
    <cellStyle name="Ввод 2 3 2 2 2" xfId="33062"/>
    <cellStyle name="Ввод 2 3 2 2 3" xfId="33063"/>
    <cellStyle name="Ввод 2 3 2 2 4" xfId="33064"/>
    <cellStyle name="Ввод 2 3 2 2 5" xfId="33065"/>
    <cellStyle name="Ввод 2 3 2 2 6" xfId="33066"/>
    <cellStyle name="Ввод 2 3 2 3" xfId="33067"/>
    <cellStyle name="Ввод 2 3 2 4" xfId="33068"/>
    <cellStyle name="Ввод 2 3 2 5" xfId="33069"/>
    <cellStyle name="Ввод 2 3 2 6" xfId="33070"/>
    <cellStyle name="Ввод 2 3 2 7" xfId="33071"/>
    <cellStyle name="Ввод 2 3 2 8" xfId="33072"/>
    <cellStyle name="Ввод 2 3 3" xfId="33073"/>
    <cellStyle name="Ввод 2 3 3 2" xfId="33074"/>
    <cellStyle name="Ввод 2 3 3 3" xfId="33075"/>
    <cellStyle name="Ввод 2 3 3 4" xfId="33076"/>
    <cellStyle name="Ввод 2 3 3 5" xfId="33077"/>
    <cellStyle name="Ввод 2 3 3 6" xfId="33078"/>
    <cellStyle name="Ввод 2 3 3 7" xfId="33079"/>
    <cellStyle name="Ввод 2 3 4" xfId="33080"/>
    <cellStyle name="Ввод 2 3 4 2" xfId="33081"/>
    <cellStyle name="Ввод 2 3 4 3" xfId="33082"/>
    <cellStyle name="Ввод 2 3 4 4" xfId="33083"/>
    <cellStyle name="Ввод 2 3 4 5" xfId="33084"/>
    <cellStyle name="Ввод 2 3 4 6" xfId="33085"/>
    <cellStyle name="Ввод 2 3 5" xfId="33086"/>
    <cellStyle name="Ввод 2 3 6" xfId="33087"/>
    <cellStyle name="Ввод 2 3 7" xfId="33088"/>
    <cellStyle name="Ввод 2 3 8" xfId="33089"/>
    <cellStyle name="Ввод 2 3 9" xfId="33090"/>
    <cellStyle name="Ввод 2 4" xfId="33091"/>
    <cellStyle name="Ввод 2 4 2" xfId="33092"/>
    <cellStyle name="Ввод 2 4 2 2" xfId="33093"/>
    <cellStyle name="Ввод 2 4 2 3" xfId="33094"/>
    <cellStyle name="Ввод 2 4 2 4" xfId="33095"/>
    <cellStyle name="Ввод 2 4 2 5" xfId="33096"/>
    <cellStyle name="Ввод 2 4 2 6" xfId="33097"/>
    <cellStyle name="Ввод 2 4 3" xfId="33098"/>
    <cellStyle name="Ввод 2 4 4" xfId="33099"/>
    <cellStyle name="Ввод 2 4 5" xfId="33100"/>
    <cellStyle name="Ввод 2 4 6" xfId="33101"/>
    <cellStyle name="Ввод 2 4 7" xfId="33102"/>
    <cellStyle name="Ввод 2 4 8" xfId="33103"/>
    <cellStyle name="Ввод 2 5" xfId="33104"/>
    <cellStyle name="Ввод 2 5 2" xfId="33105"/>
    <cellStyle name="Ввод 2 5 2 2" xfId="33106"/>
    <cellStyle name="Ввод 2 5 2 3" xfId="33107"/>
    <cellStyle name="Ввод 2 5 2 4" xfId="33108"/>
    <cellStyle name="Ввод 2 5 2 5" xfId="33109"/>
    <cellStyle name="Ввод 2 5 2 6" xfId="33110"/>
    <cellStyle name="Ввод 2 5 3" xfId="33111"/>
    <cellStyle name="Ввод 2 5 4" xfId="33112"/>
    <cellStyle name="Ввод 2 5 5" xfId="33113"/>
    <cellStyle name="Ввод 2 5 6" xfId="33114"/>
    <cellStyle name="Ввод 2 5 7" xfId="33115"/>
    <cellStyle name="Ввод 2 5 8" xfId="33116"/>
    <cellStyle name="Ввод 2 6" xfId="33117"/>
    <cellStyle name="Ввод 2 6 2" xfId="33118"/>
    <cellStyle name="Ввод 2 6 3" xfId="33119"/>
    <cellStyle name="Ввод 2 6 4" xfId="33120"/>
    <cellStyle name="Ввод 2 6 5" xfId="33121"/>
    <cellStyle name="Ввод 2 6 6" xfId="33122"/>
    <cellStyle name="Ввод 2 6 7" xfId="33123"/>
    <cellStyle name="Ввод 2 7" xfId="33124"/>
    <cellStyle name="Ввод 2 7 2" xfId="33125"/>
    <cellStyle name="Ввод 2 7 3" xfId="33126"/>
    <cellStyle name="Ввод 2 7 4" xfId="33127"/>
    <cellStyle name="Ввод 2 7 5" xfId="33128"/>
    <cellStyle name="Ввод 2 7 6" xfId="33129"/>
    <cellStyle name="Ввод 2 8" xfId="33130"/>
    <cellStyle name="Ввод 2 9" xfId="33131"/>
    <cellStyle name="Ввод 3" xfId="33132"/>
    <cellStyle name="Ввод 3 10" xfId="33133"/>
    <cellStyle name="Ввод 3 11" xfId="33134"/>
    <cellStyle name="Ввод 3 12" xfId="33135"/>
    <cellStyle name="Ввод 3 13" xfId="33136"/>
    <cellStyle name="Ввод 3 2" xfId="33137"/>
    <cellStyle name="Ввод 3 2 10" xfId="33138"/>
    <cellStyle name="Ввод 3 2 2" xfId="33139"/>
    <cellStyle name="Ввод 3 2 2 2" xfId="33140"/>
    <cellStyle name="Ввод 3 2 2 2 2" xfId="33141"/>
    <cellStyle name="Ввод 3 2 2 2 3" xfId="33142"/>
    <cellStyle name="Ввод 3 2 2 2 4" xfId="33143"/>
    <cellStyle name="Ввод 3 2 2 2 5" xfId="33144"/>
    <cellStyle name="Ввод 3 2 2 2 6" xfId="33145"/>
    <cellStyle name="Ввод 3 2 2 3" xfId="33146"/>
    <cellStyle name="Ввод 3 2 2 4" xfId="33147"/>
    <cellStyle name="Ввод 3 2 2 5" xfId="33148"/>
    <cellStyle name="Ввод 3 2 2 6" xfId="33149"/>
    <cellStyle name="Ввод 3 2 2 7" xfId="33150"/>
    <cellStyle name="Ввод 3 2 2 8" xfId="33151"/>
    <cellStyle name="Ввод 3 2 3" xfId="33152"/>
    <cellStyle name="Ввод 3 2 3 2" xfId="33153"/>
    <cellStyle name="Ввод 3 2 3 3" xfId="33154"/>
    <cellStyle name="Ввод 3 2 3 4" xfId="33155"/>
    <cellStyle name="Ввод 3 2 3 5" xfId="33156"/>
    <cellStyle name="Ввод 3 2 3 6" xfId="33157"/>
    <cellStyle name="Ввод 3 2 3 7" xfId="33158"/>
    <cellStyle name="Ввод 3 2 4" xfId="33159"/>
    <cellStyle name="Ввод 3 2 4 2" xfId="33160"/>
    <cellStyle name="Ввод 3 2 4 3" xfId="33161"/>
    <cellStyle name="Ввод 3 2 4 4" xfId="33162"/>
    <cellStyle name="Ввод 3 2 4 5" xfId="33163"/>
    <cellStyle name="Ввод 3 2 4 6" xfId="33164"/>
    <cellStyle name="Ввод 3 2 5" xfId="33165"/>
    <cellStyle name="Ввод 3 2 6" xfId="33166"/>
    <cellStyle name="Ввод 3 2 7" xfId="33167"/>
    <cellStyle name="Ввод 3 2 8" xfId="33168"/>
    <cellStyle name="Ввод 3 2 9" xfId="33169"/>
    <cellStyle name="Ввод 3 3" xfId="33170"/>
    <cellStyle name="Ввод 3 3 10" xfId="33171"/>
    <cellStyle name="Ввод 3 3 2" xfId="33172"/>
    <cellStyle name="Ввод 3 3 2 2" xfId="33173"/>
    <cellStyle name="Ввод 3 3 2 2 2" xfId="33174"/>
    <cellStyle name="Ввод 3 3 2 2 3" xfId="33175"/>
    <cellStyle name="Ввод 3 3 2 2 4" xfId="33176"/>
    <cellStyle name="Ввод 3 3 2 2 5" xfId="33177"/>
    <cellStyle name="Ввод 3 3 2 2 6" xfId="33178"/>
    <cellStyle name="Ввод 3 3 2 3" xfId="33179"/>
    <cellStyle name="Ввод 3 3 2 4" xfId="33180"/>
    <cellStyle name="Ввод 3 3 2 5" xfId="33181"/>
    <cellStyle name="Ввод 3 3 2 6" xfId="33182"/>
    <cellStyle name="Ввод 3 3 2 7" xfId="33183"/>
    <cellStyle name="Ввод 3 3 2 8" xfId="33184"/>
    <cellStyle name="Ввод 3 3 3" xfId="33185"/>
    <cellStyle name="Ввод 3 3 3 2" xfId="33186"/>
    <cellStyle name="Ввод 3 3 3 3" xfId="33187"/>
    <cellStyle name="Ввод 3 3 3 4" xfId="33188"/>
    <cellStyle name="Ввод 3 3 3 5" xfId="33189"/>
    <cellStyle name="Ввод 3 3 3 6" xfId="33190"/>
    <cellStyle name="Ввод 3 3 3 7" xfId="33191"/>
    <cellStyle name="Ввод 3 3 4" xfId="33192"/>
    <cellStyle name="Ввод 3 3 4 2" xfId="33193"/>
    <cellStyle name="Ввод 3 3 4 3" xfId="33194"/>
    <cellStyle name="Ввод 3 3 4 4" xfId="33195"/>
    <cellStyle name="Ввод 3 3 4 5" xfId="33196"/>
    <cellStyle name="Ввод 3 3 4 6" xfId="33197"/>
    <cellStyle name="Ввод 3 3 5" xfId="33198"/>
    <cellStyle name="Ввод 3 3 6" xfId="33199"/>
    <cellStyle name="Ввод 3 3 7" xfId="33200"/>
    <cellStyle name="Ввод 3 3 8" xfId="33201"/>
    <cellStyle name="Ввод 3 3 9" xfId="33202"/>
    <cellStyle name="Ввод 3 4" xfId="33203"/>
    <cellStyle name="Ввод 3 4 2" xfId="33204"/>
    <cellStyle name="Ввод 3 4 2 2" xfId="33205"/>
    <cellStyle name="Ввод 3 4 2 3" xfId="33206"/>
    <cellStyle name="Ввод 3 4 2 4" xfId="33207"/>
    <cellStyle name="Ввод 3 4 2 5" xfId="33208"/>
    <cellStyle name="Ввод 3 4 2 6" xfId="33209"/>
    <cellStyle name="Ввод 3 4 3" xfId="33210"/>
    <cellStyle name="Ввод 3 4 4" xfId="33211"/>
    <cellStyle name="Ввод 3 4 5" xfId="33212"/>
    <cellStyle name="Ввод 3 4 6" xfId="33213"/>
    <cellStyle name="Ввод 3 4 7" xfId="33214"/>
    <cellStyle name="Ввод 3 4 8" xfId="33215"/>
    <cellStyle name="Ввод 3 5" xfId="33216"/>
    <cellStyle name="Ввод 3 5 2" xfId="33217"/>
    <cellStyle name="Ввод 3 5 2 2" xfId="33218"/>
    <cellStyle name="Ввод 3 5 2 3" xfId="33219"/>
    <cellStyle name="Ввод 3 5 2 4" xfId="33220"/>
    <cellStyle name="Ввод 3 5 2 5" xfId="33221"/>
    <cellStyle name="Ввод 3 5 2 6" xfId="33222"/>
    <cellStyle name="Ввод 3 5 3" xfId="33223"/>
    <cellStyle name="Ввод 3 5 4" xfId="33224"/>
    <cellStyle name="Ввод 3 5 5" xfId="33225"/>
    <cellStyle name="Ввод 3 5 6" xfId="33226"/>
    <cellStyle name="Ввод 3 5 7" xfId="33227"/>
    <cellStyle name="Ввод 3 5 8" xfId="33228"/>
    <cellStyle name="Ввод 3 6" xfId="33229"/>
    <cellStyle name="Ввод 3 6 2" xfId="33230"/>
    <cellStyle name="Ввод 3 6 3" xfId="33231"/>
    <cellStyle name="Ввод 3 6 4" xfId="33232"/>
    <cellStyle name="Ввод 3 6 5" xfId="33233"/>
    <cellStyle name="Ввод 3 6 6" xfId="33234"/>
    <cellStyle name="Ввод 3 6 7" xfId="33235"/>
    <cellStyle name="Ввод 3 7" xfId="33236"/>
    <cellStyle name="Ввод 3 7 2" xfId="33237"/>
    <cellStyle name="Ввод 3 7 3" xfId="33238"/>
    <cellStyle name="Ввод 3 7 4" xfId="33239"/>
    <cellStyle name="Ввод 3 7 5" xfId="33240"/>
    <cellStyle name="Ввод 3 7 6" xfId="33241"/>
    <cellStyle name="Ввод 3 8" xfId="33242"/>
    <cellStyle name="Ввод 3 9" xfId="33243"/>
    <cellStyle name="Ввод 4" xfId="33244"/>
    <cellStyle name="Ввод 4 10" xfId="33245"/>
    <cellStyle name="Ввод 4 2" xfId="33246"/>
    <cellStyle name="Ввод 4 2 2" xfId="33247"/>
    <cellStyle name="Ввод 4 2 2 2" xfId="33248"/>
    <cellStyle name="Ввод 4 2 2 3" xfId="33249"/>
    <cellStyle name="Ввод 4 2 2 4" xfId="33250"/>
    <cellStyle name="Ввод 4 2 2 5" xfId="33251"/>
    <cellStyle name="Ввод 4 2 2 6" xfId="33252"/>
    <cellStyle name="Ввод 4 2 3" xfId="33253"/>
    <cellStyle name="Ввод 4 2 4" xfId="33254"/>
    <cellStyle name="Ввод 4 2 5" xfId="33255"/>
    <cellStyle name="Ввод 4 2 6" xfId="33256"/>
    <cellStyle name="Ввод 4 2 7" xfId="33257"/>
    <cellStyle name="Ввод 4 2 8" xfId="33258"/>
    <cellStyle name="Ввод 4 3" xfId="33259"/>
    <cellStyle name="Ввод 4 3 2" xfId="33260"/>
    <cellStyle name="Ввод 4 3 3" xfId="33261"/>
    <cellStyle name="Ввод 4 3 4" xfId="33262"/>
    <cellStyle name="Ввод 4 3 5" xfId="33263"/>
    <cellStyle name="Ввод 4 3 6" xfId="33264"/>
    <cellStyle name="Ввод 4 3 7" xfId="33265"/>
    <cellStyle name="Ввод 4 4" xfId="33266"/>
    <cellStyle name="Ввод 4 4 2" xfId="33267"/>
    <cellStyle name="Ввод 4 4 3" xfId="33268"/>
    <cellStyle name="Ввод 4 4 4" xfId="33269"/>
    <cellStyle name="Ввод 4 4 5" xfId="33270"/>
    <cellStyle name="Ввод 4 4 6" xfId="33271"/>
    <cellStyle name="Ввод 4 5" xfId="33272"/>
    <cellStyle name="Ввод 4 6" xfId="33273"/>
    <cellStyle name="Ввод 4 7" xfId="33274"/>
    <cellStyle name="Ввод 4 8" xfId="33275"/>
    <cellStyle name="Ввод 4 9" xfId="33276"/>
    <cellStyle name="Ввод 5" xfId="33277"/>
    <cellStyle name="Ввод 5 2" xfId="33278"/>
    <cellStyle name="Ввод 5 3" xfId="33279"/>
    <cellStyle name="Ввод 5 4" xfId="33280"/>
    <cellStyle name="Ввод 5 5" xfId="33281"/>
    <cellStyle name="Ввод 5 6" xfId="33282"/>
    <cellStyle name="Ввод 6" xfId="33283"/>
    <cellStyle name="Ввод 6 2" xfId="33284"/>
    <cellStyle name="Ввод 6 3" xfId="33285"/>
    <cellStyle name="Ввод 6 4" xfId="33286"/>
    <cellStyle name="Ввод 6 5" xfId="33287"/>
    <cellStyle name="Ввод 6 6" xfId="33288"/>
    <cellStyle name="Ввод 7" xfId="33289"/>
    <cellStyle name="Ввод 8" xfId="33290"/>
    <cellStyle name="Ввод 9" xfId="33291"/>
    <cellStyle name="Верт. заголовок" xfId="33292"/>
    <cellStyle name="Вес_продукта" xfId="33293"/>
    <cellStyle name="Вывод 2" xfId="33294"/>
    <cellStyle name="Вывод 2 10" xfId="33295"/>
    <cellStyle name="Вывод 2 10 2" xfId="33296"/>
    <cellStyle name="Вывод 2 11" xfId="33297"/>
    <cellStyle name="Вывод 2 11 2" xfId="33298"/>
    <cellStyle name="Вывод 2 12" xfId="33299"/>
    <cellStyle name="Вывод 2 13" xfId="33300"/>
    <cellStyle name="Вывод 2 14" xfId="33301"/>
    <cellStyle name="Вывод 2 15" xfId="33302"/>
    <cellStyle name="Вывод 2 16" xfId="33303"/>
    <cellStyle name="Вывод 2 17" xfId="33304"/>
    <cellStyle name="Вывод 2 18" xfId="33305"/>
    <cellStyle name="Вывод 2 19" xfId="33306"/>
    <cellStyle name="Вывод 2 2" xfId="33307"/>
    <cellStyle name="Вывод 2 2 10" xfId="33308"/>
    <cellStyle name="Вывод 2 2 11" xfId="33309"/>
    <cellStyle name="Вывод 2 2 12" xfId="33310"/>
    <cellStyle name="Вывод 2 2 13" xfId="33311"/>
    <cellStyle name="Вывод 2 2 14" xfId="33312"/>
    <cellStyle name="Вывод 2 2 15" xfId="33313"/>
    <cellStyle name="Вывод 2 2 16" xfId="33314"/>
    <cellStyle name="Вывод 2 2 17" xfId="33315"/>
    <cellStyle name="Вывод 2 2 2" xfId="33316"/>
    <cellStyle name="Вывод 2 2 2 10" xfId="33317"/>
    <cellStyle name="Вывод 2 2 2 11" xfId="33318"/>
    <cellStyle name="Вывод 2 2 2 12" xfId="33319"/>
    <cellStyle name="Вывод 2 2 2 13" xfId="33320"/>
    <cellStyle name="Вывод 2 2 2 14" xfId="33321"/>
    <cellStyle name="Вывод 2 2 2 15" xfId="33322"/>
    <cellStyle name="Вывод 2 2 2 2" xfId="33323"/>
    <cellStyle name="Вывод 2 2 2 2 10" xfId="33324"/>
    <cellStyle name="Вывод 2 2 2 2 2" xfId="33325"/>
    <cellStyle name="Вывод 2 2 2 2 2 2" xfId="33326"/>
    <cellStyle name="Вывод 2 2 2 2 2 2 2" xfId="33327"/>
    <cellStyle name="Вывод 2 2 2 2 2 2 3" xfId="33328"/>
    <cellStyle name="Вывод 2 2 2 2 2 2 4" xfId="33329"/>
    <cellStyle name="Вывод 2 2 2 2 2 2 5" xfId="33330"/>
    <cellStyle name="Вывод 2 2 2 2 2 2 6" xfId="33331"/>
    <cellStyle name="Вывод 2 2 2 2 2 3" xfId="33332"/>
    <cellStyle name="Вывод 2 2 2 2 2 4" xfId="33333"/>
    <cellStyle name="Вывод 2 2 2 2 2 5" xfId="33334"/>
    <cellStyle name="Вывод 2 2 2 2 2 6" xfId="33335"/>
    <cellStyle name="Вывод 2 2 2 2 2 7" xfId="33336"/>
    <cellStyle name="Вывод 2 2 2 2 2 8" xfId="33337"/>
    <cellStyle name="Вывод 2 2 2 2 3" xfId="33338"/>
    <cellStyle name="Вывод 2 2 2 2 3 2" xfId="33339"/>
    <cellStyle name="Вывод 2 2 2 2 3 3" xfId="33340"/>
    <cellStyle name="Вывод 2 2 2 2 3 4" xfId="33341"/>
    <cellStyle name="Вывод 2 2 2 2 3 5" xfId="33342"/>
    <cellStyle name="Вывод 2 2 2 2 3 6" xfId="33343"/>
    <cellStyle name="Вывод 2 2 2 2 3 7" xfId="33344"/>
    <cellStyle name="Вывод 2 2 2 2 4" xfId="33345"/>
    <cellStyle name="Вывод 2 2 2 2 4 2" xfId="33346"/>
    <cellStyle name="Вывод 2 2 2 2 4 3" xfId="33347"/>
    <cellStyle name="Вывод 2 2 2 2 4 4" xfId="33348"/>
    <cellStyle name="Вывод 2 2 2 2 4 5" xfId="33349"/>
    <cellStyle name="Вывод 2 2 2 2 4 6" xfId="33350"/>
    <cellStyle name="Вывод 2 2 2 2 5" xfId="33351"/>
    <cellStyle name="Вывод 2 2 2 2 6" xfId="33352"/>
    <cellStyle name="Вывод 2 2 2 2 7" xfId="33353"/>
    <cellStyle name="Вывод 2 2 2 2 8" xfId="33354"/>
    <cellStyle name="Вывод 2 2 2 2 9" xfId="33355"/>
    <cellStyle name="Вывод 2 2 2 3" xfId="33356"/>
    <cellStyle name="Вывод 2 2 2 3 10" xfId="33357"/>
    <cellStyle name="Вывод 2 2 2 3 2" xfId="33358"/>
    <cellStyle name="Вывод 2 2 2 3 2 2" xfId="33359"/>
    <cellStyle name="Вывод 2 2 2 3 2 2 2" xfId="33360"/>
    <cellStyle name="Вывод 2 2 2 3 2 2 3" xfId="33361"/>
    <cellStyle name="Вывод 2 2 2 3 2 2 4" xfId="33362"/>
    <cellStyle name="Вывод 2 2 2 3 2 2 5" xfId="33363"/>
    <cellStyle name="Вывод 2 2 2 3 2 2 6" xfId="33364"/>
    <cellStyle name="Вывод 2 2 2 3 2 3" xfId="33365"/>
    <cellStyle name="Вывод 2 2 2 3 2 4" xfId="33366"/>
    <cellStyle name="Вывод 2 2 2 3 2 5" xfId="33367"/>
    <cellStyle name="Вывод 2 2 2 3 2 6" xfId="33368"/>
    <cellStyle name="Вывод 2 2 2 3 2 7" xfId="33369"/>
    <cellStyle name="Вывод 2 2 2 3 2 8" xfId="33370"/>
    <cellStyle name="Вывод 2 2 2 3 3" xfId="33371"/>
    <cellStyle name="Вывод 2 2 2 3 3 2" xfId="33372"/>
    <cellStyle name="Вывод 2 2 2 3 3 3" xfId="33373"/>
    <cellStyle name="Вывод 2 2 2 3 3 4" xfId="33374"/>
    <cellStyle name="Вывод 2 2 2 3 3 5" xfId="33375"/>
    <cellStyle name="Вывод 2 2 2 3 3 6" xfId="33376"/>
    <cellStyle name="Вывод 2 2 2 3 3 7" xfId="33377"/>
    <cellStyle name="Вывод 2 2 2 3 4" xfId="33378"/>
    <cellStyle name="Вывод 2 2 2 3 4 2" xfId="33379"/>
    <cellStyle name="Вывод 2 2 2 3 4 3" xfId="33380"/>
    <cellStyle name="Вывод 2 2 2 3 4 4" xfId="33381"/>
    <cellStyle name="Вывод 2 2 2 3 4 5" xfId="33382"/>
    <cellStyle name="Вывод 2 2 2 3 4 6" xfId="33383"/>
    <cellStyle name="Вывод 2 2 2 3 5" xfId="33384"/>
    <cellStyle name="Вывод 2 2 2 3 6" xfId="33385"/>
    <cellStyle name="Вывод 2 2 2 3 7" xfId="33386"/>
    <cellStyle name="Вывод 2 2 2 3 8" xfId="33387"/>
    <cellStyle name="Вывод 2 2 2 3 9" xfId="33388"/>
    <cellStyle name="Вывод 2 2 2 4" xfId="33389"/>
    <cellStyle name="Вывод 2 2 2 4 2" xfId="33390"/>
    <cellStyle name="Вывод 2 2 2 4 2 2" xfId="33391"/>
    <cellStyle name="Вывод 2 2 2 4 2 3" xfId="33392"/>
    <cellStyle name="Вывод 2 2 2 4 2 4" xfId="33393"/>
    <cellStyle name="Вывод 2 2 2 4 2 5" xfId="33394"/>
    <cellStyle name="Вывод 2 2 2 4 2 6" xfId="33395"/>
    <cellStyle name="Вывод 2 2 2 4 3" xfId="33396"/>
    <cellStyle name="Вывод 2 2 2 4 4" xfId="33397"/>
    <cellStyle name="Вывод 2 2 2 4 5" xfId="33398"/>
    <cellStyle name="Вывод 2 2 2 4 6" xfId="33399"/>
    <cellStyle name="Вывод 2 2 2 4 7" xfId="33400"/>
    <cellStyle name="Вывод 2 2 2 4 8" xfId="33401"/>
    <cellStyle name="Вывод 2 2 2 5" xfId="33402"/>
    <cellStyle name="Вывод 2 2 2 5 2" xfId="33403"/>
    <cellStyle name="Вывод 2 2 2 5 2 2" xfId="33404"/>
    <cellStyle name="Вывод 2 2 2 5 2 3" xfId="33405"/>
    <cellStyle name="Вывод 2 2 2 5 2 4" xfId="33406"/>
    <cellStyle name="Вывод 2 2 2 5 2 5" xfId="33407"/>
    <cellStyle name="Вывод 2 2 2 5 2 6" xfId="33408"/>
    <cellStyle name="Вывод 2 2 2 5 3" xfId="33409"/>
    <cellStyle name="Вывод 2 2 2 5 4" xfId="33410"/>
    <cellStyle name="Вывод 2 2 2 5 5" xfId="33411"/>
    <cellStyle name="Вывод 2 2 2 5 6" xfId="33412"/>
    <cellStyle name="Вывод 2 2 2 5 7" xfId="33413"/>
    <cellStyle name="Вывод 2 2 2 5 8" xfId="33414"/>
    <cellStyle name="Вывод 2 2 2 6" xfId="33415"/>
    <cellStyle name="Вывод 2 2 2 6 2" xfId="33416"/>
    <cellStyle name="Вывод 2 2 2 6 3" xfId="33417"/>
    <cellStyle name="Вывод 2 2 2 6 4" xfId="33418"/>
    <cellStyle name="Вывод 2 2 2 6 5" xfId="33419"/>
    <cellStyle name="Вывод 2 2 2 6 6" xfId="33420"/>
    <cellStyle name="Вывод 2 2 2 6 7" xfId="33421"/>
    <cellStyle name="Вывод 2 2 2 7" xfId="33422"/>
    <cellStyle name="Вывод 2 2 2 7 2" xfId="33423"/>
    <cellStyle name="Вывод 2 2 2 7 3" xfId="33424"/>
    <cellStyle name="Вывод 2 2 2 7 4" xfId="33425"/>
    <cellStyle name="Вывод 2 2 2 7 5" xfId="33426"/>
    <cellStyle name="Вывод 2 2 2 7 6" xfId="33427"/>
    <cellStyle name="Вывод 2 2 2 8" xfId="33428"/>
    <cellStyle name="Вывод 2 2 2 9" xfId="33429"/>
    <cellStyle name="Вывод 2 2 3" xfId="33430"/>
    <cellStyle name="Вывод 2 2 3 10" xfId="33431"/>
    <cellStyle name="Вывод 2 2 3 2" xfId="33432"/>
    <cellStyle name="Вывод 2 2 3 2 2" xfId="33433"/>
    <cellStyle name="Вывод 2 2 3 2 2 2" xfId="33434"/>
    <cellStyle name="Вывод 2 2 3 2 2 3" xfId="33435"/>
    <cellStyle name="Вывод 2 2 3 2 2 4" xfId="33436"/>
    <cellStyle name="Вывод 2 2 3 2 2 5" xfId="33437"/>
    <cellStyle name="Вывод 2 2 3 2 2 6" xfId="33438"/>
    <cellStyle name="Вывод 2 2 3 2 3" xfId="33439"/>
    <cellStyle name="Вывод 2 2 3 2 4" xfId="33440"/>
    <cellStyle name="Вывод 2 2 3 2 5" xfId="33441"/>
    <cellStyle name="Вывод 2 2 3 2 6" xfId="33442"/>
    <cellStyle name="Вывод 2 2 3 2 7" xfId="33443"/>
    <cellStyle name="Вывод 2 2 3 2 8" xfId="33444"/>
    <cellStyle name="Вывод 2 2 3 3" xfId="33445"/>
    <cellStyle name="Вывод 2 2 3 3 2" xfId="33446"/>
    <cellStyle name="Вывод 2 2 3 3 3" xfId="33447"/>
    <cellStyle name="Вывод 2 2 3 3 4" xfId="33448"/>
    <cellStyle name="Вывод 2 2 3 3 5" xfId="33449"/>
    <cellStyle name="Вывод 2 2 3 3 6" xfId="33450"/>
    <cellStyle name="Вывод 2 2 3 3 7" xfId="33451"/>
    <cellStyle name="Вывод 2 2 3 4" xfId="33452"/>
    <cellStyle name="Вывод 2 2 3 4 2" xfId="33453"/>
    <cellStyle name="Вывод 2 2 3 4 3" xfId="33454"/>
    <cellStyle name="Вывод 2 2 3 4 4" xfId="33455"/>
    <cellStyle name="Вывод 2 2 3 4 5" xfId="33456"/>
    <cellStyle name="Вывод 2 2 3 4 6" xfId="33457"/>
    <cellStyle name="Вывод 2 2 3 5" xfId="33458"/>
    <cellStyle name="Вывод 2 2 3 6" xfId="33459"/>
    <cellStyle name="Вывод 2 2 3 7" xfId="33460"/>
    <cellStyle name="Вывод 2 2 3 8" xfId="33461"/>
    <cellStyle name="Вывод 2 2 3 9" xfId="33462"/>
    <cellStyle name="Вывод 2 2 4" xfId="33463"/>
    <cellStyle name="Вывод 2 2 4 2" xfId="33464"/>
    <cellStyle name="Вывод 2 2 4 2 2" xfId="33465"/>
    <cellStyle name="Вывод 2 2 4 2 3" xfId="33466"/>
    <cellStyle name="Вывод 2 2 4 2 4" xfId="33467"/>
    <cellStyle name="Вывод 2 2 4 2 5" xfId="33468"/>
    <cellStyle name="Вывод 2 2 4 2 6" xfId="33469"/>
    <cellStyle name="Вывод 2 2 4 3" xfId="33470"/>
    <cellStyle name="Вывод 2 2 4 4" xfId="33471"/>
    <cellStyle name="Вывод 2 2 4 5" xfId="33472"/>
    <cellStyle name="Вывод 2 2 4 6" xfId="33473"/>
    <cellStyle name="Вывод 2 2 4 7" xfId="33474"/>
    <cellStyle name="Вывод 2 2 4 8" xfId="33475"/>
    <cellStyle name="Вывод 2 2 5" xfId="33476"/>
    <cellStyle name="Вывод 2 2 5 2" xfId="33477"/>
    <cellStyle name="Вывод 2 2 5 2 2" xfId="33478"/>
    <cellStyle name="Вывод 2 2 5 2 3" xfId="33479"/>
    <cellStyle name="Вывод 2 2 5 2 4" xfId="33480"/>
    <cellStyle name="Вывод 2 2 5 2 5" xfId="33481"/>
    <cellStyle name="Вывод 2 2 5 2 6" xfId="33482"/>
    <cellStyle name="Вывод 2 2 5 3" xfId="33483"/>
    <cellStyle name="Вывод 2 2 5 4" xfId="33484"/>
    <cellStyle name="Вывод 2 2 5 5" xfId="33485"/>
    <cellStyle name="Вывод 2 2 5 6" xfId="33486"/>
    <cellStyle name="Вывод 2 2 5 7" xfId="33487"/>
    <cellStyle name="Вывод 2 2 5 8" xfId="33488"/>
    <cellStyle name="Вывод 2 2 6" xfId="33489"/>
    <cellStyle name="Вывод 2 2 6 2" xfId="33490"/>
    <cellStyle name="Вывод 2 2 6 3" xfId="33491"/>
    <cellStyle name="Вывод 2 2 6 4" xfId="33492"/>
    <cellStyle name="Вывод 2 2 6 5" xfId="33493"/>
    <cellStyle name="Вывод 2 2 6 6" xfId="33494"/>
    <cellStyle name="Вывод 2 2 7" xfId="33495"/>
    <cellStyle name="Вывод 2 2 7 2" xfId="33496"/>
    <cellStyle name="Вывод 2 2 7 3" xfId="33497"/>
    <cellStyle name="Вывод 2 2 7 4" xfId="33498"/>
    <cellStyle name="Вывод 2 2 7 5" xfId="33499"/>
    <cellStyle name="Вывод 2 2 7 6" xfId="33500"/>
    <cellStyle name="Вывод 2 2 8" xfId="33501"/>
    <cellStyle name="Вывод 2 2 8 2" xfId="33502"/>
    <cellStyle name="Вывод 2 2 8 3" xfId="33503"/>
    <cellStyle name="Вывод 2 2 8 4" xfId="33504"/>
    <cellStyle name="Вывод 2 2 8 5" xfId="33505"/>
    <cellStyle name="Вывод 2 2 9" xfId="33506"/>
    <cellStyle name="Вывод 2 2 9 2" xfId="33507"/>
    <cellStyle name="Вывод 2 2 9 3" xfId="33508"/>
    <cellStyle name="Вывод 2 2 9 4" xfId="33509"/>
    <cellStyle name="Вывод 2 2 9 5" xfId="33510"/>
    <cellStyle name="Вывод 2 20" xfId="33511"/>
    <cellStyle name="Вывод 2 3" xfId="33512"/>
    <cellStyle name="Вывод 2 3 10" xfId="33513"/>
    <cellStyle name="Вывод 2 3 11" xfId="33514"/>
    <cellStyle name="Вывод 2 3 12" xfId="33515"/>
    <cellStyle name="Вывод 2 3 13" xfId="33516"/>
    <cellStyle name="Вывод 2 3 2" xfId="33517"/>
    <cellStyle name="Вывод 2 3 2 10" xfId="33518"/>
    <cellStyle name="Вывод 2 3 2 2" xfId="33519"/>
    <cellStyle name="Вывод 2 3 2 2 2" xfId="33520"/>
    <cellStyle name="Вывод 2 3 2 2 2 2" xfId="33521"/>
    <cellStyle name="Вывод 2 3 2 2 2 3" xfId="33522"/>
    <cellStyle name="Вывод 2 3 2 2 2 4" xfId="33523"/>
    <cellStyle name="Вывод 2 3 2 2 2 5" xfId="33524"/>
    <cellStyle name="Вывод 2 3 2 2 2 6" xfId="33525"/>
    <cellStyle name="Вывод 2 3 2 2 3" xfId="33526"/>
    <cellStyle name="Вывод 2 3 2 2 4" xfId="33527"/>
    <cellStyle name="Вывод 2 3 2 2 5" xfId="33528"/>
    <cellStyle name="Вывод 2 3 2 2 6" xfId="33529"/>
    <cellStyle name="Вывод 2 3 2 2 7" xfId="33530"/>
    <cellStyle name="Вывод 2 3 2 2 8" xfId="33531"/>
    <cellStyle name="Вывод 2 3 2 3" xfId="33532"/>
    <cellStyle name="Вывод 2 3 2 3 2" xfId="33533"/>
    <cellStyle name="Вывод 2 3 2 3 3" xfId="33534"/>
    <cellStyle name="Вывод 2 3 2 3 4" xfId="33535"/>
    <cellStyle name="Вывод 2 3 2 3 5" xfId="33536"/>
    <cellStyle name="Вывод 2 3 2 3 6" xfId="33537"/>
    <cellStyle name="Вывод 2 3 2 3 7" xfId="33538"/>
    <cellStyle name="Вывод 2 3 2 4" xfId="33539"/>
    <cellStyle name="Вывод 2 3 2 4 2" xfId="33540"/>
    <cellStyle name="Вывод 2 3 2 4 3" xfId="33541"/>
    <cellStyle name="Вывод 2 3 2 4 4" xfId="33542"/>
    <cellStyle name="Вывод 2 3 2 4 5" xfId="33543"/>
    <cellStyle name="Вывод 2 3 2 4 6" xfId="33544"/>
    <cellStyle name="Вывод 2 3 2 5" xfId="33545"/>
    <cellStyle name="Вывод 2 3 2 6" xfId="33546"/>
    <cellStyle name="Вывод 2 3 2 7" xfId="33547"/>
    <cellStyle name="Вывод 2 3 2 8" xfId="33548"/>
    <cellStyle name="Вывод 2 3 2 9" xfId="33549"/>
    <cellStyle name="Вывод 2 3 3" xfId="33550"/>
    <cellStyle name="Вывод 2 3 3 10" xfId="33551"/>
    <cellStyle name="Вывод 2 3 3 2" xfId="33552"/>
    <cellStyle name="Вывод 2 3 3 2 2" xfId="33553"/>
    <cellStyle name="Вывод 2 3 3 2 2 2" xfId="33554"/>
    <cellStyle name="Вывод 2 3 3 2 2 3" xfId="33555"/>
    <cellStyle name="Вывод 2 3 3 2 2 4" xfId="33556"/>
    <cellStyle name="Вывод 2 3 3 2 2 5" xfId="33557"/>
    <cellStyle name="Вывод 2 3 3 2 2 6" xfId="33558"/>
    <cellStyle name="Вывод 2 3 3 2 3" xfId="33559"/>
    <cellStyle name="Вывод 2 3 3 2 4" xfId="33560"/>
    <cellStyle name="Вывод 2 3 3 2 5" xfId="33561"/>
    <cellStyle name="Вывод 2 3 3 2 6" xfId="33562"/>
    <cellStyle name="Вывод 2 3 3 2 7" xfId="33563"/>
    <cellStyle name="Вывод 2 3 3 2 8" xfId="33564"/>
    <cellStyle name="Вывод 2 3 3 3" xfId="33565"/>
    <cellStyle name="Вывод 2 3 3 3 2" xfId="33566"/>
    <cellStyle name="Вывод 2 3 3 3 3" xfId="33567"/>
    <cellStyle name="Вывод 2 3 3 3 4" xfId="33568"/>
    <cellStyle name="Вывод 2 3 3 3 5" xfId="33569"/>
    <cellStyle name="Вывод 2 3 3 3 6" xfId="33570"/>
    <cellStyle name="Вывод 2 3 3 3 7" xfId="33571"/>
    <cellStyle name="Вывод 2 3 3 4" xfId="33572"/>
    <cellStyle name="Вывод 2 3 3 4 2" xfId="33573"/>
    <cellStyle name="Вывод 2 3 3 4 3" xfId="33574"/>
    <cellStyle name="Вывод 2 3 3 4 4" xfId="33575"/>
    <cellStyle name="Вывод 2 3 3 4 5" xfId="33576"/>
    <cellStyle name="Вывод 2 3 3 4 6" xfId="33577"/>
    <cellStyle name="Вывод 2 3 3 5" xfId="33578"/>
    <cellStyle name="Вывод 2 3 3 6" xfId="33579"/>
    <cellStyle name="Вывод 2 3 3 7" xfId="33580"/>
    <cellStyle name="Вывод 2 3 3 8" xfId="33581"/>
    <cellStyle name="Вывод 2 3 3 9" xfId="33582"/>
    <cellStyle name="Вывод 2 3 4" xfId="33583"/>
    <cellStyle name="Вывод 2 3 4 2" xfId="33584"/>
    <cellStyle name="Вывод 2 3 4 2 2" xfId="33585"/>
    <cellStyle name="Вывод 2 3 4 2 3" xfId="33586"/>
    <cellStyle name="Вывод 2 3 4 2 4" xfId="33587"/>
    <cellStyle name="Вывод 2 3 4 2 5" xfId="33588"/>
    <cellStyle name="Вывод 2 3 4 2 6" xfId="33589"/>
    <cellStyle name="Вывод 2 3 4 3" xfId="33590"/>
    <cellStyle name="Вывод 2 3 4 4" xfId="33591"/>
    <cellStyle name="Вывод 2 3 4 5" xfId="33592"/>
    <cellStyle name="Вывод 2 3 4 6" xfId="33593"/>
    <cellStyle name="Вывод 2 3 4 7" xfId="33594"/>
    <cellStyle name="Вывод 2 3 4 8" xfId="33595"/>
    <cellStyle name="Вывод 2 3 5" xfId="33596"/>
    <cellStyle name="Вывод 2 3 5 2" xfId="33597"/>
    <cellStyle name="Вывод 2 3 5 2 2" xfId="33598"/>
    <cellStyle name="Вывод 2 3 5 2 3" xfId="33599"/>
    <cellStyle name="Вывод 2 3 5 2 4" xfId="33600"/>
    <cellStyle name="Вывод 2 3 5 2 5" xfId="33601"/>
    <cellStyle name="Вывод 2 3 5 2 6" xfId="33602"/>
    <cellStyle name="Вывод 2 3 5 3" xfId="33603"/>
    <cellStyle name="Вывод 2 3 5 4" xfId="33604"/>
    <cellStyle name="Вывод 2 3 5 5" xfId="33605"/>
    <cellStyle name="Вывод 2 3 5 6" xfId="33606"/>
    <cellStyle name="Вывод 2 3 5 7" xfId="33607"/>
    <cellStyle name="Вывод 2 3 5 8" xfId="33608"/>
    <cellStyle name="Вывод 2 3 6" xfId="33609"/>
    <cellStyle name="Вывод 2 3 6 2" xfId="33610"/>
    <cellStyle name="Вывод 2 3 6 3" xfId="33611"/>
    <cellStyle name="Вывод 2 3 6 4" xfId="33612"/>
    <cellStyle name="Вывод 2 3 6 5" xfId="33613"/>
    <cellStyle name="Вывод 2 3 6 6" xfId="33614"/>
    <cellStyle name="Вывод 2 3 6 7" xfId="33615"/>
    <cellStyle name="Вывод 2 3 7" xfId="33616"/>
    <cellStyle name="Вывод 2 3 7 2" xfId="33617"/>
    <cellStyle name="Вывод 2 3 7 3" xfId="33618"/>
    <cellStyle name="Вывод 2 3 7 4" xfId="33619"/>
    <cellStyle name="Вывод 2 3 7 5" xfId="33620"/>
    <cellStyle name="Вывод 2 3 7 6" xfId="33621"/>
    <cellStyle name="Вывод 2 3 8" xfId="33622"/>
    <cellStyle name="Вывод 2 3 8 2" xfId="33623"/>
    <cellStyle name="Вывод 2 3 9" xfId="33624"/>
    <cellStyle name="Вывод 2 3 9 2" xfId="33625"/>
    <cellStyle name="Вывод 2 4" xfId="33626"/>
    <cellStyle name="Вывод 2 4 10" xfId="33627"/>
    <cellStyle name="Вывод 2 4 11" xfId="33628"/>
    <cellStyle name="Вывод 2 4 12" xfId="33629"/>
    <cellStyle name="Вывод 2 4 13" xfId="33630"/>
    <cellStyle name="Вывод 2 4 2" xfId="33631"/>
    <cellStyle name="Вывод 2 4 2 10" xfId="33632"/>
    <cellStyle name="Вывод 2 4 2 2" xfId="33633"/>
    <cellStyle name="Вывод 2 4 2 2 2" xfId="33634"/>
    <cellStyle name="Вывод 2 4 2 2 2 2" xfId="33635"/>
    <cellStyle name="Вывод 2 4 2 2 2 3" xfId="33636"/>
    <cellStyle name="Вывод 2 4 2 2 2 4" xfId="33637"/>
    <cellStyle name="Вывод 2 4 2 2 2 5" xfId="33638"/>
    <cellStyle name="Вывод 2 4 2 2 2 6" xfId="33639"/>
    <cellStyle name="Вывод 2 4 2 2 3" xfId="33640"/>
    <cellStyle name="Вывод 2 4 2 2 4" xfId="33641"/>
    <cellStyle name="Вывод 2 4 2 2 5" xfId="33642"/>
    <cellStyle name="Вывод 2 4 2 2 6" xfId="33643"/>
    <cellStyle name="Вывод 2 4 2 2 7" xfId="33644"/>
    <cellStyle name="Вывод 2 4 2 2 8" xfId="33645"/>
    <cellStyle name="Вывод 2 4 2 3" xfId="33646"/>
    <cellStyle name="Вывод 2 4 2 3 2" xfId="33647"/>
    <cellStyle name="Вывод 2 4 2 3 3" xfId="33648"/>
    <cellStyle name="Вывод 2 4 2 3 4" xfId="33649"/>
    <cellStyle name="Вывод 2 4 2 3 5" xfId="33650"/>
    <cellStyle name="Вывод 2 4 2 3 6" xfId="33651"/>
    <cellStyle name="Вывод 2 4 2 3 7" xfId="33652"/>
    <cellStyle name="Вывод 2 4 2 4" xfId="33653"/>
    <cellStyle name="Вывод 2 4 2 4 2" xfId="33654"/>
    <cellStyle name="Вывод 2 4 2 4 3" xfId="33655"/>
    <cellStyle name="Вывод 2 4 2 4 4" xfId="33656"/>
    <cellStyle name="Вывод 2 4 2 4 5" xfId="33657"/>
    <cellStyle name="Вывод 2 4 2 4 6" xfId="33658"/>
    <cellStyle name="Вывод 2 4 2 5" xfId="33659"/>
    <cellStyle name="Вывод 2 4 2 6" xfId="33660"/>
    <cellStyle name="Вывод 2 4 2 7" xfId="33661"/>
    <cellStyle name="Вывод 2 4 2 8" xfId="33662"/>
    <cellStyle name="Вывод 2 4 2 9" xfId="33663"/>
    <cellStyle name="Вывод 2 4 3" xfId="33664"/>
    <cellStyle name="Вывод 2 4 3 10" xfId="33665"/>
    <cellStyle name="Вывод 2 4 3 2" xfId="33666"/>
    <cellStyle name="Вывод 2 4 3 2 2" xfId="33667"/>
    <cellStyle name="Вывод 2 4 3 2 2 2" xfId="33668"/>
    <cellStyle name="Вывод 2 4 3 2 2 3" xfId="33669"/>
    <cellStyle name="Вывод 2 4 3 2 2 4" xfId="33670"/>
    <cellStyle name="Вывод 2 4 3 2 2 5" xfId="33671"/>
    <cellStyle name="Вывод 2 4 3 2 2 6" xfId="33672"/>
    <cellStyle name="Вывод 2 4 3 2 3" xfId="33673"/>
    <cellStyle name="Вывод 2 4 3 2 4" xfId="33674"/>
    <cellStyle name="Вывод 2 4 3 2 5" xfId="33675"/>
    <cellStyle name="Вывод 2 4 3 2 6" xfId="33676"/>
    <cellStyle name="Вывод 2 4 3 2 7" xfId="33677"/>
    <cellStyle name="Вывод 2 4 3 2 8" xfId="33678"/>
    <cellStyle name="Вывод 2 4 3 3" xfId="33679"/>
    <cellStyle name="Вывод 2 4 3 3 2" xfId="33680"/>
    <cellStyle name="Вывод 2 4 3 3 3" xfId="33681"/>
    <cellStyle name="Вывод 2 4 3 3 4" xfId="33682"/>
    <cellStyle name="Вывод 2 4 3 3 5" xfId="33683"/>
    <cellStyle name="Вывод 2 4 3 3 6" xfId="33684"/>
    <cellStyle name="Вывод 2 4 3 3 7" xfId="33685"/>
    <cellStyle name="Вывод 2 4 3 4" xfId="33686"/>
    <cellStyle name="Вывод 2 4 3 4 2" xfId="33687"/>
    <cellStyle name="Вывод 2 4 3 4 3" xfId="33688"/>
    <cellStyle name="Вывод 2 4 3 4 4" xfId="33689"/>
    <cellStyle name="Вывод 2 4 3 4 5" xfId="33690"/>
    <cellStyle name="Вывод 2 4 3 4 6" xfId="33691"/>
    <cellStyle name="Вывод 2 4 3 5" xfId="33692"/>
    <cellStyle name="Вывод 2 4 3 6" xfId="33693"/>
    <cellStyle name="Вывод 2 4 3 7" xfId="33694"/>
    <cellStyle name="Вывод 2 4 3 8" xfId="33695"/>
    <cellStyle name="Вывод 2 4 3 9" xfId="33696"/>
    <cellStyle name="Вывод 2 4 4" xfId="33697"/>
    <cellStyle name="Вывод 2 4 4 2" xfId="33698"/>
    <cellStyle name="Вывод 2 4 4 2 2" xfId="33699"/>
    <cellStyle name="Вывод 2 4 4 2 3" xfId="33700"/>
    <cellStyle name="Вывод 2 4 4 2 4" xfId="33701"/>
    <cellStyle name="Вывод 2 4 4 2 5" xfId="33702"/>
    <cellStyle name="Вывод 2 4 4 2 6" xfId="33703"/>
    <cellStyle name="Вывод 2 4 4 3" xfId="33704"/>
    <cellStyle name="Вывод 2 4 4 4" xfId="33705"/>
    <cellStyle name="Вывод 2 4 4 5" xfId="33706"/>
    <cellStyle name="Вывод 2 4 4 6" xfId="33707"/>
    <cellStyle name="Вывод 2 4 4 7" xfId="33708"/>
    <cellStyle name="Вывод 2 4 4 8" xfId="33709"/>
    <cellStyle name="Вывод 2 4 5" xfId="33710"/>
    <cellStyle name="Вывод 2 4 5 2" xfId="33711"/>
    <cellStyle name="Вывод 2 4 5 2 2" xfId="33712"/>
    <cellStyle name="Вывод 2 4 5 2 3" xfId="33713"/>
    <cellStyle name="Вывод 2 4 5 2 4" xfId="33714"/>
    <cellStyle name="Вывод 2 4 5 2 5" xfId="33715"/>
    <cellStyle name="Вывод 2 4 5 2 6" xfId="33716"/>
    <cellStyle name="Вывод 2 4 5 3" xfId="33717"/>
    <cellStyle name="Вывод 2 4 5 4" xfId="33718"/>
    <cellStyle name="Вывод 2 4 5 5" xfId="33719"/>
    <cellStyle name="Вывод 2 4 5 6" xfId="33720"/>
    <cellStyle name="Вывод 2 4 5 7" xfId="33721"/>
    <cellStyle name="Вывод 2 4 5 8" xfId="33722"/>
    <cellStyle name="Вывод 2 4 6" xfId="33723"/>
    <cellStyle name="Вывод 2 4 6 2" xfId="33724"/>
    <cellStyle name="Вывод 2 4 6 3" xfId="33725"/>
    <cellStyle name="Вывод 2 4 6 4" xfId="33726"/>
    <cellStyle name="Вывод 2 4 6 5" xfId="33727"/>
    <cellStyle name="Вывод 2 4 6 6" xfId="33728"/>
    <cellStyle name="Вывод 2 4 6 7" xfId="33729"/>
    <cellStyle name="Вывод 2 4 7" xfId="33730"/>
    <cellStyle name="Вывод 2 4 7 2" xfId="33731"/>
    <cellStyle name="Вывод 2 4 7 3" xfId="33732"/>
    <cellStyle name="Вывод 2 4 7 4" xfId="33733"/>
    <cellStyle name="Вывод 2 4 7 5" xfId="33734"/>
    <cellStyle name="Вывод 2 4 7 6" xfId="33735"/>
    <cellStyle name="Вывод 2 4 8" xfId="33736"/>
    <cellStyle name="Вывод 2 4 9" xfId="33737"/>
    <cellStyle name="Вывод 2 5" xfId="33738"/>
    <cellStyle name="Вывод 2 5 10" xfId="33739"/>
    <cellStyle name="Вывод 2 5 2" xfId="33740"/>
    <cellStyle name="Вывод 2 5 2 2" xfId="33741"/>
    <cellStyle name="Вывод 2 5 2 2 2" xfId="33742"/>
    <cellStyle name="Вывод 2 5 2 2 3" xfId="33743"/>
    <cellStyle name="Вывод 2 5 2 2 4" xfId="33744"/>
    <cellStyle name="Вывод 2 5 2 2 5" xfId="33745"/>
    <cellStyle name="Вывод 2 5 2 2 6" xfId="33746"/>
    <cellStyle name="Вывод 2 5 2 3" xfId="33747"/>
    <cellStyle name="Вывод 2 5 2 4" xfId="33748"/>
    <cellStyle name="Вывод 2 5 2 5" xfId="33749"/>
    <cellStyle name="Вывод 2 5 2 6" xfId="33750"/>
    <cellStyle name="Вывод 2 5 2 7" xfId="33751"/>
    <cellStyle name="Вывод 2 5 2 8" xfId="33752"/>
    <cellStyle name="Вывод 2 5 3" xfId="33753"/>
    <cellStyle name="Вывод 2 5 3 2" xfId="33754"/>
    <cellStyle name="Вывод 2 5 3 3" xfId="33755"/>
    <cellStyle name="Вывод 2 5 3 4" xfId="33756"/>
    <cellStyle name="Вывод 2 5 3 5" xfId="33757"/>
    <cellStyle name="Вывод 2 5 3 6" xfId="33758"/>
    <cellStyle name="Вывод 2 5 3 7" xfId="33759"/>
    <cellStyle name="Вывод 2 5 4" xfId="33760"/>
    <cellStyle name="Вывод 2 5 4 2" xfId="33761"/>
    <cellStyle name="Вывод 2 5 4 3" xfId="33762"/>
    <cellStyle name="Вывод 2 5 4 4" xfId="33763"/>
    <cellStyle name="Вывод 2 5 4 5" xfId="33764"/>
    <cellStyle name="Вывод 2 5 4 6" xfId="33765"/>
    <cellStyle name="Вывод 2 5 5" xfId="33766"/>
    <cellStyle name="Вывод 2 5 6" xfId="33767"/>
    <cellStyle name="Вывод 2 5 7" xfId="33768"/>
    <cellStyle name="Вывод 2 5 8" xfId="33769"/>
    <cellStyle name="Вывод 2 5 9" xfId="33770"/>
    <cellStyle name="Вывод 2 6" xfId="33771"/>
    <cellStyle name="Вывод 2 6 2" xfId="33772"/>
    <cellStyle name="Вывод 2 6 3" xfId="33773"/>
    <cellStyle name="Вывод 2 6 4" xfId="33774"/>
    <cellStyle name="Вывод 2 6 5" xfId="33775"/>
    <cellStyle name="Вывод 2 7" xfId="33776"/>
    <cellStyle name="Вывод 2 7 2" xfId="33777"/>
    <cellStyle name="Вывод 2 7 3" xfId="33778"/>
    <cellStyle name="Вывод 2 7 4" xfId="33779"/>
    <cellStyle name="Вывод 2 7 5" xfId="33780"/>
    <cellStyle name="Вывод 2 8" xfId="33781"/>
    <cellStyle name="Вывод 2 8 2" xfId="33782"/>
    <cellStyle name="Вывод 2 9" xfId="33783"/>
    <cellStyle name="Вывод 2 9 2" xfId="33784"/>
    <cellStyle name="Вычисление 2" xfId="33785"/>
    <cellStyle name="Вычисление 2 10" xfId="33786"/>
    <cellStyle name="Вычисление 2 10 2" xfId="33787"/>
    <cellStyle name="Вычисление 2 11" xfId="33788"/>
    <cellStyle name="Вычисление 2 11 2" xfId="33789"/>
    <cellStyle name="Вычисление 2 12" xfId="33790"/>
    <cellStyle name="Вычисление 2 13" xfId="33791"/>
    <cellStyle name="Вычисление 2 14" xfId="33792"/>
    <cellStyle name="Вычисление 2 15" xfId="33793"/>
    <cellStyle name="Вычисление 2 16" xfId="33794"/>
    <cellStyle name="Вычисление 2 17" xfId="33795"/>
    <cellStyle name="Вычисление 2 18" xfId="33796"/>
    <cellStyle name="Вычисление 2 19" xfId="33797"/>
    <cellStyle name="Вычисление 2 2" xfId="33798"/>
    <cellStyle name="Вычисление 2 2 10" xfId="33799"/>
    <cellStyle name="Вычисление 2 2 11" xfId="33800"/>
    <cellStyle name="Вычисление 2 2 12" xfId="33801"/>
    <cellStyle name="Вычисление 2 2 13" xfId="33802"/>
    <cellStyle name="Вычисление 2 2 2" xfId="33803"/>
    <cellStyle name="Вычисление 2 2 2 10" xfId="33804"/>
    <cellStyle name="Вычисление 2 2 2 2" xfId="33805"/>
    <cellStyle name="Вычисление 2 2 2 2 2" xfId="33806"/>
    <cellStyle name="Вычисление 2 2 2 2 2 2" xfId="33807"/>
    <cellStyle name="Вычисление 2 2 2 2 2 3" xfId="33808"/>
    <cellStyle name="Вычисление 2 2 2 2 2 4" xfId="33809"/>
    <cellStyle name="Вычисление 2 2 2 2 2 5" xfId="33810"/>
    <cellStyle name="Вычисление 2 2 2 2 2 6" xfId="33811"/>
    <cellStyle name="Вычисление 2 2 2 2 3" xfId="33812"/>
    <cellStyle name="Вычисление 2 2 2 2 4" xfId="33813"/>
    <cellStyle name="Вычисление 2 2 2 2 5" xfId="33814"/>
    <cellStyle name="Вычисление 2 2 2 2 6" xfId="33815"/>
    <cellStyle name="Вычисление 2 2 2 2 7" xfId="33816"/>
    <cellStyle name="Вычисление 2 2 2 2 8" xfId="33817"/>
    <cellStyle name="Вычисление 2 2 2 3" xfId="33818"/>
    <cellStyle name="Вычисление 2 2 2 3 2" xfId="33819"/>
    <cellStyle name="Вычисление 2 2 2 3 3" xfId="33820"/>
    <cellStyle name="Вычисление 2 2 2 3 4" xfId="33821"/>
    <cellStyle name="Вычисление 2 2 2 3 5" xfId="33822"/>
    <cellStyle name="Вычисление 2 2 2 3 6" xfId="33823"/>
    <cellStyle name="Вычисление 2 2 2 3 7" xfId="33824"/>
    <cellStyle name="Вычисление 2 2 2 4" xfId="33825"/>
    <cellStyle name="Вычисление 2 2 2 4 2" xfId="33826"/>
    <cellStyle name="Вычисление 2 2 2 4 3" xfId="33827"/>
    <cellStyle name="Вычисление 2 2 2 4 4" xfId="33828"/>
    <cellStyle name="Вычисление 2 2 2 4 5" xfId="33829"/>
    <cellStyle name="Вычисление 2 2 2 4 6" xfId="33830"/>
    <cellStyle name="Вычисление 2 2 2 5" xfId="33831"/>
    <cellStyle name="Вычисление 2 2 2 6" xfId="33832"/>
    <cellStyle name="Вычисление 2 2 2 7" xfId="33833"/>
    <cellStyle name="Вычисление 2 2 2 8" xfId="33834"/>
    <cellStyle name="Вычисление 2 2 2 9" xfId="33835"/>
    <cellStyle name="Вычисление 2 2 3" xfId="33836"/>
    <cellStyle name="Вычисление 2 2 3 10" xfId="33837"/>
    <cellStyle name="Вычисление 2 2 3 2" xfId="33838"/>
    <cellStyle name="Вычисление 2 2 3 2 2" xfId="33839"/>
    <cellStyle name="Вычисление 2 2 3 2 2 2" xfId="33840"/>
    <cellStyle name="Вычисление 2 2 3 2 2 3" xfId="33841"/>
    <cellStyle name="Вычисление 2 2 3 2 2 4" xfId="33842"/>
    <cellStyle name="Вычисление 2 2 3 2 2 5" xfId="33843"/>
    <cellStyle name="Вычисление 2 2 3 2 2 6" xfId="33844"/>
    <cellStyle name="Вычисление 2 2 3 2 3" xfId="33845"/>
    <cellStyle name="Вычисление 2 2 3 2 4" xfId="33846"/>
    <cellStyle name="Вычисление 2 2 3 2 5" xfId="33847"/>
    <cellStyle name="Вычисление 2 2 3 2 6" xfId="33848"/>
    <cellStyle name="Вычисление 2 2 3 2 7" xfId="33849"/>
    <cellStyle name="Вычисление 2 2 3 2 8" xfId="33850"/>
    <cellStyle name="Вычисление 2 2 3 3" xfId="33851"/>
    <cellStyle name="Вычисление 2 2 3 3 2" xfId="33852"/>
    <cellStyle name="Вычисление 2 2 3 3 3" xfId="33853"/>
    <cellStyle name="Вычисление 2 2 3 3 4" xfId="33854"/>
    <cellStyle name="Вычисление 2 2 3 3 5" xfId="33855"/>
    <cellStyle name="Вычисление 2 2 3 3 6" xfId="33856"/>
    <cellStyle name="Вычисление 2 2 3 3 7" xfId="33857"/>
    <cellStyle name="Вычисление 2 2 3 4" xfId="33858"/>
    <cellStyle name="Вычисление 2 2 3 4 2" xfId="33859"/>
    <cellStyle name="Вычисление 2 2 3 4 3" xfId="33860"/>
    <cellStyle name="Вычисление 2 2 3 4 4" xfId="33861"/>
    <cellStyle name="Вычисление 2 2 3 4 5" xfId="33862"/>
    <cellStyle name="Вычисление 2 2 3 4 6" xfId="33863"/>
    <cellStyle name="Вычисление 2 2 3 5" xfId="33864"/>
    <cellStyle name="Вычисление 2 2 3 6" xfId="33865"/>
    <cellStyle name="Вычисление 2 2 3 7" xfId="33866"/>
    <cellStyle name="Вычисление 2 2 3 8" xfId="33867"/>
    <cellStyle name="Вычисление 2 2 3 9" xfId="33868"/>
    <cellStyle name="Вычисление 2 2 4" xfId="33869"/>
    <cellStyle name="Вычисление 2 2 4 2" xfId="33870"/>
    <cellStyle name="Вычисление 2 2 4 2 2" xfId="33871"/>
    <cellStyle name="Вычисление 2 2 4 2 3" xfId="33872"/>
    <cellStyle name="Вычисление 2 2 4 2 4" xfId="33873"/>
    <cellStyle name="Вычисление 2 2 4 2 5" xfId="33874"/>
    <cellStyle name="Вычисление 2 2 4 2 6" xfId="33875"/>
    <cellStyle name="Вычисление 2 2 4 3" xfId="33876"/>
    <cellStyle name="Вычисление 2 2 4 4" xfId="33877"/>
    <cellStyle name="Вычисление 2 2 4 5" xfId="33878"/>
    <cellStyle name="Вычисление 2 2 4 6" xfId="33879"/>
    <cellStyle name="Вычисление 2 2 4 7" xfId="33880"/>
    <cellStyle name="Вычисление 2 2 4 8" xfId="33881"/>
    <cellStyle name="Вычисление 2 2 5" xfId="33882"/>
    <cellStyle name="Вычисление 2 2 5 2" xfId="33883"/>
    <cellStyle name="Вычисление 2 2 5 2 2" xfId="33884"/>
    <cellStyle name="Вычисление 2 2 5 2 3" xfId="33885"/>
    <cellStyle name="Вычисление 2 2 5 2 4" xfId="33886"/>
    <cellStyle name="Вычисление 2 2 5 2 5" xfId="33887"/>
    <cellStyle name="Вычисление 2 2 5 2 6" xfId="33888"/>
    <cellStyle name="Вычисление 2 2 5 3" xfId="33889"/>
    <cellStyle name="Вычисление 2 2 5 4" xfId="33890"/>
    <cellStyle name="Вычисление 2 2 5 5" xfId="33891"/>
    <cellStyle name="Вычисление 2 2 5 6" xfId="33892"/>
    <cellStyle name="Вычисление 2 2 5 7" xfId="33893"/>
    <cellStyle name="Вычисление 2 2 5 8" xfId="33894"/>
    <cellStyle name="Вычисление 2 2 6" xfId="33895"/>
    <cellStyle name="Вычисление 2 2 6 2" xfId="33896"/>
    <cellStyle name="Вычисление 2 2 6 3" xfId="33897"/>
    <cellStyle name="Вычисление 2 2 6 4" xfId="33898"/>
    <cellStyle name="Вычисление 2 2 6 5" xfId="33899"/>
    <cellStyle name="Вычисление 2 2 6 6" xfId="33900"/>
    <cellStyle name="Вычисление 2 2 6 7" xfId="33901"/>
    <cellStyle name="Вычисление 2 2 7" xfId="33902"/>
    <cellStyle name="Вычисление 2 2 7 2" xfId="33903"/>
    <cellStyle name="Вычисление 2 2 7 3" xfId="33904"/>
    <cellStyle name="Вычисление 2 2 7 4" xfId="33905"/>
    <cellStyle name="Вычисление 2 2 7 5" xfId="33906"/>
    <cellStyle name="Вычисление 2 2 7 6" xfId="33907"/>
    <cellStyle name="Вычисление 2 2 8" xfId="33908"/>
    <cellStyle name="Вычисление 2 2 8 2" xfId="33909"/>
    <cellStyle name="Вычисление 2 2 9" xfId="33910"/>
    <cellStyle name="Вычисление 2 2 9 2" xfId="33911"/>
    <cellStyle name="Вычисление 2 20" xfId="33912"/>
    <cellStyle name="Вычисление 2 21" xfId="33913"/>
    <cellStyle name="Вычисление 2 22" xfId="33914"/>
    <cellStyle name="Вычисление 2 23" xfId="33915"/>
    <cellStyle name="Вычисление 2 3" xfId="33916"/>
    <cellStyle name="Вычисление 2 3 10" xfId="33917"/>
    <cellStyle name="Вычисление 2 3 11" xfId="33918"/>
    <cellStyle name="Вычисление 2 3 12" xfId="33919"/>
    <cellStyle name="Вычисление 2 3 13" xfId="33920"/>
    <cellStyle name="Вычисление 2 3 2" xfId="33921"/>
    <cellStyle name="Вычисление 2 3 2 10" xfId="33922"/>
    <cellStyle name="Вычисление 2 3 2 2" xfId="33923"/>
    <cellStyle name="Вычисление 2 3 2 2 2" xfId="33924"/>
    <cellStyle name="Вычисление 2 3 2 2 2 2" xfId="33925"/>
    <cellStyle name="Вычисление 2 3 2 2 2 3" xfId="33926"/>
    <cellStyle name="Вычисление 2 3 2 2 2 4" xfId="33927"/>
    <cellStyle name="Вычисление 2 3 2 2 2 5" xfId="33928"/>
    <cellStyle name="Вычисление 2 3 2 2 2 6" xfId="33929"/>
    <cellStyle name="Вычисление 2 3 2 2 3" xfId="33930"/>
    <cellStyle name="Вычисление 2 3 2 2 4" xfId="33931"/>
    <cellStyle name="Вычисление 2 3 2 2 5" xfId="33932"/>
    <cellStyle name="Вычисление 2 3 2 2 6" xfId="33933"/>
    <cellStyle name="Вычисление 2 3 2 2 7" xfId="33934"/>
    <cellStyle name="Вычисление 2 3 2 2 8" xfId="33935"/>
    <cellStyle name="Вычисление 2 3 2 3" xfId="33936"/>
    <cellStyle name="Вычисление 2 3 2 3 2" xfId="33937"/>
    <cellStyle name="Вычисление 2 3 2 3 3" xfId="33938"/>
    <cellStyle name="Вычисление 2 3 2 3 4" xfId="33939"/>
    <cellStyle name="Вычисление 2 3 2 3 5" xfId="33940"/>
    <cellStyle name="Вычисление 2 3 2 3 6" xfId="33941"/>
    <cellStyle name="Вычисление 2 3 2 3 7" xfId="33942"/>
    <cellStyle name="Вычисление 2 3 2 4" xfId="33943"/>
    <cellStyle name="Вычисление 2 3 2 4 2" xfId="33944"/>
    <cellStyle name="Вычисление 2 3 2 4 3" xfId="33945"/>
    <cellStyle name="Вычисление 2 3 2 4 4" xfId="33946"/>
    <cellStyle name="Вычисление 2 3 2 4 5" xfId="33947"/>
    <cellStyle name="Вычисление 2 3 2 4 6" xfId="33948"/>
    <cellStyle name="Вычисление 2 3 2 5" xfId="33949"/>
    <cellStyle name="Вычисление 2 3 2 6" xfId="33950"/>
    <cellStyle name="Вычисление 2 3 2 7" xfId="33951"/>
    <cellStyle name="Вычисление 2 3 2 8" xfId="33952"/>
    <cellStyle name="Вычисление 2 3 2 9" xfId="33953"/>
    <cellStyle name="Вычисление 2 3 3" xfId="33954"/>
    <cellStyle name="Вычисление 2 3 3 10" xfId="33955"/>
    <cellStyle name="Вычисление 2 3 3 2" xfId="33956"/>
    <cellStyle name="Вычисление 2 3 3 2 2" xfId="33957"/>
    <cellStyle name="Вычисление 2 3 3 2 2 2" xfId="33958"/>
    <cellStyle name="Вычисление 2 3 3 2 2 3" xfId="33959"/>
    <cellStyle name="Вычисление 2 3 3 2 2 4" xfId="33960"/>
    <cellStyle name="Вычисление 2 3 3 2 2 5" xfId="33961"/>
    <cellStyle name="Вычисление 2 3 3 2 2 6" xfId="33962"/>
    <cellStyle name="Вычисление 2 3 3 2 3" xfId="33963"/>
    <cellStyle name="Вычисление 2 3 3 2 4" xfId="33964"/>
    <cellStyle name="Вычисление 2 3 3 2 5" xfId="33965"/>
    <cellStyle name="Вычисление 2 3 3 2 6" xfId="33966"/>
    <cellStyle name="Вычисление 2 3 3 2 7" xfId="33967"/>
    <cellStyle name="Вычисление 2 3 3 2 8" xfId="33968"/>
    <cellStyle name="Вычисление 2 3 3 3" xfId="33969"/>
    <cellStyle name="Вычисление 2 3 3 3 2" xfId="33970"/>
    <cellStyle name="Вычисление 2 3 3 3 3" xfId="33971"/>
    <cellStyle name="Вычисление 2 3 3 3 4" xfId="33972"/>
    <cellStyle name="Вычисление 2 3 3 3 5" xfId="33973"/>
    <cellStyle name="Вычисление 2 3 3 3 6" xfId="33974"/>
    <cellStyle name="Вычисление 2 3 3 3 7" xfId="33975"/>
    <cellStyle name="Вычисление 2 3 3 4" xfId="33976"/>
    <cellStyle name="Вычисление 2 3 3 4 2" xfId="33977"/>
    <cellStyle name="Вычисление 2 3 3 4 3" xfId="33978"/>
    <cellStyle name="Вычисление 2 3 3 4 4" xfId="33979"/>
    <cellStyle name="Вычисление 2 3 3 4 5" xfId="33980"/>
    <cellStyle name="Вычисление 2 3 3 4 6" xfId="33981"/>
    <cellStyle name="Вычисление 2 3 3 5" xfId="33982"/>
    <cellStyle name="Вычисление 2 3 3 6" xfId="33983"/>
    <cellStyle name="Вычисление 2 3 3 7" xfId="33984"/>
    <cellStyle name="Вычисление 2 3 3 8" xfId="33985"/>
    <cellStyle name="Вычисление 2 3 3 9" xfId="33986"/>
    <cellStyle name="Вычисление 2 3 4" xfId="33987"/>
    <cellStyle name="Вычисление 2 3 4 2" xfId="33988"/>
    <cellStyle name="Вычисление 2 3 4 2 2" xfId="33989"/>
    <cellStyle name="Вычисление 2 3 4 2 3" xfId="33990"/>
    <cellStyle name="Вычисление 2 3 4 2 4" xfId="33991"/>
    <cellStyle name="Вычисление 2 3 4 2 5" xfId="33992"/>
    <cellStyle name="Вычисление 2 3 4 2 6" xfId="33993"/>
    <cellStyle name="Вычисление 2 3 4 3" xfId="33994"/>
    <cellStyle name="Вычисление 2 3 4 4" xfId="33995"/>
    <cellStyle name="Вычисление 2 3 4 5" xfId="33996"/>
    <cellStyle name="Вычисление 2 3 4 6" xfId="33997"/>
    <cellStyle name="Вычисление 2 3 4 7" xfId="33998"/>
    <cellStyle name="Вычисление 2 3 4 8" xfId="33999"/>
    <cellStyle name="Вычисление 2 3 5" xfId="34000"/>
    <cellStyle name="Вычисление 2 3 5 2" xfId="34001"/>
    <cellStyle name="Вычисление 2 3 5 2 2" xfId="34002"/>
    <cellStyle name="Вычисление 2 3 5 2 3" xfId="34003"/>
    <cellStyle name="Вычисление 2 3 5 2 4" xfId="34004"/>
    <cellStyle name="Вычисление 2 3 5 2 5" xfId="34005"/>
    <cellStyle name="Вычисление 2 3 5 2 6" xfId="34006"/>
    <cellStyle name="Вычисление 2 3 5 3" xfId="34007"/>
    <cellStyle name="Вычисление 2 3 5 4" xfId="34008"/>
    <cellStyle name="Вычисление 2 3 5 5" xfId="34009"/>
    <cellStyle name="Вычисление 2 3 5 6" xfId="34010"/>
    <cellStyle name="Вычисление 2 3 5 7" xfId="34011"/>
    <cellStyle name="Вычисление 2 3 5 8" xfId="34012"/>
    <cellStyle name="Вычисление 2 3 6" xfId="34013"/>
    <cellStyle name="Вычисление 2 3 6 2" xfId="34014"/>
    <cellStyle name="Вычисление 2 3 6 3" xfId="34015"/>
    <cellStyle name="Вычисление 2 3 6 4" xfId="34016"/>
    <cellStyle name="Вычисление 2 3 6 5" xfId="34017"/>
    <cellStyle name="Вычисление 2 3 6 6" xfId="34018"/>
    <cellStyle name="Вычисление 2 3 6 7" xfId="34019"/>
    <cellStyle name="Вычисление 2 3 7" xfId="34020"/>
    <cellStyle name="Вычисление 2 3 7 2" xfId="34021"/>
    <cellStyle name="Вычисление 2 3 7 3" xfId="34022"/>
    <cellStyle name="Вычисление 2 3 7 4" xfId="34023"/>
    <cellStyle name="Вычисление 2 3 7 5" xfId="34024"/>
    <cellStyle name="Вычисление 2 3 7 6" xfId="34025"/>
    <cellStyle name="Вычисление 2 3 8" xfId="34026"/>
    <cellStyle name="Вычисление 2 3 8 2" xfId="34027"/>
    <cellStyle name="Вычисление 2 3 9" xfId="34028"/>
    <cellStyle name="Вычисление 2 3 9 2" xfId="34029"/>
    <cellStyle name="Вычисление 2 4" xfId="34030"/>
    <cellStyle name="Вычисление 2 4 10" xfId="34031"/>
    <cellStyle name="Вычисление 2 4 2" xfId="34032"/>
    <cellStyle name="Вычисление 2 4 2 2" xfId="34033"/>
    <cellStyle name="Вычисление 2 4 2 2 2" xfId="34034"/>
    <cellStyle name="Вычисление 2 4 2 2 3" xfId="34035"/>
    <cellStyle name="Вычисление 2 4 2 2 4" xfId="34036"/>
    <cellStyle name="Вычисление 2 4 2 2 5" xfId="34037"/>
    <cellStyle name="Вычисление 2 4 2 2 6" xfId="34038"/>
    <cellStyle name="Вычисление 2 4 2 3" xfId="34039"/>
    <cellStyle name="Вычисление 2 4 2 4" xfId="34040"/>
    <cellStyle name="Вычисление 2 4 2 5" xfId="34041"/>
    <cellStyle name="Вычисление 2 4 2 6" xfId="34042"/>
    <cellStyle name="Вычисление 2 4 2 7" xfId="34043"/>
    <cellStyle name="Вычисление 2 4 2 8" xfId="34044"/>
    <cellStyle name="Вычисление 2 4 3" xfId="34045"/>
    <cellStyle name="Вычисление 2 4 3 2" xfId="34046"/>
    <cellStyle name="Вычисление 2 4 3 3" xfId="34047"/>
    <cellStyle name="Вычисление 2 4 3 4" xfId="34048"/>
    <cellStyle name="Вычисление 2 4 3 5" xfId="34049"/>
    <cellStyle name="Вычисление 2 4 3 6" xfId="34050"/>
    <cellStyle name="Вычисление 2 4 3 7" xfId="34051"/>
    <cellStyle name="Вычисление 2 4 4" xfId="34052"/>
    <cellStyle name="Вычисление 2 4 4 2" xfId="34053"/>
    <cellStyle name="Вычисление 2 4 4 3" xfId="34054"/>
    <cellStyle name="Вычисление 2 4 4 4" xfId="34055"/>
    <cellStyle name="Вычисление 2 4 4 5" xfId="34056"/>
    <cellStyle name="Вычисление 2 4 4 6" xfId="34057"/>
    <cellStyle name="Вычисление 2 4 5" xfId="34058"/>
    <cellStyle name="Вычисление 2 4 6" xfId="34059"/>
    <cellStyle name="Вычисление 2 4 7" xfId="34060"/>
    <cellStyle name="Вычисление 2 4 8" xfId="34061"/>
    <cellStyle name="Вычисление 2 4 9" xfId="34062"/>
    <cellStyle name="Вычисление 2 5" xfId="34063"/>
    <cellStyle name="Вычисление 2 5 2" xfId="34064"/>
    <cellStyle name="Вычисление 2 5 3" xfId="34065"/>
    <cellStyle name="Вычисление 2 5 4" xfId="34066"/>
    <cellStyle name="Вычисление 2 5 5" xfId="34067"/>
    <cellStyle name="Вычисление 2 5 6" xfId="34068"/>
    <cellStyle name="Вычисление 2 6" xfId="34069"/>
    <cellStyle name="Вычисление 2 6 2" xfId="34070"/>
    <cellStyle name="Вычисление 2 6 3" xfId="34071"/>
    <cellStyle name="Вычисление 2 6 4" xfId="34072"/>
    <cellStyle name="Вычисление 2 6 5" xfId="34073"/>
    <cellStyle name="Вычисление 2 6 6" xfId="34074"/>
    <cellStyle name="Вычисление 2 7" xfId="34075"/>
    <cellStyle name="Вычисление 2 7 2" xfId="34076"/>
    <cellStyle name="Вычисление 2 8" xfId="34077"/>
    <cellStyle name="Вычисление 2 8 2" xfId="34078"/>
    <cellStyle name="Вычисление 2 9" xfId="34079"/>
    <cellStyle name="Вычисление 2 9 2" xfId="34080"/>
    <cellStyle name="Гиперссылка" xfId="40360" builtinId="8"/>
    <cellStyle name="Гиперссылка 2" xfId="34081"/>
    <cellStyle name="Группа" xfId="34082"/>
    <cellStyle name="Группа 0" xfId="34083"/>
    <cellStyle name="Группа 1" xfId="34084"/>
    <cellStyle name="Группа 2" xfId="34085"/>
    <cellStyle name="Группа 3" xfId="34086"/>
    <cellStyle name="Группа 4" xfId="34087"/>
    <cellStyle name="Группа_Бюллетень декабрь 2003 2" xfId="34088"/>
    <cellStyle name="Данные ячейки - PerformancePoint" xfId="34089"/>
    <cellStyle name="Данные ячейки - PerformancePoint 2" xfId="34090"/>
    <cellStyle name="ДАТА" xfId="34091"/>
    <cellStyle name="дата1" xfId="34092"/>
    <cellStyle name="Денежный" xfId="7" builtinId="4"/>
    <cellStyle name="Денежный (0)" xfId="34093"/>
    <cellStyle name="Денежный [0] 2" xfId="8"/>
    <cellStyle name="Денежный [0] 2 2" xfId="34094"/>
    <cellStyle name="Денежный [0] 2 3" xfId="34095"/>
    <cellStyle name="Денежный [0] 2 3 2" xfId="34096"/>
    <cellStyle name="Денежный [0] 2 4" xfId="34097"/>
    <cellStyle name="Денежный [0] 3" xfId="34098"/>
    <cellStyle name="Денежный [0] 3 2" xfId="34099"/>
    <cellStyle name="Денежный [0] 4" xfId="34100"/>
    <cellStyle name="Денежный 2" xfId="9"/>
    <cellStyle name="Денежный 3" xfId="34101"/>
    <cellStyle name="Денежный 4" xfId="34102"/>
    <cellStyle name="Денежный 5" xfId="34103"/>
    <cellStyle name="Денежный 6" xfId="34104"/>
    <cellStyle name="Денежный 7" xfId="34105"/>
    <cellStyle name="Денежный табл" xfId="34106"/>
    <cellStyle name="Денежный табл р" xfId="34107"/>
    <cellStyle name="Денежный1" xfId="34108"/>
    <cellStyle name="ДЮё¶ [0]_±вЕё" xfId="34109"/>
    <cellStyle name="ДЮё¶_±вЕё" xfId="34110"/>
    <cellStyle name="ЕлИ­ [0]_±вЕё" xfId="34111"/>
    <cellStyle name="ЕлИ­_±вЕё" xfId="34112"/>
    <cellStyle name="З1" xfId="34113"/>
    <cellStyle name="З1 2" xfId="34114"/>
    <cellStyle name="З2" xfId="34115"/>
    <cellStyle name="З2 10" xfId="34116"/>
    <cellStyle name="З2 2" xfId="34117"/>
    <cellStyle name="З2 2 10" xfId="34118"/>
    <cellStyle name="З2 2 11" xfId="34119"/>
    <cellStyle name="З2 2 12" xfId="34120"/>
    <cellStyle name="З2 2 13" xfId="34121"/>
    <cellStyle name="З2 2 14" xfId="34122"/>
    <cellStyle name="З2 2 2" xfId="34123"/>
    <cellStyle name="З2 2 2 2" xfId="34124"/>
    <cellStyle name="З2 2 2 2 10" xfId="34125"/>
    <cellStyle name="З2 2 2 2 2" xfId="34126"/>
    <cellStyle name="З2 2 2 2 2 2" xfId="34127"/>
    <cellStyle name="З2 2 2 2 2 2 2" xfId="34128"/>
    <cellStyle name="З2 2 2 2 2 2 3" xfId="34129"/>
    <cellStyle name="З2 2 2 2 2 2 4" xfId="34130"/>
    <cellStyle name="З2 2 2 2 2 2 5" xfId="34131"/>
    <cellStyle name="З2 2 2 2 2 2 6" xfId="34132"/>
    <cellStyle name="З2 2 2 2 2 3" xfId="34133"/>
    <cellStyle name="З2 2 2 2 2 4" xfId="34134"/>
    <cellStyle name="З2 2 2 2 2 5" xfId="34135"/>
    <cellStyle name="З2 2 2 2 2 6" xfId="34136"/>
    <cellStyle name="З2 2 2 2 2 7" xfId="34137"/>
    <cellStyle name="З2 2 2 2 2 8" xfId="34138"/>
    <cellStyle name="З2 2 2 2 3" xfId="34139"/>
    <cellStyle name="З2 2 2 2 3 2" xfId="34140"/>
    <cellStyle name="З2 2 2 2 3 2 2" xfId="34141"/>
    <cellStyle name="З2 2 2 2 3 2 3" xfId="34142"/>
    <cellStyle name="З2 2 2 2 3 2 4" xfId="34143"/>
    <cellStyle name="З2 2 2 2 3 2 5" xfId="34144"/>
    <cellStyle name="З2 2 2 2 3 2 6" xfId="34145"/>
    <cellStyle name="З2 2 2 2 3 3" xfId="34146"/>
    <cellStyle name="З2 2 2 2 3 4" xfId="34147"/>
    <cellStyle name="З2 2 2 2 3 5" xfId="34148"/>
    <cellStyle name="З2 2 2 2 3 6" xfId="34149"/>
    <cellStyle name="З2 2 2 2 3 7" xfId="34150"/>
    <cellStyle name="З2 2 2 2 3 8" xfId="34151"/>
    <cellStyle name="З2 2 2 2 4" xfId="34152"/>
    <cellStyle name="З2 2 2 2 4 2" xfId="34153"/>
    <cellStyle name="З2 2 2 2 4 3" xfId="34154"/>
    <cellStyle name="З2 2 2 2 4 4" xfId="34155"/>
    <cellStyle name="З2 2 2 2 4 5" xfId="34156"/>
    <cellStyle name="З2 2 2 2 4 6" xfId="34157"/>
    <cellStyle name="З2 2 2 2 4 7" xfId="34158"/>
    <cellStyle name="З2 2 2 2 5" xfId="34159"/>
    <cellStyle name="З2 2 2 2 6" xfId="34160"/>
    <cellStyle name="З2 2 2 2 7" xfId="34161"/>
    <cellStyle name="З2 2 2 2 8" xfId="34162"/>
    <cellStyle name="З2 2 2 2 9" xfId="34163"/>
    <cellStyle name="З2 2 2 3" xfId="34164"/>
    <cellStyle name="З2 2 2 3 10" xfId="34165"/>
    <cellStyle name="З2 2 2 3 2" xfId="34166"/>
    <cellStyle name="З2 2 2 3 2 2" xfId="34167"/>
    <cellStyle name="З2 2 2 3 2 2 2" xfId="34168"/>
    <cellStyle name="З2 2 2 3 2 2 3" xfId="34169"/>
    <cellStyle name="З2 2 2 3 2 2 4" xfId="34170"/>
    <cellStyle name="З2 2 2 3 2 2 5" xfId="34171"/>
    <cellStyle name="З2 2 2 3 2 2 6" xfId="34172"/>
    <cellStyle name="З2 2 2 3 2 3" xfId="34173"/>
    <cellStyle name="З2 2 2 3 2 4" xfId="34174"/>
    <cellStyle name="З2 2 2 3 2 5" xfId="34175"/>
    <cellStyle name="З2 2 2 3 2 6" xfId="34176"/>
    <cellStyle name="З2 2 2 3 2 7" xfId="34177"/>
    <cellStyle name="З2 2 2 3 2 8" xfId="34178"/>
    <cellStyle name="З2 2 2 3 3" xfId="34179"/>
    <cellStyle name="З2 2 2 3 3 2" xfId="34180"/>
    <cellStyle name="З2 2 2 3 3 3" xfId="34181"/>
    <cellStyle name="З2 2 2 3 3 4" xfId="34182"/>
    <cellStyle name="З2 2 2 3 3 5" xfId="34183"/>
    <cellStyle name="З2 2 2 3 3 6" xfId="34184"/>
    <cellStyle name="З2 2 2 3 3 7" xfId="34185"/>
    <cellStyle name="З2 2 2 3 4" xfId="34186"/>
    <cellStyle name="З2 2 2 3 4 2" xfId="34187"/>
    <cellStyle name="З2 2 2 3 4 3" xfId="34188"/>
    <cellStyle name="З2 2 2 3 4 4" xfId="34189"/>
    <cellStyle name="З2 2 2 3 4 5" xfId="34190"/>
    <cellStyle name="З2 2 2 3 4 6" xfId="34191"/>
    <cellStyle name="З2 2 2 3 5" xfId="34192"/>
    <cellStyle name="З2 2 2 3 6" xfId="34193"/>
    <cellStyle name="З2 2 2 3 7" xfId="34194"/>
    <cellStyle name="З2 2 2 3 8" xfId="34195"/>
    <cellStyle name="З2 2 2 3 9" xfId="34196"/>
    <cellStyle name="З2 2 2 4" xfId="34197"/>
    <cellStyle name="З2 2 2 4 2" xfId="34198"/>
    <cellStyle name="З2 2 2 4 2 2" xfId="34199"/>
    <cellStyle name="З2 2 2 4 2 3" xfId="34200"/>
    <cellStyle name="З2 2 2 4 2 4" xfId="34201"/>
    <cellStyle name="З2 2 2 4 2 5" xfId="34202"/>
    <cellStyle name="З2 2 2 4 2 6" xfId="34203"/>
    <cellStyle name="З2 2 2 4 3" xfId="34204"/>
    <cellStyle name="З2 2 2 4 4" xfId="34205"/>
    <cellStyle name="З2 2 2 4 5" xfId="34206"/>
    <cellStyle name="З2 2 2 4 6" xfId="34207"/>
    <cellStyle name="З2 2 2 4 7" xfId="34208"/>
    <cellStyle name="З2 2 2 4 8" xfId="34209"/>
    <cellStyle name="З2 2 2 5" xfId="34210"/>
    <cellStyle name="З2 2 2 5 2" xfId="34211"/>
    <cellStyle name="З2 2 2 5 3" xfId="34212"/>
    <cellStyle name="З2 2 2 5 4" xfId="34213"/>
    <cellStyle name="З2 2 2 5 5" xfId="34214"/>
    <cellStyle name="З2 2 2 5 6" xfId="34215"/>
    <cellStyle name="З2 2 2 5 7" xfId="34216"/>
    <cellStyle name="З2 2 2 6" xfId="34217"/>
    <cellStyle name="З2 2 2 7" xfId="34218"/>
    <cellStyle name="З2 2 2 8" xfId="34219"/>
    <cellStyle name="З2 2 2 9" xfId="34220"/>
    <cellStyle name="З2 2 3" xfId="34221"/>
    <cellStyle name="З2 2 3 10" xfId="34222"/>
    <cellStyle name="З2 2 3 11" xfId="34223"/>
    <cellStyle name="З2 2 3 2" xfId="34224"/>
    <cellStyle name="З2 2 3 2 10" xfId="34225"/>
    <cellStyle name="З2 2 3 2 2" xfId="34226"/>
    <cellStyle name="З2 2 3 2 2 2" xfId="34227"/>
    <cellStyle name="З2 2 3 2 2 2 2" xfId="34228"/>
    <cellStyle name="З2 2 3 2 2 2 3" xfId="34229"/>
    <cellStyle name="З2 2 3 2 2 2 4" xfId="34230"/>
    <cellStyle name="З2 2 3 2 2 2 5" xfId="34231"/>
    <cellStyle name="З2 2 3 2 2 2 6" xfId="34232"/>
    <cellStyle name="З2 2 3 2 2 3" xfId="34233"/>
    <cellStyle name="З2 2 3 2 2 4" xfId="34234"/>
    <cellStyle name="З2 2 3 2 2 5" xfId="34235"/>
    <cellStyle name="З2 2 3 2 2 6" xfId="34236"/>
    <cellStyle name="З2 2 3 2 2 7" xfId="34237"/>
    <cellStyle name="З2 2 3 2 2 8" xfId="34238"/>
    <cellStyle name="З2 2 3 2 3" xfId="34239"/>
    <cellStyle name="З2 2 3 2 3 2" xfId="34240"/>
    <cellStyle name="З2 2 3 2 3 3" xfId="34241"/>
    <cellStyle name="З2 2 3 2 3 4" xfId="34242"/>
    <cellStyle name="З2 2 3 2 3 5" xfId="34243"/>
    <cellStyle name="З2 2 3 2 3 6" xfId="34244"/>
    <cellStyle name="З2 2 3 2 3 7" xfId="34245"/>
    <cellStyle name="З2 2 3 2 4" xfId="34246"/>
    <cellStyle name="З2 2 3 2 4 2" xfId="34247"/>
    <cellStyle name="З2 2 3 2 4 3" xfId="34248"/>
    <cellStyle name="З2 2 3 2 4 4" xfId="34249"/>
    <cellStyle name="З2 2 3 2 4 5" xfId="34250"/>
    <cellStyle name="З2 2 3 2 4 6" xfId="34251"/>
    <cellStyle name="З2 2 3 2 5" xfId="34252"/>
    <cellStyle name="З2 2 3 2 6" xfId="34253"/>
    <cellStyle name="З2 2 3 2 7" xfId="34254"/>
    <cellStyle name="З2 2 3 2 8" xfId="34255"/>
    <cellStyle name="З2 2 3 2 9" xfId="34256"/>
    <cellStyle name="З2 2 3 3" xfId="34257"/>
    <cellStyle name="З2 2 3 3 10" xfId="34258"/>
    <cellStyle name="З2 2 3 3 2" xfId="34259"/>
    <cellStyle name="З2 2 3 3 2 2" xfId="34260"/>
    <cellStyle name="З2 2 3 3 2 2 2" xfId="34261"/>
    <cellStyle name="З2 2 3 3 2 2 3" xfId="34262"/>
    <cellStyle name="З2 2 3 3 2 2 4" xfId="34263"/>
    <cellStyle name="З2 2 3 3 2 2 5" xfId="34264"/>
    <cellStyle name="З2 2 3 3 2 2 6" xfId="34265"/>
    <cellStyle name="З2 2 3 3 2 3" xfId="34266"/>
    <cellStyle name="З2 2 3 3 2 4" xfId="34267"/>
    <cellStyle name="З2 2 3 3 2 5" xfId="34268"/>
    <cellStyle name="З2 2 3 3 2 6" xfId="34269"/>
    <cellStyle name="З2 2 3 3 2 7" xfId="34270"/>
    <cellStyle name="З2 2 3 3 2 8" xfId="34271"/>
    <cellStyle name="З2 2 3 3 3" xfId="34272"/>
    <cellStyle name="З2 2 3 3 3 2" xfId="34273"/>
    <cellStyle name="З2 2 3 3 3 3" xfId="34274"/>
    <cellStyle name="З2 2 3 3 3 4" xfId="34275"/>
    <cellStyle name="З2 2 3 3 3 5" xfId="34276"/>
    <cellStyle name="З2 2 3 3 3 6" xfId="34277"/>
    <cellStyle name="З2 2 3 3 3 7" xfId="34278"/>
    <cellStyle name="З2 2 3 3 4" xfId="34279"/>
    <cellStyle name="З2 2 3 3 4 2" xfId="34280"/>
    <cellStyle name="З2 2 3 3 4 3" xfId="34281"/>
    <cellStyle name="З2 2 3 3 4 4" xfId="34282"/>
    <cellStyle name="З2 2 3 3 4 5" xfId="34283"/>
    <cellStyle name="З2 2 3 3 4 6" xfId="34284"/>
    <cellStyle name="З2 2 3 3 5" xfId="34285"/>
    <cellStyle name="З2 2 3 3 6" xfId="34286"/>
    <cellStyle name="З2 2 3 3 7" xfId="34287"/>
    <cellStyle name="З2 2 3 3 8" xfId="34288"/>
    <cellStyle name="З2 2 3 3 9" xfId="34289"/>
    <cellStyle name="З2 2 3 4" xfId="34290"/>
    <cellStyle name="З2 2 3 4 2" xfId="34291"/>
    <cellStyle name="З2 2 3 4 2 2" xfId="34292"/>
    <cellStyle name="З2 2 3 4 2 3" xfId="34293"/>
    <cellStyle name="З2 2 3 4 2 4" xfId="34294"/>
    <cellStyle name="З2 2 3 4 2 5" xfId="34295"/>
    <cellStyle name="З2 2 3 4 2 6" xfId="34296"/>
    <cellStyle name="З2 2 3 4 3" xfId="34297"/>
    <cellStyle name="З2 2 3 4 4" xfId="34298"/>
    <cellStyle name="З2 2 3 4 5" xfId="34299"/>
    <cellStyle name="З2 2 3 4 6" xfId="34300"/>
    <cellStyle name="З2 2 3 4 7" xfId="34301"/>
    <cellStyle name="З2 2 3 4 8" xfId="34302"/>
    <cellStyle name="З2 2 3 5" xfId="34303"/>
    <cellStyle name="З2 2 3 5 2" xfId="34304"/>
    <cellStyle name="З2 2 3 5 3" xfId="34305"/>
    <cellStyle name="З2 2 3 5 4" xfId="34306"/>
    <cellStyle name="З2 2 3 5 5" xfId="34307"/>
    <cellStyle name="З2 2 3 5 6" xfId="34308"/>
    <cellStyle name="З2 2 3 5 7" xfId="34309"/>
    <cellStyle name="З2 2 3 6" xfId="34310"/>
    <cellStyle name="З2 2 3 7" xfId="34311"/>
    <cellStyle name="З2 2 3 8" xfId="34312"/>
    <cellStyle name="З2 2 3 9" xfId="34313"/>
    <cellStyle name="З2 2 4" xfId="34314"/>
    <cellStyle name="З2 2 4 2" xfId="34315"/>
    <cellStyle name="З2 2 4 2 2" xfId="34316"/>
    <cellStyle name="З2 2 4 2 3" xfId="34317"/>
    <cellStyle name="З2 2 4 2 4" xfId="34318"/>
    <cellStyle name="З2 2 4 2 5" xfId="34319"/>
    <cellStyle name="З2 2 4 2 6" xfId="34320"/>
    <cellStyle name="З2 2 4 2 7" xfId="34321"/>
    <cellStyle name="З2 2 4 3" xfId="34322"/>
    <cellStyle name="З2 2 4 4" xfId="34323"/>
    <cellStyle name="З2 2 4 5" xfId="34324"/>
    <cellStyle name="З2 2 4 6" xfId="34325"/>
    <cellStyle name="З2 2 4 7" xfId="34326"/>
    <cellStyle name="З2 2 4 8" xfId="34327"/>
    <cellStyle name="З2 2 5" xfId="34328"/>
    <cellStyle name="З2 2 5 2" xfId="34329"/>
    <cellStyle name="З2 2 5 3" xfId="34330"/>
    <cellStyle name="З2 2 5 4" xfId="34331"/>
    <cellStyle name="З2 2 6" xfId="34332"/>
    <cellStyle name="З2 2 6 2" xfId="34333"/>
    <cellStyle name="З2 2 6 3" xfId="34334"/>
    <cellStyle name="З2 2 6 4" xfId="34335"/>
    <cellStyle name="З2 2 7" xfId="34336"/>
    <cellStyle name="З2 2 7 2" xfId="34337"/>
    <cellStyle name="З2 2 7 3" xfId="34338"/>
    <cellStyle name="З2 2 7 4" xfId="34339"/>
    <cellStyle name="З2 2 8" xfId="34340"/>
    <cellStyle name="З2 2 9" xfId="34341"/>
    <cellStyle name="З2 3" xfId="34342"/>
    <cellStyle name="З2 3 2" xfId="34343"/>
    <cellStyle name="З2 3 2 10" xfId="34344"/>
    <cellStyle name="З2 3 2 2" xfId="34345"/>
    <cellStyle name="З2 3 2 2 2" xfId="34346"/>
    <cellStyle name="З2 3 2 2 2 2" xfId="34347"/>
    <cellStyle name="З2 3 2 2 2 3" xfId="34348"/>
    <cellStyle name="З2 3 2 2 2 4" xfId="34349"/>
    <cellStyle name="З2 3 2 2 2 5" xfId="34350"/>
    <cellStyle name="З2 3 2 2 2 6" xfId="34351"/>
    <cellStyle name="З2 3 2 2 3" xfId="34352"/>
    <cellStyle name="З2 3 2 2 4" xfId="34353"/>
    <cellStyle name="З2 3 2 2 5" xfId="34354"/>
    <cellStyle name="З2 3 2 2 6" xfId="34355"/>
    <cellStyle name="З2 3 2 2 7" xfId="34356"/>
    <cellStyle name="З2 3 2 2 8" xfId="34357"/>
    <cellStyle name="З2 3 2 3" xfId="34358"/>
    <cellStyle name="З2 3 2 3 2" xfId="34359"/>
    <cellStyle name="З2 3 2 3 2 2" xfId="34360"/>
    <cellStyle name="З2 3 2 3 2 3" xfId="34361"/>
    <cellStyle name="З2 3 2 3 2 4" xfId="34362"/>
    <cellStyle name="З2 3 2 3 2 5" xfId="34363"/>
    <cellStyle name="З2 3 2 3 2 6" xfId="34364"/>
    <cellStyle name="З2 3 2 3 3" xfId="34365"/>
    <cellStyle name="З2 3 2 3 4" xfId="34366"/>
    <cellStyle name="З2 3 2 3 5" xfId="34367"/>
    <cellStyle name="З2 3 2 3 6" xfId="34368"/>
    <cellStyle name="З2 3 2 3 7" xfId="34369"/>
    <cellStyle name="З2 3 2 3 8" xfId="34370"/>
    <cellStyle name="З2 3 2 4" xfId="34371"/>
    <cellStyle name="З2 3 2 4 2" xfId="34372"/>
    <cellStyle name="З2 3 2 4 3" xfId="34373"/>
    <cellStyle name="З2 3 2 4 4" xfId="34374"/>
    <cellStyle name="З2 3 2 4 5" xfId="34375"/>
    <cellStyle name="З2 3 2 4 6" xfId="34376"/>
    <cellStyle name="З2 3 2 4 7" xfId="34377"/>
    <cellStyle name="З2 3 2 5" xfId="34378"/>
    <cellStyle name="З2 3 2 6" xfId="34379"/>
    <cellStyle name="З2 3 2 7" xfId="34380"/>
    <cellStyle name="З2 3 2 8" xfId="34381"/>
    <cellStyle name="З2 3 2 9" xfId="34382"/>
    <cellStyle name="З2 3 3" xfId="34383"/>
    <cellStyle name="З2 3 3 10" xfId="34384"/>
    <cellStyle name="З2 3 3 2" xfId="34385"/>
    <cellStyle name="З2 3 3 2 2" xfId="34386"/>
    <cellStyle name="З2 3 3 2 2 2" xfId="34387"/>
    <cellStyle name="З2 3 3 2 2 3" xfId="34388"/>
    <cellStyle name="З2 3 3 2 2 4" xfId="34389"/>
    <cellStyle name="З2 3 3 2 2 5" xfId="34390"/>
    <cellStyle name="З2 3 3 2 2 6" xfId="34391"/>
    <cellStyle name="З2 3 3 2 3" xfId="34392"/>
    <cellStyle name="З2 3 3 2 4" xfId="34393"/>
    <cellStyle name="З2 3 3 2 5" xfId="34394"/>
    <cellStyle name="З2 3 3 2 6" xfId="34395"/>
    <cellStyle name="З2 3 3 2 7" xfId="34396"/>
    <cellStyle name="З2 3 3 2 8" xfId="34397"/>
    <cellStyle name="З2 3 3 3" xfId="34398"/>
    <cellStyle name="З2 3 3 3 2" xfId="34399"/>
    <cellStyle name="З2 3 3 3 3" xfId="34400"/>
    <cellStyle name="З2 3 3 3 4" xfId="34401"/>
    <cellStyle name="З2 3 3 3 5" xfId="34402"/>
    <cellStyle name="З2 3 3 3 6" xfId="34403"/>
    <cellStyle name="З2 3 3 3 7" xfId="34404"/>
    <cellStyle name="З2 3 3 4" xfId="34405"/>
    <cellStyle name="З2 3 3 4 2" xfId="34406"/>
    <cellStyle name="З2 3 3 4 3" xfId="34407"/>
    <cellStyle name="З2 3 3 4 4" xfId="34408"/>
    <cellStyle name="З2 3 3 4 5" xfId="34409"/>
    <cellStyle name="З2 3 3 4 6" xfId="34410"/>
    <cellStyle name="З2 3 3 5" xfId="34411"/>
    <cellStyle name="З2 3 3 6" xfId="34412"/>
    <cellStyle name="З2 3 3 7" xfId="34413"/>
    <cellStyle name="З2 3 3 8" xfId="34414"/>
    <cellStyle name="З2 3 3 9" xfId="34415"/>
    <cellStyle name="З2 3 4" xfId="34416"/>
    <cellStyle name="З2 3 4 2" xfId="34417"/>
    <cellStyle name="З2 3 4 2 2" xfId="34418"/>
    <cellStyle name="З2 3 4 2 3" xfId="34419"/>
    <cellStyle name="З2 3 4 2 4" xfId="34420"/>
    <cellStyle name="З2 3 4 2 5" xfId="34421"/>
    <cellStyle name="З2 3 4 2 6" xfId="34422"/>
    <cellStyle name="З2 3 4 3" xfId="34423"/>
    <cellStyle name="З2 3 4 4" xfId="34424"/>
    <cellStyle name="З2 3 4 5" xfId="34425"/>
    <cellStyle name="З2 3 4 6" xfId="34426"/>
    <cellStyle name="З2 3 4 7" xfId="34427"/>
    <cellStyle name="З2 3 4 8" xfId="34428"/>
    <cellStyle name="З2 3 5" xfId="34429"/>
    <cellStyle name="З2 3 5 2" xfId="34430"/>
    <cellStyle name="З2 3 5 3" xfId="34431"/>
    <cellStyle name="З2 3 5 4" xfId="34432"/>
    <cellStyle name="З2 3 5 5" xfId="34433"/>
    <cellStyle name="З2 3 5 6" xfId="34434"/>
    <cellStyle name="З2 3 5 7" xfId="34435"/>
    <cellStyle name="З2 3 6" xfId="34436"/>
    <cellStyle name="З2 3 7" xfId="34437"/>
    <cellStyle name="З2 3 8" xfId="34438"/>
    <cellStyle name="З2 3 9" xfId="34439"/>
    <cellStyle name="З2 4" xfId="34440"/>
    <cellStyle name="З2 4 2" xfId="34441"/>
    <cellStyle name="З2 4 2 2" xfId="34442"/>
    <cellStyle name="З2 4 2 3" xfId="34443"/>
    <cellStyle name="З2 4 2 4" xfId="34444"/>
    <cellStyle name="З2 4 2 5" xfId="34445"/>
    <cellStyle name="З2 4 2 6" xfId="34446"/>
    <cellStyle name="З2 4 2 7" xfId="34447"/>
    <cellStyle name="З2 4 3" xfId="34448"/>
    <cellStyle name="З2 4 4" xfId="34449"/>
    <cellStyle name="З2 4 5" xfId="34450"/>
    <cellStyle name="З2 4 6" xfId="34451"/>
    <cellStyle name="З2 4 7" xfId="34452"/>
    <cellStyle name="З2 4 8" xfId="34453"/>
    <cellStyle name="З2 5" xfId="34454"/>
    <cellStyle name="З2 6" xfId="34455"/>
    <cellStyle name="З2 7" xfId="34456"/>
    <cellStyle name="З2 8" xfId="34457"/>
    <cellStyle name="З2 9" xfId="34458"/>
    <cellStyle name="Заг" xfId="34459"/>
    <cellStyle name="Заг 10" xfId="34460"/>
    <cellStyle name="Заг 2" xfId="34461"/>
    <cellStyle name="Заг 2 10" xfId="34462"/>
    <cellStyle name="Заг 2 11" xfId="34463"/>
    <cellStyle name="Заг 2 12" xfId="34464"/>
    <cellStyle name="Заг 2 13" xfId="34465"/>
    <cellStyle name="Заг 2 14" xfId="34466"/>
    <cellStyle name="Заг 2 2" xfId="34467"/>
    <cellStyle name="Заг 2 2 2" xfId="34468"/>
    <cellStyle name="Заг 2 2 2 10" xfId="34469"/>
    <cellStyle name="Заг 2 2 2 2" xfId="34470"/>
    <cellStyle name="Заг 2 2 2 2 2" xfId="34471"/>
    <cellStyle name="Заг 2 2 2 2 2 2" xfId="34472"/>
    <cellStyle name="Заг 2 2 2 2 2 3" xfId="34473"/>
    <cellStyle name="Заг 2 2 2 2 2 4" xfId="34474"/>
    <cellStyle name="Заг 2 2 2 2 2 5" xfId="34475"/>
    <cellStyle name="Заг 2 2 2 2 2 6" xfId="34476"/>
    <cellStyle name="Заг 2 2 2 2 3" xfId="34477"/>
    <cellStyle name="Заг 2 2 2 2 4" xfId="34478"/>
    <cellStyle name="Заг 2 2 2 2 5" xfId="34479"/>
    <cellStyle name="Заг 2 2 2 2 6" xfId="34480"/>
    <cellStyle name="Заг 2 2 2 2 7" xfId="34481"/>
    <cellStyle name="Заг 2 2 2 2 8" xfId="34482"/>
    <cellStyle name="Заг 2 2 2 3" xfId="34483"/>
    <cellStyle name="Заг 2 2 2 3 2" xfId="34484"/>
    <cellStyle name="Заг 2 2 2 3 2 2" xfId="34485"/>
    <cellStyle name="Заг 2 2 2 3 2 3" xfId="34486"/>
    <cellStyle name="Заг 2 2 2 3 2 4" xfId="34487"/>
    <cellStyle name="Заг 2 2 2 3 2 5" xfId="34488"/>
    <cellStyle name="Заг 2 2 2 3 2 6" xfId="34489"/>
    <cellStyle name="Заг 2 2 2 3 3" xfId="34490"/>
    <cellStyle name="Заг 2 2 2 3 4" xfId="34491"/>
    <cellStyle name="Заг 2 2 2 3 5" xfId="34492"/>
    <cellStyle name="Заг 2 2 2 3 6" xfId="34493"/>
    <cellStyle name="Заг 2 2 2 3 7" xfId="34494"/>
    <cellStyle name="Заг 2 2 2 3 8" xfId="34495"/>
    <cellStyle name="Заг 2 2 2 4" xfId="34496"/>
    <cellStyle name="Заг 2 2 2 4 2" xfId="34497"/>
    <cellStyle name="Заг 2 2 2 4 3" xfId="34498"/>
    <cellStyle name="Заг 2 2 2 4 4" xfId="34499"/>
    <cellStyle name="Заг 2 2 2 4 5" xfId="34500"/>
    <cellStyle name="Заг 2 2 2 4 6" xfId="34501"/>
    <cellStyle name="Заг 2 2 2 4 7" xfId="34502"/>
    <cellStyle name="Заг 2 2 2 5" xfId="34503"/>
    <cellStyle name="Заг 2 2 2 6" xfId="34504"/>
    <cellStyle name="Заг 2 2 2 7" xfId="34505"/>
    <cellStyle name="Заг 2 2 2 8" xfId="34506"/>
    <cellStyle name="Заг 2 2 2 9" xfId="34507"/>
    <cellStyle name="Заг 2 2 3" xfId="34508"/>
    <cellStyle name="Заг 2 2 3 10" xfId="34509"/>
    <cellStyle name="Заг 2 2 3 2" xfId="34510"/>
    <cellStyle name="Заг 2 2 3 2 2" xfId="34511"/>
    <cellStyle name="Заг 2 2 3 2 2 2" xfId="34512"/>
    <cellStyle name="Заг 2 2 3 2 2 3" xfId="34513"/>
    <cellStyle name="Заг 2 2 3 2 2 4" xfId="34514"/>
    <cellStyle name="Заг 2 2 3 2 2 5" xfId="34515"/>
    <cellStyle name="Заг 2 2 3 2 2 6" xfId="34516"/>
    <cellStyle name="Заг 2 2 3 2 3" xfId="34517"/>
    <cellStyle name="Заг 2 2 3 2 4" xfId="34518"/>
    <cellStyle name="Заг 2 2 3 2 5" xfId="34519"/>
    <cellStyle name="Заг 2 2 3 2 6" xfId="34520"/>
    <cellStyle name="Заг 2 2 3 2 7" xfId="34521"/>
    <cellStyle name="Заг 2 2 3 2 8" xfId="34522"/>
    <cellStyle name="Заг 2 2 3 3" xfId="34523"/>
    <cellStyle name="Заг 2 2 3 3 2" xfId="34524"/>
    <cellStyle name="Заг 2 2 3 3 3" xfId="34525"/>
    <cellStyle name="Заг 2 2 3 3 4" xfId="34526"/>
    <cellStyle name="Заг 2 2 3 3 5" xfId="34527"/>
    <cellStyle name="Заг 2 2 3 3 6" xfId="34528"/>
    <cellStyle name="Заг 2 2 3 3 7" xfId="34529"/>
    <cellStyle name="Заг 2 2 3 4" xfId="34530"/>
    <cellStyle name="Заг 2 2 3 4 2" xfId="34531"/>
    <cellStyle name="Заг 2 2 3 4 3" xfId="34532"/>
    <cellStyle name="Заг 2 2 3 4 4" xfId="34533"/>
    <cellStyle name="Заг 2 2 3 4 5" xfId="34534"/>
    <cellStyle name="Заг 2 2 3 4 6" xfId="34535"/>
    <cellStyle name="Заг 2 2 3 5" xfId="34536"/>
    <cellStyle name="Заг 2 2 3 6" xfId="34537"/>
    <cellStyle name="Заг 2 2 3 7" xfId="34538"/>
    <cellStyle name="Заг 2 2 3 8" xfId="34539"/>
    <cellStyle name="Заг 2 2 3 9" xfId="34540"/>
    <cellStyle name="Заг 2 2 4" xfId="34541"/>
    <cellStyle name="Заг 2 2 4 2" xfId="34542"/>
    <cellStyle name="Заг 2 2 4 2 2" xfId="34543"/>
    <cellStyle name="Заг 2 2 4 2 3" xfId="34544"/>
    <cellStyle name="Заг 2 2 4 2 4" xfId="34545"/>
    <cellStyle name="Заг 2 2 4 2 5" xfId="34546"/>
    <cellStyle name="Заг 2 2 4 2 6" xfId="34547"/>
    <cellStyle name="Заг 2 2 4 3" xfId="34548"/>
    <cellStyle name="Заг 2 2 4 4" xfId="34549"/>
    <cellStyle name="Заг 2 2 4 5" xfId="34550"/>
    <cellStyle name="Заг 2 2 4 6" xfId="34551"/>
    <cellStyle name="Заг 2 2 4 7" xfId="34552"/>
    <cellStyle name="Заг 2 2 4 8" xfId="34553"/>
    <cellStyle name="Заг 2 2 5" xfId="34554"/>
    <cellStyle name="Заг 2 2 5 2" xfId="34555"/>
    <cellStyle name="Заг 2 2 5 3" xfId="34556"/>
    <cellStyle name="Заг 2 2 5 4" xfId="34557"/>
    <cellStyle name="Заг 2 2 5 5" xfId="34558"/>
    <cellStyle name="Заг 2 2 5 6" xfId="34559"/>
    <cellStyle name="Заг 2 2 5 7" xfId="34560"/>
    <cellStyle name="Заг 2 2 6" xfId="34561"/>
    <cellStyle name="Заг 2 2 7" xfId="34562"/>
    <cellStyle name="Заг 2 2 8" xfId="34563"/>
    <cellStyle name="Заг 2 2 9" xfId="34564"/>
    <cellStyle name="Заг 2 3" xfId="34565"/>
    <cellStyle name="Заг 2 3 10" xfId="34566"/>
    <cellStyle name="Заг 2 3 11" xfId="34567"/>
    <cellStyle name="Заг 2 3 2" xfId="34568"/>
    <cellStyle name="Заг 2 3 2 10" xfId="34569"/>
    <cellStyle name="Заг 2 3 2 2" xfId="34570"/>
    <cellStyle name="Заг 2 3 2 2 2" xfId="34571"/>
    <cellStyle name="Заг 2 3 2 2 2 2" xfId="34572"/>
    <cellStyle name="Заг 2 3 2 2 2 3" xfId="34573"/>
    <cellStyle name="Заг 2 3 2 2 2 4" xfId="34574"/>
    <cellStyle name="Заг 2 3 2 2 2 5" xfId="34575"/>
    <cellStyle name="Заг 2 3 2 2 2 6" xfId="34576"/>
    <cellStyle name="Заг 2 3 2 2 3" xfId="34577"/>
    <cellStyle name="Заг 2 3 2 2 4" xfId="34578"/>
    <cellStyle name="Заг 2 3 2 2 5" xfId="34579"/>
    <cellStyle name="Заг 2 3 2 2 6" xfId="34580"/>
    <cellStyle name="Заг 2 3 2 2 7" xfId="34581"/>
    <cellStyle name="Заг 2 3 2 2 8" xfId="34582"/>
    <cellStyle name="Заг 2 3 2 3" xfId="34583"/>
    <cellStyle name="Заг 2 3 2 3 2" xfId="34584"/>
    <cellStyle name="Заг 2 3 2 3 3" xfId="34585"/>
    <cellStyle name="Заг 2 3 2 3 4" xfId="34586"/>
    <cellStyle name="Заг 2 3 2 3 5" xfId="34587"/>
    <cellStyle name="Заг 2 3 2 3 6" xfId="34588"/>
    <cellStyle name="Заг 2 3 2 3 7" xfId="34589"/>
    <cellStyle name="Заг 2 3 2 4" xfId="34590"/>
    <cellStyle name="Заг 2 3 2 4 2" xfId="34591"/>
    <cellStyle name="Заг 2 3 2 4 3" xfId="34592"/>
    <cellStyle name="Заг 2 3 2 4 4" xfId="34593"/>
    <cellStyle name="Заг 2 3 2 4 5" xfId="34594"/>
    <cellStyle name="Заг 2 3 2 4 6" xfId="34595"/>
    <cellStyle name="Заг 2 3 2 5" xfId="34596"/>
    <cellStyle name="Заг 2 3 2 6" xfId="34597"/>
    <cellStyle name="Заг 2 3 2 7" xfId="34598"/>
    <cellStyle name="Заг 2 3 2 8" xfId="34599"/>
    <cellStyle name="Заг 2 3 2 9" xfId="34600"/>
    <cellStyle name="Заг 2 3 3" xfId="34601"/>
    <cellStyle name="Заг 2 3 3 10" xfId="34602"/>
    <cellStyle name="Заг 2 3 3 2" xfId="34603"/>
    <cellStyle name="Заг 2 3 3 2 2" xfId="34604"/>
    <cellStyle name="Заг 2 3 3 2 2 2" xfId="34605"/>
    <cellStyle name="Заг 2 3 3 2 2 3" xfId="34606"/>
    <cellStyle name="Заг 2 3 3 2 2 4" xfId="34607"/>
    <cellStyle name="Заг 2 3 3 2 2 5" xfId="34608"/>
    <cellStyle name="Заг 2 3 3 2 2 6" xfId="34609"/>
    <cellStyle name="Заг 2 3 3 2 3" xfId="34610"/>
    <cellStyle name="Заг 2 3 3 2 4" xfId="34611"/>
    <cellStyle name="Заг 2 3 3 2 5" xfId="34612"/>
    <cellStyle name="Заг 2 3 3 2 6" xfId="34613"/>
    <cellStyle name="Заг 2 3 3 2 7" xfId="34614"/>
    <cellStyle name="Заг 2 3 3 2 8" xfId="34615"/>
    <cellStyle name="Заг 2 3 3 3" xfId="34616"/>
    <cellStyle name="Заг 2 3 3 3 2" xfId="34617"/>
    <cellStyle name="Заг 2 3 3 3 3" xfId="34618"/>
    <cellStyle name="Заг 2 3 3 3 4" xfId="34619"/>
    <cellStyle name="Заг 2 3 3 3 5" xfId="34620"/>
    <cellStyle name="Заг 2 3 3 3 6" xfId="34621"/>
    <cellStyle name="Заг 2 3 3 3 7" xfId="34622"/>
    <cellStyle name="Заг 2 3 3 4" xfId="34623"/>
    <cellStyle name="Заг 2 3 3 4 2" xfId="34624"/>
    <cellStyle name="Заг 2 3 3 4 3" xfId="34625"/>
    <cellStyle name="Заг 2 3 3 4 4" xfId="34626"/>
    <cellStyle name="Заг 2 3 3 4 5" xfId="34627"/>
    <cellStyle name="Заг 2 3 3 4 6" xfId="34628"/>
    <cellStyle name="Заг 2 3 3 5" xfId="34629"/>
    <cellStyle name="Заг 2 3 3 6" xfId="34630"/>
    <cellStyle name="Заг 2 3 3 7" xfId="34631"/>
    <cellStyle name="Заг 2 3 3 8" xfId="34632"/>
    <cellStyle name="Заг 2 3 3 9" xfId="34633"/>
    <cellStyle name="Заг 2 3 4" xfId="34634"/>
    <cellStyle name="Заг 2 3 4 2" xfId="34635"/>
    <cellStyle name="Заг 2 3 4 2 2" xfId="34636"/>
    <cellStyle name="Заг 2 3 4 2 3" xfId="34637"/>
    <cellStyle name="Заг 2 3 4 2 4" xfId="34638"/>
    <cellStyle name="Заг 2 3 4 2 5" xfId="34639"/>
    <cellStyle name="Заг 2 3 4 2 6" xfId="34640"/>
    <cellStyle name="Заг 2 3 4 3" xfId="34641"/>
    <cellStyle name="Заг 2 3 4 4" xfId="34642"/>
    <cellStyle name="Заг 2 3 4 5" xfId="34643"/>
    <cellStyle name="Заг 2 3 4 6" xfId="34644"/>
    <cellStyle name="Заг 2 3 4 7" xfId="34645"/>
    <cellStyle name="Заг 2 3 4 8" xfId="34646"/>
    <cellStyle name="Заг 2 3 5" xfId="34647"/>
    <cellStyle name="Заг 2 3 5 2" xfId="34648"/>
    <cellStyle name="Заг 2 3 5 3" xfId="34649"/>
    <cellStyle name="Заг 2 3 5 4" xfId="34650"/>
    <cellStyle name="Заг 2 3 5 5" xfId="34651"/>
    <cellStyle name="Заг 2 3 5 6" xfId="34652"/>
    <cellStyle name="Заг 2 3 5 7" xfId="34653"/>
    <cellStyle name="Заг 2 3 6" xfId="34654"/>
    <cellStyle name="Заг 2 3 7" xfId="34655"/>
    <cellStyle name="Заг 2 3 8" xfId="34656"/>
    <cellStyle name="Заг 2 3 9" xfId="34657"/>
    <cellStyle name="Заг 2 4" xfId="34658"/>
    <cellStyle name="Заг 2 4 2" xfId="34659"/>
    <cellStyle name="Заг 2 4 2 2" xfId="34660"/>
    <cellStyle name="Заг 2 4 2 3" xfId="34661"/>
    <cellStyle name="Заг 2 4 2 4" xfId="34662"/>
    <cellStyle name="Заг 2 4 2 5" xfId="34663"/>
    <cellStyle name="Заг 2 4 2 6" xfId="34664"/>
    <cellStyle name="Заг 2 4 2 7" xfId="34665"/>
    <cellStyle name="Заг 2 4 3" xfId="34666"/>
    <cellStyle name="Заг 2 4 4" xfId="34667"/>
    <cellStyle name="Заг 2 4 5" xfId="34668"/>
    <cellStyle name="Заг 2 4 6" xfId="34669"/>
    <cellStyle name="Заг 2 4 7" xfId="34670"/>
    <cellStyle name="Заг 2 4 8" xfId="34671"/>
    <cellStyle name="Заг 2 5" xfId="34672"/>
    <cellStyle name="Заг 2 5 2" xfId="34673"/>
    <cellStyle name="Заг 2 5 3" xfId="34674"/>
    <cellStyle name="Заг 2 5 4" xfId="34675"/>
    <cellStyle name="Заг 2 6" xfId="34676"/>
    <cellStyle name="Заг 2 6 2" xfId="34677"/>
    <cellStyle name="Заг 2 6 3" xfId="34678"/>
    <cellStyle name="Заг 2 6 4" xfId="34679"/>
    <cellStyle name="Заг 2 7" xfId="34680"/>
    <cellStyle name="Заг 2 7 2" xfId="34681"/>
    <cellStyle name="Заг 2 7 3" xfId="34682"/>
    <cellStyle name="Заг 2 7 4" xfId="34683"/>
    <cellStyle name="Заг 2 8" xfId="34684"/>
    <cellStyle name="Заг 2 9" xfId="34685"/>
    <cellStyle name="Заг 3" xfId="34686"/>
    <cellStyle name="Заг 3 2" xfId="34687"/>
    <cellStyle name="Заг 3 2 10" xfId="34688"/>
    <cellStyle name="Заг 3 2 2" xfId="34689"/>
    <cellStyle name="Заг 3 2 2 2" xfId="34690"/>
    <cellStyle name="Заг 3 2 2 2 2" xfId="34691"/>
    <cellStyle name="Заг 3 2 2 2 3" xfId="34692"/>
    <cellStyle name="Заг 3 2 2 2 4" xfId="34693"/>
    <cellStyle name="Заг 3 2 2 2 5" xfId="34694"/>
    <cellStyle name="Заг 3 2 2 2 6" xfId="34695"/>
    <cellStyle name="Заг 3 2 2 3" xfId="34696"/>
    <cellStyle name="Заг 3 2 2 4" xfId="34697"/>
    <cellStyle name="Заг 3 2 2 5" xfId="34698"/>
    <cellStyle name="Заг 3 2 2 6" xfId="34699"/>
    <cellStyle name="Заг 3 2 2 7" xfId="34700"/>
    <cellStyle name="Заг 3 2 2 8" xfId="34701"/>
    <cellStyle name="Заг 3 2 3" xfId="34702"/>
    <cellStyle name="Заг 3 2 3 2" xfId="34703"/>
    <cellStyle name="Заг 3 2 3 2 2" xfId="34704"/>
    <cellStyle name="Заг 3 2 3 2 3" xfId="34705"/>
    <cellStyle name="Заг 3 2 3 2 4" xfId="34706"/>
    <cellStyle name="Заг 3 2 3 2 5" xfId="34707"/>
    <cellStyle name="Заг 3 2 3 2 6" xfId="34708"/>
    <cellStyle name="Заг 3 2 3 3" xfId="34709"/>
    <cellStyle name="Заг 3 2 3 4" xfId="34710"/>
    <cellStyle name="Заг 3 2 3 5" xfId="34711"/>
    <cellStyle name="Заг 3 2 3 6" xfId="34712"/>
    <cellStyle name="Заг 3 2 3 7" xfId="34713"/>
    <cellStyle name="Заг 3 2 3 8" xfId="34714"/>
    <cellStyle name="Заг 3 2 4" xfId="34715"/>
    <cellStyle name="Заг 3 2 4 2" xfId="34716"/>
    <cellStyle name="Заг 3 2 4 3" xfId="34717"/>
    <cellStyle name="Заг 3 2 4 4" xfId="34718"/>
    <cellStyle name="Заг 3 2 4 5" xfId="34719"/>
    <cellStyle name="Заг 3 2 4 6" xfId="34720"/>
    <cellStyle name="Заг 3 2 4 7" xfId="34721"/>
    <cellStyle name="Заг 3 2 5" xfId="34722"/>
    <cellStyle name="Заг 3 2 6" xfId="34723"/>
    <cellStyle name="Заг 3 2 7" xfId="34724"/>
    <cellStyle name="Заг 3 2 8" xfId="34725"/>
    <cellStyle name="Заг 3 2 9" xfId="34726"/>
    <cellStyle name="Заг 3 3" xfId="34727"/>
    <cellStyle name="Заг 3 3 10" xfId="34728"/>
    <cellStyle name="Заг 3 3 2" xfId="34729"/>
    <cellStyle name="Заг 3 3 2 2" xfId="34730"/>
    <cellStyle name="Заг 3 3 2 2 2" xfId="34731"/>
    <cellStyle name="Заг 3 3 2 2 3" xfId="34732"/>
    <cellStyle name="Заг 3 3 2 2 4" xfId="34733"/>
    <cellStyle name="Заг 3 3 2 2 5" xfId="34734"/>
    <cellStyle name="Заг 3 3 2 2 6" xfId="34735"/>
    <cellStyle name="Заг 3 3 2 3" xfId="34736"/>
    <cellStyle name="Заг 3 3 2 4" xfId="34737"/>
    <cellStyle name="Заг 3 3 2 5" xfId="34738"/>
    <cellStyle name="Заг 3 3 2 6" xfId="34739"/>
    <cellStyle name="Заг 3 3 2 7" xfId="34740"/>
    <cellStyle name="Заг 3 3 2 8" xfId="34741"/>
    <cellStyle name="Заг 3 3 3" xfId="34742"/>
    <cellStyle name="Заг 3 3 3 2" xfId="34743"/>
    <cellStyle name="Заг 3 3 3 3" xfId="34744"/>
    <cellStyle name="Заг 3 3 3 4" xfId="34745"/>
    <cellStyle name="Заг 3 3 3 5" xfId="34746"/>
    <cellStyle name="Заг 3 3 3 6" xfId="34747"/>
    <cellStyle name="Заг 3 3 3 7" xfId="34748"/>
    <cellStyle name="Заг 3 3 4" xfId="34749"/>
    <cellStyle name="Заг 3 3 4 2" xfId="34750"/>
    <cellStyle name="Заг 3 3 4 3" xfId="34751"/>
    <cellStyle name="Заг 3 3 4 4" xfId="34752"/>
    <cellStyle name="Заг 3 3 4 5" xfId="34753"/>
    <cellStyle name="Заг 3 3 4 6" xfId="34754"/>
    <cellStyle name="Заг 3 3 5" xfId="34755"/>
    <cellStyle name="Заг 3 3 6" xfId="34756"/>
    <cellStyle name="Заг 3 3 7" xfId="34757"/>
    <cellStyle name="Заг 3 3 8" xfId="34758"/>
    <cellStyle name="Заг 3 3 9" xfId="34759"/>
    <cellStyle name="Заг 3 4" xfId="34760"/>
    <cellStyle name="Заг 3 4 2" xfId="34761"/>
    <cellStyle name="Заг 3 4 2 2" xfId="34762"/>
    <cellStyle name="Заг 3 4 2 3" xfId="34763"/>
    <cellStyle name="Заг 3 4 2 4" xfId="34764"/>
    <cellStyle name="Заг 3 4 2 5" xfId="34765"/>
    <cellStyle name="Заг 3 4 2 6" xfId="34766"/>
    <cellStyle name="Заг 3 4 3" xfId="34767"/>
    <cellStyle name="Заг 3 4 4" xfId="34768"/>
    <cellStyle name="Заг 3 4 5" xfId="34769"/>
    <cellStyle name="Заг 3 4 6" xfId="34770"/>
    <cellStyle name="Заг 3 4 7" xfId="34771"/>
    <cellStyle name="Заг 3 4 8" xfId="34772"/>
    <cellStyle name="Заг 3 5" xfId="34773"/>
    <cellStyle name="Заг 3 5 2" xfId="34774"/>
    <cellStyle name="Заг 3 5 3" xfId="34775"/>
    <cellStyle name="Заг 3 5 4" xfId="34776"/>
    <cellStyle name="Заг 3 5 5" xfId="34777"/>
    <cellStyle name="Заг 3 5 6" xfId="34778"/>
    <cellStyle name="Заг 3 5 7" xfId="34779"/>
    <cellStyle name="Заг 3 6" xfId="34780"/>
    <cellStyle name="Заг 3 7" xfId="34781"/>
    <cellStyle name="Заг 3 8" xfId="34782"/>
    <cellStyle name="Заг 3 9" xfId="34783"/>
    <cellStyle name="Заг 4" xfId="34784"/>
    <cellStyle name="Заг 4 2" xfId="34785"/>
    <cellStyle name="Заг 4 2 2" xfId="34786"/>
    <cellStyle name="Заг 4 2 3" xfId="34787"/>
    <cellStyle name="Заг 4 2 4" xfId="34788"/>
    <cellStyle name="Заг 4 2 5" xfId="34789"/>
    <cellStyle name="Заг 4 2 6" xfId="34790"/>
    <cellStyle name="Заг 4 2 7" xfId="34791"/>
    <cellStyle name="Заг 4 3" xfId="34792"/>
    <cellStyle name="Заг 4 4" xfId="34793"/>
    <cellStyle name="Заг 4 5" xfId="34794"/>
    <cellStyle name="Заг 4 6" xfId="34795"/>
    <cellStyle name="Заг 4 7" xfId="34796"/>
    <cellStyle name="Заг 4 8" xfId="34797"/>
    <cellStyle name="Заг 5" xfId="34798"/>
    <cellStyle name="Заг 6" xfId="34799"/>
    <cellStyle name="Заг 7" xfId="34800"/>
    <cellStyle name="Заг 8" xfId="34801"/>
    <cellStyle name="Заг 9" xfId="34802"/>
    <cellStyle name="Заголовок" xfId="34803"/>
    <cellStyle name="Заголовок 1 2" xfId="34804"/>
    <cellStyle name="Заголовок 1 2 2" xfId="34805"/>
    <cellStyle name="Заголовок 1 2 3" xfId="34806"/>
    <cellStyle name="Заголовок 1 2 4" xfId="34807"/>
    <cellStyle name="Заголовок 1 2 5" xfId="34808"/>
    <cellStyle name="Заголовок 10" xfId="34809"/>
    <cellStyle name="Заголовок 11" xfId="34810"/>
    <cellStyle name="Заголовок 12" xfId="34811"/>
    <cellStyle name="Заголовок 13" xfId="34812"/>
    <cellStyle name="Заголовок 14" xfId="34813"/>
    <cellStyle name="Заголовок 2 10" xfId="34814"/>
    <cellStyle name="Заголовок 2 10 2" xfId="34815"/>
    <cellStyle name="Заголовок 2 10 3" xfId="34816"/>
    <cellStyle name="Заголовок 2 10 4" xfId="34817"/>
    <cellStyle name="Заголовок 2 10 5" xfId="34818"/>
    <cellStyle name="Заголовок 2 10 6" xfId="34819"/>
    <cellStyle name="Заголовок 2 11" xfId="34820"/>
    <cellStyle name="Заголовок 2 12" xfId="34821"/>
    <cellStyle name="Заголовок 2 13" xfId="34822"/>
    <cellStyle name="Заголовок 2 14" xfId="34823"/>
    <cellStyle name="Заголовок 2 15" xfId="34824"/>
    <cellStyle name="Заголовок 2 16" xfId="34825"/>
    <cellStyle name="Заголовок 2 17" xfId="34826"/>
    <cellStyle name="Заголовок 2 18" xfId="34827"/>
    <cellStyle name="Заголовок 2 2" xfId="34828"/>
    <cellStyle name="Заголовок 2 2 2" xfId="34829"/>
    <cellStyle name="Заголовок 2 2 3" xfId="34830"/>
    <cellStyle name="Заголовок 2 2 4" xfId="34831"/>
    <cellStyle name="Заголовок 2 2 5" xfId="34832"/>
    <cellStyle name="Заголовок 2 3" xfId="34833"/>
    <cellStyle name="Заголовок 2 3 10" xfId="34834"/>
    <cellStyle name="Заголовок 2 3 11" xfId="34835"/>
    <cellStyle name="Заголовок 2 3 12" xfId="34836"/>
    <cellStyle name="Заголовок 2 3 13" xfId="34837"/>
    <cellStyle name="Заголовок 2 3 14" xfId="34838"/>
    <cellStyle name="Заголовок 2 3 15" xfId="34839"/>
    <cellStyle name="Заголовок 2 3 2" xfId="34840"/>
    <cellStyle name="Заголовок 2 3 2 10" xfId="34841"/>
    <cellStyle name="Заголовок 2 3 2 2" xfId="34842"/>
    <cellStyle name="Заголовок 2 3 2 2 2" xfId="34843"/>
    <cellStyle name="Заголовок 2 3 2 2 2 2" xfId="34844"/>
    <cellStyle name="Заголовок 2 3 2 2 2 3" xfId="34845"/>
    <cellStyle name="Заголовок 2 3 2 2 2 4" xfId="34846"/>
    <cellStyle name="Заголовок 2 3 2 2 2 5" xfId="34847"/>
    <cellStyle name="Заголовок 2 3 2 2 2 6" xfId="34848"/>
    <cellStyle name="Заголовок 2 3 2 2 3" xfId="34849"/>
    <cellStyle name="Заголовок 2 3 2 2 4" xfId="34850"/>
    <cellStyle name="Заголовок 2 3 2 2 5" xfId="34851"/>
    <cellStyle name="Заголовок 2 3 2 2 6" xfId="34852"/>
    <cellStyle name="Заголовок 2 3 2 2 7" xfId="34853"/>
    <cellStyle name="Заголовок 2 3 2 2 8" xfId="34854"/>
    <cellStyle name="Заголовок 2 3 2 3" xfId="34855"/>
    <cellStyle name="Заголовок 2 3 2 3 2" xfId="34856"/>
    <cellStyle name="Заголовок 2 3 2 3 3" xfId="34857"/>
    <cellStyle name="Заголовок 2 3 2 3 4" xfId="34858"/>
    <cellStyle name="Заголовок 2 3 2 3 5" xfId="34859"/>
    <cellStyle name="Заголовок 2 3 2 3 6" xfId="34860"/>
    <cellStyle name="Заголовок 2 3 2 3 7" xfId="34861"/>
    <cellStyle name="Заголовок 2 3 2 4" xfId="34862"/>
    <cellStyle name="Заголовок 2 3 2 4 2" xfId="34863"/>
    <cellStyle name="Заголовок 2 3 2 4 3" xfId="34864"/>
    <cellStyle name="Заголовок 2 3 2 4 4" xfId="34865"/>
    <cellStyle name="Заголовок 2 3 2 4 5" xfId="34866"/>
    <cellStyle name="Заголовок 2 3 2 4 6" xfId="34867"/>
    <cellStyle name="Заголовок 2 3 2 5" xfId="34868"/>
    <cellStyle name="Заголовок 2 3 2 6" xfId="34869"/>
    <cellStyle name="Заголовок 2 3 2 7" xfId="34870"/>
    <cellStyle name="Заголовок 2 3 2 8" xfId="34871"/>
    <cellStyle name="Заголовок 2 3 2 9" xfId="34872"/>
    <cellStyle name="Заголовок 2 3 3" xfId="34873"/>
    <cellStyle name="Заголовок 2 3 3 10" xfId="34874"/>
    <cellStyle name="Заголовок 2 3 3 2" xfId="34875"/>
    <cellStyle name="Заголовок 2 3 3 2 2" xfId="34876"/>
    <cellStyle name="Заголовок 2 3 3 2 2 2" xfId="34877"/>
    <cellStyle name="Заголовок 2 3 3 2 2 3" xfId="34878"/>
    <cellStyle name="Заголовок 2 3 3 2 2 4" xfId="34879"/>
    <cellStyle name="Заголовок 2 3 3 2 2 5" xfId="34880"/>
    <cellStyle name="Заголовок 2 3 3 2 2 6" xfId="34881"/>
    <cellStyle name="Заголовок 2 3 3 2 3" xfId="34882"/>
    <cellStyle name="Заголовок 2 3 3 2 4" xfId="34883"/>
    <cellStyle name="Заголовок 2 3 3 2 5" xfId="34884"/>
    <cellStyle name="Заголовок 2 3 3 2 6" xfId="34885"/>
    <cellStyle name="Заголовок 2 3 3 2 7" xfId="34886"/>
    <cellStyle name="Заголовок 2 3 3 2 8" xfId="34887"/>
    <cellStyle name="Заголовок 2 3 3 3" xfId="34888"/>
    <cellStyle name="Заголовок 2 3 3 3 2" xfId="34889"/>
    <cellStyle name="Заголовок 2 3 3 3 3" xfId="34890"/>
    <cellStyle name="Заголовок 2 3 3 3 4" xfId="34891"/>
    <cellStyle name="Заголовок 2 3 3 3 5" xfId="34892"/>
    <cellStyle name="Заголовок 2 3 3 3 6" xfId="34893"/>
    <cellStyle name="Заголовок 2 3 3 3 7" xfId="34894"/>
    <cellStyle name="Заголовок 2 3 3 4" xfId="34895"/>
    <cellStyle name="Заголовок 2 3 3 4 2" xfId="34896"/>
    <cellStyle name="Заголовок 2 3 3 4 3" xfId="34897"/>
    <cellStyle name="Заголовок 2 3 3 4 4" xfId="34898"/>
    <cellStyle name="Заголовок 2 3 3 4 5" xfId="34899"/>
    <cellStyle name="Заголовок 2 3 3 4 6" xfId="34900"/>
    <cellStyle name="Заголовок 2 3 3 5" xfId="34901"/>
    <cellStyle name="Заголовок 2 3 3 6" xfId="34902"/>
    <cellStyle name="Заголовок 2 3 3 7" xfId="34903"/>
    <cellStyle name="Заголовок 2 3 3 8" xfId="34904"/>
    <cellStyle name="Заголовок 2 3 3 9" xfId="34905"/>
    <cellStyle name="Заголовок 2 3 4" xfId="34906"/>
    <cellStyle name="Заголовок 2 3 4 2" xfId="34907"/>
    <cellStyle name="Заголовок 2 3 4 2 2" xfId="34908"/>
    <cellStyle name="Заголовок 2 3 4 2 3" xfId="34909"/>
    <cellStyle name="Заголовок 2 3 4 2 4" xfId="34910"/>
    <cellStyle name="Заголовок 2 3 4 2 5" xfId="34911"/>
    <cellStyle name="Заголовок 2 3 4 2 6" xfId="34912"/>
    <cellStyle name="Заголовок 2 3 4 3" xfId="34913"/>
    <cellStyle name="Заголовок 2 3 4 4" xfId="34914"/>
    <cellStyle name="Заголовок 2 3 4 5" xfId="34915"/>
    <cellStyle name="Заголовок 2 3 4 6" xfId="34916"/>
    <cellStyle name="Заголовок 2 3 4 7" xfId="34917"/>
    <cellStyle name="Заголовок 2 3 4 8" xfId="34918"/>
    <cellStyle name="Заголовок 2 3 5" xfId="34919"/>
    <cellStyle name="Заголовок 2 3 5 2" xfId="34920"/>
    <cellStyle name="Заголовок 2 3 5 2 2" xfId="34921"/>
    <cellStyle name="Заголовок 2 3 5 2 3" xfId="34922"/>
    <cellStyle name="Заголовок 2 3 5 2 4" xfId="34923"/>
    <cellStyle name="Заголовок 2 3 5 2 5" xfId="34924"/>
    <cellStyle name="Заголовок 2 3 5 2 6" xfId="34925"/>
    <cellStyle name="Заголовок 2 3 5 3" xfId="34926"/>
    <cellStyle name="Заголовок 2 3 5 4" xfId="34927"/>
    <cellStyle name="Заголовок 2 3 5 5" xfId="34928"/>
    <cellStyle name="Заголовок 2 3 5 6" xfId="34929"/>
    <cellStyle name="Заголовок 2 3 5 7" xfId="34930"/>
    <cellStyle name="Заголовок 2 3 5 8" xfId="34931"/>
    <cellStyle name="Заголовок 2 3 6" xfId="34932"/>
    <cellStyle name="Заголовок 2 3 6 2" xfId="34933"/>
    <cellStyle name="Заголовок 2 3 6 3" xfId="34934"/>
    <cellStyle name="Заголовок 2 3 6 4" xfId="34935"/>
    <cellStyle name="Заголовок 2 3 6 5" xfId="34936"/>
    <cellStyle name="Заголовок 2 3 6 6" xfId="34937"/>
    <cellStyle name="Заголовок 2 3 6 7" xfId="34938"/>
    <cellStyle name="Заголовок 2 3 7" xfId="34939"/>
    <cellStyle name="Заголовок 2 3 7 2" xfId="34940"/>
    <cellStyle name="Заголовок 2 3 7 3" xfId="34941"/>
    <cellStyle name="Заголовок 2 3 7 4" xfId="34942"/>
    <cellStyle name="Заголовок 2 3 7 5" xfId="34943"/>
    <cellStyle name="Заголовок 2 3 7 6" xfId="34944"/>
    <cellStyle name="Заголовок 2 3 8" xfId="34945"/>
    <cellStyle name="Заголовок 2 3 9" xfId="34946"/>
    <cellStyle name="Заголовок 2 4" xfId="34947"/>
    <cellStyle name="Заголовок 2 4 10" xfId="34948"/>
    <cellStyle name="Заголовок 2 4 2" xfId="34949"/>
    <cellStyle name="Заголовок 2 4 2 2" xfId="34950"/>
    <cellStyle name="Заголовок 2 4 2 2 2" xfId="34951"/>
    <cellStyle name="Заголовок 2 4 2 2 3" xfId="34952"/>
    <cellStyle name="Заголовок 2 4 2 2 4" xfId="34953"/>
    <cellStyle name="Заголовок 2 4 2 2 5" xfId="34954"/>
    <cellStyle name="Заголовок 2 4 2 2 6" xfId="34955"/>
    <cellStyle name="Заголовок 2 4 2 3" xfId="34956"/>
    <cellStyle name="Заголовок 2 4 2 4" xfId="34957"/>
    <cellStyle name="Заголовок 2 4 2 5" xfId="34958"/>
    <cellStyle name="Заголовок 2 4 2 6" xfId="34959"/>
    <cellStyle name="Заголовок 2 4 2 7" xfId="34960"/>
    <cellStyle name="Заголовок 2 4 2 8" xfId="34961"/>
    <cellStyle name="Заголовок 2 4 3" xfId="34962"/>
    <cellStyle name="Заголовок 2 4 3 2" xfId="34963"/>
    <cellStyle name="Заголовок 2 4 3 3" xfId="34964"/>
    <cellStyle name="Заголовок 2 4 3 4" xfId="34965"/>
    <cellStyle name="Заголовок 2 4 3 5" xfId="34966"/>
    <cellStyle name="Заголовок 2 4 3 6" xfId="34967"/>
    <cellStyle name="Заголовок 2 4 3 7" xfId="34968"/>
    <cellStyle name="Заголовок 2 4 4" xfId="34969"/>
    <cellStyle name="Заголовок 2 4 4 2" xfId="34970"/>
    <cellStyle name="Заголовок 2 4 4 3" xfId="34971"/>
    <cellStyle name="Заголовок 2 4 4 4" xfId="34972"/>
    <cellStyle name="Заголовок 2 4 4 5" xfId="34973"/>
    <cellStyle name="Заголовок 2 4 4 6" xfId="34974"/>
    <cellStyle name="Заголовок 2 4 5" xfId="34975"/>
    <cellStyle name="Заголовок 2 4 6" xfId="34976"/>
    <cellStyle name="Заголовок 2 4 7" xfId="34977"/>
    <cellStyle name="Заголовок 2 4 8" xfId="34978"/>
    <cellStyle name="Заголовок 2 4 9" xfId="34979"/>
    <cellStyle name="Заголовок 2 5" xfId="34980"/>
    <cellStyle name="Заголовок 2 5 2" xfId="34981"/>
    <cellStyle name="Заголовок 2 5 2 2" xfId="34982"/>
    <cellStyle name="Заголовок 2 5 2 3" xfId="34983"/>
    <cellStyle name="Заголовок 2 5 2 4" xfId="34984"/>
    <cellStyle name="Заголовок 2 5 2 5" xfId="34985"/>
    <cellStyle name="Заголовок 2 5 2 6" xfId="34986"/>
    <cellStyle name="Заголовок 2 5 3" xfId="34987"/>
    <cellStyle name="Заголовок 2 5 4" xfId="34988"/>
    <cellStyle name="Заголовок 2 5 5" xfId="34989"/>
    <cellStyle name="Заголовок 2 5 6" xfId="34990"/>
    <cellStyle name="Заголовок 2 5 7" xfId="34991"/>
    <cellStyle name="Заголовок 2 5 8" xfId="34992"/>
    <cellStyle name="Заголовок 2 6" xfId="34993"/>
    <cellStyle name="Заголовок 2 6 2" xfId="34994"/>
    <cellStyle name="Заголовок 2 6 2 2" xfId="34995"/>
    <cellStyle name="Заголовок 2 6 2 3" xfId="34996"/>
    <cellStyle name="Заголовок 2 6 2 4" xfId="34997"/>
    <cellStyle name="Заголовок 2 6 2 5" xfId="34998"/>
    <cellStyle name="Заголовок 2 6 2 6" xfId="34999"/>
    <cellStyle name="Заголовок 2 6 3" xfId="35000"/>
    <cellStyle name="Заголовок 2 6 4" xfId="35001"/>
    <cellStyle name="Заголовок 2 6 5" xfId="35002"/>
    <cellStyle name="Заголовок 2 6 6" xfId="35003"/>
    <cellStyle name="Заголовок 2 6 7" xfId="35004"/>
    <cellStyle name="Заголовок 2 6 8" xfId="35005"/>
    <cellStyle name="Заголовок 2 7" xfId="35006"/>
    <cellStyle name="Заголовок 2 7 2" xfId="35007"/>
    <cellStyle name="Заголовок 2 7 3" xfId="35008"/>
    <cellStyle name="Заголовок 2 7 4" xfId="35009"/>
    <cellStyle name="Заголовок 2 7 5" xfId="35010"/>
    <cellStyle name="Заголовок 2 7 6" xfId="35011"/>
    <cellStyle name="Заголовок 2 8" xfId="35012"/>
    <cellStyle name="Заголовок 2 8 2" xfId="35013"/>
    <cellStyle name="Заголовок 2 8 3" xfId="35014"/>
    <cellStyle name="Заголовок 2 8 4" xfId="35015"/>
    <cellStyle name="Заголовок 2 8 5" xfId="35016"/>
    <cellStyle name="Заголовок 2 8 6" xfId="35017"/>
    <cellStyle name="Заголовок 2 9" xfId="35018"/>
    <cellStyle name="Заголовок 2 9 2" xfId="35019"/>
    <cellStyle name="Заголовок 2 9 3" xfId="35020"/>
    <cellStyle name="Заголовок 2 9 4" xfId="35021"/>
    <cellStyle name="Заголовок 2 9 5" xfId="35022"/>
    <cellStyle name="Заголовок 2 9 6" xfId="35023"/>
    <cellStyle name="Заголовок 3 10" xfId="35024"/>
    <cellStyle name="Заголовок 3 11" xfId="35025"/>
    <cellStyle name="Заголовок 3 12" xfId="35026"/>
    <cellStyle name="Заголовок 3 13" xfId="35027"/>
    <cellStyle name="Заголовок 3 14" xfId="35028"/>
    <cellStyle name="Заголовок 3 2" xfId="35029"/>
    <cellStyle name="Заголовок 3 2 2" xfId="35030"/>
    <cellStyle name="Заголовок 3 2 3" xfId="35031"/>
    <cellStyle name="Заголовок 3 2 4" xfId="35032"/>
    <cellStyle name="Заголовок 3 2 5" xfId="35033"/>
    <cellStyle name="Заголовок 3 2 6" xfId="35034"/>
    <cellStyle name="Заголовок 3 3" xfId="35035"/>
    <cellStyle name="Заголовок 3 3 10" xfId="35036"/>
    <cellStyle name="Заголовок 3 3 2" xfId="35037"/>
    <cellStyle name="Заголовок 3 3 2 2" xfId="35038"/>
    <cellStyle name="Заголовок 3 3 2 2 2" xfId="35039"/>
    <cellStyle name="Заголовок 3 3 2 2 3" xfId="35040"/>
    <cellStyle name="Заголовок 3 3 2 2 4" xfId="35041"/>
    <cellStyle name="Заголовок 3 3 2 2 5" xfId="35042"/>
    <cellStyle name="Заголовок 3 3 2 2 6" xfId="35043"/>
    <cellStyle name="Заголовок 3 3 2 3" xfId="35044"/>
    <cellStyle name="Заголовок 3 3 2 4" xfId="35045"/>
    <cellStyle name="Заголовок 3 3 2 5" xfId="35046"/>
    <cellStyle name="Заголовок 3 3 2 6" xfId="35047"/>
    <cellStyle name="Заголовок 3 3 2 7" xfId="35048"/>
    <cellStyle name="Заголовок 3 3 2 8" xfId="35049"/>
    <cellStyle name="Заголовок 3 3 3" xfId="35050"/>
    <cellStyle name="Заголовок 3 3 3 2" xfId="35051"/>
    <cellStyle name="Заголовок 3 3 3 3" xfId="35052"/>
    <cellStyle name="Заголовок 3 3 3 4" xfId="35053"/>
    <cellStyle name="Заголовок 3 3 3 5" xfId="35054"/>
    <cellStyle name="Заголовок 3 3 3 6" xfId="35055"/>
    <cellStyle name="Заголовок 3 3 3 7" xfId="35056"/>
    <cellStyle name="Заголовок 3 3 4" xfId="35057"/>
    <cellStyle name="Заголовок 3 3 4 2" xfId="35058"/>
    <cellStyle name="Заголовок 3 3 4 3" xfId="35059"/>
    <cellStyle name="Заголовок 3 3 4 4" xfId="35060"/>
    <cellStyle name="Заголовок 3 3 4 5" xfId="35061"/>
    <cellStyle name="Заголовок 3 3 4 6" xfId="35062"/>
    <cellStyle name="Заголовок 3 3 5" xfId="35063"/>
    <cellStyle name="Заголовок 3 3 6" xfId="35064"/>
    <cellStyle name="Заголовок 3 3 7" xfId="35065"/>
    <cellStyle name="Заголовок 3 3 8" xfId="35066"/>
    <cellStyle name="Заголовок 3 3 9" xfId="35067"/>
    <cellStyle name="Заголовок 3 4" xfId="35068"/>
    <cellStyle name="Заголовок 3 4 10" xfId="35069"/>
    <cellStyle name="Заголовок 3 4 2" xfId="35070"/>
    <cellStyle name="Заголовок 3 4 2 2" xfId="35071"/>
    <cellStyle name="Заголовок 3 4 2 2 2" xfId="35072"/>
    <cellStyle name="Заголовок 3 4 2 2 3" xfId="35073"/>
    <cellStyle name="Заголовок 3 4 2 2 4" xfId="35074"/>
    <cellStyle name="Заголовок 3 4 2 2 5" xfId="35075"/>
    <cellStyle name="Заголовок 3 4 2 2 6" xfId="35076"/>
    <cellStyle name="Заголовок 3 4 2 3" xfId="35077"/>
    <cellStyle name="Заголовок 3 4 2 4" xfId="35078"/>
    <cellStyle name="Заголовок 3 4 2 5" xfId="35079"/>
    <cellStyle name="Заголовок 3 4 2 6" xfId="35080"/>
    <cellStyle name="Заголовок 3 4 2 7" xfId="35081"/>
    <cellStyle name="Заголовок 3 4 2 8" xfId="35082"/>
    <cellStyle name="Заголовок 3 4 3" xfId="35083"/>
    <cellStyle name="Заголовок 3 4 3 2" xfId="35084"/>
    <cellStyle name="Заголовок 3 4 3 3" xfId="35085"/>
    <cellStyle name="Заголовок 3 4 3 4" xfId="35086"/>
    <cellStyle name="Заголовок 3 4 3 5" xfId="35087"/>
    <cellStyle name="Заголовок 3 4 3 6" xfId="35088"/>
    <cellStyle name="Заголовок 3 4 3 7" xfId="35089"/>
    <cellStyle name="Заголовок 3 4 4" xfId="35090"/>
    <cellStyle name="Заголовок 3 4 4 2" xfId="35091"/>
    <cellStyle name="Заголовок 3 4 4 3" xfId="35092"/>
    <cellStyle name="Заголовок 3 4 4 4" xfId="35093"/>
    <cellStyle name="Заголовок 3 4 4 5" xfId="35094"/>
    <cellStyle name="Заголовок 3 4 4 6" xfId="35095"/>
    <cellStyle name="Заголовок 3 4 5" xfId="35096"/>
    <cellStyle name="Заголовок 3 4 6" xfId="35097"/>
    <cellStyle name="Заголовок 3 4 7" xfId="35098"/>
    <cellStyle name="Заголовок 3 4 8" xfId="35099"/>
    <cellStyle name="Заголовок 3 4 9" xfId="35100"/>
    <cellStyle name="Заголовок 3 5" xfId="35101"/>
    <cellStyle name="Заголовок 3 5 2" xfId="35102"/>
    <cellStyle name="Заголовок 3 5 2 2" xfId="35103"/>
    <cellStyle name="Заголовок 3 5 2 3" xfId="35104"/>
    <cellStyle name="Заголовок 3 5 2 4" xfId="35105"/>
    <cellStyle name="Заголовок 3 5 2 5" xfId="35106"/>
    <cellStyle name="Заголовок 3 5 2 6" xfId="35107"/>
    <cellStyle name="Заголовок 3 5 3" xfId="35108"/>
    <cellStyle name="Заголовок 3 5 4" xfId="35109"/>
    <cellStyle name="Заголовок 3 5 5" xfId="35110"/>
    <cellStyle name="Заголовок 3 5 6" xfId="35111"/>
    <cellStyle name="Заголовок 3 5 7" xfId="35112"/>
    <cellStyle name="Заголовок 3 5 8" xfId="35113"/>
    <cellStyle name="Заголовок 3 6" xfId="35114"/>
    <cellStyle name="Заголовок 3 6 2" xfId="35115"/>
    <cellStyle name="Заголовок 3 6 2 2" xfId="35116"/>
    <cellStyle name="Заголовок 3 6 2 3" xfId="35117"/>
    <cellStyle name="Заголовок 3 6 2 4" xfId="35118"/>
    <cellStyle name="Заголовок 3 6 2 5" xfId="35119"/>
    <cellStyle name="Заголовок 3 6 2 6" xfId="35120"/>
    <cellStyle name="Заголовок 3 6 3" xfId="35121"/>
    <cellStyle name="Заголовок 3 6 4" xfId="35122"/>
    <cellStyle name="Заголовок 3 6 5" xfId="35123"/>
    <cellStyle name="Заголовок 3 6 6" xfId="35124"/>
    <cellStyle name="Заголовок 3 6 7" xfId="35125"/>
    <cellStyle name="Заголовок 3 6 8" xfId="35126"/>
    <cellStyle name="Заголовок 3 7" xfId="35127"/>
    <cellStyle name="Заголовок 3 7 2" xfId="35128"/>
    <cellStyle name="Заголовок 3 7 3" xfId="35129"/>
    <cellStyle name="Заголовок 3 7 4" xfId="35130"/>
    <cellStyle name="Заголовок 3 7 5" xfId="35131"/>
    <cellStyle name="Заголовок 3 7 6" xfId="35132"/>
    <cellStyle name="Заголовок 3 7 7" xfId="35133"/>
    <cellStyle name="Заголовок 3 8" xfId="35134"/>
    <cellStyle name="Заголовок 3 8 2" xfId="35135"/>
    <cellStyle name="Заголовок 3 8 3" xfId="35136"/>
    <cellStyle name="Заголовок 3 8 4" xfId="35137"/>
    <cellStyle name="Заголовок 3 8 5" xfId="35138"/>
    <cellStyle name="Заголовок 3 8 6" xfId="35139"/>
    <cellStyle name="Заголовок 3 9" xfId="35140"/>
    <cellStyle name="Заголовок 4 10" xfId="35141"/>
    <cellStyle name="Заголовок 4 11" xfId="35142"/>
    <cellStyle name="Заголовок 4 12" xfId="35143"/>
    <cellStyle name="Заголовок 4 13" xfId="35144"/>
    <cellStyle name="Заголовок 4 14" xfId="35145"/>
    <cellStyle name="Заголовок 4 2" xfId="35146"/>
    <cellStyle name="Заголовок 4 2 2" xfId="35147"/>
    <cellStyle name="Заголовок 4 2 3" xfId="35148"/>
    <cellStyle name="Заголовок 4 2 4" xfId="35149"/>
    <cellStyle name="Заголовок 4 2 5" xfId="35150"/>
    <cellStyle name="Заголовок 4 3" xfId="35151"/>
    <cellStyle name="Заголовок 4 3 10" xfId="35152"/>
    <cellStyle name="Заголовок 4 3 2" xfId="35153"/>
    <cellStyle name="Заголовок 4 3 2 2" xfId="35154"/>
    <cellStyle name="Заголовок 4 3 2 2 2" xfId="35155"/>
    <cellStyle name="Заголовок 4 3 2 2 3" xfId="35156"/>
    <cellStyle name="Заголовок 4 3 2 2 4" xfId="35157"/>
    <cellStyle name="Заголовок 4 3 2 2 5" xfId="35158"/>
    <cellStyle name="Заголовок 4 3 2 2 6" xfId="35159"/>
    <cellStyle name="Заголовок 4 3 2 3" xfId="35160"/>
    <cellStyle name="Заголовок 4 3 2 4" xfId="35161"/>
    <cellStyle name="Заголовок 4 3 2 5" xfId="35162"/>
    <cellStyle name="Заголовок 4 3 2 6" xfId="35163"/>
    <cellStyle name="Заголовок 4 3 2 7" xfId="35164"/>
    <cellStyle name="Заголовок 4 3 2 8" xfId="35165"/>
    <cellStyle name="Заголовок 4 3 3" xfId="35166"/>
    <cellStyle name="Заголовок 4 3 3 2" xfId="35167"/>
    <cellStyle name="Заголовок 4 3 3 3" xfId="35168"/>
    <cellStyle name="Заголовок 4 3 3 4" xfId="35169"/>
    <cellStyle name="Заголовок 4 3 3 5" xfId="35170"/>
    <cellStyle name="Заголовок 4 3 3 6" xfId="35171"/>
    <cellStyle name="Заголовок 4 3 3 7" xfId="35172"/>
    <cellStyle name="Заголовок 4 3 4" xfId="35173"/>
    <cellStyle name="Заголовок 4 3 4 2" xfId="35174"/>
    <cellStyle name="Заголовок 4 3 4 3" xfId="35175"/>
    <cellStyle name="Заголовок 4 3 4 4" xfId="35176"/>
    <cellStyle name="Заголовок 4 3 4 5" xfId="35177"/>
    <cellStyle name="Заголовок 4 3 4 6" xfId="35178"/>
    <cellStyle name="Заголовок 4 3 5" xfId="35179"/>
    <cellStyle name="Заголовок 4 3 6" xfId="35180"/>
    <cellStyle name="Заголовок 4 3 7" xfId="35181"/>
    <cellStyle name="Заголовок 4 3 8" xfId="35182"/>
    <cellStyle name="Заголовок 4 3 9" xfId="35183"/>
    <cellStyle name="Заголовок 4 4" xfId="35184"/>
    <cellStyle name="Заголовок 4 4 10" xfId="35185"/>
    <cellStyle name="Заголовок 4 4 2" xfId="35186"/>
    <cellStyle name="Заголовок 4 4 2 2" xfId="35187"/>
    <cellStyle name="Заголовок 4 4 2 2 2" xfId="35188"/>
    <cellStyle name="Заголовок 4 4 2 2 3" xfId="35189"/>
    <cellStyle name="Заголовок 4 4 2 2 4" xfId="35190"/>
    <cellStyle name="Заголовок 4 4 2 2 5" xfId="35191"/>
    <cellStyle name="Заголовок 4 4 2 2 6" xfId="35192"/>
    <cellStyle name="Заголовок 4 4 2 3" xfId="35193"/>
    <cellStyle name="Заголовок 4 4 2 4" xfId="35194"/>
    <cellStyle name="Заголовок 4 4 2 5" xfId="35195"/>
    <cellStyle name="Заголовок 4 4 2 6" xfId="35196"/>
    <cellStyle name="Заголовок 4 4 2 7" xfId="35197"/>
    <cellStyle name="Заголовок 4 4 2 8" xfId="35198"/>
    <cellStyle name="Заголовок 4 4 3" xfId="35199"/>
    <cellStyle name="Заголовок 4 4 3 2" xfId="35200"/>
    <cellStyle name="Заголовок 4 4 3 3" xfId="35201"/>
    <cellStyle name="Заголовок 4 4 3 4" xfId="35202"/>
    <cellStyle name="Заголовок 4 4 3 5" xfId="35203"/>
    <cellStyle name="Заголовок 4 4 3 6" xfId="35204"/>
    <cellStyle name="Заголовок 4 4 3 7" xfId="35205"/>
    <cellStyle name="Заголовок 4 4 4" xfId="35206"/>
    <cellStyle name="Заголовок 4 4 4 2" xfId="35207"/>
    <cellStyle name="Заголовок 4 4 4 3" xfId="35208"/>
    <cellStyle name="Заголовок 4 4 4 4" xfId="35209"/>
    <cellStyle name="Заголовок 4 4 4 5" xfId="35210"/>
    <cellStyle name="Заголовок 4 4 4 6" xfId="35211"/>
    <cellStyle name="Заголовок 4 4 5" xfId="35212"/>
    <cellStyle name="Заголовок 4 4 6" xfId="35213"/>
    <cellStyle name="Заголовок 4 4 7" xfId="35214"/>
    <cellStyle name="Заголовок 4 4 8" xfId="35215"/>
    <cellStyle name="Заголовок 4 4 9" xfId="35216"/>
    <cellStyle name="Заголовок 4 5" xfId="35217"/>
    <cellStyle name="Заголовок 4 5 2" xfId="35218"/>
    <cellStyle name="Заголовок 4 5 2 2" xfId="35219"/>
    <cellStyle name="Заголовок 4 5 2 3" xfId="35220"/>
    <cellStyle name="Заголовок 4 5 2 4" xfId="35221"/>
    <cellStyle name="Заголовок 4 5 2 5" xfId="35222"/>
    <cellStyle name="Заголовок 4 5 2 6" xfId="35223"/>
    <cellStyle name="Заголовок 4 5 3" xfId="35224"/>
    <cellStyle name="Заголовок 4 5 4" xfId="35225"/>
    <cellStyle name="Заголовок 4 5 5" xfId="35226"/>
    <cellStyle name="Заголовок 4 5 6" xfId="35227"/>
    <cellStyle name="Заголовок 4 5 7" xfId="35228"/>
    <cellStyle name="Заголовок 4 5 8" xfId="35229"/>
    <cellStyle name="Заголовок 4 6" xfId="35230"/>
    <cellStyle name="Заголовок 4 6 2" xfId="35231"/>
    <cellStyle name="Заголовок 4 6 2 2" xfId="35232"/>
    <cellStyle name="Заголовок 4 6 2 3" xfId="35233"/>
    <cellStyle name="Заголовок 4 6 2 4" xfId="35234"/>
    <cellStyle name="Заголовок 4 6 2 5" xfId="35235"/>
    <cellStyle name="Заголовок 4 6 2 6" xfId="35236"/>
    <cellStyle name="Заголовок 4 6 3" xfId="35237"/>
    <cellStyle name="Заголовок 4 6 4" xfId="35238"/>
    <cellStyle name="Заголовок 4 6 5" xfId="35239"/>
    <cellStyle name="Заголовок 4 6 6" xfId="35240"/>
    <cellStyle name="Заголовок 4 6 7" xfId="35241"/>
    <cellStyle name="Заголовок 4 6 8" xfId="35242"/>
    <cellStyle name="Заголовок 4 7" xfId="35243"/>
    <cellStyle name="Заголовок 4 7 2" xfId="35244"/>
    <cellStyle name="Заголовок 4 7 3" xfId="35245"/>
    <cellStyle name="Заголовок 4 7 4" xfId="35246"/>
    <cellStyle name="Заголовок 4 7 5" xfId="35247"/>
    <cellStyle name="Заголовок 4 7 6" xfId="35248"/>
    <cellStyle name="Заголовок 4 7 7" xfId="35249"/>
    <cellStyle name="Заголовок 4 8" xfId="35250"/>
    <cellStyle name="Заголовок 4 8 2" xfId="35251"/>
    <cellStyle name="Заголовок 4 8 3" xfId="35252"/>
    <cellStyle name="Заголовок 4 8 4" xfId="35253"/>
    <cellStyle name="Заголовок 4 8 5" xfId="35254"/>
    <cellStyle name="Заголовок 4 8 6" xfId="35255"/>
    <cellStyle name="Заголовок 4 9" xfId="35256"/>
    <cellStyle name="Заголовок 5" xfId="35257"/>
    <cellStyle name="Заголовок 5 10" xfId="35258"/>
    <cellStyle name="Заголовок 5 2" xfId="35259"/>
    <cellStyle name="Заголовок 5 2 2" xfId="35260"/>
    <cellStyle name="Заголовок 5 2 2 2" xfId="35261"/>
    <cellStyle name="Заголовок 5 2 2 3" xfId="35262"/>
    <cellStyle name="Заголовок 5 2 2 4" xfId="35263"/>
    <cellStyle name="Заголовок 5 2 2 5" xfId="35264"/>
    <cellStyle name="Заголовок 5 2 2 6" xfId="35265"/>
    <cellStyle name="Заголовок 5 2 3" xfId="35266"/>
    <cellStyle name="Заголовок 5 2 4" xfId="35267"/>
    <cellStyle name="Заголовок 5 2 5" xfId="35268"/>
    <cellStyle name="Заголовок 5 2 6" xfId="35269"/>
    <cellStyle name="Заголовок 5 2 7" xfId="35270"/>
    <cellStyle name="Заголовок 5 2 8" xfId="35271"/>
    <cellStyle name="Заголовок 5 3" xfId="35272"/>
    <cellStyle name="Заголовок 5 3 2" xfId="35273"/>
    <cellStyle name="Заголовок 5 3 3" xfId="35274"/>
    <cellStyle name="Заголовок 5 3 4" xfId="35275"/>
    <cellStyle name="Заголовок 5 3 5" xfId="35276"/>
    <cellStyle name="Заголовок 5 3 6" xfId="35277"/>
    <cellStyle name="Заголовок 5 3 7" xfId="35278"/>
    <cellStyle name="Заголовок 5 4" xfId="35279"/>
    <cellStyle name="Заголовок 5 4 2" xfId="35280"/>
    <cellStyle name="Заголовок 5 4 3" xfId="35281"/>
    <cellStyle name="Заголовок 5 4 4" xfId="35282"/>
    <cellStyle name="Заголовок 5 4 5" xfId="35283"/>
    <cellStyle name="Заголовок 5 4 6" xfId="35284"/>
    <cellStyle name="Заголовок 5 5" xfId="35285"/>
    <cellStyle name="Заголовок 5 6" xfId="35286"/>
    <cellStyle name="Заголовок 5 7" xfId="35287"/>
    <cellStyle name="Заголовок 5 8" xfId="35288"/>
    <cellStyle name="Заголовок 5 9" xfId="35289"/>
    <cellStyle name="Заголовок 6" xfId="35290"/>
    <cellStyle name="Заголовок 6 2" xfId="35291"/>
    <cellStyle name="Заголовок 6 3" xfId="35292"/>
    <cellStyle name="Заголовок 6 4" xfId="35293"/>
    <cellStyle name="Заголовок 6 5" xfId="35294"/>
    <cellStyle name="Заголовок 6 6" xfId="35295"/>
    <cellStyle name="Заголовок 7" xfId="35296"/>
    <cellStyle name="Заголовок 7 2" xfId="35297"/>
    <cellStyle name="Заголовок 7 3" xfId="35298"/>
    <cellStyle name="Заголовок 7 4" xfId="35299"/>
    <cellStyle name="Заголовок 7 5" xfId="35300"/>
    <cellStyle name="Заголовок 7 6" xfId="35301"/>
    <cellStyle name="Заголовок 8" xfId="35302"/>
    <cellStyle name="Заголовок 9" xfId="35303"/>
    <cellStyle name="Заголовок табл" xfId="35304"/>
    <cellStyle name="Заголовок таблицы" xfId="35305"/>
    <cellStyle name="Заголовок1" xfId="35306"/>
    <cellStyle name="Заголовок1 2" xfId="35307"/>
    <cellStyle name="Заголовок2" xfId="35308"/>
    <cellStyle name="Заголовок2 2" xfId="35309"/>
    <cellStyle name="ЗҐБШ_±ё№МВчАМ" xfId="35310"/>
    <cellStyle name="Итог 2" xfId="35311"/>
    <cellStyle name="Итог 2 10" xfId="35312"/>
    <cellStyle name="Итог 2 10 2" xfId="35313"/>
    <cellStyle name="Итог 2 11" xfId="35314"/>
    <cellStyle name="Итог 2 11 2" xfId="35315"/>
    <cellStyle name="Итог 2 12" xfId="35316"/>
    <cellStyle name="Итог 2 13" xfId="35317"/>
    <cellStyle name="Итог 2 14" xfId="35318"/>
    <cellStyle name="Итог 2 15" xfId="35319"/>
    <cellStyle name="Итог 2 16" xfId="35320"/>
    <cellStyle name="Итог 2 17" xfId="35321"/>
    <cellStyle name="Итог 2 18" xfId="35322"/>
    <cellStyle name="Итог 2 19" xfId="35323"/>
    <cellStyle name="Итог 2 2" xfId="35324"/>
    <cellStyle name="Итог 2 2 10" xfId="35325"/>
    <cellStyle name="Итог 2 2 11" xfId="35326"/>
    <cellStyle name="Итог 2 2 12" xfId="35327"/>
    <cellStyle name="Итог 2 2 13" xfId="35328"/>
    <cellStyle name="Итог 2 2 14" xfId="35329"/>
    <cellStyle name="Итог 2 2 15" xfId="35330"/>
    <cellStyle name="Итог 2 2 16" xfId="35331"/>
    <cellStyle name="Итог 2 2 17" xfId="35332"/>
    <cellStyle name="Итог 2 2 2" xfId="35333"/>
    <cellStyle name="Итог 2 2 2 10" xfId="35334"/>
    <cellStyle name="Итог 2 2 2 11" xfId="35335"/>
    <cellStyle name="Итог 2 2 2 12" xfId="35336"/>
    <cellStyle name="Итог 2 2 2 13" xfId="35337"/>
    <cellStyle name="Итог 2 2 2 14" xfId="35338"/>
    <cellStyle name="Итог 2 2 2 15" xfId="35339"/>
    <cellStyle name="Итог 2 2 2 2" xfId="35340"/>
    <cellStyle name="Итог 2 2 2 2 10" xfId="35341"/>
    <cellStyle name="Итог 2 2 2 2 2" xfId="35342"/>
    <cellStyle name="Итог 2 2 2 2 2 2" xfId="35343"/>
    <cellStyle name="Итог 2 2 2 2 2 2 2" xfId="35344"/>
    <cellStyle name="Итог 2 2 2 2 2 2 3" xfId="35345"/>
    <cellStyle name="Итог 2 2 2 2 2 2 4" xfId="35346"/>
    <cellStyle name="Итог 2 2 2 2 2 2 5" xfId="35347"/>
    <cellStyle name="Итог 2 2 2 2 2 2 6" xfId="35348"/>
    <cellStyle name="Итог 2 2 2 2 2 3" xfId="35349"/>
    <cellStyle name="Итог 2 2 2 2 2 4" xfId="35350"/>
    <cellStyle name="Итог 2 2 2 2 2 5" xfId="35351"/>
    <cellStyle name="Итог 2 2 2 2 2 6" xfId="35352"/>
    <cellStyle name="Итог 2 2 2 2 2 7" xfId="35353"/>
    <cellStyle name="Итог 2 2 2 2 2 8" xfId="35354"/>
    <cellStyle name="Итог 2 2 2 2 3" xfId="35355"/>
    <cellStyle name="Итог 2 2 2 2 3 2" xfId="35356"/>
    <cellStyle name="Итог 2 2 2 2 3 3" xfId="35357"/>
    <cellStyle name="Итог 2 2 2 2 3 4" xfId="35358"/>
    <cellStyle name="Итог 2 2 2 2 3 5" xfId="35359"/>
    <cellStyle name="Итог 2 2 2 2 3 6" xfId="35360"/>
    <cellStyle name="Итог 2 2 2 2 3 7" xfId="35361"/>
    <cellStyle name="Итог 2 2 2 2 4" xfId="35362"/>
    <cellStyle name="Итог 2 2 2 2 4 2" xfId="35363"/>
    <cellStyle name="Итог 2 2 2 2 4 3" xfId="35364"/>
    <cellStyle name="Итог 2 2 2 2 4 4" xfId="35365"/>
    <cellStyle name="Итог 2 2 2 2 4 5" xfId="35366"/>
    <cellStyle name="Итог 2 2 2 2 4 6" xfId="35367"/>
    <cellStyle name="Итог 2 2 2 2 5" xfId="35368"/>
    <cellStyle name="Итог 2 2 2 2 6" xfId="35369"/>
    <cellStyle name="Итог 2 2 2 2 7" xfId="35370"/>
    <cellStyle name="Итог 2 2 2 2 8" xfId="35371"/>
    <cellStyle name="Итог 2 2 2 2 9" xfId="35372"/>
    <cellStyle name="Итог 2 2 2 3" xfId="35373"/>
    <cellStyle name="Итог 2 2 2 3 10" xfId="35374"/>
    <cellStyle name="Итог 2 2 2 3 2" xfId="35375"/>
    <cellStyle name="Итог 2 2 2 3 2 2" xfId="35376"/>
    <cellStyle name="Итог 2 2 2 3 2 2 2" xfId="35377"/>
    <cellStyle name="Итог 2 2 2 3 2 2 3" xfId="35378"/>
    <cellStyle name="Итог 2 2 2 3 2 2 4" xfId="35379"/>
    <cellStyle name="Итог 2 2 2 3 2 2 5" xfId="35380"/>
    <cellStyle name="Итог 2 2 2 3 2 2 6" xfId="35381"/>
    <cellStyle name="Итог 2 2 2 3 2 3" xfId="35382"/>
    <cellStyle name="Итог 2 2 2 3 2 4" xfId="35383"/>
    <cellStyle name="Итог 2 2 2 3 2 5" xfId="35384"/>
    <cellStyle name="Итог 2 2 2 3 2 6" xfId="35385"/>
    <cellStyle name="Итог 2 2 2 3 2 7" xfId="35386"/>
    <cellStyle name="Итог 2 2 2 3 2 8" xfId="35387"/>
    <cellStyle name="Итог 2 2 2 3 3" xfId="35388"/>
    <cellStyle name="Итог 2 2 2 3 3 2" xfId="35389"/>
    <cellStyle name="Итог 2 2 2 3 3 3" xfId="35390"/>
    <cellStyle name="Итог 2 2 2 3 3 4" xfId="35391"/>
    <cellStyle name="Итог 2 2 2 3 3 5" xfId="35392"/>
    <cellStyle name="Итог 2 2 2 3 3 6" xfId="35393"/>
    <cellStyle name="Итог 2 2 2 3 3 7" xfId="35394"/>
    <cellStyle name="Итог 2 2 2 3 4" xfId="35395"/>
    <cellStyle name="Итог 2 2 2 3 4 2" xfId="35396"/>
    <cellStyle name="Итог 2 2 2 3 4 3" xfId="35397"/>
    <cellStyle name="Итог 2 2 2 3 4 4" xfId="35398"/>
    <cellStyle name="Итог 2 2 2 3 4 5" xfId="35399"/>
    <cellStyle name="Итог 2 2 2 3 4 6" xfId="35400"/>
    <cellStyle name="Итог 2 2 2 3 5" xfId="35401"/>
    <cellStyle name="Итог 2 2 2 3 6" xfId="35402"/>
    <cellStyle name="Итог 2 2 2 3 7" xfId="35403"/>
    <cellStyle name="Итог 2 2 2 3 8" xfId="35404"/>
    <cellStyle name="Итог 2 2 2 3 9" xfId="35405"/>
    <cellStyle name="Итог 2 2 2 4" xfId="35406"/>
    <cellStyle name="Итог 2 2 2 4 2" xfId="35407"/>
    <cellStyle name="Итог 2 2 2 4 2 2" xfId="35408"/>
    <cellStyle name="Итог 2 2 2 4 2 3" xfId="35409"/>
    <cellStyle name="Итог 2 2 2 4 2 4" xfId="35410"/>
    <cellStyle name="Итог 2 2 2 4 2 5" xfId="35411"/>
    <cellStyle name="Итог 2 2 2 4 2 6" xfId="35412"/>
    <cellStyle name="Итог 2 2 2 4 3" xfId="35413"/>
    <cellStyle name="Итог 2 2 2 4 4" xfId="35414"/>
    <cellStyle name="Итог 2 2 2 4 5" xfId="35415"/>
    <cellStyle name="Итог 2 2 2 4 6" xfId="35416"/>
    <cellStyle name="Итог 2 2 2 4 7" xfId="35417"/>
    <cellStyle name="Итог 2 2 2 4 8" xfId="35418"/>
    <cellStyle name="Итог 2 2 2 5" xfId="35419"/>
    <cellStyle name="Итог 2 2 2 5 2" xfId="35420"/>
    <cellStyle name="Итог 2 2 2 5 2 2" xfId="35421"/>
    <cellStyle name="Итог 2 2 2 5 2 3" xfId="35422"/>
    <cellStyle name="Итог 2 2 2 5 2 4" xfId="35423"/>
    <cellStyle name="Итог 2 2 2 5 2 5" xfId="35424"/>
    <cellStyle name="Итог 2 2 2 5 2 6" xfId="35425"/>
    <cellStyle name="Итог 2 2 2 5 3" xfId="35426"/>
    <cellStyle name="Итог 2 2 2 5 4" xfId="35427"/>
    <cellStyle name="Итог 2 2 2 5 5" xfId="35428"/>
    <cellStyle name="Итог 2 2 2 5 6" xfId="35429"/>
    <cellStyle name="Итог 2 2 2 5 7" xfId="35430"/>
    <cellStyle name="Итог 2 2 2 5 8" xfId="35431"/>
    <cellStyle name="Итог 2 2 2 6" xfId="35432"/>
    <cellStyle name="Итог 2 2 2 6 2" xfId="35433"/>
    <cellStyle name="Итог 2 2 2 6 3" xfId="35434"/>
    <cellStyle name="Итог 2 2 2 6 4" xfId="35435"/>
    <cellStyle name="Итог 2 2 2 6 5" xfId="35436"/>
    <cellStyle name="Итог 2 2 2 6 6" xfId="35437"/>
    <cellStyle name="Итог 2 2 2 6 7" xfId="35438"/>
    <cellStyle name="Итог 2 2 2 7" xfId="35439"/>
    <cellStyle name="Итог 2 2 2 7 2" xfId="35440"/>
    <cellStyle name="Итог 2 2 2 7 3" xfId="35441"/>
    <cellStyle name="Итог 2 2 2 7 4" xfId="35442"/>
    <cellStyle name="Итог 2 2 2 7 5" xfId="35443"/>
    <cellStyle name="Итог 2 2 2 7 6" xfId="35444"/>
    <cellStyle name="Итог 2 2 2 8" xfId="35445"/>
    <cellStyle name="Итог 2 2 2 9" xfId="35446"/>
    <cellStyle name="Итог 2 2 3" xfId="35447"/>
    <cellStyle name="Итог 2 2 3 10" xfId="35448"/>
    <cellStyle name="Итог 2 2 3 2" xfId="35449"/>
    <cellStyle name="Итог 2 2 3 2 2" xfId="35450"/>
    <cellStyle name="Итог 2 2 3 2 2 2" xfId="35451"/>
    <cellStyle name="Итог 2 2 3 2 2 3" xfId="35452"/>
    <cellStyle name="Итог 2 2 3 2 2 4" xfId="35453"/>
    <cellStyle name="Итог 2 2 3 2 2 5" xfId="35454"/>
    <cellStyle name="Итог 2 2 3 2 2 6" xfId="35455"/>
    <cellStyle name="Итог 2 2 3 2 3" xfId="35456"/>
    <cellStyle name="Итог 2 2 3 2 4" xfId="35457"/>
    <cellStyle name="Итог 2 2 3 2 5" xfId="35458"/>
    <cellStyle name="Итог 2 2 3 2 6" xfId="35459"/>
    <cellStyle name="Итог 2 2 3 2 7" xfId="35460"/>
    <cellStyle name="Итог 2 2 3 2 8" xfId="35461"/>
    <cellStyle name="Итог 2 2 3 3" xfId="35462"/>
    <cellStyle name="Итог 2 2 3 3 2" xfId="35463"/>
    <cellStyle name="Итог 2 2 3 3 3" xfId="35464"/>
    <cellStyle name="Итог 2 2 3 3 4" xfId="35465"/>
    <cellStyle name="Итог 2 2 3 3 5" xfId="35466"/>
    <cellStyle name="Итог 2 2 3 3 6" xfId="35467"/>
    <cellStyle name="Итог 2 2 3 3 7" xfId="35468"/>
    <cellStyle name="Итог 2 2 3 4" xfId="35469"/>
    <cellStyle name="Итог 2 2 3 4 2" xfId="35470"/>
    <cellStyle name="Итог 2 2 3 4 3" xfId="35471"/>
    <cellStyle name="Итог 2 2 3 4 4" xfId="35472"/>
    <cellStyle name="Итог 2 2 3 4 5" xfId="35473"/>
    <cellStyle name="Итог 2 2 3 4 6" xfId="35474"/>
    <cellStyle name="Итог 2 2 3 5" xfId="35475"/>
    <cellStyle name="Итог 2 2 3 6" xfId="35476"/>
    <cellStyle name="Итог 2 2 3 7" xfId="35477"/>
    <cellStyle name="Итог 2 2 3 8" xfId="35478"/>
    <cellStyle name="Итог 2 2 3 9" xfId="35479"/>
    <cellStyle name="Итог 2 2 4" xfId="35480"/>
    <cellStyle name="Итог 2 2 4 2" xfId="35481"/>
    <cellStyle name="Итог 2 2 4 2 2" xfId="35482"/>
    <cellStyle name="Итог 2 2 4 2 3" xfId="35483"/>
    <cellStyle name="Итог 2 2 4 2 4" xfId="35484"/>
    <cellStyle name="Итог 2 2 4 2 5" xfId="35485"/>
    <cellStyle name="Итог 2 2 4 2 6" xfId="35486"/>
    <cellStyle name="Итог 2 2 4 3" xfId="35487"/>
    <cellStyle name="Итог 2 2 4 4" xfId="35488"/>
    <cellStyle name="Итог 2 2 4 5" xfId="35489"/>
    <cellStyle name="Итог 2 2 4 6" xfId="35490"/>
    <cellStyle name="Итог 2 2 4 7" xfId="35491"/>
    <cellStyle name="Итог 2 2 4 8" xfId="35492"/>
    <cellStyle name="Итог 2 2 5" xfId="35493"/>
    <cellStyle name="Итог 2 2 5 2" xfId="35494"/>
    <cellStyle name="Итог 2 2 5 2 2" xfId="35495"/>
    <cellStyle name="Итог 2 2 5 2 3" xfId="35496"/>
    <cellStyle name="Итог 2 2 5 2 4" xfId="35497"/>
    <cellStyle name="Итог 2 2 5 2 5" xfId="35498"/>
    <cellStyle name="Итог 2 2 5 2 6" xfId="35499"/>
    <cellStyle name="Итог 2 2 5 3" xfId="35500"/>
    <cellStyle name="Итог 2 2 5 4" xfId="35501"/>
    <cellStyle name="Итог 2 2 5 5" xfId="35502"/>
    <cellStyle name="Итог 2 2 5 6" xfId="35503"/>
    <cellStyle name="Итог 2 2 5 7" xfId="35504"/>
    <cellStyle name="Итог 2 2 5 8" xfId="35505"/>
    <cellStyle name="Итог 2 2 6" xfId="35506"/>
    <cellStyle name="Итог 2 2 6 2" xfId="35507"/>
    <cellStyle name="Итог 2 2 6 3" xfId="35508"/>
    <cellStyle name="Итог 2 2 6 4" xfId="35509"/>
    <cellStyle name="Итог 2 2 6 5" xfId="35510"/>
    <cellStyle name="Итог 2 2 6 6" xfId="35511"/>
    <cellStyle name="Итог 2 2 7" xfId="35512"/>
    <cellStyle name="Итог 2 2 7 2" xfId="35513"/>
    <cellStyle name="Итог 2 2 7 3" xfId="35514"/>
    <cellStyle name="Итог 2 2 7 4" xfId="35515"/>
    <cellStyle name="Итог 2 2 7 5" xfId="35516"/>
    <cellStyle name="Итог 2 2 7 6" xfId="35517"/>
    <cellStyle name="Итог 2 2 8" xfId="35518"/>
    <cellStyle name="Итог 2 2 8 2" xfId="35519"/>
    <cellStyle name="Итог 2 2 8 3" xfId="35520"/>
    <cellStyle name="Итог 2 2 8 4" xfId="35521"/>
    <cellStyle name="Итог 2 2 8 5" xfId="35522"/>
    <cellStyle name="Итог 2 2 9" xfId="35523"/>
    <cellStyle name="Итог 2 2 9 2" xfId="35524"/>
    <cellStyle name="Итог 2 2 9 3" xfId="35525"/>
    <cellStyle name="Итог 2 2 9 4" xfId="35526"/>
    <cellStyle name="Итог 2 2 9 5" xfId="35527"/>
    <cellStyle name="Итог 2 3" xfId="35528"/>
    <cellStyle name="Итог 2 3 10" xfId="35529"/>
    <cellStyle name="Итог 2 3 11" xfId="35530"/>
    <cellStyle name="Итог 2 3 12" xfId="35531"/>
    <cellStyle name="Итог 2 3 13" xfId="35532"/>
    <cellStyle name="Итог 2 3 2" xfId="35533"/>
    <cellStyle name="Итог 2 3 2 10" xfId="35534"/>
    <cellStyle name="Итог 2 3 2 2" xfId="35535"/>
    <cellStyle name="Итог 2 3 2 2 2" xfId="35536"/>
    <cellStyle name="Итог 2 3 2 2 2 2" xfId="35537"/>
    <cellStyle name="Итог 2 3 2 2 2 3" xfId="35538"/>
    <cellStyle name="Итог 2 3 2 2 2 4" xfId="35539"/>
    <cellStyle name="Итог 2 3 2 2 2 5" xfId="35540"/>
    <cellStyle name="Итог 2 3 2 2 2 6" xfId="35541"/>
    <cellStyle name="Итог 2 3 2 2 3" xfId="35542"/>
    <cellStyle name="Итог 2 3 2 2 4" xfId="35543"/>
    <cellStyle name="Итог 2 3 2 2 5" xfId="35544"/>
    <cellStyle name="Итог 2 3 2 2 6" xfId="35545"/>
    <cellStyle name="Итог 2 3 2 2 7" xfId="35546"/>
    <cellStyle name="Итог 2 3 2 2 8" xfId="35547"/>
    <cellStyle name="Итог 2 3 2 3" xfId="35548"/>
    <cellStyle name="Итог 2 3 2 3 2" xfId="35549"/>
    <cellStyle name="Итог 2 3 2 3 3" xfId="35550"/>
    <cellStyle name="Итог 2 3 2 3 4" xfId="35551"/>
    <cellStyle name="Итог 2 3 2 3 5" xfId="35552"/>
    <cellStyle name="Итог 2 3 2 3 6" xfId="35553"/>
    <cellStyle name="Итог 2 3 2 3 7" xfId="35554"/>
    <cellStyle name="Итог 2 3 2 4" xfId="35555"/>
    <cellStyle name="Итог 2 3 2 4 2" xfId="35556"/>
    <cellStyle name="Итог 2 3 2 4 3" xfId="35557"/>
    <cellStyle name="Итог 2 3 2 4 4" xfId="35558"/>
    <cellStyle name="Итог 2 3 2 4 5" xfId="35559"/>
    <cellStyle name="Итог 2 3 2 4 6" xfId="35560"/>
    <cellStyle name="Итог 2 3 2 5" xfId="35561"/>
    <cellStyle name="Итог 2 3 2 6" xfId="35562"/>
    <cellStyle name="Итог 2 3 2 7" xfId="35563"/>
    <cellStyle name="Итог 2 3 2 8" xfId="35564"/>
    <cellStyle name="Итог 2 3 2 9" xfId="35565"/>
    <cellStyle name="Итог 2 3 3" xfId="35566"/>
    <cellStyle name="Итог 2 3 3 10" xfId="35567"/>
    <cellStyle name="Итог 2 3 3 2" xfId="35568"/>
    <cellStyle name="Итог 2 3 3 2 2" xfId="35569"/>
    <cellStyle name="Итог 2 3 3 2 2 2" xfId="35570"/>
    <cellStyle name="Итог 2 3 3 2 2 3" xfId="35571"/>
    <cellStyle name="Итог 2 3 3 2 2 4" xfId="35572"/>
    <cellStyle name="Итог 2 3 3 2 2 5" xfId="35573"/>
    <cellStyle name="Итог 2 3 3 2 2 6" xfId="35574"/>
    <cellStyle name="Итог 2 3 3 2 3" xfId="35575"/>
    <cellStyle name="Итог 2 3 3 2 4" xfId="35576"/>
    <cellStyle name="Итог 2 3 3 2 5" xfId="35577"/>
    <cellStyle name="Итог 2 3 3 2 6" xfId="35578"/>
    <cellStyle name="Итог 2 3 3 2 7" xfId="35579"/>
    <cellStyle name="Итог 2 3 3 2 8" xfId="35580"/>
    <cellStyle name="Итог 2 3 3 3" xfId="35581"/>
    <cellStyle name="Итог 2 3 3 3 2" xfId="35582"/>
    <cellStyle name="Итог 2 3 3 3 3" xfId="35583"/>
    <cellStyle name="Итог 2 3 3 3 4" xfId="35584"/>
    <cellStyle name="Итог 2 3 3 3 5" xfId="35585"/>
    <cellStyle name="Итог 2 3 3 3 6" xfId="35586"/>
    <cellStyle name="Итог 2 3 3 3 7" xfId="35587"/>
    <cellStyle name="Итог 2 3 3 4" xfId="35588"/>
    <cellStyle name="Итог 2 3 3 4 2" xfId="35589"/>
    <cellStyle name="Итог 2 3 3 4 3" xfId="35590"/>
    <cellStyle name="Итог 2 3 3 4 4" xfId="35591"/>
    <cellStyle name="Итог 2 3 3 4 5" xfId="35592"/>
    <cellStyle name="Итог 2 3 3 4 6" xfId="35593"/>
    <cellStyle name="Итог 2 3 3 5" xfId="35594"/>
    <cellStyle name="Итог 2 3 3 6" xfId="35595"/>
    <cellStyle name="Итог 2 3 3 7" xfId="35596"/>
    <cellStyle name="Итог 2 3 3 8" xfId="35597"/>
    <cellStyle name="Итог 2 3 3 9" xfId="35598"/>
    <cellStyle name="Итог 2 3 4" xfId="35599"/>
    <cellStyle name="Итог 2 3 4 2" xfId="35600"/>
    <cellStyle name="Итог 2 3 4 2 2" xfId="35601"/>
    <cellStyle name="Итог 2 3 4 2 3" xfId="35602"/>
    <cellStyle name="Итог 2 3 4 2 4" xfId="35603"/>
    <cellStyle name="Итог 2 3 4 2 5" xfId="35604"/>
    <cellStyle name="Итог 2 3 4 2 6" xfId="35605"/>
    <cellStyle name="Итог 2 3 4 3" xfId="35606"/>
    <cellStyle name="Итог 2 3 4 4" xfId="35607"/>
    <cellStyle name="Итог 2 3 4 5" xfId="35608"/>
    <cellStyle name="Итог 2 3 4 6" xfId="35609"/>
    <cellStyle name="Итог 2 3 4 7" xfId="35610"/>
    <cellStyle name="Итог 2 3 4 8" xfId="35611"/>
    <cellStyle name="Итог 2 3 5" xfId="35612"/>
    <cellStyle name="Итог 2 3 5 2" xfId="35613"/>
    <cellStyle name="Итог 2 3 5 2 2" xfId="35614"/>
    <cellStyle name="Итог 2 3 5 2 3" xfId="35615"/>
    <cellStyle name="Итог 2 3 5 2 4" xfId="35616"/>
    <cellStyle name="Итог 2 3 5 2 5" xfId="35617"/>
    <cellStyle name="Итог 2 3 5 2 6" xfId="35618"/>
    <cellStyle name="Итог 2 3 5 3" xfId="35619"/>
    <cellStyle name="Итог 2 3 5 4" xfId="35620"/>
    <cellStyle name="Итог 2 3 5 5" xfId="35621"/>
    <cellStyle name="Итог 2 3 5 6" xfId="35622"/>
    <cellStyle name="Итог 2 3 5 7" xfId="35623"/>
    <cellStyle name="Итог 2 3 5 8" xfId="35624"/>
    <cellStyle name="Итог 2 3 6" xfId="35625"/>
    <cellStyle name="Итог 2 3 6 2" xfId="35626"/>
    <cellStyle name="Итог 2 3 6 3" xfId="35627"/>
    <cellStyle name="Итог 2 3 6 4" xfId="35628"/>
    <cellStyle name="Итог 2 3 6 5" xfId="35629"/>
    <cellStyle name="Итог 2 3 6 6" xfId="35630"/>
    <cellStyle name="Итог 2 3 6 7" xfId="35631"/>
    <cellStyle name="Итог 2 3 7" xfId="35632"/>
    <cellStyle name="Итог 2 3 7 2" xfId="35633"/>
    <cellStyle name="Итог 2 3 7 3" xfId="35634"/>
    <cellStyle name="Итог 2 3 7 4" xfId="35635"/>
    <cellStyle name="Итог 2 3 7 5" xfId="35636"/>
    <cellStyle name="Итог 2 3 7 6" xfId="35637"/>
    <cellStyle name="Итог 2 3 8" xfId="35638"/>
    <cellStyle name="Итог 2 3 8 2" xfId="35639"/>
    <cellStyle name="Итог 2 3 9" xfId="35640"/>
    <cellStyle name="Итог 2 3 9 2" xfId="35641"/>
    <cellStyle name="Итог 2 4" xfId="35642"/>
    <cellStyle name="Итог 2 4 10" xfId="35643"/>
    <cellStyle name="Итог 2 4 11" xfId="35644"/>
    <cellStyle name="Итог 2 4 12" xfId="35645"/>
    <cellStyle name="Итог 2 4 13" xfId="35646"/>
    <cellStyle name="Итог 2 4 2" xfId="35647"/>
    <cellStyle name="Итог 2 4 2 10" xfId="35648"/>
    <cellStyle name="Итог 2 4 2 2" xfId="35649"/>
    <cellStyle name="Итог 2 4 2 2 2" xfId="35650"/>
    <cellStyle name="Итог 2 4 2 2 2 2" xfId="35651"/>
    <cellStyle name="Итог 2 4 2 2 2 3" xfId="35652"/>
    <cellStyle name="Итог 2 4 2 2 2 4" xfId="35653"/>
    <cellStyle name="Итог 2 4 2 2 2 5" xfId="35654"/>
    <cellStyle name="Итог 2 4 2 2 2 6" xfId="35655"/>
    <cellStyle name="Итог 2 4 2 2 3" xfId="35656"/>
    <cellStyle name="Итог 2 4 2 2 4" xfId="35657"/>
    <cellStyle name="Итог 2 4 2 2 5" xfId="35658"/>
    <cellStyle name="Итог 2 4 2 2 6" xfId="35659"/>
    <cellStyle name="Итог 2 4 2 2 7" xfId="35660"/>
    <cellStyle name="Итог 2 4 2 2 8" xfId="35661"/>
    <cellStyle name="Итог 2 4 2 3" xfId="35662"/>
    <cellStyle name="Итог 2 4 2 3 2" xfId="35663"/>
    <cellStyle name="Итог 2 4 2 3 3" xfId="35664"/>
    <cellStyle name="Итог 2 4 2 3 4" xfId="35665"/>
    <cellStyle name="Итог 2 4 2 3 5" xfId="35666"/>
    <cellStyle name="Итог 2 4 2 3 6" xfId="35667"/>
    <cellStyle name="Итог 2 4 2 3 7" xfId="35668"/>
    <cellStyle name="Итог 2 4 2 4" xfId="35669"/>
    <cellStyle name="Итог 2 4 2 4 2" xfId="35670"/>
    <cellStyle name="Итог 2 4 2 4 3" xfId="35671"/>
    <cellStyle name="Итог 2 4 2 4 4" xfId="35672"/>
    <cellStyle name="Итог 2 4 2 4 5" xfId="35673"/>
    <cellStyle name="Итог 2 4 2 4 6" xfId="35674"/>
    <cellStyle name="Итог 2 4 2 5" xfId="35675"/>
    <cellStyle name="Итог 2 4 2 6" xfId="35676"/>
    <cellStyle name="Итог 2 4 2 7" xfId="35677"/>
    <cellStyle name="Итог 2 4 2 8" xfId="35678"/>
    <cellStyle name="Итог 2 4 2 9" xfId="35679"/>
    <cellStyle name="Итог 2 4 3" xfId="35680"/>
    <cellStyle name="Итог 2 4 3 10" xfId="35681"/>
    <cellStyle name="Итог 2 4 3 2" xfId="35682"/>
    <cellStyle name="Итог 2 4 3 2 2" xfId="35683"/>
    <cellStyle name="Итог 2 4 3 2 2 2" xfId="35684"/>
    <cellStyle name="Итог 2 4 3 2 2 3" xfId="35685"/>
    <cellStyle name="Итог 2 4 3 2 2 4" xfId="35686"/>
    <cellStyle name="Итог 2 4 3 2 2 5" xfId="35687"/>
    <cellStyle name="Итог 2 4 3 2 2 6" xfId="35688"/>
    <cellStyle name="Итог 2 4 3 2 3" xfId="35689"/>
    <cellStyle name="Итог 2 4 3 2 4" xfId="35690"/>
    <cellStyle name="Итог 2 4 3 2 5" xfId="35691"/>
    <cellStyle name="Итог 2 4 3 2 6" xfId="35692"/>
    <cellStyle name="Итог 2 4 3 2 7" xfId="35693"/>
    <cellStyle name="Итог 2 4 3 2 8" xfId="35694"/>
    <cellStyle name="Итог 2 4 3 3" xfId="35695"/>
    <cellStyle name="Итог 2 4 3 3 2" xfId="35696"/>
    <cellStyle name="Итог 2 4 3 3 3" xfId="35697"/>
    <cellStyle name="Итог 2 4 3 3 4" xfId="35698"/>
    <cellStyle name="Итог 2 4 3 3 5" xfId="35699"/>
    <cellStyle name="Итог 2 4 3 3 6" xfId="35700"/>
    <cellStyle name="Итог 2 4 3 3 7" xfId="35701"/>
    <cellStyle name="Итог 2 4 3 4" xfId="35702"/>
    <cellStyle name="Итог 2 4 3 4 2" xfId="35703"/>
    <cellStyle name="Итог 2 4 3 4 3" xfId="35704"/>
    <cellStyle name="Итог 2 4 3 4 4" xfId="35705"/>
    <cellStyle name="Итог 2 4 3 4 5" xfId="35706"/>
    <cellStyle name="Итог 2 4 3 4 6" xfId="35707"/>
    <cellStyle name="Итог 2 4 3 5" xfId="35708"/>
    <cellStyle name="Итог 2 4 3 6" xfId="35709"/>
    <cellStyle name="Итог 2 4 3 7" xfId="35710"/>
    <cellStyle name="Итог 2 4 3 8" xfId="35711"/>
    <cellStyle name="Итог 2 4 3 9" xfId="35712"/>
    <cellStyle name="Итог 2 4 4" xfId="35713"/>
    <cellStyle name="Итог 2 4 4 2" xfId="35714"/>
    <cellStyle name="Итог 2 4 4 2 2" xfId="35715"/>
    <cellStyle name="Итог 2 4 4 2 3" xfId="35716"/>
    <cellStyle name="Итог 2 4 4 2 4" xfId="35717"/>
    <cellStyle name="Итог 2 4 4 2 5" xfId="35718"/>
    <cellStyle name="Итог 2 4 4 2 6" xfId="35719"/>
    <cellStyle name="Итог 2 4 4 3" xfId="35720"/>
    <cellStyle name="Итог 2 4 4 4" xfId="35721"/>
    <cellStyle name="Итог 2 4 4 5" xfId="35722"/>
    <cellStyle name="Итог 2 4 4 6" xfId="35723"/>
    <cellStyle name="Итог 2 4 4 7" xfId="35724"/>
    <cellStyle name="Итог 2 4 4 8" xfId="35725"/>
    <cellStyle name="Итог 2 4 5" xfId="35726"/>
    <cellStyle name="Итог 2 4 5 2" xfId="35727"/>
    <cellStyle name="Итог 2 4 5 2 2" xfId="35728"/>
    <cellStyle name="Итог 2 4 5 2 3" xfId="35729"/>
    <cellStyle name="Итог 2 4 5 2 4" xfId="35730"/>
    <cellStyle name="Итог 2 4 5 2 5" xfId="35731"/>
    <cellStyle name="Итог 2 4 5 2 6" xfId="35732"/>
    <cellStyle name="Итог 2 4 5 3" xfId="35733"/>
    <cellStyle name="Итог 2 4 5 4" xfId="35734"/>
    <cellStyle name="Итог 2 4 5 5" xfId="35735"/>
    <cellStyle name="Итог 2 4 5 6" xfId="35736"/>
    <cellStyle name="Итог 2 4 5 7" xfId="35737"/>
    <cellStyle name="Итог 2 4 5 8" xfId="35738"/>
    <cellStyle name="Итог 2 4 6" xfId="35739"/>
    <cellStyle name="Итог 2 4 6 2" xfId="35740"/>
    <cellStyle name="Итог 2 4 6 3" xfId="35741"/>
    <cellStyle name="Итог 2 4 6 4" xfId="35742"/>
    <cellStyle name="Итог 2 4 6 5" xfId="35743"/>
    <cellStyle name="Итог 2 4 6 6" xfId="35744"/>
    <cellStyle name="Итог 2 4 6 7" xfId="35745"/>
    <cellStyle name="Итог 2 4 7" xfId="35746"/>
    <cellStyle name="Итог 2 4 7 2" xfId="35747"/>
    <cellStyle name="Итог 2 4 7 3" xfId="35748"/>
    <cellStyle name="Итог 2 4 7 4" xfId="35749"/>
    <cellStyle name="Итог 2 4 7 5" xfId="35750"/>
    <cellStyle name="Итог 2 4 7 6" xfId="35751"/>
    <cellStyle name="Итог 2 4 8" xfId="35752"/>
    <cellStyle name="Итог 2 4 9" xfId="35753"/>
    <cellStyle name="Итог 2 5" xfId="35754"/>
    <cellStyle name="Итог 2 5 10" xfId="35755"/>
    <cellStyle name="Итог 2 5 2" xfId="35756"/>
    <cellStyle name="Итог 2 5 2 2" xfId="35757"/>
    <cellStyle name="Итог 2 5 2 2 2" xfId="35758"/>
    <cellStyle name="Итог 2 5 2 2 3" xfId="35759"/>
    <cellStyle name="Итог 2 5 2 2 4" xfId="35760"/>
    <cellStyle name="Итог 2 5 2 2 5" xfId="35761"/>
    <cellStyle name="Итог 2 5 2 2 6" xfId="35762"/>
    <cellStyle name="Итог 2 5 2 3" xfId="35763"/>
    <cellStyle name="Итог 2 5 2 4" xfId="35764"/>
    <cellStyle name="Итог 2 5 2 5" xfId="35765"/>
    <cellStyle name="Итог 2 5 2 6" xfId="35766"/>
    <cellStyle name="Итог 2 5 2 7" xfId="35767"/>
    <cellStyle name="Итог 2 5 2 8" xfId="35768"/>
    <cellStyle name="Итог 2 5 3" xfId="35769"/>
    <cellStyle name="Итог 2 5 3 2" xfId="35770"/>
    <cellStyle name="Итог 2 5 3 3" xfId="35771"/>
    <cellStyle name="Итог 2 5 3 4" xfId="35772"/>
    <cellStyle name="Итог 2 5 3 5" xfId="35773"/>
    <cellStyle name="Итог 2 5 3 6" xfId="35774"/>
    <cellStyle name="Итог 2 5 3 7" xfId="35775"/>
    <cellStyle name="Итог 2 5 4" xfId="35776"/>
    <cellStyle name="Итог 2 5 4 2" xfId="35777"/>
    <cellStyle name="Итог 2 5 4 3" xfId="35778"/>
    <cellStyle name="Итог 2 5 4 4" xfId="35779"/>
    <cellStyle name="Итог 2 5 4 5" xfId="35780"/>
    <cellStyle name="Итог 2 5 4 6" xfId="35781"/>
    <cellStyle name="Итог 2 5 5" xfId="35782"/>
    <cellStyle name="Итог 2 5 6" xfId="35783"/>
    <cellStyle name="Итог 2 5 7" xfId="35784"/>
    <cellStyle name="Итог 2 5 8" xfId="35785"/>
    <cellStyle name="Итог 2 5 9" xfId="35786"/>
    <cellStyle name="Итог 2 6" xfId="35787"/>
    <cellStyle name="Итог 2 6 2" xfId="35788"/>
    <cellStyle name="Итог 2 6 3" xfId="35789"/>
    <cellStyle name="Итог 2 6 4" xfId="35790"/>
    <cellStyle name="Итог 2 6 5" xfId="35791"/>
    <cellStyle name="Итог 2 7" xfId="35792"/>
    <cellStyle name="Итог 2 7 2" xfId="35793"/>
    <cellStyle name="Итог 2 7 3" xfId="35794"/>
    <cellStyle name="Итог 2 7 4" xfId="35795"/>
    <cellStyle name="Итог 2 7 5" xfId="35796"/>
    <cellStyle name="Итог 2 8" xfId="35797"/>
    <cellStyle name="Итог 2 8 2" xfId="35798"/>
    <cellStyle name="Итог 2 9" xfId="35799"/>
    <cellStyle name="Итог 2 9 2" xfId="35800"/>
    <cellStyle name="Итоги" xfId="35801"/>
    <cellStyle name="Итого" xfId="35802"/>
    <cellStyle name="Итого по строке" xfId="35803"/>
    <cellStyle name="ИТОГОВЫЙ" xfId="35804"/>
    <cellStyle name="Код строки" xfId="35805"/>
    <cellStyle name="Код строки 10" xfId="35806"/>
    <cellStyle name="Код строки 2" xfId="35807"/>
    <cellStyle name="Код строки 2 10" xfId="35808"/>
    <cellStyle name="Код строки 2 11" xfId="35809"/>
    <cellStyle name="Код строки 2 12" xfId="35810"/>
    <cellStyle name="Код строки 2 13" xfId="35811"/>
    <cellStyle name="Код строки 2 14" xfId="35812"/>
    <cellStyle name="Код строки 2 2" xfId="35813"/>
    <cellStyle name="Код строки 2 2 2" xfId="35814"/>
    <cellStyle name="Код строки 2 2 2 10" xfId="35815"/>
    <cellStyle name="Код строки 2 2 2 2" xfId="35816"/>
    <cellStyle name="Код строки 2 2 2 2 2" xfId="35817"/>
    <cellStyle name="Код строки 2 2 2 2 2 2" xfId="35818"/>
    <cellStyle name="Код строки 2 2 2 2 2 3" xfId="35819"/>
    <cellStyle name="Код строки 2 2 2 2 2 4" xfId="35820"/>
    <cellStyle name="Код строки 2 2 2 2 2 5" xfId="35821"/>
    <cellStyle name="Код строки 2 2 2 2 2 6" xfId="35822"/>
    <cellStyle name="Код строки 2 2 2 2 3" xfId="35823"/>
    <cellStyle name="Код строки 2 2 2 2 4" xfId="35824"/>
    <cellStyle name="Код строки 2 2 2 2 5" xfId="35825"/>
    <cellStyle name="Код строки 2 2 2 2 6" xfId="35826"/>
    <cellStyle name="Код строки 2 2 2 2 7" xfId="35827"/>
    <cellStyle name="Код строки 2 2 2 2 8" xfId="35828"/>
    <cellStyle name="Код строки 2 2 2 3" xfId="35829"/>
    <cellStyle name="Код строки 2 2 2 3 2" xfId="35830"/>
    <cellStyle name="Код строки 2 2 2 3 2 2" xfId="35831"/>
    <cellStyle name="Код строки 2 2 2 3 2 3" xfId="35832"/>
    <cellStyle name="Код строки 2 2 2 3 2 4" xfId="35833"/>
    <cellStyle name="Код строки 2 2 2 3 2 5" xfId="35834"/>
    <cellStyle name="Код строки 2 2 2 3 2 6" xfId="35835"/>
    <cellStyle name="Код строки 2 2 2 3 3" xfId="35836"/>
    <cellStyle name="Код строки 2 2 2 3 4" xfId="35837"/>
    <cellStyle name="Код строки 2 2 2 3 5" xfId="35838"/>
    <cellStyle name="Код строки 2 2 2 3 6" xfId="35839"/>
    <cellStyle name="Код строки 2 2 2 3 7" xfId="35840"/>
    <cellStyle name="Код строки 2 2 2 3 8" xfId="35841"/>
    <cellStyle name="Код строки 2 2 2 4" xfId="35842"/>
    <cellStyle name="Код строки 2 2 2 4 2" xfId="35843"/>
    <cellStyle name="Код строки 2 2 2 4 3" xfId="35844"/>
    <cellStyle name="Код строки 2 2 2 4 4" xfId="35845"/>
    <cellStyle name="Код строки 2 2 2 4 5" xfId="35846"/>
    <cellStyle name="Код строки 2 2 2 4 6" xfId="35847"/>
    <cellStyle name="Код строки 2 2 2 4 7" xfId="35848"/>
    <cellStyle name="Код строки 2 2 2 5" xfId="35849"/>
    <cellStyle name="Код строки 2 2 2 6" xfId="35850"/>
    <cellStyle name="Код строки 2 2 2 7" xfId="35851"/>
    <cellStyle name="Код строки 2 2 2 8" xfId="35852"/>
    <cellStyle name="Код строки 2 2 2 9" xfId="35853"/>
    <cellStyle name="Код строки 2 2 3" xfId="35854"/>
    <cellStyle name="Код строки 2 2 3 10" xfId="35855"/>
    <cellStyle name="Код строки 2 2 3 2" xfId="35856"/>
    <cellStyle name="Код строки 2 2 3 2 2" xfId="35857"/>
    <cellStyle name="Код строки 2 2 3 2 2 2" xfId="35858"/>
    <cellStyle name="Код строки 2 2 3 2 2 3" xfId="35859"/>
    <cellStyle name="Код строки 2 2 3 2 2 4" xfId="35860"/>
    <cellStyle name="Код строки 2 2 3 2 2 5" xfId="35861"/>
    <cellStyle name="Код строки 2 2 3 2 2 6" xfId="35862"/>
    <cellStyle name="Код строки 2 2 3 2 3" xfId="35863"/>
    <cellStyle name="Код строки 2 2 3 2 4" xfId="35864"/>
    <cellStyle name="Код строки 2 2 3 2 5" xfId="35865"/>
    <cellStyle name="Код строки 2 2 3 2 6" xfId="35866"/>
    <cellStyle name="Код строки 2 2 3 2 7" xfId="35867"/>
    <cellStyle name="Код строки 2 2 3 2 8" xfId="35868"/>
    <cellStyle name="Код строки 2 2 3 3" xfId="35869"/>
    <cellStyle name="Код строки 2 2 3 3 2" xfId="35870"/>
    <cellStyle name="Код строки 2 2 3 3 3" xfId="35871"/>
    <cellStyle name="Код строки 2 2 3 3 4" xfId="35872"/>
    <cellStyle name="Код строки 2 2 3 3 5" xfId="35873"/>
    <cellStyle name="Код строки 2 2 3 3 6" xfId="35874"/>
    <cellStyle name="Код строки 2 2 3 3 7" xfId="35875"/>
    <cellStyle name="Код строки 2 2 3 4" xfId="35876"/>
    <cellStyle name="Код строки 2 2 3 4 2" xfId="35877"/>
    <cellStyle name="Код строки 2 2 3 4 3" xfId="35878"/>
    <cellStyle name="Код строки 2 2 3 4 4" xfId="35879"/>
    <cellStyle name="Код строки 2 2 3 4 5" xfId="35880"/>
    <cellStyle name="Код строки 2 2 3 4 6" xfId="35881"/>
    <cellStyle name="Код строки 2 2 3 5" xfId="35882"/>
    <cellStyle name="Код строки 2 2 3 6" xfId="35883"/>
    <cellStyle name="Код строки 2 2 3 7" xfId="35884"/>
    <cellStyle name="Код строки 2 2 3 8" xfId="35885"/>
    <cellStyle name="Код строки 2 2 3 9" xfId="35886"/>
    <cellStyle name="Код строки 2 2 4" xfId="35887"/>
    <cellStyle name="Код строки 2 2 4 2" xfId="35888"/>
    <cellStyle name="Код строки 2 2 4 2 2" xfId="35889"/>
    <cellStyle name="Код строки 2 2 4 2 3" xfId="35890"/>
    <cellStyle name="Код строки 2 2 4 2 4" xfId="35891"/>
    <cellStyle name="Код строки 2 2 4 2 5" xfId="35892"/>
    <cellStyle name="Код строки 2 2 4 2 6" xfId="35893"/>
    <cellStyle name="Код строки 2 2 4 3" xfId="35894"/>
    <cellStyle name="Код строки 2 2 4 4" xfId="35895"/>
    <cellStyle name="Код строки 2 2 4 5" xfId="35896"/>
    <cellStyle name="Код строки 2 2 4 6" xfId="35897"/>
    <cellStyle name="Код строки 2 2 4 7" xfId="35898"/>
    <cellStyle name="Код строки 2 2 4 8" xfId="35899"/>
    <cellStyle name="Код строки 2 2 5" xfId="35900"/>
    <cellStyle name="Код строки 2 2 5 2" xfId="35901"/>
    <cellStyle name="Код строки 2 2 5 3" xfId="35902"/>
    <cellStyle name="Код строки 2 2 5 4" xfId="35903"/>
    <cellStyle name="Код строки 2 2 5 5" xfId="35904"/>
    <cellStyle name="Код строки 2 2 5 6" xfId="35905"/>
    <cellStyle name="Код строки 2 2 5 7" xfId="35906"/>
    <cellStyle name="Код строки 2 2 6" xfId="35907"/>
    <cellStyle name="Код строки 2 2 7" xfId="35908"/>
    <cellStyle name="Код строки 2 2 8" xfId="35909"/>
    <cellStyle name="Код строки 2 2 9" xfId="35910"/>
    <cellStyle name="Код строки 2 3" xfId="35911"/>
    <cellStyle name="Код строки 2 3 10" xfId="35912"/>
    <cellStyle name="Код строки 2 3 11" xfId="35913"/>
    <cellStyle name="Код строки 2 3 2" xfId="35914"/>
    <cellStyle name="Код строки 2 3 2 10" xfId="35915"/>
    <cellStyle name="Код строки 2 3 2 2" xfId="35916"/>
    <cellStyle name="Код строки 2 3 2 2 2" xfId="35917"/>
    <cellStyle name="Код строки 2 3 2 2 2 2" xfId="35918"/>
    <cellStyle name="Код строки 2 3 2 2 2 3" xfId="35919"/>
    <cellStyle name="Код строки 2 3 2 2 2 4" xfId="35920"/>
    <cellStyle name="Код строки 2 3 2 2 2 5" xfId="35921"/>
    <cellStyle name="Код строки 2 3 2 2 2 6" xfId="35922"/>
    <cellStyle name="Код строки 2 3 2 2 3" xfId="35923"/>
    <cellStyle name="Код строки 2 3 2 2 4" xfId="35924"/>
    <cellStyle name="Код строки 2 3 2 2 5" xfId="35925"/>
    <cellStyle name="Код строки 2 3 2 2 6" xfId="35926"/>
    <cellStyle name="Код строки 2 3 2 2 7" xfId="35927"/>
    <cellStyle name="Код строки 2 3 2 2 8" xfId="35928"/>
    <cellStyle name="Код строки 2 3 2 3" xfId="35929"/>
    <cellStyle name="Код строки 2 3 2 3 2" xfId="35930"/>
    <cellStyle name="Код строки 2 3 2 3 3" xfId="35931"/>
    <cellStyle name="Код строки 2 3 2 3 4" xfId="35932"/>
    <cellStyle name="Код строки 2 3 2 3 5" xfId="35933"/>
    <cellStyle name="Код строки 2 3 2 3 6" xfId="35934"/>
    <cellStyle name="Код строки 2 3 2 3 7" xfId="35935"/>
    <cellStyle name="Код строки 2 3 2 4" xfId="35936"/>
    <cellStyle name="Код строки 2 3 2 4 2" xfId="35937"/>
    <cellStyle name="Код строки 2 3 2 4 3" xfId="35938"/>
    <cellStyle name="Код строки 2 3 2 4 4" xfId="35939"/>
    <cellStyle name="Код строки 2 3 2 4 5" xfId="35940"/>
    <cellStyle name="Код строки 2 3 2 4 6" xfId="35941"/>
    <cellStyle name="Код строки 2 3 2 5" xfId="35942"/>
    <cellStyle name="Код строки 2 3 2 6" xfId="35943"/>
    <cellStyle name="Код строки 2 3 2 7" xfId="35944"/>
    <cellStyle name="Код строки 2 3 2 8" xfId="35945"/>
    <cellStyle name="Код строки 2 3 2 9" xfId="35946"/>
    <cellStyle name="Код строки 2 3 3" xfId="35947"/>
    <cellStyle name="Код строки 2 3 3 10" xfId="35948"/>
    <cellStyle name="Код строки 2 3 3 2" xfId="35949"/>
    <cellStyle name="Код строки 2 3 3 2 2" xfId="35950"/>
    <cellStyle name="Код строки 2 3 3 2 2 2" xfId="35951"/>
    <cellStyle name="Код строки 2 3 3 2 2 3" xfId="35952"/>
    <cellStyle name="Код строки 2 3 3 2 2 4" xfId="35953"/>
    <cellStyle name="Код строки 2 3 3 2 2 5" xfId="35954"/>
    <cellStyle name="Код строки 2 3 3 2 2 6" xfId="35955"/>
    <cellStyle name="Код строки 2 3 3 2 3" xfId="35956"/>
    <cellStyle name="Код строки 2 3 3 2 4" xfId="35957"/>
    <cellStyle name="Код строки 2 3 3 2 5" xfId="35958"/>
    <cellStyle name="Код строки 2 3 3 2 6" xfId="35959"/>
    <cellStyle name="Код строки 2 3 3 2 7" xfId="35960"/>
    <cellStyle name="Код строки 2 3 3 2 8" xfId="35961"/>
    <cellStyle name="Код строки 2 3 3 3" xfId="35962"/>
    <cellStyle name="Код строки 2 3 3 3 2" xfId="35963"/>
    <cellStyle name="Код строки 2 3 3 3 3" xfId="35964"/>
    <cellStyle name="Код строки 2 3 3 3 4" xfId="35965"/>
    <cellStyle name="Код строки 2 3 3 3 5" xfId="35966"/>
    <cellStyle name="Код строки 2 3 3 3 6" xfId="35967"/>
    <cellStyle name="Код строки 2 3 3 3 7" xfId="35968"/>
    <cellStyle name="Код строки 2 3 3 4" xfId="35969"/>
    <cellStyle name="Код строки 2 3 3 4 2" xfId="35970"/>
    <cellStyle name="Код строки 2 3 3 4 3" xfId="35971"/>
    <cellStyle name="Код строки 2 3 3 4 4" xfId="35972"/>
    <cellStyle name="Код строки 2 3 3 4 5" xfId="35973"/>
    <cellStyle name="Код строки 2 3 3 4 6" xfId="35974"/>
    <cellStyle name="Код строки 2 3 3 5" xfId="35975"/>
    <cellStyle name="Код строки 2 3 3 6" xfId="35976"/>
    <cellStyle name="Код строки 2 3 3 7" xfId="35977"/>
    <cellStyle name="Код строки 2 3 3 8" xfId="35978"/>
    <cellStyle name="Код строки 2 3 3 9" xfId="35979"/>
    <cellStyle name="Код строки 2 3 4" xfId="35980"/>
    <cellStyle name="Код строки 2 3 4 2" xfId="35981"/>
    <cellStyle name="Код строки 2 3 4 2 2" xfId="35982"/>
    <cellStyle name="Код строки 2 3 4 2 3" xfId="35983"/>
    <cellStyle name="Код строки 2 3 4 2 4" xfId="35984"/>
    <cellStyle name="Код строки 2 3 4 2 5" xfId="35985"/>
    <cellStyle name="Код строки 2 3 4 2 6" xfId="35986"/>
    <cellStyle name="Код строки 2 3 4 3" xfId="35987"/>
    <cellStyle name="Код строки 2 3 4 4" xfId="35988"/>
    <cellStyle name="Код строки 2 3 4 5" xfId="35989"/>
    <cellStyle name="Код строки 2 3 4 6" xfId="35990"/>
    <cellStyle name="Код строки 2 3 4 7" xfId="35991"/>
    <cellStyle name="Код строки 2 3 4 8" xfId="35992"/>
    <cellStyle name="Код строки 2 3 5" xfId="35993"/>
    <cellStyle name="Код строки 2 3 5 2" xfId="35994"/>
    <cellStyle name="Код строки 2 3 5 3" xfId="35995"/>
    <cellStyle name="Код строки 2 3 5 4" xfId="35996"/>
    <cellStyle name="Код строки 2 3 5 5" xfId="35997"/>
    <cellStyle name="Код строки 2 3 5 6" xfId="35998"/>
    <cellStyle name="Код строки 2 3 5 7" xfId="35999"/>
    <cellStyle name="Код строки 2 3 6" xfId="36000"/>
    <cellStyle name="Код строки 2 3 7" xfId="36001"/>
    <cellStyle name="Код строки 2 3 8" xfId="36002"/>
    <cellStyle name="Код строки 2 3 9" xfId="36003"/>
    <cellStyle name="Код строки 2 4" xfId="36004"/>
    <cellStyle name="Код строки 2 4 2" xfId="36005"/>
    <cellStyle name="Код строки 2 4 2 2" xfId="36006"/>
    <cellStyle name="Код строки 2 4 2 3" xfId="36007"/>
    <cellStyle name="Код строки 2 4 2 4" xfId="36008"/>
    <cellStyle name="Код строки 2 4 2 5" xfId="36009"/>
    <cellStyle name="Код строки 2 4 2 6" xfId="36010"/>
    <cellStyle name="Код строки 2 4 2 7" xfId="36011"/>
    <cellStyle name="Код строки 2 4 3" xfId="36012"/>
    <cellStyle name="Код строки 2 4 4" xfId="36013"/>
    <cellStyle name="Код строки 2 4 5" xfId="36014"/>
    <cellStyle name="Код строки 2 4 6" xfId="36015"/>
    <cellStyle name="Код строки 2 4 7" xfId="36016"/>
    <cellStyle name="Код строки 2 4 8" xfId="36017"/>
    <cellStyle name="Код строки 2 5" xfId="36018"/>
    <cellStyle name="Код строки 2 5 2" xfId="36019"/>
    <cellStyle name="Код строки 2 5 3" xfId="36020"/>
    <cellStyle name="Код строки 2 5 4" xfId="36021"/>
    <cellStyle name="Код строки 2 6" xfId="36022"/>
    <cellStyle name="Код строки 2 6 2" xfId="36023"/>
    <cellStyle name="Код строки 2 6 3" xfId="36024"/>
    <cellStyle name="Код строки 2 6 4" xfId="36025"/>
    <cellStyle name="Код строки 2 7" xfId="36026"/>
    <cellStyle name="Код строки 2 7 2" xfId="36027"/>
    <cellStyle name="Код строки 2 7 3" xfId="36028"/>
    <cellStyle name="Код строки 2 7 4" xfId="36029"/>
    <cellStyle name="Код строки 2 8" xfId="36030"/>
    <cellStyle name="Код строки 2 9" xfId="36031"/>
    <cellStyle name="Код строки 3" xfId="36032"/>
    <cellStyle name="Код строки 3 2" xfId="36033"/>
    <cellStyle name="Код строки 3 2 10" xfId="36034"/>
    <cellStyle name="Код строки 3 2 2" xfId="36035"/>
    <cellStyle name="Код строки 3 2 2 2" xfId="36036"/>
    <cellStyle name="Код строки 3 2 2 2 2" xfId="36037"/>
    <cellStyle name="Код строки 3 2 2 2 3" xfId="36038"/>
    <cellStyle name="Код строки 3 2 2 2 4" xfId="36039"/>
    <cellStyle name="Код строки 3 2 2 2 5" xfId="36040"/>
    <cellStyle name="Код строки 3 2 2 2 6" xfId="36041"/>
    <cellStyle name="Код строки 3 2 2 3" xfId="36042"/>
    <cellStyle name="Код строки 3 2 2 4" xfId="36043"/>
    <cellStyle name="Код строки 3 2 2 5" xfId="36044"/>
    <cellStyle name="Код строки 3 2 2 6" xfId="36045"/>
    <cellStyle name="Код строки 3 2 2 7" xfId="36046"/>
    <cellStyle name="Код строки 3 2 2 8" xfId="36047"/>
    <cellStyle name="Код строки 3 2 3" xfId="36048"/>
    <cellStyle name="Код строки 3 2 3 2" xfId="36049"/>
    <cellStyle name="Код строки 3 2 3 2 2" xfId="36050"/>
    <cellStyle name="Код строки 3 2 3 2 3" xfId="36051"/>
    <cellStyle name="Код строки 3 2 3 2 4" xfId="36052"/>
    <cellStyle name="Код строки 3 2 3 2 5" xfId="36053"/>
    <cellStyle name="Код строки 3 2 3 2 6" xfId="36054"/>
    <cellStyle name="Код строки 3 2 3 3" xfId="36055"/>
    <cellStyle name="Код строки 3 2 3 4" xfId="36056"/>
    <cellStyle name="Код строки 3 2 3 5" xfId="36057"/>
    <cellStyle name="Код строки 3 2 3 6" xfId="36058"/>
    <cellStyle name="Код строки 3 2 3 7" xfId="36059"/>
    <cellStyle name="Код строки 3 2 3 8" xfId="36060"/>
    <cellStyle name="Код строки 3 2 4" xfId="36061"/>
    <cellStyle name="Код строки 3 2 4 2" xfId="36062"/>
    <cellStyle name="Код строки 3 2 4 3" xfId="36063"/>
    <cellStyle name="Код строки 3 2 4 4" xfId="36064"/>
    <cellStyle name="Код строки 3 2 4 5" xfId="36065"/>
    <cellStyle name="Код строки 3 2 4 6" xfId="36066"/>
    <cellStyle name="Код строки 3 2 4 7" xfId="36067"/>
    <cellStyle name="Код строки 3 2 5" xfId="36068"/>
    <cellStyle name="Код строки 3 2 6" xfId="36069"/>
    <cellStyle name="Код строки 3 2 7" xfId="36070"/>
    <cellStyle name="Код строки 3 2 8" xfId="36071"/>
    <cellStyle name="Код строки 3 2 9" xfId="36072"/>
    <cellStyle name="Код строки 3 3" xfId="36073"/>
    <cellStyle name="Код строки 3 3 10" xfId="36074"/>
    <cellStyle name="Код строки 3 3 2" xfId="36075"/>
    <cellStyle name="Код строки 3 3 2 2" xfId="36076"/>
    <cellStyle name="Код строки 3 3 2 2 2" xfId="36077"/>
    <cellStyle name="Код строки 3 3 2 2 3" xfId="36078"/>
    <cellStyle name="Код строки 3 3 2 2 4" xfId="36079"/>
    <cellStyle name="Код строки 3 3 2 2 5" xfId="36080"/>
    <cellStyle name="Код строки 3 3 2 2 6" xfId="36081"/>
    <cellStyle name="Код строки 3 3 2 3" xfId="36082"/>
    <cellStyle name="Код строки 3 3 2 4" xfId="36083"/>
    <cellStyle name="Код строки 3 3 2 5" xfId="36084"/>
    <cellStyle name="Код строки 3 3 2 6" xfId="36085"/>
    <cellStyle name="Код строки 3 3 2 7" xfId="36086"/>
    <cellStyle name="Код строки 3 3 2 8" xfId="36087"/>
    <cellStyle name="Код строки 3 3 3" xfId="36088"/>
    <cellStyle name="Код строки 3 3 3 2" xfId="36089"/>
    <cellStyle name="Код строки 3 3 3 3" xfId="36090"/>
    <cellStyle name="Код строки 3 3 3 4" xfId="36091"/>
    <cellStyle name="Код строки 3 3 3 5" xfId="36092"/>
    <cellStyle name="Код строки 3 3 3 6" xfId="36093"/>
    <cellStyle name="Код строки 3 3 3 7" xfId="36094"/>
    <cellStyle name="Код строки 3 3 4" xfId="36095"/>
    <cellStyle name="Код строки 3 3 4 2" xfId="36096"/>
    <cellStyle name="Код строки 3 3 4 3" xfId="36097"/>
    <cellStyle name="Код строки 3 3 4 4" xfId="36098"/>
    <cellStyle name="Код строки 3 3 4 5" xfId="36099"/>
    <cellStyle name="Код строки 3 3 4 6" xfId="36100"/>
    <cellStyle name="Код строки 3 3 5" xfId="36101"/>
    <cellStyle name="Код строки 3 3 6" xfId="36102"/>
    <cellStyle name="Код строки 3 3 7" xfId="36103"/>
    <cellStyle name="Код строки 3 3 8" xfId="36104"/>
    <cellStyle name="Код строки 3 3 9" xfId="36105"/>
    <cellStyle name="Код строки 3 4" xfId="36106"/>
    <cellStyle name="Код строки 3 4 2" xfId="36107"/>
    <cellStyle name="Код строки 3 4 2 2" xfId="36108"/>
    <cellStyle name="Код строки 3 4 2 3" xfId="36109"/>
    <cellStyle name="Код строки 3 4 2 4" xfId="36110"/>
    <cellStyle name="Код строки 3 4 2 5" xfId="36111"/>
    <cellStyle name="Код строки 3 4 2 6" xfId="36112"/>
    <cellStyle name="Код строки 3 4 3" xfId="36113"/>
    <cellStyle name="Код строки 3 4 4" xfId="36114"/>
    <cellStyle name="Код строки 3 4 5" xfId="36115"/>
    <cellStyle name="Код строки 3 4 6" xfId="36116"/>
    <cellStyle name="Код строки 3 4 7" xfId="36117"/>
    <cellStyle name="Код строки 3 4 8" xfId="36118"/>
    <cellStyle name="Код строки 3 5" xfId="36119"/>
    <cellStyle name="Код строки 3 5 2" xfId="36120"/>
    <cellStyle name="Код строки 3 5 3" xfId="36121"/>
    <cellStyle name="Код строки 3 5 4" xfId="36122"/>
    <cellStyle name="Код строки 3 5 5" xfId="36123"/>
    <cellStyle name="Код строки 3 5 6" xfId="36124"/>
    <cellStyle name="Код строки 3 5 7" xfId="36125"/>
    <cellStyle name="Код строки 3 6" xfId="36126"/>
    <cellStyle name="Код строки 3 7" xfId="36127"/>
    <cellStyle name="Код строки 3 8" xfId="36128"/>
    <cellStyle name="Код строки 3 9" xfId="36129"/>
    <cellStyle name="Код строки 4" xfId="36130"/>
    <cellStyle name="Код строки 4 2" xfId="36131"/>
    <cellStyle name="Код строки 4 2 2" xfId="36132"/>
    <cellStyle name="Код строки 4 2 3" xfId="36133"/>
    <cellStyle name="Код строки 4 2 4" xfId="36134"/>
    <cellStyle name="Код строки 4 2 5" xfId="36135"/>
    <cellStyle name="Код строки 4 2 6" xfId="36136"/>
    <cellStyle name="Код строки 4 2 7" xfId="36137"/>
    <cellStyle name="Код строки 4 3" xfId="36138"/>
    <cellStyle name="Код строки 4 4" xfId="36139"/>
    <cellStyle name="Код строки 4 5" xfId="36140"/>
    <cellStyle name="Код строки 4 6" xfId="36141"/>
    <cellStyle name="Код строки 4 7" xfId="36142"/>
    <cellStyle name="Код строки 4 8" xfId="36143"/>
    <cellStyle name="Код строки 5" xfId="36144"/>
    <cellStyle name="Код строки 6" xfId="36145"/>
    <cellStyle name="Код строки 7" xfId="36146"/>
    <cellStyle name="Код строки 8" xfId="36147"/>
    <cellStyle name="Код строки 9" xfId="36148"/>
    <cellStyle name="Контрагенты 4" xfId="36149"/>
    <cellStyle name="Контрагенты 4 10" xfId="36150"/>
    <cellStyle name="Контрагенты 4 2" xfId="36151"/>
    <cellStyle name="Контрагенты 4 2 10" xfId="36152"/>
    <cellStyle name="Контрагенты 4 2 11" xfId="36153"/>
    <cellStyle name="Контрагенты 4 2 12" xfId="36154"/>
    <cellStyle name="Контрагенты 4 2 13" xfId="36155"/>
    <cellStyle name="Контрагенты 4 2 14" xfId="36156"/>
    <cellStyle name="Контрагенты 4 2 2" xfId="36157"/>
    <cellStyle name="Контрагенты 4 2 2 2" xfId="36158"/>
    <cellStyle name="Контрагенты 4 2 2 2 10" xfId="36159"/>
    <cellStyle name="Контрагенты 4 2 2 2 2" xfId="36160"/>
    <cellStyle name="Контрагенты 4 2 2 2 2 2" xfId="36161"/>
    <cellStyle name="Контрагенты 4 2 2 2 2 2 2" xfId="36162"/>
    <cellStyle name="Контрагенты 4 2 2 2 2 2 3" xfId="36163"/>
    <cellStyle name="Контрагенты 4 2 2 2 2 2 4" xfId="36164"/>
    <cellStyle name="Контрагенты 4 2 2 2 2 2 5" xfId="36165"/>
    <cellStyle name="Контрагенты 4 2 2 2 2 2 6" xfId="36166"/>
    <cellStyle name="Контрагенты 4 2 2 2 2 3" xfId="36167"/>
    <cellStyle name="Контрагенты 4 2 2 2 2 4" xfId="36168"/>
    <cellStyle name="Контрагенты 4 2 2 2 2 5" xfId="36169"/>
    <cellStyle name="Контрагенты 4 2 2 2 2 6" xfId="36170"/>
    <cellStyle name="Контрагенты 4 2 2 2 2 7" xfId="36171"/>
    <cellStyle name="Контрагенты 4 2 2 2 2 8" xfId="36172"/>
    <cellStyle name="Контрагенты 4 2 2 2 3" xfId="36173"/>
    <cellStyle name="Контрагенты 4 2 2 2 3 2" xfId="36174"/>
    <cellStyle name="Контрагенты 4 2 2 2 3 2 2" xfId="36175"/>
    <cellStyle name="Контрагенты 4 2 2 2 3 2 3" xfId="36176"/>
    <cellStyle name="Контрагенты 4 2 2 2 3 2 4" xfId="36177"/>
    <cellStyle name="Контрагенты 4 2 2 2 3 2 5" xfId="36178"/>
    <cellStyle name="Контрагенты 4 2 2 2 3 2 6" xfId="36179"/>
    <cellStyle name="Контрагенты 4 2 2 2 3 3" xfId="36180"/>
    <cellStyle name="Контрагенты 4 2 2 2 3 4" xfId="36181"/>
    <cellStyle name="Контрагенты 4 2 2 2 3 5" xfId="36182"/>
    <cellStyle name="Контрагенты 4 2 2 2 3 6" xfId="36183"/>
    <cellStyle name="Контрагенты 4 2 2 2 3 7" xfId="36184"/>
    <cellStyle name="Контрагенты 4 2 2 2 3 8" xfId="36185"/>
    <cellStyle name="Контрагенты 4 2 2 2 4" xfId="36186"/>
    <cellStyle name="Контрагенты 4 2 2 2 4 2" xfId="36187"/>
    <cellStyle name="Контрагенты 4 2 2 2 4 3" xfId="36188"/>
    <cellStyle name="Контрагенты 4 2 2 2 4 4" xfId="36189"/>
    <cellStyle name="Контрагенты 4 2 2 2 4 5" xfId="36190"/>
    <cellStyle name="Контрагенты 4 2 2 2 4 6" xfId="36191"/>
    <cellStyle name="Контрагенты 4 2 2 2 4 7" xfId="36192"/>
    <cellStyle name="Контрагенты 4 2 2 2 5" xfId="36193"/>
    <cellStyle name="Контрагенты 4 2 2 2 6" xfId="36194"/>
    <cellStyle name="Контрагенты 4 2 2 2 7" xfId="36195"/>
    <cellStyle name="Контрагенты 4 2 2 2 8" xfId="36196"/>
    <cellStyle name="Контрагенты 4 2 2 2 9" xfId="36197"/>
    <cellStyle name="Контрагенты 4 2 2 3" xfId="36198"/>
    <cellStyle name="Контрагенты 4 2 2 3 10" xfId="36199"/>
    <cellStyle name="Контрагенты 4 2 2 3 2" xfId="36200"/>
    <cellStyle name="Контрагенты 4 2 2 3 2 2" xfId="36201"/>
    <cellStyle name="Контрагенты 4 2 2 3 2 2 2" xfId="36202"/>
    <cellStyle name="Контрагенты 4 2 2 3 2 2 3" xfId="36203"/>
    <cellStyle name="Контрагенты 4 2 2 3 2 2 4" xfId="36204"/>
    <cellStyle name="Контрагенты 4 2 2 3 2 2 5" xfId="36205"/>
    <cellStyle name="Контрагенты 4 2 2 3 2 2 6" xfId="36206"/>
    <cellStyle name="Контрагенты 4 2 2 3 2 3" xfId="36207"/>
    <cellStyle name="Контрагенты 4 2 2 3 2 4" xfId="36208"/>
    <cellStyle name="Контрагенты 4 2 2 3 2 5" xfId="36209"/>
    <cellStyle name="Контрагенты 4 2 2 3 2 6" xfId="36210"/>
    <cellStyle name="Контрагенты 4 2 2 3 2 7" xfId="36211"/>
    <cellStyle name="Контрагенты 4 2 2 3 2 8" xfId="36212"/>
    <cellStyle name="Контрагенты 4 2 2 3 3" xfId="36213"/>
    <cellStyle name="Контрагенты 4 2 2 3 3 2" xfId="36214"/>
    <cellStyle name="Контрагенты 4 2 2 3 3 3" xfId="36215"/>
    <cellStyle name="Контрагенты 4 2 2 3 3 4" xfId="36216"/>
    <cellStyle name="Контрагенты 4 2 2 3 3 5" xfId="36217"/>
    <cellStyle name="Контрагенты 4 2 2 3 3 6" xfId="36218"/>
    <cellStyle name="Контрагенты 4 2 2 3 3 7" xfId="36219"/>
    <cellStyle name="Контрагенты 4 2 2 3 4" xfId="36220"/>
    <cellStyle name="Контрагенты 4 2 2 3 4 2" xfId="36221"/>
    <cellStyle name="Контрагенты 4 2 2 3 4 3" xfId="36222"/>
    <cellStyle name="Контрагенты 4 2 2 3 4 4" xfId="36223"/>
    <cellStyle name="Контрагенты 4 2 2 3 4 5" xfId="36224"/>
    <cellStyle name="Контрагенты 4 2 2 3 4 6" xfId="36225"/>
    <cellStyle name="Контрагенты 4 2 2 3 5" xfId="36226"/>
    <cellStyle name="Контрагенты 4 2 2 3 6" xfId="36227"/>
    <cellStyle name="Контрагенты 4 2 2 3 7" xfId="36228"/>
    <cellStyle name="Контрагенты 4 2 2 3 8" xfId="36229"/>
    <cellStyle name="Контрагенты 4 2 2 3 9" xfId="36230"/>
    <cellStyle name="Контрагенты 4 2 2 4" xfId="36231"/>
    <cellStyle name="Контрагенты 4 2 2 4 2" xfId="36232"/>
    <cellStyle name="Контрагенты 4 2 2 4 2 2" xfId="36233"/>
    <cellStyle name="Контрагенты 4 2 2 4 2 3" xfId="36234"/>
    <cellStyle name="Контрагенты 4 2 2 4 2 4" xfId="36235"/>
    <cellStyle name="Контрагенты 4 2 2 4 2 5" xfId="36236"/>
    <cellStyle name="Контрагенты 4 2 2 4 2 6" xfId="36237"/>
    <cellStyle name="Контрагенты 4 2 2 4 3" xfId="36238"/>
    <cellStyle name="Контрагенты 4 2 2 4 4" xfId="36239"/>
    <cellStyle name="Контрагенты 4 2 2 4 5" xfId="36240"/>
    <cellStyle name="Контрагенты 4 2 2 4 6" xfId="36241"/>
    <cellStyle name="Контрагенты 4 2 2 4 7" xfId="36242"/>
    <cellStyle name="Контрагенты 4 2 2 4 8" xfId="36243"/>
    <cellStyle name="Контрагенты 4 2 2 5" xfId="36244"/>
    <cellStyle name="Контрагенты 4 2 2 5 2" xfId="36245"/>
    <cellStyle name="Контрагенты 4 2 2 5 3" xfId="36246"/>
    <cellStyle name="Контрагенты 4 2 2 5 4" xfId="36247"/>
    <cellStyle name="Контрагенты 4 2 2 5 5" xfId="36248"/>
    <cellStyle name="Контрагенты 4 2 2 5 6" xfId="36249"/>
    <cellStyle name="Контрагенты 4 2 2 5 7" xfId="36250"/>
    <cellStyle name="Контрагенты 4 2 2 6" xfId="36251"/>
    <cellStyle name="Контрагенты 4 2 2 7" xfId="36252"/>
    <cellStyle name="Контрагенты 4 2 2 8" xfId="36253"/>
    <cellStyle name="Контрагенты 4 2 2 9" xfId="36254"/>
    <cellStyle name="Контрагенты 4 2 3" xfId="36255"/>
    <cellStyle name="Контрагенты 4 2 3 10" xfId="36256"/>
    <cellStyle name="Контрагенты 4 2 3 11" xfId="36257"/>
    <cellStyle name="Контрагенты 4 2 3 2" xfId="36258"/>
    <cellStyle name="Контрагенты 4 2 3 2 10" xfId="36259"/>
    <cellStyle name="Контрагенты 4 2 3 2 2" xfId="36260"/>
    <cellStyle name="Контрагенты 4 2 3 2 2 2" xfId="36261"/>
    <cellStyle name="Контрагенты 4 2 3 2 2 2 2" xfId="36262"/>
    <cellStyle name="Контрагенты 4 2 3 2 2 2 3" xfId="36263"/>
    <cellStyle name="Контрагенты 4 2 3 2 2 2 4" xfId="36264"/>
    <cellStyle name="Контрагенты 4 2 3 2 2 2 5" xfId="36265"/>
    <cellStyle name="Контрагенты 4 2 3 2 2 2 6" xfId="36266"/>
    <cellStyle name="Контрагенты 4 2 3 2 2 3" xfId="36267"/>
    <cellStyle name="Контрагенты 4 2 3 2 2 4" xfId="36268"/>
    <cellStyle name="Контрагенты 4 2 3 2 2 5" xfId="36269"/>
    <cellStyle name="Контрагенты 4 2 3 2 2 6" xfId="36270"/>
    <cellStyle name="Контрагенты 4 2 3 2 2 7" xfId="36271"/>
    <cellStyle name="Контрагенты 4 2 3 2 2 8" xfId="36272"/>
    <cellStyle name="Контрагенты 4 2 3 2 3" xfId="36273"/>
    <cellStyle name="Контрагенты 4 2 3 2 3 2" xfId="36274"/>
    <cellStyle name="Контрагенты 4 2 3 2 3 3" xfId="36275"/>
    <cellStyle name="Контрагенты 4 2 3 2 3 4" xfId="36276"/>
    <cellStyle name="Контрагенты 4 2 3 2 3 5" xfId="36277"/>
    <cellStyle name="Контрагенты 4 2 3 2 3 6" xfId="36278"/>
    <cellStyle name="Контрагенты 4 2 3 2 3 7" xfId="36279"/>
    <cellStyle name="Контрагенты 4 2 3 2 4" xfId="36280"/>
    <cellStyle name="Контрагенты 4 2 3 2 4 2" xfId="36281"/>
    <cellStyle name="Контрагенты 4 2 3 2 4 3" xfId="36282"/>
    <cellStyle name="Контрагенты 4 2 3 2 4 4" xfId="36283"/>
    <cellStyle name="Контрагенты 4 2 3 2 4 5" xfId="36284"/>
    <cellStyle name="Контрагенты 4 2 3 2 4 6" xfId="36285"/>
    <cellStyle name="Контрагенты 4 2 3 2 5" xfId="36286"/>
    <cellStyle name="Контрагенты 4 2 3 2 6" xfId="36287"/>
    <cellStyle name="Контрагенты 4 2 3 2 7" xfId="36288"/>
    <cellStyle name="Контрагенты 4 2 3 2 8" xfId="36289"/>
    <cellStyle name="Контрагенты 4 2 3 2 9" xfId="36290"/>
    <cellStyle name="Контрагенты 4 2 3 3" xfId="36291"/>
    <cellStyle name="Контрагенты 4 2 3 3 10" xfId="36292"/>
    <cellStyle name="Контрагенты 4 2 3 3 2" xfId="36293"/>
    <cellStyle name="Контрагенты 4 2 3 3 2 2" xfId="36294"/>
    <cellStyle name="Контрагенты 4 2 3 3 2 2 2" xfId="36295"/>
    <cellStyle name="Контрагенты 4 2 3 3 2 2 3" xfId="36296"/>
    <cellStyle name="Контрагенты 4 2 3 3 2 2 4" xfId="36297"/>
    <cellStyle name="Контрагенты 4 2 3 3 2 2 5" xfId="36298"/>
    <cellStyle name="Контрагенты 4 2 3 3 2 2 6" xfId="36299"/>
    <cellStyle name="Контрагенты 4 2 3 3 2 3" xfId="36300"/>
    <cellStyle name="Контрагенты 4 2 3 3 2 4" xfId="36301"/>
    <cellStyle name="Контрагенты 4 2 3 3 2 5" xfId="36302"/>
    <cellStyle name="Контрагенты 4 2 3 3 2 6" xfId="36303"/>
    <cellStyle name="Контрагенты 4 2 3 3 2 7" xfId="36304"/>
    <cellStyle name="Контрагенты 4 2 3 3 2 8" xfId="36305"/>
    <cellStyle name="Контрагенты 4 2 3 3 3" xfId="36306"/>
    <cellStyle name="Контрагенты 4 2 3 3 3 2" xfId="36307"/>
    <cellStyle name="Контрагенты 4 2 3 3 3 3" xfId="36308"/>
    <cellStyle name="Контрагенты 4 2 3 3 3 4" xfId="36309"/>
    <cellStyle name="Контрагенты 4 2 3 3 3 5" xfId="36310"/>
    <cellStyle name="Контрагенты 4 2 3 3 3 6" xfId="36311"/>
    <cellStyle name="Контрагенты 4 2 3 3 3 7" xfId="36312"/>
    <cellStyle name="Контрагенты 4 2 3 3 4" xfId="36313"/>
    <cellStyle name="Контрагенты 4 2 3 3 4 2" xfId="36314"/>
    <cellStyle name="Контрагенты 4 2 3 3 4 3" xfId="36315"/>
    <cellStyle name="Контрагенты 4 2 3 3 4 4" xfId="36316"/>
    <cellStyle name="Контрагенты 4 2 3 3 4 5" xfId="36317"/>
    <cellStyle name="Контрагенты 4 2 3 3 4 6" xfId="36318"/>
    <cellStyle name="Контрагенты 4 2 3 3 5" xfId="36319"/>
    <cellStyle name="Контрагенты 4 2 3 3 6" xfId="36320"/>
    <cellStyle name="Контрагенты 4 2 3 3 7" xfId="36321"/>
    <cellStyle name="Контрагенты 4 2 3 3 8" xfId="36322"/>
    <cellStyle name="Контрагенты 4 2 3 3 9" xfId="36323"/>
    <cellStyle name="Контрагенты 4 2 3 4" xfId="36324"/>
    <cellStyle name="Контрагенты 4 2 3 4 2" xfId="36325"/>
    <cellStyle name="Контрагенты 4 2 3 4 2 2" xfId="36326"/>
    <cellStyle name="Контрагенты 4 2 3 4 2 3" xfId="36327"/>
    <cellStyle name="Контрагенты 4 2 3 4 2 4" xfId="36328"/>
    <cellStyle name="Контрагенты 4 2 3 4 2 5" xfId="36329"/>
    <cellStyle name="Контрагенты 4 2 3 4 2 6" xfId="36330"/>
    <cellStyle name="Контрагенты 4 2 3 4 3" xfId="36331"/>
    <cellStyle name="Контрагенты 4 2 3 4 4" xfId="36332"/>
    <cellStyle name="Контрагенты 4 2 3 4 5" xfId="36333"/>
    <cellStyle name="Контрагенты 4 2 3 4 6" xfId="36334"/>
    <cellStyle name="Контрагенты 4 2 3 4 7" xfId="36335"/>
    <cellStyle name="Контрагенты 4 2 3 4 8" xfId="36336"/>
    <cellStyle name="Контрагенты 4 2 3 5" xfId="36337"/>
    <cellStyle name="Контрагенты 4 2 3 5 2" xfId="36338"/>
    <cellStyle name="Контрагенты 4 2 3 5 3" xfId="36339"/>
    <cellStyle name="Контрагенты 4 2 3 5 4" xfId="36340"/>
    <cellStyle name="Контрагенты 4 2 3 5 5" xfId="36341"/>
    <cellStyle name="Контрагенты 4 2 3 5 6" xfId="36342"/>
    <cellStyle name="Контрагенты 4 2 3 5 7" xfId="36343"/>
    <cellStyle name="Контрагенты 4 2 3 6" xfId="36344"/>
    <cellStyle name="Контрагенты 4 2 3 7" xfId="36345"/>
    <cellStyle name="Контрагенты 4 2 3 8" xfId="36346"/>
    <cellStyle name="Контрагенты 4 2 3 9" xfId="36347"/>
    <cellStyle name="Контрагенты 4 2 4" xfId="36348"/>
    <cellStyle name="Контрагенты 4 2 4 2" xfId="36349"/>
    <cellStyle name="Контрагенты 4 2 4 2 2" xfId="36350"/>
    <cellStyle name="Контрагенты 4 2 4 2 3" xfId="36351"/>
    <cellStyle name="Контрагенты 4 2 4 2 4" xfId="36352"/>
    <cellStyle name="Контрагенты 4 2 4 2 5" xfId="36353"/>
    <cellStyle name="Контрагенты 4 2 4 2 6" xfId="36354"/>
    <cellStyle name="Контрагенты 4 2 4 2 7" xfId="36355"/>
    <cellStyle name="Контрагенты 4 2 4 3" xfId="36356"/>
    <cellStyle name="Контрагенты 4 2 4 4" xfId="36357"/>
    <cellStyle name="Контрагенты 4 2 4 5" xfId="36358"/>
    <cellStyle name="Контрагенты 4 2 4 6" xfId="36359"/>
    <cellStyle name="Контрагенты 4 2 4 7" xfId="36360"/>
    <cellStyle name="Контрагенты 4 2 4 8" xfId="36361"/>
    <cellStyle name="Контрагенты 4 2 5" xfId="36362"/>
    <cellStyle name="Контрагенты 4 2 5 2" xfId="36363"/>
    <cellStyle name="Контрагенты 4 2 5 3" xfId="36364"/>
    <cellStyle name="Контрагенты 4 2 5 4" xfId="36365"/>
    <cellStyle name="Контрагенты 4 2 6" xfId="36366"/>
    <cellStyle name="Контрагенты 4 2 6 2" xfId="36367"/>
    <cellStyle name="Контрагенты 4 2 6 3" xfId="36368"/>
    <cellStyle name="Контрагенты 4 2 6 4" xfId="36369"/>
    <cellStyle name="Контрагенты 4 2 7" xfId="36370"/>
    <cellStyle name="Контрагенты 4 2 7 2" xfId="36371"/>
    <cellStyle name="Контрагенты 4 2 7 3" xfId="36372"/>
    <cellStyle name="Контрагенты 4 2 7 4" xfId="36373"/>
    <cellStyle name="Контрагенты 4 2 8" xfId="36374"/>
    <cellStyle name="Контрагенты 4 2 9" xfId="36375"/>
    <cellStyle name="Контрагенты 4 3" xfId="36376"/>
    <cellStyle name="Контрагенты 4 3 2" xfId="36377"/>
    <cellStyle name="Контрагенты 4 3 2 10" xfId="36378"/>
    <cellStyle name="Контрагенты 4 3 2 2" xfId="36379"/>
    <cellStyle name="Контрагенты 4 3 2 2 2" xfId="36380"/>
    <cellStyle name="Контрагенты 4 3 2 2 2 2" xfId="36381"/>
    <cellStyle name="Контрагенты 4 3 2 2 2 3" xfId="36382"/>
    <cellStyle name="Контрагенты 4 3 2 2 2 4" xfId="36383"/>
    <cellStyle name="Контрагенты 4 3 2 2 2 5" xfId="36384"/>
    <cellStyle name="Контрагенты 4 3 2 2 2 6" xfId="36385"/>
    <cellStyle name="Контрагенты 4 3 2 2 3" xfId="36386"/>
    <cellStyle name="Контрагенты 4 3 2 2 4" xfId="36387"/>
    <cellStyle name="Контрагенты 4 3 2 2 5" xfId="36388"/>
    <cellStyle name="Контрагенты 4 3 2 2 6" xfId="36389"/>
    <cellStyle name="Контрагенты 4 3 2 2 7" xfId="36390"/>
    <cellStyle name="Контрагенты 4 3 2 2 8" xfId="36391"/>
    <cellStyle name="Контрагенты 4 3 2 3" xfId="36392"/>
    <cellStyle name="Контрагенты 4 3 2 3 2" xfId="36393"/>
    <cellStyle name="Контрагенты 4 3 2 3 2 2" xfId="36394"/>
    <cellStyle name="Контрагенты 4 3 2 3 2 3" xfId="36395"/>
    <cellStyle name="Контрагенты 4 3 2 3 2 4" xfId="36396"/>
    <cellStyle name="Контрагенты 4 3 2 3 2 5" xfId="36397"/>
    <cellStyle name="Контрагенты 4 3 2 3 2 6" xfId="36398"/>
    <cellStyle name="Контрагенты 4 3 2 3 3" xfId="36399"/>
    <cellStyle name="Контрагенты 4 3 2 3 4" xfId="36400"/>
    <cellStyle name="Контрагенты 4 3 2 3 5" xfId="36401"/>
    <cellStyle name="Контрагенты 4 3 2 3 6" xfId="36402"/>
    <cellStyle name="Контрагенты 4 3 2 3 7" xfId="36403"/>
    <cellStyle name="Контрагенты 4 3 2 3 8" xfId="36404"/>
    <cellStyle name="Контрагенты 4 3 2 4" xfId="36405"/>
    <cellStyle name="Контрагенты 4 3 2 4 2" xfId="36406"/>
    <cellStyle name="Контрагенты 4 3 2 4 3" xfId="36407"/>
    <cellStyle name="Контрагенты 4 3 2 4 4" xfId="36408"/>
    <cellStyle name="Контрагенты 4 3 2 4 5" xfId="36409"/>
    <cellStyle name="Контрагенты 4 3 2 4 6" xfId="36410"/>
    <cellStyle name="Контрагенты 4 3 2 4 7" xfId="36411"/>
    <cellStyle name="Контрагенты 4 3 2 5" xfId="36412"/>
    <cellStyle name="Контрагенты 4 3 2 6" xfId="36413"/>
    <cellStyle name="Контрагенты 4 3 2 7" xfId="36414"/>
    <cellStyle name="Контрагенты 4 3 2 8" xfId="36415"/>
    <cellStyle name="Контрагенты 4 3 2 9" xfId="36416"/>
    <cellStyle name="Контрагенты 4 3 3" xfId="36417"/>
    <cellStyle name="Контрагенты 4 3 3 10" xfId="36418"/>
    <cellStyle name="Контрагенты 4 3 3 2" xfId="36419"/>
    <cellStyle name="Контрагенты 4 3 3 2 2" xfId="36420"/>
    <cellStyle name="Контрагенты 4 3 3 2 2 2" xfId="36421"/>
    <cellStyle name="Контрагенты 4 3 3 2 2 3" xfId="36422"/>
    <cellStyle name="Контрагенты 4 3 3 2 2 4" xfId="36423"/>
    <cellStyle name="Контрагенты 4 3 3 2 2 5" xfId="36424"/>
    <cellStyle name="Контрагенты 4 3 3 2 2 6" xfId="36425"/>
    <cellStyle name="Контрагенты 4 3 3 2 3" xfId="36426"/>
    <cellStyle name="Контрагенты 4 3 3 2 4" xfId="36427"/>
    <cellStyle name="Контрагенты 4 3 3 2 5" xfId="36428"/>
    <cellStyle name="Контрагенты 4 3 3 2 6" xfId="36429"/>
    <cellStyle name="Контрагенты 4 3 3 2 7" xfId="36430"/>
    <cellStyle name="Контрагенты 4 3 3 2 8" xfId="36431"/>
    <cellStyle name="Контрагенты 4 3 3 3" xfId="36432"/>
    <cellStyle name="Контрагенты 4 3 3 3 2" xfId="36433"/>
    <cellStyle name="Контрагенты 4 3 3 3 3" xfId="36434"/>
    <cellStyle name="Контрагенты 4 3 3 3 4" xfId="36435"/>
    <cellStyle name="Контрагенты 4 3 3 3 5" xfId="36436"/>
    <cellStyle name="Контрагенты 4 3 3 3 6" xfId="36437"/>
    <cellStyle name="Контрагенты 4 3 3 3 7" xfId="36438"/>
    <cellStyle name="Контрагенты 4 3 3 4" xfId="36439"/>
    <cellStyle name="Контрагенты 4 3 3 4 2" xfId="36440"/>
    <cellStyle name="Контрагенты 4 3 3 4 3" xfId="36441"/>
    <cellStyle name="Контрагенты 4 3 3 4 4" xfId="36442"/>
    <cellStyle name="Контрагенты 4 3 3 4 5" xfId="36443"/>
    <cellStyle name="Контрагенты 4 3 3 4 6" xfId="36444"/>
    <cellStyle name="Контрагенты 4 3 3 5" xfId="36445"/>
    <cellStyle name="Контрагенты 4 3 3 6" xfId="36446"/>
    <cellStyle name="Контрагенты 4 3 3 7" xfId="36447"/>
    <cellStyle name="Контрагенты 4 3 3 8" xfId="36448"/>
    <cellStyle name="Контрагенты 4 3 3 9" xfId="36449"/>
    <cellStyle name="Контрагенты 4 3 4" xfId="36450"/>
    <cellStyle name="Контрагенты 4 3 4 2" xfId="36451"/>
    <cellStyle name="Контрагенты 4 3 4 2 2" xfId="36452"/>
    <cellStyle name="Контрагенты 4 3 4 2 3" xfId="36453"/>
    <cellStyle name="Контрагенты 4 3 4 2 4" xfId="36454"/>
    <cellStyle name="Контрагенты 4 3 4 2 5" xfId="36455"/>
    <cellStyle name="Контрагенты 4 3 4 2 6" xfId="36456"/>
    <cellStyle name="Контрагенты 4 3 4 3" xfId="36457"/>
    <cellStyle name="Контрагенты 4 3 4 4" xfId="36458"/>
    <cellStyle name="Контрагенты 4 3 4 5" xfId="36459"/>
    <cellStyle name="Контрагенты 4 3 4 6" xfId="36460"/>
    <cellStyle name="Контрагенты 4 3 4 7" xfId="36461"/>
    <cellStyle name="Контрагенты 4 3 4 8" xfId="36462"/>
    <cellStyle name="Контрагенты 4 3 5" xfId="36463"/>
    <cellStyle name="Контрагенты 4 3 5 2" xfId="36464"/>
    <cellStyle name="Контрагенты 4 3 5 3" xfId="36465"/>
    <cellStyle name="Контрагенты 4 3 5 4" xfId="36466"/>
    <cellStyle name="Контрагенты 4 3 5 5" xfId="36467"/>
    <cellStyle name="Контрагенты 4 3 5 6" xfId="36468"/>
    <cellStyle name="Контрагенты 4 3 5 7" xfId="36469"/>
    <cellStyle name="Контрагенты 4 3 6" xfId="36470"/>
    <cellStyle name="Контрагенты 4 3 7" xfId="36471"/>
    <cellStyle name="Контрагенты 4 3 8" xfId="36472"/>
    <cellStyle name="Контрагенты 4 3 9" xfId="36473"/>
    <cellStyle name="Контрагенты 4 4" xfId="36474"/>
    <cellStyle name="Контрагенты 4 4 2" xfId="36475"/>
    <cellStyle name="Контрагенты 4 4 2 2" xfId="36476"/>
    <cellStyle name="Контрагенты 4 4 2 3" xfId="36477"/>
    <cellStyle name="Контрагенты 4 4 2 4" xfId="36478"/>
    <cellStyle name="Контрагенты 4 4 2 5" xfId="36479"/>
    <cellStyle name="Контрагенты 4 4 2 6" xfId="36480"/>
    <cellStyle name="Контрагенты 4 4 2 7" xfId="36481"/>
    <cellStyle name="Контрагенты 4 4 3" xfId="36482"/>
    <cellStyle name="Контрагенты 4 4 4" xfId="36483"/>
    <cellStyle name="Контрагенты 4 4 5" xfId="36484"/>
    <cellStyle name="Контрагенты 4 4 6" xfId="36485"/>
    <cellStyle name="Контрагенты 4 4 7" xfId="36486"/>
    <cellStyle name="Контрагенты 4 4 8" xfId="36487"/>
    <cellStyle name="Контрагенты 4 5" xfId="36488"/>
    <cellStyle name="Контрагенты 4 6" xfId="36489"/>
    <cellStyle name="Контрагенты 4 7" xfId="36490"/>
    <cellStyle name="Контрагенты 4 8" xfId="36491"/>
    <cellStyle name="Контрагенты 4 9" xfId="36492"/>
    <cellStyle name="Контрольная ячейка 2" xfId="36493"/>
    <cellStyle name="Контрольная ячейка 2 2" xfId="36494"/>
    <cellStyle name="Контрольная ячейка 2 3" xfId="36495"/>
    <cellStyle name="Контрольная ячейка 2 4" xfId="36496"/>
    <cellStyle name="Контрольная ячейка 2 5" xfId="36497"/>
    <cellStyle name="Машинка" xfId="36498"/>
    <cellStyle name="Модель" xfId="36499"/>
    <cellStyle name="Мой" xfId="36500"/>
    <cellStyle name="Название 2" xfId="36501"/>
    <cellStyle name="Невидимый" xfId="36502"/>
    <cellStyle name="Нейтральный 2" xfId="36503"/>
    <cellStyle name="Нейтральный 2 2" xfId="36504"/>
    <cellStyle name="Нейтральный 2 3" xfId="36505"/>
    <cellStyle name="Нейтральный 2 4" xfId="36506"/>
    <cellStyle name="Нейтральный 2 5" xfId="36507"/>
    <cellStyle name="Низ1" xfId="36508"/>
    <cellStyle name="Низ2" xfId="36509"/>
    <cellStyle name="О" xfId="36510"/>
    <cellStyle name="Обычный" xfId="0" builtinId="0"/>
    <cellStyle name="Обычный [0,0]" xfId="36511"/>
    <cellStyle name="Обычный 10" xfId="36512"/>
    <cellStyle name="Обычный 10 2" xfId="36513"/>
    <cellStyle name="Обычный 10 2 2" xfId="36514"/>
    <cellStyle name="Обычный 10 3" xfId="36515"/>
    <cellStyle name="Обычный 11" xfId="36516"/>
    <cellStyle name="Обычный 11 2" xfId="36517"/>
    <cellStyle name="Обычный 11 46 2 3" xfId="36518"/>
    <cellStyle name="Обычный 11 46 2 3 2" xfId="36519"/>
    <cellStyle name="Обычный 12" xfId="36520"/>
    <cellStyle name="Обычный 12 2" xfId="36521"/>
    <cellStyle name="Обычный 12 3" xfId="36522"/>
    <cellStyle name="Обычный 13" xfId="36523"/>
    <cellStyle name="Обычный 13 2" xfId="36524"/>
    <cellStyle name="Обычный 13 3" xfId="36525"/>
    <cellStyle name="Обычный 14" xfId="36526"/>
    <cellStyle name="Обычный 14 2" xfId="36527"/>
    <cellStyle name="Обычный 14 2 2" xfId="36528"/>
    <cellStyle name="Обычный 14 3" xfId="36529"/>
    <cellStyle name="Обычный 15" xfId="36530"/>
    <cellStyle name="Обычный 15 2" xfId="36531"/>
    <cellStyle name="Обычный 16" xfId="36532"/>
    <cellStyle name="Обычный 16 2" xfId="36533"/>
    <cellStyle name="Обычный 160" xfId="36534"/>
    <cellStyle name="Обычный 17" xfId="36535"/>
    <cellStyle name="Обычный 17 2" xfId="36536"/>
    <cellStyle name="Обычный 18" xfId="36537"/>
    <cellStyle name="Обычный 18 2" xfId="36538"/>
    <cellStyle name="Обычный 19" xfId="36539"/>
    <cellStyle name="Обычный 19 2" xfId="36540"/>
    <cellStyle name="Обычный 2" xfId="10"/>
    <cellStyle name="Обычный 2 10" xfId="36541"/>
    <cellStyle name="Обычный 2 2" xfId="11"/>
    <cellStyle name="Обычный 2 2 2" xfId="12"/>
    <cellStyle name="Обычный 2 2 2 2" xfId="36542"/>
    <cellStyle name="Обычный 2 2 2 2 2" xfId="36543"/>
    <cellStyle name="Обычный 2 2 2 3" xfId="36544"/>
    <cellStyle name="Обычный 2 2 2 4" xfId="36545"/>
    <cellStyle name="Обычный 2 2 3" xfId="36546"/>
    <cellStyle name="Обычный 2 2 3 2" xfId="36547"/>
    <cellStyle name="Обычный 2 2 3 2 2" xfId="36548"/>
    <cellStyle name="Обычный 2 2 3 3" xfId="36549"/>
    <cellStyle name="Обычный 2 2 4" xfId="36550"/>
    <cellStyle name="Обычный 2 2 4 2" xfId="36551"/>
    <cellStyle name="Обычный 2 2 5" xfId="36552"/>
    <cellStyle name="Обычный 2 2 6" xfId="36553"/>
    <cellStyle name="Обычный 2 2 7" xfId="36554"/>
    <cellStyle name="Обычный 2 3" xfId="36555"/>
    <cellStyle name="Обычный 2 3 2" xfId="36556"/>
    <cellStyle name="Обычный 2 3 3" xfId="36557"/>
    <cellStyle name="Обычный 2 3 4" xfId="36558"/>
    <cellStyle name="Обычный 2 3 5" xfId="36559"/>
    <cellStyle name="Обычный 2 4" xfId="36560"/>
    <cellStyle name="Обычный 2 4 2" xfId="36561"/>
    <cellStyle name="Обычный 2 5" xfId="36562"/>
    <cellStyle name="Обычный 2 5 2" xfId="36563"/>
    <cellStyle name="Обычный 2 6" xfId="36564"/>
    <cellStyle name="Обычный 2 7" xfId="36565"/>
    <cellStyle name="Обычный 2 7 2" xfId="36566"/>
    <cellStyle name="Обычный 2 8" xfId="36567"/>
    <cellStyle name="Обычный 2 8 2" xfId="36568"/>
    <cellStyle name="Обычный 2 9" xfId="36569"/>
    <cellStyle name="Обычный 2_08 формирование оборотов" xfId="36570"/>
    <cellStyle name="Обычный 20" xfId="36571"/>
    <cellStyle name="Обычный 21" xfId="36572"/>
    <cellStyle name="Обычный 22" xfId="36573"/>
    <cellStyle name="Обычный 23" xfId="36574"/>
    <cellStyle name="Обычный 24" xfId="36575"/>
    <cellStyle name="Обычный 25" xfId="36576"/>
    <cellStyle name="Обычный 26" xfId="36577"/>
    <cellStyle name="Обычный 26 2" xfId="36578"/>
    <cellStyle name="Обычный 27" xfId="36579"/>
    <cellStyle name="Обычный 27 2" xfId="36580"/>
    <cellStyle name="Обычный 28" xfId="36581"/>
    <cellStyle name="Обычный 28 2" xfId="36582"/>
    <cellStyle name="Обычный 29" xfId="36583"/>
    <cellStyle name="Обычный 29 2" xfId="36584"/>
    <cellStyle name="Обычный 3" xfId="13"/>
    <cellStyle name="Обычный 3 10" xfId="36585"/>
    <cellStyle name="Обычный 3 11" xfId="36586"/>
    <cellStyle name="Обычный 3 16" xfId="36587"/>
    <cellStyle name="Обычный 3 2" xfId="36588"/>
    <cellStyle name="Обычный 3 2 2" xfId="36589"/>
    <cellStyle name="Обычный 3 2 2 2" xfId="36590"/>
    <cellStyle name="Обычный 3 2 2 2 2" xfId="36591"/>
    <cellStyle name="Обычный 3 2 2 3" xfId="36592"/>
    <cellStyle name="Обычный 3 2 3" xfId="36593"/>
    <cellStyle name="Обычный 3 2 4" xfId="36594"/>
    <cellStyle name="Обычный 3 2 4 2" xfId="36595"/>
    <cellStyle name="Обычный 3 2 5" xfId="36596"/>
    <cellStyle name="Обычный 3 2 6" xfId="36597"/>
    <cellStyle name="Обычный 3 3" xfId="36598"/>
    <cellStyle name="Обычный 3 3 2" xfId="36599"/>
    <cellStyle name="Обычный 3 3 2 2" xfId="36600"/>
    <cellStyle name="Обычный 3 3 3" xfId="36601"/>
    <cellStyle name="Обычный 3 4" xfId="36602"/>
    <cellStyle name="Обычный 3 4 2" xfId="36603"/>
    <cellStyle name="Обычный 3 4 3" xfId="36604"/>
    <cellStyle name="Обычный 3 5" xfId="36605"/>
    <cellStyle name="Обычный 3 5 2" xfId="36606"/>
    <cellStyle name="Обычный 3 6" xfId="36607"/>
    <cellStyle name="Обычный 3 6 2" xfId="36608"/>
    <cellStyle name="Обычный 3 7" xfId="36609"/>
    <cellStyle name="Обычный 3 7 2" xfId="36610"/>
    <cellStyle name="Обычный 3 8" xfId="36611"/>
    <cellStyle name="Обычный 3 8 2" xfId="36612"/>
    <cellStyle name="Обычный 3 8 3" xfId="36613"/>
    <cellStyle name="Обычный 3 9" xfId="36614"/>
    <cellStyle name="Обычный 3 9 2" xfId="36615"/>
    <cellStyle name="Обычный 3_ГП ПРИОБСКОЕ_ЛУ_разведки" xfId="36616"/>
    <cellStyle name="Обычный 30" xfId="36617"/>
    <cellStyle name="Обычный 30 2" xfId="36618"/>
    <cellStyle name="Обычный 31" xfId="36619"/>
    <cellStyle name="Обычный 31 2" xfId="36620"/>
    <cellStyle name="Обычный 32" xfId="36621"/>
    <cellStyle name="Обычный 33" xfId="36622"/>
    <cellStyle name="Обычный 34" xfId="36623"/>
    <cellStyle name="Обычный 35" xfId="36624"/>
    <cellStyle name="Обычный 36" xfId="36625"/>
    <cellStyle name="Обычный 37" xfId="36626"/>
    <cellStyle name="Обычный 38" xfId="36627"/>
    <cellStyle name="Обычный 39" xfId="36628"/>
    <cellStyle name="Обычный 39 2" xfId="36629"/>
    <cellStyle name="Обычный 4" xfId="14"/>
    <cellStyle name="Обычный 4 2" xfId="36630"/>
    <cellStyle name="Обычный 4 2 2" xfId="36631"/>
    <cellStyle name="Обычный 4 3" xfId="36632"/>
    <cellStyle name="Обычный 4 4" xfId="36633"/>
    <cellStyle name="Обычный 4 4 2" xfId="36634"/>
    <cellStyle name="Обычный 4 5" xfId="36635"/>
    <cellStyle name="Обычный 4 5 2" xfId="36636"/>
    <cellStyle name="Обычный 4 6" xfId="36637"/>
    <cellStyle name="Обычный 4 6 2" xfId="36638"/>
    <cellStyle name="Обычный 4 7" xfId="36639"/>
    <cellStyle name="Обычный 4 7 2" xfId="36640"/>
    <cellStyle name="Обычный 4 8" xfId="36641"/>
    <cellStyle name="Обычный 4 9" xfId="36642"/>
    <cellStyle name="Обычный 4_ГП ПРИОБСКОЕ_ЛУ_разведки" xfId="36643"/>
    <cellStyle name="Обычный 40" xfId="36644"/>
    <cellStyle name="Обычный 40 2" xfId="36645"/>
    <cellStyle name="Обычный 41" xfId="36646"/>
    <cellStyle name="Обычный 42" xfId="36647"/>
    <cellStyle name="Обычный 42 2" xfId="36648"/>
    <cellStyle name="Обычный 43" xfId="36649"/>
    <cellStyle name="Обычный 43 2" xfId="36650"/>
    <cellStyle name="Обычный 44" xfId="36651"/>
    <cellStyle name="Обычный 44 2" xfId="36652"/>
    <cellStyle name="Обычный 45" xfId="36653"/>
    <cellStyle name="Обычный 45 2" xfId="36654"/>
    <cellStyle name="Обычный 46" xfId="36655"/>
    <cellStyle name="Обычный 46 2" xfId="36656"/>
    <cellStyle name="Обычный 46 3" xfId="36657"/>
    <cellStyle name="Обычный 46 3 2" xfId="36658"/>
    <cellStyle name="Обычный 47" xfId="36659"/>
    <cellStyle name="Обычный 48" xfId="36660"/>
    <cellStyle name="Обычный 49" xfId="36661"/>
    <cellStyle name="Обычный 5" xfId="36662"/>
    <cellStyle name="Обычный 5 10" xfId="36663"/>
    <cellStyle name="Обычный 5 16" xfId="36664"/>
    <cellStyle name="Обычный 5 2" xfId="36665"/>
    <cellStyle name="Обычный 5 3" xfId="36666"/>
    <cellStyle name="Обычный 5 4" xfId="36667"/>
    <cellStyle name="Обычный 5 5" xfId="36668"/>
    <cellStyle name="Обычный 5 6" xfId="36669"/>
    <cellStyle name="Обычный 5 7" xfId="36670"/>
    <cellStyle name="Обычный 5 9" xfId="36671"/>
    <cellStyle name="Обычный 50" xfId="36672"/>
    <cellStyle name="Обычный 51" xfId="36673"/>
    <cellStyle name="Обычный 52" xfId="36674"/>
    <cellStyle name="Обычный 53" xfId="36675"/>
    <cellStyle name="Обычный 55" xfId="36676"/>
    <cellStyle name="Обычный 56" xfId="36677"/>
    <cellStyle name="Обычный 57" xfId="36678"/>
    <cellStyle name="Обычный 58" xfId="36679"/>
    <cellStyle name="Обычный 59" xfId="36680"/>
    <cellStyle name="Обычный 6" xfId="36681"/>
    <cellStyle name="Обычный 6 2" xfId="36682"/>
    <cellStyle name="Обычный 6 2 2" xfId="36683"/>
    <cellStyle name="Обычный 6 2 3" xfId="36684"/>
    <cellStyle name="Обычный 6 3" xfId="36685"/>
    <cellStyle name="Обычный 6 3 2" xfId="36686"/>
    <cellStyle name="Обычный 6 3 3" xfId="36687"/>
    <cellStyle name="Обычный 6 4" xfId="36688"/>
    <cellStyle name="Обычный 6 4 2" xfId="36689"/>
    <cellStyle name="Обычный 6 5" xfId="36690"/>
    <cellStyle name="Обычный 6 5 2" xfId="36691"/>
    <cellStyle name="Обычный 6 6" xfId="36692"/>
    <cellStyle name="Обычный 6 7" xfId="36693"/>
    <cellStyle name="Обычный 6 8" xfId="36694"/>
    <cellStyle name="Обычный 6 9" xfId="36695"/>
    <cellStyle name="Обычный 6_ГП ПРИОБСКОЕ_ЛУ_разведки" xfId="36696"/>
    <cellStyle name="Обычный 60" xfId="36697"/>
    <cellStyle name="Обычный 61" xfId="36698"/>
    <cellStyle name="Обычный 63" xfId="36699"/>
    <cellStyle name="Обычный 64" xfId="36700"/>
    <cellStyle name="Обычный 65" xfId="36701"/>
    <cellStyle name="Обычный 66" xfId="36702"/>
    <cellStyle name="Обычный 67" xfId="36703"/>
    <cellStyle name="Обычный 68" xfId="36704"/>
    <cellStyle name="Обычный 7" xfId="36705"/>
    <cellStyle name="Обычный 7 2" xfId="36706"/>
    <cellStyle name="Обычный 7 2 2" xfId="36707"/>
    <cellStyle name="Обычный 7 2 3" xfId="36708"/>
    <cellStyle name="Обычный 7 3" xfId="36709"/>
    <cellStyle name="Обычный 7 3 2" xfId="36710"/>
    <cellStyle name="Обычный 7 4" xfId="36711"/>
    <cellStyle name="Обычный 7 5" xfId="36712"/>
    <cellStyle name="Обычный 7 6" xfId="36713"/>
    <cellStyle name="Обычный 7 7" xfId="36714"/>
    <cellStyle name="Обычный 7 8" xfId="36715"/>
    <cellStyle name="Обычный 7 9" xfId="36716"/>
    <cellStyle name="Обычный 7_ГП ПРИОБСКОЕ_ЛУ_разведки" xfId="36717"/>
    <cellStyle name="Обычный 70" xfId="36718"/>
    <cellStyle name="Обычный 71" xfId="36719"/>
    <cellStyle name="Обычный 72" xfId="36720"/>
    <cellStyle name="Обычный 73" xfId="36721"/>
    <cellStyle name="Обычный 74" xfId="36722"/>
    <cellStyle name="Обычный 75" xfId="36723"/>
    <cellStyle name="Обычный 76" xfId="36724"/>
    <cellStyle name="Обычный 77" xfId="36725"/>
    <cellStyle name="Обычный 78" xfId="36726"/>
    <cellStyle name="Обычный 79" xfId="36727"/>
    <cellStyle name="Обычный 8" xfId="36728"/>
    <cellStyle name="Обычный 8 2" xfId="36729"/>
    <cellStyle name="Обычный 8 3" xfId="36730"/>
    <cellStyle name="Обычный 8 4" xfId="36731"/>
    <cellStyle name="Обычный 8 5" xfId="36732"/>
    <cellStyle name="Обычный 80" xfId="36733"/>
    <cellStyle name="Обычный 82" xfId="36734"/>
    <cellStyle name="Обычный 9" xfId="36735"/>
    <cellStyle name="Обычный 9 2" xfId="36736"/>
    <cellStyle name="Обычный 9 3" xfId="36737"/>
    <cellStyle name="Обычный 92" xfId="36738"/>
    <cellStyle name="Обычный_DSP (FM)  base infrasrtructure" xfId="15"/>
    <cellStyle name="Основа таблицы" xfId="36739"/>
    <cellStyle name="Плохой 2" xfId="36740"/>
    <cellStyle name="Плохой 2 2" xfId="36741"/>
    <cellStyle name="Плохой 2 3" xfId="36742"/>
    <cellStyle name="Плохой 2 4" xfId="36743"/>
    <cellStyle name="Плохой 2 5" xfId="36744"/>
    <cellStyle name="Плохой 3" xfId="36745"/>
    <cellStyle name="Подгруппа" xfId="36746"/>
    <cellStyle name="Подзаголовок" xfId="36747"/>
    <cellStyle name="Подписи" xfId="36748"/>
    <cellStyle name="Подстрока" xfId="36749"/>
    <cellStyle name="Пояснение 2" xfId="36750"/>
    <cellStyle name="Пояснение 2 2" xfId="36751"/>
    <cellStyle name="Пояснение 2 3" xfId="36752"/>
    <cellStyle name="Пояснение 2 4" xfId="36753"/>
    <cellStyle name="Пояснение 2 5" xfId="36754"/>
    <cellStyle name="Примечание 2" xfId="36755"/>
    <cellStyle name="Примечание 2 10" xfId="36756"/>
    <cellStyle name="Примечание 2 10 2" xfId="36757"/>
    <cellStyle name="Примечание 2 11" xfId="36758"/>
    <cellStyle name="Примечание 2 11 2" xfId="36759"/>
    <cellStyle name="Примечание 2 12" xfId="36760"/>
    <cellStyle name="Примечание 2 12 2" xfId="36761"/>
    <cellStyle name="Примечание 2 13" xfId="36762"/>
    <cellStyle name="Примечание 2 13 2" xfId="36763"/>
    <cellStyle name="Примечание 2 14" xfId="36764"/>
    <cellStyle name="Примечание 2 14 2" xfId="36765"/>
    <cellStyle name="Примечание 2 15" xfId="36766"/>
    <cellStyle name="Примечание 2 16" xfId="36767"/>
    <cellStyle name="Примечание 2 17" xfId="36768"/>
    <cellStyle name="Примечание 2 18" xfId="36769"/>
    <cellStyle name="Примечание 2 19" xfId="36770"/>
    <cellStyle name="Примечание 2 2" xfId="36771"/>
    <cellStyle name="Примечание 2 2 10" xfId="36772"/>
    <cellStyle name="Примечание 2 2 11" xfId="36773"/>
    <cellStyle name="Примечание 2 2 12" xfId="36774"/>
    <cellStyle name="Примечание 2 2 13" xfId="36775"/>
    <cellStyle name="Примечание 2 2 14" xfId="36776"/>
    <cellStyle name="Примечание 2 2 15" xfId="36777"/>
    <cellStyle name="Примечание 2 2 16" xfId="36778"/>
    <cellStyle name="Примечание 2 2 17" xfId="36779"/>
    <cellStyle name="Примечание 2 2 2" xfId="36780"/>
    <cellStyle name="Примечание 2 2 2 10" xfId="36781"/>
    <cellStyle name="Примечание 2 2 2 11" xfId="36782"/>
    <cellStyle name="Примечание 2 2 2 12" xfId="36783"/>
    <cellStyle name="Примечание 2 2 2 13" xfId="36784"/>
    <cellStyle name="Примечание 2 2 2 14" xfId="36785"/>
    <cellStyle name="Примечание 2 2 2 15" xfId="36786"/>
    <cellStyle name="Примечание 2 2 2 2" xfId="36787"/>
    <cellStyle name="Примечание 2 2 2 2 10" xfId="36788"/>
    <cellStyle name="Примечание 2 2 2 2 2" xfId="36789"/>
    <cellStyle name="Примечание 2 2 2 2 2 2" xfId="36790"/>
    <cellStyle name="Примечание 2 2 2 2 2 2 2" xfId="36791"/>
    <cellStyle name="Примечание 2 2 2 2 2 2 3" xfId="36792"/>
    <cellStyle name="Примечание 2 2 2 2 2 2 4" xfId="36793"/>
    <cellStyle name="Примечание 2 2 2 2 2 2 5" xfId="36794"/>
    <cellStyle name="Примечание 2 2 2 2 2 2 6" xfId="36795"/>
    <cellStyle name="Примечание 2 2 2 2 2 3" xfId="36796"/>
    <cellStyle name="Примечание 2 2 2 2 2 4" xfId="36797"/>
    <cellStyle name="Примечание 2 2 2 2 2 5" xfId="36798"/>
    <cellStyle name="Примечание 2 2 2 2 2 6" xfId="36799"/>
    <cellStyle name="Примечание 2 2 2 2 2 7" xfId="36800"/>
    <cellStyle name="Примечание 2 2 2 2 2 8" xfId="36801"/>
    <cellStyle name="Примечание 2 2 2 2 3" xfId="36802"/>
    <cellStyle name="Примечание 2 2 2 2 3 2" xfId="36803"/>
    <cellStyle name="Примечание 2 2 2 2 3 3" xfId="36804"/>
    <cellStyle name="Примечание 2 2 2 2 3 4" xfId="36805"/>
    <cellStyle name="Примечание 2 2 2 2 3 5" xfId="36806"/>
    <cellStyle name="Примечание 2 2 2 2 3 6" xfId="36807"/>
    <cellStyle name="Примечание 2 2 2 2 3 7" xfId="36808"/>
    <cellStyle name="Примечание 2 2 2 2 4" xfId="36809"/>
    <cellStyle name="Примечание 2 2 2 2 4 2" xfId="36810"/>
    <cellStyle name="Примечание 2 2 2 2 4 3" xfId="36811"/>
    <cellStyle name="Примечание 2 2 2 2 4 4" xfId="36812"/>
    <cellStyle name="Примечание 2 2 2 2 4 5" xfId="36813"/>
    <cellStyle name="Примечание 2 2 2 2 4 6" xfId="36814"/>
    <cellStyle name="Примечание 2 2 2 2 5" xfId="36815"/>
    <cellStyle name="Примечание 2 2 2 2 6" xfId="36816"/>
    <cellStyle name="Примечание 2 2 2 2 7" xfId="36817"/>
    <cellStyle name="Примечание 2 2 2 2 8" xfId="36818"/>
    <cellStyle name="Примечание 2 2 2 2 9" xfId="36819"/>
    <cellStyle name="Примечание 2 2 2 3" xfId="36820"/>
    <cellStyle name="Примечание 2 2 2 3 10" xfId="36821"/>
    <cellStyle name="Примечание 2 2 2 3 2" xfId="36822"/>
    <cellStyle name="Примечание 2 2 2 3 2 2" xfId="36823"/>
    <cellStyle name="Примечание 2 2 2 3 2 2 2" xfId="36824"/>
    <cellStyle name="Примечание 2 2 2 3 2 2 3" xfId="36825"/>
    <cellStyle name="Примечание 2 2 2 3 2 2 4" xfId="36826"/>
    <cellStyle name="Примечание 2 2 2 3 2 2 5" xfId="36827"/>
    <cellStyle name="Примечание 2 2 2 3 2 2 6" xfId="36828"/>
    <cellStyle name="Примечание 2 2 2 3 2 3" xfId="36829"/>
    <cellStyle name="Примечание 2 2 2 3 2 4" xfId="36830"/>
    <cellStyle name="Примечание 2 2 2 3 2 5" xfId="36831"/>
    <cellStyle name="Примечание 2 2 2 3 2 6" xfId="36832"/>
    <cellStyle name="Примечание 2 2 2 3 2 7" xfId="36833"/>
    <cellStyle name="Примечание 2 2 2 3 2 8" xfId="36834"/>
    <cellStyle name="Примечание 2 2 2 3 3" xfId="36835"/>
    <cellStyle name="Примечание 2 2 2 3 3 2" xfId="36836"/>
    <cellStyle name="Примечание 2 2 2 3 3 3" xfId="36837"/>
    <cellStyle name="Примечание 2 2 2 3 3 4" xfId="36838"/>
    <cellStyle name="Примечание 2 2 2 3 3 5" xfId="36839"/>
    <cellStyle name="Примечание 2 2 2 3 3 6" xfId="36840"/>
    <cellStyle name="Примечание 2 2 2 3 3 7" xfId="36841"/>
    <cellStyle name="Примечание 2 2 2 3 4" xfId="36842"/>
    <cellStyle name="Примечание 2 2 2 3 4 2" xfId="36843"/>
    <cellStyle name="Примечание 2 2 2 3 4 3" xfId="36844"/>
    <cellStyle name="Примечание 2 2 2 3 4 4" xfId="36845"/>
    <cellStyle name="Примечание 2 2 2 3 4 5" xfId="36846"/>
    <cellStyle name="Примечание 2 2 2 3 4 6" xfId="36847"/>
    <cellStyle name="Примечание 2 2 2 3 5" xfId="36848"/>
    <cellStyle name="Примечание 2 2 2 3 6" xfId="36849"/>
    <cellStyle name="Примечание 2 2 2 3 7" xfId="36850"/>
    <cellStyle name="Примечание 2 2 2 3 8" xfId="36851"/>
    <cellStyle name="Примечание 2 2 2 3 9" xfId="36852"/>
    <cellStyle name="Примечание 2 2 2 4" xfId="36853"/>
    <cellStyle name="Примечание 2 2 2 4 2" xfId="36854"/>
    <cellStyle name="Примечание 2 2 2 4 2 2" xfId="36855"/>
    <cellStyle name="Примечание 2 2 2 4 2 3" xfId="36856"/>
    <cellStyle name="Примечание 2 2 2 4 2 4" xfId="36857"/>
    <cellStyle name="Примечание 2 2 2 4 2 5" xfId="36858"/>
    <cellStyle name="Примечание 2 2 2 4 2 6" xfId="36859"/>
    <cellStyle name="Примечание 2 2 2 4 3" xfId="36860"/>
    <cellStyle name="Примечание 2 2 2 4 4" xfId="36861"/>
    <cellStyle name="Примечание 2 2 2 4 5" xfId="36862"/>
    <cellStyle name="Примечание 2 2 2 4 6" xfId="36863"/>
    <cellStyle name="Примечание 2 2 2 4 7" xfId="36864"/>
    <cellStyle name="Примечание 2 2 2 4 8" xfId="36865"/>
    <cellStyle name="Примечание 2 2 2 5" xfId="36866"/>
    <cellStyle name="Примечание 2 2 2 5 2" xfId="36867"/>
    <cellStyle name="Примечание 2 2 2 5 2 2" xfId="36868"/>
    <cellStyle name="Примечание 2 2 2 5 2 3" xfId="36869"/>
    <cellStyle name="Примечание 2 2 2 5 2 4" xfId="36870"/>
    <cellStyle name="Примечание 2 2 2 5 2 5" xfId="36871"/>
    <cellStyle name="Примечание 2 2 2 5 2 6" xfId="36872"/>
    <cellStyle name="Примечание 2 2 2 5 3" xfId="36873"/>
    <cellStyle name="Примечание 2 2 2 5 4" xfId="36874"/>
    <cellStyle name="Примечание 2 2 2 5 5" xfId="36875"/>
    <cellStyle name="Примечание 2 2 2 5 6" xfId="36876"/>
    <cellStyle name="Примечание 2 2 2 5 7" xfId="36877"/>
    <cellStyle name="Примечание 2 2 2 5 8" xfId="36878"/>
    <cellStyle name="Примечание 2 2 2 6" xfId="36879"/>
    <cellStyle name="Примечание 2 2 2 6 2" xfId="36880"/>
    <cellStyle name="Примечание 2 2 2 6 3" xfId="36881"/>
    <cellStyle name="Примечание 2 2 2 6 4" xfId="36882"/>
    <cellStyle name="Примечание 2 2 2 6 5" xfId="36883"/>
    <cellStyle name="Примечание 2 2 2 6 6" xfId="36884"/>
    <cellStyle name="Примечание 2 2 2 6 7" xfId="36885"/>
    <cellStyle name="Примечание 2 2 2 7" xfId="36886"/>
    <cellStyle name="Примечание 2 2 2 7 2" xfId="36887"/>
    <cellStyle name="Примечание 2 2 2 7 3" xfId="36888"/>
    <cellStyle name="Примечание 2 2 2 7 4" xfId="36889"/>
    <cellStyle name="Примечание 2 2 2 7 5" xfId="36890"/>
    <cellStyle name="Примечание 2 2 2 7 6" xfId="36891"/>
    <cellStyle name="Примечание 2 2 2 8" xfId="36892"/>
    <cellStyle name="Примечание 2 2 2 8 2" xfId="36893"/>
    <cellStyle name="Примечание 2 2 2 9" xfId="36894"/>
    <cellStyle name="Примечание 2 2 2 9 2" xfId="36895"/>
    <cellStyle name="Примечание 2 2 3" xfId="36896"/>
    <cellStyle name="Примечание 2 2 3 10" xfId="36897"/>
    <cellStyle name="Примечание 2 2 3 2" xfId="36898"/>
    <cellStyle name="Примечание 2 2 3 2 2" xfId="36899"/>
    <cellStyle name="Примечание 2 2 3 2 2 2" xfId="36900"/>
    <cellStyle name="Примечание 2 2 3 2 2 3" xfId="36901"/>
    <cellStyle name="Примечание 2 2 3 2 2 4" xfId="36902"/>
    <cellStyle name="Примечание 2 2 3 2 2 5" xfId="36903"/>
    <cellStyle name="Примечание 2 2 3 2 2 6" xfId="36904"/>
    <cellStyle name="Примечание 2 2 3 2 3" xfId="36905"/>
    <cellStyle name="Примечание 2 2 3 2 4" xfId="36906"/>
    <cellStyle name="Примечание 2 2 3 2 5" xfId="36907"/>
    <cellStyle name="Примечание 2 2 3 2 6" xfId="36908"/>
    <cellStyle name="Примечание 2 2 3 2 7" xfId="36909"/>
    <cellStyle name="Примечание 2 2 3 2 8" xfId="36910"/>
    <cellStyle name="Примечание 2 2 3 3" xfId="36911"/>
    <cellStyle name="Примечание 2 2 3 3 2" xfId="36912"/>
    <cellStyle name="Примечание 2 2 3 3 3" xfId="36913"/>
    <cellStyle name="Примечание 2 2 3 3 4" xfId="36914"/>
    <cellStyle name="Примечание 2 2 3 3 5" xfId="36915"/>
    <cellStyle name="Примечание 2 2 3 3 6" xfId="36916"/>
    <cellStyle name="Примечание 2 2 3 3 7" xfId="36917"/>
    <cellStyle name="Примечание 2 2 3 4" xfId="36918"/>
    <cellStyle name="Примечание 2 2 3 4 2" xfId="36919"/>
    <cellStyle name="Примечание 2 2 3 4 3" xfId="36920"/>
    <cellStyle name="Примечание 2 2 3 4 4" xfId="36921"/>
    <cellStyle name="Примечание 2 2 3 4 5" xfId="36922"/>
    <cellStyle name="Примечание 2 2 3 4 6" xfId="36923"/>
    <cellStyle name="Примечание 2 2 3 5" xfId="36924"/>
    <cellStyle name="Примечание 2 2 3 6" xfId="36925"/>
    <cellStyle name="Примечание 2 2 3 7" xfId="36926"/>
    <cellStyle name="Примечание 2 2 3 8" xfId="36927"/>
    <cellStyle name="Примечание 2 2 3 9" xfId="36928"/>
    <cellStyle name="Примечание 2 2 4" xfId="36929"/>
    <cellStyle name="Примечание 2 2 4 2" xfId="36930"/>
    <cellStyle name="Примечание 2 2 4 2 2" xfId="36931"/>
    <cellStyle name="Примечание 2 2 4 2 3" xfId="36932"/>
    <cellStyle name="Примечание 2 2 4 2 4" xfId="36933"/>
    <cellStyle name="Примечание 2 2 4 2 5" xfId="36934"/>
    <cellStyle name="Примечание 2 2 4 2 6" xfId="36935"/>
    <cellStyle name="Примечание 2 2 4 3" xfId="36936"/>
    <cellStyle name="Примечание 2 2 4 4" xfId="36937"/>
    <cellStyle name="Примечание 2 2 4 5" xfId="36938"/>
    <cellStyle name="Примечание 2 2 4 6" xfId="36939"/>
    <cellStyle name="Примечание 2 2 4 7" xfId="36940"/>
    <cellStyle name="Примечание 2 2 4 8" xfId="36941"/>
    <cellStyle name="Примечание 2 2 5" xfId="36942"/>
    <cellStyle name="Примечание 2 2 5 2" xfId="36943"/>
    <cellStyle name="Примечание 2 2 5 2 2" xfId="36944"/>
    <cellStyle name="Примечание 2 2 5 2 3" xfId="36945"/>
    <cellStyle name="Примечание 2 2 5 2 4" xfId="36946"/>
    <cellStyle name="Примечание 2 2 5 2 5" xfId="36947"/>
    <cellStyle name="Примечание 2 2 5 2 6" xfId="36948"/>
    <cellStyle name="Примечание 2 2 5 3" xfId="36949"/>
    <cellStyle name="Примечание 2 2 5 4" xfId="36950"/>
    <cellStyle name="Примечание 2 2 5 5" xfId="36951"/>
    <cellStyle name="Примечание 2 2 5 6" xfId="36952"/>
    <cellStyle name="Примечание 2 2 5 7" xfId="36953"/>
    <cellStyle name="Примечание 2 2 5 8" xfId="36954"/>
    <cellStyle name="Примечание 2 2 6" xfId="36955"/>
    <cellStyle name="Примечание 2 2 6 2" xfId="36956"/>
    <cellStyle name="Примечание 2 2 6 3" xfId="36957"/>
    <cellStyle name="Примечание 2 2 6 4" xfId="36958"/>
    <cellStyle name="Примечание 2 2 6 5" xfId="36959"/>
    <cellStyle name="Примечание 2 2 6 6" xfId="36960"/>
    <cellStyle name="Примечание 2 2 7" xfId="36961"/>
    <cellStyle name="Примечание 2 2 7 2" xfId="36962"/>
    <cellStyle name="Примечание 2 2 7 3" xfId="36963"/>
    <cellStyle name="Примечание 2 2 7 4" xfId="36964"/>
    <cellStyle name="Примечание 2 2 7 5" xfId="36965"/>
    <cellStyle name="Примечание 2 2 7 6" xfId="36966"/>
    <cellStyle name="Примечание 2 2 8" xfId="36967"/>
    <cellStyle name="Примечание 2 2 8 2" xfId="36968"/>
    <cellStyle name="Примечание 2 2 8 3" xfId="36969"/>
    <cellStyle name="Примечание 2 2 8 4" xfId="36970"/>
    <cellStyle name="Примечание 2 2 8 5" xfId="36971"/>
    <cellStyle name="Примечание 2 2 8 6" xfId="36972"/>
    <cellStyle name="Примечание 2 2 9" xfId="36973"/>
    <cellStyle name="Примечание 2 2 9 2" xfId="36974"/>
    <cellStyle name="Примечание 2 2 9 3" xfId="36975"/>
    <cellStyle name="Примечание 2 2 9 4" xfId="36976"/>
    <cellStyle name="Примечание 2 2 9 5" xfId="36977"/>
    <cellStyle name="Примечание 2 2 9 6" xfId="36978"/>
    <cellStyle name="Примечание 2 20" xfId="36979"/>
    <cellStyle name="Примечание 2 21" xfId="36980"/>
    <cellStyle name="Примечание 2 3" xfId="36981"/>
    <cellStyle name="Примечание 2 3 10" xfId="36982"/>
    <cellStyle name="Примечание 2 3 11" xfId="36983"/>
    <cellStyle name="Примечание 2 3 12" xfId="36984"/>
    <cellStyle name="Примечание 2 3 13" xfId="36985"/>
    <cellStyle name="Примечание 2 3 2" xfId="36986"/>
    <cellStyle name="Примечание 2 3 2 10" xfId="36987"/>
    <cellStyle name="Примечание 2 3 2 2" xfId="36988"/>
    <cellStyle name="Примечание 2 3 2 2 2" xfId="36989"/>
    <cellStyle name="Примечание 2 3 2 2 2 2" xfId="36990"/>
    <cellStyle name="Примечание 2 3 2 2 2 3" xfId="36991"/>
    <cellStyle name="Примечание 2 3 2 2 2 4" xfId="36992"/>
    <cellStyle name="Примечание 2 3 2 2 2 5" xfId="36993"/>
    <cellStyle name="Примечание 2 3 2 2 2 6" xfId="36994"/>
    <cellStyle name="Примечание 2 3 2 2 3" xfId="36995"/>
    <cellStyle name="Примечание 2 3 2 2 4" xfId="36996"/>
    <cellStyle name="Примечание 2 3 2 2 5" xfId="36997"/>
    <cellStyle name="Примечание 2 3 2 2 6" xfId="36998"/>
    <cellStyle name="Примечание 2 3 2 2 7" xfId="36999"/>
    <cellStyle name="Примечание 2 3 2 2 8" xfId="37000"/>
    <cellStyle name="Примечание 2 3 2 3" xfId="37001"/>
    <cellStyle name="Примечание 2 3 2 3 2" xfId="37002"/>
    <cellStyle name="Примечание 2 3 2 3 3" xfId="37003"/>
    <cellStyle name="Примечание 2 3 2 3 4" xfId="37004"/>
    <cellStyle name="Примечание 2 3 2 3 5" xfId="37005"/>
    <cellStyle name="Примечание 2 3 2 3 6" xfId="37006"/>
    <cellStyle name="Примечание 2 3 2 3 7" xfId="37007"/>
    <cellStyle name="Примечание 2 3 2 4" xfId="37008"/>
    <cellStyle name="Примечание 2 3 2 4 2" xfId="37009"/>
    <cellStyle name="Примечание 2 3 2 4 3" xfId="37010"/>
    <cellStyle name="Примечание 2 3 2 4 4" xfId="37011"/>
    <cellStyle name="Примечание 2 3 2 4 5" xfId="37012"/>
    <cellStyle name="Примечание 2 3 2 4 6" xfId="37013"/>
    <cellStyle name="Примечание 2 3 2 5" xfId="37014"/>
    <cellStyle name="Примечание 2 3 2 6" xfId="37015"/>
    <cellStyle name="Примечание 2 3 2 7" xfId="37016"/>
    <cellStyle name="Примечание 2 3 2 8" xfId="37017"/>
    <cellStyle name="Примечание 2 3 2 9" xfId="37018"/>
    <cellStyle name="Примечание 2 3 3" xfId="37019"/>
    <cellStyle name="Примечание 2 3 3 10" xfId="37020"/>
    <cellStyle name="Примечание 2 3 3 2" xfId="37021"/>
    <cellStyle name="Примечание 2 3 3 2 2" xfId="37022"/>
    <cellStyle name="Примечание 2 3 3 2 2 2" xfId="37023"/>
    <cellStyle name="Примечание 2 3 3 2 2 3" xfId="37024"/>
    <cellStyle name="Примечание 2 3 3 2 2 4" xfId="37025"/>
    <cellStyle name="Примечание 2 3 3 2 2 5" xfId="37026"/>
    <cellStyle name="Примечание 2 3 3 2 2 6" xfId="37027"/>
    <cellStyle name="Примечание 2 3 3 2 3" xfId="37028"/>
    <cellStyle name="Примечание 2 3 3 2 4" xfId="37029"/>
    <cellStyle name="Примечание 2 3 3 2 5" xfId="37030"/>
    <cellStyle name="Примечание 2 3 3 2 6" xfId="37031"/>
    <cellStyle name="Примечание 2 3 3 2 7" xfId="37032"/>
    <cellStyle name="Примечание 2 3 3 2 8" xfId="37033"/>
    <cellStyle name="Примечание 2 3 3 3" xfId="37034"/>
    <cellStyle name="Примечание 2 3 3 3 2" xfId="37035"/>
    <cellStyle name="Примечание 2 3 3 3 3" xfId="37036"/>
    <cellStyle name="Примечание 2 3 3 3 4" xfId="37037"/>
    <cellStyle name="Примечание 2 3 3 3 5" xfId="37038"/>
    <cellStyle name="Примечание 2 3 3 3 6" xfId="37039"/>
    <cellStyle name="Примечание 2 3 3 3 7" xfId="37040"/>
    <cellStyle name="Примечание 2 3 3 4" xfId="37041"/>
    <cellStyle name="Примечание 2 3 3 4 2" xfId="37042"/>
    <cellStyle name="Примечание 2 3 3 4 3" xfId="37043"/>
    <cellStyle name="Примечание 2 3 3 4 4" xfId="37044"/>
    <cellStyle name="Примечание 2 3 3 4 5" xfId="37045"/>
    <cellStyle name="Примечание 2 3 3 4 6" xfId="37046"/>
    <cellStyle name="Примечание 2 3 3 5" xfId="37047"/>
    <cellStyle name="Примечание 2 3 3 6" xfId="37048"/>
    <cellStyle name="Примечание 2 3 3 7" xfId="37049"/>
    <cellStyle name="Примечание 2 3 3 8" xfId="37050"/>
    <cellStyle name="Примечание 2 3 3 9" xfId="37051"/>
    <cellStyle name="Примечание 2 3 4" xfId="37052"/>
    <cellStyle name="Примечание 2 3 4 2" xfId="37053"/>
    <cellStyle name="Примечание 2 3 4 2 2" xfId="37054"/>
    <cellStyle name="Примечание 2 3 4 2 3" xfId="37055"/>
    <cellStyle name="Примечание 2 3 4 2 4" xfId="37056"/>
    <cellStyle name="Примечание 2 3 4 2 5" xfId="37057"/>
    <cellStyle name="Примечание 2 3 4 2 6" xfId="37058"/>
    <cellStyle name="Примечание 2 3 4 3" xfId="37059"/>
    <cellStyle name="Примечание 2 3 4 4" xfId="37060"/>
    <cellStyle name="Примечание 2 3 4 5" xfId="37061"/>
    <cellStyle name="Примечание 2 3 4 6" xfId="37062"/>
    <cellStyle name="Примечание 2 3 4 7" xfId="37063"/>
    <cellStyle name="Примечание 2 3 4 8" xfId="37064"/>
    <cellStyle name="Примечание 2 3 5" xfId="37065"/>
    <cellStyle name="Примечание 2 3 5 2" xfId="37066"/>
    <cellStyle name="Примечание 2 3 5 2 2" xfId="37067"/>
    <cellStyle name="Примечание 2 3 5 2 3" xfId="37068"/>
    <cellStyle name="Примечание 2 3 5 2 4" xfId="37069"/>
    <cellStyle name="Примечание 2 3 5 2 5" xfId="37070"/>
    <cellStyle name="Примечание 2 3 5 2 6" xfId="37071"/>
    <cellStyle name="Примечание 2 3 5 3" xfId="37072"/>
    <cellStyle name="Примечание 2 3 5 4" xfId="37073"/>
    <cellStyle name="Примечание 2 3 5 5" xfId="37074"/>
    <cellStyle name="Примечание 2 3 5 6" xfId="37075"/>
    <cellStyle name="Примечание 2 3 5 7" xfId="37076"/>
    <cellStyle name="Примечание 2 3 5 8" xfId="37077"/>
    <cellStyle name="Примечание 2 3 6" xfId="37078"/>
    <cellStyle name="Примечание 2 3 6 2" xfId="37079"/>
    <cellStyle name="Примечание 2 3 6 3" xfId="37080"/>
    <cellStyle name="Примечание 2 3 6 4" xfId="37081"/>
    <cellStyle name="Примечание 2 3 6 5" xfId="37082"/>
    <cellStyle name="Примечание 2 3 6 6" xfId="37083"/>
    <cellStyle name="Примечание 2 3 6 7" xfId="37084"/>
    <cellStyle name="Примечание 2 3 7" xfId="37085"/>
    <cellStyle name="Примечание 2 3 7 2" xfId="37086"/>
    <cellStyle name="Примечание 2 3 7 3" xfId="37087"/>
    <cellStyle name="Примечание 2 3 7 4" xfId="37088"/>
    <cellStyle name="Примечание 2 3 7 5" xfId="37089"/>
    <cellStyle name="Примечание 2 3 7 6" xfId="37090"/>
    <cellStyle name="Примечание 2 3 8" xfId="37091"/>
    <cellStyle name="Примечание 2 3 9" xfId="37092"/>
    <cellStyle name="Примечание 2 4" xfId="37093"/>
    <cellStyle name="Примечание 2 4 10" xfId="37094"/>
    <cellStyle name="Примечание 2 4 11" xfId="37095"/>
    <cellStyle name="Примечание 2 4 12" xfId="37096"/>
    <cellStyle name="Примечание 2 4 13" xfId="37097"/>
    <cellStyle name="Примечание 2 4 2" xfId="37098"/>
    <cellStyle name="Примечание 2 4 2 10" xfId="37099"/>
    <cellStyle name="Примечание 2 4 2 2" xfId="37100"/>
    <cellStyle name="Примечание 2 4 2 2 2" xfId="37101"/>
    <cellStyle name="Примечание 2 4 2 2 2 2" xfId="37102"/>
    <cellStyle name="Примечание 2 4 2 2 2 3" xfId="37103"/>
    <cellStyle name="Примечание 2 4 2 2 2 4" xfId="37104"/>
    <cellStyle name="Примечание 2 4 2 2 2 5" xfId="37105"/>
    <cellStyle name="Примечание 2 4 2 2 2 6" xfId="37106"/>
    <cellStyle name="Примечание 2 4 2 2 3" xfId="37107"/>
    <cellStyle name="Примечание 2 4 2 2 4" xfId="37108"/>
    <cellStyle name="Примечание 2 4 2 2 5" xfId="37109"/>
    <cellStyle name="Примечание 2 4 2 2 6" xfId="37110"/>
    <cellStyle name="Примечание 2 4 2 2 7" xfId="37111"/>
    <cellStyle name="Примечание 2 4 2 2 8" xfId="37112"/>
    <cellStyle name="Примечание 2 4 2 3" xfId="37113"/>
    <cellStyle name="Примечание 2 4 2 3 2" xfId="37114"/>
    <cellStyle name="Примечание 2 4 2 3 3" xfId="37115"/>
    <cellStyle name="Примечание 2 4 2 3 4" xfId="37116"/>
    <cellStyle name="Примечание 2 4 2 3 5" xfId="37117"/>
    <cellStyle name="Примечание 2 4 2 3 6" xfId="37118"/>
    <cellStyle name="Примечание 2 4 2 3 7" xfId="37119"/>
    <cellStyle name="Примечание 2 4 2 4" xfId="37120"/>
    <cellStyle name="Примечание 2 4 2 4 2" xfId="37121"/>
    <cellStyle name="Примечание 2 4 2 4 3" xfId="37122"/>
    <cellStyle name="Примечание 2 4 2 4 4" xfId="37123"/>
    <cellStyle name="Примечание 2 4 2 4 5" xfId="37124"/>
    <cellStyle name="Примечание 2 4 2 4 6" xfId="37125"/>
    <cellStyle name="Примечание 2 4 2 5" xfId="37126"/>
    <cellStyle name="Примечание 2 4 2 6" xfId="37127"/>
    <cellStyle name="Примечание 2 4 2 7" xfId="37128"/>
    <cellStyle name="Примечание 2 4 2 8" xfId="37129"/>
    <cellStyle name="Примечание 2 4 2 9" xfId="37130"/>
    <cellStyle name="Примечание 2 4 3" xfId="37131"/>
    <cellStyle name="Примечание 2 4 3 10" xfId="37132"/>
    <cellStyle name="Примечание 2 4 3 2" xfId="37133"/>
    <cellStyle name="Примечание 2 4 3 2 2" xfId="37134"/>
    <cellStyle name="Примечание 2 4 3 2 2 2" xfId="37135"/>
    <cellStyle name="Примечание 2 4 3 2 2 3" xfId="37136"/>
    <cellStyle name="Примечание 2 4 3 2 2 4" xfId="37137"/>
    <cellStyle name="Примечание 2 4 3 2 2 5" xfId="37138"/>
    <cellStyle name="Примечание 2 4 3 2 2 6" xfId="37139"/>
    <cellStyle name="Примечание 2 4 3 2 3" xfId="37140"/>
    <cellStyle name="Примечание 2 4 3 2 4" xfId="37141"/>
    <cellStyle name="Примечание 2 4 3 2 5" xfId="37142"/>
    <cellStyle name="Примечание 2 4 3 2 6" xfId="37143"/>
    <cellStyle name="Примечание 2 4 3 2 7" xfId="37144"/>
    <cellStyle name="Примечание 2 4 3 2 8" xfId="37145"/>
    <cellStyle name="Примечание 2 4 3 3" xfId="37146"/>
    <cellStyle name="Примечание 2 4 3 3 2" xfId="37147"/>
    <cellStyle name="Примечание 2 4 3 3 3" xfId="37148"/>
    <cellStyle name="Примечание 2 4 3 3 4" xfId="37149"/>
    <cellStyle name="Примечание 2 4 3 3 5" xfId="37150"/>
    <cellStyle name="Примечание 2 4 3 3 6" xfId="37151"/>
    <cellStyle name="Примечание 2 4 3 3 7" xfId="37152"/>
    <cellStyle name="Примечание 2 4 3 4" xfId="37153"/>
    <cellStyle name="Примечание 2 4 3 4 2" xfId="37154"/>
    <cellStyle name="Примечание 2 4 3 4 3" xfId="37155"/>
    <cellStyle name="Примечание 2 4 3 4 4" xfId="37156"/>
    <cellStyle name="Примечание 2 4 3 4 5" xfId="37157"/>
    <cellStyle name="Примечание 2 4 3 4 6" xfId="37158"/>
    <cellStyle name="Примечание 2 4 3 5" xfId="37159"/>
    <cellStyle name="Примечание 2 4 3 6" xfId="37160"/>
    <cellStyle name="Примечание 2 4 3 7" xfId="37161"/>
    <cellStyle name="Примечание 2 4 3 8" xfId="37162"/>
    <cellStyle name="Примечание 2 4 3 9" xfId="37163"/>
    <cellStyle name="Примечание 2 4 4" xfId="37164"/>
    <cellStyle name="Примечание 2 4 4 2" xfId="37165"/>
    <cellStyle name="Примечание 2 4 4 2 2" xfId="37166"/>
    <cellStyle name="Примечание 2 4 4 2 3" xfId="37167"/>
    <cellStyle name="Примечание 2 4 4 2 4" xfId="37168"/>
    <cellStyle name="Примечание 2 4 4 2 5" xfId="37169"/>
    <cellStyle name="Примечание 2 4 4 2 6" xfId="37170"/>
    <cellStyle name="Примечание 2 4 4 3" xfId="37171"/>
    <cellStyle name="Примечание 2 4 4 4" xfId="37172"/>
    <cellStyle name="Примечание 2 4 4 5" xfId="37173"/>
    <cellStyle name="Примечание 2 4 4 6" xfId="37174"/>
    <cellStyle name="Примечание 2 4 4 7" xfId="37175"/>
    <cellStyle name="Примечание 2 4 4 8" xfId="37176"/>
    <cellStyle name="Примечание 2 4 5" xfId="37177"/>
    <cellStyle name="Примечание 2 4 5 2" xfId="37178"/>
    <cellStyle name="Примечание 2 4 5 2 2" xfId="37179"/>
    <cellStyle name="Примечание 2 4 5 2 3" xfId="37180"/>
    <cellStyle name="Примечание 2 4 5 2 4" xfId="37181"/>
    <cellStyle name="Примечание 2 4 5 2 5" xfId="37182"/>
    <cellStyle name="Примечание 2 4 5 2 6" xfId="37183"/>
    <cellStyle name="Примечание 2 4 5 3" xfId="37184"/>
    <cellStyle name="Примечание 2 4 5 4" xfId="37185"/>
    <cellStyle name="Примечание 2 4 5 5" xfId="37186"/>
    <cellStyle name="Примечание 2 4 5 6" xfId="37187"/>
    <cellStyle name="Примечание 2 4 5 7" xfId="37188"/>
    <cellStyle name="Примечание 2 4 5 8" xfId="37189"/>
    <cellStyle name="Примечание 2 4 6" xfId="37190"/>
    <cellStyle name="Примечание 2 4 6 2" xfId="37191"/>
    <cellStyle name="Примечание 2 4 6 3" xfId="37192"/>
    <cellStyle name="Примечание 2 4 6 4" xfId="37193"/>
    <cellStyle name="Примечание 2 4 6 5" xfId="37194"/>
    <cellStyle name="Примечание 2 4 6 6" xfId="37195"/>
    <cellStyle name="Примечание 2 4 6 7" xfId="37196"/>
    <cellStyle name="Примечание 2 4 7" xfId="37197"/>
    <cellStyle name="Примечание 2 4 7 2" xfId="37198"/>
    <cellStyle name="Примечание 2 4 7 3" xfId="37199"/>
    <cellStyle name="Примечание 2 4 7 4" xfId="37200"/>
    <cellStyle name="Примечание 2 4 7 5" xfId="37201"/>
    <cellStyle name="Примечание 2 4 7 6" xfId="37202"/>
    <cellStyle name="Примечание 2 4 8" xfId="37203"/>
    <cellStyle name="Примечание 2 4 9" xfId="37204"/>
    <cellStyle name="Примечание 2 5" xfId="37205"/>
    <cellStyle name="Примечание 2 5 10" xfId="37206"/>
    <cellStyle name="Примечание 2 5 2" xfId="37207"/>
    <cellStyle name="Примечание 2 5 2 2" xfId="37208"/>
    <cellStyle name="Примечание 2 5 2 2 2" xfId="37209"/>
    <cellStyle name="Примечание 2 5 2 2 3" xfId="37210"/>
    <cellStyle name="Примечание 2 5 2 2 4" xfId="37211"/>
    <cellStyle name="Примечание 2 5 2 2 5" xfId="37212"/>
    <cellStyle name="Примечание 2 5 2 2 6" xfId="37213"/>
    <cellStyle name="Примечание 2 5 2 3" xfId="37214"/>
    <cellStyle name="Примечание 2 5 2 4" xfId="37215"/>
    <cellStyle name="Примечание 2 5 2 5" xfId="37216"/>
    <cellStyle name="Примечание 2 5 2 6" xfId="37217"/>
    <cellStyle name="Примечание 2 5 2 7" xfId="37218"/>
    <cellStyle name="Примечание 2 5 2 8" xfId="37219"/>
    <cellStyle name="Примечание 2 5 3" xfId="37220"/>
    <cellStyle name="Примечание 2 5 3 2" xfId="37221"/>
    <cellStyle name="Примечание 2 5 3 3" xfId="37222"/>
    <cellStyle name="Примечание 2 5 3 4" xfId="37223"/>
    <cellStyle name="Примечание 2 5 3 5" xfId="37224"/>
    <cellStyle name="Примечание 2 5 3 6" xfId="37225"/>
    <cellStyle name="Примечание 2 5 3 7" xfId="37226"/>
    <cellStyle name="Примечание 2 5 4" xfId="37227"/>
    <cellStyle name="Примечание 2 5 4 2" xfId="37228"/>
    <cellStyle name="Примечание 2 5 4 3" xfId="37229"/>
    <cellStyle name="Примечание 2 5 4 4" xfId="37230"/>
    <cellStyle name="Примечание 2 5 4 5" xfId="37231"/>
    <cellStyle name="Примечание 2 5 4 6" xfId="37232"/>
    <cellStyle name="Примечание 2 5 5" xfId="37233"/>
    <cellStyle name="Примечание 2 5 6" xfId="37234"/>
    <cellStyle name="Примечание 2 5 7" xfId="37235"/>
    <cellStyle name="Примечание 2 5 8" xfId="37236"/>
    <cellStyle name="Примечание 2 5 9" xfId="37237"/>
    <cellStyle name="Примечание 2 6" xfId="37238"/>
    <cellStyle name="Примечание 2 6 2" xfId="37239"/>
    <cellStyle name="Примечание 2 6 3" xfId="37240"/>
    <cellStyle name="Примечание 2 6 4" xfId="37241"/>
    <cellStyle name="Примечание 2 6 5" xfId="37242"/>
    <cellStyle name="Примечание 2 6 6" xfId="37243"/>
    <cellStyle name="Примечание 2 7" xfId="37244"/>
    <cellStyle name="Примечание 2 7 2" xfId="37245"/>
    <cellStyle name="Примечание 2 7 3" xfId="37246"/>
    <cellStyle name="Примечание 2 7 4" xfId="37247"/>
    <cellStyle name="Примечание 2 7 5" xfId="37248"/>
    <cellStyle name="Примечание 2 7 6" xfId="37249"/>
    <cellStyle name="Примечание 2 8" xfId="37250"/>
    <cellStyle name="Примечание 2 8 2" xfId="37251"/>
    <cellStyle name="Примечание 2 9" xfId="37252"/>
    <cellStyle name="Примечание 2 9 2" xfId="37253"/>
    <cellStyle name="Примечание 3" xfId="37254"/>
    <cellStyle name="Примечание 3 2" xfId="37255"/>
    <cellStyle name="Примечание 3 2 2" xfId="37256"/>
    <cellStyle name="Примечание 3 3" xfId="37257"/>
    <cellStyle name="Примечание 3 3 2" xfId="37258"/>
    <cellStyle name="Примечание 3 4" xfId="37259"/>
    <cellStyle name="Примечание 4" xfId="37260"/>
    <cellStyle name="Примечание 4 2" xfId="37261"/>
    <cellStyle name="Примечание 4 2 2" xfId="37262"/>
    <cellStyle name="Примечание 4 3" xfId="37263"/>
    <cellStyle name="Примечание 4 3 2" xfId="37264"/>
    <cellStyle name="Примечание 4 4" xfId="37265"/>
    <cellStyle name="Примечание 5" xfId="37266"/>
    <cellStyle name="Примечание 5 2" xfId="37267"/>
    <cellStyle name="Примечание 6" xfId="37268"/>
    <cellStyle name="Примечание 6 2" xfId="37269"/>
    <cellStyle name="Примечание 7" xfId="37270"/>
    <cellStyle name="Примечание 7 2" xfId="37271"/>
    <cellStyle name="Проверка" xfId="37272"/>
    <cellStyle name="Продукт" xfId="37273"/>
    <cellStyle name="Простая строка" xfId="37274"/>
    <cellStyle name="Процент (0)" xfId="37275"/>
    <cellStyle name="Процент_AN" xfId="37276"/>
    <cellStyle name="Процентный 2" xfId="16"/>
    <cellStyle name="Процентный 2 2" xfId="37277"/>
    <cellStyle name="Процентный 2 3" xfId="37278"/>
    <cellStyle name="Процентный 2 4" xfId="37279"/>
    <cellStyle name="Процентный 3" xfId="37280"/>
    <cellStyle name="Процентный 3 2" xfId="37281"/>
    <cellStyle name="Процентный 3 3" xfId="37282"/>
    <cellStyle name="Процентный 4" xfId="37283"/>
    <cellStyle name="Процентный 4 2" xfId="37284"/>
    <cellStyle name="Процентный 5" xfId="37285"/>
    <cellStyle name="Процентный 5 2" xfId="37286"/>
    <cellStyle name="Процентный 5 3" xfId="37287"/>
    <cellStyle name="Процентный 6" xfId="37288"/>
    <cellStyle name="Процентный 7" xfId="37289"/>
    <cellStyle name="Процентный 8" xfId="37290"/>
    <cellStyle name="Процентный 9" xfId="37291"/>
    <cellStyle name="Разница" xfId="37292"/>
    <cellStyle name="руб. (0)" xfId="37293"/>
    <cellStyle name="Сводная" xfId="37294"/>
    <cellStyle name="Сводная 10" xfId="37295"/>
    <cellStyle name="Сводная 11" xfId="37296"/>
    <cellStyle name="Сводная 12" xfId="37297"/>
    <cellStyle name="Сводная 13" xfId="37298"/>
    <cellStyle name="Сводная 14" xfId="37299"/>
    <cellStyle name="Сводная 15" xfId="37300"/>
    <cellStyle name="Сводная 16" xfId="37301"/>
    <cellStyle name="Сводная 17" xfId="37302"/>
    <cellStyle name="Сводная 2" xfId="37303"/>
    <cellStyle name="Сводная 2 10" xfId="37304"/>
    <cellStyle name="Сводная 2 11" xfId="37305"/>
    <cellStyle name="Сводная 2 12" xfId="37306"/>
    <cellStyle name="Сводная 2 13" xfId="37307"/>
    <cellStyle name="Сводная 2 2" xfId="37308"/>
    <cellStyle name="Сводная 2 2 10" xfId="37309"/>
    <cellStyle name="Сводная 2 2 2" xfId="37310"/>
    <cellStyle name="Сводная 2 2 2 2" xfId="37311"/>
    <cellStyle name="Сводная 2 2 2 2 2" xfId="37312"/>
    <cellStyle name="Сводная 2 2 2 2 3" xfId="37313"/>
    <cellStyle name="Сводная 2 2 2 2 4" xfId="37314"/>
    <cellStyle name="Сводная 2 2 2 2 5" xfId="37315"/>
    <cellStyle name="Сводная 2 2 2 2 6" xfId="37316"/>
    <cellStyle name="Сводная 2 2 2 2 7" xfId="37317"/>
    <cellStyle name="Сводная 2 2 2 3" xfId="37318"/>
    <cellStyle name="Сводная 2 2 2 4" xfId="37319"/>
    <cellStyle name="Сводная 2 2 2 5" xfId="37320"/>
    <cellStyle name="Сводная 2 2 2 6" xfId="37321"/>
    <cellStyle name="Сводная 2 2 2 7" xfId="37322"/>
    <cellStyle name="Сводная 2 2 2 8" xfId="37323"/>
    <cellStyle name="Сводная 2 2 3" xfId="37324"/>
    <cellStyle name="Сводная 2 2 3 2" xfId="37325"/>
    <cellStyle name="Сводная 2 2 3 3" xfId="37326"/>
    <cellStyle name="Сводная 2 2 3 4" xfId="37327"/>
    <cellStyle name="Сводная 2 2 3 5" xfId="37328"/>
    <cellStyle name="Сводная 2 2 3 6" xfId="37329"/>
    <cellStyle name="Сводная 2 2 3 7" xfId="37330"/>
    <cellStyle name="Сводная 2 2 4" xfId="37331"/>
    <cellStyle name="Сводная 2 2 4 2" xfId="37332"/>
    <cellStyle name="Сводная 2 2 4 3" xfId="37333"/>
    <cellStyle name="Сводная 2 2 4 4" xfId="37334"/>
    <cellStyle name="Сводная 2 2 4 5" xfId="37335"/>
    <cellStyle name="Сводная 2 2 4 6" xfId="37336"/>
    <cellStyle name="Сводная 2 2 4 7" xfId="37337"/>
    <cellStyle name="Сводная 2 2 5" xfId="37338"/>
    <cellStyle name="Сводная 2 2 6" xfId="37339"/>
    <cellStyle name="Сводная 2 2 7" xfId="37340"/>
    <cellStyle name="Сводная 2 2 8" xfId="37341"/>
    <cellStyle name="Сводная 2 2 9" xfId="37342"/>
    <cellStyle name="Сводная 2 3" xfId="37343"/>
    <cellStyle name="Сводная 2 3 10" xfId="37344"/>
    <cellStyle name="Сводная 2 3 2" xfId="37345"/>
    <cellStyle name="Сводная 2 3 2 2" xfId="37346"/>
    <cellStyle name="Сводная 2 3 2 2 2" xfId="37347"/>
    <cellStyle name="Сводная 2 3 2 2 3" xfId="37348"/>
    <cellStyle name="Сводная 2 3 2 2 4" xfId="37349"/>
    <cellStyle name="Сводная 2 3 2 2 5" xfId="37350"/>
    <cellStyle name="Сводная 2 3 2 2 6" xfId="37351"/>
    <cellStyle name="Сводная 2 3 2 2 7" xfId="37352"/>
    <cellStyle name="Сводная 2 3 2 3" xfId="37353"/>
    <cellStyle name="Сводная 2 3 2 4" xfId="37354"/>
    <cellStyle name="Сводная 2 3 2 5" xfId="37355"/>
    <cellStyle name="Сводная 2 3 2 6" xfId="37356"/>
    <cellStyle name="Сводная 2 3 2 7" xfId="37357"/>
    <cellStyle name="Сводная 2 3 2 8" xfId="37358"/>
    <cellStyle name="Сводная 2 3 3" xfId="37359"/>
    <cellStyle name="Сводная 2 3 3 2" xfId="37360"/>
    <cellStyle name="Сводная 2 3 3 3" xfId="37361"/>
    <cellStyle name="Сводная 2 3 3 4" xfId="37362"/>
    <cellStyle name="Сводная 2 3 3 5" xfId="37363"/>
    <cellStyle name="Сводная 2 3 3 6" xfId="37364"/>
    <cellStyle name="Сводная 2 3 3 7" xfId="37365"/>
    <cellStyle name="Сводная 2 3 4" xfId="37366"/>
    <cellStyle name="Сводная 2 3 4 2" xfId="37367"/>
    <cellStyle name="Сводная 2 3 4 3" xfId="37368"/>
    <cellStyle name="Сводная 2 3 4 4" xfId="37369"/>
    <cellStyle name="Сводная 2 3 4 5" xfId="37370"/>
    <cellStyle name="Сводная 2 3 4 6" xfId="37371"/>
    <cellStyle name="Сводная 2 3 4 7" xfId="37372"/>
    <cellStyle name="Сводная 2 3 5" xfId="37373"/>
    <cellStyle name="Сводная 2 3 6" xfId="37374"/>
    <cellStyle name="Сводная 2 3 7" xfId="37375"/>
    <cellStyle name="Сводная 2 3 8" xfId="37376"/>
    <cellStyle name="Сводная 2 3 9" xfId="37377"/>
    <cellStyle name="Сводная 2 4" xfId="37378"/>
    <cellStyle name="Сводная 2 4 2" xfId="37379"/>
    <cellStyle name="Сводная 2 4 2 2" xfId="37380"/>
    <cellStyle name="Сводная 2 4 2 3" xfId="37381"/>
    <cellStyle name="Сводная 2 4 2 4" xfId="37382"/>
    <cellStyle name="Сводная 2 4 2 5" xfId="37383"/>
    <cellStyle name="Сводная 2 4 2 6" xfId="37384"/>
    <cellStyle name="Сводная 2 4 2 7" xfId="37385"/>
    <cellStyle name="Сводная 2 4 3" xfId="37386"/>
    <cellStyle name="Сводная 2 4 4" xfId="37387"/>
    <cellStyle name="Сводная 2 4 5" xfId="37388"/>
    <cellStyle name="Сводная 2 4 6" xfId="37389"/>
    <cellStyle name="Сводная 2 4 7" xfId="37390"/>
    <cellStyle name="Сводная 2 4 8" xfId="37391"/>
    <cellStyle name="Сводная 2 5" xfId="37392"/>
    <cellStyle name="Сводная 2 5 2" xfId="37393"/>
    <cellStyle name="Сводная 2 5 2 2" xfId="37394"/>
    <cellStyle name="Сводная 2 5 2 3" xfId="37395"/>
    <cellStyle name="Сводная 2 5 2 4" xfId="37396"/>
    <cellStyle name="Сводная 2 5 2 5" xfId="37397"/>
    <cellStyle name="Сводная 2 5 2 6" xfId="37398"/>
    <cellStyle name="Сводная 2 5 2 7" xfId="37399"/>
    <cellStyle name="Сводная 2 5 3" xfId="37400"/>
    <cellStyle name="Сводная 2 5 4" xfId="37401"/>
    <cellStyle name="Сводная 2 5 5" xfId="37402"/>
    <cellStyle name="Сводная 2 5 6" xfId="37403"/>
    <cellStyle name="Сводная 2 5 7" xfId="37404"/>
    <cellStyle name="Сводная 2 5 8" xfId="37405"/>
    <cellStyle name="Сводная 2 6" xfId="37406"/>
    <cellStyle name="Сводная 2 6 2" xfId="37407"/>
    <cellStyle name="Сводная 2 6 3" xfId="37408"/>
    <cellStyle name="Сводная 2 6 4" xfId="37409"/>
    <cellStyle name="Сводная 2 6 5" xfId="37410"/>
    <cellStyle name="Сводная 2 6 6" xfId="37411"/>
    <cellStyle name="Сводная 2 6 7" xfId="37412"/>
    <cellStyle name="Сводная 2 7" xfId="37413"/>
    <cellStyle name="Сводная 2 7 2" xfId="37414"/>
    <cellStyle name="Сводная 2 7 3" xfId="37415"/>
    <cellStyle name="Сводная 2 7 4" xfId="37416"/>
    <cellStyle name="Сводная 2 7 5" xfId="37417"/>
    <cellStyle name="Сводная 2 7 6" xfId="37418"/>
    <cellStyle name="Сводная 2 7 7" xfId="37419"/>
    <cellStyle name="Сводная 2 8" xfId="37420"/>
    <cellStyle name="Сводная 2 9" xfId="37421"/>
    <cellStyle name="Сводная 3" xfId="37422"/>
    <cellStyle name="Сводная 3 10" xfId="37423"/>
    <cellStyle name="Сводная 3 11" xfId="37424"/>
    <cellStyle name="Сводная 3 12" xfId="37425"/>
    <cellStyle name="Сводная 3 13" xfId="37426"/>
    <cellStyle name="Сводная 3 2" xfId="37427"/>
    <cellStyle name="Сводная 3 2 10" xfId="37428"/>
    <cellStyle name="Сводная 3 2 2" xfId="37429"/>
    <cellStyle name="Сводная 3 2 2 2" xfId="37430"/>
    <cellStyle name="Сводная 3 2 2 2 2" xfId="37431"/>
    <cellStyle name="Сводная 3 2 2 2 3" xfId="37432"/>
    <cellStyle name="Сводная 3 2 2 2 4" xfId="37433"/>
    <cellStyle name="Сводная 3 2 2 2 5" xfId="37434"/>
    <cellStyle name="Сводная 3 2 2 2 6" xfId="37435"/>
    <cellStyle name="Сводная 3 2 2 2 7" xfId="37436"/>
    <cellStyle name="Сводная 3 2 2 3" xfId="37437"/>
    <cellStyle name="Сводная 3 2 2 4" xfId="37438"/>
    <cellStyle name="Сводная 3 2 2 5" xfId="37439"/>
    <cellStyle name="Сводная 3 2 2 6" xfId="37440"/>
    <cellStyle name="Сводная 3 2 2 7" xfId="37441"/>
    <cellStyle name="Сводная 3 2 2 8" xfId="37442"/>
    <cellStyle name="Сводная 3 2 3" xfId="37443"/>
    <cellStyle name="Сводная 3 2 3 2" xfId="37444"/>
    <cellStyle name="Сводная 3 2 3 3" xfId="37445"/>
    <cellStyle name="Сводная 3 2 3 4" xfId="37446"/>
    <cellStyle name="Сводная 3 2 3 5" xfId="37447"/>
    <cellStyle name="Сводная 3 2 3 6" xfId="37448"/>
    <cellStyle name="Сводная 3 2 3 7" xfId="37449"/>
    <cellStyle name="Сводная 3 2 4" xfId="37450"/>
    <cellStyle name="Сводная 3 2 4 2" xfId="37451"/>
    <cellStyle name="Сводная 3 2 4 3" xfId="37452"/>
    <cellStyle name="Сводная 3 2 4 4" xfId="37453"/>
    <cellStyle name="Сводная 3 2 4 5" xfId="37454"/>
    <cellStyle name="Сводная 3 2 4 6" xfId="37455"/>
    <cellStyle name="Сводная 3 2 4 7" xfId="37456"/>
    <cellStyle name="Сводная 3 2 5" xfId="37457"/>
    <cellStyle name="Сводная 3 2 6" xfId="37458"/>
    <cellStyle name="Сводная 3 2 7" xfId="37459"/>
    <cellStyle name="Сводная 3 2 8" xfId="37460"/>
    <cellStyle name="Сводная 3 2 9" xfId="37461"/>
    <cellStyle name="Сводная 3 3" xfId="37462"/>
    <cellStyle name="Сводная 3 3 10" xfId="37463"/>
    <cellStyle name="Сводная 3 3 2" xfId="37464"/>
    <cellStyle name="Сводная 3 3 2 2" xfId="37465"/>
    <cellStyle name="Сводная 3 3 2 2 2" xfId="37466"/>
    <cellStyle name="Сводная 3 3 2 2 3" xfId="37467"/>
    <cellStyle name="Сводная 3 3 2 2 4" xfId="37468"/>
    <cellStyle name="Сводная 3 3 2 2 5" xfId="37469"/>
    <cellStyle name="Сводная 3 3 2 2 6" xfId="37470"/>
    <cellStyle name="Сводная 3 3 2 2 7" xfId="37471"/>
    <cellStyle name="Сводная 3 3 2 3" xfId="37472"/>
    <cellStyle name="Сводная 3 3 2 4" xfId="37473"/>
    <cellStyle name="Сводная 3 3 2 5" xfId="37474"/>
    <cellStyle name="Сводная 3 3 2 6" xfId="37475"/>
    <cellStyle name="Сводная 3 3 2 7" xfId="37476"/>
    <cellStyle name="Сводная 3 3 2 8" xfId="37477"/>
    <cellStyle name="Сводная 3 3 3" xfId="37478"/>
    <cellStyle name="Сводная 3 3 3 2" xfId="37479"/>
    <cellStyle name="Сводная 3 3 3 3" xfId="37480"/>
    <cellStyle name="Сводная 3 3 3 4" xfId="37481"/>
    <cellStyle name="Сводная 3 3 3 5" xfId="37482"/>
    <cellStyle name="Сводная 3 3 3 6" xfId="37483"/>
    <cellStyle name="Сводная 3 3 3 7" xfId="37484"/>
    <cellStyle name="Сводная 3 3 4" xfId="37485"/>
    <cellStyle name="Сводная 3 3 4 2" xfId="37486"/>
    <cellStyle name="Сводная 3 3 4 3" xfId="37487"/>
    <cellStyle name="Сводная 3 3 4 4" xfId="37488"/>
    <cellStyle name="Сводная 3 3 4 5" xfId="37489"/>
    <cellStyle name="Сводная 3 3 4 6" xfId="37490"/>
    <cellStyle name="Сводная 3 3 4 7" xfId="37491"/>
    <cellStyle name="Сводная 3 3 5" xfId="37492"/>
    <cellStyle name="Сводная 3 3 6" xfId="37493"/>
    <cellStyle name="Сводная 3 3 7" xfId="37494"/>
    <cellStyle name="Сводная 3 3 8" xfId="37495"/>
    <cellStyle name="Сводная 3 3 9" xfId="37496"/>
    <cellStyle name="Сводная 3 4" xfId="37497"/>
    <cellStyle name="Сводная 3 4 2" xfId="37498"/>
    <cellStyle name="Сводная 3 4 2 2" xfId="37499"/>
    <cellStyle name="Сводная 3 4 2 3" xfId="37500"/>
    <cellStyle name="Сводная 3 4 2 4" xfId="37501"/>
    <cellStyle name="Сводная 3 4 2 5" xfId="37502"/>
    <cellStyle name="Сводная 3 4 2 6" xfId="37503"/>
    <cellStyle name="Сводная 3 4 2 7" xfId="37504"/>
    <cellStyle name="Сводная 3 4 3" xfId="37505"/>
    <cellStyle name="Сводная 3 4 4" xfId="37506"/>
    <cellStyle name="Сводная 3 4 5" xfId="37507"/>
    <cellStyle name="Сводная 3 4 6" xfId="37508"/>
    <cellStyle name="Сводная 3 4 7" xfId="37509"/>
    <cellStyle name="Сводная 3 4 8" xfId="37510"/>
    <cellStyle name="Сводная 3 5" xfId="37511"/>
    <cellStyle name="Сводная 3 5 2" xfId="37512"/>
    <cellStyle name="Сводная 3 5 2 2" xfId="37513"/>
    <cellStyle name="Сводная 3 5 2 3" xfId="37514"/>
    <cellStyle name="Сводная 3 5 2 4" xfId="37515"/>
    <cellStyle name="Сводная 3 5 2 5" xfId="37516"/>
    <cellStyle name="Сводная 3 5 2 6" xfId="37517"/>
    <cellStyle name="Сводная 3 5 2 7" xfId="37518"/>
    <cellStyle name="Сводная 3 5 3" xfId="37519"/>
    <cellStyle name="Сводная 3 5 4" xfId="37520"/>
    <cellStyle name="Сводная 3 5 5" xfId="37521"/>
    <cellStyle name="Сводная 3 5 6" xfId="37522"/>
    <cellStyle name="Сводная 3 5 7" xfId="37523"/>
    <cellStyle name="Сводная 3 5 8" xfId="37524"/>
    <cellStyle name="Сводная 3 6" xfId="37525"/>
    <cellStyle name="Сводная 3 6 2" xfId="37526"/>
    <cellStyle name="Сводная 3 6 3" xfId="37527"/>
    <cellStyle name="Сводная 3 6 4" xfId="37528"/>
    <cellStyle name="Сводная 3 6 5" xfId="37529"/>
    <cellStyle name="Сводная 3 6 6" xfId="37530"/>
    <cellStyle name="Сводная 3 6 7" xfId="37531"/>
    <cellStyle name="Сводная 3 7" xfId="37532"/>
    <cellStyle name="Сводная 3 7 2" xfId="37533"/>
    <cellStyle name="Сводная 3 7 3" xfId="37534"/>
    <cellStyle name="Сводная 3 7 4" xfId="37535"/>
    <cellStyle name="Сводная 3 7 5" xfId="37536"/>
    <cellStyle name="Сводная 3 7 6" xfId="37537"/>
    <cellStyle name="Сводная 3 7 7" xfId="37538"/>
    <cellStyle name="Сводная 3 8" xfId="37539"/>
    <cellStyle name="Сводная 3 9" xfId="37540"/>
    <cellStyle name="Сводная 4" xfId="37541"/>
    <cellStyle name="Сводная 4 10" xfId="37542"/>
    <cellStyle name="Сводная 4 2" xfId="37543"/>
    <cellStyle name="Сводная 4 2 2" xfId="37544"/>
    <cellStyle name="Сводная 4 2 2 2" xfId="37545"/>
    <cellStyle name="Сводная 4 2 2 3" xfId="37546"/>
    <cellStyle name="Сводная 4 2 2 4" xfId="37547"/>
    <cellStyle name="Сводная 4 2 2 5" xfId="37548"/>
    <cellStyle name="Сводная 4 2 2 6" xfId="37549"/>
    <cellStyle name="Сводная 4 2 2 7" xfId="37550"/>
    <cellStyle name="Сводная 4 2 3" xfId="37551"/>
    <cellStyle name="Сводная 4 2 4" xfId="37552"/>
    <cellStyle name="Сводная 4 2 5" xfId="37553"/>
    <cellStyle name="Сводная 4 2 6" xfId="37554"/>
    <cellStyle name="Сводная 4 2 7" xfId="37555"/>
    <cellStyle name="Сводная 4 2 8" xfId="37556"/>
    <cellStyle name="Сводная 4 3" xfId="37557"/>
    <cellStyle name="Сводная 4 3 2" xfId="37558"/>
    <cellStyle name="Сводная 4 3 3" xfId="37559"/>
    <cellStyle name="Сводная 4 3 4" xfId="37560"/>
    <cellStyle name="Сводная 4 3 5" xfId="37561"/>
    <cellStyle name="Сводная 4 3 6" xfId="37562"/>
    <cellStyle name="Сводная 4 3 7" xfId="37563"/>
    <cellStyle name="Сводная 4 4" xfId="37564"/>
    <cellStyle name="Сводная 4 4 2" xfId="37565"/>
    <cellStyle name="Сводная 4 4 3" xfId="37566"/>
    <cellStyle name="Сводная 4 4 4" xfId="37567"/>
    <cellStyle name="Сводная 4 4 5" xfId="37568"/>
    <cellStyle name="Сводная 4 4 6" xfId="37569"/>
    <cellStyle name="Сводная 4 4 7" xfId="37570"/>
    <cellStyle name="Сводная 4 5" xfId="37571"/>
    <cellStyle name="Сводная 4 6" xfId="37572"/>
    <cellStyle name="Сводная 4 7" xfId="37573"/>
    <cellStyle name="Сводная 4 8" xfId="37574"/>
    <cellStyle name="Сводная 4 9" xfId="37575"/>
    <cellStyle name="Сводная 5" xfId="37576"/>
    <cellStyle name="Сводная 5 2" xfId="37577"/>
    <cellStyle name="Сводная 5 3" xfId="37578"/>
    <cellStyle name="Сводная 5 4" xfId="37579"/>
    <cellStyle name="Сводная 5 5" xfId="37580"/>
    <cellStyle name="Сводная 5 6" xfId="37581"/>
    <cellStyle name="Сводная 5 7" xfId="37582"/>
    <cellStyle name="Сводная 6" xfId="37583"/>
    <cellStyle name="Сводная 6 2" xfId="37584"/>
    <cellStyle name="Сводная 6 3" xfId="37585"/>
    <cellStyle name="Сводная 6 4" xfId="37586"/>
    <cellStyle name="Сводная 6 5" xfId="37587"/>
    <cellStyle name="Сводная 6 6" xfId="37588"/>
    <cellStyle name="Сводная 6 7" xfId="37589"/>
    <cellStyle name="Сводная 7" xfId="37590"/>
    <cellStyle name="Сводная 8" xfId="37591"/>
    <cellStyle name="Сводная 9" xfId="37592"/>
    <cellStyle name="Связанная ячейка 2" xfId="37593"/>
    <cellStyle name="Связанная ячейка 2 2" xfId="37594"/>
    <cellStyle name="Связанная ячейка 2 3" xfId="37595"/>
    <cellStyle name="Связанная ячейка 2 4" xfId="37596"/>
    <cellStyle name="Связанная ячейка 2 5" xfId="37597"/>
    <cellStyle name="Сложный заголовок" xfId="37598"/>
    <cellStyle name="Стиль 1" xfId="17"/>
    <cellStyle name="Стиль 1 10" xfId="37599"/>
    <cellStyle name="Стиль 1 11" xfId="37600"/>
    <cellStyle name="Стиль 1 12" xfId="37601"/>
    <cellStyle name="Стиль 1 13" xfId="37602"/>
    <cellStyle name="Стиль 1 14" xfId="37603"/>
    <cellStyle name="Стиль 1 15" xfId="37604"/>
    <cellStyle name="Стиль 1 16" xfId="37605"/>
    <cellStyle name="Стиль 1 16 10" xfId="37606"/>
    <cellStyle name="Стиль 1 16 100" xfId="37607"/>
    <cellStyle name="Стиль 1 16 101" xfId="37608"/>
    <cellStyle name="Стиль 1 16 102" xfId="37609"/>
    <cellStyle name="Стиль 1 16 103" xfId="37610"/>
    <cellStyle name="Стиль 1 16 104" xfId="37611"/>
    <cellStyle name="Стиль 1 16 105" xfId="37612"/>
    <cellStyle name="Стиль 1 16 106" xfId="37613"/>
    <cellStyle name="Стиль 1 16 107" xfId="37614"/>
    <cellStyle name="Стиль 1 16 108" xfId="37615"/>
    <cellStyle name="Стиль 1 16 109" xfId="37616"/>
    <cellStyle name="Стиль 1 16 11" xfId="37617"/>
    <cellStyle name="Стиль 1 16 110" xfId="37618"/>
    <cellStyle name="Стиль 1 16 111" xfId="37619"/>
    <cellStyle name="Стиль 1 16 112" xfId="37620"/>
    <cellStyle name="Стиль 1 16 113" xfId="37621"/>
    <cellStyle name="Стиль 1 16 114" xfId="37622"/>
    <cellStyle name="Стиль 1 16 115" xfId="37623"/>
    <cellStyle name="Стиль 1 16 116" xfId="37624"/>
    <cellStyle name="Стиль 1 16 117" xfId="37625"/>
    <cellStyle name="Стиль 1 16 118" xfId="37626"/>
    <cellStyle name="Стиль 1 16 119" xfId="37627"/>
    <cellStyle name="Стиль 1 16 12" xfId="37628"/>
    <cellStyle name="Стиль 1 16 120" xfId="37629"/>
    <cellStyle name="Стиль 1 16 121" xfId="37630"/>
    <cellStyle name="Стиль 1 16 122" xfId="37631"/>
    <cellStyle name="Стиль 1 16 123" xfId="37632"/>
    <cellStyle name="Стиль 1 16 124" xfId="37633"/>
    <cellStyle name="Стиль 1 16 125" xfId="37634"/>
    <cellStyle name="Стиль 1 16 126" xfId="37635"/>
    <cellStyle name="Стиль 1 16 127" xfId="37636"/>
    <cellStyle name="Стиль 1 16 128" xfId="37637"/>
    <cellStyle name="Стиль 1 16 129" xfId="37638"/>
    <cellStyle name="Стиль 1 16 13" xfId="37639"/>
    <cellStyle name="Стиль 1 16 130" xfId="37640"/>
    <cellStyle name="Стиль 1 16 131" xfId="37641"/>
    <cellStyle name="Стиль 1 16 132" xfId="37642"/>
    <cellStyle name="Стиль 1 16 133" xfId="37643"/>
    <cellStyle name="Стиль 1 16 134" xfId="37644"/>
    <cellStyle name="Стиль 1 16 135" xfId="37645"/>
    <cellStyle name="Стиль 1 16 136" xfId="37646"/>
    <cellStyle name="Стиль 1 16 137" xfId="37647"/>
    <cellStyle name="Стиль 1 16 138" xfId="37648"/>
    <cellStyle name="Стиль 1 16 139" xfId="37649"/>
    <cellStyle name="Стиль 1 16 14" xfId="37650"/>
    <cellStyle name="Стиль 1 16 140" xfId="37651"/>
    <cellStyle name="Стиль 1 16 141" xfId="37652"/>
    <cellStyle name="Стиль 1 16 142" xfId="37653"/>
    <cellStyle name="Стиль 1 16 143" xfId="37654"/>
    <cellStyle name="Стиль 1 16 144" xfId="37655"/>
    <cellStyle name="Стиль 1 16 145" xfId="37656"/>
    <cellStyle name="Стиль 1 16 146" xfId="37657"/>
    <cellStyle name="Стиль 1 16 147" xfId="37658"/>
    <cellStyle name="Стиль 1 16 148" xfId="37659"/>
    <cellStyle name="Стиль 1 16 149" xfId="37660"/>
    <cellStyle name="Стиль 1 16 15" xfId="37661"/>
    <cellStyle name="Стиль 1 16 150" xfId="37662"/>
    <cellStyle name="Стиль 1 16 151" xfId="37663"/>
    <cellStyle name="Стиль 1 16 152" xfId="37664"/>
    <cellStyle name="Стиль 1 16 153" xfId="37665"/>
    <cellStyle name="Стиль 1 16 154" xfId="37666"/>
    <cellStyle name="Стиль 1 16 155" xfId="37667"/>
    <cellStyle name="Стиль 1 16 156" xfId="37668"/>
    <cellStyle name="Стиль 1 16 157" xfId="37669"/>
    <cellStyle name="Стиль 1 16 158" xfId="37670"/>
    <cellStyle name="Стиль 1 16 159" xfId="37671"/>
    <cellStyle name="Стиль 1 16 16" xfId="37672"/>
    <cellStyle name="Стиль 1 16 160" xfId="37673"/>
    <cellStyle name="Стиль 1 16 161" xfId="37674"/>
    <cellStyle name="Стиль 1 16 162" xfId="37675"/>
    <cellStyle name="Стиль 1 16 163" xfId="37676"/>
    <cellStyle name="Стиль 1 16 164" xfId="37677"/>
    <cellStyle name="Стиль 1 16 165" xfId="37678"/>
    <cellStyle name="Стиль 1 16 166" xfId="37679"/>
    <cellStyle name="Стиль 1 16 167" xfId="37680"/>
    <cellStyle name="Стиль 1 16 168" xfId="37681"/>
    <cellStyle name="Стиль 1 16 169" xfId="37682"/>
    <cellStyle name="Стиль 1 16 17" xfId="37683"/>
    <cellStyle name="Стиль 1 16 170" xfId="37684"/>
    <cellStyle name="Стиль 1 16 171" xfId="37685"/>
    <cellStyle name="Стиль 1 16 18" xfId="37686"/>
    <cellStyle name="Стиль 1 16 19" xfId="37687"/>
    <cellStyle name="Стиль 1 16 2" xfId="37688"/>
    <cellStyle name="Стиль 1 16 20" xfId="37689"/>
    <cellStyle name="Стиль 1 16 21" xfId="37690"/>
    <cellStyle name="Стиль 1 16 22" xfId="37691"/>
    <cellStyle name="Стиль 1 16 23" xfId="37692"/>
    <cellStyle name="Стиль 1 16 24" xfId="37693"/>
    <cellStyle name="Стиль 1 16 25" xfId="37694"/>
    <cellStyle name="Стиль 1 16 26" xfId="37695"/>
    <cellStyle name="Стиль 1 16 27" xfId="37696"/>
    <cellStyle name="Стиль 1 16 28" xfId="37697"/>
    <cellStyle name="Стиль 1 16 29" xfId="37698"/>
    <cellStyle name="Стиль 1 16 3" xfId="37699"/>
    <cellStyle name="Стиль 1 16 30" xfId="37700"/>
    <cellStyle name="Стиль 1 16 31" xfId="37701"/>
    <cellStyle name="Стиль 1 16 32" xfId="37702"/>
    <cellStyle name="Стиль 1 16 33" xfId="37703"/>
    <cellStyle name="Стиль 1 16 34" xfId="37704"/>
    <cellStyle name="Стиль 1 16 35" xfId="37705"/>
    <cellStyle name="Стиль 1 16 36" xfId="37706"/>
    <cellStyle name="Стиль 1 16 37" xfId="37707"/>
    <cellStyle name="Стиль 1 16 38" xfId="37708"/>
    <cellStyle name="Стиль 1 16 39" xfId="37709"/>
    <cellStyle name="Стиль 1 16 4" xfId="37710"/>
    <cellStyle name="Стиль 1 16 40" xfId="37711"/>
    <cellStyle name="Стиль 1 16 41" xfId="37712"/>
    <cellStyle name="Стиль 1 16 42" xfId="37713"/>
    <cellStyle name="Стиль 1 16 43" xfId="37714"/>
    <cellStyle name="Стиль 1 16 44" xfId="37715"/>
    <cellStyle name="Стиль 1 16 45" xfId="37716"/>
    <cellStyle name="Стиль 1 16 46" xfId="37717"/>
    <cellStyle name="Стиль 1 16 47" xfId="37718"/>
    <cellStyle name="Стиль 1 16 48" xfId="37719"/>
    <cellStyle name="Стиль 1 16 49" xfId="37720"/>
    <cellStyle name="Стиль 1 16 5" xfId="37721"/>
    <cellStyle name="Стиль 1 16 50" xfId="37722"/>
    <cellStyle name="Стиль 1 16 51" xfId="37723"/>
    <cellStyle name="Стиль 1 16 52" xfId="37724"/>
    <cellStyle name="Стиль 1 16 53" xfId="37725"/>
    <cellStyle name="Стиль 1 16 54" xfId="37726"/>
    <cellStyle name="Стиль 1 16 55" xfId="37727"/>
    <cellStyle name="Стиль 1 16 56" xfId="37728"/>
    <cellStyle name="Стиль 1 16 57" xfId="37729"/>
    <cellStyle name="Стиль 1 16 58" xfId="37730"/>
    <cellStyle name="Стиль 1 16 59" xfId="37731"/>
    <cellStyle name="Стиль 1 16 6" xfId="37732"/>
    <cellStyle name="Стиль 1 16 60" xfId="37733"/>
    <cellStyle name="Стиль 1 16 61" xfId="37734"/>
    <cellStyle name="Стиль 1 16 62" xfId="37735"/>
    <cellStyle name="Стиль 1 16 63" xfId="37736"/>
    <cellStyle name="Стиль 1 16 64" xfId="37737"/>
    <cellStyle name="Стиль 1 16 65" xfId="37738"/>
    <cellStyle name="Стиль 1 16 66" xfId="37739"/>
    <cellStyle name="Стиль 1 16 67" xfId="37740"/>
    <cellStyle name="Стиль 1 16 68" xfId="37741"/>
    <cellStyle name="Стиль 1 16 69" xfId="37742"/>
    <cellStyle name="Стиль 1 16 7" xfId="37743"/>
    <cellStyle name="Стиль 1 16 70" xfId="37744"/>
    <cellStyle name="Стиль 1 16 71" xfId="37745"/>
    <cellStyle name="Стиль 1 16 72" xfId="37746"/>
    <cellStyle name="Стиль 1 16 73" xfId="37747"/>
    <cellStyle name="Стиль 1 16 74" xfId="37748"/>
    <cellStyle name="Стиль 1 16 75" xfId="37749"/>
    <cellStyle name="Стиль 1 16 76" xfId="37750"/>
    <cellStyle name="Стиль 1 16 77" xfId="37751"/>
    <cellStyle name="Стиль 1 16 78" xfId="37752"/>
    <cellStyle name="Стиль 1 16 79" xfId="37753"/>
    <cellStyle name="Стиль 1 16 8" xfId="37754"/>
    <cellStyle name="Стиль 1 16 80" xfId="37755"/>
    <cellStyle name="Стиль 1 16 81" xfId="37756"/>
    <cellStyle name="Стиль 1 16 82" xfId="37757"/>
    <cellStyle name="Стиль 1 16 83" xfId="37758"/>
    <cellStyle name="Стиль 1 16 84" xfId="37759"/>
    <cellStyle name="Стиль 1 16 85" xfId="37760"/>
    <cellStyle name="Стиль 1 16 86" xfId="37761"/>
    <cellStyle name="Стиль 1 16 87" xfId="37762"/>
    <cellStyle name="Стиль 1 16 88" xfId="37763"/>
    <cellStyle name="Стиль 1 16 89" xfId="37764"/>
    <cellStyle name="Стиль 1 16 9" xfId="37765"/>
    <cellStyle name="Стиль 1 16 90" xfId="37766"/>
    <cellStyle name="Стиль 1 16 91" xfId="37767"/>
    <cellStyle name="Стиль 1 16 92" xfId="37768"/>
    <cellStyle name="Стиль 1 16 93" xfId="37769"/>
    <cellStyle name="Стиль 1 16 94" xfId="37770"/>
    <cellStyle name="Стиль 1 16 95" xfId="37771"/>
    <cellStyle name="Стиль 1 16 96" xfId="37772"/>
    <cellStyle name="Стиль 1 16 97" xfId="37773"/>
    <cellStyle name="Стиль 1 16 98" xfId="37774"/>
    <cellStyle name="Стиль 1 16 99" xfId="37775"/>
    <cellStyle name="Стиль 1 17" xfId="37776"/>
    <cellStyle name="Стиль 1 17 10" xfId="37777"/>
    <cellStyle name="Стиль 1 17 100" xfId="37778"/>
    <cellStyle name="Стиль 1 17 101" xfId="37779"/>
    <cellStyle name="Стиль 1 17 102" xfId="37780"/>
    <cellStyle name="Стиль 1 17 103" xfId="37781"/>
    <cellStyle name="Стиль 1 17 104" xfId="37782"/>
    <cellStyle name="Стиль 1 17 105" xfId="37783"/>
    <cellStyle name="Стиль 1 17 106" xfId="37784"/>
    <cellStyle name="Стиль 1 17 107" xfId="37785"/>
    <cellStyle name="Стиль 1 17 108" xfId="37786"/>
    <cellStyle name="Стиль 1 17 109" xfId="37787"/>
    <cellStyle name="Стиль 1 17 11" xfId="37788"/>
    <cellStyle name="Стиль 1 17 110" xfId="37789"/>
    <cellStyle name="Стиль 1 17 111" xfId="37790"/>
    <cellStyle name="Стиль 1 17 112" xfId="37791"/>
    <cellStyle name="Стиль 1 17 113" xfId="37792"/>
    <cellStyle name="Стиль 1 17 114" xfId="37793"/>
    <cellStyle name="Стиль 1 17 115" xfId="37794"/>
    <cellStyle name="Стиль 1 17 116" xfId="37795"/>
    <cellStyle name="Стиль 1 17 117" xfId="37796"/>
    <cellStyle name="Стиль 1 17 118" xfId="37797"/>
    <cellStyle name="Стиль 1 17 119" xfId="37798"/>
    <cellStyle name="Стиль 1 17 12" xfId="37799"/>
    <cellStyle name="Стиль 1 17 120" xfId="37800"/>
    <cellStyle name="Стиль 1 17 121" xfId="37801"/>
    <cellStyle name="Стиль 1 17 122" xfId="37802"/>
    <cellStyle name="Стиль 1 17 123" xfId="37803"/>
    <cellStyle name="Стиль 1 17 124" xfId="37804"/>
    <cellStyle name="Стиль 1 17 125" xfId="37805"/>
    <cellStyle name="Стиль 1 17 126" xfId="37806"/>
    <cellStyle name="Стиль 1 17 127" xfId="37807"/>
    <cellStyle name="Стиль 1 17 128" xfId="37808"/>
    <cellStyle name="Стиль 1 17 129" xfId="37809"/>
    <cellStyle name="Стиль 1 17 13" xfId="37810"/>
    <cellStyle name="Стиль 1 17 130" xfId="37811"/>
    <cellStyle name="Стиль 1 17 131" xfId="37812"/>
    <cellStyle name="Стиль 1 17 132" xfId="37813"/>
    <cellStyle name="Стиль 1 17 133" xfId="37814"/>
    <cellStyle name="Стиль 1 17 134" xfId="37815"/>
    <cellStyle name="Стиль 1 17 135" xfId="37816"/>
    <cellStyle name="Стиль 1 17 136" xfId="37817"/>
    <cellStyle name="Стиль 1 17 137" xfId="37818"/>
    <cellStyle name="Стиль 1 17 138" xfId="37819"/>
    <cellStyle name="Стиль 1 17 139" xfId="37820"/>
    <cellStyle name="Стиль 1 17 14" xfId="37821"/>
    <cellStyle name="Стиль 1 17 140" xfId="37822"/>
    <cellStyle name="Стиль 1 17 141" xfId="37823"/>
    <cellStyle name="Стиль 1 17 142" xfId="37824"/>
    <cellStyle name="Стиль 1 17 143" xfId="37825"/>
    <cellStyle name="Стиль 1 17 144" xfId="37826"/>
    <cellStyle name="Стиль 1 17 145" xfId="37827"/>
    <cellStyle name="Стиль 1 17 146" xfId="37828"/>
    <cellStyle name="Стиль 1 17 147" xfId="37829"/>
    <cellStyle name="Стиль 1 17 148" xfId="37830"/>
    <cellStyle name="Стиль 1 17 149" xfId="37831"/>
    <cellStyle name="Стиль 1 17 15" xfId="37832"/>
    <cellStyle name="Стиль 1 17 150" xfId="37833"/>
    <cellStyle name="Стиль 1 17 151" xfId="37834"/>
    <cellStyle name="Стиль 1 17 152" xfId="37835"/>
    <cellStyle name="Стиль 1 17 153" xfId="37836"/>
    <cellStyle name="Стиль 1 17 154" xfId="37837"/>
    <cellStyle name="Стиль 1 17 155" xfId="37838"/>
    <cellStyle name="Стиль 1 17 156" xfId="37839"/>
    <cellStyle name="Стиль 1 17 157" xfId="37840"/>
    <cellStyle name="Стиль 1 17 158" xfId="37841"/>
    <cellStyle name="Стиль 1 17 159" xfId="37842"/>
    <cellStyle name="Стиль 1 17 16" xfId="37843"/>
    <cellStyle name="Стиль 1 17 160" xfId="37844"/>
    <cellStyle name="Стиль 1 17 161" xfId="37845"/>
    <cellStyle name="Стиль 1 17 162" xfId="37846"/>
    <cellStyle name="Стиль 1 17 163" xfId="37847"/>
    <cellStyle name="Стиль 1 17 164" xfId="37848"/>
    <cellStyle name="Стиль 1 17 165" xfId="37849"/>
    <cellStyle name="Стиль 1 17 166" xfId="37850"/>
    <cellStyle name="Стиль 1 17 167" xfId="37851"/>
    <cellStyle name="Стиль 1 17 168" xfId="37852"/>
    <cellStyle name="Стиль 1 17 169" xfId="37853"/>
    <cellStyle name="Стиль 1 17 17" xfId="37854"/>
    <cellStyle name="Стиль 1 17 170" xfId="37855"/>
    <cellStyle name="Стиль 1 17 171" xfId="37856"/>
    <cellStyle name="Стиль 1 17 18" xfId="37857"/>
    <cellStyle name="Стиль 1 17 19" xfId="37858"/>
    <cellStyle name="Стиль 1 17 2" xfId="37859"/>
    <cellStyle name="Стиль 1 17 20" xfId="37860"/>
    <cellStyle name="Стиль 1 17 21" xfId="37861"/>
    <cellStyle name="Стиль 1 17 22" xfId="37862"/>
    <cellStyle name="Стиль 1 17 23" xfId="37863"/>
    <cellStyle name="Стиль 1 17 24" xfId="37864"/>
    <cellStyle name="Стиль 1 17 25" xfId="37865"/>
    <cellStyle name="Стиль 1 17 26" xfId="37866"/>
    <cellStyle name="Стиль 1 17 27" xfId="37867"/>
    <cellStyle name="Стиль 1 17 28" xfId="37868"/>
    <cellStyle name="Стиль 1 17 29" xfId="37869"/>
    <cellStyle name="Стиль 1 17 3" xfId="37870"/>
    <cellStyle name="Стиль 1 17 30" xfId="37871"/>
    <cellStyle name="Стиль 1 17 31" xfId="37872"/>
    <cellStyle name="Стиль 1 17 32" xfId="37873"/>
    <cellStyle name="Стиль 1 17 33" xfId="37874"/>
    <cellStyle name="Стиль 1 17 34" xfId="37875"/>
    <cellStyle name="Стиль 1 17 35" xfId="37876"/>
    <cellStyle name="Стиль 1 17 36" xfId="37877"/>
    <cellStyle name="Стиль 1 17 37" xfId="37878"/>
    <cellStyle name="Стиль 1 17 38" xfId="37879"/>
    <cellStyle name="Стиль 1 17 39" xfId="37880"/>
    <cellStyle name="Стиль 1 17 4" xfId="37881"/>
    <cellStyle name="Стиль 1 17 40" xfId="37882"/>
    <cellStyle name="Стиль 1 17 41" xfId="37883"/>
    <cellStyle name="Стиль 1 17 42" xfId="37884"/>
    <cellStyle name="Стиль 1 17 43" xfId="37885"/>
    <cellStyle name="Стиль 1 17 44" xfId="37886"/>
    <cellStyle name="Стиль 1 17 45" xfId="37887"/>
    <cellStyle name="Стиль 1 17 46" xfId="37888"/>
    <cellStyle name="Стиль 1 17 47" xfId="37889"/>
    <cellStyle name="Стиль 1 17 48" xfId="37890"/>
    <cellStyle name="Стиль 1 17 49" xfId="37891"/>
    <cellStyle name="Стиль 1 17 5" xfId="37892"/>
    <cellStyle name="Стиль 1 17 50" xfId="37893"/>
    <cellStyle name="Стиль 1 17 51" xfId="37894"/>
    <cellStyle name="Стиль 1 17 52" xfId="37895"/>
    <cellStyle name="Стиль 1 17 53" xfId="37896"/>
    <cellStyle name="Стиль 1 17 54" xfId="37897"/>
    <cellStyle name="Стиль 1 17 55" xfId="37898"/>
    <cellStyle name="Стиль 1 17 56" xfId="37899"/>
    <cellStyle name="Стиль 1 17 57" xfId="37900"/>
    <cellStyle name="Стиль 1 17 58" xfId="37901"/>
    <cellStyle name="Стиль 1 17 59" xfId="37902"/>
    <cellStyle name="Стиль 1 17 6" xfId="37903"/>
    <cellStyle name="Стиль 1 17 60" xfId="37904"/>
    <cellStyle name="Стиль 1 17 61" xfId="37905"/>
    <cellStyle name="Стиль 1 17 62" xfId="37906"/>
    <cellStyle name="Стиль 1 17 63" xfId="37907"/>
    <cellStyle name="Стиль 1 17 64" xfId="37908"/>
    <cellStyle name="Стиль 1 17 65" xfId="37909"/>
    <cellStyle name="Стиль 1 17 66" xfId="37910"/>
    <cellStyle name="Стиль 1 17 67" xfId="37911"/>
    <cellStyle name="Стиль 1 17 68" xfId="37912"/>
    <cellStyle name="Стиль 1 17 69" xfId="37913"/>
    <cellStyle name="Стиль 1 17 7" xfId="37914"/>
    <cellStyle name="Стиль 1 17 70" xfId="37915"/>
    <cellStyle name="Стиль 1 17 71" xfId="37916"/>
    <cellStyle name="Стиль 1 17 72" xfId="37917"/>
    <cellStyle name="Стиль 1 17 73" xfId="37918"/>
    <cellStyle name="Стиль 1 17 74" xfId="37919"/>
    <cellStyle name="Стиль 1 17 75" xfId="37920"/>
    <cellStyle name="Стиль 1 17 76" xfId="37921"/>
    <cellStyle name="Стиль 1 17 77" xfId="37922"/>
    <cellStyle name="Стиль 1 17 78" xfId="37923"/>
    <cellStyle name="Стиль 1 17 79" xfId="37924"/>
    <cellStyle name="Стиль 1 17 8" xfId="37925"/>
    <cellStyle name="Стиль 1 17 80" xfId="37926"/>
    <cellStyle name="Стиль 1 17 81" xfId="37927"/>
    <cellStyle name="Стиль 1 17 82" xfId="37928"/>
    <cellStyle name="Стиль 1 17 83" xfId="37929"/>
    <cellStyle name="Стиль 1 17 84" xfId="37930"/>
    <cellStyle name="Стиль 1 17 85" xfId="37931"/>
    <cellStyle name="Стиль 1 17 86" xfId="37932"/>
    <cellStyle name="Стиль 1 17 87" xfId="37933"/>
    <cellStyle name="Стиль 1 17 88" xfId="37934"/>
    <cellStyle name="Стиль 1 17 89" xfId="37935"/>
    <cellStyle name="Стиль 1 17 9" xfId="37936"/>
    <cellStyle name="Стиль 1 17 90" xfId="37937"/>
    <cellStyle name="Стиль 1 17 91" xfId="37938"/>
    <cellStyle name="Стиль 1 17 92" xfId="37939"/>
    <cellStyle name="Стиль 1 17 93" xfId="37940"/>
    <cellStyle name="Стиль 1 17 94" xfId="37941"/>
    <cellStyle name="Стиль 1 17 95" xfId="37942"/>
    <cellStyle name="Стиль 1 17 96" xfId="37943"/>
    <cellStyle name="Стиль 1 17 97" xfId="37944"/>
    <cellStyle name="Стиль 1 17 98" xfId="37945"/>
    <cellStyle name="Стиль 1 17 99" xfId="37946"/>
    <cellStyle name="Стиль 1 18" xfId="37947"/>
    <cellStyle name="Стиль 1 18 10" xfId="37948"/>
    <cellStyle name="Стиль 1 18 100" xfId="37949"/>
    <cellStyle name="Стиль 1 18 101" xfId="37950"/>
    <cellStyle name="Стиль 1 18 102" xfId="37951"/>
    <cellStyle name="Стиль 1 18 103" xfId="37952"/>
    <cellStyle name="Стиль 1 18 104" xfId="37953"/>
    <cellStyle name="Стиль 1 18 105" xfId="37954"/>
    <cellStyle name="Стиль 1 18 106" xfId="37955"/>
    <cellStyle name="Стиль 1 18 107" xfId="37956"/>
    <cellStyle name="Стиль 1 18 108" xfId="37957"/>
    <cellStyle name="Стиль 1 18 109" xfId="37958"/>
    <cellStyle name="Стиль 1 18 11" xfId="37959"/>
    <cellStyle name="Стиль 1 18 110" xfId="37960"/>
    <cellStyle name="Стиль 1 18 111" xfId="37961"/>
    <cellStyle name="Стиль 1 18 112" xfId="37962"/>
    <cellStyle name="Стиль 1 18 113" xfId="37963"/>
    <cellStyle name="Стиль 1 18 114" xfId="37964"/>
    <cellStyle name="Стиль 1 18 115" xfId="37965"/>
    <cellStyle name="Стиль 1 18 116" xfId="37966"/>
    <cellStyle name="Стиль 1 18 117" xfId="37967"/>
    <cellStyle name="Стиль 1 18 118" xfId="37968"/>
    <cellStyle name="Стиль 1 18 119" xfId="37969"/>
    <cellStyle name="Стиль 1 18 12" xfId="37970"/>
    <cellStyle name="Стиль 1 18 120" xfId="37971"/>
    <cellStyle name="Стиль 1 18 121" xfId="37972"/>
    <cellStyle name="Стиль 1 18 122" xfId="37973"/>
    <cellStyle name="Стиль 1 18 123" xfId="37974"/>
    <cellStyle name="Стиль 1 18 124" xfId="37975"/>
    <cellStyle name="Стиль 1 18 125" xfId="37976"/>
    <cellStyle name="Стиль 1 18 126" xfId="37977"/>
    <cellStyle name="Стиль 1 18 127" xfId="37978"/>
    <cellStyle name="Стиль 1 18 128" xfId="37979"/>
    <cellStyle name="Стиль 1 18 129" xfId="37980"/>
    <cellStyle name="Стиль 1 18 13" xfId="37981"/>
    <cellStyle name="Стиль 1 18 130" xfId="37982"/>
    <cellStyle name="Стиль 1 18 131" xfId="37983"/>
    <cellStyle name="Стиль 1 18 132" xfId="37984"/>
    <cellStyle name="Стиль 1 18 133" xfId="37985"/>
    <cellStyle name="Стиль 1 18 134" xfId="37986"/>
    <cellStyle name="Стиль 1 18 135" xfId="37987"/>
    <cellStyle name="Стиль 1 18 136" xfId="37988"/>
    <cellStyle name="Стиль 1 18 137" xfId="37989"/>
    <cellStyle name="Стиль 1 18 138" xfId="37990"/>
    <cellStyle name="Стиль 1 18 139" xfId="37991"/>
    <cellStyle name="Стиль 1 18 14" xfId="37992"/>
    <cellStyle name="Стиль 1 18 140" xfId="37993"/>
    <cellStyle name="Стиль 1 18 141" xfId="37994"/>
    <cellStyle name="Стиль 1 18 142" xfId="37995"/>
    <cellStyle name="Стиль 1 18 143" xfId="37996"/>
    <cellStyle name="Стиль 1 18 144" xfId="37997"/>
    <cellStyle name="Стиль 1 18 145" xfId="37998"/>
    <cellStyle name="Стиль 1 18 146" xfId="37999"/>
    <cellStyle name="Стиль 1 18 147" xfId="38000"/>
    <cellStyle name="Стиль 1 18 148" xfId="38001"/>
    <cellStyle name="Стиль 1 18 149" xfId="38002"/>
    <cellStyle name="Стиль 1 18 15" xfId="38003"/>
    <cellStyle name="Стиль 1 18 150" xfId="38004"/>
    <cellStyle name="Стиль 1 18 151" xfId="38005"/>
    <cellStyle name="Стиль 1 18 152" xfId="38006"/>
    <cellStyle name="Стиль 1 18 153" xfId="38007"/>
    <cellStyle name="Стиль 1 18 154" xfId="38008"/>
    <cellStyle name="Стиль 1 18 155" xfId="38009"/>
    <cellStyle name="Стиль 1 18 156" xfId="38010"/>
    <cellStyle name="Стиль 1 18 157" xfId="38011"/>
    <cellStyle name="Стиль 1 18 158" xfId="38012"/>
    <cellStyle name="Стиль 1 18 159" xfId="38013"/>
    <cellStyle name="Стиль 1 18 16" xfId="38014"/>
    <cellStyle name="Стиль 1 18 160" xfId="38015"/>
    <cellStyle name="Стиль 1 18 161" xfId="38016"/>
    <cellStyle name="Стиль 1 18 162" xfId="38017"/>
    <cellStyle name="Стиль 1 18 163" xfId="38018"/>
    <cellStyle name="Стиль 1 18 164" xfId="38019"/>
    <cellStyle name="Стиль 1 18 165" xfId="38020"/>
    <cellStyle name="Стиль 1 18 166" xfId="38021"/>
    <cellStyle name="Стиль 1 18 167" xfId="38022"/>
    <cellStyle name="Стиль 1 18 168" xfId="38023"/>
    <cellStyle name="Стиль 1 18 169" xfId="38024"/>
    <cellStyle name="Стиль 1 18 17" xfId="38025"/>
    <cellStyle name="Стиль 1 18 170" xfId="38026"/>
    <cellStyle name="Стиль 1 18 171" xfId="38027"/>
    <cellStyle name="Стиль 1 18 18" xfId="38028"/>
    <cellStyle name="Стиль 1 18 19" xfId="38029"/>
    <cellStyle name="Стиль 1 18 2" xfId="38030"/>
    <cellStyle name="Стиль 1 18 20" xfId="38031"/>
    <cellStyle name="Стиль 1 18 21" xfId="38032"/>
    <cellStyle name="Стиль 1 18 22" xfId="38033"/>
    <cellStyle name="Стиль 1 18 23" xfId="38034"/>
    <cellStyle name="Стиль 1 18 24" xfId="38035"/>
    <cellStyle name="Стиль 1 18 25" xfId="38036"/>
    <cellStyle name="Стиль 1 18 26" xfId="38037"/>
    <cellStyle name="Стиль 1 18 27" xfId="38038"/>
    <cellStyle name="Стиль 1 18 28" xfId="38039"/>
    <cellStyle name="Стиль 1 18 29" xfId="38040"/>
    <cellStyle name="Стиль 1 18 3" xfId="38041"/>
    <cellStyle name="Стиль 1 18 30" xfId="38042"/>
    <cellStyle name="Стиль 1 18 31" xfId="38043"/>
    <cellStyle name="Стиль 1 18 32" xfId="38044"/>
    <cellStyle name="Стиль 1 18 33" xfId="38045"/>
    <cellStyle name="Стиль 1 18 34" xfId="38046"/>
    <cellStyle name="Стиль 1 18 35" xfId="38047"/>
    <cellStyle name="Стиль 1 18 36" xfId="38048"/>
    <cellStyle name="Стиль 1 18 37" xfId="38049"/>
    <cellStyle name="Стиль 1 18 38" xfId="38050"/>
    <cellStyle name="Стиль 1 18 39" xfId="38051"/>
    <cellStyle name="Стиль 1 18 4" xfId="38052"/>
    <cellStyle name="Стиль 1 18 40" xfId="38053"/>
    <cellStyle name="Стиль 1 18 41" xfId="38054"/>
    <cellStyle name="Стиль 1 18 42" xfId="38055"/>
    <cellStyle name="Стиль 1 18 43" xfId="38056"/>
    <cellStyle name="Стиль 1 18 44" xfId="38057"/>
    <cellStyle name="Стиль 1 18 45" xfId="38058"/>
    <cellStyle name="Стиль 1 18 46" xfId="38059"/>
    <cellStyle name="Стиль 1 18 47" xfId="38060"/>
    <cellStyle name="Стиль 1 18 48" xfId="38061"/>
    <cellStyle name="Стиль 1 18 49" xfId="38062"/>
    <cellStyle name="Стиль 1 18 5" xfId="38063"/>
    <cellStyle name="Стиль 1 18 50" xfId="38064"/>
    <cellStyle name="Стиль 1 18 51" xfId="38065"/>
    <cellStyle name="Стиль 1 18 52" xfId="38066"/>
    <cellStyle name="Стиль 1 18 53" xfId="38067"/>
    <cellStyle name="Стиль 1 18 54" xfId="38068"/>
    <cellStyle name="Стиль 1 18 55" xfId="38069"/>
    <cellStyle name="Стиль 1 18 56" xfId="38070"/>
    <cellStyle name="Стиль 1 18 57" xfId="38071"/>
    <cellStyle name="Стиль 1 18 58" xfId="38072"/>
    <cellStyle name="Стиль 1 18 59" xfId="38073"/>
    <cellStyle name="Стиль 1 18 6" xfId="38074"/>
    <cellStyle name="Стиль 1 18 60" xfId="38075"/>
    <cellStyle name="Стиль 1 18 61" xfId="38076"/>
    <cellStyle name="Стиль 1 18 62" xfId="38077"/>
    <cellStyle name="Стиль 1 18 63" xfId="38078"/>
    <cellStyle name="Стиль 1 18 64" xfId="38079"/>
    <cellStyle name="Стиль 1 18 65" xfId="38080"/>
    <cellStyle name="Стиль 1 18 66" xfId="38081"/>
    <cellStyle name="Стиль 1 18 67" xfId="38082"/>
    <cellStyle name="Стиль 1 18 68" xfId="38083"/>
    <cellStyle name="Стиль 1 18 69" xfId="38084"/>
    <cellStyle name="Стиль 1 18 7" xfId="38085"/>
    <cellStyle name="Стиль 1 18 70" xfId="38086"/>
    <cellStyle name="Стиль 1 18 71" xfId="38087"/>
    <cellStyle name="Стиль 1 18 72" xfId="38088"/>
    <cellStyle name="Стиль 1 18 73" xfId="38089"/>
    <cellStyle name="Стиль 1 18 74" xfId="38090"/>
    <cellStyle name="Стиль 1 18 75" xfId="38091"/>
    <cellStyle name="Стиль 1 18 76" xfId="38092"/>
    <cellStyle name="Стиль 1 18 77" xfId="38093"/>
    <cellStyle name="Стиль 1 18 78" xfId="38094"/>
    <cellStyle name="Стиль 1 18 79" xfId="38095"/>
    <cellStyle name="Стиль 1 18 8" xfId="38096"/>
    <cellStyle name="Стиль 1 18 80" xfId="38097"/>
    <cellStyle name="Стиль 1 18 81" xfId="38098"/>
    <cellStyle name="Стиль 1 18 82" xfId="38099"/>
    <cellStyle name="Стиль 1 18 83" xfId="38100"/>
    <cellStyle name="Стиль 1 18 84" xfId="38101"/>
    <cellStyle name="Стиль 1 18 85" xfId="38102"/>
    <cellStyle name="Стиль 1 18 86" xfId="38103"/>
    <cellStyle name="Стиль 1 18 87" xfId="38104"/>
    <cellStyle name="Стиль 1 18 88" xfId="38105"/>
    <cellStyle name="Стиль 1 18 89" xfId="38106"/>
    <cellStyle name="Стиль 1 18 9" xfId="38107"/>
    <cellStyle name="Стиль 1 18 90" xfId="38108"/>
    <cellStyle name="Стиль 1 18 91" xfId="38109"/>
    <cellStyle name="Стиль 1 18 92" xfId="38110"/>
    <cellStyle name="Стиль 1 18 93" xfId="38111"/>
    <cellStyle name="Стиль 1 18 94" xfId="38112"/>
    <cellStyle name="Стиль 1 18 95" xfId="38113"/>
    <cellStyle name="Стиль 1 18 96" xfId="38114"/>
    <cellStyle name="Стиль 1 18 97" xfId="38115"/>
    <cellStyle name="Стиль 1 18 98" xfId="38116"/>
    <cellStyle name="Стиль 1 18 99" xfId="38117"/>
    <cellStyle name="Стиль 1 19" xfId="38118"/>
    <cellStyle name="Стиль 1 19 10" xfId="38119"/>
    <cellStyle name="Стиль 1 19 100" xfId="38120"/>
    <cellStyle name="Стиль 1 19 101" xfId="38121"/>
    <cellStyle name="Стиль 1 19 102" xfId="38122"/>
    <cellStyle name="Стиль 1 19 103" xfId="38123"/>
    <cellStyle name="Стиль 1 19 104" xfId="38124"/>
    <cellStyle name="Стиль 1 19 105" xfId="38125"/>
    <cellStyle name="Стиль 1 19 106" xfId="38126"/>
    <cellStyle name="Стиль 1 19 107" xfId="38127"/>
    <cellStyle name="Стиль 1 19 108" xfId="38128"/>
    <cellStyle name="Стиль 1 19 109" xfId="38129"/>
    <cellStyle name="Стиль 1 19 11" xfId="38130"/>
    <cellStyle name="Стиль 1 19 110" xfId="38131"/>
    <cellStyle name="Стиль 1 19 111" xfId="38132"/>
    <cellStyle name="Стиль 1 19 112" xfId="38133"/>
    <cellStyle name="Стиль 1 19 113" xfId="38134"/>
    <cellStyle name="Стиль 1 19 114" xfId="38135"/>
    <cellStyle name="Стиль 1 19 115" xfId="38136"/>
    <cellStyle name="Стиль 1 19 116" xfId="38137"/>
    <cellStyle name="Стиль 1 19 117" xfId="38138"/>
    <cellStyle name="Стиль 1 19 118" xfId="38139"/>
    <cellStyle name="Стиль 1 19 119" xfId="38140"/>
    <cellStyle name="Стиль 1 19 12" xfId="38141"/>
    <cellStyle name="Стиль 1 19 120" xfId="38142"/>
    <cellStyle name="Стиль 1 19 121" xfId="38143"/>
    <cellStyle name="Стиль 1 19 122" xfId="38144"/>
    <cellStyle name="Стиль 1 19 123" xfId="38145"/>
    <cellStyle name="Стиль 1 19 124" xfId="38146"/>
    <cellStyle name="Стиль 1 19 125" xfId="38147"/>
    <cellStyle name="Стиль 1 19 126" xfId="38148"/>
    <cellStyle name="Стиль 1 19 127" xfId="38149"/>
    <cellStyle name="Стиль 1 19 128" xfId="38150"/>
    <cellStyle name="Стиль 1 19 129" xfId="38151"/>
    <cellStyle name="Стиль 1 19 13" xfId="38152"/>
    <cellStyle name="Стиль 1 19 130" xfId="38153"/>
    <cellStyle name="Стиль 1 19 131" xfId="38154"/>
    <cellStyle name="Стиль 1 19 132" xfId="38155"/>
    <cellStyle name="Стиль 1 19 133" xfId="38156"/>
    <cellStyle name="Стиль 1 19 134" xfId="38157"/>
    <cellStyle name="Стиль 1 19 135" xfId="38158"/>
    <cellStyle name="Стиль 1 19 136" xfId="38159"/>
    <cellStyle name="Стиль 1 19 137" xfId="38160"/>
    <cellStyle name="Стиль 1 19 138" xfId="38161"/>
    <cellStyle name="Стиль 1 19 139" xfId="38162"/>
    <cellStyle name="Стиль 1 19 14" xfId="38163"/>
    <cellStyle name="Стиль 1 19 140" xfId="38164"/>
    <cellStyle name="Стиль 1 19 141" xfId="38165"/>
    <cellStyle name="Стиль 1 19 142" xfId="38166"/>
    <cellStyle name="Стиль 1 19 143" xfId="38167"/>
    <cellStyle name="Стиль 1 19 144" xfId="38168"/>
    <cellStyle name="Стиль 1 19 145" xfId="38169"/>
    <cellStyle name="Стиль 1 19 146" xfId="38170"/>
    <cellStyle name="Стиль 1 19 147" xfId="38171"/>
    <cellStyle name="Стиль 1 19 148" xfId="38172"/>
    <cellStyle name="Стиль 1 19 149" xfId="38173"/>
    <cellStyle name="Стиль 1 19 15" xfId="38174"/>
    <cellStyle name="Стиль 1 19 150" xfId="38175"/>
    <cellStyle name="Стиль 1 19 151" xfId="38176"/>
    <cellStyle name="Стиль 1 19 152" xfId="38177"/>
    <cellStyle name="Стиль 1 19 153" xfId="38178"/>
    <cellStyle name="Стиль 1 19 154" xfId="38179"/>
    <cellStyle name="Стиль 1 19 155" xfId="38180"/>
    <cellStyle name="Стиль 1 19 156" xfId="38181"/>
    <cellStyle name="Стиль 1 19 157" xfId="38182"/>
    <cellStyle name="Стиль 1 19 158" xfId="38183"/>
    <cellStyle name="Стиль 1 19 159" xfId="38184"/>
    <cellStyle name="Стиль 1 19 16" xfId="38185"/>
    <cellStyle name="Стиль 1 19 160" xfId="38186"/>
    <cellStyle name="Стиль 1 19 161" xfId="38187"/>
    <cellStyle name="Стиль 1 19 162" xfId="38188"/>
    <cellStyle name="Стиль 1 19 163" xfId="38189"/>
    <cellStyle name="Стиль 1 19 164" xfId="38190"/>
    <cellStyle name="Стиль 1 19 165" xfId="38191"/>
    <cellStyle name="Стиль 1 19 166" xfId="38192"/>
    <cellStyle name="Стиль 1 19 167" xfId="38193"/>
    <cellStyle name="Стиль 1 19 168" xfId="38194"/>
    <cellStyle name="Стиль 1 19 169" xfId="38195"/>
    <cellStyle name="Стиль 1 19 17" xfId="38196"/>
    <cellStyle name="Стиль 1 19 170" xfId="38197"/>
    <cellStyle name="Стиль 1 19 171" xfId="38198"/>
    <cellStyle name="Стиль 1 19 18" xfId="38199"/>
    <cellStyle name="Стиль 1 19 19" xfId="38200"/>
    <cellStyle name="Стиль 1 19 2" xfId="38201"/>
    <cellStyle name="Стиль 1 19 20" xfId="38202"/>
    <cellStyle name="Стиль 1 19 21" xfId="38203"/>
    <cellStyle name="Стиль 1 19 22" xfId="38204"/>
    <cellStyle name="Стиль 1 19 23" xfId="38205"/>
    <cellStyle name="Стиль 1 19 24" xfId="38206"/>
    <cellStyle name="Стиль 1 19 25" xfId="38207"/>
    <cellStyle name="Стиль 1 19 26" xfId="38208"/>
    <cellStyle name="Стиль 1 19 27" xfId="38209"/>
    <cellStyle name="Стиль 1 19 28" xfId="38210"/>
    <cellStyle name="Стиль 1 19 29" xfId="38211"/>
    <cellStyle name="Стиль 1 19 3" xfId="38212"/>
    <cellStyle name="Стиль 1 19 30" xfId="38213"/>
    <cellStyle name="Стиль 1 19 31" xfId="38214"/>
    <cellStyle name="Стиль 1 19 32" xfId="38215"/>
    <cellStyle name="Стиль 1 19 33" xfId="38216"/>
    <cellStyle name="Стиль 1 19 34" xfId="38217"/>
    <cellStyle name="Стиль 1 19 35" xfId="38218"/>
    <cellStyle name="Стиль 1 19 36" xfId="38219"/>
    <cellStyle name="Стиль 1 19 37" xfId="38220"/>
    <cellStyle name="Стиль 1 19 38" xfId="38221"/>
    <cellStyle name="Стиль 1 19 39" xfId="38222"/>
    <cellStyle name="Стиль 1 19 4" xfId="38223"/>
    <cellStyle name="Стиль 1 19 40" xfId="38224"/>
    <cellStyle name="Стиль 1 19 41" xfId="38225"/>
    <cellStyle name="Стиль 1 19 42" xfId="38226"/>
    <cellStyle name="Стиль 1 19 43" xfId="38227"/>
    <cellStyle name="Стиль 1 19 44" xfId="38228"/>
    <cellStyle name="Стиль 1 19 45" xfId="38229"/>
    <cellStyle name="Стиль 1 19 46" xfId="38230"/>
    <cellStyle name="Стиль 1 19 47" xfId="38231"/>
    <cellStyle name="Стиль 1 19 48" xfId="38232"/>
    <cellStyle name="Стиль 1 19 49" xfId="38233"/>
    <cellStyle name="Стиль 1 19 5" xfId="38234"/>
    <cellStyle name="Стиль 1 19 50" xfId="38235"/>
    <cellStyle name="Стиль 1 19 51" xfId="38236"/>
    <cellStyle name="Стиль 1 19 52" xfId="38237"/>
    <cellStyle name="Стиль 1 19 53" xfId="38238"/>
    <cellStyle name="Стиль 1 19 54" xfId="38239"/>
    <cellStyle name="Стиль 1 19 55" xfId="38240"/>
    <cellStyle name="Стиль 1 19 56" xfId="38241"/>
    <cellStyle name="Стиль 1 19 57" xfId="38242"/>
    <cellStyle name="Стиль 1 19 58" xfId="38243"/>
    <cellStyle name="Стиль 1 19 59" xfId="38244"/>
    <cellStyle name="Стиль 1 19 6" xfId="38245"/>
    <cellStyle name="Стиль 1 19 60" xfId="38246"/>
    <cellStyle name="Стиль 1 19 61" xfId="38247"/>
    <cellStyle name="Стиль 1 19 62" xfId="38248"/>
    <cellStyle name="Стиль 1 19 63" xfId="38249"/>
    <cellStyle name="Стиль 1 19 64" xfId="38250"/>
    <cellStyle name="Стиль 1 19 65" xfId="38251"/>
    <cellStyle name="Стиль 1 19 66" xfId="38252"/>
    <cellStyle name="Стиль 1 19 67" xfId="38253"/>
    <cellStyle name="Стиль 1 19 68" xfId="38254"/>
    <cellStyle name="Стиль 1 19 69" xfId="38255"/>
    <cellStyle name="Стиль 1 19 7" xfId="38256"/>
    <cellStyle name="Стиль 1 19 70" xfId="38257"/>
    <cellStyle name="Стиль 1 19 71" xfId="38258"/>
    <cellStyle name="Стиль 1 19 72" xfId="38259"/>
    <cellStyle name="Стиль 1 19 73" xfId="38260"/>
    <cellStyle name="Стиль 1 19 74" xfId="38261"/>
    <cellStyle name="Стиль 1 19 75" xfId="38262"/>
    <cellStyle name="Стиль 1 19 76" xfId="38263"/>
    <cellStyle name="Стиль 1 19 77" xfId="38264"/>
    <cellStyle name="Стиль 1 19 78" xfId="38265"/>
    <cellStyle name="Стиль 1 19 79" xfId="38266"/>
    <cellStyle name="Стиль 1 19 8" xfId="38267"/>
    <cellStyle name="Стиль 1 19 80" xfId="38268"/>
    <cellStyle name="Стиль 1 19 81" xfId="38269"/>
    <cellStyle name="Стиль 1 19 82" xfId="38270"/>
    <cellStyle name="Стиль 1 19 83" xfId="38271"/>
    <cellStyle name="Стиль 1 19 84" xfId="38272"/>
    <cellStyle name="Стиль 1 19 85" xfId="38273"/>
    <cellStyle name="Стиль 1 19 86" xfId="38274"/>
    <cellStyle name="Стиль 1 19 87" xfId="38275"/>
    <cellStyle name="Стиль 1 19 88" xfId="38276"/>
    <cellStyle name="Стиль 1 19 89" xfId="38277"/>
    <cellStyle name="Стиль 1 19 9" xfId="38278"/>
    <cellStyle name="Стиль 1 19 90" xfId="38279"/>
    <cellStyle name="Стиль 1 19 91" xfId="38280"/>
    <cellStyle name="Стиль 1 19 92" xfId="38281"/>
    <cellStyle name="Стиль 1 19 93" xfId="38282"/>
    <cellStyle name="Стиль 1 19 94" xfId="38283"/>
    <cellStyle name="Стиль 1 19 95" xfId="38284"/>
    <cellStyle name="Стиль 1 19 96" xfId="38285"/>
    <cellStyle name="Стиль 1 19 97" xfId="38286"/>
    <cellStyle name="Стиль 1 19 98" xfId="38287"/>
    <cellStyle name="Стиль 1 19 99" xfId="38288"/>
    <cellStyle name="Стиль 1 2" xfId="38289"/>
    <cellStyle name="Стиль 1 2 2" xfId="38290"/>
    <cellStyle name="Стиль 1 20" xfId="38291"/>
    <cellStyle name="Стиль 1 21" xfId="38292"/>
    <cellStyle name="Стиль 1 22" xfId="38293"/>
    <cellStyle name="Стиль 1 23" xfId="38294"/>
    <cellStyle name="Стиль 1 24" xfId="38295"/>
    <cellStyle name="Стиль 1 25" xfId="38296"/>
    <cellStyle name="Стиль 1 26" xfId="38297"/>
    <cellStyle name="Стиль 1 27" xfId="38298"/>
    <cellStyle name="Стиль 1 28" xfId="38299"/>
    <cellStyle name="Стиль 1 29" xfId="38300"/>
    <cellStyle name="Стиль 1 3" xfId="38301"/>
    <cellStyle name="Стиль 1 30" xfId="38302"/>
    <cellStyle name="Стиль 1 31" xfId="38303"/>
    <cellStyle name="Стиль 1 32" xfId="38304"/>
    <cellStyle name="Стиль 1 33" xfId="38305"/>
    <cellStyle name="Стиль 1 34" xfId="38306"/>
    <cellStyle name="Стиль 1 35" xfId="38307"/>
    <cellStyle name="Стиль 1 36" xfId="38308"/>
    <cellStyle name="Стиль 1 37" xfId="38309"/>
    <cellStyle name="Стиль 1 38" xfId="38310"/>
    <cellStyle name="Стиль 1 39" xfId="38311"/>
    <cellStyle name="Стиль 1 4" xfId="38312"/>
    <cellStyle name="Стиль 1 4 2" xfId="38313"/>
    <cellStyle name="Стиль 1 5" xfId="38314"/>
    <cellStyle name="Стиль 1 6" xfId="38315"/>
    <cellStyle name="Стиль 1 7" xfId="38316"/>
    <cellStyle name="Стиль 1 8" xfId="38317"/>
    <cellStyle name="Стиль 1 9" xfId="38318"/>
    <cellStyle name="Стиль 1_Проект протокола ЮЛТ Приобского НТЦ" xfId="38319"/>
    <cellStyle name="Стиль 2" xfId="38320"/>
    <cellStyle name="Стиль 3" xfId="38321"/>
    <cellStyle name="Строка" xfId="38322"/>
    <cellStyle name="Субсчет" xfId="38323"/>
    <cellStyle name="Счет" xfId="38324"/>
    <cellStyle name="тек пок" xfId="38325"/>
    <cellStyle name="ТЕКСТ" xfId="38326"/>
    <cellStyle name="Текст предупреждения 2" xfId="38327"/>
    <cellStyle name="Текст предупреждения 2 2" xfId="38328"/>
    <cellStyle name="Текст предупреждения 2 3" xfId="38329"/>
    <cellStyle name="Текст предупреждения 2 4" xfId="38330"/>
    <cellStyle name="Текст предупреждения 2 5" xfId="38331"/>
    <cellStyle name="Титул" xfId="38332"/>
    <cellStyle name="тонн (0)" xfId="38333"/>
    <cellStyle name="Тыс $ (0)" xfId="38334"/>
    <cellStyle name="Тыс (0)" xfId="38335"/>
    <cellStyle name="тыс. тонн (0)" xfId="38336"/>
    <cellStyle name="ТысРуб" xfId="38337"/>
    <cellStyle name="Тысячи" xfId="38338"/>
    <cellStyle name="Тысячи (0)" xfId="38339"/>
    <cellStyle name="Тысячи (0) 10" xfId="38340"/>
    <cellStyle name="Тысячи (0) 11" xfId="38341"/>
    <cellStyle name="Тысячи (0) 12" xfId="38342"/>
    <cellStyle name="Тысячи (0) 13" xfId="38343"/>
    <cellStyle name="Тысячи (0) 2" xfId="38344"/>
    <cellStyle name="Тысячи (0) 2 2" xfId="38345"/>
    <cellStyle name="Тысячи (0) 2 2 2" xfId="38346"/>
    <cellStyle name="Тысячи (0) 2 2 3" xfId="38347"/>
    <cellStyle name="Тысячи (0) 2 2 4" xfId="38348"/>
    <cellStyle name="Тысячи (0) 2 2 5" xfId="38349"/>
    <cellStyle name="Тысячи (0) 2 2 6" xfId="38350"/>
    <cellStyle name="Тысячи (0) 2 3" xfId="38351"/>
    <cellStyle name="Тысячи (0) 2 3 2" xfId="38352"/>
    <cellStyle name="Тысячи (0) 2 3 3" xfId="38353"/>
    <cellStyle name="Тысячи (0) 2 3 4" xfId="38354"/>
    <cellStyle name="Тысячи (0) 2 4" xfId="38355"/>
    <cellStyle name="Тысячи (0) 2 4 2" xfId="38356"/>
    <cellStyle name="Тысячи (0) 2 4 3" xfId="38357"/>
    <cellStyle name="Тысячи (0) 2 4 4" xfId="38358"/>
    <cellStyle name="Тысячи (0) 2 4 5" xfId="38359"/>
    <cellStyle name="Тысячи (0) 2 5" xfId="38360"/>
    <cellStyle name="Тысячи (0) 2 6" xfId="38361"/>
    <cellStyle name="Тысячи (0) 2 7" xfId="38362"/>
    <cellStyle name="Тысячи (0) 2 8" xfId="38363"/>
    <cellStyle name="Тысячи (0) 3" xfId="38364"/>
    <cellStyle name="Тысячи (0) 3 10" xfId="38365"/>
    <cellStyle name="Тысячи (0) 3 11" xfId="38366"/>
    <cellStyle name="Тысячи (0) 3 12" xfId="38367"/>
    <cellStyle name="Тысячи (0) 3 2" xfId="38368"/>
    <cellStyle name="Тысячи (0) 3 2 10" xfId="38369"/>
    <cellStyle name="Тысячи (0) 3 2 2" xfId="38370"/>
    <cellStyle name="Тысячи (0) 3 2 2 2" xfId="38371"/>
    <cellStyle name="Тысячи (0) 3 2 2 2 2" xfId="38372"/>
    <cellStyle name="Тысячи (0) 3 2 2 2 3" xfId="38373"/>
    <cellStyle name="Тысячи (0) 3 2 2 2 4" xfId="38374"/>
    <cellStyle name="Тысячи (0) 3 2 2 2 5" xfId="38375"/>
    <cellStyle name="Тысячи (0) 3 2 2 2 6" xfId="38376"/>
    <cellStyle name="Тысячи (0) 3 2 2 3" xfId="38377"/>
    <cellStyle name="Тысячи (0) 3 2 2 4" xfId="38378"/>
    <cellStyle name="Тысячи (0) 3 2 2 5" xfId="38379"/>
    <cellStyle name="Тысячи (0) 3 2 2 6" xfId="38380"/>
    <cellStyle name="Тысячи (0) 3 2 2 7" xfId="38381"/>
    <cellStyle name="Тысячи (0) 3 2 2 8" xfId="38382"/>
    <cellStyle name="Тысячи (0) 3 2 3" xfId="38383"/>
    <cellStyle name="Тысячи (0) 3 2 3 2" xfId="38384"/>
    <cellStyle name="Тысячи (0) 3 2 3 3" xfId="38385"/>
    <cellStyle name="Тысячи (0) 3 2 3 4" xfId="38386"/>
    <cellStyle name="Тысячи (0) 3 2 3 5" xfId="38387"/>
    <cellStyle name="Тысячи (0) 3 2 3 6" xfId="38388"/>
    <cellStyle name="Тысячи (0) 3 2 3 7" xfId="38389"/>
    <cellStyle name="Тысячи (0) 3 2 4" xfId="38390"/>
    <cellStyle name="Тысячи (0) 3 2 4 2" xfId="38391"/>
    <cellStyle name="Тысячи (0) 3 2 4 3" xfId="38392"/>
    <cellStyle name="Тысячи (0) 3 2 4 4" xfId="38393"/>
    <cellStyle name="Тысячи (0) 3 2 4 5" xfId="38394"/>
    <cellStyle name="Тысячи (0) 3 2 4 6" xfId="38395"/>
    <cellStyle name="Тысячи (0) 3 2 5" xfId="38396"/>
    <cellStyle name="Тысячи (0) 3 2 6" xfId="38397"/>
    <cellStyle name="Тысячи (0) 3 2 7" xfId="38398"/>
    <cellStyle name="Тысячи (0) 3 2 8" xfId="38399"/>
    <cellStyle name="Тысячи (0) 3 2 9" xfId="38400"/>
    <cellStyle name="Тысячи (0) 3 3" xfId="38401"/>
    <cellStyle name="Тысячи (0) 3 3 10" xfId="38402"/>
    <cellStyle name="Тысячи (0) 3 3 2" xfId="38403"/>
    <cellStyle name="Тысячи (0) 3 3 2 2" xfId="38404"/>
    <cellStyle name="Тысячи (0) 3 3 2 2 2" xfId="38405"/>
    <cellStyle name="Тысячи (0) 3 3 2 2 3" xfId="38406"/>
    <cellStyle name="Тысячи (0) 3 3 2 2 4" xfId="38407"/>
    <cellStyle name="Тысячи (0) 3 3 2 2 5" xfId="38408"/>
    <cellStyle name="Тысячи (0) 3 3 2 2 6" xfId="38409"/>
    <cellStyle name="Тысячи (0) 3 3 2 3" xfId="38410"/>
    <cellStyle name="Тысячи (0) 3 3 2 4" xfId="38411"/>
    <cellStyle name="Тысячи (0) 3 3 2 5" xfId="38412"/>
    <cellStyle name="Тысячи (0) 3 3 2 6" xfId="38413"/>
    <cellStyle name="Тысячи (0) 3 3 2 7" xfId="38414"/>
    <cellStyle name="Тысячи (0) 3 3 2 8" xfId="38415"/>
    <cellStyle name="Тысячи (0) 3 3 3" xfId="38416"/>
    <cellStyle name="Тысячи (0) 3 3 3 2" xfId="38417"/>
    <cellStyle name="Тысячи (0) 3 3 3 3" xfId="38418"/>
    <cellStyle name="Тысячи (0) 3 3 3 4" xfId="38419"/>
    <cellStyle name="Тысячи (0) 3 3 3 5" xfId="38420"/>
    <cellStyle name="Тысячи (0) 3 3 3 6" xfId="38421"/>
    <cellStyle name="Тысячи (0) 3 3 3 7" xfId="38422"/>
    <cellStyle name="Тысячи (0) 3 3 4" xfId="38423"/>
    <cellStyle name="Тысячи (0) 3 3 4 2" xfId="38424"/>
    <cellStyle name="Тысячи (0) 3 3 4 3" xfId="38425"/>
    <cellStyle name="Тысячи (0) 3 3 4 4" xfId="38426"/>
    <cellStyle name="Тысячи (0) 3 3 4 5" xfId="38427"/>
    <cellStyle name="Тысячи (0) 3 3 4 6" xfId="38428"/>
    <cellStyle name="Тысячи (0) 3 3 5" xfId="38429"/>
    <cellStyle name="Тысячи (0) 3 3 6" xfId="38430"/>
    <cellStyle name="Тысячи (0) 3 3 7" xfId="38431"/>
    <cellStyle name="Тысячи (0) 3 3 8" xfId="38432"/>
    <cellStyle name="Тысячи (0) 3 3 9" xfId="38433"/>
    <cellStyle name="Тысячи (0) 3 4" xfId="38434"/>
    <cellStyle name="Тысячи (0) 3 4 2" xfId="38435"/>
    <cellStyle name="Тысячи (0) 3 4 2 2" xfId="38436"/>
    <cellStyle name="Тысячи (0) 3 4 2 3" xfId="38437"/>
    <cellStyle name="Тысячи (0) 3 4 2 4" xfId="38438"/>
    <cellStyle name="Тысячи (0) 3 4 2 5" xfId="38439"/>
    <cellStyle name="Тысячи (0) 3 4 2 6" xfId="38440"/>
    <cellStyle name="Тысячи (0) 3 4 3" xfId="38441"/>
    <cellStyle name="Тысячи (0) 3 4 4" xfId="38442"/>
    <cellStyle name="Тысячи (0) 3 4 5" xfId="38443"/>
    <cellStyle name="Тысячи (0) 3 4 6" xfId="38444"/>
    <cellStyle name="Тысячи (0) 3 4 7" xfId="38445"/>
    <cellStyle name="Тысячи (0) 3 4 8" xfId="38446"/>
    <cellStyle name="Тысячи (0) 3 5" xfId="38447"/>
    <cellStyle name="Тысячи (0) 3 5 2" xfId="38448"/>
    <cellStyle name="Тысячи (0) 3 5 3" xfId="38449"/>
    <cellStyle name="Тысячи (0) 3 5 4" xfId="38450"/>
    <cellStyle name="Тысячи (0) 3 5 5" xfId="38451"/>
    <cellStyle name="Тысячи (0) 3 5 6" xfId="38452"/>
    <cellStyle name="Тысячи (0) 3 6" xfId="38453"/>
    <cellStyle name="Тысячи (0) 3 6 2" xfId="38454"/>
    <cellStyle name="Тысячи (0) 3 6 3" xfId="38455"/>
    <cellStyle name="Тысячи (0) 3 6 4" xfId="38456"/>
    <cellStyle name="Тысячи (0) 3 6 5" xfId="38457"/>
    <cellStyle name="Тысячи (0) 3 6 6" xfId="38458"/>
    <cellStyle name="Тысячи (0) 3 6 7" xfId="38459"/>
    <cellStyle name="Тысячи (0) 3 7" xfId="38460"/>
    <cellStyle name="Тысячи (0) 3 8" xfId="38461"/>
    <cellStyle name="Тысячи (0) 3 9" xfId="38462"/>
    <cellStyle name="Тысячи (0) 4" xfId="38463"/>
    <cellStyle name="Тысячи (0) 4 2" xfId="38464"/>
    <cellStyle name="Тысячи (0) 4 2 2" xfId="38465"/>
    <cellStyle name="Тысячи (0) 4 2 3" xfId="38466"/>
    <cellStyle name="Тысячи (0) 4 2 4" xfId="38467"/>
    <cellStyle name="Тысячи (0) 4 2 5" xfId="38468"/>
    <cellStyle name="Тысячи (0) 4 2 6" xfId="38469"/>
    <cellStyle name="Тысячи (0) 4 3" xfId="38470"/>
    <cellStyle name="Тысячи (0) 4 4" xfId="38471"/>
    <cellStyle name="Тысячи (0) 4 5" xfId="38472"/>
    <cellStyle name="Тысячи (0) 4 6" xfId="38473"/>
    <cellStyle name="Тысячи (0) 4 7" xfId="38474"/>
    <cellStyle name="Тысячи (0) 4 8" xfId="38475"/>
    <cellStyle name="Тысячи (0) 5" xfId="38476"/>
    <cellStyle name="Тысячи (0) 6" xfId="38477"/>
    <cellStyle name="Тысячи (0) 7" xfId="38478"/>
    <cellStyle name="Тысячи (0) 8" xfId="38479"/>
    <cellStyle name="Тысячи (0) 9" xfId="38480"/>
    <cellStyle name="тысячи (000)" xfId="38481"/>
    <cellStyle name="тысячи (000) 10" xfId="38482"/>
    <cellStyle name="тысячи (000) 2" xfId="38483"/>
    <cellStyle name="тысячи (000) 2 10" xfId="38484"/>
    <cellStyle name="тысячи (000) 2 11" xfId="38485"/>
    <cellStyle name="тысячи (000) 2 12" xfId="38486"/>
    <cellStyle name="тысячи (000) 2 13" xfId="38487"/>
    <cellStyle name="тысячи (000) 2 14" xfId="38488"/>
    <cellStyle name="тысячи (000) 2 2" xfId="38489"/>
    <cellStyle name="тысячи (000) 2 2 2" xfId="38490"/>
    <cellStyle name="тысячи (000) 2 2 2 10" xfId="38491"/>
    <cellStyle name="тысячи (000) 2 2 2 2" xfId="38492"/>
    <cellStyle name="тысячи (000) 2 2 2 2 2" xfId="38493"/>
    <cellStyle name="тысячи (000) 2 2 2 2 2 2" xfId="38494"/>
    <cellStyle name="тысячи (000) 2 2 2 2 2 3" xfId="38495"/>
    <cellStyle name="тысячи (000) 2 2 2 2 2 4" xfId="38496"/>
    <cellStyle name="тысячи (000) 2 2 2 2 2 5" xfId="38497"/>
    <cellStyle name="тысячи (000) 2 2 2 2 2 6" xfId="38498"/>
    <cellStyle name="тысячи (000) 2 2 2 2 3" xfId="38499"/>
    <cellStyle name="тысячи (000) 2 2 2 2 4" xfId="38500"/>
    <cellStyle name="тысячи (000) 2 2 2 2 5" xfId="38501"/>
    <cellStyle name="тысячи (000) 2 2 2 2 6" xfId="38502"/>
    <cellStyle name="тысячи (000) 2 2 2 2 7" xfId="38503"/>
    <cellStyle name="тысячи (000) 2 2 2 2 8" xfId="38504"/>
    <cellStyle name="тысячи (000) 2 2 2 3" xfId="38505"/>
    <cellStyle name="тысячи (000) 2 2 2 3 2" xfId="38506"/>
    <cellStyle name="тысячи (000) 2 2 2 3 2 2" xfId="38507"/>
    <cellStyle name="тысячи (000) 2 2 2 3 2 3" xfId="38508"/>
    <cellStyle name="тысячи (000) 2 2 2 3 2 4" xfId="38509"/>
    <cellStyle name="тысячи (000) 2 2 2 3 2 5" xfId="38510"/>
    <cellStyle name="тысячи (000) 2 2 2 3 2 6" xfId="38511"/>
    <cellStyle name="тысячи (000) 2 2 2 3 3" xfId="38512"/>
    <cellStyle name="тысячи (000) 2 2 2 3 4" xfId="38513"/>
    <cellStyle name="тысячи (000) 2 2 2 3 5" xfId="38514"/>
    <cellStyle name="тысячи (000) 2 2 2 3 6" xfId="38515"/>
    <cellStyle name="тысячи (000) 2 2 2 3 7" xfId="38516"/>
    <cellStyle name="тысячи (000) 2 2 2 3 8" xfId="38517"/>
    <cellStyle name="тысячи (000) 2 2 2 4" xfId="38518"/>
    <cellStyle name="тысячи (000) 2 2 2 4 2" xfId="38519"/>
    <cellStyle name="тысячи (000) 2 2 2 4 3" xfId="38520"/>
    <cellStyle name="тысячи (000) 2 2 2 4 4" xfId="38521"/>
    <cellStyle name="тысячи (000) 2 2 2 4 5" xfId="38522"/>
    <cellStyle name="тысячи (000) 2 2 2 4 6" xfId="38523"/>
    <cellStyle name="тысячи (000) 2 2 2 4 7" xfId="38524"/>
    <cellStyle name="тысячи (000) 2 2 2 5" xfId="38525"/>
    <cellStyle name="тысячи (000) 2 2 2 6" xfId="38526"/>
    <cellStyle name="тысячи (000) 2 2 2 7" xfId="38527"/>
    <cellStyle name="тысячи (000) 2 2 2 8" xfId="38528"/>
    <cellStyle name="тысячи (000) 2 2 2 9" xfId="38529"/>
    <cellStyle name="тысячи (000) 2 2 3" xfId="38530"/>
    <cellStyle name="тысячи (000) 2 2 3 10" xfId="38531"/>
    <cellStyle name="тысячи (000) 2 2 3 2" xfId="38532"/>
    <cellStyle name="тысячи (000) 2 2 3 2 2" xfId="38533"/>
    <cellStyle name="тысячи (000) 2 2 3 2 2 2" xfId="38534"/>
    <cellStyle name="тысячи (000) 2 2 3 2 2 3" xfId="38535"/>
    <cellStyle name="тысячи (000) 2 2 3 2 2 4" xfId="38536"/>
    <cellStyle name="тысячи (000) 2 2 3 2 2 5" xfId="38537"/>
    <cellStyle name="тысячи (000) 2 2 3 2 2 6" xfId="38538"/>
    <cellStyle name="тысячи (000) 2 2 3 2 3" xfId="38539"/>
    <cellStyle name="тысячи (000) 2 2 3 2 4" xfId="38540"/>
    <cellStyle name="тысячи (000) 2 2 3 2 5" xfId="38541"/>
    <cellStyle name="тысячи (000) 2 2 3 2 6" xfId="38542"/>
    <cellStyle name="тысячи (000) 2 2 3 2 7" xfId="38543"/>
    <cellStyle name="тысячи (000) 2 2 3 2 8" xfId="38544"/>
    <cellStyle name="тысячи (000) 2 2 3 3" xfId="38545"/>
    <cellStyle name="тысячи (000) 2 2 3 3 2" xfId="38546"/>
    <cellStyle name="тысячи (000) 2 2 3 3 3" xfId="38547"/>
    <cellStyle name="тысячи (000) 2 2 3 3 4" xfId="38548"/>
    <cellStyle name="тысячи (000) 2 2 3 3 5" xfId="38549"/>
    <cellStyle name="тысячи (000) 2 2 3 3 6" xfId="38550"/>
    <cellStyle name="тысячи (000) 2 2 3 3 7" xfId="38551"/>
    <cellStyle name="тысячи (000) 2 2 3 4" xfId="38552"/>
    <cellStyle name="тысячи (000) 2 2 3 4 2" xfId="38553"/>
    <cellStyle name="тысячи (000) 2 2 3 4 3" xfId="38554"/>
    <cellStyle name="тысячи (000) 2 2 3 4 4" xfId="38555"/>
    <cellStyle name="тысячи (000) 2 2 3 4 5" xfId="38556"/>
    <cellStyle name="тысячи (000) 2 2 3 4 6" xfId="38557"/>
    <cellStyle name="тысячи (000) 2 2 3 5" xfId="38558"/>
    <cellStyle name="тысячи (000) 2 2 3 6" xfId="38559"/>
    <cellStyle name="тысячи (000) 2 2 3 7" xfId="38560"/>
    <cellStyle name="тысячи (000) 2 2 3 8" xfId="38561"/>
    <cellStyle name="тысячи (000) 2 2 3 9" xfId="38562"/>
    <cellStyle name="тысячи (000) 2 2 4" xfId="38563"/>
    <cellStyle name="тысячи (000) 2 2 4 2" xfId="38564"/>
    <cellStyle name="тысячи (000) 2 2 4 2 2" xfId="38565"/>
    <cellStyle name="тысячи (000) 2 2 4 2 3" xfId="38566"/>
    <cellStyle name="тысячи (000) 2 2 4 2 4" xfId="38567"/>
    <cellStyle name="тысячи (000) 2 2 4 2 5" xfId="38568"/>
    <cellStyle name="тысячи (000) 2 2 4 2 6" xfId="38569"/>
    <cellStyle name="тысячи (000) 2 2 4 3" xfId="38570"/>
    <cellStyle name="тысячи (000) 2 2 4 4" xfId="38571"/>
    <cellStyle name="тысячи (000) 2 2 4 5" xfId="38572"/>
    <cellStyle name="тысячи (000) 2 2 4 6" xfId="38573"/>
    <cellStyle name="тысячи (000) 2 2 4 7" xfId="38574"/>
    <cellStyle name="тысячи (000) 2 2 4 8" xfId="38575"/>
    <cellStyle name="тысячи (000) 2 2 5" xfId="38576"/>
    <cellStyle name="тысячи (000) 2 2 5 2" xfId="38577"/>
    <cellStyle name="тысячи (000) 2 2 5 3" xfId="38578"/>
    <cellStyle name="тысячи (000) 2 2 5 4" xfId="38579"/>
    <cellStyle name="тысячи (000) 2 2 5 5" xfId="38580"/>
    <cellStyle name="тысячи (000) 2 2 5 6" xfId="38581"/>
    <cellStyle name="тысячи (000) 2 2 5 7" xfId="38582"/>
    <cellStyle name="тысячи (000) 2 2 6" xfId="38583"/>
    <cellStyle name="тысячи (000) 2 2 7" xfId="38584"/>
    <cellStyle name="тысячи (000) 2 2 8" xfId="38585"/>
    <cellStyle name="тысячи (000) 2 2 9" xfId="38586"/>
    <cellStyle name="тысячи (000) 2 3" xfId="38587"/>
    <cellStyle name="тысячи (000) 2 3 10" xfId="38588"/>
    <cellStyle name="тысячи (000) 2 3 11" xfId="38589"/>
    <cellStyle name="тысячи (000) 2 3 2" xfId="38590"/>
    <cellStyle name="тысячи (000) 2 3 2 10" xfId="38591"/>
    <cellStyle name="тысячи (000) 2 3 2 2" xfId="38592"/>
    <cellStyle name="тысячи (000) 2 3 2 2 2" xfId="38593"/>
    <cellStyle name="тысячи (000) 2 3 2 2 2 2" xfId="38594"/>
    <cellStyle name="тысячи (000) 2 3 2 2 2 3" xfId="38595"/>
    <cellStyle name="тысячи (000) 2 3 2 2 2 4" xfId="38596"/>
    <cellStyle name="тысячи (000) 2 3 2 2 2 5" xfId="38597"/>
    <cellStyle name="тысячи (000) 2 3 2 2 2 6" xfId="38598"/>
    <cellStyle name="тысячи (000) 2 3 2 2 3" xfId="38599"/>
    <cellStyle name="тысячи (000) 2 3 2 2 4" xfId="38600"/>
    <cellStyle name="тысячи (000) 2 3 2 2 5" xfId="38601"/>
    <cellStyle name="тысячи (000) 2 3 2 2 6" xfId="38602"/>
    <cellStyle name="тысячи (000) 2 3 2 2 7" xfId="38603"/>
    <cellStyle name="тысячи (000) 2 3 2 2 8" xfId="38604"/>
    <cellStyle name="тысячи (000) 2 3 2 3" xfId="38605"/>
    <cellStyle name="тысячи (000) 2 3 2 3 2" xfId="38606"/>
    <cellStyle name="тысячи (000) 2 3 2 3 3" xfId="38607"/>
    <cellStyle name="тысячи (000) 2 3 2 3 4" xfId="38608"/>
    <cellStyle name="тысячи (000) 2 3 2 3 5" xfId="38609"/>
    <cellStyle name="тысячи (000) 2 3 2 3 6" xfId="38610"/>
    <cellStyle name="тысячи (000) 2 3 2 3 7" xfId="38611"/>
    <cellStyle name="тысячи (000) 2 3 2 4" xfId="38612"/>
    <cellStyle name="тысячи (000) 2 3 2 4 2" xfId="38613"/>
    <cellStyle name="тысячи (000) 2 3 2 4 3" xfId="38614"/>
    <cellStyle name="тысячи (000) 2 3 2 4 4" xfId="38615"/>
    <cellStyle name="тысячи (000) 2 3 2 4 5" xfId="38616"/>
    <cellStyle name="тысячи (000) 2 3 2 4 6" xfId="38617"/>
    <cellStyle name="тысячи (000) 2 3 2 5" xfId="38618"/>
    <cellStyle name="тысячи (000) 2 3 2 6" xfId="38619"/>
    <cellStyle name="тысячи (000) 2 3 2 7" xfId="38620"/>
    <cellStyle name="тысячи (000) 2 3 2 8" xfId="38621"/>
    <cellStyle name="тысячи (000) 2 3 2 9" xfId="38622"/>
    <cellStyle name="тысячи (000) 2 3 3" xfId="38623"/>
    <cellStyle name="тысячи (000) 2 3 3 10" xfId="38624"/>
    <cellStyle name="тысячи (000) 2 3 3 2" xfId="38625"/>
    <cellStyle name="тысячи (000) 2 3 3 2 2" xfId="38626"/>
    <cellStyle name="тысячи (000) 2 3 3 2 2 2" xfId="38627"/>
    <cellStyle name="тысячи (000) 2 3 3 2 2 3" xfId="38628"/>
    <cellStyle name="тысячи (000) 2 3 3 2 2 4" xfId="38629"/>
    <cellStyle name="тысячи (000) 2 3 3 2 2 5" xfId="38630"/>
    <cellStyle name="тысячи (000) 2 3 3 2 2 6" xfId="38631"/>
    <cellStyle name="тысячи (000) 2 3 3 2 3" xfId="38632"/>
    <cellStyle name="тысячи (000) 2 3 3 2 4" xfId="38633"/>
    <cellStyle name="тысячи (000) 2 3 3 2 5" xfId="38634"/>
    <cellStyle name="тысячи (000) 2 3 3 2 6" xfId="38635"/>
    <cellStyle name="тысячи (000) 2 3 3 2 7" xfId="38636"/>
    <cellStyle name="тысячи (000) 2 3 3 2 8" xfId="38637"/>
    <cellStyle name="тысячи (000) 2 3 3 3" xfId="38638"/>
    <cellStyle name="тысячи (000) 2 3 3 3 2" xfId="38639"/>
    <cellStyle name="тысячи (000) 2 3 3 3 3" xfId="38640"/>
    <cellStyle name="тысячи (000) 2 3 3 3 4" xfId="38641"/>
    <cellStyle name="тысячи (000) 2 3 3 3 5" xfId="38642"/>
    <cellStyle name="тысячи (000) 2 3 3 3 6" xfId="38643"/>
    <cellStyle name="тысячи (000) 2 3 3 3 7" xfId="38644"/>
    <cellStyle name="тысячи (000) 2 3 3 4" xfId="38645"/>
    <cellStyle name="тысячи (000) 2 3 3 4 2" xfId="38646"/>
    <cellStyle name="тысячи (000) 2 3 3 4 3" xfId="38647"/>
    <cellStyle name="тысячи (000) 2 3 3 4 4" xfId="38648"/>
    <cellStyle name="тысячи (000) 2 3 3 4 5" xfId="38649"/>
    <cellStyle name="тысячи (000) 2 3 3 4 6" xfId="38650"/>
    <cellStyle name="тысячи (000) 2 3 3 5" xfId="38651"/>
    <cellStyle name="тысячи (000) 2 3 3 6" xfId="38652"/>
    <cellStyle name="тысячи (000) 2 3 3 7" xfId="38653"/>
    <cellStyle name="тысячи (000) 2 3 3 8" xfId="38654"/>
    <cellStyle name="тысячи (000) 2 3 3 9" xfId="38655"/>
    <cellStyle name="тысячи (000) 2 3 4" xfId="38656"/>
    <cellStyle name="тысячи (000) 2 3 4 2" xfId="38657"/>
    <cellStyle name="тысячи (000) 2 3 4 2 2" xfId="38658"/>
    <cellStyle name="тысячи (000) 2 3 4 2 3" xfId="38659"/>
    <cellStyle name="тысячи (000) 2 3 4 2 4" xfId="38660"/>
    <cellStyle name="тысячи (000) 2 3 4 2 5" xfId="38661"/>
    <cellStyle name="тысячи (000) 2 3 4 2 6" xfId="38662"/>
    <cellStyle name="тысячи (000) 2 3 4 3" xfId="38663"/>
    <cellStyle name="тысячи (000) 2 3 4 4" xfId="38664"/>
    <cellStyle name="тысячи (000) 2 3 4 5" xfId="38665"/>
    <cellStyle name="тысячи (000) 2 3 4 6" xfId="38666"/>
    <cellStyle name="тысячи (000) 2 3 4 7" xfId="38667"/>
    <cellStyle name="тысячи (000) 2 3 4 8" xfId="38668"/>
    <cellStyle name="тысячи (000) 2 3 5" xfId="38669"/>
    <cellStyle name="тысячи (000) 2 3 5 2" xfId="38670"/>
    <cellStyle name="тысячи (000) 2 3 5 3" xfId="38671"/>
    <cellStyle name="тысячи (000) 2 3 5 4" xfId="38672"/>
    <cellStyle name="тысячи (000) 2 3 5 5" xfId="38673"/>
    <cellStyle name="тысячи (000) 2 3 5 6" xfId="38674"/>
    <cellStyle name="тысячи (000) 2 3 5 7" xfId="38675"/>
    <cellStyle name="тысячи (000) 2 3 6" xfId="38676"/>
    <cellStyle name="тысячи (000) 2 3 7" xfId="38677"/>
    <cellStyle name="тысячи (000) 2 3 8" xfId="38678"/>
    <cellStyle name="тысячи (000) 2 3 9" xfId="38679"/>
    <cellStyle name="тысячи (000) 2 4" xfId="38680"/>
    <cellStyle name="тысячи (000) 2 4 2" xfId="38681"/>
    <cellStyle name="тысячи (000) 2 4 2 2" xfId="38682"/>
    <cellStyle name="тысячи (000) 2 4 2 3" xfId="38683"/>
    <cellStyle name="тысячи (000) 2 4 2 4" xfId="38684"/>
    <cellStyle name="тысячи (000) 2 4 2 5" xfId="38685"/>
    <cellStyle name="тысячи (000) 2 4 2 6" xfId="38686"/>
    <cellStyle name="тысячи (000) 2 4 2 7" xfId="38687"/>
    <cellStyle name="тысячи (000) 2 4 3" xfId="38688"/>
    <cellStyle name="тысячи (000) 2 4 4" xfId="38689"/>
    <cellStyle name="тысячи (000) 2 4 5" xfId="38690"/>
    <cellStyle name="тысячи (000) 2 4 6" xfId="38691"/>
    <cellStyle name="тысячи (000) 2 4 7" xfId="38692"/>
    <cellStyle name="тысячи (000) 2 4 8" xfId="38693"/>
    <cellStyle name="тысячи (000) 2 5" xfId="38694"/>
    <cellStyle name="тысячи (000) 2 5 2" xfId="38695"/>
    <cellStyle name="тысячи (000) 2 5 3" xfId="38696"/>
    <cellStyle name="тысячи (000) 2 5 4" xfId="38697"/>
    <cellStyle name="тысячи (000) 2 6" xfId="38698"/>
    <cellStyle name="тысячи (000) 2 6 2" xfId="38699"/>
    <cellStyle name="тысячи (000) 2 6 3" xfId="38700"/>
    <cellStyle name="тысячи (000) 2 6 4" xfId="38701"/>
    <cellStyle name="тысячи (000) 2 7" xfId="38702"/>
    <cellStyle name="тысячи (000) 2 7 2" xfId="38703"/>
    <cellStyle name="тысячи (000) 2 7 3" xfId="38704"/>
    <cellStyle name="тысячи (000) 2 7 4" xfId="38705"/>
    <cellStyle name="тысячи (000) 2 8" xfId="38706"/>
    <cellStyle name="тысячи (000) 2 9" xfId="38707"/>
    <cellStyle name="тысячи (000) 3" xfId="38708"/>
    <cellStyle name="тысячи (000) 3 2" xfId="38709"/>
    <cellStyle name="тысячи (000) 3 2 10" xfId="38710"/>
    <cellStyle name="тысячи (000) 3 2 2" xfId="38711"/>
    <cellStyle name="тысячи (000) 3 2 2 2" xfId="38712"/>
    <cellStyle name="тысячи (000) 3 2 2 2 2" xfId="38713"/>
    <cellStyle name="тысячи (000) 3 2 2 2 3" xfId="38714"/>
    <cellStyle name="тысячи (000) 3 2 2 2 4" xfId="38715"/>
    <cellStyle name="тысячи (000) 3 2 2 2 5" xfId="38716"/>
    <cellStyle name="тысячи (000) 3 2 2 2 6" xfId="38717"/>
    <cellStyle name="тысячи (000) 3 2 2 3" xfId="38718"/>
    <cellStyle name="тысячи (000) 3 2 2 4" xfId="38719"/>
    <cellStyle name="тысячи (000) 3 2 2 5" xfId="38720"/>
    <cellStyle name="тысячи (000) 3 2 2 6" xfId="38721"/>
    <cellStyle name="тысячи (000) 3 2 2 7" xfId="38722"/>
    <cellStyle name="тысячи (000) 3 2 2 8" xfId="38723"/>
    <cellStyle name="тысячи (000) 3 2 3" xfId="38724"/>
    <cellStyle name="тысячи (000) 3 2 3 2" xfId="38725"/>
    <cellStyle name="тысячи (000) 3 2 3 2 2" xfId="38726"/>
    <cellStyle name="тысячи (000) 3 2 3 2 3" xfId="38727"/>
    <cellStyle name="тысячи (000) 3 2 3 2 4" xfId="38728"/>
    <cellStyle name="тысячи (000) 3 2 3 2 5" xfId="38729"/>
    <cellStyle name="тысячи (000) 3 2 3 2 6" xfId="38730"/>
    <cellStyle name="тысячи (000) 3 2 3 3" xfId="38731"/>
    <cellStyle name="тысячи (000) 3 2 3 4" xfId="38732"/>
    <cellStyle name="тысячи (000) 3 2 3 5" xfId="38733"/>
    <cellStyle name="тысячи (000) 3 2 3 6" xfId="38734"/>
    <cellStyle name="тысячи (000) 3 2 3 7" xfId="38735"/>
    <cellStyle name="тысячи (000) 3 2 3 8" xfId="38736"/>
    <cellStyle name="тысячи (000) 3 2 4" xfId="38737"/>
    <cellStyle name="тысячи (000) 3 2 4 2" xfId="38738"/>
    <cellStyle name="тысячи (000) 3 2 4 3" xfId="38739"/>
    <cellStyle name="тысячи (000) 3 2 4 4" xfId="38740"/>
    <cellStyle name="тысячи (000) 3 2 4 5" xfId="38741"/>
    <cellStyle name="тысячи (000) 3 2 4 6" xfId="38742"/>
    <cellStyle name="тысячи (000) 3 2 4 7" xfId="38743"/>
    <cellStyle name="тысячи (000) 3 2 5" xfId="38744"/>
    <cellStyle name="тысячи (000) 3 2 6" xfId="38745"/>
    <cellStyle name="тысячи (000) 3 2 7" xfId="38746"/>
    <cellStyle name="тысячи (000) 3 2 8" xfId="38747"/>
    <cellStyle name="тысячи (000) 3 2 9" xfId="38748"/>
    <cellStyle name="тысячи (000) 3 3" xfId="38749"/>
    <cellStyle name="тысячи (000) 3 3 10" xfId="38750"/>
    <cellStyle name="тысячи (000) 3 3 2" xfId="38751"/>
    <cellStyle name="тысячи (000) 3 3 2 2" xfId="38752"/>
    <cellStyle name="тысячи (000) 3 3 2 2 2" xfId="38753"/>
    <cellStyle name="тысячи (000) 3 3 2 2 3" xfId="38754"/>
    <cellStyle name="тысячи (000) 3 3 2 2 4" xfId="38755"/>
    <cellStyle name="тысячи (000) 3 3 2 2 5" xfId="38756"/>
    <cellStyle name="тысячи (000) 3 3 2 2 6" xfId="38757"/>
    <cellStyle name="тысячи (000) 3 3 2 3" xfId="38758"/>
    <cellStyle name="тысячи (000) 3 3 2 4" xfId="38759"/>
    <cellStyle name="тысячи (000) 3 3 2 5" xfId="38760"/>
    <cellStyle name="тысячи (000) 3 3 2 6" xfId="38761"/>
    <cellStyle name="тысячи (000) 3 3 2 7" xfId="38762"/>
    <cellStyle name="тысячи (000) 3 3 2 8" xfId="38763"/>
    <cellStyle name="тысячи (000) 3 3 3" xfId="38764"/>
    <cellStyle name="тысячи (000) 3 3 3 2" xfId="38765"/>
    <cellStyle name="тысячи (000) 3 3 3 3" xfId="38766"/>
    <cellStyle name="тысячи (000) 3 3 3 4" xfId="38767"/>
    <cellStyle name="тысячи (000) 3 3 3 5" xfId="38768"/>
    <cellStyle name="тысячи (000) 3 3 3 6" xfId="38769"/>
    <cellStyle name="тысячи (000) 3 3 3 7" xfId="38770"/>
    <cellStyle name="тысячи (000) 3 3 4" xfId="38771"/>
    <cellStyle name="тысячи (000) 3 3 4 2" xfId="38772"/>
    <cellStyle name="тысячи (000) 3 3 4 3" xfId="38773"/>
    <cellStyle name="тысячи (000) 3 3 4 4" xfId="38774"/>
    <cellStyle name="тысячи (000) 3 3 4 5" xfId="38775"/>
    <cellStyle name="тысячи (000) 3 3 4 6" xfId="38776"/>
    <cellStyle name="тысячи (000) 3 3 5" xfId="38777"/>
    <cellStyle name="тысячи (000) 3 3 6" xfId="38778"/>
    <cellStyle name="тысячи (000) 3 3 7" xfId="38779"/>
    <cellStyle name="тысячи (000) 3 3 8" xfId="38780"/>
    <cellStyle name="тысячи (000) 3 3 9" xfId="38781"/>
    <cellStyle name="тысячи (000) 3 4" xfId="38782"/>
    <cellStyle name="тысячи (000) 3 4 2" xfId="38783"/>
    <cellStyle name="тысячи (000) 3 4 2 2" xfId="38784"/>
    <cellStyle name="тысячи (000) 3 4 2 3" xfId="38785"/>
    <cellStyle name="тысячи (000) 3 4 2 4" xfId="38786"/>
    <cellStyle name="тысячи (000) 3 4 2 5" xfId="38787"/>
    <cellStyle name="тысячи (000) 3 4 2 6" xfId="38788"/>
    <cellStyle name="тысячи (000) 3 4 3" xfId="38789"/>
    <cellStyle name="тысячи (000) 3 4 4" xfId="38790"/>
    <cellStyle name="тысячи (000) 3 4 5" xfId="38791"/>
    <cellStyle name="тысячи (000) 3 4 6" xfId="38792"/>
    <cellStyle name="тысячи (000) 3 4 7" xfId="38793"/>
    <cellStyle name="тысячи (000) 3 4 8" xfId="38794"/>
    <cellStyle name="тысячи (000) 3 5" xfId="38795"/>
    <cellStyle name="тысячи (000) 3 5 2" xfId="38796"/>
    <cellStyle name="тысячи (000) 3 5 3" xfId="38797"/>
    <cellStyle name="тысячи (000) 3 5 4" xfId="38798"/>
    <cellStyle name="тысячи (000) 3 5 5" xfId="38799"/>
    <cellStyle name="тысячи (000) 3 5 6" xfId="38800"/>
    <cellStyle name="тысячи (000) 3 5 7" xfId="38801"/>
    <cellStyle name="тысячи (000) 3 6" xfId="38802"/>
    <cellStyle name="тысячи (000) 3 7" xfId="38803"/>
    <cellStyle name="тысячи (000) 3 8" xfId="38804"/>
    <cellStyle name="тысячи (000) 3 9" xfId="38805"/>
    <cellStyle name="тысячи (000) 4" xfId="38806"/>
    <cellStyle name="тысячи (000) 4 2" xfId="38807"/>
    <cellStyle name="тысячи (000) 4 2 2" xfId="38808"/>
    <cellStyle name="тысячи (000) 4 2 3" xfId="38809"/>
    <cellStyle name="тысячи (000) 4 2 4" xfId="38810"/>
    <cellStyle name="тысячи (000) 4 2 5" xfId="38811"/>
    <cellStyle name="тысячи (000) 4 2 6" xfId="38812"/>
    <cellStyle name="тысячи (000) 4 2 7" xfId="38813"/>
    <cellStyle name="тысячи (000) 4 3" xfId="38814"/>
    <cellStyle name="тысячи (000) 4 4" xfId="38815"/>
    <cellStyle name="тысячи (000) 4 5" xfId="38816"/>
    <cellStyle name="тысячи (000) 4 6" xfId="38817"/>
    <cellStyle name="тысячи (000) 4 7" xfId="38818"/>
    <cellStyle name="тысячи (000) 4 8" xfId="38819"/>
    <cellStyle name="тысячи (000) 5" xfId="38820"/>
    <cellStyle name="тысячи (000) 6" xfId="38821"/>
    <cellStyle name="тысячи (000) 7" xfId="38822"/>
    <cellStyle name="тысячи (000) 8" xfId="38823"/>
    <cellStyle name="тысячи (000) 9" xfId="38824"/>
    <cellStyle name="Тысячи [0.0]" xfId="38825"/>
    <cellStyle name="Тысячи [0]" xfId="38826"/>
    <cellStyle name="Тысячи [а]" xfId="38827"/>
    <cellStyle name="Тысячи 10" xfId="38828"/>
    <cellStyle name="Тысячи 10 2" xfId="38829"/>
    <cellStyle name="Тысячи 10 2 2" xfId="38830"/>
    <cellStyle name="Тысячи 10 2 3" xfId="38831"/>
    <cellStyle name="Тысячи 10 2 4" xfId="38832"/>
    <cellStyle name="Тысячи 10 2 5" xfId="38833"/>
    <cellStyle name="Тысячи 10 2 6" xfId="38834"/>
    <cellStyle name="Тысячи 10 3" xfId="38835"/>
    <cellStyle name="Тысячи 10 4" xfId="38836"/>
    <cellStyle name="Тысячи 10 5" xfId="38837"/>
    <cellStyle name="Тысячи 10 6" xfId="38838"/>
    <cellStyle name="Тысячи 10 7" xfId="38839"/>
    <cellStyle name="Тысячи 10 8" xfId="38840"/>
    <cellStyle name="Тысячи 11" xfId="38841"/>
    <cellStyle name="Тысячи 11 2" xfId="38842"/>
    <cellStyle name="Тысячи 11 2 2" xfId="38843"/>
    <cellStyle name="Тысячи 11 2 3" xfId="38844"/>
    <cellStyle name="Тысячи 11 2 4" xfId="38845"/>
    <cellStyle name="Тысячи 11 2 5" xfId="38846"/>
    <cellStyle name="Тысячи 11 2 6" xfId="38847"/>
    <cellStyle name="Тысячи 11 3" xfId="38848"/>
    <cellStyle name="Тысячи 11 4" xfId="38849"/>
    <cellStyle name="Тысячи 11 5" xfId="38850"/>
    <cellStyle name="Тысячи 11 6" xfId="38851"/>
    <cellStyle name="Тысячи 11 7" xfId="38852"/>
    <cellStyle name="Тысячи 11 8" xfId="38853"/>
    <cellStyle name="Тысячи 12" xfId="38854"/>
    <cellStyle name="Тысячи 12 2" xfId="38855"/>
    <cellStyle name="Тысячи 12 2 2" xfId="38856"/>
    <cellStyle name="Тысячи 12 2 3" xfId="38857"/>
    <cellStyle name="Тысячи 12 2 4" xfId="38858"/>
    <cellStyle name="Тысячи 12 2 5" xfId="38859"/>
    <cellStyle name="Тысячи 12 2 6" xfId="38860"/>
    <cellStyle name="Тысячи 12 3" xfId="38861"/>
    <cellStyle name="Тысячи 12 4" xfId="38862"/>
    <cellStyle name="Тысячи 12 5" xfId="38863"/>
    <cellStyle name="Тысячи 12 6" xfId="38864"/>
    <cellStyle name="Тысячи 12 7" xfId="38865"/>
    <cellStyle name="Тысячи 12 8" xfId="38866"/>
    <cellStyle name="Тысячи 13" xfId="38867"/>
    <cellStyle name="Тысячи 13 2" xfId="38868"/>
    <cellStyle name="Тысячи 13 3" xfId="38869"/>
    <cellStyle name="Тысячи 13 4" xfId="38870"/>
    <cellStyle name="Тысячи 13 5" xfId="38871"/>
    <cellStyle name="Тысячи 13 6" xfId="38872"/>
    <cellStyle name="Тысячи 13 7" xfId="38873"/>
    <cellStyle name="Тысячи 14" xfId="38874"/>
    <cellStyle name="Тысячи 14 2" xfId="38875"/>
    <cellStyle name="Тысячи 14 3" xfId="38876"/>
    <cellStyle name="Тысячи 14 4" xfId="38877"/>
    <cellStyle name="Тысячи 14 5" xfId="38878"/>
    <cellStyle name="Тысячи 14 6" xfId="38879"/>
    <cellStyle name="Тысячи 15" xfId="38880"/>
    <cellStyle name="Тысячи 15 2" xfId="38881"/>
    <cellStyle name="Тысячи 15 3" xfId="38882"/>
    <cellStyle name="Тысячи 15 4" xfId="38883"/>
    <cellStyle name="Тысячи 16" xfId="38884"/>
    <cellStyle name="Тысячи 16 2" xfId="38885"/>
    <cellStyle name="Тысячи 16 3" xfId="38886"/>
    <cellStyle name="Тысячи 16 4" xfId="38887"/>
    <cellStyle name="Тысячи 17" xfId="38888"/>
    <cellStyle name="Тысячи 17 2" xfId="38889"/>
    <cellStyle name="Тысячи 17 3" xfId="38890"/>
    <cellStyle name="Тысячи 17 4" xfId="38891"/>
    <cellStyle name="Тысячи 17 5" xfId="38892"/>
    <cellStyle name="Тысячи 18" xfId="38893"/>
    <cellStyle name="Тысячи 18 2" xfId="38894"/>
    <cellStyle name="Тысячи 18 3" xfId="38895"/>
    <cellStyle name="Тысячи 18 4" xfId="38896"/>
    <cellStyle name="Тысячи 19" xfId="38897"/>
    <cellStyle name="Тысячи 19 2" xfId="38898"/>
    <cellStyle name="Тысячи 19 3" xfId="38899"/>
    <cellStyle name="Тысячи 19 4" xfId="38900"/>
    <cellStyle name="Тысячи 2" xfId="38901"/>
    <cellStyle name="Тысячи 2 10" xfId="38902"/>
    <cellStyle name="Тысячи 2 11" xfId="38903"/>
    <cellStyle name="Тысячи 2 12" xfId="38904"/>
    <cellStyle name="Тысячи 2 13" xfId="38905"/>
    <cellStyle name="Тысячи 2 14" xfId="38906"/>
    <cellStyle name="Тысячи 2 2" xfId="38907"/>
    <cellStyle name="Тысячи 2 2 2" xfId="38908"/>
    <cellStyle name="Тысячи 2 2 2 10" xfId="38909"/>
    <cellStyle name="Тысячи 2 2 2 2" xfId="38910"/>
    <cellStyle name="Тысячи 2 2 2 2 2" xfId="38911"/>
    <cellStyle name="Тысячи 2 2 2 2 2 2" xfId="38912"/>
    <cellStyle name="Тысячи 2 2 2 2 2 3" xfId="38913"/>
    <cellStyle name="Тысячи 2 2 2 2 2 4" xfId="38914"/>
    <cellStyle name="Тысячи 2 2 2 2 2 5" xfId="38915"/>
    <cellStyle name="Тысячи 2 2 2 2 2 6" xfId="38916"/>
    <cellStyle name="Тысячи 2 2 2 2 3" xfId="38917"/>
    <cellStyle name="Тысячи 2 2 2 2 4" xfId="38918"/>
    <cellStyle name="Тысячи 2 2 2 2 5" xfId="38919"/>
    <cellStyle name="Тысячи 2 2 2 2 6" xfId="38920"/>
    <cellStyle name="Тысячи 2 2 2 2 7" xfId="38921"/>
    <cellStyle name="Тысячи 2 2 2 2 8" xfId="38922"/>
    <cellStyle name="Тысячи 2 2 2 3" xfId="38923"/>
    <cellStyle name="Тысячи 2 2 2 3 2" xfId="38924"/>
    <cellStyle name="Тысячи 2 2 2 3 2 2" xfId="38925"/>
    <cellStyle name="Тысячи 2 2 2 3 2 3" xfId="38926"/>
    <cellStyle name="Тысячи 2 2 2 3 2 4" xfId="38927"/>
    <cellStyle name="Тысячи 2 2 2 3 2 5" xfId="38928"/>
    <cellStyle name="Тысячи 2 2 2 3 2 6" xfId="38929"/>
    <cellStyle name="Тысячи 2 2 2 3 3" xfId="38930"/>
    <cellStyle name="Тысячи 2 2 2 3 4" xfId="38931"/>
    <cellStyle name="Тысячи 2 2 2 3 5" xfId="38932"/>
    <cellStyle name="Тысячи 2 2 2 3 6" xfId="38933"/>
    <cellStyle name="Тысячи 2 2 2 3 7" xfId="38934"/>
    <cellStyle name="Тысячи 2 2 2 3 8" xfId="38935"/>
    <cellStyle name="Тысячи 2 2 2 4" xfId="38936"/>
    <cellStyle name="Тысячи 2 2 2 4 2" xfId="38937"/>
    <cellStyle name="Тысячи 2 2 2 4 3" xfId="38938"/>
    <cellStyle name="Тысячи 2 2 2 4 4" xfId="38939"/>
    <cellStyle name="Тысячи 2 2 2 4 5" xfId="38940"/>
    <cellStyle name="Тысячи 2 2 2 4 6" xfId="38941"/>
    <cellStyle name="Тысячи 2 2 2 4 7" xfId="38942"/>
    <cellStyle name="Тысячи 2 2 2 5" xfId="38943"/>
    <cellStyle name="Тысячи 2 2 2 6" xfId="38944"/>
    <cellStyle name="Тысячи 2 2 2 7" xfId="38945"/>
    <cellStyle name="Тысячи 2 2 2 8" xfId="38946"/>
    <cellStyle name="Тысячи 2 2 2 9" xfId="38947"/>
    <cellStyle name="Тысячи 2 2 3" xfId="38948"/>
    <cellStyle name="Тысячи 2 2 3 10" xfId="38949"/>
    <cellStyle name="Тысячи 2 2 3 2" xfId="38950"/>
    <cellStyle name="Тысячи 2 2 3 2 2" xfId="38951"/>
    <cellStyle name="Тысячи 2 2 3 2 2 2" xfId="38952"/>
    <cellStyle name="Тысячи 2 2 3 2 2 3" xfId="38953"/>
    <cellStyle name="Тысячи 2 2 3 2 2 4" xfId="38954"/>
    <cellStyle name="Тысячи 2 2 3 2 2 5" xfId="38955"/>
    <cellStyle name="Тысячи 2 2 3 2 2 6" xfId="38956"/>
    <cellStyle name="Тысячи 2 2 3 2 3" xfId="38957"/>
    <cellStyle name="Тысячи 2 2 3 2 4" xfId="38958"/>
    <cellStyle name="Тысячи 2 2 3 2 5" xfId="38959"/>
    <cellStyle name="Тысячи 2 2 3 2 6" xfId="38960"/>
    <cellStyle name="Тысячи 2 2 3 2 7" xfId="38961"/>
    <cellStyle name="Тысячи 2 2 3 2 8" xfId="38962"/>
    <cellStyle name="Тысячи 2 2 3 3" xfId="38963"/>
    <cellStyle name="Тысячи 2 2 3 3 2" xfId="38964"/>
    <cellStyle name="Тысячи 2 2 3 3 3" xfId="38965"/>
    <cellStyle name="Тысячи 2 2 3 3 4" xfId="38966"/>
    <cellStyle name="Тысячи 2 2 3 3 5" xfId="38967"/>
    <cellStyle name="Тысячи 2 2 3 3 6" xfId="38968"/>
    <cellStyle name="Тысячи 2 2 3 3 7" xfId="38969"/>
    <cellStyle name="Тысячи 2 2 3 4" xfId="38970"/>
    <cellStyle name="Тысячи 2 2 3 4 2" xfId="38971"/>
    <cellStyle name="Тысячи 2 2 3 4 3" xfId="38972"/>
    <cellStyle name="Тысячи 2 2 3 4 4" xfId="38973"/>
    <cellStyle name="Тысячи 2 2 3 4 5" xfId="38974"/>
    <cellStyle name="Тысячи 2 2 3 4 6" xfId="38975"/>
    <cellStyle name="Тысячи 2 2 3 5" xfId="38976"/>
    <cellStyle name="Тысячи 2 2 3 6" xfId="38977"/>
    <cellStyle name="Тысячи 2 2 3 7" xfId="38978"/>
    <cellStyle name="Тысячи 2 2 3 8" xfId="38979"/>
    <cellStyle name="Тысячи 2 2 3 9" xfId="38980"/>
    <cellStyle name="Тысячи 2 2 4" xfId="38981"/>
    <cellStyle name="Тысячи 2 2 4 2" xfId="38982"/>
    <cellStyle name="Тысячи 2 2 4 2 2" xfId="38983"/>
    <cellStyle name="Тысячи 2 2 4 2 3" xfId="38984"/>
    <cellStyle name="Тысячи 2 2 4 2 4" xfId="38985"/>
    <cellStyle name="Тысячи 2 2 4 2 5" xfId="38986"/>
    <cellStyle name="Тысячи 2 2 4 2 6" xfId="38987"/>
    <cellStyle name="Тысячи 2 2 4 3" xfId="38988"/>
    <cellStyle name="Тысячи 2 2 4 4" xfId="38989"/>
    <cellStyle name="Тысячи 2 2 4 5" xfId="38990"/>
    <cellStyle name="Тысячи 2 2 4 6" xfId="38991"/>
    <cellStyle name="Тысячи 2 2 4 7" xfId="38992"/>
    <cellStyle name="Тысячи 2 2 4 8" xfId="38993"/>
    <cellStyle name="Тысячи 2 2 5" xfId="38994"/>
    <cellStyle name="Тысячи 2 2 5 2" xfId="38995"/>
    <cellStyle name="Тысячи 2 2 5 3" xfId="38996"/>
    <cellStyle name="Тысячи 2 2 5 4" xfId="38997"/>
    <cellStyle name="Тысячи 2 2 5 5" xfId="38998"/>
    <cellStyle name="Тысячи 2 2 5 6" xfId="38999"/>
    <cellStyle name="Тысячи 2 2 5 7" xfId="39000"/>
    <cellStyle name="Тысячи 2 2 6" xfId="39001"/>
    <cellStyle name="Тысячи 2 2 7" xfId="39002"/>
    <cellStyle name="Тысячи 2 2 8" xfId="39003"/>
    <cellStyle name="Тысячи 2 2 9" xfId="39004"/>
    <cellStyle name="Тысячи 2 3" xfId="39005"/>
    <cellStyle name="Тысячи 2 3 10" xfId="39006"/>
    <cellStyle name="Тысячи 2 3 11" xfId="39007"/>
    <cellStyle name="Тысячи 2 3 2" xfId="39008"/>
    <cellStyle name="Тысячи 2 3 2 10" xfId="39009"/>
    <cellStyle name="Тысячи 2 3 2 2" xfId="39010"/>
    <cellStyle name="Тысячи 2 3 2 2 2" xfId="39011"/>
    <cellStyle name="Тысячи 2 3 2 2 2 2" xfId="39012"/>
    <cellStyle name="Тысячи 2 3 2 2 2 3" xfId="39013"/>
    <cellStyle name="Тысячи 2 3 2 2 2 4" xfId="39014"/>
    <cellStyle name="Тысячи 2 3 2 2 2 5" xfId="39015"/>
    <cellStyle name="Тысячи 2 3 2 2 2 6" xfId="39016"/>
    <cellStyle name="Тысячи 2 3 2 2 3" xfId="39017"/>
    <cellStyle name="Тысячи 2 3 2 2 4" xfId="39018"/>
    <cellStyle name="Тысячи 2 3 2 2 5" xfId="39019"/>
    <cellStyle name="Тысячи 2 3 2 2 6" xfId="39020"/>
    <cellStyle name="Тысячи 2 3 2 2 7" xfId="39021"/>
    <cellStyle name="Тысячи 2 3 2 2 8" xfId="39022"/>
    <cellStyle name="Тысячи 2 3 2 3" xfId="39023"/>
    <cellStyle name="Тысячи 2 3 2 3 2" xfId="39024"/>
    <cellStyle name="Тысячи 2 3 2 3 3" xfId="39025"/>
    <cellStyle name="Тысячи 2 3 2 3 4" xfId="39026"/>
    <cellStyle name="Тысячи 2 3 2 3 5" xfId="39027"/>
    <cellStyle name="Тысячи 2 3 2 3 6" xfId="39028"/>
    <cellStyle name="Тысячи 2 3 2 3 7" xfId="39029"/>
    <cellStyle name="Тысячи 2 3 2 4" xfId="39030"/>
    <cellStyle name="Тысячи 2 3 2 4 2" xfId="39031"/>
    <cellStyle name="Тысячи 2 3 2 4 3" xfId="39032"/>
    <cellStyle name="Тысячи 2 3 2 4 4" xfId="39033"/>
    <cellStyle name="Тысячи 2 3 2 4 5" xfId="39034"/>
    <cellStyle name="Тысячи 2 3 2 4 6" xfId="39035"/>
    <cellStyle name="Тысячи 2 3 2 5" xfId="39036"/>
    <cellStyle name="Тысячи 2 3 2 6" xfId="39037"/>
    <cellStyle name="Тысячи 2 3 2 7" xfId="39038"/>
    <cellStyle name="Тысячи 2 3 2 8" xfId="39039"/>
    <cellStyle name="Тысячи 2 3 2 9" xfId="39040"/>
    <cellStyle name="Тысячи 2 3 3" xfId="39041"/>
    <cellStyle name="Тысячи 2 3 3 10" xfId="39042"/>
    <cellStyle name="Тысячи 2 3 3 2" xfId="39043"/>
    <cellStyle name="Тысячи 2 3 3 2 2" xfId="39044"/>
    <cellStyle name="Тысячи 2 3 3 2 2 2" xfId="39045"/>
    <cellStyle name="Тысячи 2 3 3 2 2 3" xfId="39046"/>
    <cellStyle name="Тысячи 2 3 3 2 2 4" xfId="39047"/>
    <cellStyle name="Тысячи 2 3 3 2 2 5" xfId="39048"/>
    <cellStyle name="Тысячи 2 3 3 2 2 6" xfId="39049"/>
    <cellStyle name="Тысячи 2 3 3 2 3" xfId="39050"/>
    <cellStyle name="Тысячи 2 3 3 2 4" xfId="39051"/>
    <cellStyle name="Тысячи 2 3 3 2 5" xfId="39052"/>
    <cellStyle name="Тысячи 2 3 3 2 6" xfId="39053"/>
    <cellStyle name="Тысячи 2 3 3 2 7" xfId="39054"/>
    <cellStyle name="Тысячи 2 3 3 2 8" xfId="39055"/>
    <cellStyle name="Тысячи 2 3 3 3" xfId="39056"/>
    <cellStyle name="Тысячи 2 3 3 3 2" xfId="39057"/>
    <cellStyle name="Тысячи 2 3 3 3 3" xfId="39058"/>
    <cellStyle name="Тысячи 2 3 3 3 4" xfId="39059"/>
    <cellStyle name="Тысячи 2 3 3 3 5" xfId="39060"/>
    <cellStyle name="Тысячи 2 3 3 3 6" xfId="39061"/>
    <cellStyle name="Тысячи 2 3 3 3 7" xfId="39062"/>
    <cellStyle name="Тысячи 2 3 3 4" xfId="39063"/>
    <cellStyle name="Тысячи 2 3 3 4 2" xfId="39064"/>
    <cellStyle name="Тысячи 2 3 3 4 3" xfId="39065"/>
    <cellStyle name="Тысячи 2 3 3 4 4" xfId="39066"/>
    <cellStyle name="Тысячи 2 3 3 4 5" xfId="39067"/>
    <cellStyle name="Тысячи 2 3 3 4 6" xfId="39068"/>
    <cellStyle name="Тысячи 2 3 3 5" xfId="39069"/>
    <cellStyle name="Тысячи 2 3 3 6" xfId="39070"/>
    <cellStyle name="Тысячи 2 3 3 7" xfId="39071"/>
    <cellStyle name="Тысячи 2 3 3 8" xfId="39072"/>
    <cellStyle name="Тысячи 2 3 3 9" xfId="39073"/>
    <cellStyle name="Тысячи 2 3 4" xfId="39074"/>
    <cellStyle name="Тысячи 2 3 4 2" xfId="39075"/>
    <cellStyle name="Тысячи 2 3 4 2 2" xfId="39076"/>
    <cellStyle name="Тысячи 2 3 4 2 3" xfId="39077"/>
    <cellStyle name="Тысячи 2 3 4 2 4" xfId="39078"/>
    <cellStyle name="Тысячи 2 3 4 2 5" xfId="39079"/>
    <cellStyle name="Тысячи 2 3 4 2 6" xfId="39080"/>
    <cellStyle name="Тысячи 2 3 4 3" xfId="39081"/>
    <cellStyle name="Тысячи 2 3 4 4" xfId="39082"/>
    <cellStyle name="Тысячи 2 3 4 5" xfId="39083"/>
    <cellStyle name="Тысячи 2 3 4 6" xfId="39084"/>
    <cellStyle name="Тысячи 2 3 4 7" xfId="39085"/>
    <cellStyle name="Тысячи 2 3 4 8" xfId="39086"/>
    <cellStyle name="Тысячи 2 3 5" xfId="39087"/>
    <cellStyle name="Тысячи 2 3 5 2" xfId="39088"/>
    <cellStyle name="Тысячи 2 3 5 3" xfId="39089"/>
    <cellStyle name="Тысячи 2 3 5 4" xfId="39090"/>
    <cellStyle name="Тысячи 2 3 5 5" xfId="39091"/>
    <cellStyle name="Тысячи 2 3 5 6" xfId="39092"/>
    <cellStyle name="Тысячи 2 3 5 7" xfId="39093"/>
    <cellStyle name="Тысячи 2 3 6" xfId="39094"/>
    <cellStyle name="Тысячи 2 3 7" xfId="39095"/>
    <cellStyle name="Тысячи 2 3 8" xfId="39096"/>
    <cellStyle name="Тысячи 2 3 9" xfId="39097"/>
    <cellStyle name="Тысячи 2 4" xfId="39098"/>
    <cellStyle name="Тысячи 2 4 2" xfId="39099"/>
    <cellStyle name="Тысячи 2 4 2 2" xfId="39100"/>
    <cellStyle name="Тысячи 2 4 2 3" xfId="39101"/>
    <cellStyle name="Тысячи 2 4 2 4" xfId="39102"/>
    <cellStyle name="Тысячи 2 4 2 5" xfId="39103"/>
    <cellStyle name="Тысячи 2 4 2 6" xfId="39104"/>
    <cellStyle name="Тысячи 2 4 2 7" xfId="39105"/>
    <cellStyle name="Тысячи 2 4 3" xfId="39106"/>
    <cellStyle name="Тысячи 2 4 4" xfId="39107"/>
    <cellStyle name="Тысячи 2 4 5" xfId="39108"/>
    <cellStyle name="Тысячи 2 4 6" xfId="39109"/>
    <cellStyle name="Тысячи 2 4 7" xfId="39110"/>
    <cellStyle name="Тысячи 2 4 8" xfId="39111"/>
    <cellStyle name="Тысячи 2 5" xfId="39112"/>
    <cellStyle name="Тысячи 2 5 2" xfId="39113"/>
    <cellStyle name="Тысячи 2 5 3" xfId="39114"/>
    <cellStyle name="Тысячи 2 5 4" xfId="39115"/>
    <cellStyle name="Тысячи 2 6" xfId="39116"/>
    <cellStyle name="Тысячи 2 6 2" xfId="39117"/>
    <cellStyle name="Тысячи 2 6 3" xfId="39118"/>
    <cellStyle name="Тысячи 2 6 4" xfId="39119"/>
    <cellStyle name="Тысячи 2 7" xfId="39120"/>
    <cellStyle name="Тысячи 2 7 2" xfId="39121"/>
    <cellStyle name="Тысячи 2 7 3" xfId="39122"/>
    <cellStyle name="Тысячи 2 7 4" xfId="39123"/>
    <cellStyle name="Тысячи 2 8" xfId="39124"/>
    <cellStyle name="Тысячи 2 9" xfId="39125"/>
    <cellStyle name="Тысячи 20" xfId="39126"/>
    <cellStyle name="Тысячи 21" xfId="39127"/>
    <cellStyle name="Тысячи 22" xfId="39128"/>
    <cellStyle name="Тысячи 23" xfId="39129"/>
    <cellStyle name="Тысячи 24" xfId="39130"/>
    <cellStyle name="Тысячи 25" xfId="39131"/>
    <cellStyle name="Тысячи 26" xfId="39132"/>
    <cellStyle name="Тысячи 27" xfId="39133"/>
    <cellStyle name="Тысячи 28" xfId="39134"/>
    <cellStyle name="Тысячи 29" xfId="39135"/>
    <cellStyle name="Тысячи 3" xfId="39136"/>
    <cellStyle name="Тысячи 3 10" xfId="39137"/>
    <cellStyle name="Тысячи 3 11" xfId="39138"/>
    <cellStyle name="Тысячи 3 2" xfId="39139"/>
    <cellStyle name="Тысячи 3 2 10" xfId="39140"/>
    <cellStyle name="Тысячи 3 2 2" xfId="39141"/>
    <cellStyle name="Тысячи 3 2 2 2" xfId="39142"/>
    <cellStyle name="Тысячи 3 2 2 2 2" xfId="39143"/>
    <cellStyle name="Тысячи 3 2 2 2 3" xfId="39144"/>
    <cellStyle name="Тысячи 3 2 2 2 4" xfId="39145"/>
    <cellStyle name="Тысячи 3 2 2 2 5" xfId="39146"/>
    <cellStyle name="Тысячи 3 2 2 2 6" xfId="39147"/>
    <cellStyle name="Тысячи 3 2 2 3" xfId="39148"/>
    <cellStyle name="Тысячи 3 2 2 4" xfId="39149"/>
    <cellStyle name="Тысячи 3 2 2 5" xfId="39150"/>
    <cellStyle name="Тысячи 3 2 2 6" xfId="39151"/>
    <cellStyle name="Тысячи 3 2 2 7" xfId="39152"/>
    <cellStyle name="Тысячи 3 2 2 8" xfId="39153"/>
    <cellStyle name="Тысячи 3 2 3" xfId="39154"/>
    <cellStyle name="Тысячи 3 2 3 2" xfId="39155"/>
    <cellStyle name="Тысячи 3 2 3 2 2" xfId="39156"/>
    <cellStyle name="Тысячи 3 2 3 2 3" xfId="39157"/>
    <cellStyle name="Тысячи 3 2 3 2 4" xfId="39158"/>
    <cellStyle name="Тысячи 3 2 3 2 5" xfId="39159"/>
    <cellStyle name="Тысячи 3 2 3 2 6" xfId="39160"/>
    <cellStyle name="Тысячи 3 2 3 3" xfId="39161"/>
    <cellStyle name="Тысячи 3 2 3 4" xfId="39162"/>
    <cellStyle name="Тысячи 3 2 3 5" xfId="39163"/>
    <cellStyle name="Тысячи 3 2 3 6" xfId="39164"/>
    <cellStyle name="Тысячи 3 2 3 7" xfId="39165"/>
    <cellStyle name="Тысячи 3 2 3 8" xfId="39166"/>
    <cellStyle name="Тысячи 3 2 4" xfId="39167"/>
    <cellStyle name="Тысячи 3 2 4 2" xfId="39168"/>
    <cellStyle name="Тысячи 3 2 4 3" xfId="39169"/>
    <cellStyle name="Тысячи 3 2 4 4" xfId="39170"/>
    <cellStyle name="Тысячи 3 2 4 5" xfId="39171"/>
    <cellStyle name="Тысячи 3 2 4 6" xfId="39172"/>
    <cellStyle name="Тысячи 3 2 4 7" xfId="39173"/>
    <cellStyle name="Тысячи 3 2 5" xfId="39174"/>
    <cellStyle name="Тысячи 3 2 6" xfId="39175"/>
    <cellStyle name="Тысячи 3 2 7" xfId="39176"/>
    <cellStyle name="Тысячи 3 2 8" xfId="39177"/>
    <cellStyle name="Тысячи 3 2 9" xfId="39178"/>
    <cellStyle name="Тысячи 3 3" xfId="39179"/>
    <cellStyle name="Тысячи 3 3 10" xfId="39180"/>
    <cellStyle name="Тысячи 3 3 2" xfId="39181"/>
    <cellStyle name="Тысячи 3 3 2 2" xfId="39182"/>
    <cellStyle name="Тысячи 3 3 2 2 2" xfId="39183"/>
    <cellStyle name="Тысячи 3 3 2 2 3" xfId="39184"/>
    <cellStyle name="Тысячи 3 3 2 2 4" xfId="39185"/>
    <cellStyle name="Тысячи 3 3 2 2 5" xfId="39186"/>
    <cellStyle name="Тысячи 3 3 2 2 6" xfId="39187"/>
    <cellStyle name="Тысячи 3 3 2 3" xfId="39188"/>
    <cellStyle name="Тысячи 3 3 2 4" xfId="39189"/>
    <cellStyle name="Тысячи 3 3 2 5" xfId="39190"/>
    <cellStyle name="Тысячи 3 3 2 6" xfId="39191"/>
    <cellStyle name="Тысячи 3 3 2 7" xfId="39192"/>
    <cellStyle name="Тысячи 3 3 2 8" xfId="39193"/>
    <cellStyle name="Тысячи 3 3 3" xfId="39194"/>
    <cellStyle name="Тысячи 3 3 3 2" xfId="39195"/>
    <cellStyle name="Тысячи 3 3 3 3" xfId="39196"/>
    <cellStyle name="Тысячи 3 3 3 4" xfId="39197"/>
    <cellStyle name="Тысячи 3 3 3 5" xfId="39198"/>
    <cellStyle name="Тысячи 3 3 3 6" xfId="39199"/>
    <cellStyle name="Тысячи 3 3 3 7" xfId="39200"/>
    <cellStyle name="Тысячи 3 3 4" xfId="39201"/>
    <cellStyle name="Тысячи 3 3 4 2" xfId="39202"/>
    <cellStyle name="Тысячи 3 3 4 3" xfId="39203"/>
    <cellStyle name="Тысячи 3 3 4 4" xfId="39204"/>
    <cellStyle name="Тысячи 3 3 4 5" xfId="39205"/>
    <cellStyle name="Тысячи 3 3 4 6" xfId="39206"/>
    <cellStyle name="Тысячи 3 3 5" xfId="39207"/>
    <cellStyle name="Тысячи 3 3 6" xfId="39208"/>
    <cellStyle name="Тысячи 3 3 7" xfId="39209"/>
    <cellStyle name="Тысячи 3 3 8" xfId="39210"/>
    <cellStyle name="Тысячи 3 3 9" xfId="39211"/>
    <cellStyle name="Тысячи 3 4" xfId="39212"/>
    <cellStyle name="Тысячи 3 4 2" xfId="39213"/>
    <cellStyle name="Тысячи 3 4 2 2" xfId="39214"/>
    <cellStyle name="Тысячи 3 4 2 3" xfId="39215"/>
    <cellStyle name="Тысячи 3 4 2 4" xfId="39216"/>
    <cellStyle name="Тысячи 3 4 2 5" xfId="39217"/>
    <cellStyle name="Тысячи 3 4 2 6" xfId="39218"/>
    <cellStyle name="Тысячи 3 4 3" xfId="39219"/>
    <cellStyle name="Тысячи 3 4 4" xfId="39220"/>
    <cellStyle name="Тысячи 3 4 5" xfId="39221"/>
    <cellStyle name="Тысячи 3 4 6" xfId="39222"/>
    <cellStyle name="Тысячи 3 4 7" xfId="39223"/>
    <cellStyle name="Тысячи 3 4 8" xfId="39224"/>
    <cellStyle name="Тысячи 3 5" xfId="39225"/>
    <cellStyle name="Тысячи 3 5 2" xfId="39226"/>
    <cellStyle name="Тысячи 3 5 3" xfId="39227"/>
    <cellStyle name="Тысячи 3 5 4" xfId="39228"/>
    <cellStyle name="Тысячи 3 5 5" xfId="39229"/>
    <cellStyle name="Тысячи 3 5 6" xfId="39230"/>
    <cellStyle name="Тысячи 3 5 7" xfId="39231"/>
    <cellStyle name="Тысячи 3 6" xfId="39232"/>
    <cellStyle name="Тысячи 3 7" xfId="39233"/>
    <cellStyle name="Тысячи 3 8" xfId="39234"/>
    <cellStyle name="Тысячи 3 9" xfId="39235"/>
    <cellStyle name="Тысячи 30" xfId="39236"/>
    <cellStyle name="Тысячи 31" xfId="39237"/>
    <cellStyle name="Тысячи 32" xfId="39238"/>
    <cellStyle name="Тысячи 33" xfId="39239"/>
    <cellStyle name="Тысячи 34" xfId="39240"/>
    <cellStyle name="Тысячи 35" xfId="39241"/>
    <cellStyle name="Тысячи 36" xfId="39242"/>
    <cellStyle name="Тысячи 37" xfId="39243"/>
    <cellStyle name="Тысячи 38" xfId="39244"/>
    <cellStyle name="Тысячи 39" xfId="39245"/>
    <cellStyle name="Тысячи 4" xfId="39246"/>
    <cellStyle name="Тысячи 4 2" xfId="39247"/>
    <cellStyle name="Тысячи 4 2 10" xfId="39248"/>
    <cellStyle name="Тысячи 4 2 2" xfId="39249"/>
    <cellStyle name="Тысячи 4 2 2 2" xfId="39250"/>
    <cellStyle name="Тысячи 4 2 2 2 2" xfId="39251"/>
    <cellStyle name="Тысячи 4 2 2 2 3" xfId="39252"/>
    <cellStyle name="Тысячи 4 2 2 2 4" xfId="39253"/>
    <cellStyle name="Тысячи 4 2 2 2 5" xfId="39254"/>
    <cellStyle name="Тысячи 4 2 2 2 6" xfId="39255"/>
    <cellStyle name="Тысячи 4 2 2 3" xfId="39256"/>
    <cellStyle name="Тысячи 4 2 2 4" xfId="39257"/>
    <cellStyle name="Тысячи 4 2 2 5" xfId="39258"/>
    <cellStyle name="Тысячи 4 2 2 6" xfId="39259"/>
    <cellStyle name="Тысячи 4 2 2 7" xfId="39260"/>
    <cellStyle name="Тысячи 4 2 2 8" xfId="39261"/>
    <cellStyle name="Тысячи 4 2 3" xfId="39262"/>
    <cellStyle name="Тысячи 4 2 3 2" xfId="39263"/>
    <cellStyle name="Тысячи 4 2 3 2 2" xfId="39264"/>
    <cellStyle name="Тысячи 4 2 3 2 3" xfId="39265"/>
    <cellStyle name="Тысячи 4 2 3 2 4" xfId="39266"/>
    <cellStyle name="Тысячи 4 2 3 2 5" xfId="39267"/>
    <cellStyle name="Тысячи 4 2 3 2 6" xfId="39268"/>
    <cellStyle name="Тысячи 4 2 3 3" xfId="39269"/>
    <cellStyle name="Тысячи 4 2 3 4" xfId="39270"/>
    <cellStyle name="Тысячи 4 2 3 5" xfId="39271"/>
    <cellStyle name="Тысячи 4 2 3 6" xfId="39272"/>
    <cellStyle name="Тысячи 4 2 3 7" xfId="39273"/>
    <cellStyle name="Тысячи 4 2 3 8" xfId="39274"/>
    <cellStyle name="Тысячи 4 2 4" xfId="39275"/>
    <cellStyle name="Тысячи 4 2 4 2" xfId="39276"/>
    <cellStyle name="Тысячи 4 2 4 3" xfId="39277"/>
    <cellStyle name="Тысячи 4 2 4 4" xfId="39278"/>
    <cellStyle name="Тысячи 4 2 4 5" xfId="39279"/>
    <cellStyle name="Тысячи 4 2 4 6" xfId="39280"/>
    <cellStyle name="Тысячи 4 2 4 7" xfId="39281"/>
    <cellStyle name="Тысячи 4 2 5" xfId="39282"/>
    <cellStyle name="Тысячи 4 2 6" xfId="39283"/>
    <cellStyle name="Тысячи 4 2 7" xfId="39284"/>
    <cellStyle name="Тысячи 4 2 8" xfId="39285"/>
    <cellStyle name="Тысячи 4 2 9" xfId="39286"/>
    <cellStyle name="Тысячи 4 3" xfId="39287"/>
    <cellStyle name="Тысячи 4 3 10" xfId="39288"/>
    <cellStyle name="Тысячи 4 3 2" xfId="39289"/>
    <cellStyle name="Тысячи 4 3 2 2" xfId="39290"/>
    <cellStyle name="Тысячи 4 3 2 2 2" xfId="39291"/>
    <cellStyle name="Тысячи 4 3 2 2 3" xfId="39292"/>
    <cellStyle name="Тысячи 4 3 2 2 4" xfId="39293"/>
    <cellStyle name="Тысячи 4 3 2 2 5" xfId="39294"/>
    <cellStyle name="Тысячи 4 3 2 2 6" xfId="39295"/>
    <cellStyle name="Тысячи 4 3 2 3" xfId="39296"/>
    <cellStyle name="Тысячи 4 3 2 4" xfId="39297"/>
    <cellStyle name="Тысячи 4 3 2 5" xfId="39298"/>
    <cellStyle name="Тысячи 4 3 2 6" xfId="39299"/>
    <cellStyle name="Тысячи 4 3 2 7" xfId="39300"/>
    <cellStyle name="Тысячи 4 3 2 8" xfId="39301"/>
    <cellStyle name="Тысячи 4 3 3" xfId="39302"/>
    <cellStyle name="Тысячи 4 3 3 2" xfId="39303"/>
    <cellStyle name="Тысячи 4 3 3 3" xfId="39304"/>
    <cellStyle name="Тысячи 4 3 3 4" xfId="39305"/>
    <cellStyle name="Тысячи 4 3 3 5" xfId="39306"/>
    <cellStyle name="Тысячи 4 3 3 6" xfId="39307"/>
    <cellStyle name="Тысячи 4 3 3 7" xfId="39308"/>
    <cellStyle name="Тысячи 4 3 4" xfId="39309"/>
    <cellStyle name="Тысячи 4 3 4 2" xfId="39310"/>
    <cellStyle name="Тысячи 4 3 4 3" xfId="39311"/>
    <cellStyle name="Тысячи 4 3 4 4" xfId="39312"/>
    <cellStyle name="Тысячи 4 3 4 5" xfId="39313"/>
    <cellStyle name="Тысячи 4 3 4 6" xfId="39314"/>
    <cellStyle name="Тысячи 4 3 5" xfId="39315"/>
    <cellStyle name="Тысячи 4 3 6" xfId="39316"/>
    <cellStyle name="Тысячи 4 3 7" xfId="39317"/>
    <cellStyle name="Тысячи 4 3 8" xfId="39318"/>
    <cellStyle name="Тысячи 4 3 9" xfId="39319"/>
    <cellStyle name="Тысячи 4 4" xfId="39320"/>
    <cellStyle name="Тысячи 4 4 2" xfId="39321"/>
    <cellStyle name="Тысячи 4 4 2 2" xfId="39322"/>
    <cellStyle name="Тысячи 4 4 2 3" xfId="39323"/>
    <cellStyle name="Тысячи 4 4 2 4" xfId="39324"/>
    <cellStyle name="Тысячи 4 4 2 5" xfId="39325"/>
    <cellStyle name="Тысячи 4 4 2 6" xfId="39326"/>
    <cellStyle name="Тысячи 4 4 3" xfId="39327"/>
    <cellStyle name="Тысячи 4 4 4" xfId="39328"/>
    <cellStyle name="Тысячи 4 4 5" xfId="39329"/>
    <cellStyle name="Тысячи 4 4 6" xfId="39330"/>
    <cellStyle name="Тысячи 4 4 7" xfId="39331"/>
    <cellStyle name="Тысячи 4 4 8" xfId="39332"/>
    <cellStyle name="Тысячи 4 5" xfId="39333"/>
    <cellStyle name="Тысячи 4 5 2" xfId="39334"/>
    <cellStyle name="Тысячи 4 5 3" xfId="39335"/>
    <cellStyle name="Тысячи 4 5 4" xfId="39336"/>
    <cellStyle name="Тысячи 4 5 5" xfId="39337"/>
    <cellStyle name="Тысячи 4 5 6" xfId="39338"/>
    <cellStyle name="Тысячи 4 5 7" xfId="39339"/>
    <cellStyle name="Тысячи 4 6" xfId="39340"/>
    <cellStyle name="Тысячи 4 7" xfId="39341"/>
    <cellStyle name="Тысячи 4 8" xfId="39342"/>
    <cellStyle name="Тысячи 4 9" xfId="39343"/>
    <cellStyle name="Тысячи 40" xfId="39344"/>
    <cellStyle name="Тысячи 41" xfId="39345"/>
    <cellStyle name="Тысячи 42" xfId="39346"/>
    <cellStyle name="Тысячи 43" xfId="39347"/>
    <cellStyle name="Тысячи 44" xfId="39348"/>
    <cellStyle name="Тысячи 45" xfId="39349"/>
    <cellStyle name="Тысячи 46" xfId="39350"/>
    <cellStyle name="Тысячи 47" xfId="39351"/>
    <cellStyle name="Тысячи 5" xfId="39352"/>
    <cellStyle name="Тысячи 5 2" xfId="39353"/>
    <cellStyle name="Тысячи 5 2 10" xfId="39354"/>
    <cellStyle name="Тысячи 5 2 2" xfId="39355"/>
    <cellStyle name="Тысячи 5 2 2 2" xfId="39356"/>
    <cellStyle name="Тысячи 5 2 2 2 2" xfId="39357"/>
    <cellStyle name="Тысячи 5 2 2 2 3" xfId="39358"/>
    <cellStyle name="Тысячи 5 2 2 2 4" xfId="39359"/>
    <cellStyle name="Тысячи 5 2 2 2 5" xfId="39360"/>
    <cellStyle name="Тысячи 5 2 2 2 6" xfId="39361"/>
    <cellStyle name="Тысячи 5 2 2 3" xfId="39362"/>
    <cellStyle name="Тысячи 5 2 2 4" xfId="39363"/>
    <cellStyle name="Тысячи 5 2 2 5" xfId="39364"/>
    <cellStyle name="Тысячи 5 2 2 6" xfId="39365"/>
    <cellStyle name="Тысячи 5 2 2 7" xfId="39366"/>
    <cellStyle name="Тысячи 5 2 2 8" xfId="39367"/>
    <cellStyle name="Тысячи 5 2 3" xfId="39368"/>
    <cellStyle name="Тысячи 5 2 3 2" xfId="39369"/>
    <cellStyle name="Тысячи 5 2 3 2 2" xfId="39370"/>
    <cellStyle name="Тысячи 5 2 3 2 3" xfId="39371"/>
    <cellStyle name="Тысячи 5 2 3 2 4" xfId="39372"/>
    <cellStyle name="Тысячи 5 2 3 2 5" xfId="39373"/>
    <cellStyle name="Тысячи 5 2 3 2 6" xfId="39374"/>
    <cellStyle name="Тысячи 5 2 3 3" xfId="39375"/>
    <cellStyle name="Тысячи 5 2 3 4" xfId="39376"/>
    <cellStyle name="Тысячи 5 2 3 5" xfId="39377"/>
    <cellStyle name="Тысячи 5 2 3 6" xfId="39378"/>
    <cellStyle name="Тысячи 5 2 3 7" xfId="39379"/>
    <cellStyle name="Тысячи 5 2 3 8" xfId="39380"/>
    <cellStyle name="Тысячи 5 2 4" xfId="39381"/>
    <cellStyle name="Тысячи 5 2 4 2" xfId="39382"/>
    <cellStyle name="Тысячи 5 2 4 3" xfId="39383"/>
    <cellStyle name="Тысячи 5 2 4 4" xfId="39384"/>
    <cellStyle name="Тысячи 5 2 4 5" xfId="39385"/>
    <cellStyle name="Тысячи 5 2 4 6" xfId="39386"/>
    <cellStyle name="Тысячи 5 2 4 7" xfId="39387"/>
    <cellStyle name="Тысячи 5 2 5" xfId="39388"/>
    <cellStyle name="Тысячи 5 2 6" xfId="39389"/>
    <cellStyle name="Тысячи 5 2 7" xfId="39390"/>
    <cellStyle name="Тысячи 5 2 8" xfId="39391"/>
    <cellStyle name="Тысячи 5 2 9" xfId="39392"/>
    <cellStyle name="Тысячи 5 3" xfId="39393"/>
    <cellStyle name="Тысячи 5 3 10" xfId="39394"/>
    <cellStyle name="Тысячи 5 3 2" xfId="39395"/>
    <cellStyle name="Тысячи 5 3 2 2" xfId="39396"/>
    <cellStyle name="Тысячи 5 3 2 2 2" xfId="39397"/>
    <cellStyle name="Тысячи 5 3 2 2 3" xfId="39398"/>
    <cellStyle name="Тысячи 5 3 2 2 4" xfId="39399"/>
    <cellStyle name="Тысячи 5 3 2 2 5" xfId="39400"/>
    <cellStyle name="Тысячи 5 3 2 2 6" xfId="39401"/>
    <cellStyle name="Тысячи 5 3 2 3" xfId="39402"/>
    <cellStyle name="Тысячи 5 3 2 4" xfId="39403"/>
    <cellStyle name="Тысячи 5 3 2 5" xfId="39404"/>
    <cellStyle name="Тысячи 5 3 2 6" xfId="39405"/>
    <cellStyle name="Тысячи 5 3 2 7" xfId="39406"/>
    <cellStyle name="Тысячи 5 3 2 8" xfId="39407"/>
    <cellStyle name="Тысячи 5 3 3" xfId="39408"/>
    <cellStyle name="Тысячи 5 3 3 2" xfId="39409"/>
    <cellStyle name="Тысячи 5 3 3 3" xfId="39410"/>
    <cellStyle name="Тысячи 5 3 3 4" xfId="39411"/>
    <cellStyle name="Тысячи 5 3 3 5" xfId="39412"/>
    <cellStyle name="Тысячи 5 3 3 6" xfId="39413"/>
    <cellStyle name="Тысячи 5 3 3 7" xfId="39414"/>
    <cellStyle name="Тысячи 5 3 4" xfId="39415"/>
    <cellStyle name="Тысячи 5 3 4 2" xfId="39416"/>
    <cellStyle name="Тысячи 5 3 4 3" xfId="39417"/>
    <cellStyle name="Тысячи 5 3 4 4" xfId="39418"/>
    <cellStyle name="Тысячи 5 3 4 5" xfId="39419"/>
    <cellStyle name="Тысячи 5 3 4 6" xfId="39420"/>
    <cellStyle name="Тысячи 5 3 5" xfId="39421"/>
    <cellStyle name="Тысячи 5 3 6" xfId="39422"/>
    <cellStyle name="Тысячи 5 3 7" xfId="39423"/>
    <cellStyle name="Тысячи 5 3 8" xfId="39424"/>
    <cellStyle name="Тысячи 5 3 9" xfId="39425"/>
    <cellStyle name="Тысячи 5 4" xfId="39426"/>
    <cellStyle name="Тысячи 5 4 2" xfId="39427"/>
    <cellStyle name="Тысячи 5 4 2 2" xfId="39428"/>
    <cellStyle name="Тысячи 5 4 2 3" xfId="39429"/>
    <cellStyle name="Тысячи 5 4 2 4" xfId="39430"/>
    <cellStyle name="Тысячи 5 4 2 5" xfId="39431"/>
    <cellStyle name="Тысячи 5 4 2 6" xfId="39432"/>
    <cellStyle name="Тысячи 5 4 3" xfId="39433"/>
    <cellStyle name="Тысячи 5 4 4" xfId="39434"/>
    <cellStyle name="Тысячи 5 4 5" xfId="39435"/>
    <cellStyle name="Тысячи 5 4 6" xfId="39436"/>
    <cellStyle name="Тысячи 5 4 7" xfId="39437"/>
    <cellStyle name="Тысячи 5 4 8" xfId="39438"/>
    <cellStyle name="Тысячи 5 5" xfId="39439"/>
    <cellStyle name="Тысячи 5 5 2" xfId="39440"/>
    <cellStyle name="Тысячи 5 5 3" xfId="39441"/>
    <cellStyle name="Тысячи 5 5 4" xfId="39442"/>
    <cellStyle name="Тысячи 5 5 5" xfId="39443"/>
    <cellStyle name="Тысячи 5 5 6" xfId="39444"/>
    <cellStyle name="Тысячи 5 5 7" xfId="39445"/>
    <cellStyle name="Тысячи 5 6" xfId="39446"/>
    <cellStyle name="Тысячи 5 7" xfId="39447"/>
    <cellStyle name="Тысячи 5 8" xfId="39448"/>
    <cellStyle name="Тысячи 5 9" xfId="39449"/>
    <cellStyle name="Тысячи 6" xfId="39450"/>
    <cellStyle name="Тысячи 6 10" xfId="39451"/>
    <cellStyle name="Тысячи 6 11" xfId="39452"/>
    <cellStyle name="Тысячи 6 2" xfId="39453"/>
    <cellStyle name="Тысячи 6 2 10" xfId="39454"/>
    <cellStyle name="Тысячи 6 2 2" xfId="39455"/>
    <cellStyle name="Тысячи 6 2 2 2" xfId="39456"/>
    <cellStyle name="Тысячи 6 2 2 2 2" xfId="39457"/>
    <cellStyle name="Тысячи 6 2 2 2 3" xfId="39458"/>
    <cellStyle name="Тысячи 6 2 2 2 4" xfId="39459"/>
    <cellStyle name="Тысячи 6 2 2 2 5" xfId="39460"/>
    <cellStyle name="Тысячи 6 2 2 2 6" xfId="39461"/>
    <cellStyle name="Тысячи 6 2 2 3" xfId="39462"/>
    <cellStyle name="Тысячи 6 2 2 4" xfId="39463"/>
    <cellStyle name="Тысячи 6 2 2 5" xfId="39464"/>
    <cellStyle name="Тысячи 6 2 2 6" xfId="39465"/>
    <cellStyle name="Тысячи 6 2 2 7" xfId="39466"/>
    <cellStyle name="Тысячи 6 2 2 8" xfId="39467"/>
    <cellStyle name="Тысячи 6 2 3" xfId="39468"/>
    <cellStyle name="Тысячи 6 2 3 2" xfId="39469"/>
    <cellStyle name="Тысячи 6 2 3 3" xfId="39470"/>
    <cellStyle name="Тысячи 6 2 3 4" xfId="39471"/>
    <cellStyle name="Тысячи 6 2 3 5" xfId="39472"/>
    <cellStyle name="Тысячи 6 2 3 6" xfId="39473"/>
    <cellStyle name="Тысячи 6 2 3 7" xfId="39474"/>
    <cellStyle name="Тысячи 6 2 4" xfId="39475"/>
    <cellStyle name="Тысячи 6 2 4 2" xfId="39476"/>
    <cellStyle name="Тысячи 6 2 4 3" xfId="39477"/>
    <cellStyle name="Тысячи 6 2 4 4" xfId="39478"/>
    <cellStyle name="Тысячи 6 2 4 5" xfId="39479"/>
    <cellStyle name="Тысячи 6 2 4 6" xfId="39480"/>
    <cellStyle name="Тысячи 6 2 5" xfId="39481"/>
    <cellStyle name="Тысячи 6 2 6" xfId="39482"/>
    <cellStyle name="Тысячи 6 2 7" xfId="39483"/>
    <cellStyle name="Тысячи 6 2 8" xfId="39484"/>
    <cellStyle name="Тысячи 6 2 9" xfId="39485"/>
    <cellStyle name="Тысячи 6 3" xfId="39486"/>
    <cellStyle name="Тысячи 6 3 10" xfId="39487"/>
    <cellStyle name="Тысячи 6 3 2" xfId="39488"/>
    <cellStyle name="Тысячи 6 3 2 2" xfId="39489"/>
    <cellStyle name="Тысячи 6 3 2 2 2" xfId="39490"/>
    <cellStyle name="Тысячи 6 3 2 2 3" xfId="39491"/>
    <cellStyle name="Тысячи 6 3 2 2 4" xfId="39492"/>
    <cellStyle name="Тысячи 6 3 2 2 5" xfId="39493"/>
    <cellStyle name="Тысячи 6 3 2 2 6" xfId="39494"/>
    <cellStyle name="Тысячи 6 3 2 3" xfId="39495"/>
    <cellStyle name="Тысячи 6 3 2 4" xfId="39496"/>
    <cellStyle name="Тысячи 6 3 2 5" xfId="39497"/>
    <cellStyle name="Тысячи 6 3 2 6" xfId="39498"/>
    <cellStyle name="Тысячи 6 3 2 7" xfId="39499"/>
    <cellStyle name="Тысячи 6 3 2 8" xfId="39500"/>
    <cellStyle name="Тысячи 6 3 3" xfId="39501"/>
    <cellStyle name="Тысячи 6 3 3 2" xfId="39502"/>
    <cellStyle name="Тысячи 6 3 3 3" xfId="39503"/>
    <cellStyle name="Тысячи 6 3 3 4" xfId="39504"/>
    <cellStyle name="Тысячи 6 3 3 5" xfId="39505"/>
    <cellStyle name="Тысячи 6 3 3 6" xfId="39506"/>
    <cellStyle name="Тысячи 6 3 3 7" xfId="39507"/>
    <cellStyle name="Тысячи 6 3 4" xfId="39508"/>
    <cellStyle name="Тысячи 6 3 4 2" xfId="39509"/>
    <cellStyle name="Тысячи 6 3 4 3" xfId="39510"/>
    <cellStyle name="Тысячи 6 3 4 4" xfId="39511"/>
    <cellStyle name="Тысячи 6 3 4 5" xfId="39512"/>
    <cellStyle name="Тысячи 6 3 4 6" xfId="39513"/>
    <cellStyle name="Тысячи 6 3 5" xfId="39514"/>
    <cellStyle name="Тысячи 6 3 6" xfId="39515"/>
    <cellStyle name="Тысячи 6 3 7" xfId="39516"/>
    <cellStyle name="Тысячи 6 3 8" xfId="39517"/>
    <cellStyle name="Тысячи 6 3 9" xfId="39518"/>
    <cellStyle name="Тысячи 6 4" xfId="39519"/>
    <cellStyle name="Тысячи 6 4 2" xfId="39520"/>
    <cellStyle name="Тысячи 6 4 2 2" xfId="39521"/>
    <cellStyle name="Тысячи 6 4 2 3" xfId="39522"/>
    <cellStyle name="Тысячи 6 4 2 4" xfId="39523"/>
    <cellStyle name="Тысячи 6 4 2 5" xfId="39524"/>
    <cellStyle name="Тысячи 6 4 2 6" xfId="39525"/>
    <cellStyle name="Тысячи 6 4 3" xfId="39526"/>
    <cellStyle name="Тысячи 6 4 4" xfId="39527"/>
    <cellStyle name="Тысячи 6 4 5" xfId="39528"/>
    <cellStyle name="Тысячи 6 4 6" xfId="39529"/>
    <cellStyle name="Тысячи 6 4 7" xfId="39530"/>
    <cellStyle name="Тысячи 6 4 8" xfId="39531"/>
    <cellStyle name="Тысячи 6 5" xfId="39532"/>
    <cellStyle name="Тысячи 6 5 2" xfId="39533"/>
    <cellStyle name="Тысячи 6 5 3" xfId="39534"/>
    <cellStyle name="Тысячи 6 5 4" xfId="39535"/>
    <cellStyle name="Тысячи 6 5 5" xfId="39536"/>
    <cellStyle name="Тысячи 6 5 6" xfId="39537"/>
    <cellStyle name="Тысячи 6 5 7" xfId="39538"/>
    <cellStyle name="Тысячи 6 6" xfId="39539"/>
    <cellStyle name="Тысячи 6 7" xfId="39540"/>
    <cellStyle name="Тысячи 6 8" xfId="39541"/>
    <cellStyle name="Тысячи 6 9" xfId="39542"/>
    <cellStyle name="Тысячи 7" xfId="39543"/>
    <cellStyle name="Тысячи 7 2" xfId="39544"/>
    <cellStyle name="Тысячи 7 2 2" xfId="39545"/>
    <cellStyle name="Тысячи 7 2 3" xfId="39546"/>
    <cellStyle name="Тысячи 7 2 4" xfId="39547"/>
    <cellStyle name="Тысячи 7 2 5" xfId="39548"/>
    <cellStyle name="Тысячи 7 2 6" xfId="39549"/>
    <cellStyle name="Тысячи 7 2 7" xfId="39550"/>
    <cellStyle name="Тысячи 7 3" xfId="39551"/>
    <cellStyle name="Тысячи 7 4" xfId="39552"/>
    <cellStyle name="Тысячи 7 5" xfId="39553"/>
    <cellStyle name="Тысячи 7 6" xfId="39554"/>
    <cellStyle name="Тысячи 7 7" xfId="39555"/>
    <cellStyle name="Тысячи 7 8" xfId="39556"/>
    <cellStyle name="Тысячи 8" xfId="39557"/>
    <cellStyle name="Тысячи 8 10" xfId="39558"/>
    <cellStyle name="Тысячи 8 2" xfId="39559"/>
    <cellStyle name="Тысячи 8 2 2" xfId="39560"/>
    <cellStyle name="Тысячи 8 2 2 2" xfId="39561"/>
    <cellStyle name="Тысячи 8 2 2 3" xfId="39562"/>
    <cellStyle name="Тысячи 8 2 2 4" xfId="39563"/>
    <cellStyle name="Тысячи 8 2 2 5" xfId="39564"/>
    <cellStyle name="Тысячи 8 2 2 6" xfId="39565"/>
    <cellStyle name="Тысячи 8 2 3" xfId="39566"/>
    <cellStyle name="Тысячи 8 2 4" xfId="39567"/>
    <cellStyle name="Тысячи 8 2 5" xfId="39568"/>
    <cellStyle name="Тысячи 8 2 6" xfId="39569"/>
    <cellStyle name="Тысячи 8 2 7" xfId="39570"/>
    <cellStyle name="Тысячи 8 2 8" xfId="39571"/>
    <cellStyle name="Тысячи 8 3" xfId="39572"/>
    <cellStyle name="Тысячи 8 3 2" xfId="39573"/>
    <cellStyle name="Тысячи 8 3 2 2" xfId="39574"/>
    <cellStyle name="Тысячи 8 3 2 3" xfId="39575"/>
    <cellStyle name="Тысячи 8 3 2 4" xfId="39576"/>
    <cellStyle name="Тысячи 8 3 2 5" xfId="39577"/>
    <cellStyle name="Тысячи 8 3 2 6" xfId="39578"/>
    <cellStyle name="Тысячи 8 3 3" xfId="39579"/>
    <cellStyle name="Тысячи 8 3 4" xfId="39580"/>
    <cellStyle name="Тысячи 8 3 5" xfId="39581"/>
    <cellStyle name="Тысячи 8 3 6" xfId="39582"/>
    <cellStyle name="Тысячи 8 3 7" xfId="39583"/>
    <cellStyle name="Тысячи 8 3 8" xfId="39584"/>
    <cellStyle name="Тысячи 8 4" xfId="39585"/>
    <cellStyle name="Тысячи 8 4 2" xfId="39586"/>
    <cellStyle name="Тысячи 8 4 3" xfId="39587"/>
    <cellStyle name="Тысячи 8 4 4" xfId="39588"/>
    <cellStyle name="Тысячи 8 4 5" xfId="39589"/>
    <cellStyle name="Тысячи 8 4 6" xfId="39590"/>
    <cellStyle name="Тысячи 8 4 7" xfId="39591"/>
    <cellStyle name="Тысячи 8 5" xfId="39592"/>
    <cellStyle name="Тысячи 8 6" xfId="39593"/>
    <cellStyle name="Тысячи 8 7" xfId="39594"/>
    <cellStyle name="Тысячи 8 8" xfId="39595"/>
    <cellStyle name="Тысячи 8 9" xfId="39596"/>
    <cellStyle name="Тысячи 9" xfId="39597"/>
    <cellStyle name="Тысячи 9 10" xfId="39598"/>
    <cellStyle name="Тысячи 9 2" xfId="39599"/>
    <cellStyle name="Тысячи 9 2 2" xfId="39600"/>
    <cellStyle name="Тысячи 9 2 2 2" xfId="39601"/>
    <cellStyle name="Тысячи 9 2 2 3" xfId="39602"/>
    <cellStyle name="Тысячи 9 2 2 4" xfId="39603"/>
    <cellStyle name="Тысячи 9 2 2 5" xfId="39604"/>
    <cellStyle name="Тысячи 9 2 2 6" xfId="39605"/>
    <cellStyle name="Тысячи 9 2 3" xfId="39606"/>
    <cellStyle name="Тысячи 9 2 4" xfId="39607"/>
    <cellStyle name="Тысячи 9 2 5" xfId="39608"/>
    <cellStyle name="Тысячи 9 2 6" xfId="39609"/>
    <cellStyle name="Тысячи 9 2 7" xfId="39610"/>
    <cellStyle name="Тысячи 9 2 8" xfId="39611"/>
    <cellStyle name="Тысячи 9 3" xfId="39612"/>
    <cellStyle name="Тысячи 9 3 2" xfId="39613"/>
    <cellStyle name="Тысячи 9 3 3" xfId="39614"/>
    <cellStyle name="Тысячи 9 3 4" xfId="39615"/>
    <cellStyle name="Тысячи 9 3 5" xfId="39616"/>
    <cellStyle name="Тысячи 9 3 6" xfId="39617"/>
    <cellStyle name="Тысячи 9 3 7" xfId="39618"/>
    <cellStyle name="Тысячи 9 4" xfId="39619"/>
    <cellStyle name="Тысячи 9 4 2" xfId="39620"/>
    <cellStyle name="Тысячи 9 4 3" xfId="39621"/>
    <cellStyle name="Тысячи 9 4 4" xfId="39622"/>
    <cellStyle name="Тысячи 9 4 5" xfId="39623"/>
    <cellStyle name="Тысячи 9 4 6" xfId="39624"/>
    <cellStyle name="Тысячи 9 5" xfId="39625"/>
    <cellStyle name="Тысячи 9 6" xfId="39626"/>
    <cellStyle name="Тысячи 9 7" xfId="39627"/>
    <cellStyle name="Тысячи 9 8" xfId="39628"/>
    <cellStyle name="Тысячи 9 9" xfId="39629"/>
    <cellStyle name="Тысячи_ прибыль" xfId="39630"/>
    <cellStyle name="Ур4" xfId="39631"/>
    <cellStyle name="Уровень 4" xfId="39632"/>
    <cellStyle name="ФИКСИРОВАННЫЙ" xfId="39633"/>
    <cellStyle name="Фин_тыс" xfId="39634"/>
    <cellStyle name="Финансовый [0] 2" xfId="39635"/>
    <cellStyle name="Финансовый [0] 2 2" xfId="39636"/>
    <cellStyle name="Финансовый [0] 3" xfId="39637"/>
    <cellStyle name="Финансовый 10" xfId="39638"/>
    <cellStyle name="Финансовый 11" xfId="39639"/>
    <cellStyle name="Финансовый 12" xfId="39640"/>
    <cellStyle name="Финансовый 13" xfId="39641"/>
    <cellStyle name="Финансовый 2" xfId="39642"/>
    <cellStyle name="Финансовый 2 2" xfId="39643"/>
    <cellStyle name="Финансовый 2 3" xfId="39644"/>
    <cellStyle name="Финансовый 3" xfId="39645"/>
    <cellStyle name="Финансовый 3 2" xfId="39646"/>
    <cellStyle name="Финансовый 4" xfId="39647"/>
    <cellStyle name="Финансовый 5" xfId="39648"/>
    <cellStyle name="Финансовый 5 2" xfId="39649"/>
    <cellStyle name="Финансовый 6" xfId="39650"/>
    <cellStyle name="Финансовый 6 2" xfId="39651"/>
    <cellStyle name="Финансовый 7" xfId="39652"/>
    <cellStyle name="Финансовый 7 2" xfId="39653"/>
    <cellStyle name="Финансовый 8" xfId="39654"/>
    <cellStyle name="Финансовый 8 2" xfId="39655"/>
    <cellStyle name="Финансовый 8 2 2" xfId="39656"/>
    <cellStyle name="Финансовый 9" xfId="39657"/>
    <cellStyle name="Финансовый 9 2" xfId="39658"/>
    <cellStyle name="Финансовый 9 2 2" xfId="39659"/>
    <cellStyle name="Финансовый2" xfId="39660"/>
    <cellStyle name="Фининсовый" xfId="39661"/>
    <cellStyle name="Фининсовый 10" xfId="39662"/>
    <cellStyle name="Фининсовый 2" xfId="39663"/>
    <cellStyle name="Фининсовый 2 10" xfId="39664"/>
    <cellStyle name="Фининсовый 2 11" xfId="39665"/>
    <cellStyle name="Фининсовый 2 12" xfId="39666"/>
    <cellStyle name="Фининсовый 2 13" xfId="39667"/>
    <cellStyle name="Фининсовый 2 14" xfId="39668"/>
    <cellStyle name="Фининсовый 2 2" xfId="39669"/>
    <cellStyle name="Фининсовый 2 2 2" xfId="39670"/>
    <cellStyle name="Фининсовый 2 2 2 10" xfId="39671"/>
    <cellStyle name="Фининсовый 2 2 2 2" xfId="39672"/>
    <cellStyle name="Фининсовый 2 2 2 2 2" xfId="39673"/>
    <cellStyle name="Фининсовый 2 2 2 2 2 2" xfId="39674"/>
    <cellStyle name="Фининсовый 2 2 2 2 2 3" xfId="39675"/>
    <cellStyle name="Фининсовый 2 2 2 2 2 4" xfId="39676"/>
    <cellStyle name="Фининсовый 2 2 2 2 2 5" xfId="39677"/>
    <cellStyle name="Фининсовый 2 2 2 2 2 6" xfId="39678"/>
    <cellStyle name="Фининсовый 2 2 2 2 3" xfId="39679"/>
    <cellStyle name="Фининсовый 2 2 2 2 4" xfId="39680"/>
    <cellStyle name="Фининсовый 2 2 2 2 5" xfId="39681"/>
    <cellStyle name="Фининсовый 2 2 2 2 6" xfId="39682"/>
    <cellStyle name="Фининсовый 2 2 2 2 7" xfId="39683"/>
    <cellStyle name="Фининсовый 2 2 2 2 8" xfId="39684"/>
    <cellStyle name="Фининсовый 2 2 2 3" xfId="39685"/>
    <cellStyle name="Фининсовый 2 2 2 3 2" xfId="39686"/>
    <cellStyle name="Фининсовый 2 2 2 3 2 2" xfId="39687"/>
    <cellStyle name="Фининсовый 2 2 2 3 2 3" xfId="39688"/>
    <cellStyle name="Фининсовый 2 2 2 3 2 4" xfId="39689"/>
    <cellStyle name="Фининсовый 2 2 2 3 2 5" xfId="39690"/>
    <cellStyle name="Фининсовый 2 2 2 3 2 6" xfId="39691"/>
    <cellStyle name="Фининсовый 2 2 2 3 3" xfId="39692"/>
    <cellStyle name="Фининсовый 2 2 2 3 4" xfId="39693"/>
    <cellStyle name="Фининсовый 2 2 2 3 5" xfId="39694"/>
    <cellStyle name="Фининсовый 2 2 2 3 6" xfId="39695"/>
    <cellStyle name="Фининсовый 2 2 2 3 7" xfId="39696"/>
    <cellStyle name="Фининсовый 2 2 2 3 8" xfId="39697"/>
    <cellStyle name="Фининсовый 2 2 2 4" xfId="39698"/>
    <cellStyle name="Фининсовый 2 2 2 4 2" xfId="39699"/>
    <cellStyle name="Фининсовый 2 2 2 4 3" xfId="39700"/>
    <cellStyle name="Фининсовый 2 2 2 4 4" xfId="39701"/>
    <cellStyle name="Фининсовый 2 2 2 4 5" xfId="39702"/>
    <cellStyle name="Фининсовый 2 2 2 4 6" xfId="39703"/>
    <cellStyle name="Фининсовый 2 2 2 4 7" xfId="39704"/>
    <cellStyle name="Фининсовый 2 2 2 5" xfId="39705"/>
    <cellStyle name="Фининсовый 2 2 2 6" xfId="39706"/>
    <cellStyle name="Фининсовый 2 2 2 7" xfId="39707"/>
    <cellStyle name="Фининсовый 2 2 2 8" xfId="39708"/>
    <cellStyle name="Фининсовый 2 2 2 9" xfId="39709"/>
    <cellStyle name="Фининсовый 2 2 3" xfId="39710"/>
    <cellStyle name="Фининсовый 2 2 3 10" xfId="39711"/>
    <cellStyle name="Фининсовый 2 2 3 2" xfId="39712"/>
    <cellStyle name="Фининсовый 2 2 3 2 2" xfId="39713"/>
    <cellStyle name="Фининсовый 2 2 3 2 2 2" xfId="39714"/>
    <cellStyle name="Фининсовый 2 2 3 2 2 3" xfId="39715"/>
    <cellStyle name="Фининсовый 2 2 3 2 2 4" xfId="39716"/>
    <cellStyle name="Фининсовый 2 2 3 2 2 5" xfId="39717"/>
    <cellStyle name="Фининсовый 2 2 3 2 2 6" xfId="39718"/>
    <cellStyle name="Фининсовый 2 2 3 2 3" xfId="39719"/>
    <cellStyle name="Фининсовый 2 2 3 2 4" xfId="39720"/>
    <cellStyle name="Фининсовый 2 2 3 2 5" xfId="39721"/>
    <cellStyle name="Фининсовый 2 2 3 2 6" xfId="39722"/>
    <cellStyle name="Фининсовый 2 2 3 2 7" xfId="39723"/>
    <cellStyle name="Фининсовый 2 2 3 2 8" xfId="39724"/>
    <cellStyle name="Фининсовый 2 2 3 3" xfId="39725"/>
    <cellStyle name="Фининсовый 2 2 3 3 2" xfId="39726"/>
    <cellStyle name="Фининсовый 2 2 3 3 3" xfId="39727"/>
    <cellStyle name="Фининсовый 2 2 3 3 4" xfId="39728"/>
    <cellStyle name="Фининсовый 2 2 3 3 5" xfId="39729"/>
    <cellStyle name="Фининсовый 2 2 3 3 6" xfId="39730"/>
    <cellStyle name="Фининсовый 2 2 3 3 7" xfId="39731"/>
    <cellStyle name="Фининсовый 2 2 3 4" xfId="39732"/>
    <cellStyle name="Фининсовый 2 2 3 4 2" xfId="39733"/>
    <cellStyle name="Фининсовый 2 2 3 4 3" xfId="39734"/>
    <cellStyle name="Фининсовый 2 2 3 4 4" xfId="39735"/>
    <cellStyle name="Фининсовый 2 2 3 4 5" xfId="39736"/>
    <cellStyle name="Фининсовый 2 2 3 4 6" xfId="39737"/>
    <cellStyle name="Фининсовый 2 2 3 5" xfId="39738"/>
    <cellStyle name="Фининсовый 2 2 3 6" xfId="39739"/>
    <cellStyle name="Фининсовый 2 2 3 7" xfId="39740"/>
    <cellStyle name="Фининсовый 2 2 3 8" xfId="39741"/>
    <cellStyle name="Фининсовый 2 2 3 9" xfId="39742"/>
    <cellStyle name="Фининсовый 2 2 4" xfId="39743"/>
    <cellStyle name="Фининсовый 2 2 4 2" xfId="39744"/>
    <cellStyle name="Фининсовый 2 2 4 2 2" xfId="39745"/>
    <cellStyle name="Фининсовый 2 2 4 2 3" xfId="39746"/>
    <cellStyle name="Фининсовый 2 2 4 2 4" xfId="39747"/>
    <cellStyle name="Фининсовый 2 2 4 2 5" xfId="39748"/>
    <cellStyle name="Фининсовый 2 2 4 2 6" xfId="39749"/>
    <cellStyle name="Фининсовый 2 2 4 3" xfId="39750"/>
    <cellStyle name="Фининсовый 2 2 4 4" xfId="39751"/>
    <cellStyle name="Фининсовый 2 2 4 5" xfId="39752"/>
    <cellStyle name="Фининсовый 2 2 4 6" xfId="39753"/>
    <cellStyle name="Фининсовый 2 2 4 7" xfId="39754"/>
    <cellStyle name="Фининсовый 2 2 4 8" xfId="39755"/>
    <cellStyle name="Фининсовый 2 2 5" xfId="39756"/>
    <cellStyle name="Фининсовый 2 2 5 2" xfId="39757"/>
    <cellStyle name="Фининсовый 2 2 5 3" xfId="39758"/>
    <cellStyle name="Фининсовый 2 2 5 4" xfId="39759"/>
    <cellStyle name="Фининсовый 2 2 5 5" xfId="39760"/>
    <cellStyle name="Фининсовый 2 2 5 6" xfId="39761"/>
    <cellStyle name="Фининсовый 2 2 5 7" xfId="39762"/>
    <cellStyle name="Фининсовый 2 2 6" xfId="39763"/>
    <cellStyle name="Фининсовый 2 2 7" xfId="39764"/>
    <cellStyle name="Фининсовый 2 2 8" xfId="39765"/>
    <cellStyle name="Фининсовый 2 2 9" xfId="39766"/>
    <cellStyle name="Фининсовый 2 3" xfId="39767"/>
    <cellStyle name="Фининсовый 2 3 10" xfId="39768"/>
    <cellStyle name="Фининсовый 2 3 11" xfId="39769"/>
    <cellStyle name="Фининсовый 2 3 2" xfId="39770"/>
    <cellStyle name="Фининсовый 2 3 2 10" xfId="39771"/>
    <cellStyle name="Фининсовый 2 3 2 2" xfId="39772"/>
    <cellStyle name="Фининсовый 2 3 2 2 2" xfId="39773"/>
    <cellStyle name="Фининсовый 2 3 2 2 2 2" xfId="39774"/>
    <cellStyle name="Фининсовый 2 3 2 2 2 3" xfId="39775"/>
    <cellStyle name="Фининсовый 2 3 2 2 2 4" xfId="39776"/>
    <cellStyle name="Фининсовый 2 3 2 2 2 5" xfId="39777"/>
    <cellStyle name="Фининсовый 2 3 2 2 2 6" xfId="39778"/>
    <cellStyle name="Фининсовый 2 3 2 2 3" xfId="39779"/>
    <cellStyle name="Фининсовый 2 3 2 2 4" xfId="39780"/>
    <cellStyle name="Фининсовый 2 3 2 2 5" xfId="39781"/>
    <cellStyle name="Фининсовый 2 3 2 2 6" xfId="39782"/>
    <cellStyle name="Фининсовый 2 3 2 2 7" xfId="39783"/>
    <cellStyle name="Фининсовый 2 3 2 2 8" xfId="39784"/>
    <cellStyle name="Фининсовый 2 3 2 3" xfId="39785"/>
    <cellStyle name="Фининсовый 2 3 2 3 2" xfId="39786"/>
    <cellStyle name="Фининсовый 2 3 2 3 3" xfId="39787"/>
    <cellStyle name="Фининсовый 2 3 2 3 4" xfId="39788"/>
    <cellStyle name="Фининсовый 2 3 2 3 5" xfId="39789"/>
    <cellStyle name="Фининсовый 2 3 2 3 6" xfId="39790"/>
    <cellStyle name="Фининсовый 2 3 2 3 7" xfId="39791"/>
    <cellStyle name="Фининсовый 2 3 2 4" xfId="39792"/>
    <cellStyle name="Фининсовый 2 3 2 4 2" xfId="39793"/>
    <cellStyle name="Фининсовый 2 3 2 4 3" xfId="39794"/>
    <cellStyle name="Фининсовый 2 3 2 4 4" xfId="39795"/>
    <cellStyle name="Фининсовый 2 3 2 4 5" xfId="39796"/>
    <cellStyle name="Фининсовый 2 3 2 4 6" xfId="39797"/>
    <cellStyle name="Фининсовый 2 3 2 5" xfId="39798"/>
    <cellStyle name="Фининсовый 2 3 2 6" xfId="39799"/>
    <cellStyle name="Фининсовый 2 3 2 7" xfId="39800"/>
    <cellStyle name="Фининсовый 2 3 2 8" xfId="39801"/>
    <cellStyle name="Фининсовый 2 3 2 9" xfId="39802"/>
    <cellStyle name="Фининсовый 2 3 3" xfId="39803"/>
    <cellStyle name="Фининсовый 2 3 3 10" xfId="39804"/>
    <cellStyle name="Фининсовый 2 3 3 2" xfId="39805"/>
    <cellStyle name="Фининсовый 2 3 3 2 2" xfId="39806"/>
    <cellStyle name="Фининсовый 2 3 3 2 2 2" xfId="39807"/>
    <cellStyle name="Фининсовый 2 3 3 2 2 3" xfId="39808"/>
    <cellStyle name="Фининсовый 2 3 3 2 2 4" xfId="39809"/>
    <cellStyle name="Фининсовый 2 3 3 2 2 5" xfId="39810"/>
    <cellStyle name="Фининсовый 2 3 3 2 2 6" xfId="39811"/>
    <cellStyle name="Фининсовый 2 3 3 2 3" xfId="39812"/>
    <cellStyle name="Фининсовый 2 3 3 2 4" xfId="39813"/>
    <cellStyle name="Фининсовый 2 3 3 2 5" xfId="39814"/>
    <cellStyle name="Фининсовый 2 3 3 2 6" xfId="39815"/>
    <cellStyle name="Фининсовый 2 3 3 2 7" xfId="39816"/>
    <cellStyle name="Фининсовый 2 3 3 2 8" xfId="39817"/>
    <cellStyle name="Фининсовый 2 3 3 3" xfId="39818"/>
    <cellStyle name="Фининсовый 2 3 3 3 2" xfId="39819"/>
    <cellStyle name="Фининсовый 2 3 3 3 3" xfId="39820"/>
    <cellStyle name="Фининсовый 2 3 3 3 4" xfId="39821"/>
    <cellStyle name="Фининсовый 2 3 3 3 5" xfId="39822"/>
    <cellStyle name="Фининсовый 2 3 3 3 6" xfId="39823"/>
    <cellStyle name="Фининсовый 2 3 3 3 7" xfId="39824"/>
    <cellStyle name="Фининсовый 2 3 3 4" xfId="39825"/>
    <cellStyle name="Фининсовый 2 3 3 4 2" xfId="39826"/>
    <cellStyle name="Фининсовый 2 3 3 4 3" xfId="39827"/>
    <cellStyle name="Фининсовый 2 3 3 4 4" xfId="39828"/>
    <cellStyle name="Фининсовый 2 3 3 4 5" xfId="39829"/>
    <cellStyle name="Фининсовый 2 3 3 4 6" xfId="39830"/>
    <cellStyle name="Фининсовый 2 3 3 5" xfId="39831"/>
    <cellStyle name="Фининсовый 2 3 3 6" xfId="39832"/>
    <cellStyle name="Фининсовый 2 3 3 7" xfId="39833"/>
    <cellStyle name="Фининсовый 2 3 3 8" xfId="39834"/>
    <cellStyle name="Фининсовый 2 3 3 9" xfId="39835"/>
    <cellStyle name="Фининсовый 2 3 4" xfId="39836"/>
    <cellStyle name="Фининсовый 2 3 4 2" xfId="39837"/>
    <cellStyle name="Фининсовый 2 3 4 2 2" xfId="39838"/>
    <cellStyle name="Фининсовый 2 3 4 2 3" xfId="39839"/>
    <cellStyle name="Фининсовый 2 3 4 2 4" xfId="39840"/>
    <cellStyle name="Фининсовый 2 3 4 2 5" xfId="39841"/>
    <cellStyle name="Фининсовый 2 3 4 2 6" xfId="39842"/>
    <cellStyle name="Фининсовый 2 3 4 3" xfId="39843"/>
    <cellStyle name="Фининсовый 2 3 4 4" xfId="39844"/>
    <cellStyle name="Фининсовый 2 3 4 5" xfId="39845"/>
    <cellStyle name="Фининсовый 2 3 4 6" xfId="39846"/>
    <cellStyle name="Фининсовый 2 3 4 7" xfId="39847"/>
    <cellStyle name="Фининсовый 2 3 4 8" xfId="39848"/>
    <cellStyle name="Фининсовый 2 3 5" xfId="39849"/>
    <cellStyle name="Фининсовый 2 3 5 2" xfId="39850"/>
    <cellStyle name="Фининсовый 2 3 5 3" xfId="39851"/>
    <cellStyle name="Фининсовый 2 3 5 4" xfId="39852"/>
    <cellStyle name="Фининсовый 2 3 5 5" xfId="39853"/>
    <cellStyle name="Фининсовый 2 3 5 6" xfId="39854"/>
    <cellStyle name="Фининсовый 2 3 5 7" xfId="39855"/>
    <cellStyle name="Фининсовый 2 3 6" xfId="39856"/>
    <cellStyle name="Фининсовый 2 3 7" xfId="39857"/>
    <cellStyle name="Фининсовый 2 3 8" xfId="39858"/>
    <cellStyle name="Фининсовый 2 3 9" xfId="39859"/>
    <cellStyle name="Фининсовый 2 4" xfId="39860"/>
    <cellStyle name="Фининсовый 2 4 2" xfId="39861"/>
    <cellStyle name="Фининсовый 2 4 2 2" xfId="39862"/>
    <cellStyle name="Фининсовый 2 4 2 3" xfId="39863"/>
    <cellStyle name="Фининсовый 2 4 2 4" xfId="39864"/>
    <cellStyle name="Фининсовый 2 4 2 5" xfId="39865"/>
    <cellStyle name="Фининсовый 2 4 2 6" xfId="39866"/>
    <cellStyle name="Фининсовый 2 4 2 7" xfId="39867"/>
    <cellStyle name="Фининсовый 2 4 3" xfId="39868"/>
    <cellStyle name="Фининсовый 2 4 4" xfId="39869"/>
    <cellStyle name="Фининсовый 2 4 5" xfId="39870"/>
    <cellStyle name="Фининсовый 2 4 6" xfId="39871"/>
    <cellStyle name="Фининсовый 2 4 7" xfId="39872"/>
    <cellStyle name="Фининсовый 2 4 8" xfId="39873"/>
    <cellStyle name="Фининсовый 2 5" xfId="39874"/>
    <cellStyle name="Фининсовый 2 5 2" xfId="39875"/>
    <cellStyle name="Фининсовый 2 5 3" xfId="39876"/>
    <cellStyle name="Фининсовый 2 5 4" xfId="39877"/>
    <cellStyle name="Фининсовый 2 6" xfId="39878"/>
    <cellStyle name="Фининсовый 2 6 2" xfId="39879"/>
    <cellStyle name="Фининсовый 2 6 3" xfId="39880"/>
    <cellStyle name="Фининсовый 2 6 4" xfId="39881"/>
    <cellStyle name="Фининсовый 2 7" xfId="39882"/>
    <cellStyle name="Фининсовый 2 7 2" xfId="39883"/>
    <cellStyle name="Фининсовый 2 7 3" xfId="39884"/>
    <cellStyle name="Фининсовый 2 7 4" xfId="39885"/>
    <cellStyle name="Фининсовый 2 8" xfId="39886"/>
    <cellStyle name="Фининсовый 2 9" xfId="39887"/>
    <cellStyle name="Фининсовый 3" xfId="39888"/>
    <cellStyle name="Фининсовый 3 2" xfId="39889"/>
    <cellStyle name="Фининсовый 3 2 10" xfId="39890"/>
    <cellStyle name="Фининсовый 3 2 2" xfId="39891"/>
    <cellStyle name="Фининсовый 3 2 2 2" xfId="39892"/>
    <cellStyle name="Фининсовый 3 2 2 2 2" xfId="39893"/>
    <cellStyle name="Фининсовый 3 2 2 2 3" xfId="39894"/>
    <cellStyle name="Фининсовый 3 2 2 2 4" xfId="39895"/>
    <cellStyle name="Фининсовый 3 2 2 2 5" xfId="39896"/>
    <cellStyle name="Фининсовый 3 2 2 2 6" xfId="39897"/>
    <cellStyle name="Фининсовый 3 2 2 3" xfId="39898"/>
    <cellStyle name="Фининсовый 3 2 2 4" xfId="39899"/>
    <cellStyle name="Фининсовый 3 2 2 5" xfId="39900"/>
    <cellStyle name="Фининсовый 3 2 2 6" xfId="39901"/>
    <cellStyle name="Фининсовый 3 2 2 7" xfId="39902"/>
    <cellStyle name="Фининсовый 3 2 2 8" xfId="39903"/>
    <cellStyle name="Фининсовый 3 2 3" xfId="39904"/>
    <cellStyle name="Фининсовый 3 2 3 2" xfId="39905"/>
    <cellStyle name="Фининсовый 3 2 3 2 2" xfId="39906"/>
    <cellStyle name="Фининсовый 3 2 3 2 3" xfId="39907"/>
    <cellStyle name="Фининсовый 3 2 3 2 4" xfId="39908"/>
    <cellStyle name="Фининсовый 3 2 3 2 5" xfId="39909"/>
    <cellStyle name="Фининсовый 3 2 3 2 6" xfId="39910"/>
    <cellStyle name="Фининсовый 3 2 3 3" xfId="39911"/>
    <cellStyle name="Фининсовый 3 2 3 4" xfId="39912"/>
    <cellStyle name="Фининсовый 3 2 3 5" xfId="39913"/>
    <cellStyle name="Фининсовый 3 2 3 6" xfId="39914"/>
    <cellStyle name="Фининсовый 3 2 3 7" xfId="39915"/>
    <cellStyle name="Фининсовый 3 2 3 8" xfId="39916"/>
    <cellStyle name="Фининсовый 3 2 4" xfId="39917"/>
    <cellStyle name="Фининсовый 3 2 4 2" xfId="39918"/>
    <cellStyle name="Фининсовый 3 2 4 3" xfId="39919"/>
    <cellStyle name="Фининсовый 3 2 4 4" xfId="39920"/>
    <cellStyle name="Фининсовый 3 2 4 5" xfId="39921"/>
    <cellStyle name="Фининсовый 3 2 4 6" xfId="39922"/>
    <cellStyle name="Фининсовый 3 2 4 7" xfId="39923"/>
    <cellStyle name="Фининсовый 3 2 5" xfId="39924"/>
    <cellStyle name="Фининсовый 3 2 6" xfId="39925"/>
    <cellStyle name="Фининсовый 3 2 7" xfId="39926"/>
    <cellStyle name="Фининсовый 3 2 8" xfId="39927"/>
    <cellStyle name="Фининсовый 3 2 9" xfId="39928"/>
    <cellStyle name="Фининсовый 3 3" xfId="39929"/>
    <cellStyle name="Фининсовый 3 3 10" xfId="39930"/>
    <cellStyle name="Фининсовый 3 3 2" xfId="39931"/>
    <cellStyle name="Фининсовый 3 3 2 2" xfId="39932"/>
    <cellStyle name="Фининсовый 3 3 2 2 2" xfId="39933"/>
    <cellStyle name="Фининсовый 3 3 2 2 3" xfId="39934"/>
    <cellStyle name="Фининсовый 3 3 2 2 4" xfId="39935"/>
    <cellStyle name="Фининсовый 3 3 2 2 5" xfId="39936"/>
    <cellStyle name="Фининсовый 3 3 2 2 6" xfId="39937"/>
    <cellStyle name="Фининсовый 3 3 2 3" xfId="39938"/>
    <cellStyle name="Фининсовый 3 3 2 4" xfId="39939"/>
    <cellStyle name="Фининсовый 3 3 2 5" xfId="39940"/>
    <cellStyle name="Фининсовый 3 3 2 6" xfId="39941"/>
    <cellStyle name="Фининсовый 3 3 2 7" xfId="39942"/>
    <cellStyle name="Фининсовый 3 3 2 8" xfId="39943"/>
    <cellStyle name="Фининсовый 3 3 3" xfId="39944"/>
    <cellStyle name="Фининсовый 3 3 3 2" xfId="39945"/>
    <cellStyle name="Фининсовый 3 3 3 3" xfId="39946"/>
    <cellStyle name="Фининсовый 3 3 3 4" xfId="39947"/>
    <cellStyle name="Фининсовый 3 3 3 5" xfId="39948"/>
    <cellStyle name="Фининсовый 3 3 3 6" xfId="39949"/>
    <cellStyle name="Фининсовый 3 3 3 7" xfId="39950"/>
    <cellStyle name="Фининсовый 3 3 4" xfId="39951"/>
    <cellStyle name="Фининсовый 3 3 4 2" xfId="39952"/>
    <cellStyle name="Фининсовый 3 3 4 3" xfId="39953"/>
    <cellStyle name="Фининсовый 3 3 4 4" xfId="39954"/>
    <cellStyle name="Фининсовый 3 3 4 5" xfId="39955"/>
    <cellStyle name="Фининсовый 3 3 4 6" xfId="39956"/>
    <cellStyle name="Фининсовый 3 3 5" xfId="39957"/>
    <cellStyle name="Фининсовый 3 3 6" xfId="39958"/>
    <cellStyle name="Фининсовый 3 3 7" xfId="39959"/>
    <cellStyle name="Фининсовый 3 3 8" xfId="39960"/>
    <cellStyle name="Фининсовый 3 3 9" xfId="39961"/>
    <cellStyle name="Фининсовый 3 4" xfId="39962"/>
    <cellStyle name="Фининсовый 3 4 2" xfId="39963"/>
    <cellStyle name="Фининсовый 3 4 2 2" xfId="39964"/>
    <cellStyle name="Фининсовый 3 4 2 3" xfId="39965"/>
    <cellStyle name="Фининсовый 3 4 2 4" xfId="39966"/>
    <cellStyle name="Фининсовый 3 4 2 5" xfId="39967"/>
    <cellStyle name="Фининсовый 3 4 2 6" xfId="39968"/>
    <cellStyle name="Фининсовый 3 4 3" xfId="39969"/>
    <cellStyle name="Фининсовый 3 4 4" xfId="39970"/>
    <cellStyle name="Фининсовый 3 4 5" xfId="39971"/>
    <cellStyle name="Фининсовый 3 4 6" xfId="39972"/>
    <cellStyle name="Фининсовый 3 4 7" xfId="39973"/>
    <cellStyle name="Фининсовый 3 4 8" xfId="39974"/>
    <cellStyle name="Фининсовый 3 5" xfId="39975"/>
    <cellStyle name="Фининсовый 3 5 2" xfId="39976"/>
    <cellStyle name="Фининсовый 3 5 3" xfId="39977"/>
    <cellStyle name="Фининсовый 3 5 4" xfId="39978"/>
    <cellStyle name="Фининсовый 3 5 5" xfId="39979"/>
    <cellStyle name="Фининсовый 3 5 6" xfId="39980"/>
    <cellStyle name="Фининсовый 3 5 7" xfId="39981"/>
    <cellStyle name="Фининсовый 3 6" xfId="39982"/>
    <cellStyle name="Фининсовый 3 7" xfId="39983"/>
    <cellStyle name="Фининсовый 3 8" xfId="39984"/>
    <cellStyle name="Фининсовый 3 9" xfId="39985"/>
    <cellStyle name="Фининсовый 4" xfId="39986"/>
    <cellStyle name="Фининсовый 4 2" xfId="39987"/>
    <cellStyle name="Фининсовый 4 2 2" xfId="39988"/>
    <cellStyle name="Фининсовый 4 2 3" xfId="39989"/>
    <cellStyle name="Фининсовый 4 2 4" xfId="39990"/>
    <cellStyle name="Фининсовый 4 2 5" xfId="39991"/>
    <cellStyle name="Фининсовый 4 2 6" xfId="39992"/>
    <cellStyle name="Фининсовый 4 2 7" xfId="39993"/>
    <cellStyle name="Фининсовый 4 3" xfId="39994"/>
    <cellStyle name="Фининсовый 4 4" xfId="39995"/>
    <cellStyle name="Фининсовый 4 5" xfId="39996"/>
    <cellStyle name="Фининсовый 4 6" xfId="39997"/>
    <cellStyle name="Фининсовый 4 7" xfId="39998"/>
    <cellStyle name="Фининсовый 4 8" xfId="39999"/>
    <cellStyle name="Фининсовый 5" xfId="40000"/>
    <cellStyle name="Фининсовый 6" xfId="40001"/>
    <cellStyle name="Фининсовый 7" xfId="40002"/>
    <cellStyle name="Фининсовый 8" xfId="40003"/>
    <cellStyle name="Фининсовый 9" xfId="40004"/>
    <cellStyle name="Хороший 2" xfId="40005"/>
    <cellStyle name="Хороший 2 2" xfId="40006"/>
    <cellStyle name="Хороший 2 3" xfId="40007"/>
    <cellStyle name="Хороший 2 4" xfId="40008"/>
    <cellStyle name="Хороший 2 5" xfId="40009"/>
    <cellStyle name="Цена_продукта" xfId="40010"/>
    <cellStyle name="Число" xfId="40011"/>
    <cellStyle name="Џђћ–…ќ’ќ›‰" xfId="40012"/>
    <cellStyle name="Шапка" xfId="40013"/>
    <cellStyle name="Шапка таблицы" xfId="40014"/>
    <cellStyle name="Шапка таблицы 10" xfId="40015"/>
    <cellStyle name="Шапка таблицы 2" xfId="40016"/>
    <cellStyle name="Шапка таблицы 2 10" xfId="40017"/>
    <cellStyle name="Шапка таблицы 2 11" xfId="40018"/>
    <cellStyle name="Шапка таблицы 2 12" xfId="40019"/>
    <cellStyle name="Шапка таблицы 2 13" xfId="40020"/>
    <cellStyle name="Шапка таблицы 2 14" xfId="40021"/>
    <cellStyle name="Шапка таблицы 2 2" xfId="40022"/>
    <cellStyle name="Шапка таблицы 2 2 2" xfId="40023"/>
    <cellStyle name="Шапка таблицы 2 2 2 10" xfId="40024"/>
    <cellStyle name="Шапка таблицы 2 2 2 2" xfId="40025"/>
    <cellStyle name="Шапка таблицы 2 2 2 2 2" xfId="40026"/>
    <cellStyle name="Шапка таблицы 2 2 2 2 2 2" xfId="40027"/>
    <cellStyle name="Шапка таблицы 2 2 2 2 2 3" xfId="40028"/>
    <cellStyle name="Шапка таблицы 2 2 2 2 2 4" xfId="40029"/>
    <cellStyle name="Шапка таблицы 2 2 2 2 2 5" xfId="40030"/>
    <cellStyle name="Шапка таблицы 2 2 2 2 2 6" xfId="40031"/>
    <cellStyle name="Шапка таблицы 2 2 2 2 3" xfId="40032"/>
    <cellStyle name="Шапка таблицы 2 2 2 2 4" xfId="40033"/>
    <cellStyle name="Шапка таблицы 2 2 2 2 5" xfId="40034"/>
    <cellStyle name="Шапка таблицы 2 2 2 2 6" xfId="40035"/>
    <cellStyle name="Шапка таблицы 2 2 2 2 7" xfId="40036"/>
    <cellStyle name="Шапка таблицы 2 2 2 2 8" xfId="40037"/>
    <cellStyle name="Шапка таблицы 2 2 2 3" xfId="40038"/>
    <cellStyle name="Шапка таблицы 2 2 2 3 2" xfId="40039"/>
    <cellStyle name="Шапка таблицы 2 2 2 3 2 2" xfId="40040"/>
    <cellStyle name="Шапка таблицы 2 2 2 3 2 3" xfId="40041"/>
    <cellStyle name="Шапка таблицы 2 2 2 3 2 4" xfId="40042"/>
    <cellStyle name="Шапка таблицы 2 2 2 3 2 5" xfId="40043"/>
    <cellStyle name="Шапка таблицы 2 2 2 3 2 6" xfId="40044"/>
    <cellStyle name="Шапка таблицы 2 2 2 3 3" xfId="40045"/>
    <cellStyle name="Шапка таблицы 2 2 2 3 4" xfId="40046"/>
    <cellStyle name="Шапка таблицы 2 2 2 3 5" xfId="40047"/>
    <cellStyle name="Шапка таблицы 2 2 2 3 6" xfId="40048"/>
    <cellStyle name="Шапка таблицы 2 2 2 3 7" xfId="40049"/>
    <cellStyle name="Шапка таблицы 2 2 2 3 8" xfId="40050"/>
    <cellStyle name="Шапка таблицы 2 2 2 4" xfId="40051"/>
    <cellStyle name="Шапка таблицы 2 2 2 4 2" xfId="40052"/>
    <cellStyle name="Шапка таблицы 2 2 2 4 3" xfId="40053"/>
    <cellStyle name="Шапка таблицы 2 2 2 4 4" xfId="40054"/>
    <cellStyle name="Шапка таблицы 2 2 2 4 5" xfId="40055"/>
    <cellStyle name="Шапка таблицы 2 2 2 4 6" xfId="40056"/>
    <cellStyle name="Шапка таблицы 2 2 2 4 7" xfId="40057"/>
    <cellStyle name="Шапка таблицы 2 2 2 5" xfId="40058"/>
    <cellStyle name="Шапка таблицы 2 2 2 6" xfId="40059"/>
    <cellStyle name="Шапка таблицы 2 2 2 7" xfId="40060"/>
    <cellStyle name="Шапка таблицы 2 2 2 8" xfId="40061"/>
    <cellStyle name="Шапка таблицы 2 2 2 9" xfId="40062"/>
    <cellStyle name="Шапка таблицы 2 2 3" xfId="40063"/>
    <cellStyle name="Шапка таблицы 2 2 3 10" xfId="40064"/>
    <cellStyle name="Шапка таблицы 2 2 3 2" xfId="40065"/>
    <cellStyle name="Шапка таблицы 2 2 3 2 2" xfId="40066"/>
    <cellStyle name="Шапка таблицы 2 2 3 2 2 2" xfId="40067"/>
    <cellStyle name="Шапка таблицы 2 2 3 2 2 3" xfId="40068"/>
    <cellStyle name="Шапка таблицы 2 2 3 2 2 4" xfId="40069"/>
    <cellStyle name="Шапка таблицы 2 2 3 2 2 5" xfId="40070"/>
    <cellStyle name="Шапка таблицы 2 2 3 2 2 6" xfId="40071"/>
    <cellStyle name="Шапка таблицы 2 2 3 2 3" xfId="40072"/>
    <cellStyle name="Шапка таблицы 2 2 3 2 4" xfId="40073"/>
    <cellStyle name="Шапка таблицы 2 2 3 2 5" xfId="40074"/>
    <cellStyle name="Шапка таблицы 2 2 3 2 6" xfId="40075"/>
    <cellStyle name="Шапка таблицы 2 2 3 2 7" xfId="40076"/>
    <cellStyle name="Шапка таблицы 2 2 3 2 8" xfId="40077"/>
    <cellStyle name="Шапка таблицы 2 2 3 3" xfId="40078"/>
    <cellStyle name="Шапка таблицы 2 2 3 3 2" xfId="40079"/>
    <cellStyle name="Шапка таблицы 2 2 3 3 3" xfId="40080"/>
    <cellStyle name="Шапка таблицы 2 2 3 3 4" xfId="40081"/>
    <cellStyle name="Шапка таблицы 2 2 3 3 5" xfId="40082"/>
    <cellStyle name="Шапка таблицы 2 2 3 3 6" xfId="40083"/>
    <cellStyle name="Шапка таблицы 2 2 3 3 7" xfId="40084"/>
    <cellStyle name="Шапка таблицы 2 2 3 4" xfId="40085"/>
    <cellStyle name="Шапка таблицы 2 2 3 4 2" xfId="40086"/>
    <cellStyle name="Шапка таблицы 2 2 3 4 3" xfId="40087"/>
    <cellStyle name="Шапка таблицы 2 2 3 4 4" xfId="40088"/>
    <cellStyle name="Шапка таблицы 2 2 3 4 5" xfId="40089"/>
    <cellStyle name="Шапка таблицы 2 2 3 4 6" xfId="40090"/>
    <cellStyle name="Шапка таблицы 2 2 3 5" xfId="40091"/>
    <cellStyle name="Шапка таблицы 2 2 3 6" xfId="40092"/>
    <cellStyle name="Шапка таблицы 2 2 3 7" xfId="40093"/>
    <cellStyle name="Шапка таблицы 2 2 3 8" xfId="40094"/>
    <cellStyle name="Шапка таблицы 2 2 3 9" xfId="40095"/>
    <cellStyle name="Шапка таблицы 2 2 4" xfId="40096"/>
    <cellStyle name="Шапка таблицы 2 2 4 2" xfId="40097"/>
    <cellStyle name="Шапка таблицы 2 2 4 2 2" xfId="40098"/>
    <cellStyle name="Шапка таблицы 2 2 4 2 3" xfId="40099"/>
    <cellStyle name="Шапка таблицы 2 2 4 2 4" xfId="40100"/>
    <cellStyle name="Шапка таблицы 2 2 4 2 5" xfId="40101"/>
    <cellStyle name="Шапка таблицы 2 2 4 2 6" xfId="40102"/>
    <cellStyle name="Шапка таблицы 2 2 4 3" xfId="40103"/>
    <cellStyle name="Шапка таблицы 2 2 4 4" xfId="40104"/>
    <cellStyle name="Шапка таблицы 2 2 4 5" xfId="40105"/>
    <cellStyle name="Шапка таблицы 2 2 4 6" xfId="40106"/>
    <cellStyle name="Шапка таблицы 2 2 4 7" xfId="40107"/>
    <cellStyle name="Шапка таблицы 2 2 4 8" xfId="40108"/>
    <cellStyle name="Шапка таблицы 2 2 5" xfId="40109"/>
    <cellStyle name="Шапка таблицы 2 2 5 2" xfId="40110"/>
    <cellStyle name="Шапка таблицы 2 2 5 3" xfId="40111"/>
    <cellStyle name="Шапка таблицы 2 2 5 4" xfId="40112"/>
    <cellStyle name="Шапка таблицы 2 2 5 5" xfId="40113"/>
    <cellStyle name="Шапка таблицы 2 2 5 6" xfId="40114"/>
    <cellStyle name="Шапка таблицы 2 2 5 7" xfId="40115"/>
    <cellStyle name="Шапка таблицы 2 2 6" xfId="40116"/>
    <cellStyle name="Шапка таблицы 2 2 7" xfId="40117"/>
    <cellStyle name="Шапка таблицы 2 2 8" xfId="40118"/>
    <cellStyle name="Шапка таблицы 2 2 9" xfId="40119"/>
    <cellStyle name="Шапка таблицы 2 3" xfId="40120"/>
    <cellStyle name="Шапка таблицы 2 3 10" xfId="40121"/>
    <cellStyle name="Шапка таблицы 2 3 11" xfId="40122"/>
    <cellStyle name="Шапка таблицы 2 3 2" xfId="40123"/>
    <cellStyle name="Шапка таблицы 2 3 2 10" xfId="40124"/>
    <cellStyle name="Шапка таблицы 2 3 2 2" xfId="40125"/>
    <cellStyle name="Шапка таблицы 2 3 2 2 2" xfId="40126"/>
    <cellStyle name="Шапка таблицы 2 3 2 2 2 2" xfId="40127"/>
    <cellStyle name="Шапка таблицы 2 3 2 2 2 3" xfId="40128"/>
    <cellStyle name="Шапка таблицы 2 3 2 2 2 4" xfId="40129"/>
    <cellStyle name="Шапка таблицы 2 3 2 2 2 5" xfId="40130"/>
    <cellStyle name="Шапка таблицы 2 3 2 2 2 6" xfId="40131"/>
    <cellStyle name="Шапка таблицы 2 3 2 2 3" xfId="40132"/>
    <cellStyle name="Шапка таблицы 2 3 2 2 4" xfId="40133"/>
    <cellStyle name="Шапка таблицы 2 3 2 2 5" xfId="40134"/>
    <cellStyle name="Шапка таблицы 2 3 2 2 6" xfId="40135"/>
    <cellStyle name="Шапка таблицы 2 3 2 2 7" xfId="40136"/>
    <cellStyle name="Шапка таблицы 2 3 2 2 8" xfId="40137"/>
    <cellStyle name="Шапка таблицы 2 3 2 3" xfId="40138"/>
    <cellStyle name="Шапка таблицы 2 3 2 3 2" xfId="40139"/>
    <cellStyle name="Шапка таблицы 2 3 2 3 3" xfId="40140"/>
    <cellStyle name="Шапка таблицы 2 3 2 3 4" xfId="40141"/>
    <cellStyle name="Шапка таблицы 2 3 2 3 5" xfId="40142"/>
    <cellStyle name="Шапка таблицы 2 3 2 3 6" xfId="40143"/>
    <cellStyle name="Шапка таблицы 2 3 2 3 7" xfId="40144"/>
    <cellStyle name="Шапка таблицы 2 3 2 4" xfId="40145"/>
    <cellStyle name="Шапка таблицы 2 3 2 4 2" xfId="40146"/>
    <cellStyle name="Шапка таблицы 2 3 2 4 3" xfId="40147"/>
    <cellStyle name="Шапка таблицы 2 3 2 4 4" xfId="40148"/>
    <cellStyle name="Шапка таблицы 2 3 2 4 5" xfId="40149"/>
    <cellStyle name="Шапка таблицы 2 3 2 4 6" xfId="40150"/>
    <cellStyle name="Шапка таблицы 2 3 2 5" xfId="40151"/>
    <cellStyle name="Шапка таблицы 2 3 2 6" xfId="40152"/>
    <cellStyle name="Шапка таблицы 2 3 2 7" xfId="40153"/>
    <cellStyle name="Шапка таблицы 2 3 2 8" xfId="40154"/>
    <cellStyle name="Шапка таблицы 2 3 2 9" xfId="40155"/>
    <cellStyle name="Шапка таблицы 2 3 3" xfId="40156"/>
    <cellStyle name="Шапка таблицы 2 3 3 10" xfId="40157"/>
    <cellStyle name="Шапка таблицы 2 3 3 2" xfId="40158"/>
    <cellStyle name="Шапка таблицы 2 3 3 2 2" xfId="40159"/>
    <cellStyle name="Шапка таблицы 2 3 3 2 2 2" xfId="40160"/>
    <cellStyle name="Шапка таблицы 2 3 3 2 2 3" xfId="40161"/>
    <cellStyle name="Шапка таблицы 2 3 3 2 2 4" xfId="40162"/>
    <cellStyle name="Шапка таблицы 2 3 3 2 2 5" xfId="40163"/>
    <cellStyle name="Шапка таблицы 2 3 3 2 2 6" xfId="40164"/>
    <cellStyle name="Шапка таблицы 2 3 3 2 3" xfId="40165"/>
    <cellStyle name="Шапка таблицы 2 3 3 2 4" xfId="40166"/>
    <cellStyle name="Шапка таблицы 2 3 3 2 5" xfId="40167"/>
    <cellStyle name="Шапка таблицы 2 3 3 2 6" xfId="40168"/>
    <cellStyle name="Шапка таблицы 2 3 3 2 7" xfId="40169"/>
    <cellStyle name="Шапка таблицы 2 3 3 2 8" xfId="40170"/>
    <cellStyle name="Шапка таблицы 2 3 3 3" xfId="40171"/>
    <cellStyle name="Шапка таблицы 2 3 3 3 2" xfId="40172"/>
    <cellStyle name="Шапка таблицы 2 3 3 3 3" xfId="40173"/>
    <cellStyle name="Шапка таблицы 2 3 3 3 4" xfId="40174"/>
    <cellStyle name="Шапка таблицы 2 3 3 3 5" xfId="40175"/>
    <cellStyle name="Шапка таблицы 2 3 3 3 6" xfId="40176"/>
    <cellStyle name="Шапка таблицы 2 3 3 3 7" xfId="40177"/>
    <cellStyle name="Шапка таблицы 2 3 3 4" xfId="40178"/>
    <cellStyle name="Шапка таблицы 2 3 3 4 2" xfId="40179"/>
    <cellStyle name="Шапка таблицы 2 3 3 4 3" xfId="40180"/>
    <cellStyle name="Шапка таблицы 2 3 3 4 4" xfId="40181"/>
    <cellStyle name="Шапка таблицы 2 3 3 4 5" xfId="40182"/>
    <cellStyle name="Шапка таблицы 2 3 3 4 6" xfId="40183"/>
    <cellStyle name="Шапка таблицы 2 3 3 5" xfId="40184"/>
    <cellStyle name="Шапка таблицы 2 3 3 6" xfId="40185"/>
    <cellStyle name="Шапка таблицы 2 3 3 7" xfId="40186"/>
    <cellStyle name="Шапка таблицы 2 3 3 8" xfId="40187"/>
    <cellStyle name="Шапка таблицы 2 3 3 9" xfId="40188"/>
    <cellStyle name="Шапка таблицы 2 3 4" xfId="40189"/>
    <cellStyle name="Шапка таблицы 2 3 4 2" xfId="40190"/>
    <cellStyle name="Шапка таблицы 2 3 4 2 2" xfId="40191"/>
    <cellStyle name="Шапка таблицы 2 3 4 2 3" xfId="40192"/>
    <cellStyle name="Шапка таблицы 2 3 4 2 4" xfId="40193"/>
    <cellStyle name="Шапка таблицы 2 3 4 2 5" xfId="40194"/>
    <cellStyle name="Шапка таблицы 2 3 4 2 6" xfId="40195"/>
    <cellStyle name="Шапка таблицы 2 3 4 3" xfId="40196"/>
    <cellStyle name="Шапка таблицы 2 3 4 4" xfId="40197"/>
    <cellStyle name="Шапка таблицы 2 3 4 5" xfId="40198"/>
    <cellStyle name="Шапка таблицы 2 3 4 6" xfId="40199"/>
    <cellStyle name="Шапка таблицы 2 3 4 7" xfId="40200"/>
    <cellStyle name="Шапка таблицы 2 3 4 8" xfId="40201"/>
    <cellStyle name="Шапка таблицы 2 3 5" xfId="40202"/>
    <cellStyle name="Шапка таблицы 2 3 5 2" xfId="40203"/>
    <cellStyle name="Шапка таблицы 2 3 5 3" xfId="40204"/>
    <cellStyle name="Шапка таблицы 2 3 5 4" xfId="40205"/>
    <cellStyle name="Шапка таблицы 2 3 5 5" xfId="40206"/>
    <cellStyle name="Шапка таблицы 2 3 5 6" xfId="40207"/>
    <cellStyle name="Шапка таблицы 2 3 5 7" xfId="40208"/>
    <cellStyle name="Шапка таблицы 2 3 6" xfId="40209"/>
    <cellStyle name="Шапка таблицы 2 3 7" xfId="40210"/>
    <cellStyle name="Шапка таблицы 2 3 8" xfId="40211"/>
    <cellStyle name="Шапка таблицы 2 3 9" xfId="40212"/>
    <cellStyle name="Шапка таблицы 2 4" xfId="40213"/>
    <cellStyle name="Шапка таблицы 2 4 2" xfId="40214"/>
    <cellStyle name="Шапка таблицы 2 4 2 2" xfId="40215"/>
    <cellStyle name="Шапка таблицы 2 4 2 3" xfId="40216"/>
    <cellStyle name="Шапка таблицы 2 4 2 4" xfId="40217"/>
    <cellStyle name="Шапка таблицы 2 4 2 5" xfId="40218"/>
    <cellStyle name="Шапка таблицы 2 4 2 6" xfId="40219"/>
    <cellStyle name="Шапка таблицы 2 4 2 7" xfId="40220"/>
    <cellStyle name="Шапка таблицы 2 4 3" xfId="40221"/>
    <cellStyle name="Шапка таблицы 2 4 4" xfId="40222"/>
    <cellStyle name="Шапка таблицы 2 4 5" xfId="40223"/>
    <cellStyle name="Шапка таблицы 2 4 6" xfId="40224"/>
    <cellStyle name="Шапка таблицы 2 4 7" xfId="40225"/>
    <cellStyle name="Шапка таблицы 2 4 8" xfId="40226"/>
    <cellStyle name="Шапка таблицы 2 5" xfId="40227"/>
    <cellStyle name="Шапка таблицы 2 5 2" xfId="40228"/>
    <cellStyle name="Шапка таблицы 2 5 3" xfId="40229"/>
    <cellStyle name="Шапка таблицы 2 5 4" xfId="40230"/>
    <cellStyle name="Шапка таблицы 2 6" xfId="40231"/>
    <cellStyle name="Шапка таблицы 2 6 2" xfId="40232"/>
    <cellStyle name="Шапка таблицы 2 6 3" xfId="40233"/>
    <cellStyle name="Шапка таблицы 2 6 4" xfId="40234"/>
    <cellStyle name="Шапка таблицы 2 7" xfId="40235"/>
    <cellStyle name="Шапка таблицы 2 7 2" xfId="40236"/>
    <cellStyle name="Шапка таблицы 2 7 3" xfId="40237"/>
    <cellStyle name="Шапка таблицы 2 7 4" xfId="40238"/>
    <cellStyle name="Шапка таблицы 2 8" xfId="40239"/>
    <cellStyle name="Шапка таблицы 2 9" xfId="40240"/>
    <cellStyle name="Шапка таблицы 3" xfId="40241"/>
    <cellStyle name="Шапка таблицы 3 2" xfId="40242"/>
    <cellStyle name="Шапка таблицы 3 2 10" xfId="40243"/>
    <cellStyle name="Шапка таблицы 3 2 2" xfId="40244"/>
    <cellStyle name="Шапка таблицы 3 2 2 2" xfId="40245"/>
    <cellStyle name="Шапка таблицы 3 2 2 2 2" xfId="40246"/>
    <cellStyle name="Шапка таблицы 3 2 2 2 3" xfId="40247"/>
    <cellStyle name="Шапка таблицы 3 2 2 2 4" xfId="40248"/>
    <cellStyle name="Шапка таблицы 3 2 2 2 5" xfId="40249"/>
    <cellStyle name="Шапка таблицы 3 2 2 2 6" xfId="40250"/>
    <cellStyle name="Шапка таблицы 3 2 2 3" xfId="40251"/>
    <cellStyle name="Шапка таблицы 3 2 2 4" xfId="40252"/>
    <cellStyle name="Шапка таблицы 3 2 2 5" xfId="40253"/>
    <cellStyle name="Шапка таблицы 3 2 2 6" xfId="40254"/>
    <cellStyle name="Шапка таблицы 3 2 2 7" xfId="40255"/>
    <cellStyle name="Шапка таблицы 3 2 2 8" xfId="40256"/>
    <cellStyle name="Шапка таблицы 3 2 3" xfId="40257"/>
    <cellStyle name="Шапка таблицы 3 2 3 2" xfId="40258"/>
    <cellStyle name="Шапка таблицы 3 2 3 2 2" xfId="40259"/>
    <cellStyle name="Шапка таблицы 3 2 3 2 3" xfId="40260"/>
    <cellStyle name="Шапка таблицы 3 2 3 2 4" xfId="40261"/>
    <cellStyle name="Шапка таблицы 3 2 3 2 5" xfId="40262"/>
    <cellStyle name="Шапка таблицы 3 2 3 2 6" xfId="40263"/>
    <cellStyle name="Шапка таблицы 3 2 3 3" xfId="40264"/>
    <cellStyle name="Шапка таблицы 3 2 3 4" xfId="40265"/>
    <cellStyle name="Шапка таблицы 3 2 3 5" xfId="40266"/>
    <cellStyle name="Шапка таблицы 3 2 3 6" xfId="40267"/>
    <cellStyle name="Шапка таблицы 3 2 3 7" xfId="40268"/>
    <cellStyle name="Шапка таблицы 3 2 3 8" xfId="40269"/>
    <cellStyle name="Шапка таблицы 3 2 4" xfId="40270"/>
    <cellStyle name="Шапка таблицы 3 2 4 2" xfId="40271"/>
    <cellStyle name="Шапка таблицы 3 2 4 3" xfId="40272"/>
    <cellStyle name="Шапка таблицы 3 2 4 4" xfId="40273"/>
    <cellStyle name="Шапка таблицы 3 2 4 5" xfId="40274"/>
    <cellStyle name="Шапка таблицы 3 2 4 6" xfId="40275"/>
    <cellStyle name="Шапка таблицы 3 2 4 7" xfId="40276"/>
    <cellStyle name="Шапка таблицы 3 2 5" xfId="40277"/>
    <cellStyle name="Шапка таблицы 3 2 6" xfId="40278"/>
    <cellStyle name="Шапка таблицы 3 2 7" xfId="40279"/>
    <cellStyle name="Шапка таблицы 3 2 8" xfId="40280"/>
    <cellStyle name="Шапка таблицы 3 2 9" xfId="40281"/>
    <cellStyle name="Шапка таблицы 3 3" xfId="40282"/>
    <cellStyle name="Шапка таблицы 3 3 10" xfId="40283"/>
    <cellStyle name="Шапка таблицы 3 3 2" xfId="40284"/>
    <cellStyle name="Шапка таблицы 3 3 2 2" xfId="40285"/>
    <cellStyle name="Шапка таблицы 3 3 2 2 2" xfId="40286"/>
    <cellStyle name="Шапка таблицы 3 3 2 2 3" xfId="40287"/>
    <cellStyle name="Шапка таблицы 3 3 2 2 4" xfId="40288"/>
    <cellStyle name="Шапка таблицы 3 3 2 2 5" xfId="40289"/>
    <cellStyle name="Шапка таблицы 3 3 2 2 6" xfId="40290"/>
    <cellStyle name="Шапка таблицы 3 3 2 3" xfId="40291"/>
    <cellStyle name="Шапка таблицы 3 3 2 4" xfId="40292"/>
    <cellStyle name="Шапка таблицы 3 3 2 5" xfId="40293"/>
    <cellStyle name="Шапка таблицы 3 3 2 6" xfId="40294"/>
    <cellStyle name="Шапка таблицы 3 3 2 7" xfId="40295"/>
    <cellStyle name="Шапка таблицы 3 3 2 8" xfId="40296"/>
    <cellStyle name="Шапка таблицы 3 3 3" xfId="40297"/>
    <cellStyle name="Шапка таблицы 3 3 3 2" xfId="40298"/>
    <cellStyle name="Шапка таблицы 3 3 3 3" xfId="40299"/>
    <cellStyle name="Шапка таблицы 3 3 3 4" xfId="40300"/>
    <cellStyle name="Шапка таблицы 3 3 3 5" xfId="40301"/>
    <cellStyle name="Шапка таблицы 3 3 3 6" xfId="40302"/>
    <cellStyle name="Шапка таблицы 3 3 3 7" xfId="40303"/>
    <cellStyle name="Шапка таблицы 3 3 4" xfId="40304"/>
    <cellStyle name="Шапка таблицы 3 3 4 2" xfId="40305"/>
    <cellStyle name="Шапка таблицы 3 3 4 3" xfId="40306"/>
    <cellStyle name="Шапка таблицы 3 3 4 4" xfId="40307"/>
    <cellStyle name="Шапка таблицы 3 3 4 5" xfId="40308"/>
    <cellStyle name="Шапка таблицы 3 3 4 6" xfId="40309"/>
    <cellStyle name="Шапка таблицы 3 3 5" xfId="40310"/>
    <cellStyle name="Шапка таблицы 3 3 6" xfId="40311"/>
    <cellStyle name="Шапка таблицы 3 3 7" xfId="40312"/>
    <cellStyle name="Шапка таблицы 3 3 8" xfId="40313"/>
    <cellStyle name="Шапка таблицы 3 3 9" xfId="40314"/>
    <cellStyle name="Шапка таблицы 3 4" xfId="40315"/>
    <cellStyle name="Шапка таблицы 3 4 2" xfId="40316"/>
    <cellStyle name="Шапка таблицы 3 4 2 2" xfId="40317"/>
    <cellStyle name="Шапка таблицы 3 4 2 3" xfId="40318"/>
    <cellStyle name="Шапка таблицы 3 4 2 4" xfId="40319"/>
    <cellStyle name="Шапка таблицы 3 4 2 5" xfId="40320"/>
    <cellStyle name="Шапка таблицы 3 4 2 6" xfId="40321"/>
    <cellStyle name="Шапка таблицы 3 4 3" xfId="40322"/>
    <cellStyle name="Шапка таблицы 3 4 4" xfId="40323"/>
    <cellStyle name="Шапка таблицы 3 4 5" xfId="40324"/>
    <cellStyle name="Шапка таблицы 3 4 6" xfId="40325"/>
    <cellStyle name="Шапка таблицы 3 4 7" xfId="40326"/>
    <cellStyle name="Шапка таблицы 3 4 8" xfId="40327"/>
    <cellStyle name="Шапка таблицы 3 5" xfId="40328"/>
    <cellStyle name="Шапка таблицы 3 5 2" xfId="40329"/>
    <cellStyle name="Шапка таблицы 3 5 3" xfId="40330"/>
    <cellStyle name="Шапка таблицы 3 5 4" xfId="40331"/>
    <cellStyle name="Шапка таблицы 3 5 5" xfId="40332"/>
    <cellStyle name="Шапка таблицы 3 5 6" xfId="40333"/>
    <cellStyle name="Шапка таблицы 3 5 7" xfId="40334"/>
    <cellStyle name="Шапка таблицы 3 6" xfId="40335"/>
    <cellStyle name="Шапка таблицы 3 7" xfId="40336"/>
    <cellStyle name="Шапка таблицы 3 8" xfId="40337"/>
    <cellStyle name="Шапка таблицы 3 9" xfId="40338"/>
    <cellStyle name="Шапка таблицы 4" xfId="40339"/>
    <cellStyle name="Шапка таблицы 4 2" xfId="40340"/>
    <cellStyle name="Шапка таблицы 4 2 2" xfId="40341"/>
    <cellStyle name="Шапка таблицы 4 2 3" xfId="40342"/>
    <cellStyle name="Шапка таблицы 4 2 4" xfId="40343"/>
    <cellStyle name="Шапка таблицы 4 2 5" xfId="40344"/>
    <cellStyle name="Шапка таблицы 4 2 6" xfId="40345"/>
    <cellStyle name="Шапка таблицы 4 2 7" xfId="40346"/>
    <cellStyle name="Шапка таблицы 4 3" xfId="40347"/>
    <cellStyle name="Шапка таблицы 4 4" xfId="40348"/>
    <cellStyle name="Шапка таблицы 4 5" xfId="40349"/>
    <cellStyle name="Шапка таблицы 4 6" xfId="40350"/>
    <cellStyle name="Шапка таблицы 4 7" xfId="40351"/>
    <cellStyle name="Шапка таблицы 4 8" xfId="40352"/>
    <cellStyle name="Шапка таблицы 5" xfId="40353"/>
    <cellStyle name="Шапка таблицы 6" xfId="40354"/>
    <cellStyle name="Шапка таблицы 7" xfId="40355"/>
    <cellStyle name="Шапка таблицы 8" xfId="40356"/>
    <cellStyle name="Шапка таблицы 9" xfId="40357"/>
    <cellStyle name="ШАУ" xfId="40358"/>
    <cellStyle name="常规_kcb97" xfId="40359"/>
  </cellStyles>
  <dxfs count="15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977900</xdr:colOff>
      <xdr:row>0</xdr:row>
      <xdr:rowOff>25400</xdr:rowOff>
    </xdr:from>
    <xdr:to>
      <xdr:col>20</xdr:col>
      <xdr:colOff>901700</xdr:colOff>
      <xdr:row>3</xdr:row>
      <xdr:rowOff>88900</xdr:rowOff>
    </xdr:to>
    <xdr:pic>
      <xdr:nvPicPr>
        <xdr:cNvPr id="8608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9200" y="25400"/>
          <a:ext cx="17399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549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898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709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220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811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834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937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039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141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244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914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322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425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527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630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732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346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016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Windows/Temporary%20Internet%20Files/OLK72B2/Ach-pk20/Ach/A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&#1052;&#1086;&#1080;%20&#1076;&#1086;&#1082;&#1091;&#1084;&#1077;&#1085;&#1090;&#1099;/&#1048;&#1085;&#1092;&#1086;&#1088;&#1084;&#1072;&#1094;&#1080;&#1103;%20&#1086;%20&#1084;&#1077;&#1089;&#1090;&#1086;&#1088;&#1086;&#1078;&#1076;&#1077;&#1085;&#1080;&#1103;&#1093;/&#1052;&#1077;&#1089;&#1090;&#1086;&#1088;&#1086;&#1078;&#1076;&#1077;&#1085;&#1080;&#1103;%20&#1057;&#1080;&#1073;&#1085;&#1077;&#1092;&#1090;&#1080;/&#1055;&#1088;&#1086;&#1075;&#1085;&#1086;&#1079;%20&#1085;&#1072;%2020%20&#1083;&#1077;&#1090;/04-03-04/Ach-pk20/Ach/A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HOLM/0/PROEKT.OLD/31P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3;&#1072;&#1079;&#1087;&#1088;&#1086;&#1084;%20&#1085;&#1077;&#1092;&#1090;&#1100;/&#1055;&#1072;&#1087;&#1082;&#1080;%20&#1087;&#1086;&#1083;&#1100;&#1079;&#1086;&#1074;&#1072;&#1090;&#1077;&#1083;&#1077;&#1081;/&#1051;&#1080;&#1095;&#1085;&#1099;&#1077;%20&#1087;&#1072;&#1087;&#1082;&#1080;/Podvitskiy.dv/My%20Documents/&#1044;&#1077;&#1085;&#1080;&#1089;/&#1052;&#1077;&#1089;&#1103;&#1095;&#1085;&#1072;&#1103;%20&#1086;&#1090;&#1095;&#1077;&#1090;&#1085;&#1086;&#1089;&#1090;&#1100;/&#1044;&#1053;-7/&#1055;&#1088;&#1080;&#1083;&#1086;&#1078;&#1077;&#1085;&#1080;&#1077;%20&#8470;1%20&#1060;&#1086;&#1088;&#1084;&#1091;&#1083;&#1103;&#1088;%20&#1087;&#1086;%20&#1080;&#1089;&#1087;&#1086;&#1083;&#1100;&#1079;&#1091;&#1077;&#1084;&#1099;&#1084;%20&#1090;&#1077;&#1093;&#1085;&#1086;&#1083;&#1086;&#1075;&#1080;&#1103;&#10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LED/LET-HOLM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03%20&#1052;&#1091;&#1088;&#1072;&#1074;&#1083;&#1077;&#1085;&#1082;&#1086;/&#1043;&#1055;&#1053;-&#1052;&#1053;_&#1060;&#1086;&#1088;&#1084;&#1091;&#1083;&#1103;&#1088;_&#1057;&#1073;&#1086;&#1088;&#1072;_&#1044;&#1072;&#1085;&#1085;&#1099;&#1093;_CAPEX_SB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13%20SPD/&#1060;&#1086;&#1088;&#1084;&#1091;&#1083;&#1103;&#1088;_&#1057;&#1073;&#1086;&#1088;&#1072;_&#1044;&#1072;&#1085;&#1085;&#1099;&#1093;_CAPEX_SBC_SPD_tt201405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@/gazprom-neft/dfs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3.%20GPN%20data/01%20&#1043;&#1055;&#1053;-&#1061;&#1072;&#1085;&#1090;&#1086;&#1089;/&#1043;&#1055;&#1053;-&#1061;&#1072;&#1085;&#1090;&#1086;&#1089;_&#1060;&#1086;&#1088;&#1084;&#1091;&#1083;&#1103;&#1088;_&#1057;&#1073;&#1086;&#1088;&#1072;_&#1044;&#1072;&#1085;&#1085;&#1099;&#1093;_CAPEX_SBC_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@/Sbdata/dks/&#1052;&#1086;&#1080;%20&#1076;&#1086;&#1082;&#1091;&#1084;&#1077;&#1085;&#1090;&#1099;/nadejda/&#1041;&#1102;&#1076;&#1078;&#1077;&#1090;%202002%20&#1075;&#1086;&#1076;&#1072;/&#1060;&#1086;&#1088;&#1084;&#1099;/&#1041;&#1102;&#1076;&#1078;&#1077;&#1090;%20&#1069;&#105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4.%20Working%20folder/Data%20analysis/20140605_&#1088;&#1072;&#1079;&#1074;&#1077;&#1076;&#1086;&#1095;&#1085;&#1099;&#1077;%20&#1089;&#1082;&#1074;&#1072;&#1078;&#1080;&#1085;&#1099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!&#1057;&#1074;&#1086;&#1076;%20&#1080;&#1085;&#1074;&#1077;&#1089;&#1090;&#1086;&#1074;%207+5%20&#1085;&#1072;&#1088;&#1103;&#1076;-&#1079;&#1072;&#1082;&#1072;&#107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Справочно"/>
      <sheetName val="Carry out 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-1Б10"/>
      <sheetName val="311-1Á10"/>
      <sheetName val="311-1?10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>
        <row r="1">
          <cell r="C1" t="str">
            <v>Бурение</v>
          </cell>
          <cell r="G1" t="str">
            <v>FM - ГТМ (развитие)</v>
          </cell>
        </row>
        <row r="3">
          <cell r="B3" t="str">
            <v xml:space="preserve">Название проекта: </v>
          </cell>
          <cell r="IR3" t="str">
            <v>Стандартные ГТМ</v>
          </cell>
        </row>
        <row r="4">
          <cell r="B4" t="str">
            <v xml:space="preserve">Название проекта: </v>
          </cell>
          <cell r="IR4" t="str">
            <v>Нестандартные ГТМ</v>
          </cell>
        </row>
        <row r="14">
          <cell r="B14" t="str">
            <v>Кто предлагает</v>
          </cell>
          <cell r="G14" t="str">
            <v>Блок Технологии</v>
          </cell>
          <cell r="IR14" t="str">
            <v>Комиссия по инвестициям БН Разведка и добыча</v>
          </cell>
        </row>
        <row r="15">
          <cell r="B15" t="str">
            <v>(руководитель проекта)</v>
          </cell>
          <cell r="IR15" t="str">
            <v>Корпоративный Комитет по инвестициям</v>
          </cell>
        </row>
        <row r="16">
          <cell r="B16" t="str">
            <v>Кто предлагает</v>
          </cell>
          <cell r="G16" t="str">
            <v>Блок Технологии</v>
          </cell>
          <cell r="IR16" t="str">
            <v>Правление</v>
          </cell>
        </row>
        <row r="17">
          <cell r="B17" t="str">
            <v>(руководитель проекта)</v>
          </cell>
          <cell r="IR17" t="str">
            <v>Совет Директоров</v>
          </cell>
        </row>
        <row r="22">
          <cell r="B22" t="str">
            <v>Кто поддерживает</v>
          </cell>
          <cell r="G22" t="str">
            <v>ПУЭК БН "Разведка и добыча"</v>
          </cell>
        </row>
        <row r="24">
          <cell r="B24" t="str">
            <v>Кто поддерживает</v>
          </cell>
          <cell r="G24" t="str">
            <v>ПУЭК БН "Разведка и добыча"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I34">
            <v>0</v>
          </cell>
          <cell r="K34">
            <v>0</v>
          </cell>
        </row>
        <row r="35">
          <cell r="I35">
            <v>0</v>
          </cell>
          <cell r="K35">
            <v>0</v>
          </cell>
        </row>
        <row r="37">
          <cell r="C37" t="str">
            <v>Не в полном объёме</v>
          </cell>
        </row>
        <row r="41">
          <cell r="B41" t="str">
            <v>Сравнительный анализ по аналогичным мероприятиям</v>
          </cell>
          <cell r="I41" t="str">
            <v>Анализ ценовых сценариев</v>
          </cell>
        </row>
        <row r="42">
          <cell r="D42" t="str">
            <v>Значение по проекту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60">
          <cell r="D60">
            <v>0</v>
          </cell>
        </row>
        <row r="61">
          <cell r="D61">
            <v>0</v>
          </cell>
        </row>
        <row r="64">
          <cell r="IU64">
            <v>1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B69" t="str">
            <v>IRR</v>
          </cell>
          <cell r="D69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9">
          <cell r="D79">
            <v>0</v>
          </cell>
        </row>
        <row r="81">
          <cell r="D81">
            <v>0</v>
          </cell>
        </row>
        <row r="82">
          <cell r="D82">
            <v>0</v>
          </cell>
        </row>
        <row r="84">
          <cell r="D84">
            <v>0</v>
          </cell>
        </row>
        <row r="86">
          <cell r="B86" t="str">
            <v>Наименование показателя</v>
          </cell>
          <cell r="C86" t="str">
            <v>Ед. изм.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NPV</v>
          </cell>
          <cell r="C87" t="str">
            <v>т.т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PI</v>
          </cell>
          <cell r="C88" t="str">
            <v>ед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PP</v>
          </cell>
          <cell r="C89" t="str">
            <v>год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IRR</v>
          </cell>
          <cell r="C90" t="str">
            <v>%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Уд. инвестиции на 1 bbl добычи</v>
          </cell>
          <cell r="C91" t="str">
            <v>$/bbl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Уд. инвестиции на 1 bbl добычи (12 мес)</v>
          </cell>
          <cell r="C92" t="str">
            <v>$/bbl</v>
          </cell>
        </row>
        <row r="93">
          <cell r="B93" t="str">
            <v>Уд. инвестиции на 1 bbl добычи 2008</v>
          </cell>
          <cell r="C93" t="str">
            <v>$/bbl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Среднегод.прирост дебита нефти 2008</v>
          </cell>
          <cell r="C94" t="str">
            <v>т/сут.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Среднегод. мин. рентабельный дебит</v>
          </cell>
          <cell r="C95" t="str">
            <v>т/сут.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Уд. инвестиции на 1 скв.-опер.</v>
          </cell>
          <cell r="C96" t="str">
            <v>т.долл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Количество операций, всего</v>
          </cell>
          <cell r="C97" t="str">
            <v>скв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Количество операций, осн.</v>
          </cell>
          <cell r="C98" t="str">
            <v>скв</v>
          </cell>
        </row>
        <row r="99">
          <cell r="B99" t="str">
            <v>Доля операций на б/д фонде</v>
          </cell>
          <cell r="C99" t="str">
            <v>%</v>
          </cell>
        </row>
        <row r="100">
          <cell r="B100" t="str">
            <v>Добыча нефти 2008</v>
          </cell>
          <cell r="C100" t="str">
            <v>т.т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Падение доп.добычи 2008</v>
          </cell>
          <cell r="C101" t="str">
            <v>%</v>
          </cell>
        </row>
        <row r="102">
          <cell r="B102" t="str">
            <v>Суммарная добыча нефти за период</v>
          </cell>
          <cell r="C102" t="str">
            <v>т.т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Бурение (проходка)</v>
          </cell>
          <cell r="C103" t="str">
            <v>м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Инвестиции 2008</v>
          </cell>
          <cell r="C104" t="str">
            <v>т.долл</v>
          </cell>
        </row>
        <row r="105">
          <cell r="B105" t="str">
            <v>Инвестиции за весь срок реализации проекта</v>
          </cell>
          <cell r="C105" t="str">
            <v>т.долл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7">
          <cell r="B107" t="str">
            <v>Наименование показателя</v>
          </cell>
          <cell r="C107" t="str">
            <v>Ед. изм.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NPV</v>
          </cell>
          <cell r="C108" t="str">
            <v>т.т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PI</v>
          </cell>
          <cell r="C109" t="str">
            <v>ед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PP</v>
          </cell>
          <cell r="C110" t="str">
            <v>год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IRR</v>
          </cell>
          <cell r="C111" t="str">
            <v>%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 t="str">
            <v>Уд. инвестиции на 1 bbl добычи</v>
          </cell>
          <cell r="C112" t="str">
            <v>$/bbl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>Уд. инвестиции на 1 bbl добычи (12 мес)</v>
          </cell>
          <cell r="C113" t="str">
            <v>$/bbl</v>
          </cell>
        </row>
        <row r="114">
          <cell r="B114" t="str">
            <v>Уд. инвестиции на 1 bbl добычи 2008</v>
          </cell>
          <cell r="C114" t="str">
            <v>$/bbl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Среднегод.прирост дебита нефти 2008</v>
          </cell>
          <cell r="C115" t="str">
            <v>т/сут.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Среднегод. мин. рентабельный дебит</v>
          </cell>
          <cell r="C116" t="str">
            <v>т/сут.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Уд. инвестиции на 1 скв.-опер.</v>
          </cell>
          <cell r="C117" t="str">
            <v>т.долл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Количество операций, всего</v>
          </cell>
          <cell r="C118" t="str">
            <v>скв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Количество операций, осн.</v>
          </cell>
          <cell r="C119" t="str">
            <v>скв</v>
          </cell>
        </row>
        <row r="120">
          <cell r="B120" t="str">
            <v>Доля операций на б/д фонде</v>
          </cell>
          <cell r="C120" t="str">
            <v>%</v>
          </cell>
        </row>
        <row r="121">
          <cell r="B121" t="str">
            <v>Добыча нефти 2008</v>
          </cell>
          <cell r="C121" t="str">
            <v>т.т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Падение доп.добычи 2008</v>
          </cell>
          <cell r="C122" t="str">
            <v>%</v>
          </cell>
        </row>
        <row r="123">
          <cell r="B123" t="str">
            <v>Суммарная добыча нефти за период</v>
          </cell>
          <cell r="C123" t="str">
            <v>т.т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Бурение (проходка)</v>
          </cell>
          <cell r="C124" t="str">
            <v>м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Инвестиции 2008</v>
          </cell>
          <cell r="C125" t="str">
            <v>т.долл</v>
          </cell>
        </row>
        <row r="126">
          <cell r="B126" t="str">
            <v>Инвестиции за весь срок реализации проекта</v>
          </cell>
          <cell r="C126" t="str">
            <v>т.долл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8">
          <cell r="C128" t="str">
            <v>Нет</v>
          </cell>
        </row>
        <row r="130">
          <cell r="C130" t="str">
            <v>Нет</v>
          </cell>
        </row>
        <row r="134">
          <cell r="B134" t="str">
            <v>Наименование показателя</v>
          </cell>
          <cell r="C134" t="str">
            <v>Ед. изм.</v>
          </cell>
        </row>
        <row r="135">
          <cell r="B135" t="str">
            <v>Наименование показателя</v>
          </cell>
          <cell r="C135" t="str">
            <v>Ед. изм.</v>
          </cell>
        </row>
        <row r="156">
          <cell r="B156" t="str">
            <v>ОПИСАНИЕ ПРОЕКТА</v>
          </cell>
        </row>
        <row r="158">
          <cell r="B158" t="str">
            <v>Скрытый рендж.  Строку не удалять</v>
          </cell>
        </row>
        <row r="159">
          <cell r="B159" t="str">
            <v>Необходимо дать:_x000D_• краткое техническое описание (виды мероприятий и объём работ, ключевые вехи по проекту); _x000D_• технические и технологические предположения (специфика технологии);_x000D_• информацию об опыте использования аналогичных операций/работ в прошлом (ре</v>
          </cell>
        </row>
        <row r="214">
          <cell r="B214" t="str">
            <v>Скрытый рендж . Не удалять</v>
          </cell>
        </row>
        <row r="215">
          <cell r="B215" t="str">
            <v>Представить экономическую оценку проекта:_x000D_• стратегическое обоснование (как соотносится со стратегии компании);_x000D_• описать выгоды, связанные с реализацией данного проекта (NPV, PI, +получение доп.прибыли: сокращение налоговых выплат по HSE, субвенции и т.д</v>
          </cell>
        </row>
        <row r="216">
          <cell r="B216" t="str">
            <v xml:space="preserve">Влияние/взаимосвязь с другими проектами:                                                                                                                                                                                                                       </v>
          </cell>
        </row>
        <row r="217">
          <cell r="B217" t="str">
            <v>Альтернативные Варианты _x000D_•   Альтернативные Варианты _x000D_•   Обоснование выбора предлагаемого варианта</v>
          </cell>
        </row>
        <row r="238">
          <cell r="B238" t="str">
            <v>РИСКИ</v>
          </cell>
          <cell r="F238" t="str">
            <v>ДЕЙСТВИЯ ПО СНИЖЕНИЮ</v>
          </cell>
        </row>
        <row r="239">
          <cell r="IV239">
            <v>1</v>
          </cell>
        </row>
        <row r="240">
          <cell r="IV240">
            <v>1</v>
          </cell>
        </row>
        <row r="241">
          <cell r="IV241">
            <v>1</v>
          </cell>
        </row>
        <row r="242">
          <cell r="IV242">
            <v>1</v>
          </cell>
        </row>
        <row r="243">
          <cell r="IV243">
            <v>1</v>
          </cell>
        </row>
        <row r="244">
          <cell r="IV244">
            <v>1</v>
          </cell>
        </row>
        <row r="245">
          <cell r="IV245">
            <v>1</v>
          </cell>
        </row>
        <row r="246">
          <cell r="IV246">
            <v>1</v>
          </cell>
        </row>
        <row r="247">
          <cell r="IV247">
            <v>1</v>
          </cell>
        </row>
        <row r="248">
          <cell r="IV248">
            <v>1</v>
          </cell>
        </row>
        <row r="249">
          <cell r="IV249">
            <v>1</v>
          </cell>
        </row>
        <row r="250">
          <cell r="IV250">
            <v>1</v>
          </cell>
        </row>
        <row r="251">
          <cell r="IV251">
            <v>1</v>
          </cell>
        </row>
        <row r="252">
          <cell r="IV252">
            <v>1</v>
          </cell>
        </row>
        <row r="253">
          <cell r="IV253">
            <v>1</v>
          </cell>
        </row>
        <row r="254">
          <cell r="IV254">
            <v>1</v>
          </cell>
        </row>
        <row r="255">
          <cell r="IV255">
            <v>1</v>
          </cell>
        </row>
        <row r="256">
          <cell r="IV256">
            <v>1</v>
          </cell>
        </row>
        <row r="257">
          <cell r="IV257">
            <v>1</v>
          </cell>
        </row>
        <row r="258">
          <cell r="IV258">
            <v>1</v>
          </cell>
        </row>
        <row r="259">
          <cell r="IV259">
            <v>1</v>
          </cell>
        </row>
        <row r="260">
          <cell r="IV260">
            <v>1</v>
          </cell>
        </row>
        <row r="261">
          <cell r="IV261">
            <v>1</v>
          </cell>
        </row>
        <row r="262">
          <cell r="IV262">
            <v>1</v>
          </cell>
        </row>
        <row r="263">
          <cell r="IV263">
            <v>1</v>
          </cell>
        </row>
        <row r="264">
          <cell r="IV264">
            <v>1</v>
          </cell>
        </row>
        <row r="265">
          <cell r="IV265">
            <v>1</v>
          </cell>
        </row>
        <row r="266">
          <cell r="IV266">
            <v>1</v>
          </cell>
        </row>
        <row r="267">
          <cell r="IV267">
            <v>1</v>
          </cell>
        </row>
        <row r="268">
          <cell r="IV268">
            <v>1</v>
          </cell>
        </row>
        <row r="269">
          <cell r="IV269">
            <v>1</v>
          </cell>
        </row>
        <row r="270">
          <cell r="IV270">
            <v>1</v>
          </cell>
        </row>
        <row r="271">
          <cell r="IV271">
            <v>1</v>
          </cell>
        </row>
        <row r="272">
          <cell r="IV272">
            <v>1</v>
          </cell>
        </row>
        <row r="273">
          <cell r="IV273">
            <v>1</v>
          </cell>
        </row>
        <row r="274">
          <cell r="IV274">
            <v>1</v>
          </cell>
        </row>
        <row r="275">
          <cell r="IV275">
            <v>1</v>
          </cell>
        </row>
        <row r="276">
          <cell r="IV276">
            <v>1</v>
          </cell>
        </row>
        <row r="277">
          <cell r="IV277">
            <v>1</v>
          </cell>
        </row>
        <row r="278">
          <cell r="IV278">
            <v>1</v>
          </cell>
        </row>
        <row r="279">
          <cell r="IV279">
            <v>1</v>
          </cell>
        </row>
        <row r="280">
          <cell r="IV280">
            <v>1</v>
          </cell>
        </row>
        <row r="284">
          <cell r="B284" t="str">
            <v>Скрытый рндж. Не удалять</v>
          </cell>
        </row>
        <row r="285">
          <cell r="B285" t="str">
            <v xml:space="preserve">В данном разделе отражается следующее:_x000D_• структура проектной команды/  организационная система управления проектом                                                                                                                                             </v>
          </cell>
        </row>
      </sheetData>
      <sheetData sheetId="1" refreshError="1"/>
      <sheetData sheetId="2" refreshError="1"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J11">
            <v>0</v>
          </cell>
          <cell r="L11">
            <v>0</v>
          </cell>
        </row>
        <row r="12">
          <cell r="J12">
            <v>0</v>
          </cell>
          <cell r="L12">
            <v>0</v>
          </cell>
        </row>
        <row r="13">
          <cell r="J13">
            <v>0</v>
          </cell>
          <cell r="L13">
            <v>0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L19">
            <v>0</v>
          </cell>
        </row>
        <row r="20">
          <cell r="J20">
            <v>0</v>
          </cell>
          <cell r="L20">
            <v>0</v>
          </cell>
        </row>
        <row r="21">
          <cell r="J21">
            <v>0</v>
          </cell>
          <cell r="L21">
            <v>0</v>
          </cell>
        </row>
        <row r="22">
          <cell r="J22">
            <v>0</v>
          </cell>
          <cell r="L22">
            <v>0</v>
          </cell>
        </row>
        <row r="23">
          <cell r="J23">
            <v>0</v>
          </cell>
          <cell r="L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J25">
            <v>0</v>
          </cell>
          <cell r="L25">
            <v>0</v>
          </cell>
        </row>
        <row r="26">
          <cell r="J26">
            <v>0</v>
          </cell>
          <cell r="L26">
            <v>0</v>
          </cell>
        </row>
        <row r="27">
          <cell r="J27">
            <v>0</v>
          </cell>
          <cell r="L27">
            <v>0</v>
          </cell>
        </row>
        <row r="28">
          <cell r="J28">
            <v>0</v>
          </cell>
          <cell r="L28">
            <v>0</v>
          </cell>
        </row>
        <row r="29">
          <cell r="J29">
            <v>0</v>
          </cell>
          <cell r="L29">
            <v>0</v>
          </cell>
        </row>
        <row r="30">
          <cell r="J30">
            <v>0</v>
          </cell>
          <cell r="L30">
            <v>0</v>
          </cell>
        </row>
        <row r="31">
          <cell r="J31">
            <v>0</v>
          </cell>
          <cell r="L31">
            <v>0</v>
          </cell>
        </row>
        <row r="32">
          <cell r="J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L34">
            <v>0</v>
          </cell>
        </row>
        <row r="35">
          <cell r="J35">
            <v>0</v>
          </cell>
          <cell r="L35">
            <v>0</v>
          </cell>
        </row>
        <row r="36">
          <cell r="J36">
            <v>0</v>
          </cell>
          <cell r="L36">
            <v>0</v>
          </cell>
        </row>
        <row r="37">
          <cell r="J37">
            <v>0</v>
          </cell>
          <cell r="L37">
            <v>0</v>
          </cell>
        </row>
        <row r="38">
          <cell r="J38">
            <v>0</v>
          </cell>
          <cell r="L38">
            <v>0</v>
          </cell>
        </row>
        <row r="39">
          <cell r="J39">
            <v>0</v>
          </cell>
          <cell r="L39">
            <v>0</v>
          </cell>
        </row>
        <row r="40">
          <cell r="J40">
            <v>0</v>
          </cell>
          <cell r="L40">
            <v>0</v>
          </cell>
        </row>
        <row r="41">
          <cell r="C41" t="str">
            <v>ЗВС</v>
          </cell>
          <cell r="J41">
            <v>0</v>
          </cell>
          <cell r="L41">
            <v>0</v>
          </cell>
        </row>
        <row r="42">
          <cell r="J42">
            <v>0</v>
          </cell>
          <cell r="L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L44">
            <v>0</v>
          </cell>
        </row>
        <row r="45">
          <cell r="J45">
            <v>0</v>
          </cell>
          <cell r="L45">
            <v>0</v>
          </cell>
        </row>
        <row r="46">
          <cell r="J46">
            <v>0</v>
          </cell>
          <cell r="L46">
            <v>0</v>
          </cell>
        </row>
        <row r="47">
          <cell r="J47">
            <v>0</v>
          </cell>
          <cell r="L47">
            <v>0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J50">
            <v>0</v>
          </cell>
          <cell r="L50">
            <v>0</v>
          </cell>
        </row>
        <row r="51">
          <cell r="J51">
            <v>0</v>
          </cell>
          <cell r="L51">
            <v>0</v>
          </cell>
        </row>
      </sheetData>
      <sheetData sheetId="3" refreshError="1">
        <row r="8"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  <cell r="R8">
            <v>2021</v>
          </cell>
          <cell r="S8">
            <v>2022</v>
          </cell>
          <cell r="T8">
            <v>2023</v>
          </cell>
          <cell r="U8">
            <v>2024</v>
          </cell>
          <cell r="V8" t="str">
            <v>2025+</v>
          </cell>
        </row>
        <row r="9">
          <cell r="V9">
            <v>0</v>
          </cell>
        </row>
        <row r="10">
          <cell r="W10">
            <v>0</v>
          </cell>
          <cell r="X10">
            <v>0</v>
          </cell>
        </row>
        <row r="11">
          <cell r="W11">
            <v>0</v>
          </cell>
          <cell r="X11">
            <v>0</v>
          </cell>
        </row>
        <row r="12">
          <cell r="W12">
            <v>0</v>
          </cell>
          <cell r="X12">
            <v>0</v>
          </cell>
        </row>
        <row r="13">
          <cell r="W13">
            <v>0</v>
          </cell>
          <cell r="X13">
            <v>0</v>
          </cell>
        </row>
        <row r="14">
          <cell r="W14">
            <v>0</v>
          </cell>
          <cell r="X14">
            <v>0</v>
          </cell>
        </row>
        <row r="15">
          <cell r="W15">
            <v>0</v>
          </cell>
          <cell r="X15">
            <v>0</v>
          </cell>
        </row>
        <row r="16">
          <cell r="W16">
            <v>0</v>
          </cell>
          <cell r="X16">
            <v>0</v>
          </cell>
        </row>
        <row r="17">
          <cell r="W17">
            <v>0</v>
          </cell>
          <cell r="X17">
            <v>0</v>
          </cell>
        </row>
        <row r="18">
          <cell r="W18">
            <v>0</v>
          </cell>
          <cell r="X18">
            <v>0</v>
          </cell>
        </row>
        <row r="19">
          <cell r="W19">
            <v>0</v>
          </cell>
          <cell r="X19">
            <v>0</v>
          </cell>
        </row>
        <row r="20">
          <cell r="W20">
            <v>0</v>
          </cell>
          <cell r="X20">
            <v>0</v>
          </cell>
        </row>
        <row r="21">
          <cell r="W21">
            <v>0</v>
          </cell>
          <cell r="X21">
            <v>0</v>
          </cell>
        </row>
        <row r="22">
          <cell r="W22">
            <v>0</v>
          </cell>
          <cell r="X22">
            <v>0</v>
          </cell>
        </row>
        <row r="23">
          <cell r="W23">
            <v>0</v>
          </cell>
          <cell r="X23">
            <v>0</v>
          </cell>
        </row>
        <row r="24">
          <cell r="W24">
            <v>0</v>
          </cell>
          <cell r="X24">
            <v>0</v>
          </cell>
        </row>
        <row r="25">
          <cell r="W25">
            <v>0</v>
          </cell>
          <cell r="X25">
            <v>0</v>
          </cell>
        </row>
        <row r="26">
          <cell r="W26">
            <v>0</v>
          </cell>
          <cell r="X26">
            <v>0</v>
          </cell>
        </row>
        <row r="27">
          <cell r="W27">
            <v>0</v>
          </cell>
          <cell r="X27">
            <v>0</v>
          </cell>
        </row>
        <row r="28">
          <cell r="W28">
            <v>0</v>
          </cell>
          <cell r="X28">
            <v>0</v>
          </cell>
        </row>
        <row r="29">
          <cell r="W29">
            <v>0</v>
          </cell>
          <cell r="X29">
            <v>0</v>
          </cell>
        </row>
        <row r="30">
          <cell r="W30">
            <v>0</v>
          </cell>
          <cell r="X30">
            <v>0</v>
          </cell>
        </row>
        <row r="31">
          <cell r="W31">
            <v>0</v>
          </cell>
          <cell r="X31">
            <v>0</v>
          </cell>
        </row>
        <row r="32">
          <cell r="W32">
            <v>0</v>
          </cell>
          <cell r="X32">
            <v>0</v>
          </cell>
        </row>
        <row r="33">
          <cell r="W33">
            <v>0</v>
          </cell>
          <cell r="X33">
            <v>0</v>
          </cell>
        </row>
        <row r="34">
          <cell r="W34">
            <v>0</v>
          </cell>
          <cell r="X34">
            <v>0</v>
          </cell>
        </row>
        <row r="35">
          <cell r="W35">
            <v>0</v>
          </cell>
          <cell r="X35">
            <v>0</v>
          </cell>
        </row>
        <row r="36">
          <cell r="W36">
            <v>0</v>
          </cell>
          <cell r="X36">
            <v>0</v>
          </cell>
        </row>
        <row r="37">
          <cell r="W37">
            <v>0</v>
          </cell>
        </row>
        <row r="38">
          <cell r="W38">
            <v>0</v>
          </cell>
          <cell r="X38">
            <v>0</v>
          </cell>
        </row>
        <row r="39">
          <cell r="W39">
            <v>0</v>
          </cell>
        </row>
        <row r="40">
          <cell r="W40">
            <v>0</v>
          </cell>
          <cell r="X40">
            <v>0</v>
          </cell>
        </row>
        <row r="41">
          <cell r="W41">
            <v>0</v>
          </cell>
        </row>
      </sheetData>
      <sheetData sheetId="4" refreshError="1">
        <row r="8"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 t="str">
            <v>2025+</v>
          </cell>
        </row>
        <row r="11">
          <cell r="R11">
            <v>0</v>
          </cell>
          <cell r="AJ11">
            <v>0</v>
          </cell>
          <cell r="AK11">
            <v>0</v>
          </cell>
        </row>
        <row r="13">
          <cell r="R13">
            <v>0</v>
          </cell>
          <cell r="AJ13">
            <v>0</v>
          </cell>
          <cell r="AK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R15">
            <v>0</v>
          </cell>
          <cell r="AJ15">
            <v>0</v>
          </cell>
          <cell r="AK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3">
          <cell r="R23">
            <v>0</v>
          </cell>
          <cell r="AJ23">
            <v>0</v>
          </cell>
          <cell r="AK23">
            <v>0</v>
          </cell>
        </row>
        <row r="26">
          <cell r="R26">
            <v>0</v>
          </cell>
          <cell r="AJ26">
            <v>0</v>
          </cell>
          <cell r="AK26">
            <v>0</v>
          </cell>
        </row>
        <row r="27">
          <cell r="R27">
            <v>0</v>
          </cell>
          <cell r="AJ27">
            <v>0</v>
          </cell>
          <cell r="AK27">
            <v>0</v>
          </cell>
        </row>
        <row r="28">
          <cell r="R28">
            <v>0</v>
          </cell>
          <cell r="AJ28">
            <v>0</v>
          </cell>
          <cell r="AK28">
            <v>0</v>
          </cell>
        </row>
        <row r="29">
          <cell r="R29">
            <v>0</v>
          </cell>
          <cell r="AJ29">
            <v>0</v>
          </cell>
          <cell r="AK29">
            <v>0</v>
          </cell>
        </row>
        <row r="30">
          <cell r="R30">
            <v>0</v>
          </cell>
          <cell r="AJ30">
            <v>0</v>
          </cell>
          <cell r="AK30">
            <v>0</v>
          </cell>
        </row>
        <row r="31">
          <cell r="R31">
            <v>0</v>
          </cell>
          <cell r="AJ31">
            <v>0</v>
          </cell>
          <cell r="AK31">
            <v>0</v>
          </cell>
        </row>
        <row r="33">
          <cell r="R33">
            <v>0</v>
          </cell>
          <cell r="AJ33">
            <v>0</v>
          </cell>
          <cell r="AK33">
            <v>0</v>
          </cell>
        </row>
        <row r="36">
          <cell r="R36">
            <v>0</v>
          </cell>
          <cell r="AJ36">
            <v>0</v>
          </cell>
          <cell r="AK36">
            <v>0</v>
          </cell>
        </row>
        <row r="39">
          <cell r="R39">
            <v>0</v>
          </cell>
          <cell r="AJ39">
            <v>0</v>
          </cell>
          <cell r="AK39">
            <v>0</v>
          </cell>
        </row>
        <row r="41">
          <cell r="R41">
            <v>0</v>
          </cell>
          <cell r="AJ41">
            <v>0</v>
          </cell>
          <cell r="AK41">
            <v>0</v>
          </cell>
        </row>
        <row r="45">
          <cell r="R45">
            <v>0</v>
          </cell>
          <cell r="AJ45">
            <v>0</v>
          </cell>
          <cell r="AK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50">
          <cell r="R50">
            <v>0</v>
          </cell>
          <cell r="AJ50">
            <v>0</v>
          </cell>
          <cell r="AK50">
            <v>0</v>
          </cell>
        </row>
        <row r="51">
          <cell r="R51">
            <v>0</v>
          </cell>
          <cell r="AJ51">
            <v>0</v>
          </cell>
          <cell r="AK51">
            <v>0</v>
          </cell>
        </row>
        <row r="53">
          <cell r="R53">
            <v>0</v>
          </cell>
          <cell r="AJ53">
            <v>0</v>
          </cell>
          <cell r="AK53">
            <v>0</v>
          </cell>
        </row>
        <row r="54">
          <cell r="R54">
            <v>0</v>
          </cell>
          <cell r="AJ54">
            <v>0</v>
          </cell>
          <cell r="AK54">
            <v>0</v>
          </cell>
        </row>
        <row r="56">
          <cell r="R56">
            <v>0</v>
          </cell>
          <cell r="AJ56">
            <v>0</v>
          </cell>
          <cell r="AK56">
            <v>0</v>
          </cell>
        </row>
        <row r="57">
          <cell r="R57">
            <v>0</v>
          </cell>
          <cell r="AJ57">
            <v>0</v>
          </cell>
          <cell r="AK57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2">
          <cell r="R62">
            <v>0</v>
          </cell>
          <cell r="AJ62">
            <v>0</v>
          </cell>
          <cell r="AK62">
            <v>0</v>
          </cell>
        </row>
        <row r="63">
          <cell r="R63">
            <v>0</v>
          </cell>
          <cell r="AJ63">
            <v>0</v>
          </cell>
          <cell r="AK63">
            <v>0</v>
          </cell>
        </row>
        <row r="65">
          <cell r="R65">
            <v>0</v>
          </cell>
          <cell r="AJ65">
            <v>0</v>
          </cell>
          <cell r="AK65">
            <v>0</v>
          </cell>
        </row>
        <row r="66">
          <cell r="R66">
            <v>0</v>
          </cell>
          <cell r="AJ66">
            <v>0</v>
          </cell>
          <cell r="AK66">
            <v>0</v>
          </cell>
        </row>
        <row r="68">
          <cell r="R68">
            <v>0</v>
          </cell>
          <cell r="AJ68">
            <v>0</v>
          </cell>
          <cell r="AK68">
            <v>0</v>
          </cell>
        </row>
        <row r="69">
          <cell r="R69">
            <v>0</v>
          </cell>
          <cell r="AJ69">
            <v>0</v>
          </cell>
          <cell r="AK69">
            <v>0</v>
          </cell>
        </row>
        <row r="71">
          <cell r="R71">
            <v>0</v>
          </cell>
          <cell r="AJ71">
            <v>0</v>
          </cell>
          <cell r="AK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R73">
            <v>0</v>
          </cell>
          <cell r="AJ73">
            <v>0</v>
          </cell>
          <cell r="AK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R75">
            <v>0</v>
          </cell>
          <cell r="AJ75">
            <v>0</v>
          </cell>
          <cell r="AK75">
            <v>0</v>
          </cell>
        </row>
        <row r="76"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>
            <v>0</v>
          </cell>
          <cell r="AJ77">
            <v>0</v>
          </cell>
          <cell r="AK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R79">
            <v>0</v>
          </cell>
          <cell r="AJ79">
            <v>0</v>
          </cell>
          <cell r="AK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R81">
            <v>0</v>
          </cell>
          <cell r="AJ81">
            <v>0</v>
          </cell>
          <cell r="AK81">
            <v>0</v>
          </cell>
        </row>
        <row r="83">
          <cell r="R83">
            <v>0</v>
          </cell>
          <cell r="AJ83">
            <v>0</v>
          </cell>
          <cell r="AK83">
            <v>0</v>
          </cell>
        </row>
        <row r="85">
          <cell r="R85">
            <v>0</v>
          </cell>
          <cell r="AJ85">
            <v>0</v>
          </cell>
          <cell r="AK85">
            <v>0</v>
          </cell>
        </row>
      </sheetData>
      <sheetData sheetId="5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4.  КПЭ проекта в разрезе модулей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Наименование модуля</v>
          </cell>
          <cell r="C8" t="str">
            <v>Наименование модуля</v>
          </cell>
        </row>
        <row r="11">
          <cell r="W11">
            <v>0</v>
          </cell>
        </row>
        <row r="22">
          <cell r="W22">
            <v>0</v>
          </cell>
          <cell r="Y22">
            <v>0</v>
          </cell>
          <cell r="AC22">
            <v>0</v>
          </cell>
        </row>
        <row r="23">
          <cell r="W23">
            <v>0</v>
          </cell>
          <cell r="Y23">
            <v>0</v>
          </cell>
          <cell r="AC23">
            <v>0</v>
          </cell>
        </row>
        <row r="24">
          <cell r="W24">
            <v>0</v>
          </cell>
          <cell r="Y24">
            <v>0</v>
          </cell>
          <cell r="AC24">
            <v>0</v>
          </cell>
        </row>
        <row r="25">
          <cell r="W25">
            <v>0</v>
          </cell>
          <cell r="Y25">
            <v>0</v>
          </cell>
          <cell r="AC25">
            <v>0</v>
          </cell>
        </row>
        <row r="26">
          <cell r="W26">
            <v>0</v>
          </cell>
          <cell r="Y26">
            <v>0</v>
          </cell>
          <cell r="AC26">
            <v>0</v>
          </cell>
        </row>
        <row r="27">
          <cell r="W27">
            <v>0</v>
          </cell>
          <cell r="Y27">
            <v>0</v>
          </cell>
          <cell r="AC27">
            <v>0</v>
          </cell>
        </row>
        <row r="28">
          <cell r="W28">
            <v>0</v>
          </cell>
          <cell r="Y28">
            <v>0</v>
          </cell>
          <cell r="AC28">
            <v>0</v>
          </cell>
        </row>
        <row r="29">
          <cell r="W29">
            <v>0</v>
          </cell>
          <cell r="Y29">
            <v>0</v>
          </cell>
          <cell r="AC29">
            <v>0</v>
          </cell>
        </row>
        <row r="30">
          <cell r="W30">
            <v>0</v>
          </cell>
          <cell r="Y30">
            <v>0</v>
          </cell>
          <cell r="AC30">
            <v>0</v>
          </cell>
        </row>
        <row r="31">
          <cell r="W31">
            <v>0</v>
          </cell>
          <cell r="Y31">
            <v>0</v>
          </cell>
          <cell r="AC31">
            <v>0</v>
          </cell>
        </row>
        <row r="32">
          <cell r="W32">
            <v>0</v>
          </cell>
          <cell r="Y32">
            <v>0</v>
          </cell>
          <cell r="AC32">
            <v>0</v>
          </cell>
        </row>
        <row r="33">
          <cell r="W33">
            <v>0</v>
          </cell>
          <cell r="Y33">
            <v>0</v>
          </cell>
          <cell r="AC33">
            <v>0</v>
          </cell>
        </row>
        <row r="34">
          <cell r="W34">
            <v>0</v>
          </cell>
          <cell r="Y34">
            <v>0</v>
          </cell>
          <cell r="AC34">
            <v>0</v>
          </cell>
        </row>
        <row r="35">
          <cell r="W35">
            <v>0</v>
          </cell>
          <cell r="Y35">
            <v>0</v>
          </cell>
          <cell r="AC35">
            <v>0</v>
          </cell>
        </row>
        <row r="36">
          <cell r="W36">
            <v>0</v>
          </cell>
          <cell r="Y36">
            <v>0</v>
          </cell>
          <cell r="AC36">
            <v>0</v>
          </cell>
        </row>
        <row r="37">
          <cell r="W37">
            <v>0</v>
          </cell>
          <cell r="Y37">
            <v>0</v>
          </cell>
          <cell r="AC37">
            <v>0</v>
          </cell>
        </row>
        <row r="38">
          <cell r="W38">
            <v>0</v>
          </cell>
          <cell r="Y38">
            <v>0</v>
          </cell>
          <cell r="AC38">
            <v>0</v>
          </cell>
        </row>
        <row r="39">
          <cell r="W39">
            <v>0</v>
          </cell>
          <cell r="Y39">
            <v>0</v>
          </cell>
          <cell r="AC39">
            <v>0</v>
          </cell>
        </row>
        <row r="40">
          <cell r="W40">
            <v>0</v>
          </cell>
          <cell r="Y40">
            <v>0</v>
          </cell>
          <cell r="AC40">
            <v>0</v>
          </cell>
        </row>
        <row r="41">
          <cell r="W41">
            <v>0</v>
          </cell>
          <cell r="Y41">
            <v>0</v>
          </cell>
          <cell r="AC41">
            <v>0</v>
          </cell>
        </row>
        <row r="42">
          <cell r="W42">
            <v>0</v>
          </cell>
          <cell r="Y42">
            <v>0</v>
          </cell>
          <cell r="AC42">
            <v>0</v>
          </cell>
        </row>
        <row r="43">
          <cell r="W43">
            <v>0</v>
          </cell>
          <cell r="Y43">
            <v>0</v>
          </cell>
          <cell r="AC43">
            <v>0</v>
          </cell>
        </row>
        <row r="44">
          <cell r="W44">
            <v>0</v>
          </cell>
          <cell r="Y44">
            <v>0</v>
          </cell>
          <cell r="AC44">
            <v>0</v>
          </cell>
        </row>
        <row r="45">
          <cell r="W45">
            <v>0</v>
          </cell>
          <cell r="Y45">
            <v>0</v>
          </cell>
          <cell r="AC45">
            <v>0</v>
          </cell>
        </row>
        <row r="46">
          <cell r="W46">
            <v>0</v>
          </cell>
          <cell r="Y46">
            <v>0</v>
          </cell>
          <cell r="AC46">
            <v>0</v>
          </cell>
        </row>
        <row r="47">
          <cell r="W47">
            <v>0</v>
          </cell>
          <cell r="Y47">
            <v>0</v>
          </cell>
          <cell r="AC47">
            <v>0</v>
          </cell>
        </row>
        <row r="48">
          <cell r="W48">
            <v>0</v>
          </cell>
          <cell r="Y48">
            <v>0</v>
          </cell>
          <cell r="AC48">
            <v>0</v>
          </cell>
        </row>
        <row r="49">
          <cell r="W49">
            <v>0</v>
          </cell>
          <cell r="Y49">
            <v>0</v>
          </cell>
          <cell r="AC49">
            <v>0</v>
          </cell>
        </row>
        <row r="50">
          <cell r="W50">
            <v>0</v>
          </cell>
          <cell r="Y50">
            <v>0</v>
          </cell>
          <cell r="AC50">
            <v>0</v>
          </cell>
        </row>
        <row r="51">
          <cell r="W51">
            <v>0</v>
          </cell>
          <cell r="Y51">
            <v>0</v>
          </cell>
          <cell r="AC51">
            <v>0</v>
          </cell>
        </row>
        <row r="52">
          <cell r="W52">
            <v>0</v>
          </cell>
          <cell r="Y52">
            <v>0</v>
          </cell>
          <cell r="AC52">
            <v>0</v>
          </cell>
        </row>
        <row r="53">
          <cell r="W53">
            <v>0</v>
          </cell>
          <cell r="Y53">
            <v>0</v>
          </cell>
          <cell r="AC53">
            <v>0</v>
          </cell>
        </row>
        <row r="54">
          <cell r="W54">
            <v>0</v>
          </cell>
          <cell r="Y54">
            <v>0</v>
          </cell>
          <cell r="AC54">
            <v>0</v>
          </cell>
        </row>
        <row r="55">
          <cell r="W55">
            <v>0</v>
          </cell>
          <cell r="Y55">
            <v>0</v>
          </cell>
          <cell r="AC55">
            <v>0</v>
          </cell>
        </row>
        <row r="56">
          <cell r="W56">
            <v>0</v>
          </cell>
          <cell r="Y56">
            <v>0</v>
          </cell>
          <cell r="AC56">
            <v>0</v>
          </cell>
        </row>
        <row r="57">
          <cell r="W57">
            <v>0</v>
          </cell>
          <cell r="Y57">
            <v>0</v>
          </cell>
          <cell r="AC57">
            <v>0</v>
          </cell>
        </row>
        <row r="58">
          <cell r="W58">
            <v>0</v>
          </cell>
          <cell r="Y58">
            <v>0</v>
          </cell>
          <cell r="AC58">
            <v>0</v>
          </cell>
        </row>
        <row r="59">
          <cell r="W59">
            <v>0</v>
          </cell>
          <cell r="Y59">
            <v>0</v>
          </cell>
          <cell r="AC59">
            <v>0</v>
          </cell>
        </row>
        <row r="60">
          <cell r="W60">
            <v>0</v>
          </cell>
          <cell r="Y60">
            <v>0</v>
          </cell>
          <cell r="AC60">
            <v>0</v>
          </cell>
        </row>
        <row r="61">
          <cell r="W61">
            <v>0</v>
          </cell>
          <cell r="Y61">
            <v>0</v>
          </cell>
          <cell r="AC61">
            <v>0</v>
          </cell>
        </row>
        <row r="62">
          <cell r="W62">
            <v>0</v>
          </cell>
          <cell r="Y62">
            <v>0</v>
          </cell>
          <cell r="AC62">
            <v>0</v>
          </cell>
        </row>
        <row r="63">
          <cell r="W63">
            <v>0</v>
          </cell>
          <cell r="Y63">
            <v>0</v>
          </cell>
          <cell r="AC63">
            <v>0</v>
          </cell>
        </row>
        <row r="64">
          <cell r="W64">
            <v>0</v>
          </cell>
          <cell r="Y64">
            <v>0</v>
          </cell>
          <cell r="AC64">
            <v>0</v>
          </cell>
        </row>
        <row r="65">
          <cell r="W65">
            <v>0</v>
          </cell>
          <cell r="Y65">
            <v>0</v>
          </cell>
          <cell r="AC65">
            <v>0</v>
          </cell>
        </row>
        <row r="66">
          <cell r="W66">
            <v>0</v>
          </cell>
          <cell r="Y66">
            <v>0</v>
          </cell>
          <cell r="AC66">
            <v>0</v>
          </cell>
        </row>
        <row r="67">
          <cell r="W67">
            <v>0</v>
          </cell>
          <cell r="Y67">
            <v>0</v>
          </cell>
          <cell r="AC67">
            <v>0</v>
          </cell>
        </row>
        <row r="68">
          <cell r="W68">
            <v>0</v>
          </cell>
          <cell r="Y68">
            <v>0</v>
          </cell>
          <cell r="AC68">
            <v>0</v>
          </cell>
        </row>
        <row r="69">
          <cell r="W69">
            <v>0</v>
          </cell>
          <cell r="Y69">
            <v>0</v>
          </cell>
          <cell r="AC69">
            <v>0</v>
          </cell>
        </row>
        <row r="70">
          <cell r="W70">
            <v>0</v>
          </cell>
          <cell r="Y70">
            <v>0</v>
          </cell>
          <cell r="AC70">
            <v>0</v>
          </cell>
        </row>
        <row r="71">
          <cell r="W71">
            <v>0</v>
          </cell>
          <cell r="Y71">
            <v>0</v>
          </cell>
          <cell r="AC71">
            <v>0</v>
          </cell>
        </row>
        <row r="72">
          <cell r="W72">
            <v>0</v>
          </cell>
          <cell r="Y72">
            <v>0</v>
          </cell>
          <cell r="AC72">
            <v>0</v>
          </cell>
        </row>
        <row r="73">
          <cell r="W73">
            <v>0</v>
          </cell>
          <cell r="Y73">
            <v>0</v>
          </cell>
          <cell r="AC73">
            <v>0</v>
          </cell>
        </row>
        <row r="74">
          <cell r="W74">
            <v>0</v>
          </cell>
          <cell r="Y74">
            <v>0</v>
          </cell>
          <cell r="AC74">
            <v>0</v>
          </cell>
        </row>
        <row r="75">
          <cell r="W75">
            <v>0</v>
          </cell>
          <cell r="Y75">
            <v>0</v>
          </cell>
          <cell r="AC75">
            <v>0</v>
          </cell>
        </row>
        <row r="76">
          <cell r="W76">
            <v>0</v>
          </cell>
          <cell r="Y76">
            <v>0</v>
          </cell>
          <cell r="AC76">
            <v>0</v>
          </cell>
        </row>
        <row r="77">
          <cell r="W77">
            <v>0</v>
          </cell>
          <cell r="Y77">
            <v>0</v>
          </cell>
          <cell r="AC77">
            <v>0</v>
          </cell>
        </row>
        <row r="78">
          <cell r="W78">
            <v>0</v>
          </cell>
          <cell r="Y78">
            <v>0</v>
          </cell>
          <cell r="AC78">
            <v>0</v>
          </cell>
        </row>
        <row r="79">
          <cell r="W79">
            <v>0</v>
          </cell>
          <cell r="Y79">
            <v>0</v>
          </cell>
          <cell r="AC79">
            <v>0</v>
          </cell>
        </row>
        <row r="80">
          <cell r="W80">
            <v>0</v>
          </cell>
          <cell r="Y80">
            <v>0</v>
          </cell>
          <cell r="AC80">
            <v>0</v>
          </cell>
        </row>
        <row r="81">
          <cell r="W81">
            <v>0</v>
          </cell>
          <cell r="Y81">
            <v>0</v>
          </cell>
          <cell r="AC81">
            <v>0</v>
          </cell>
        </row>
        <row r="82">
          <cell r="W82">
            <v>0</v>
          </cell>
          <cell r="Y82">
            <v>0</v>
          </cell>
          <cell r="AC82">
            <v>0</v>
          </cell>
        </row>
        <row r="83">
          <cell r="W83">
            <v>0</v>
          </cell>
          <cell r="Y83">
            <v>0</v>
          </cell>
          <cell r="AC83">
            <v>0</v>
          </cell>
        </row>
        <row r="84">
          <cell r="W84">
            <v>0</v>
          </cell>
          <cell r="Y84">
            <v>0</v>
          </cell>
          <cell r="AC84">
            <v>0</v>
          </cell>
        </row>
        <row r="85">
          <cell r="W85">
            <v>0</v>
          </cell>
          <cell r="Y85">
            <v>0</v>
          </cell>
          <cell r="AC85">
            <v>0</v>
          </cell>
        </row>
        <row r="86">
          <cell r="W86">
            <v>0</v>
          </cell>
          <cell r="Y86">
            <v>0</v>
          </cell>
          <cell r="AC86">
            <v>0</v>
          </cell>
        </row>
        <row r="87">
          <cell r="W87">
            <v>0</v>
          </cell>
          <cell r="Y87">
            <v>0</v>
          </cell>
          <cell r="AC87">
            <v>0</v>
          </cell>
        </row>
        <row r="88">
          <cell r="W88">
            <v>0</v>
          </cell>
          <cell r="Y88">
            <v>0</v>
          </cell>
          <cell r="AC88">
            <v>0</v>
          </cell>
        </row>
        <row r="89">
          <cell r="W89">
            <v>0</v>
          </cell>
          <cell r="Y89">
            <v>0</v>
          </cell>
          <cell r="AC89">
            <v>0</v>
          </cell>
        </row>
        <row r="90">
          <cell r="W90">
            <v>0</v>
          </cell>
          <cell r="Y90">
            <v>0</v>
          </cell>
          <cell r="AC90">
            <v>0</v>
          </cell>
        </row>
        <row r="91">
          <cell r="W91">
            <v>0</v>
          </cell>
          <cell r="Y91">
            <v>0</v>
          </cell>
          <cell r="AC91">
            <v>0</v>
          </cell>
        </row>
        <row r="92">
          <cell r="W92">
            <v>0</v>
          </cell>
          <cell r="Y92">
            <v>0</v>
          </cell>
          <cell r="AC92">
            <v>0</v>
          </cell>
        </row>
        <row r="93">
          <cell r="W93">
            <v>0</v>
          </cell>
          <cell r="Y93">
            <v>0</v>
          </cell>
          <cell r="AC93">
            <v>0</v>
          </cell>
        </row>
        <row r="94">
          <cell r="W94">
            <v>0</v>
          </cell>
          <cell r="Y94">
            <v>0</v>
          </cell>
          <cell r="AC94">
            <v>0</v>
          </cell>
        </row>
        <row r="95">
          <cell r="W95">
            <v>0</v>
          </cell>
          <cell r="Y95">
            <v>0</v>
          </cell>
          <cell r="AC95">
            <v>0</v>
          </cell>
        </row>
        <row r="96">
          <cell r="W96">
            <v>0</v>
          </cell>
          <cell r="Y96">
            <v>0</v>
          </cell>
          <cell r="AC96">
            <v>0</v>
          </cell>
        </row>
        <row r="97">
          <cell r="W97">
            <v>0</v>
          </cell>
          <cell r="Y97">
            <v>0</v>
          </cell>
          <cell r="AC97">
            <v>0</v>
          </cell>
        </row>
        <row r="98">
          <cell r="W98">
            <v>0</v>
          </cell>
          <cell r="Y98">
            <v>0</v>
          </cell>
          <cell r="AC98">
            <v>0</v>
          </cell>
        </row>
        <row r="99">
          <cell r="W99">
            <v>0</v>
          </cell>
          <cell r="Y99">
            <v>0</v>
          </cell>
          <cell r="AC99">
            <v>0</v>
          </cell>
        </row>
        <row r="100">
          <cell r="W100">
            <v>0</v>
          </cell>
          <cell r="Y100">
            <v>0</v>
          </cell>
          <cell r="AC100">
            <v>0</v>
          </cell>
        </row>
        <row r="101">
          <cell r="W101">
            <v>0</v>
          </cell>
          <cell r="Y101">
            <v>0</v>
          </cell>
          <cell r="AC101">
            <v>0</v>
          </cell>
        </row>
        <row r="102">
          <cell r="W102">
            <v>0</v>
          </cell>
          <cell r="Y102">
            <v>0</v>
          </cell>
          <cell r="AC102">
            <v>0</v>
          </cell>
        </row>
        <row r="103">
          <cell r="W103">
            <v>0</v>
          </cell>
          <cell r="Y103">
            <v>0</v>
          </cell>
          <cell r="AC103">
            <v>0</v>
          </cell>
        </row>
        <row r="104">
          <cell r="W104">
            <v>0</v>
          </cell>
          <cell r="Y104">
            <v>0</v>
          </cell>
          <cell r="AC104">
            <v>0</v>
          </cell>
        </row>
        <row r="105">
          <cell r="W105">
            <v>0</v>
          </cell>
          <cell r="Y105">
            <v>0</v>
          </cell>
          <cell r="AC105">
            <v>0</v>
          </cell>
        </row>
        <row r="106">
          <cell r="W106">
            <v>0</v>
          </cell>
          <cell r="Y106">
            <v>0</v>
          </cell>
          <cell r="AC106">
            <v>0</v>
          </cell>
        </row>
        <row r="107">
          <cell r="W107">
            <v>0</v>
          </cell>
          <cell r="Y107">
            <v>0</v>
          </cell>
          <cell r="AC107">
            <v>0</v>
          </cell>
        </row>
        <row r="108">
          <cell r="W108">
            <v>0</v>
          </cell>
          <cell r="Y108">
            <v>0</v>
          </cell>
          <cell r="AC108">
            <v>0</v>
          </cell>
        </row>
        <row r="109">
          <cell r="W109">
            <v>0</v>
          </cell>
          <cell r="Y109">
            <v>0</v>
          </cell>
          <cell r="AC109">
            <v>0</v>
          </cell>
        </row>
        <row r="110">
          <cell r="W110">
            <v>0</v>
          </cell>
          <cell r="Y110">
            <v>0</v>
          </cell>
          <cell r="AC110">
            <v>0</v>
          </cell>
        </row>
        <row r="111">
          <cell r="W111">
            <v>0</v>
          </cell>
          <cell r="Y111">
            <v>0</v>
          </cell>
          <cell r="AC111">
            <v>0</v>
          </cell>
        </row>
        <row r="112">
          <cell r="B112" t="str">
            <v>Итого</v>
          </cell>
          <cell r="C112" t="str">
            <v>Итого</v>
          </cell>
        </row>
      </sheetData>
      <sheetData sheetId="6" refreshError="1">
        <row r="9">
          <cell r="AB9">
            <v>2014</v>
          </cell>
          <cell r="AC9">
            <v>2015</v>
          </cell>
          <cell r="AD9">
            <v>2016</v>
          </cell>
          <cell r="AE9">
            <v>2017</v>
          </cell>
          <cell r="AF9">
            <v>2018</v>
          </cell>
          <cell r="AG9">
            <v>2019</v>
          </cell>
          <cell r="AH9">
            <v>2020</v>
          </cell>
          <cell r="AI9">
            <v>2021</v>
          </cell>
          <cell r="AJ9">
            <v>2022</v>
          </cell>
          <cell r="AK9">
            <v>2023</v>
          </cell>
          <cell r="AL9">
            <v>2024</v>
          </cell>
          <cell r="AM9" t="str">
            <v>2025+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</sheetData>
      <sheetData sheetId="7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6. Уточнение эффективности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Проект</v>
          </cell>
          <cell r="C8" t="str">
            <v>Проект</v>
          </cell>
          <cell r="E8" t="str">
            <v>Общая средняя стоимость операции</v>
          </cell>
          <cell r="F8" t="str">
            <v xml:space="preserve">Стоимость бурения </v>
          </cell>
          <cell r="G8" t="str">
            <v>Среднее время бурения</v>
          </cell>
          <cell r="H8" t="str">
            <v>Среднее время освоения и ввода</v>
          </cell>
          <cell r="I8" t="str">
            <v>Средний дебит</v>
          </cell>
          <cell r="J8" t="str">
            <v>Проектные инвестиции из расчета за баррель</v>
          </cell>
        </row>
        <row r="11">
          <cell r="B11" t="str">
            <v/>
          </cell>
          <cell r="C11" t="str">
            <v/>
          </cell>
          <cell r="D11" t="str">
            <v>Вертикальные скважины</v>
          </cell>
        </row>
        <row r="12">
          <cell r="D12" t="str">
            <v>Н/н скважины</v>
          </cell>
        </row>
        <row r="13">
          <cell r="D13" t="str">
            <v>Горизонтальные скважины</v>
          </cell>
        </row>
        <row r="14">
          <cell r="D14" t="str">
            <v>Боковые стволы</v>
          </cell>
        </row>
        <row r="26">
          <cell r="B26" t="str">
            <v>Разъяснение различий</v>
          </cell>
          <cell r="C26" t="str">
            <v>Разъяснение различий</v>
          </cell>
        </row>
        <row r="27">
          <cell r="B27" t="str">
            <v>Разъяснение различий</v>
          </cell>
          <cell r="C27" t="str">
            <v>Разъяснение различий</v>
          </cell>
        </row>
        <row r="28">
          <cell r="B28" t="str">
            <v>Вопросы и комментарии рассматривающего лица</v>
          </cell>
          <cell r="C28" t="str">
            <v>Вопросы и комментарии рассматривающего лица</v>
          </cell>
        </row>
        <row r="29">
          <cell r="B29" t="str">
            <v>Вопросы и комментарии рассматривающего лица</v>
          </cell>
          <cell r="C29" t="str">
            <v>Вопросы и комментарии рассматривающего лица</v>
          </cell>
        </row>
        <row r="31">
          <cell r="B31" t="str">
            <v>Цели:</v>
          </cell>
          <cell r="C31" t="str">
            <v>Цели:</v>
          </cell>
        </row>
        <row r="32">
          <cell r="B32" t="str">
            <v>Побудить менеджера по проекту проводить оценку реальности и приемлемости параметров проекта</v>
          </cell>
        </row>
        <row r="33">
          <cell r="B33" t="str">
            <v>Облегчить процесс проведения обзора, формат легок для понимания профессионалу</v>
          </cell>
        </row>
        <row r="34">
          <cell r="B34" t="str">
            <v>Повысить точность прогнозов по добыче от бурения</v>
          </cell>
        </row>
        <row r="35">
          <cell r="B35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</sheetData>
      <sheetData sheetId="8" refreshError="1">
        <row r="8"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  <cell r="S8">
            <v>2021</v>
          </cell>
          <cell r="T8">
            <v>2022</v>
          </cell>
          <cell r="U8">
            <v>2023</v>
          </cell>
          <cell r="V8">
            <v>2024</v>
          </cell>
          <cell r="W8" t="str">
            <v>2025+</v>
          </cell>
        </row>
        <row r="28">
          <cell r="B28" t="str">
            <v>5.</v>
          </cell>
          <cell r="C28" t="str">
            <v>Стоимость прироста запасов</v>
          </cell>
          <cell r="D28" t="str">
            <v>$/bbl</v>
          </cell>
        </row>
        <row r="29">
          <cell r="C29" t="str">
            <v>ABC</v>
          </cell>
          <cell r="D29" t="str">
            <v>$/bbl</v>
          </cell>
        </row>
        <row r="30">
          <cell r="C30" t="str">
            <v>C1</v>
          </cell>
          <cell r="D30" t="str">
            <v>$/bbl</v>
          </cell>
        </row>
        <row r="31">
          <cell r="C31" t="str">
            <v>C2</v>
          </cell>
          <cell r="D31" t="str">
            <v>$/bbl</v>
          </cell>
        </row>
        <row r="32">
          <cell r="C32" t="str">
            <v>C3</v>
          </cell>
          <cell r="D32" t="str">
            <v>$/bbl</v>
          </cell>
        </row>
      </sheetData>
      <sheetData sheetId="9" refreshError="1">
        <row r="8">
          <cell r="B8" t="str">
            <v>Наименование показателей</v>
          </cell>
          <cell r="C8" t="str">
            <v>Ед. изм.</v>
          </cell>
          <cell r="D8" t="str">
            <v>ИТОГО</v>
          </cell>
          <cell r="DB8">
            <v>94</v>
          </cell>
        </row>
        <row r="9">
          <cell r="B9" t="str">
            <v>Наименование показателей</v>
          </cell>
          <cell r="C9" t="str">
            <v>Ед. изм.</v>
          </cell>
          <cell r="D9" t="str">
            <v>ИТОГО</v>
          </cell>
        </row>
        <row r="15">
          <cell r="E15">
            <v>0</v>
          </cell>
        </row>
        <row r="21">
          <cell r="E21">
            <v>0</v>
          </cell>
        </row>
        <row r="24">
          <cell r="E24">
            <v>0</v>
          </cell>
        </row>
        <row r="25">
          <cell r="E25">
            <v>0</v>
          </cell>
        </row>
        <row r="43">
          <cell r="E43">
            <v>0</v>
          </cell>
        </row>
        <row r="53">
          <cell r="E53">
            <v>0</v>
          </cell>
        </row>
      </sheetData>
      <sheetData sheetId="10" refreshError="1"/>
      <sheetData sheetId="11" refreshError="1"/>
      <sheetData sheetId="12" refreshError="1">
        <row r="8">
          <cell r="C8" t="str">
            <v>Проверка данных</v>
          </cell>
        </row>
        <row r="9">
          <cell r="C9" t="str">
            <v>Формат данных не корректен. Пожалуйста введите неотрицательное целое число.</v>
          </cell>
        </row>
        <row r="10">
          <cell r="C10" t="str">
            <v>Формат данных не корректен. Пожалуйста введите неотрицательное вещественное число.</v>
          </cell>
        </row>
        <row r="11">
          <cell r="C11" t="str">
            <v>Введенное число меньше или равно 1. Убедитесь, что вводите значение в процентах.</v>
          </cell>
        </row>
        <row r="12">
          <cell r="C12" t="str">
            <v>Ошибка инициализации приложения</v>
          </cell>
        </row>
        <row r="13">
          <cell r="C13" t="str">
            <v>Не удалось инициализировать финансовый год. Пожалуйста проверте правильно ли указан финансовый год в свойствах документа. (Пример - 2007)</v>
          </cell>
        </row>
        <row r="14">
          <cell r="C14" t="str">
            <v>Changing of interface language …</v>
          </cell>
        </row>
        <row r="15">
          <cell r="C15" t="str">
            <v>Введенное значение не является датой.</v>
          </cell>
        </row>
        <row r="16">
          <cell r="C16" t="str">
            <v>Добавить строку</v>
          </cell>
        </row>
        <row r="17">
          <cell r="C17" t="str">
            <v>Удалить строку</v>
          </cell>
        </row>
        <row r="18">
          <cell r="C18" t="str">
            <v>Формат данных не корректен. Пожалуйста введите значение в формате [неотрицательное целое]/[неотрицательное целое].</v>
          </cell>
        </row>
        <row r="19">
          <cell r="C19" t="str">
            <v>Формат данных не корректен. Пожалуйста введите значение в формате [неотрицательное вещественное]/[неотрицательное вещественное].</v>
          </cell>
        </row>
        <row r="20">
          <cell r="C20" t="str">
            <v>Количество модулей может быть от 1 до 245</v>
          </cell>
        </row>
        <row r="23">
          <cell r="C23" t="str">
            <v>Титул</v>
          </cell>
        </row>
        <row r="24">
          <cell r="C24" t="str">
            <v>Чувст-сть к макропар</v>
          </cell>
        </row>
        <row r="26">
          <cell r="A26" t="str">
            <v>BU Investment Commission</v>
          </cell>
          <cell r="B26" t="str">
            <v xml:space="preserve">Комиссия БЕ </v>
          </cell>
          <cell r="C26" t="str">
            <v xml:space="preserve">Комиссия БЕ </v>
          </cell>
        </row>
        <row r="27">
          <cell r="A27" t="str">
            <v>Upstream Investment Commission</v>
          </cell>
          <cell r="B27" t="str">
            <v>Комиссия по инвестициям БН Разведка и добыча</v>
          </cell>
          <cell r="C27" t="str">
            <v>Комиссия по инвестициям БН Разведка и добыча</v>
          </cell>
        </row>
        <row r="28">
          <cell r="A28" t="str">
            <v>Corporate Investment Committee</v>
          </cell>
          <cell r="B28" t="str">
            <v>Корпоративный Комитет по инвестициям</v>
          </cell>
          <cell r="C28" t="str">
            <v>Корпоративный Комитет по инвестициям</v>
          </cell>
        </row>
        <row r="29">
          <cell r="A29" t="str">
            <v>Management Board</v>
          </cell>
          <cell r="B29" t="str">
            <v>Правление</v>
          </cell>
          <cell r="C29" t="str">
            <v>Правление</v>
          </cell>
        </row>
        <row r="30">
          <cell r="A30" t="str">
            <v>Board of Directors</v>
          </cell>
          <cell r="B30" t="str">
            <v>Совет Директоров</v>
          </cell>
          <cell r="C30" t="str">
            <v>Совет Директоров</v>
          </cell>
        </row>
        <row r="32">
          <cell r="A32" t="str">
            <v>Drilling</v>
          </cell>
          <cell r="B32" t="str">
            <v>Бурение</v>
          </cell>
          <cell r="C32" t="str">
            <v>Бурение</v>
          </cell>
        </row>
        <row r="33">
          <cell r="A33" t="str">
            <v>Sidetracks</v>
          </cell>
          <cell r="B33" t="str">
            <v>ЗВС</v>
          </cell>
          <cell r="C33" t="str">
            <v>ЗВС</v>
          </cell>
        </row>
        <row r="34">
          <cell r="A34" t="str">
            <v>Routine Wellwork</v>
          </cell>
          <cell r="B34" t="str">
            <v>Стандартные ГТМ</v>
          </cell>
          <cell r="C34" t="str">
            <v>Стандартные ГТМ</v>
          </cell>
        </row>
        <row r="35">
          <cell r="A35" t="str">
            <v>Non-routine Wellwork</v>
          </cell>
          <cell r="B35" t="str">
            <v>Нестандартные ГТМ</v>
          </cell>
          <cell r="C35" t="str">
            <v>Нестандартные ГТМ</v>
          </cell>
        </row>
        <row r="37">
          <cell r="A37" t="str">
            <v>FM - Wellwork (development)</v>
          </cell>
          <cell r="B37" t="str">
            <v>FM - ГТМ (развитие)</v>
          </cell>
          <cell r="C37" t="str">
            <v>FM - ГТМ (развитие)</v>
          </cell>
        </row>
        <row r="38">
          <cell r="A38" t="str">
            <v>FM - Waterflood (development)</v>
          </cell>
          <cell r="B38" t="str">
            <v>FM - ППД (развитие)</v>
          </cell>
          <cell r="C38" t="str">
            <v>FM - ППД (развитие)</v>
          </cell>
        </row>
        <row r="39">
          <cell r="A39" t="str">
            <v>FM - Wellwork (base)</v>
          </cell>
          <cell r="B39" t="str">
            <v>FM - ГТМ (база)</v>
          </cell>
          <cell r="C39" t="str">
            <v>FM - ГТМ (база)</v>
          </cell>
        </row>
        <row r="40">
          <cell r="A40" t="str">
            <v>FM - Wateflood (base)</v>
          </cell>
          <cell r="B40" t="str">
            <v>FM - ППД (база)</v>
          </cell>
          <cell r="C40" t="str">
            <v>FM - ППД (база)</v>
          </cell>
        </row>
        <row r="42">
          <cell r="A42" t="str">
            <v>Producer</v>
          </cell>
          <cell r="B42" t="str">
            <v>Добывающая</v>
          </cell>
          <cell r="C42" t="str">
            <v>Добывающая</v>
          </cell>
        </row>
        <row r="43">
          <cell r="A43" t="str">
            <v>Injector</v>
          </cell>
          <cell r="B43" t="str">
            <v>Нагнетательная</v>
          </cell>
          <cell r="C43" t="str">
            <v>Нагнетательная</v>
          </cell>
        </row>
        <row r="44">
          <cell r="A44" t="str">
            <v>Other</v>
          </cell>
          <cell r="B44" t="str">
            <v>Прочее</v>
          </cell>
          <cell r="C44" t="str">
            <v>Прочее</v>
          </cell>
        </row>
        <row r="46">
          <cell r="A46" t="str">
            <v>Yes</v>
          </cell>
          <cell r="B46" t="str">
            <v>Да</v>
          </cell>
          <cell r="C46" t="str">
            <v>Да</v>
          </cell>
        </row>
        <row r="47">
          <cell r="A47" t="str">
            <v>No</v>
          </cell>
          <cell r="B47" t="str">
            <v>Нет</v>
          </cell>
          <cell r="C47" t="str">
            <v>Нет</v>
          </cell>
        </row>
        <row r="48">
          <cell r="A48" t="str">
            <v>Partially</v>
          </cell>
          <cell r="B48" t="str">
            <v>Не в полном объёме</v>
          </cell>
          <cell r="C48" t="str">
            <v>Не в полном объёме</v>
          </cell>
        </row>
        <row r="50">
          <cell r="A50" t="str">
            <v>Yes</v>
          </cell>
          <cell r="B50" t="str">
            <v>Да</v>
          </cell>
          <cell r="C50" t="str">
            <v>Да</v>
          </cell>
        </row>
        <row r="51">
          <cell r="A51" t="str">
            <v>No</v>
          </cell>
          <cell r="B51" t="str">
            <v>Нет</v>
          </cell>
          <cell r="C51" t="str">
            <v>Нет</v>
          </cell>
        </row>
        <row r="54">
          <cell r="C54" t="str">
            <v>т.долл</v>
          </cell>
        </row>
        <row r="55">
          <cell r="C55" t="str">
            <v>ед</v>
          </cell>
        </row>
        <row r="56">
          <cell r="C56" t="str">
            <v>год</v>
          </cell>
        </row>
        <row r="57">
          <cell r="C57" t="str">
            <v>%</v>
          </cell>
        </row>
        <row r="58">
          <cell r="C58" t="str">
            <v>$/bbl</v>
          </cell>
        </row>
        <row r="59">
          <cell r="C59" t="str">
            <v>скв</v>
          </cell>
        </row>
        <row r="60">
          <cell r="C60" t="str">
            <v>м</v>
          </cell>
        </row>
        <row r="61">
          <cell r="C61" t="str">
            <v>т.т</v>
          </cell>
        </row>
        <row r="62">
          <cell r="C62" t="str">
            <v>млн.т</v>
          </cell>
        </row>
        <row r="63">
          <cell r="C63" t="str">
            <v>мес-год</v>
          </cell>
        </row>
        <row r="64">
          <cell r="C64" t="str">
            <v>бр.-час</v>
          </cell>
        </row>
        <row r="65">
          <cell r="C65" t="str">
            <v>опер</v>
          </cell>
        </row>
        <row r="66">
          <cell r="C66" t="str">
            <v>долл</v>
          </cell>
        </row>
        <row r="67">
          <cell r="C67" t="str">
            <v>дата</v>
          </cell>
        </row>
        <row r="68">
          <cell r="C68" t="str">
            <v>долл./м</v>
          </cell>
        </row>
        <row r="69">
          <cell r="C69" t="str">
            <v>час</v>
          </cell>
        </row>
        <row r="70">
          <cell r="C70" t="str">
            <v>руб/метр</v>
          </cell>
        </row>
        <row r="71">
          <cell r="C71" t="str">
            <v>суток</v>
          </cell>
        </row>
        <row r="72">
          <cell r="C72" t="str">
            <v>т/сут.</v>
          </cell>
        </row>
        <row r="73">
          <cell r="C73" t="str">
            <v>т.долл./м</v>
          </cell>
        </row>
        <row r="74">
          <cell r="C74" t="str">
            <v>т.долл./сут.</v>
          </cell>
        </row>
        <row r="77">
          <cell r="C77" t="str">
            <v xml:space="preserve">Тип проекта: </v>
          </cell>
        </row>
        <row r="78">
          <cell r="C78" t="str">
            <v xml:space="preserve">Название проекта: </v>
          </cell>
        </row>
        <row r="79">
          <cell r="C79" t="str">
            <v>Номер проекта:</v>
          </cell>
        </row>
        <row r="80">
          <cell r="C80" t="str">
            <v>Начало инвестирования</v>
          </cell>
        </row>
        <row r="81">
          <cell r="C81" t="str">
            <v>Конец инвестирования</v>
          </cell>
        </row>
        <row r="82">
          <cell r="C82" t="str">
            <v>Срок расчета, лет</v>
          </cell>
        </row>
        <row r="83">
          <cell r="C83" t="str">
            <v>Количество модулей</v>
          </cell>
        </row>
        <row r="84">
          <cell r="C84" t="str">
            <v>УЧАСТНИКИ ПРОЕКТА</v>
          </cell>
        </row>
        <row r="85">
          <cell r="C85" t="str">
            <v>СОГЛАСОВАНИЕ</v>
          </cell>
        </row>
        <row r="86">
          <cell r="C86" t="str">
            <v>Кто предлагает</v>
          </cell>
        </row>
        <row r="87">
          <cell r="C87" t="str">
            <v>(руководитель проекта)</v>
          </cell>
        </row>
        <row r="88">
          <cell r="C88" t="str">
            <v>Кто поддерживает</v>
          </cell>
        </row>
        <row r="89">
          <cell r="C89" t="str">
            <v>Кто утверждает</v>
          </cell>
        </row>
        <row r="90">
          <cell r="C90" t="str">
            <v>Блок Технологии</v>
          </cell>
        </row>
        <row r="91">
          <cell r="C91" t="str">
            <v>ПУЭК БН "Разведка и добыча"</v>
          </cell>
        </row>
        <row r="92">
          <cell r="C92" t="str">
            <v>ЗАПРАШИВАЕМЫЕ ИНВЕСТИЦИИ</v>
          </cell>
        </row>
        <row r="93">
          <cell r="C93" t="str">
            <v>Ед. изм.</v>
          </cell>
        </row>
        <row r="94">
          <cell r="C94" t="str">
            <v>Итого по проекту</v>
          </cell>
        </row>
        <row r="95">
          <cell r="C95" t="str">
            <v>1 квартал</v>
          </cell>
        </row>
        <row r="96">
          <cell r="C96" t="str">
            <v>2 квартал</v>
          </cell>
        </row>
        <row r="97">
          <cell r="C97" t="str">
            <v>3 квартал</v>
          </cell>
        </row>
        <row r="98">
          <cell r="C98" t="str">
            <v>4 квартал</v>
          </cell>
        </row>
        <row r="99">
          <cell r="C99" t="str">
            <v>Инвестиции</v>
          </cell>
        </row>
        <row r="100">
          <cell r="C100" t="str">
            <v>Capex</v>
          </cell>
        </row>
        <row r="101">
          <cell r="C101" t="str">
            <v>Revex</v>
          </cell>
        </row>
        <row r="102">
          <cell r="C102" t="str">
            <v>Включены в бизнес-план:</v>
          </cell>
        </row>
        <row r="103">
          <cell r="C103" t="str">
            <v>КРИТЕРИИ АНАЛИЗА И ОТБОРА И КЛЮЧЕВЫЕ ПОКАЗАТЕЛИ ЭФФЕКТИВНОСТИ ПРОЕКТА</v>
          </cell>
        </row>
        <row r="104">
          <cell r="C104" t="str">
            <v>Сравнительный анализ по аналогичным мероприятиям</v>
          </cell>
        </row>
        <row r="105">
          <cell r="C105" t="str">
            <v>Анализ ценовых сценариев</v>
          </cell>
        </row>
        <row r="106">
          <cell r="C106" t="str">
            <v>Наименование показателя</v>
          </cell>
        </row>
        <row r="107">
          <cell r="C107" t="str">
            <v>Значение по проекту</v>
          </cell>
        </row>
        <row r="108">
          <cell r="C108" t="str">
            <v>Ср.значение по Компании (%year%)</v>
          </cell>
        </row>
        <row r="109">
          <cell r="C109" t="str">
            <v>Ср.значение по БЕ (%year%)</v>
          </cell>
        </row>
        <row r="110">
          <cell r="C110" t="str">
            <v>Факт.значение по ПЕ (%year%)</v>
          </cell>
        </row>
        <row r="111">
          <cell r="C111" t="str">
            <v>Значение по проекту (сценарий высоких цен)</v>
          </cell>
        </row>
        <row r="112">
          <cell r="C112" t="str">
            <v>Значение по проекту (сценарий низких цен)</v>
          </cell>
        </row>
        <row r="113">
          <cell r="C113" t="str">
            <v>NPV</v>
          </cell>
        </row>
        <row r="114">
          <cell r="C114" t="str">
            <v>PI</v>
          </cell>
        </row>
        <row r="115">
          <cell r="C115" t="str">
            <v>PP</v>
          </cell>
        </row>
        <row r="116">
          <cell r="C116" t="str">
            <v>IRR</v>
          </cell>
        </row>
        <row r="117">
          <cell r="C117" t="str">
            <v>Уд. инвестиции на 1 bbl добычи</v>
          </cell>
        </row>
        <row r="118">
          <cell r="C118" t="str">
            <v>Уд. инвестиции на 1 bbl добычи (12 мес)</v>
          </cell>
        </row>
        <row r="119">
          <cell r="C119" t="str">
            <v>Уд. инвестиции на 1 bbl добычи %year%</v>
          </cell>
        </row>
        <row r="120">
          <cell r="C120" t="str">
            <v>Среднегод.прирост дебита нефти %year%</v>
          </cell>
        </row>
        <row r="121">
          <cell r="C121" t="str">
            <v>Среднегод. мин. рентабельный дебит</v>
          </cell>
        </row>
        <row r="122">
          <cell r="C122" t="str">
            <v>Информация по проекту</v>
          </cell>
        </row>
        <row r="123">
          <cell r="C123" t="str">
            <v>Уд. инвестиции на 1 скв.-опер.</v>
          </cell>
        </row>
        <row r="124">
          <cell r="C124" t="str">
            <v>Количество операций, всего</v>
          </cell>
        </row>
        <row r="125">
          <cell r="C125" t="str">
            <v>Количество операций, осн.</v>
          </cell>
        </row>
        <row r="126">
          <cell r="C126" t="str">
            <v>Доля операций на б/д фонде</v>
          </cell>
        </row>
        <row r="127">
          <cell r="C127" t="str">
            <v>Добыча нефти %year%</v>
          </cell>
        </row>
        <row r="128">
          <cell r="C128" t="str">
            <v>Падение доп.добычи %year%</v>
          </cell>
        </row>
        <row r="129">
          <cell r="C129" t="str">
            <v>Суммарная добыча нефти за период</v>
          </cell>
        </row>
        <row r="130">
          <cell r="C130" t="str">
            <v>Бурение (проходка)</v>
          </cell>
        </row>
        <row r="131">
          <cell r="C131" t="str">
            <v>ВАЖНЕЙШИЕ ПОКАЗАТЕЛИ ПО МОДУЛЯМ ПРОЕКТА</v>
          </cell>
        </row>
        <row r="132">
          <cell r="C132" t="str">
            <v>Инвестиции %year%</v>
          </cell>
        </row>
        <row r="133">
          <cell r="C133" t="str">
            <v>Инвестиции за весь срок реализации проекта</v>
          </cell>
        </row>
        <row r="134">
          <cell r="C134" t="str">
            <v>Включены объекты инфраструктуры</v>
          </cell>
        </row>
        <row r="135">
          <cell r="C135" t="str">
            <v>Необходима доп. инфраструктура</v>
          </cell>
        </row>
        <row r="136">
          <cell r="C136" t="str">
            <v>ВАЖНЕЙШИЕ ПОКАЗАТЕЛИ ПО АКТИВАМ, на которых планируется выполнение проектных работ</v>
          </cell>
        </row>
        <row r="137">
          <cell r="C137" t="str">
            <v>Начало разработки объекта</v>
          </cell>
        </row>
        <row r="138">
          <cell r="C138" t="str">
            <v>Геологические запасы</v>
          </cell>
        </row>
        <row r="139">
          <cell r="C139" t="str">
            <v>Текущие извлекаемые запасы</v>
          </cell>
        </row>
        <row r="140">
          <cell r="C140" t="str">
            <v>Отбор от НИЗ</v>
          </cell>
        </row>
        <row r="141">
          <cell r="C141" t="str">
            <v>Текущая обводненность</v>
          </cell>
        </row>
        <row r="142">
          <cell r="C142" t="str">
            <v>Текущая компенсация</v>
          </cell>
        </row>
        <row r="143">
          <cell r="C143" t="str">
            <v>Среднесуточный дебит нефти 1 скважины</v>
          </cell>
        </row>
        <row r="144">
          <cell r="C144" t="str">
            <v>Действующий фонд добывающих скв.</v>
          </cell>
        </row>
        <row r="145">
          <cell r="C145" t="str">
            <v>Эксплуатационный фонд добывающих скв.</v>
          </cell>
        </row>
        <row r="146">
          <cell r="C146" t="str">
            <v>Действующий фонд нагнетательных скв.</v>
          </cell>
        </row>
        <row r="147">
          <cell r="C147" t="str">
            <v>Эксплуатационный фонд нагнетательных скв.</v>
          </cell>
        </row>
        <row r="148">
          <cell r="C148" t="str">
            <v>Добыча нефти за %year%</v>
          </cell>
        </row>
        <row r="149">
          <cell r="C149" t="str">
            <v>Добыча нефти за %year%</v>
          </cell>
        </row>
        <row r="150">
          <cell r="C150" t="str">
            <v>Год достижения экономического предела</v>
          </cell>
        </row>
        <row r="151">
          <cell r="C151" t="str">
            <v>Справочно по отдельным программам на Активе в %year% г:</v>
          </cell>
        </row>
        <row r="152">
          <cell r="C152" t="str">
            <v>Программа ППД (КРС_ППД, Переводы в ППД)</v>
          </cell>
        </row>
        <row r="153">
          <cell r="C153" t="str">
            <v>Развитие инфраструктуры</v>
          </cell>
        </row>
        <row r="154">
          <cell r="C154" t="str">
            <v>ОПИСАНИЕ ПРОЕКТА</v>
          </cell>
        </row>
        <row r="155">
          <cell r="C155" t="str">
            <v>ОБОСНОВАНИЕ ПРОЕКТА</v>
          </cell>
        </row>
        <row r="156">
          <cell r="C156" t="str">
            <v>РИСКИ И ДЕЙСТВИЯ ПО ИХ СНИЖЕНИЮ</v>
          </cell>
        </row>
        <row r="157">
          <cell r="C157" t="str">
            <v>РИСКИ</v>
          </cell>
        </row>
        <row r="158">
          <cell r="C158" t="str">
            <v>ДЕЙСТВИЯ ПО СНИЖЕНИЮ</v>
          </cell>
        </row>
        <row r="159">
          <cell r="C159" t="str">
            <v>УПРАВЛЕНИЕ ПРОЕКТОМ</v>
          </cell>
        </row>
        <row r="160">
          <cell r="C160" t="str">
            <v>Сценарий базовых цен</v>
          </cell>
        </row>
        <row r="161">
          <cell r="C161" t="str">
            <v>Не заполнять значения в "серых" ячейках</v>
          </cell>
        </row>
        <row r="162">
          <cell r="C162" t="str">
            <v>Расчитывается для проектов свыше 10 млн.$</v>
          </cell>
        </row>
        <row r="163">
          <cell r="C163" t="str">
            <v>Рекомендуем отобразить (кнопка[+]) на листах 2, 3, 7 информацию на всем горизонте оценки проекта (15лет)</v>
          </cell>
        </row>
        <row r="164">
          <cell r="C164" t="str">
            <v>Рекомендуем скрыть (кнопка [-]) на листах 2, 3, 7 информацию последних 10 лет</v>
          </cell>
        </row>
        <row r="165">
          <cell r="C165" t="str">
            <v>Показать/Скрыть Приложение</v>
          </cell>
        </row>
        <row r="168">
          <cell r="C168" t="str">
            <v>Приложение 1. График инвестиций и добычи нефти</v>
          </cell>
        </row>
        <row r="169">
          <cell r="C169" t="str">
            <v>Наименование инвестиционных затрат</v>
          </cell>
        </row>
        <row r="170">
          <cell r="C170" t="str">
            <v>Итого</v>
          </cell>
        </row>
        <row r="171">
          <cell r="C171" t="str">
            <v>Ед. изм</v>
          </cell>
        </row>
        <row r="172">
          <cell r="C172" t="str">
            <v>1 КВ.</v>
          </cell>
        </row>
        <row r="173">
          <cell r="C173" t="str">
            <v>2 КВ.</v>
          </cell>
        </row>
        <row r="174">
          <cell r="C174" t="str">
            <v>3 КВ.</v>
          </cell>
        </row>
        <row r="175">
          <cell r="C175" t="str">
            <v>4 КВ.</v>
          </cell>
        </row>
        <row r="176">
          <cell r="C176" t="str">
            <v>Добыча нефти</v>
          </cell>
        </row>
        <row r="177">
          <cell r="C177" t="str">
            <v>Добыча нефти по скважинам 1 кв</v>
          </cell>
        </row>
        <row r="178">
          <cell r="C178" t="str">
            <v>Добыча нефти по скважинам 2 кв</v>
          </cell>
        </row>
        <row r="179">
          <cell r="C179" t="str">
            <v>Добыча нефти по скважинам 3 кв</v>
          </cell>
        </row>
        <row r="180">
          <cell r="C180" t="str">
            <v>Добыча нефти по скважинам 4 кв</v>
          </cell>
        </row>
        <row r="181">
          <cell r="C181" t="str">
            <v>Добыча нефти по скважинам вне план.года</v>
          </cell>
        </row>
        <row r="182">
          <cell r="C182" t="str">
            <v>Инвестиции</v>
          </cell>
        </row>
        <row r="183">
          <cell r="C183" t="str">
            <v>Инвестиции в составе капитальных вложений</v>
          </cell>
        </row>
        <row r="184">
          <cell r="C184" t="str">
            <v>Подготовит. работы</v>
          </cell>
        </row>
        <row r="185">
          <cell r="C185" t="str">
            <v>Бурение</v>
          </cell>
        </row>
        <row r="186">
          <cell r="C186" t="str">
            <v>Освоение</v>
          </cell>
        </row>
        <row r="187">
          <cell r="C187" t="str">
            <v>Обустройство при бурении</v>
          </cell>
        </row>
        <row r="188">
          <cell r="C188" t="str">
            <v>Сейсмика 3Д</v>
          </cell>
        </row>
        <row r="189">
          <cell r="C189" t="str">
            <v>Реконструкция</v>
          </cell>
        </row>
        <row r="190">
          <cell r="C190" t="str">
            <v>Трубопроводы</v>
          </cell>
        </row>
        <row r="191">
          <cell r="C191" t="str">
            <v>Площадочные объекты</v>
          </cell>
        </row>
        <row r="192">
          <cell r="C192" t="str">
            <v>Энергохозяйство и КИП</v>
          </cell>
        </row>
        <row r="193">
          <cell r="C193" t="str">
            <v>Автодороги</v>
          </cell>
        </row>
        <row r="194">
          <cell r="C194" t="str">
            <v>Кустовые основания</v>
          </cell>
        </row>
        <row r="195">
          <cell r="C195" t="str">
            <v>Базы</v>
          </cell>
        </row>
        <row r="196">
          <cell r="C196" t="str">
            <v>Объекты соцального обеспечения</v>
          </cell>
        </row>
        <row r="197">
          <cell r="C197" t="str">
            <v>Прочие</v>
          </cell>
        </row>
        <row r="198">
          <cell r="C198" t="str">
            <v>Новое строительство</v>
          </cell>
        </row>
        <row r="199">
          <cell r="C199" t="str">
            <v>ЗВС</v>
          </cell>
        </row>
        <row r="200">
          <cell r="C200" t="str">
            <v>Оборудование, не входящее в сметы строек</v>
          </cell>
        </row>
        <row r="201">
          <cell r="C201" t="str">
            <v>Инвестиции в составе себестоимости</v>
          </cell>
        </row>
        <row r="202">
          <cell r="C202" t="str">
            <v>Затраты на КРС</v>
          </cell>
        </row>
        <row r="203">
          <cell r="C203" t="str">
            <v>Затраты на ГРП</v>
          </cell>
        </row>
        <row r="204">
          <cell r="C204" t="str">
            <v>Затраты на ЗВС</v>
          </cell>
        </row>
        <row r="205">
          <cell r="C205" t="str">
            <v>Затраты на РИР</v>
          </cell>
        </row>
        <row r="206">
          <cell r="C206" t="str">
            <v>Затраты на ПНП</v>
          </cell>
        </row>
        <row r="207">
          <cell r="C207" t="str">
            <v>Затраты на ПРС</v>
          </cell>
        </row>
        <row r="208">
          <cell r="C208" t="str">
            <v>Затраты на геофизику</v>
          </cell>
        </row>
        <row r="209">
          <cell r="C209" t="str">
            <v>Прочие затраты</v>
          </cell>
        </row>
        <row r="210">
          <cell r="C210" t="str">
            <v>Для проектов ЗВС данное приложение заполняется в соответствие с разбивкой в GFO</v>
          </cell>
        </row>
        <row r="213">
          <cell r="C213" t="str">
            <v>Приложение 2. Потоки денежных средств</v>
          </cell>
        </row>
        <row r="214">
          <cell r="C214" t="str">
            <v>Наименование показателей</v>
          </cell>
        </row>
        <row r="215">
          <cell r="C215" t="str">
            <v>ИТОГО</v>
          </cell>
        </row>
        <row r="216">
          <cell r="C216" t="str">
            <v>Доходы (без НДС, акциза, и коммерческих расходов)</v>
          </cell>
        </row>
        <row r="217">
          <cell r="C217" t="str">
            <v>Эксплуатационные расходы</v>
          </cell>
        </row>
        <row r="218">
          <cell r="C218" t="str">
            <v>Инвестиции в составе эксплуатационных затрат</v>
          </cell>
        </row>
        <row r="219">
          <cell r="C219" t="str">
            <v>Затраты на подъем без амортизации</v>
          </cell>
        </row>
        <row r="220">
          <cell r="C220" t="str">
            <v>Условно-переменные расходы</v>
          </cell>
        </row>
        <row r="221">
          <cell r="C221" t="str">
            <v>затраты, зависящие от жидкости</v>
          </cell>
        </row>
        <row r="222">
          <cell r="C222" t="str">
            <v>затраты, зависящие от нефти</v>
          </cell>
        </row>
        <row r="223">
          <cell r="C223" t="str">
            <v>затраты, зависящие от газа</v>
          </cell>
        </row>
        <row r="224">
          <cell r="C224" t="str">
            <v>затраты, зависящие от конденсата</v>
          </cell>
        </row>
        <row r="225">
          <cell r="C225" t="str">
            <v>Условно-постоянные расходы, в т.ч.</v>
          </cell>
        </row>
        <row r="226">
          <cell r="C226" t="str">
            <v>расходы, зависящие от СДФ</v>
          </cell>
        </row>
        <row r="227">
          <cell r="C227" t="str">
            <v>расходы на ПРС для поддержания фонда</v>
          </cell>
        </row>
        <row r="228">
          <cell r="C228" t="str">
            <v>расходы на КРС для поддержания фонда</v>
          </cell>
        </row>
        <row r="229">
          <cell r="C229" t="str">
            <v>Постоянные расходы</v>
          </cell>
        </row>
        <row r="230">
          <cell r="C230" t="str">
            <v>Корректировка себестоимости</v>
          </cell>
        </row>
        <row r="231">
          <cell r="C231" t="str">
            <v>Амортизация</v>
          </cell>
        </row>
        <row r="232">
          <cell r="C232" t="str">
            <v>НДПИ</v>
          </cell>
        </row>
        <row r="233">
          <cell r="C233" t="str">
            <v>Финансовый результат</v>
          </cell>
        </row>
        <row r="234">
          <cell r="C234" t="str">
            <v xml:space="preserve">Налог на имущество </v>
          </cell>
        </row>
        <row r="235">
          <cell r="C235" t="str">
            <v xml:space="preserve">БАЛАНСОВАЯ ПРИБЫЛЬ </v>
          </cell>
        </row>
        <row r="236">
          <cell r="C236" t="str">
            <v>Налог на прибыль</v>
          </cell>
        </row>
        <row r="237">
          <cell r="C237" t="str">
            <v>Чистая прибыль</v>
          </cell>
        </row>
        <row r="238">
          <cell r="C238" t="str">
            <v>Капитальные вложения</v>
          </cell>
        </row>
        <row r="239">
          <cell r="C239" t="str">
            <v>Инвестиции в составе капитальных вложений</v>
          </cell>
        </row>
        <row r="240">
          <cell r="C240" t="str">
            <v>Расходы на замену оборудования для поддерж. фонда</v>
          </cell>
        </row>
        <row r="241">
          <cell r="C241" t="str">
            <v>Корректировка денежнего потока</v>
          </cell>
        </row>
        <row r="242">
          <cell r="C242" t="str">
            <v xml:space="preserve">ЧИСТЫЙ ДЕН. ПОТОК  </v>
          </cell>
        </row>
        <row r="243">
          <cell r="C243" t="str">
            <v>Кумлятивный чистый денежный доход</v>
          </cell>
        </row>
        <row r="244">
          <cell r="C244" t="str">
            <v xml:space="preserve">Приведенный обьем инвестиций (PVI) </v>
          </cell>
        </row>
        <row r="245">
          <cell r="C245" t="str">
            <v xml:space="preserve">Кумул. PVI  </v>
          </cell>
        </row>
        <row r="246">
          <cell r="C246" t="str">
            <v>Дисконтированный денежный доход</v>
          </cell>
        </row>
        <row r="247">
          <cell r="C247" t="str">
            <v xml:space="preserve">Кумулятивный дисконтированный денежный доход </v>
          </cell>
        </row>
        <row r="250">
          <cell r="C250" t="str">
            <v>Приложение 3. Производственно-экономические показатели</v>
          </cell>
        </row>
        <row r="251">
          <cell r="C251" t="str">
            <v>Наименование показателей</v>
          </cell>
        </row>
        <row r="252">
          <cell r="C252" t="str">
            <v>ИТОГО</v>
          </cell>
        </row>
        <row r="253">
          <cell r="C253" t="str">
            <v>Ед. изм</v>
          </cell>
        </row>
        <row r="254">
          <cell r="C254" t="str">
            <v>Производственные показатели</v>
          </cell>
        </row>
        <row r="255">
          <cell r="C255" t="str">
            <v>Прирост добычи нефти</v>
          </cell>
        </row>
        <row r="256">
          <cell r="C256" t="str">
            <v>Падение доп.добычи</v>
          </cell>
        </row>
        <row r="257">
          <cell r="C257" t="str">
            <v>Прирост добычи жидкости</v>
          </cell>
        </row>
        <row r="258">
          <cell r="C258" t="str">
            <v>Обводнённость</v>
          </cell>
        </row>
        <row r="259">
          <cell r="C259" t="str">
            <v>Отработанное время</v>
          </cell>
        </row>
        <row r="260">
          <cell r="C260" t="str">
            <v>Прирост дебита нефти на 1 скважину</v>
          </cell>
        </row>
        <row r="261">
          <cell r="C261" t="str">
            <v>Действующий фонд нефтяных скв. на конец периода</v>
          </cell>
        </row>
        <row r="262">
          <cell r="C262" t="str">
            <v>Действующий фонд нагнетат. скв. на конец периода</v>
          </cell>
        </row>
        <row r="263">
          <cell r="C263" t="str">
            <v>в т.ч. действующий фонд скв., введ-х из Б/Д, Бурения</v>
          </cell>
        </row>
        <row r="264">
          <cell r="C264" t="str">
            <v>Количество операций всего</v>
          </cell>
        </row>
        <row r="265">
          <cell r="C265" t="str">
            <v>Состав операций:</v>
          </cell>
        </row>
        <row r="266">
          <cell r="C266" t="str">
            <v>Проходка</v>
          </cell>
        </row>
        <row r="267">
          <cell r="C267" t="str">
            <v>Продолжительность КРС</v>
          </cell>
        </row>
        <row r="268">
          <cell r="C268" t="str">
            <v>Продолжительность ПРС</v>
          </cell>
        </row>
        <row r="269">
          <cell r="C269" t="str">
            <v>ЗВС</v>
          </cell>
        </row>
        <row r="270">
          <cell r="C270" t="str">
            <v>ГРП</v>
          </cell>
        </row>
        <row r="271">
          <cell r="C271" t="str">
            <v>РИР</v>
          </cell>
        </row>
        <row r="272">
          <cell r="C272" t="str">
            <v>ПНП</v>
          </cell>
        </row>
        <row r="273">
          <cell r="C273" t="str">
            <v>ГИС</v>
          </cell>
        </row>
        <row r="274">
          <cell r="C274" t="str">
            <v>Прочие</v>
          </cell>
        </row>
        <row r="275">
          <cell r="C275" t="str">
            <v>В т.ч. Справочно:</v>
          </cell>
        </row>
        <row r="276">
          <cell r="C276" t="str">
            <v>Количество основных операций</v>
          </cell>
        </row>
        <row r="277">
          <cell r="C277" t="str">
            <v>Количество прочих операций (ОТСЭК, прочие)</v>
          </cell>
        </row>
        <row r="278">
          <cell r="C278" t="str">
            <v>Количество дополнительных* КРС</v>
          </cell>
        </row>
        <row r="279">
          <cell r="C279" t="str">
            <v>Количество дополнительных* ПРС</v>
          </cell>
        </row>
        <row r="280">
          <cell r="C280" t="str">
            <v>Экономические показатели</v>
          </cell>
        </row>
        <row r="281">
          <cell r="C281" t="str">
            <v>Стоимость работ по видам операций:</v>
          </cell>
        </row>
        <row r="282">
          <cell r="C282" t="str">
            <v>Затраты на бурение (Подгот.работы, бурение, освоен)</v>
          </cell>
        </row>
        <row r="283">
          <cell r="C283" t="str">
            <v>Стоимость 1 м строительства скв</v>
          </cell>
        </row>
        <row r="284">
          <cell r="C284" t="str">
            <v>Затраты на КРС всего</v>
          </cell>
        </row>
        <row r="285">
          <cell r="C285" t="str">
            <v>Затраты на КРС по основным операциям</v>
          </cell>
        </row>
        <row r="286">
          <cell r="C286" t="str">
            <v>Затраты на КРС по прочим опер-м (ОТСЭК, прочие)</v>
          </cell>
        </row>
        <row r="287">
          <cell r="C287" t="str">
            <v>в т.ч. Прочие затраты при КРС</v>
          </cell>
        </row>
        <row r="288">
          <cell r="C288" t="str">
            <v>Затраты на дополнительные* КРС</v>
          </cell>
        </row>
        <row r="289">
          <cell r="C289" t="str">
            <v>Стоимость 1 бр.-часа КРС</v>
          </cell>
        </row>
        <row r="290">
          <cell r="C290" t="str">
            <v>Затраты на ПРС всего</v>
          </cell>
        </row>
        <row r="291">
          <cell r="C291" t="str">
            <v>Затраты на ПРС по основным операциям</v>
          </cell>
        </row>
        <row r="292">
          <cell r="C292" t="str">
            <v>Затраты на ПРС по прочим опер-м (ОТСЭК, прочие)</v>
          </cell>
        </row>
        <row r="293">
          <cell r="C293" t="str">
            <v>Затраты на дополнительные* ПРС</v>
          </cell>
        </row>
        <row r="294">
          <cell r="C294" t="str">
            <v>в т.ч. Прочие затраты при ПРС</v>
          </cell>
        </row>
        <row r="295">
          <cell r="C295" t="str">
            <v>Стоимость 1 бр.-часа ПРС</v>
          </cell>
        </row>
        <row r="296">
          <cell r="C296" t="str">
            <v>Затраты на ЗВС</v>
          </cell>
        </row>
        <row r="297">
          <cell r="C297" t="str">
            <v>Стоимость операции ЗВС</v>
          </cell>
        </row>
        <row r="298">
          <cell r="C298" t="str">
            <v>Затраты на ГРП</v>
          </cell>
        </row>
        <row r="299">
          <cell r="C299" t="str">
            <v>Стоимость операции ГРП</v>
          </cell>
        </row>
        <row r="300">
          <cell r="C300" t="str">
            <v xml:space="preserve">Затраты на РИР </v>
          </cell>
        </row>
        <row r="301">
          <cell r="C301" t="str">
            <v>Стоимость операции РИР</v>
          </cell>
        </row>
        <row r="302">
          <cell r="C302" t="str">
            <v>Затраты на ПНП</v>
          </cell>
        </row>
        <row r="303">
          <cell r="C303" t="str">
            <v>Стоимость операции ПНП</v>
          </cell>
        </row>
        <row r="304">
          <cell r="C304" t="str">
            <v>Затраты на ГИС</v>
          </cell>
        </row>
        <row r="305">
          <cell r="C305" t="str">
            <v>Стоимость операции ГИС</v>
          </cell>
        </row>
        <row r="306">
          <cell r="C306" t="str">
            <v>Затраты на Прочие работы</v>
          </cell>
        </row>
        <row r="307">
          <cell r="C307" t="str">
            <v>Стоимость операции по Прочим работам</v>
          </cell>
        </row>
        <row r="308">
          <cell r="C308" t="str">
            <v>Затраты на оборудование</v>
          </cell>
        </row>
        <row r="309">
          <cell r="C309" t="str">
            <v>Стоимость комплекта оборуд</v>
          </cell>
        </row>
        <row r="310">
          <cell r="C310" t="str">
            <v>Затраты на инфраструктуру</v>
          </cell>
        </row>
        <row r="311">
          <cell r="C311" t="str">
            <v>Удельные по категориям затрат:</v>
          </cell>
        </row>
        <row r="312">
          <cell r="C312" t="str">
            <v>Уд. инвестиции на 1 bbl добычи</v>
          </cell>
        </row>
        <row r="313">
          <cell r="C313" t="str">
            <v>Уд. Capex на 1 bbl добычи</v>
          </cell>
        </row>
        <row r="314">
          <cell r="C314" t="str">
            <v>Уд. Revex на 1 bbl добычи</v>
          </cell>
        </row>
        <row r="315">
          <cell r="C315" t="str">
            <v>Уд. Opex на 1 bbl добычи</v>
          </cell>
        </row>
        <row r="316">
          <cell r="C316" t="str">
            <v>дополнительные*  - затраты на смену оборудования при последующих отказах (планировать согласно доведённым принципам в Презентации )</v>
          </cell>
        </row>
        <row r="317">
          <cell r="C317" t="str">
            <v>Справочно для графика добычи:</v>
          </cell>
        </row>
        <row r="318">
          <cell r="C318" t="str">
            <v>Накопленная добыча нефти</v>
          </cell>
        </row>
        <row r="321">
          <cell r="C321" t="str">
            <v>Приложение 4.  КПЭ проекта в разрезе модулей</v>
          </cell>
        </row>
        <row r="322">
          <cell r="C322" t="str">
            <v>Наименование модуля</v>
          </cell>
        </row>
        <row r="323">
          <cell r="C323" t="str">
            <v>№ модуля</v>
          </cell>
        </row>
        <row r="324">
          <cell r="C324" t="str">
            <v>Количество операций</v>
          </cell>
        </row>
        <row r="325">
          <cell r="C325" t="str">
            <v>Среднегод. прирост дебита нефти</v>
          </cell>
        </row>
        <row r="326">
          <cell r="C326" t="str">
            <v>Дата ввода (последней скв)</v>
          </cell>
        </row>
        <row r="327">
          <cell r="C327" t="str">
            <v>Бурение (проходка)</v>
          </cell>
        </row>
        <row r="328">
          <cell r="C328" t="str">
            <v>Стоимость 1м строительства</v>
          </cell>
        </row>
        <row r="329">
          <cell r="C329" t="str">
            <v>Добыча нефти за расч. период</v>
          </cell>
        </row>
        <row r="330">
          <cell r="C330" t="str">
            <v>Добыча в план. году</v>
          </cell>
        </row>
        <row r="331">
          <cell r="C331" t="str">
            <v>жидкости</v>
          </cell>
        </row>
        <row r="332">
          <cell r="C332" t="str">
            <v>нефти</v>
          </cell>
        </row>
        <row r="333">
          <cell r="C333" t="str">
            <v>Затраты тек. года на подъем (без налогов)</v>
          </cell>
        </row>
        <row r="334">
          <cell r="C334" t="str">
            <v>Инвестиции (за период реализации)</v>
          </cell>
        </row>
        <row r="335">
          <cell r="C335" t="str">
            <v>Бурение _x000D_(в т.ч. подг.работы, освоен)</v>
          </cell>
        </row>
        <row r="336">
          <cell r="C336" t="str">
            <v>Обустройство</v>
          </cell>
        </row>
        <row r="337">
          <cell r="C337" t="str">
            <v>Оборудование</v>
          </cell>
        </row>
        <row r="338">
          <cell r="C338" t="str">
            <v>ЗВС</v>
          </cell>
        </row>
        <row r="339">
          <cell r="C339" t="str">
            <v>КРС _x000D_(в т.ч. прочие при КРС)</v>
          </cell>
        </row>
        <row r="340">
          <cell r="C340" t="str">
            <v>ПРС _x000D_(в т.ч. прочие при ПРС)</v>
          </cell>
        </row>
        <row r="341">
          <cell r="C341" t="str">
            <v>ГРП</v>
          </cell>
        </row>
        <row r="342">
          <cell r="C342" t="str">
            <v>ГИС</v>
          </cell>
        </row>
        <row r="343">
          <cell r="C343" t="str">
            <v>Прочие затраты</v>
          </cell>
        </row>
        <row r="344">
          <cell r="C344" t="str">
            <v>Итого</v>
          </cell>
        </row>
        <row r="345">
          <cell r="C345" t="str">
            <v>Продолжительность 1 ПЗР</v>
          </cell>
        </row>
        <row r="346">
          <cell r="C346" t="str">
            <v>Стоимость комплекта оборудования</v>
          </cell>
        </row>
        <row r="347">
          <cell r="C347" t="str">
            <v>NPV</v>
          </cell>
        </row>
        <row r="348">
          <cell r="C348" t="str">
            <v>PVI</v>
          </cell>
        </row>
        <row r="349">
          <cell r="C349" t="str">
            <v>IRR</v>
          </cell>
        </row>
        <row r="350">
          <cell r="C350" t="str">
            <v>PI</v>
          </cell>
        </row>
        <row r="351">
          <cell r="C351" t="str">
            <v>Цена нефти при NPV=0</v>
          </cell>
        </row>
        <row r="352">
          <cell r="C352" t="str">
            <v>Срок окуп.</v>
          </cell>
        </row>
        <row r="353">
          <cell r="C353" t="str">
            <v>Среднегод. мин. рентабельный дебит</v>
          </cell>
        </row>
        <row r="356">
          <cell r="C356" t="str">
            <v>Приложение 5. Графическая часть</v>
          </cell>
        </row>
        <row r="357">
          <cell r="C357" t="str">
            <v>Накопленная добыча нефти</v>
          </cell>
        </row>
        <row r="358">
          <cell r="C358" t="str">
            <v xml:space="preserve">Добыча нефти по проекту, т.т </v>
          </cell>
        </row>
        <row r="359">
          <cell r="C359" t="str">
            <v>Инвестиционные и эксплуатационные затраты, т.$</v>
          </cell>
        </row>
        <row r="360">
          <cell r="C360" t="str">
            <v>Дисконтированный денежный поток по проекту, т.$</v>
          </cell>
        </row>
        <row r="363">
          <cell r="C363" t="str">
            <v>Приложение 6. Уточнение эффективности</v>
          </cell>
        </row>
        <row r="364">
          <cell r="C364" t="str">
            <v>Проект</v>
          </cell>
        </row>
        <row r="365">
          <cell r="C365" t="str">
            <v>Тип скважины</v>
          </cell>
        </row>
        <row r="366">
          <cell r="C366" t="str">
            <v>Общая средняя стоимость операции</v>
          </cell>
        </row>
        <row r="367">
          <cell r="C367" t="str">
            <v xml:space="preserve">Стоимость бурения </v>
          </cell>
        </row>
        <row r="368">
          <cell r="C368" t="str">
            <v>Среднее время бурения</v>
          </cell>
        </row>
        <row r="369">
          <cell r="C369" t="str">
            <v>Среднее время освоения и ввода</v>
          </cell>
        </row>
        <row r="370">
          <cell r="C370" t="str">
            <v>Средний дебит</v>
          </cell>
        </row>
        <row r="371">
          <cell r="C371" t="str">
            <v>Проектные инвестиции из расчета за баррель</v>
          </cell>
        </row>
        <row r="372">
          <cell r="C372" t="str">
            <v>Вертикальные скважины</v>
          </cell>
        </row>
        <row r="373">
          <cell r="C373" t="str">
            <v>Н/н скважины</v>
          </cell>
        </row>
        <row r="374">
          <cell r="C374" t="str">
            <v>Горизонтальные скважины</v>
          </cell>
        </row>
        <row r="375">
          <cell r="C375" t="str">
            <v>Боковые стволы</v>
          </cell>
        </row>
        <row r="376">
          <cell r="C376" t="str">
            <v>Разъяснение различий</v>
          </cell>
        </row>
        <row r="377">
          <cell r="C377" t="str">
            <v>Вопросы и комментарии рассматривающего лица</v>
          </cell>
        </row>
        <row r="378">
          <cell r="C378" t="str">
            <v>Цели:</v>
          </cell>
        </row>
        <row r="379">
          <cell r="C379" t="str">
            <v>Побудить менеджера по проекту проводить оценку реальности и приемлемости параметров проекта</v>
          </cell>
        </row>
        <row r="380">
          <cell r="C380" t="str">
            <v>Облегчить процесс проведения обзора, формат легок для понимания профессионалу</v>
          </cell>
        </row>
        <row r="381">
          <cell r="C381" t="str">
            <v>Повысить точность прогнозов по добыче от бурения</v>
          </cell>
        </row>
        <row r="382">
          <cell r="C382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  <row r="383">
          <cell r="C383" t="str">
            <v>Согласно определения Приложения 6 ФМа</v>
          </cell>
        </row>
        <row r="384">
          <cell r="C384" t="str">
            <v>Согласно определения Приложения 6 ФМа</v>
          </cell>
        </row>
        <row r="385">
          <cell r="C385" t="str">
            <v>Согласно определения Приложения 6 ФМа</v>
          </cell>
        </row>
        <row r="386">
          <cell r="C386" t="str">
            <v>Среднее время с начала бурения до высвобождения бурового станка</v>
          </cell>
        </row>
        <row r="387">
          <cell r="C387" t="str">
            <v>Среднее время с даты высвобождения бурового станка до дня получения первой добычи согласно определению Департамента Управления инвестициями</v>
          </cell>
        </row>
        <row r="388">
          <cell r="C388" t="str">
            <v>Согласно стр. 1 ФМа по предлагаемому пректу. Данные по "Сравнимым проектам" должны быть взяты из последнего отчета Департамента Управления инвестициями</v>
          </cell>
        </row>
        <row r="389">
          <cell r="C389" t="str">
            <v>месторождению и резервуару.  Данные должны быть взяты из самого последнего ежеквартального отчета Департамента по Управлению инвестициями</v>
          </cell>
        </row>
        <row r="390">
          <cell r="C390" t="str">
            <v>Поле должно быть заполнено представляющим ФМ менеджером проекта</v>
          </cell>
        </row>
        <row r="391">
          <cell r="C391" t="str">
            <v>Поле должно быть заполнено рассматривающим сотрудником БН Технология/рассматривающим лицом из ТPT и возвращен менеджеру по проекту</v>
          </cell>
        </row>
        <row r="395">
          <cell r="C395" t="str">
            <v>Приложение 7. Запасы</v>
          </cell>
        </row>
        <row r="396">
          <cell r="C396" t="str">
            <v>Наименование показателей</v>
          </cell>
        </row>
        <row r="397">
          <cell r="C397" t="str">
            <v>Ед. изм.</v>
          </cell>
        </row>
        <row r="398">
          <cell r="C398" t="str">
            <v>ИТОГО</v>
          </cell>
        </row>
        <row r="399">
          <cell r="C399" t="str">
            <v>Запасы (текущие)</v>
          </cell>
        </row>
        <row r="400">
          <cell r="C400" t="str">
            <v>ABC</v>
          </cell>
        </row>
        <row r="401">
          <cell r="C401" t="str">
            <v>C1</v>
          </cell>
        </row>
        <row r="402">
          <cell r="C402" t="str">
            <v>C2</v>
          </cell>
        </row>
        <row r="403">
          <cell r="C403" t="str">
            <v>C3</v>
          </cell>
        </row>
        <row r="404">
          <cell r="C404" t="str">
            <v>Запасы (ожидаемые)</v>
          </cell>
        </row>
        <row r="405">
          <cell r="C405" t="str">
            <v>Прирост запасов</v>
          </cell>
        </row>
        <row r="406">
          <cell r="C406" t="str">
            <v>Движение запасов</v>
          </cell>
        </row>
        <row r="407">
          <cell r="C407" t="str">
            <v>C1 - ABC</v>
          </cell>
        </row>
        <row r="408">
          <cell r="C408" t="str">
            <v>C2 - C1</v>
          </cell>
        </row>
        <row r="409">
          <cell r="C409" t="str">
            <v>C3 - C2</v>
          </cell>
        </row>
        <row r="410">
          <cell r="C410" t="str">
            <v>Стоимость прироста запасов</v>
          </cell>
        </row>
        <row r="413">
          <cell r="C413" t="str">
            <v>Приложение 8. Структура затрат на бурение и ЗВС.</v>
          </cell>
        </row>
        <row r="414">
          <cell r="C414" t="str">
            <v>Наименование показателей</v>
          </cell>
        </row>
        <row r="415">
          <cell r="C415" t="str">
            <v>Ед. изм.</v>
          </cell>
        </row>
        <row r="416">
          <cell r="C416" t="str">
            <v>ИТОГО</v>
          </cell>
        </row>
        <row r="417">
          <cell r="C417" t="str">
            <v>Проектное назначение скважины</v>
          </cell>
        </row>
        <row r="418">
          <cell r="C418" t="str">
            <v>Дата запуска</v>
          </cell>
        </row>
        <row r="419">
          <cell r="C419" t="str">
            <v>Начальный дебит</v>
          </cell>
        </row>
        <row r="420">
          <cell r="C420" t="str">
            <v>Подготовит. работы</v>
          </cell>
        </row>
        <row r="421">
          <cell r="C421" t="str">
            <v xml:space="preserve">Кустовая площадка </v>
          </cell>
        </row>
        <row r="422">
          <cell r="C422" t="str">
            <v>Дорога (или временный проезд)</v>
          </cell>
        </row>
        <row r="423">
          <cell r="C423" t="str">
            <v>Рекультивация</v>
          </cell>
        </row>
        <row r="424">
          <cell r="C424" t="str">
            <v>Бурение</v>
          </cell>
        </row>
        <row r="425">
          <cell r="C425" t="str">
            <v>Вышкостроение</v>
          </cell>
        </row>
        <row r="426">
          <cell r="C426" t="str">
            <v>Собственно бурение</v>
          </cell>
        </row>
        <row r="427">
          <cell r="C427" t="str">
            <v>Проводка ствола</v>
          </cell>
        </row>
        <row r="428">
          <cell r="C428" t="str">
            <v>Долотный сервис</v>
          </cell>
        </row>
        <row r="429">
          <cell r="C429" t="str">
            <v>Цементирование</v>
          </cell>
        </row>
        <row r="430">
          <cell r="C430" t="str">
            <v>Буровые растворы</v>
          </cell>
        </row>
        <row r="431">
          <cell r="C431" t="str">
            <v>ГИС</v>
          </cell>
        </row>
        <row r="432">
          <cell r="C432" t="str">
            <v>Специальные геофизические исследования</v>
          </cell>
        </row>
        <row r="433">
          <cell r="C433" t="str">
            <v>Проходка</v>
          </cell>
        </row>
        <row r="434">
          <cell r="C434" t="str">
            <v>в том числе горизонтального участка</v>
          </cell>
        </row>
        <row r="435">
          <cell r="C435" t="str">
            <v>Время бурения</v>
          </cell>
        </row>
        <row r="436">
          <cell r="C436" t="str">
            <v>Освоение</v>
          </cell>
        </row>
        <row r="437">
          <cell r="C437" t="str">
            <v>КРС (в т.ч. прочие при КРС)</v>
          </cell>
        </row>
        <row r="438">
          <cell r="C438" t="str">
            <v>ПРС (в т.ч. прочие при ПРС)</v>
          </cell>
        </row>
        <row r="439">
          <cell r="C439" t="str">
            <v>в т.ч. ГРП</v>
          </cell>
        </row>
        <row r="440">
          <cell r="C440" t="str">
            <v>ГИС</v>
          </cell>
        </row>
        <row r="441">
          <cell r="C441" t="str">
            <v>Прочие затраты</v>
          </cell>
        </row>
        <row r="442">
          <cell r="C442" t="str">
            <v>Время освоения</v>
          </cell>
        </row>
        <row r="443">
          <cell r="C443" t="str">
            <v>Оборудование</v>
          </cell>
        </row>
        <row r="444">
          <cell r="C444" t="str">
            <v>Обустройство при бурении</v>
          </cell>
        </row>
        <row r="445">
          <cell r="C445" t="str">
            <v>Трубопроводы</v>
          </cell>
        </row>
        <row r="446">
          <cell r="C446" t="str">
            <v>ЛЭП</v>
          </cell>
        </row>
        <row r="447">
          <cell r="C447" t="str">
            <v>Площадки</v>
          </cell>
        </row>
        <row r="448">
          <cell r="C448" t="str">
            <v>Прочие</v>
          </cell>
        </row>
        <row r="449">
          <cell r="C449" t="str">
            <v>Итого Бурение</v>
          </cell>
        </row>
        <row r="454">
          <cell r="C454" t="str">
            <v>Приложение 9. Организационная  структура управление проектом</v>
          </cell>
        </row>
        <row r="458">
          <cell r="C458" t="str">
            <v>Чувствительность к макропараметрам 2008</v>
          </cell>
        </row>
        <row r="459">
          <cell r="C459" t="str">
            <v>МАКРОПАРАМЕТРЫ %year%</v>
          </cell>
        </row>
        <row r="460">
          <cell r="C460" t="str">
            <v>ОТКЛОНЕНИЕ, +/-</v>
          </cell>
        </row>
        <row r="464">
          <cell r="C464" t="str">
            <v>Приложение</v>
          </cell>
        </row>
      </sheetData>
      <sheetData sheetId="13" refreshError="1">
        <row r="2">
          <cell r="B2">
            <v>2</v>
          </cell>
        </row>
        <row r="3">
          <cell r="B3">
            <v>2008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ЗО"/>
      <sheetName val="Списки"/>
    </sheetNames>
    <sheetDataSet>
      <sheetData sheetId="0"/>
      <sheetData sheetId="1">
        <row r="2">
          <cell r="C2" t="str">
            <v>Глинистый</v>
          </cell>
          <cell r="D2" t="str">
            <v>Бурение ротором</v>
          </cell>
          <cell r="E2" t="str">
            <v>Да</v>
          </cell>
          <cell r="F2" t="str">
            <v>Кумулятивная</v>
          </cell>
          <cell r="I2" t="str">
            <v>Дуплекс</v>
          </cell>
        </row>
        <row r="3">
          <cell r="C3" t="str">
            <v>Пресный биополимерный</v>
          </cell>
          <cell r="D3" t="str">
            <v>ВЗД</v>
          </cell>
          <cell r="E3" t="str">
            <v>Нет</v>
          </cell>
          <cell r="F3" t="str">
            <v>Щелевая</v>
          </cell>
          <cell r="I3" t="str">
            <v>Триплекс</v>
          </cell>
        </row>
        <row r="4">
          <cell r="C4" t="str">
            <v>Пресный ЧГПА</v>
          </cell>
          <cell r="D4" t="str">
            <v>ВЗД+Телеметрия</v>
          </cell>
        </row>
        <row r="5">
          <cell r="C5" t="str">
            <v>Солевой биополимерный</v>
          </cell>
          <cell r="D5" t="str">
            <v>ВЗД+Каротаж при бурении</v>
          </cell>
        </row>
        <row r="6">
          <cell r="C6" t="str">
            <v>РУО</v>
          </cell>
          <cell r="D6" t="str">
            <v>Турбина</v>
          </cell>
        </row>
        <row r="7">
          <cell r="D7" t="str">
            <v>Турбина+Телеметрия</v>
          </cell>
        </row>
        <row r="8">
          <cell r="D8" t="str">
            <v>РУС</v>
          </cell>
        </row>
        <row r="9">
          <cell r="D9" t="str">
            <v>РУС+Телеметрия</v>
          </cell>
        </row>
        <row r="10">
          <cell r="D10" t="str">
            <v>РУС+Каротаж при бурении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Summary"/>
      <sheetName val="Курс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O9" t="str">
            <v>Дороги с покрытием</v>
          </cell>
        </row>
        <row r="10">
          <cell r="O10" t="str">
            <v>Дороги без покрытия</v>
          </cell>
        </row>
        <row r="13">
          <cell r="O13" t="str">
            <v>Гофра - труба</v>
          </cell>
        </row>
        <row r="14">
          <cell r="O14" t="str">
            <v>Ж.б. труба</v>
          </cell>
        </row>
        <row r="15">
          <cell r="O15" t="str">
            <v>Металл</v>
          </cell>
        </row>
        <row r="18">
          <cell r="O18">
            <v>1</v>
          </cell>
        </row>
        <row r="19">
          <cell r="O19">
            <v>2</v>
          </cell>
        </row>
        <row r="20">
          <cell r="O20">
            <v>3</v>
          </cell>
        </row>
        <row r="21">
          <cell r="O21">
            <v>4</v>
          </cell>
          <cell r="Y21" t="str">
            <v>Новое строительство</v>
          </cell>
        </row>
        <row r="22">
          <cell r="O22">
            <v>5</v>
          </cell>
          <cell r="Y22" t="str">
            <v xml:space="preserve">Реконструкция </v>
          </cell>
        </row>
        <row r="25">
          <cell r="O25" t="str">
            <v>Асфальтобетонное</v>
          </cell>
        </row>
        <row r="26">
          <cell r="O26" t="str">
            <v>Цементобетонное</v>
          </cell>
        </row>
        <row r="27">
          <cell r="O27" t="str">
            <v xml:space="preserve">Переходный </v>
          </cell>
        </row>
        <row r="28">
          <cell r="O28" t="str">
            <v>Ж/б</v>
          </cell>
        </row>
        <row r="31">
          <cell r="O31" t="str">
            <v>Ж/б</v>
          </cell>
        </row>
        <row r="32">
          <cell r="O32" t="str">
            <v>Металл</v>
          </cell>
        </row>
        <row r="33">
          <cell r="O33" t="str">
            <v>Временные</v>
          </cell>
        </row>
        <row r="41">
          <cell r="O41" t="str">
            <v>Естественный откос</v>
          </cell>
        </row>
        <row r="42">
          <cell r="O42" t="str">
            <v>Посевом трав</v>
          </cell>
        </row>
        <row r="43">
          <cell r="O43" t="str">
            <v>Дернит</v>
          </cell>
        </row>
        <row r="44">
          <cell r="O44" t="str">
            <v>Георешетки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G9" t="str">
            <v>Новый куст</v>
          </cell>
          <cell r="Y9" t="str">
            <v>Суходол</v>
          </cell>
        </row>
        <row r="10">
          <cell r="G10" t="str">
            <v xml:space="preserve">Досыпка </v>
          </cell>
          <cell r="Y10" t="str">
            <v>Болото</v>
          </cell>
        </row>
        <row r="11">
          <cell r="Y11" t="str">
            <v xml:space="preserve">Мерзлота </v>
          </cell>
        </row>
        <row r="12">
          <cell r="Y12" t="str">
            <v xml:space="preserve">Затапливаемая пойма </v>
          </cell>
        </row>
        <row r="13">
          <cell r="G13" t="str">
            <v xml:space="preserve">Зимний </v>
          </cell>
          <cell r="Y13" t="str">
            <v>Водоем</v>
          </cell>
        </row>
        <row r="14">
          <cell r="G14" t="str">
            <v>Летний</v>
          </cell>
        </row>
        <row r="15">
          <cell r="G15" t="str">
            <v>Смешанный</v>
          </cell>
        </row>
        <row r="17">
          <cell r="Y17" t="str">
            <v>Да</v>
          </cell>
        </row>
        <row r="18">
          <cell r="G18" t="str">
            <v>Батарейный</v>
          </cell>
          <cell r="Y18" t="str">
            <v>Нет</v>
          </cell>
        </row>
        <row r="19">
          <cell r="G19" t="str">
            <v xml:space="preserve"> Лучевой </v>
          </cell>
        </row>
        <row r="25">
          <cell r="Y25" t="str">
            <v xml:space="preserve">Собственный </v>
          </cell>
        </row>
        <row r="26">
          <cell r="Y26" t="str">
            <v>Подрядной организации</v>
          </cell>
        </row>
        <row r="29">
          <cell r="Y29" t="str">
            <v>Сухоройный</v>
          </cell>
        </row>
        <row r="30">
          <cell r="Y30" t="str">
            <v>Гидронамывной</v>
          </cell>
        </row>
        <row r="31">
          <cell r="Y31" t="str">
            <v>Г - ДУ</v>
          </cell>
        </row>
        <row r="32">
          <cell r="Y32" t="str">
            <v>Г- ЭД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B4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5. Дороги"/>
      <sheetName val="2.6. ПС"/>
      <sheetName val="2.7. ВЛ"/>
      <sheetName val="2.2. Обустройство "/>
      <sheetName val="2.3. Площадки одиночных скважин"/>
      <sheetName val="2.4. Трубопроводы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str">
            <v>Добывающая</v>
          </cell>
          <cell r="E9" t="str">
            <v>Разведочная</v>
          </cell>
          <cell r="I9" t="str">
            <v>Полная</v>
          </cell>
          <cell r="M9" t="str">
            <v>Нефтесборные Cети</v>
          </cell>
          <cell r="Q9" t="str">
            <v>ПС-220/35</v>
          </cell>
          <cell r="S9" t="str">
            <v>ВЛ-220 кВ</v>
          </cell>
          <cell r="U9" t="str">
            <v>КНС</v>
          </cell>
          <cell r="W9" t="str">
            <v>ГТЭС</v>
          </cell>
        </row>
        <row r="10">
          <cell r="C10" t="str">
            <v>Нагнетательная</v>
          </cell>
          <cell r="E10" t="str">
            <v>Поисково-оценочная</v>
          </cell>
          <cell r="I10" t="str">
            <v>Внешняя</v>
          </cell>
          <cell r="M10" t="str">
            <v>Внутрипромысловые Напорные Нефтепроводы</v>
          </cell>
          <cell r="Q10" t="str">
            <v>ПС-110/35/6</v>
          </cell>
          <cell r="S10" t="str">
            <v>ВЛ-110 кВ</v>
          </cell>
          <cell r="U10" t="str">
            <v>ДНС</v>
          </cell>
          <cell r="W10" t="str">
            <v>ГПЭС</v>
          </cell>
        </row>
        <row r="11">
          <cell r="C11" t="str">
            <v>Водозаборная</v>
          </cell>
          <cell r="I11" t="str">
            <v>Внутренняя</v>
          </cell>
          <cell r="M11" t="str">
            <v>Нефтепроводы Внешнего Транспорта</v>
          </cell>
          <cell r="Q11" t="str">
            <v>ПС-35/6</v>
          </cell>
          <cell r="S11" t="str">
            <v>ВЛ-35 кВ</v>
          </cell>
          <cell r="U11" t="str">
            <v>ДНС + УПСВ</v>
          </cell>
        </row>
        <row r="12">
          <cell r="I12" t="str">
            <v>Без покрытия</v>
          </cell>
          <cell r="M12" t="str">
            <v xml:space="preserve">Внутрипромысловые Газопроводы </v>
          </cell>
          <cell r="Q12" t="str">
            <v>РУ-6</v>
          </cell>
          <cell r="S12" t="str">
            <v>ВЛ-10 кВ</v>
          </cell>
          <cell r="U12" t="str">
            <v>РВС</v>
          </cell>
        </row>
        <row r="13">
          <cell r="M13" t="str">
            <v>Газопроводы Внешнего Транспорта</v>
          </cell>
          <cell r="S13" t="str">
            <v>ВЛ-6 кВ</v>
          </cell>
          <cell r="U13" t="str">
            <v xml:space="preserve">МНС </v>
          </cell>
        </row>
        <row r="14">
          <cell r="M14" t="str">
            <v>Водоводы Высоконапорные</v>
          </cell>
          <cell r="U14" t="str">
            <v>УПСВ</v>
          </cell>
        </row>
        <row r="15">
          <cell r="C15" t="str">
            <v>ННС</v>
          </cell>
          <cell r="I15" t="str">
            <v>Надземный</v>
          </cell>
          <cell r="M15" t="str">
            <v>Водоводы Низконапорные</v>
          </cell>
          <cell r="U15" t="str">
            <v>УПН</v>
          </cell>
        </row>
        <row r="16">
          <cell r="C16" t="str">
            <v>ГС</v>
          </cell>
          <cell r="I16" t="str">
            <v>Подземный</v>
          </cell>
          <cell r="U16" t="str">
            <v>ЦПС</v>
          </cell>
        </row>
        <row r="17">
          <cell r="C17" t="str">
            <v>ГС+МСГРП</v>
          </cell>
          <cell r="U17" t="str">
            <v>ПСП</v>
          </cell>
        </row>
        <row r="18">
          <cell r="C18" t="str">
            <v>БННС</v>
          </cell>
          <cell r="M18" t="str">
            <v>Труба заказчика</v>
          </cell>
          <cell r="U18" t="str">
            <v>КомУУ</v>
          </cell>
        </row>
        <row r="19">
          <cell r="C19" t="str">
            <v xml:space="preserve">БГС            </v>
          </cell>
          <cell r="M19" t="str">
            <v>Труба подрядчика</v>
          </cell>
          <cell r="U19" t="str">
            <v>НПС</v>
          </cell>
        </row>
        <row r="20">
          <cell r="C20" t="str">
            <v>БГС+МСГРП</v>
          </cell>
          <cell r="U20" t="str">
            <v>УКПГ</v>
          </cell>
        </row>
        <row r="21">
          <cell r="C21" t="str">
            <v>Углубление</v>
          </cell>
          <cell r="U21" t="str">
            <v>УДСК</v>
          </cell>
        </row>
        <row r="22">
          <cell r="C22" t="str">
            <v>Многоствольная</v>
          </cell>
          <cell r="U22" t="str">
            <v>ВКС</v>
          </cell>
        </row>
        <row r="23">
          <cell r="C23" t="str">
            <v>Многозабойная</v>
          </cell>
          <cell r="U23" t="str">
            <v>ГКС</v>
          </cell>
        </row>
        <row r="24">
          <cell r="U24" t="str">
            <v>КС</v>
          </cell>
        </row>
        <row r="25">
          <cell r="U25" t="str">
            <v>УППГ</v>
          </cell>
        </row>
        <row r="26">
          <cell r="C26" t="str">
            <v>Комулятивная</v>
          </cell>
        </row>
        <row r="27">
          <cell r="C27" t="str">
            <v>Щелевая</v>
          </cell>
        </row>
        <row r="31">
          <cell r="M31" t="str">
            <v>Металл</v>
          </cell>
        </row>
        <row r="32">
          <cell r="M32" t="str">
            <v>Стеклопластик</v>
          </cell>
        </row>
        <row r="33">
          <cell r="M33" t="str">
            <v xml:space="preserve">ГПМТ </v>
          </cell>
        </row>
        <row r="36">
          <cell r="M36" t="str">
            <v xml:space="preserve">Прокол </v>
          </cell>
          <cell r="Y36" t="str">
            <v>Блочно-модульное</v>
          </cell>
        </row>
        <row r="37">
          <cell r="M37" t="str">
            <v>Горизонтальное бурение</v>
          </cell>
          <cell r="Y37" t="str">
            <v>Строительство</v>
          </cell>
        </row>
        <row r="38">
          <cell r="M38" t="str">
            <v>Традиционный (экскаватор)</v>
          </cell>
        </row>
        <row r="39">
          <cell r="M39" t="str">
            <v>Надземный</v>
          </cell>
        </row>
        <row r="40">
          <cell r="Y40" t="str">
            <v>Нефтяная</v>
          </cell>
        </row>
        <row r="41">
          <cell r="Y41" t="str">
            <v>Газовая</v>
          </cell>
        </row>
        <row r="42">
          <cell r="U42" t="str">
            <v>Центробежный</v>
          </cell>
        </row>
        <row r="43">
          <cell r="U43" t="str">
            <v>Поршневой</v>
          </cell>
        </row>
        <row r="44">
          <cell r="U44" t="str">
            <v>Винтовой</v>
          </cell>
        </row>
        <row r="45">
          <cell r="Y45" t="str">
            <v>ВЖК</v>
          </cell>
        </row>
        <row r="46">
          <cell r="Y46" t="str">
            <v>ОБП</v>
          </cell>
        </row>
        <row r="47">
          <cell r="U47" t="str">
            <v>Твердая</v>
          </cell>
          <cell r="Y47" t="str">
            <v>АБК</v>
          </cell>
        </row>
        <row r="48">
          <cell r="U48" t="str">
            <v>Жидкая</v>
          </cell>
          <cell r="Y48" t="str">
            <v>Вертолетная площадка</v>
          </cell>
        </row>
        <row r="49">
          <cell r="U49" t="str">
            <v>Низкотемпературная</v>
          </cell>
          <cell r="Y49" t="str">
            <v>Трубная база</v>
          </cell>
        </row>
        <row r="50">
          <cell r="Y50" t="str">
            <v>Полигон ТБО</v>
          </cell>
        </row>
        <row r="51">
          <cell r="Y51" t="str">
            <v>Грузовой причал</v>
          </cell>
        </row>
        <row r="52">
          <cell r="U52" t="str">
            <v>Газотурбинный</v>
          </cell>
          <cell r="Y52" t="str">
            <v>Складские помещения</v>
          </cell>
        </row>
        <row r="53">
          <cell r="U53" t="str">
            <v>Электродвигатель</v>
          </cell>
          <cell r="Y53" t="str">
            <v>Базы хранения</v>
          </cell>
        </row>
        <row r="54">
          <cell r="U54" t="str">
            <v>Газопоршневой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зведоч. анализ"/>
      <sheetName val="Настройки"/>
      <sheetName val="Setups"/>
      <sheetName val="Списки"/>
      <sheetName val="Sheet1"/>
    </sheetNames>
    <sheetDataSet>
      <sheetData sheetId="0"/>
      <sheetData sheetId="1">
        <row r="2">
          <cell r="G2" t="str">
            <v>ВСЕ</v>
          </cell>
        </row>
      </sheetData>
      <sheetData sheetId="2" refreshError="1"/>
      <sheetData sheetId="3" refreshError="1"/>
      <sheetData sheetId="4">
        <row r="17">
          <cell r="DN17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ер"/>
      <sheetName val="Лист1"/>
      <sheetName val="Свод_Итого"/>
      <sheetName val="Свод_помесячно"/>
      <sheetName val="БП 2015"/>
      <sheetName val="КВ_Бурение"/>
      <sheetName val="Свод_погодам"/>
    </sheetNames>
    <sheetDataSet>
      <sheetData sheetId="0"/>
      <sheetData sheetId="1"/>
      <sheetData sheetId="2">
        <row r="4">
          <cell r="F4">
            <v>3</v>
          </cell>
          <cell r="J4" t="str">
            <v>НП2-3</v>
          </cell>
          <cell r="M4" t="str">
            <v>горизонт 1000м.</v>
          </cell>
          <cell r="N4" t="str">
            <v>пилот</v>
          </cell>
          <cell r="P4">
            <v>18</v>
          </cell>
          <cell r="T4">
            <v>19955.9970684375</v>
          </cell>
          <cell r="V4">
            <v>0</v>
          </cell>
          <cell r="W4">
            <v>1444.1669999999999</v>
          </cell>
          <cell r="X4">
            <v>727</v>
          </cell>
          <cell r="Y4">
            <v>3396.7226499999997</v>
          </cell>
          <cell r="AB4">
            <v>536.55999999999995</v>
          </cell>
          <cell r="AE4">
            <v>800</v>
          </cell>
          <cell r="AF4">
            <v>0</v>
          </cell>
          <cell r="AH4">
            <v>1853.42382</v>
          </cell>
          <cell r="AI4">
            <v>7489.4499299999998</v>
          </cell>
          <cell r="AL4">
            <v>78.935810000000004</v>
          </cell>
          <cell r="AN4">
            <v>1172.5424699999999</v>
          </cell>
          <cell r="AQ4">
            <v>3643.4879600000004</v>
          </cell>
          <cell r="AW4">
            <v>0</v>
          </cell>
          <cell r="AY4">
            <v>0</v>
          </cell>
          <cell r="BB4">
            <v>13406.42028</v>
          </cell>
          <cell r="BF4">
            <v>0</v>
          </cell>
          <cell r="BH4">
            <v>2828.47</v>
          </cell>
          <cell r="BI4">
            <v>2800</v>
          </cell>
          <cell r="BJ4">
            <v>2817.0724</v>
          </cell>
          <cell r="BK4">
            <v>0</v>
          </cell>
          <cell r="BL4">
            <v>1111.0749599999999</v>
          </cell>
          <cell r="BM4">
            <v>0</v>
          </cell>
          <cell r="BN4">
            <v>0</v>
          </cell>
          <cell r="BO4">
            <v>2294.7368999999999</v>
          </cell>
          <cell r="BP4">
            <v>70.92801</v>
          </cell>
          <cell r="BQ4">
            <v>80.5</v>
          </cell>
        </row>
        <row r="5">
          <cell r="F5">
            <v>3</v>
          </cell>
          <cell r="J5" t="str">
            <v>НП2-3</v>
          </cell>
          <cell r="M5" t="str">
            <v>горизонт 1000м.</v>
          </cell>
          <cell r="N5" t="str">
            <v>пилот</v>
          </cell>
          <cell r="P5">
            <v>11</v>
          </cell>
          <cell r="T5">
            <v>14002.715789999997</v>
          </cell>
          <cell r="V5">
            <v>0</v>
          </cell>
          <cell r="W5">
            <v>1526.0663500000001</v>
          </cell>
          <cell r="X5">
            <v>204</v>
          </cell>
          <cell r="Y5">
            <v>1992.7256</v>
          </cell>
          <cell r="AB5">
            <v>440.29840000000002</v>
          </cell>
          <cell r="AE5">
            <v>0</v>
          </cell>
          <cell r="AF5">
            <v>0</v>
          </cell>
          <cell r="AH5">
            <v>1552.84474</v>
          </cell>
          <cell r="AI5">
            <v>7769.5775199999998</v>
          </cell>
          <cell r="AL5">
            <v>78.935810000000004</v>
          </cell>
          <cell r="AN5">
            <v>25.985769999999999</v>
          </cell>
          <cell r="AQ5">
            <v>1197.508</v>
          </cell>
          <cell r="AW5">
            <v>0</v>
          </cell>
          <cell r="AY5">
            <v>0</v>
          </cell>
          <cell r="BB5">
            <v>4879.8119999999999</v>
          </cell>
          <cell r="BF5">
            <v>0</v>
          </cell>
          <cell r="BH5">
            <v>1414.2349999999999</v>
          </cell>
          <cell r="BI5">
            <v>1680</v>
          </cell>
          <cell r="BJ5">
            <v>3535.0880000000002</v>
          </cell>
          <cell r="BK5">
            <v>0</v>
          </cell>
          <cell r="BL5">
            <v>0</v>
          </cell>
          <cell r="BM5">
            <v>1030.1749600000001</v>
          </cell>
          <cell r="BN5">
            <v>0</v>
          </cell>
          <cell r="BO5">
            <v>2289.7390200000004</v>
          </cell>
          <cell r="BP5">
            <v>1596.4429120000002</v>
          </cell>
          <cell r="BQ5">
            <v>258</v>
          </cell>
        </row>
        <row r="6">
          <cell r="C6" t="str">
            <v>ГРП</v>
          </cell>
          <cell r="F6">
            <v>3</v>
          </cell>
          <cell r="J6" t="str">
            <v>Ю2-6</v>
          </cell>
          <cell r="M6" t="str">
            <v>горизонт 1000м.</v>
          </cell>
          <cell r="P6">
            <v>47</v>
          </cell>
          <cell r="T6">
            <v>60343.483109999986</v>
          </cell>
          <cell r="V6">
            <v>0</v>
          </cell>
          <cell r="W6">
            <v>33396.732100000001</v>
          </cell>
          <cell r="X6">
            <v>1320</v>
          </cell>
          <cell r="Y6">
            <v>26112.018660000002</v>
          </cell>
          <cell r="AB6">
            <v>1570.57934</v>
          </cell>
          <cell r="AE6">
            <v>250</v>
          </cell>
          <cell r="AF6">
            <v>0</v>
          </cell>
          <cell r="AH6">
            <v>5723.5506100000002</v>
          </cell>
          <cell r="AI6">
            <v>14122.93014</v>
          </cell>
          <cell r="AL6">
            <v>157.22855999999999</v>
          </cell>
          <cell r="AN6">
            <v>9860.7207300000009</v>
          </cell>
          <cell r="AQ6">
            <v>10097.062</v>
          </cell>
          <cell r="AW6">
            <v>73372.282428571401</v>
          </cell>
          <cell r="AY6">
            <v>2705.1750000000002</v>
          </cell>
          <cell r="BB6">
            <v>2787.5346800000002</v>
          </cell>
          <cell r="BF6">
            <v>46495.142950000001</v>
          </cell>
          <cell r="BH6">
            <v>9616.7979999999989</v>
          </cell>
          <cell r="BI6">
            <v>20732.524450000001</v>
          </cell>
          <cell r="BJ6">
            <v>7374.1281999999992</v>
          </cell>
          <cell r="BK6">
            <v>0</v>
          </cell>
          <cell r="BL6">
            <v>3813.6395000000002</v>
          </cell>
          <cell r="BM6">
            <v>989.18831999999998</v>
          </cell>
          <cell r="BN6">
            <v>7373.9099400000005</v>
          </cell>
          <cell r="BO6">
            <v>4820.4061799999999</v>
          </cell>
          <cell r="BP6">
            <v>2253.8704899999998</v>
          </cell>
          <cell r="BQ6">
            <v>95</v>
          </cell>
        </row>
        <row r="7">
          <cell r="C7" t="str">
            <v>ГРП</v>
          </cell>
          <cell r="F7">
            <v>3</v>
          </cell>
          <cell r="J7" t="str">
            <v>Ю2-6</v>
          </cell>
          <cell r="M7" t="str">
            <v>горизонт 1000м.</v>
          </cell>
          <cell r="P7">
            <v>34</v>
          </cell>
          <cell r="T7">
            <v>45295.22148</v>
          </cell>
          <cell r="V7">
            <v>0</v>
          </cell>
          <cell r="W7">
            <v>33396.732100000001</v>
          </cell>
          <cell r="X7">
            <v>595</v>
          </cell>
          <cell r="Y7">
            <v>21824.952120000002</v>
          </cell>
          <cell r="AB7">
            <v>1320.9384</v>
          </cell>
          <cell r="AE7">
            <v>225</v>
          </cell>
          <cell r="AF7">
            <v>0</v>
          </cell>
          <cell r="AH7">
            <v>4294.2758100000001</v>
          </cell>
          <cell r="AI7">
            <v>12844.901230000001</v>
          </cell>
          <cell r="AL7">
            <v>110.60659</v>
          </cell>
          <cell r="AN7">
            <v>1545.6073299999998</v>
          </cell>
          <cell r="AQ7">
            <v>4144.2820000000002</v>
          </cell>
          <cell r="AW7">
            <v>54796.2124885714</v>
          </cell>
          <cell r="AY7">
            <v>2590</v>
          </cell>
          <cell r="BB7">
            <v>3421.1733999999997</v>
          </cell>
          <cell r="BF7">
            <v>18638</v>
          </cell>
          <cell r="BH7">
            <v>2539.5059295999999</v>
          </cell>
          <cell r="BI7">
            <v>3640</v>
          </cell>
          <cell r="BJ7">
            <v>5665.8809999999994</v>
          </cell>
          <cell r="BK7">
            <v>0</v>
          </cell>
          <cell r="BL7">
            <v>4091.9199199999998</v>
          </cell>
          <cell r="BM7">
            <v>0</v>
          </cell>
          <cell r="BN7">
            <v>7373.9099400000005</v>
          </cell>
          <cell r="BO7">
            <v>3949.4967099999999</v>
          </cell>
          <cell r="BP7">
            <v>968.18533000000002</v>
          </cell>
          <cell r="BQ7">
            <v>246</v>
          </cell>
        </row>
        <row r="8">
          <cell r="C8" t="str">
            <v>ГРП</v>
          </cell>
          <cell r="F8">
            <v>3</v>
          </cell>
          <cell r="J8" t="str">
            <v>Ю2-6</v>
          </cell>
          <cell r="M8" t="str">
            <v>горизонт 1000м.</v>
          </cell>
          <cell r="P8">
            <v>49</v>
          </cell>
          <cell r="T8">
            <v>57253.252449999993</v>
          </cell>
          <cell r="V8">
            <v>0</v>
          </cell>
          <cell r="W8">
            <v>33396.732100000001</v>
          </cell>
          <cell r="X8">
            <v>775.2</v>
          </cell>
          <cell r="Y8">
            <v>25164.56378</v>
          </cell>
          <cell r="AB8">
            <v>1875.8531800000001</v>
          </cell>
          <cell r="AE8">
            <v>240</v>
          </cell>
          <cell r="AF8">
            <v>0</v>
          </cell>
          <cell r="AH8">
            <v>5578.9116400000003</v>
          </cell>
          <cell r="AI8">
            <v>10584.520410000001</v>
          </cell>
          <cell r="AL8">
            <v>131.15242000000001</v>
          </cell>
          <cell r="AN8">
            <v>2171.0865900000003</v>
          </cell>
          <cell r="AQ8">
            <v>4387.4489999999996</v>
          </cell>
          <cell r="AW8">
            <v>56723.137488571396</v>
          </cell>
          <cell r="AY8">
            <v>2696.32</v>
          </cell>
          <cell r="BB8">
            <v>6461.6762500000004</v>
          </cell>
          <cell r="BF8">
            <v>9962.2999999999993</v>
          </cell>
          <cell r="BH8">
            <v>4810.03503</v>
          </cell>
          <cell r="BI8">
            <v>2100</v>
          </cell>
          <cell r="BJ8">
            <v>5327.9189999999999</v>
          </cell>
          <cell r="BK8">
            <v>0</v>
          </cell>
          <cell r="BL8">
            <v>0</v>
          </cell>
          <cell r="BM8">
            <v>4573.6577200000002</v>
          </cell>
          <cell r="BN8">
            <v>7200</v>
          </cell>
          <cell r="BO8">
            <v>3105.9120500000004</v>
          </cell>
          <cell r="BP8">
            <v>1036.29727</v>
          </cell>
          <cell r="BQ8">
            <v>290.5</v>
          </cell>
        </row>
        <row r="9">
          <cell r="F9">
            <v>3</v>
          </cell>
          <cell r="J9" t="str">
            <v>НП2-3</v>
          </cell>
          <cell r="M9" t="str">
            <v>горизонт 1000м.</v>
          </cell>
          <cell r="P9">
            <v>40</v>
          </cell>
          <cell r="T9">
            <v>77735.059089999995</v>
          </cell>
          <cell r="V9">
            <v>0</v>
          </cell>
          <cell r="W9">
            <v>33396.732100000001</v>
          </cell>
          <cell r="X9">
            <v>2158.6000000000004</v>
          </cell>
          <cell r="Y9">
            <v>42157.145390000005</v>
          </cell>
          <cell r="AB9">
            <v>1266.4187999999999</v>
          </cell>
          <cell r="AE9">
            <v>500</v>
          </cell>
          <cell r="AF9">
            <v>3463.2780000000002</v>
          </cell>
          <cell r="AH9">
            <v>11585.161380000001</v>
          </cell>
          <cell r="AI9">
            <v>13843.920389999999</v>
          </cell>
          <cell r="AL9">
            <v>189.43385000000001</v>
          </cell>
          <cell r="AN9">
            <v>4044.0977700000003</v>
          </cell>
          <cell r="AQ9">
            <v>7432.6710000000003</v>
          </cell>
          <cell r="AW9">
            <v>0</v>
          </cell>
          <cell r="AY9">
            <v>0</v>
          </cell>
          <cell r="BB9">
            <v>7245.8588300000001</v>
          </cell>
          <cell r="BF9">
            <v>0</v>
          </cell>
          <cell r="BH9">
            <v>11659.834490000001</v>
          </cell>
          <cell r="BI9">
            <v>5641</v>
          </cell>
          <cell r="BJ9">
            <v>8324.088960000001</v>
          </cell>
          <cell r="BK9">
            <v>0</v>
          </cell>
          <cell r="BL9">
            <v>952.08519999999999</v>
          </cell>
          <cell r="BM9">
            <v>3659.4520199999997</v>
          </cell>
          <cell r="BN9">
            <v>8107.5</v>
          </cell>
          <cell r="BO9">
            <v>3369.433</v>
          </cell>
          <cell r="BP9">
            <v>1202.166592</v>
          </cell>
          <cell r="BQ9">
            <v>442</v>
          </cell>
        </row>
        <row r="10">
          <cell r="F10">
            <v>3</v>
          </cell>
          <cell r="J10" t="str">
            <v>НП2-3</v>
          </cell>
          <cell r="M10" t="str">
            <v>горизонт 1000м.</v>
          </cell>
          <cell r="P10">
            <v>14</v>
          </cell>
          <cell r="T10">
            <v>67365.556129999997</v>
          </cell>
          <cell r="V10">
            <v>0</v>
          </cell>
          <cell r="W10">
            <v>0</v>
          </cell>
          <cell r="X10">
            <v>1380.3999999999999</v>
          </cell>
          <cell r="Y10">
            <v>24107.722170000001</v>
          </cell>
          <cell r="AB10">
            <v>1302.4477999999999</v>
          </cell>
          <cell r="AE10">
            <v>0</v>
          </cell>
          <cell r="AF10">
            <v>2962.7219999999998</v>
          </cell>
          <cell r="AH10">
            <v>9400.7323899999992</v>
          </cell>
          <cell r="AI10">
            <v>12072.25129</v>
          </cell>
          <cell r="AL10">
            <v>84.375</v>
          </cell>
          <cell r="AN10">
            <v>1887.8238100000001</v>
          </cell>
          <cell r="AQ10">
            <v>5429.65</v>
          </cell>
          <cell r="AW10">
            <v>0</v>
          </cell>
          <cell r="AY10">
            <v>0</v>
          </cell>
          <cell r="BB10">
            <v>4227.2790000000005</v>
          </cell>
          <cell r="BF10">
            <v>0</v>
          </cell>
          <cell r="BH10">
            <v>6190.7935800000005</v>
          </cell>
          <cell r="BI10">
            <v>0</v>
          </cell>
          <cell r="BJ10">
            <v>8623.1098199999997</v>
          </cell>
          <cell r="BK10">
            <v>0</v>
          </cell>
          <cell r="BL10">
            <v>0</v>
          </cell>
          <cell r="BM10">
            <v>16227.83252</v>
          </cell>
          <cell r="BN10">
            <v>8985.1</v>
          </cell>
          <cell r="BO10">
            <v>2149.3447499999997</v>
          </cell>
          <cell r="BP10">
            <v>1038.4615899999999</v>
          </cell>
          <cell r="BQ10">
            <v>172.5</v>
          </cell>
        </row>
        <row r="11">
          <cell r="C11" t="str">
            <v>ГРП</v>
          </cell>
          <cell r="F11">
            <v>3</v>
          </cell>
          <cell r="J11" t="str">
            <v>Ю2-6</v>
          </cell>
          <cell r="M11" t="str">
            <v>горизонт 1000м.</v>
          </cell>
          <cell r="P11">
            <v>35</v>
          </cell>
          <cell r="T11">
            <v>45728.417440000005</v>
          </cell>
          <cell r="V11">
            <v>0</v>
          </cell>
          <cell r="W11">
            <v>1540.0819299999998</v>
          </cell>
          <cell r="X11">
            <v>835.76</v>
          </cell>
          <cell r="Y11">
            <v>18513.708839999999</v>
          </cell>
          <cell r="AB11">
            <v>958.55</v>
          </cell>
          <cell r="AE11">
            <v>0</v>
          </cell>
          <cell r="AF11">
            <v>1389.6000000000001</v>
          </cell>
          <cell r="AH11">
            <v>5502.1803600000003</v>
          </cell>
          <cell r="AI11">
            <v>11725.540940000001</v>
          </cell>
          <cell r="AL11">
            <v>990</v>
          </cell>
          <cell r="AN11">
            <v>748.14911000000018</v>
          </cell>
          <cell r="AQ11">
            <v>3529.5039999999999</v>
          </cell>
          <cell r="AW11">
            <v>128495.5</v>
          </cell>
          <cell r="AY11">
            <v>4517.5749999999998</v>
          </cell>
          <cell r="BB11">
            <v>4879.8119999999999</v>
          </cell>
          <cell r="BF11">
            <v>30000</v>
          </cell>
          <cell r="BH11">
            <v>5248.0395799999997</v>
          </cell>
          <cell r="BI11">
            <v>2223</v>
          </cell>
          <cell r="BJ11">
            <v>4757.8265000000001</v>
          </cell>
          <cell r="BK11">
            <v>0</v>
          </cell>
          <cell r="BL11">
            <v>0</v>
          </cell>
          <cell r="BM11">
            <v>4192.09663</v>
          </cell>
          <cell r="BN11">
            <v>13773.712599999999</v>
          </cell>
          <cell r="BO11">
            <v>2379.28271</v>
          </cell>
          <cell r="BP11">
            <v>1571.4390000000003</v>
          </cell>
          <cell r="BQ11">
            <v>1354.2325581395351</v>
          </cell>
        </row>
        <row r="12">
          <cell r="F12">
            <v>3</v>
          </cell>
          <cell r="J12" t="str">
            <v>НП2-3</v>
          </cell>
          <cell r="M12" t="str">
            <v>горизонт 1000м.</v>
          </cell>
          <cell r="P12">
            <v>32</v>
          </cell>
          <cell r="T12">
            <v>33027.691319999998</v>
          </cell>
          <cell r="V12">
            <v>0</v>
          </cell>
          <cell r="W12">
            <v>1540.0819299999998</v>
          </cell>
          <cell r="X12">
            <v>748.48</v>
          </cell>
          <cell r="Y12">
            <v>20856.93806</v>
          </cell>
          <cell r="AB12">
            <v>926.48749999999995</v>
          </cell>
          <cell r="AE12">
            <v>240</v>
          </cell>
          <cell r="AF12">
            <v>694.5</v>
          </cell>
          <cell r="AH12">
            <v>6200.3217836065578</v>
          </cell>
          <cell r="AI12">
            <v>10904.829170000001</v>
          </cell>
          <cell r="AL12">
            <v>990</v>
          </cell>
          <cell r="AN12">
            <v>1885.5453400000001</v>
          </cell>
          <cell r="AQ12">
            <v>2017.694</v>
          </cell>
          <cell r="AW12">
            <v>0</v>
          </cell>
          <cell r="AY12">
            <v>0</v>
          </cell>
          <cell r="BB12">
            <v>8863.856960000001</v>
          </cell>
          <cell r="BF12">
            <v>10000</v>
          </cell>
          <cell r="BH12">
            <v>3131.5707739999998</v>
          </cell>
          <cell r="BI12">
            <v>3260.3999999999996</v>
          </cell>
          <cell r="BJ12">
            <v>5736.6994400000003</v>
          </cell>
          <cell r="BK12">
            <v>0</v>
          </cell>
          <cell r="BL12">
            <v>0</v>
          </cell>
          <cell r="BM12">
            <v>3985.0069000000003</v>
          </cell>
          <cell r="BN12">
            <v>6782.6</v>
          </cell>
          <cell r="BO12">
            <v>2337.4900533372092</v>
          </cell>
          <cell r="BP12">
            <v>432.62167666279043</v>
          </cell>
          <cell r="BQ12">
            <v>204</v>
          </cell>
        </row>
        <row r="13">
          <cell r="C13" t="str">
            <v>ГРП</v>
          </cell>
          <cell r="F13">
            <v>3</v>
          </cell>
          <cell r="J13" t="str">
            <v>Ю2-6</v>
          </cell>
          <cell r="M13" t="str">
            <v>горизонт 1000м.</v>
          </cell>
          <cell r="N13" t="str">
            <v>пилот</v>
          </cell>
          <cell r="P13">
            <v>32</v>
          </cell>
          <cell r="T13">
            <v>39287.008332879996</v>
          </cell>
          <cell r="V13">
            <v>0</v>
          </cell>
          <cell r="W13">
            <v>1540.0819299999998</v>
          </cell>
          <cell r="X13">
            <v>608.14</v>
          </cell>
          <cell r="Y13">
            <v>24007.517390000001</v>
          </cell>
          <cell r="AB13">
            <v>847.65</v>
          </cell>
          <cell r="AE13">
            <v>192.3</v>
          </cell>
          <cell r="AF13">
            <v>2058.7742976066602</v>
          </cell>
          <cell r="AH13">
            <v>6713.8405016393444</v>
          </cell>
          <cell r="AI13">
            <v>11219.814408947368</v>
          </cell>
          <cell r="AL13">
            <v>1155</v>
          </cell>
          <cell r="AN13">
            <v>1538.59249</v>
          </cell>
          <cell r="AQ13">
            <v>2747.9578420402686</v>
          </cell>
          <cell r="AW13">
            <v>52495.5</v>
          </cell>
          <cell r="AY13">
            <v>4517.5749999999998</v>
          </cell>
          <cell r="BB13">
            <v>4879.8119999999999</v>
          </cell>
          <cell r="BF13">
            <v>10000</v>
          </cell>
          <cell r="BH13">
            <v>1208.6724855</v>
          </cell>
          <cell r="BI13">
            <v>2355.3000000000002</v>
          </cell>
          <cell r="BJ13">
            <v>8579.8755999999994</v>
          </cell>
          <cell r="BK13">
            <v>1745.58</v>
          </cell>
          <cell r="BL13">
            <v>162</v>
          </cell>
          <cell r="BM13">
            <v>5628.0036130000008</v>
          </cell>
          <cell r="BN13">
            <v>9193</v>
          </cell>
          <cell r="BO13">
            <v>2839.2931057894739</v>
          </cell>
          <cell r="BP13">
            <v>19319.417999999998</v>
          </cell>
          <cell r="BQ13">
            <v>354.232558139535</v>
          </cell>
        </row>
        <row r="14">
          <cell r="C14" t="str">
            <v>ГРП</v>
          </cell>
          <cell r="F14">
            <v>3</v>
          </cell>
          <cell r="J14" t="str">
            <v>Ю2-6</v>
          </cell>
          <cell r="M14" t="str">
            <v>горизонт 1000м.</v>
          </cell>
          <cell r="P14">
            <v>34</v>
          </cell>
          <cell r="T14">
            <v>47311.119850879986</v>
          </cell>
          <cell r="V14">
            <v>0</v>
          </cell>
          <cell r="W14">
            <v>1540.0819328</v>
          </cell>
          <cell r="X14">
            <v>795.26</v>
          </cell>
          <cell r="Y14">
            <v>20585.855390000001</v>
          </cell>
          <cell r="AB14">
            <v>1001</v>
          </cell>
          <cell r="AE14">
            <v>192.3</v>
          </cell>
          <cell r="AF14">
            <v>3398.1354838709681</v>
          </cell>
          <cell r="AH14">
            <v>6587.8418950819678</v>
          </cell>
          <cell r="AI14">
            <v>11888.335416447368</v>
          </cell>
          <cell r="AL14">
            <v>990</v>
          </cell>
          <cell r="AN14">
            <v>2051.5522022151299</v>
          </cell>
          <cell r="AQ14">
            <v>4236.3135042615286</v>
          </cell>
          <cell r="AW14">
            <v>52495.5</v>
          </cell>
          <cell r="AY14">
            <v>4517.5749999999998</v>
          </cell>
          <cell r="BB14">
            <v>4879.8119999999999</v>
          </cell>
          <cell r="BF14">
            <v>10000</v>
          </cell>
          <cell r="BH14">
            <v>2446.2207896666669</v>
          </cell>
          <cell r="BI14">
            <v>2519.3999999999996</v>
          </cell>
          <cell r="BJ14">
            <v>8636.48</v>
          </cell>
          <cell r="BK14">
            <v>1745.58</v>
          </cell>
          <cell r="BL14">
            <v>612</v>
          </cell>
          <cell r="BM14">
            <v>3611.3030690000005</v>
          </cell>
          <cell r="BN14">
            <v>9193</v>
          </cell>
          <cell r="BO14">
            <v>2943.7745832894739</v>
          </cell>
          <cell r="BP14">
            <v>19269.003399999998</v>
          </cell>
          <cell r="BQ14">
            <v>354.232558139535</v>
          </cell>
        </row>
        <row r="15">
          <cell r="C15" t="str">
            <v>ГРП</v>
          </cell>
          <cell r="F15">
            <v>3</v>
          </cell>
          <cell r="J15" t="str">
            <v>Ю2-6</v>
          </cell>
          <cell r="M15" t="str">
            <v>горизонт 1000м.</v>
          </cell>
          <cell r="N15" t="str">
            <v>пилот</v>
          </cell>
          <cell r="P15">
            <v>37</v>
          </cell>
          <cell r="T15">
            <v>54397.395131839992</v>
          </cell>
          <cell r="V15">
            <v>0</v>
          </cell>
          <cell r="W15">
            <v>1540.0819328</v>
          </cell>
          <cell r="X15">
            <v>865.43000000000006</v>
          </cell>
          <cell r="Y15">
            <v>23304.955390000003</v>
          </cell>
          <cell r="AB15">
            <v>1261</v>
          </cell>
          <cell r="AE15">
            <v>192.3</v>
          </cell>
          <cell r="AF15">
            <v>3104.2742976066584</v>
          </cell>
          <cell r="AH15">
            <v>7169.1220622950823</v>
          </cell>
          <cell r="AI15">
            <v>14976.214745394736</v>
          </cell>
          <cell r="AL15">
            <v>1155</v>
          </cell>
          <cell r="AN15">
            <v>3626.0286697356678</v>
          </cell>
          <cell r="AQ15">
            <v>5291.288999042099</v>
          </cell>
          <cell r="AW15">
            <v>52495.5</v>
          </cell>
          <cell r="AY15">
            <v>4517.5749999999998</v>
          </cell>
          <cell r="BB15">
            <v>4879.8119999999999</v>
          </cell>
          <cell r="BF15">
            <v>10000</v>
          </cell>
          <cell r="BH15">
            <v>4968.9868848333335</v>
          </cell>
          <cell r="BI15">
            <v>2741.7</v>
          </cell>
          <cell r="BJ15">
            <v>5136.4799999999996</v>
          </cell>
          <cell r="BK15">
            <v>1745.58</v>
          </cell>
          <cell r="BL15">
            <v>666</v>
          </cell>
          <cell r="BM15">
            <v>4626.0399130000005</v>
          </cell>
          <cell r="BN15">
            <v>9193</v>
          </cell>
          <cell r="BO15">
            <v>3594.3504490789478</v>
          </cell>
          <cell r="BP15">
            <v>2075.6804999999999</v>
          </cell>
          <cell r="BQ15">
            <v>354.232558139535</v>
          </cell>
        </row>
        <row r="16">
          <cell r="C16" t="str">
            <v>ГРП</v>
          </cell>
          <cell r="F16">
            <v>3</v>
          </cell>
          <cell r="J16" t="str">
            <v>Ю2-6</v>
          </cell>
          <cell r="M16" t="str">
            <v>горизонт 1000м.</v>
          </cell>
          <cell r="N16" t="str">
            <v>пилот</v>
          </cell>
          <cell r="P16">
            <v>43</v>
          </cell>
          <cell r="T16">
            <v>62569.945693759983</v>
          </cell>
          <cell r="V16">
            <v>0</v>
          </cell>
          <cell r="W16">
            <v>1540.0819328</v>
          </cell>
          <cell r="X16">
            <v>1005.7700000000001</v>
          </cell>
          <cell r="Y16">
            <v>25304.955390000003</v>
          </cell>
          <cell r="AB16">
            <v>1261</v>
          </cell>
          <cell r="AE16">
            <v>192.3</v>
          </cell>
          <cell r="AF16">
            <v>561.75483870967776</v>
          </cell>
          <cell r="AH16">
            <v>8331.6823967213131</v>
          </cell>
          <cell r="AI16">
            <v>14976.214745394738</v>
          </cell>
          <cell r="AL16">
            <v>1155</v>
          </cell>
          <cell r="AN16">
            <v>3989.6315540724631</v>
          </cell>
          <cell r="AQ16">
            <v>5288.0961599556031</v>
          </cell>
          <cell r="AW16">
            <v>52495.5</v>
          </cell>
          <cell r="AY16">
            <v>4517.5749999999998</v>
          </cell>
          <cell r="BB16">
            <v>4879.8119999999999</v>
          </cell>
          <cell r="BF16">
            <v>14800</v>
          </cell>
          <cell r="BH16">
            <v>5774.7685418333331</v>
          </cell>
          <cell r="BI16">
            <v>3186.2999999999997</v>
          </cell>
          <cell r="BJ16">
            <v>7136.48</v>
          </cell>
          <cell r="BK16">
            <v>1745.58</v>
          </cell>
          <cell r="BL16">
            <v>774</v>
          </cell>
          <cell r="BM16">
            <v>4626.0399130000005</v>
          </cell>
          <cell r="BN16">
            <v>9193</v>
          </cell>
          <cell r="BO16">
            <v>3594.3504490789478</v>
          </cell>
          <cell r="BP16">
            <v>1319.4198750000003</v>
          </cell>
          <cell r="BQ16">
            <v>354.232558139535</v>
          </cell>
        </row>
        <row r="17">
          <cell r="F17">
            <v>3</v>
          </cell>
          <cell r="J17" t="str">
            <v>НП2-3</v>
          </cell>
          <cell r="M17" t="str">
            <v>горизонт 1000м.</v>
          </cell>
          <cell r="P17">
            <v>34</v>
          </cell>
          <cell r="T17">
            <v>48369.326103839994</v>
          </cell>
          <cell r="V17">
            <v>0</v>
          </cell>
          <cell r="W17">
            <v>1540.0819328</v>
          </cell>
          <cell r="X17">
            <v>795.26</v>
          </cell>
          <cell r="Y17">
            <v>18585.855390000001</v>
          </cell>
          <cell r="AB17">
            <v>1001</v>
          </cell>
          <cell r="AE17">
            <v>192.3</v>
          </cell>
          <cell r="AF17">
            <v>1359.7952133194594</v>
          </cell>
          <cell r="AH17">
            <v>6587.8418950819678</v>
          </cell>
          <cell r="AI17">
            <v>11888.335416447368</v>
          </cell>
          <cell r="AL17">
            <v>990</v>
          </cell>
          <cell r="AN17">
            <v>3920</v>
          </cell>
          <cell r="AQ17">
            <v>7604.6992096523327</v>
          </cell>
          <cell r="AW17">
            <v>12369.1664285714</v>
          </cell>
          <cell r="AY17">
            <v>0</v>
          </cell>
          <cell r="BB17">
            <v>4879.8119999999999</v>
          </cell>
          <cell r="BF17">
            <v>0</v>
          </cell>
          <cell r="BH17">
            <v>6668.6980429999994</v>
          </cell>
          <cell r="BI17">
            <v>2519.3999999999996</v>
          </cell>
          <cell r="BJ17">
            <v>6136.48</v>
          </cell>
          <cell r="BK17">
            <v>1745.58</v>
          </cell>
          <cell r="BL17">
            <v>612</v>
          </cell>
          <cell r="BM17">
            <v>3611.3030690000005</v>
          </cell>
          <cell r="BN17">
            <v>6622.1</v>
          </cell>
          <cell r="BO17">
            <v>2943.7745832894739</v>
          </cell>
          <cell r="BP17">
            <v>961.26400000000001</v>
          </cell>
          <cell r="BQ17">
            <v>204</v>
          </cell>
        </row>
        <row r="18">
          <cell r="C18" t="str">
            <v>ГРП</v>
          </cell>
          <cell r="F18">
            <v>3</v>
          </cell>
          <cell r="J18" t="str">
            <v>Ю2-6</v>
          </cell>
          <cell r="M18" t="str">
            <v>горизонт 1000м.</v>
          </cell>
          <cell r="N18" t="str">
            <v>пилот</v>
          </cell>
          <cell r="P18">
            <v>42</v>
          </cell>
          <cell r="T18">
            <v>61137.156780000005</v>
          </cell>
          <cell r="V18">
            <v>0</v>
          </cell>
          <cell r="W18">
            <v>1622.8689999999999</v>
          </cell>
          <cell r="X18">
            <v>982.38000000000011</v>
          </cell>
          <cell r="Y18">
            <v>22304.955389999999</v>
          </cell>
          <cell r="AB18">
            <v>1261</v>
          </cell>
          <cell r="AE18">
            <v>192.3</v>
          </cell>
          <cell r="AF18">
            <v>2627.5354838709677</v>
          </cell>
          <cell r="AH18">
            <v>8137.9223409836068</v>
          </cell>
          <cell r="AI18">
            <v>14976.214745394738</v>
          </cell>
          <cell r="AL18">
            <v>1155</v>
          </cell>
          <cell r="AN18">
            <v>5880</v>
          </cell>
          <cell r="AQ18">
            <v>6067.8468300248132</v>
          </cell>
          <cell r="AW18">
            <v>52495.5</v>
          </cell>
          <cell r="AY18">
            <v>4517.5749999999998</v>
          </cell>
          <cell r="BB18">
            <v>4879.8119999999999</v>
          </cell>
          <cell r="BF18">
            <v>10000</v>
          </cell>
          <cell r="BH18">
            <v>5836.3481189999993</v>
          </cell>
          <cell r="BI18">
            <v>3112.1999999999994</v>
          </cell>
          <cell r="BJ18">
            <v>3636.48</v>
          </cell>
          <cell r="BK18">
            <v>1745.58</v>
          </cell>
          <cell r="BL18">
            <v>756</v>
          </cell>
          <cell r="BM18">
            <v>4626.0399130000005</v>
          </cell>
          <cell r="BN18">
            <v>9193</v>
          </cell>
          <cell r="BO18">
            <v>3594.3504490789478</v>
          </cell>
          <cell r="BP18">
            <v>1864.7790000000002</v>
          </cell>
          <cell r="BQ18">
            <v>354.232558139535</v>
          </cell>
        </row>
        <row r="19">
          <cell r="C19" t="str">
            <v>ГРП</v>
          </cell>
          <cell r="F19">
            <v>3</v>
          </cell>
          <cell r="J19" t="str">
            <v>Ю2-6</v>
          </cell>
          <cell r="M19" t="str">
            <v>горизонт 1000м.</v>
          </cell>
          <cell r="P19">
            <v>34</v>
          </cell>
          <cell r="T19">
            <v>49491.984060000003</v>
          </cell>
          <cell r="V19">
            <v>0</v>
          </cell>
          <cell r="W19">
            <v>1622.8689999999999</v>
          </cell>
          <cell r="X19">
            <v>795.26</v>
          </cell>
          <cell r="Y19">
            <v>18585.855390000001</v>
          </cell>
          <cell r="AB19">
            <v>1001</v>
          </cell>
          <cell r="AE19">
            <v>192.3</v>
          </cell>
          <cell r="AF19">
            <v>2060.3935483870969</v>
          </cell>
          <cell r="AH19">
            <v>6587.8418950819678</v>
          </cell>
          <cell r="AI19">
            <v>11888.335416447368</v>
          </cell>
          <cell r="AL19">
            <v>990</v>
          </cell>
          <cell r="AN19">
            <v>4760</v>
          </cell>
          <cell r="AQ19">
            <v>5185.6616354613125</v>
          </cell>
          <cell r="AW19">
            <v>52495.5</v>
          </cell>
          <cell r="AY19">
            <v>4517.5749999999998</v>
          </cell>
          <cell r="BB19">
            <v>4879.8119999999999</v>
          </cell>
          <cell r="BF19">
            <v>10000</v>
          </cell>
          <cell r="BH19">
            <v>4724.6627630000003</v>
          </cell>
          <cell r="BI19">
            <v>2519.3999999999996</v>
          </cell>
          <cell r="BJ19">
            <v>3636.48</v>
          </cell>
          <cell r="BK19">
            <v>1745.58</v>
          </cell>
          <cell r="BL19">
            <v>612</v>
          </cell>
          <cell r="BM19">
            <v>3611.3030690000005</v>
          </cell>
          <cell r="BN19">
            <v>9193</v>
          </cell>
          <cell r="BO19">
            <v>2943.7745832894739</v>
          </cell>
          <cell r="BP19">
            <v>1864.7790000000002</v>
          </cell>
          <cell r="BQ19">
            <v>354.232558139535</v>
          </cell>
        </row>
        <row r="20">
          <cell r="F20">
            <v>3</v>
          </cell>
          <cell r="J20" t="str">
            <v>НП4</v>
          </cell>
          <cell r="M20" t="str">
            <v>горизонт 1500м.</v>
          </cell>
          <cell r="P20">
            <v>36</v>
          </cell>
          <cell r="T20">
            <v>52403.277239999996</v>
          </cell>
          <cell r="V20">
            <v>0</v>
          </cell>
          <cell r="W20">
            <v>1622.8689999999999</v>
          </cell>
          <cell r="X20">
            <v>842.04</v>
          </cell>
          <cell r="Y20">
            <v>21380.355390000001</v>
          </cell>
          <cell r="AB20">
            <v>1131</v>
          </cell>
          <cell r="AE20">
            <v>192.3</v>
          </cell>
          <cell r="AF20">
            <v>2191.0903225806451</v>
          </cell>
          <cell r="AH20">
            <v>6975.3620065573778</v>
          </cell>
          <cell r="AI20">
            <v>13432.275080921052</v>
          </cell>
          <cell r="AL20">
            <v>990</v>
          </cell>
          <cell r="AN20">
            <v>5040</v>
          </cell>
          <cell r="AQ20">
            <v>4209.4297873385012</v>
          </cell>
          <cell r="AW20">
            <v>0</v>
          </cell>
          <cell r="AY20">
            <v>0</v>
          </cell>
          <cell r="BB20">
            <v>4879.8119999999999</v>
          </cell>
          <cell r="BF20">
            <v>0</v>
          </cell>
          <cell r="BH20">
            <v>5002.5841019999998</v>
          </cell>
          <cell r="BI20">
            <v>2667.5999999999995</v>
          </cell>
          <cell r="BJ20">
            <v>3636.48</v>
          </cell>
          <cell r="BK20">
            <v>1745.58</v>
          </cell>
          <cell r="BL20">
            <v>648</v>
          </cell>
          <cell r="BM20">
            <v>4390.5991690000001</v>
          </cell>
          <cell r="BN20">
            <v>10479.1</v>
          </cell>
          <cell r="BO20">
            <v>3252.5625161842108</v>
          </cell>
          <cell r="BP20">
            <v>961.26400000000001</v>
          </cell>
          <cell r="BQ20">
            <v>204</v>
          </cell>
        </row>
        <row r="21">
          <cell r="F21">
            <v>3</v>
          </cell>
          <cell r="J21" t="str">
            <v>НП4</v>
          </cell>
          <cell r="M21" t="str">
            <v>горизонт 1500м.</v>
          </cell>
          <cell r="P21">
            <v>36</v>
          </cell>
          <cell r="T21">
            <v>52403.277240000003</v>
          </cell>
          <cell r="V21">
            <v>0</v>
          </cell>
          <cell r="W21">
            <v>1622.8689999999999</v>
          </cell>
          <cell r="X21">
            <v>842.04</v>
          </cell>
          <cell r="Y21">
            <v>21380.355390000001</v>
          </cell>
          <cell r="AB21">
            <v>1131</v>
          </cell>
          <cell r="AE21">
            <v>192.3</v>
          </cell>
          <cell r="AF21">
            <v>2207.058064516129</v>
          </cell>
          <cell r="AH21">
            <v>6975.3620065573778</v>
          </cell>
          <cell r="AI21">
            <v>13432.275080921054</v>
          </cell>
          <cell r="AL21">
            <v>990</v>
          </cell>
          <cell r="AN21">
            <v>5040</v>
          </cell>
          <cell r="AQ21">
            <v>4107.7974666666669</v>
          </cell>
          <cell r="AW21">
            <v>0</v>
          </cell>
          <cell r="AY21">
            <v>0</v>
          </cell>
          <cell r="BB21">
            <v>4879.8119999999999</v>
          </cell>
          <cell r="BF21">
            <v>0</v>
          </cell>
          <cell r="BH21">
            <v>5002.5841019999998</v>
          </cell>
          <cell r="BI21">
            <v>2667.6</v>
          </cell>
          <cell r="BJ21">
            <v>3636.48</v>
          </cell>
          <cell r="BK21">
            <v>1745.58</v>
          </cell>
          <cell r="BL21">
            <v>648</v>
          </cell>
          <cell r="BM21">
            <v>4390.5991690000001</v>
          </cell>
          <cell r="BN21">
            <v>10479.1</v>
          </cell>
          <cell r="BO21">
            <v>3252.5625161842108</v>
          </cell>
          <cell r="BP21">
            <v>961.26400000000001</v>
          </cell>
          <cell r="BQ21">
            <v>204</v>
          </cell>
        </row>
        <row r="22">
          <cell r="F22">
            <v>3</v>
          </cell>
          <cell r="J22" t="str">
            <v>НП2-3</v>
          </cell>
          <cell r="M22" t="str">
            <v>горизонт 1000м.</v>
          </cell>
          <cell r="P22">
            <v>34</v>
          </cell>
          <cell r="T22">
            <v>49491.984059999995</v>
          </cell>
          <cell r="V22">
            <v>0</v>
          </cell>
          <cell r="W22">
            <v>1622.8689999999999</v>
          </cell>
          <cell r="X22">
            <v>795.26</v>
          </cell>
          <cell r="Y22">
            <v>18585.855390000001</v>
          </cell>
          <cell r="AB22">
            <v>988</v>
          </cell>
          <cell r="AE22">
            <v>192.3</v>
          </cell>
          <cell r="AF22">
            <v>2044.4258064516127</v>
          </cell>
          <cell r="AH22">
            <v>6587.8418950819678</v>
          </cell>
          <cell r="AI22">
            <v>11733.94145</v>
          </cell>
          <cell r="AL22">
            <v>990</v>
          </cell>
          <cell r="AN22">
            <v>4760</v>
          </cell>
          <cell r="AQ22">
            <v>3828.1295643564363</v>
          </cell>
          <cell r="AW22">
            <v>0</v>
          </cell>
          <cell r="AY22">
            <v>0</v>
          </cell>
          <cell r="BB22">
            <v>4879.8119999999999</v>
          </cell>
          <cell r="BF22">
            <v>0</v>
          </cell>
          <cell r="BH22">
            <v>4724.6627630000003</v>
          </cell>
          <cell r="BI22">
            <v>2519.3999999999996</v>
          </cell>
          <cell r="BJ22">
            <v>3636.48</v>
          </cell>
          <cell r="BK22">
            <v>1745.58</v>
          </cell>
          <cell r="BL22">
            <v>612</v>
          </cell>
          <cell r="BM22">
            <v>3611.3030690000005</v>
          </cell>
          <cell r="BN22">
            <v>6622.1</v>
          </cell>
          <cell r="BO22">
            <v>2912.89579</v>
          </cell>
          <cell r="BP22">
            <v>961.26400000000001</v>
          </cell>
          <cell r="BQ22">
            <v>204</v>
          </cell>
        </row>
        <row r="23">
          <cell r="C23" t="str">
            <v>ГРП</v>
          </cell>
          <cell r="F23">
            <v>3</v>
          </cell>
          <cell r="J23" t="str">
            <v>Ю2-6</v>
          </cell>
          <cell r="M23" t="str">
            <v>горизонт 1000м.</v>
          </cell>
          <cell r="P23">
            <v>34</v>
          </cell>
          <cell r="T23">
            <v>49491.984060000003</v>
          </cell>
          <cell r="V23">
            <v>0</v>
          </cell>
          <cell r="W23">
            <v>1622.8689999999999</v>
          </cell>
          <cell r="X23">
            <v>795.2600000000001</v>
          </cell>
          <cell r="Y23">
            <v>18585.855390000001</v>
          </cell>
          <cell r="AB23">
            <v>1001</v>
          </cell>
          <cell r="AE23">
            <v>192.3</v>
          </cell>
          <cell r="AF23">
            <v>2051.5225806451613</v>
          </cell>
          <cell r="AH23">
            <v>6587.8418950819669</v>
          </cell>
          <cell r="AI23">
            <v>11888.335416447369</v>
          </cell>
          <cell r="AL23">
            <v>990</v>
          </cell>
          <cell r="AN23">
            <v>4760</v>
          </cell>
          <cell r="AQ23">
            <v>3866.4947819708677</v>
          </cell>
          <cell r="AW23">
            <v>52495.5</v>
          </cell>
          <cell r="AY23">
            <v>4517.5749999999998</v>
          </cell>
          <cell r="BB23">
            <v>4879.8119999999999</v>
          </cell>
          <cell r="BF23">
            <v>24400</v>
          </cell>
          <cell r="BH23">
            <v>4724.6627630000003</v>
          </cell>
          <cell r="BI23">
            <v>2519.3999999999996</v>
          </cell>
          <cell r="BJ23">
            <v>3636.48</v>
          </cell>
          <cell r="BK23">
            <v>1745.58</v>
          </cell>
          <cell r="BL23">
            <v>612</v>
          </cell>
          <cell r="BM23">
            <v>3611.3030690000005</v>
          </cell>
          <cell r="BN23">
            <v>9193</v>
          </cell>
          <cell r="BO23">
            <v>2943.7745832894739</v>
          </cell>
          <cell r="BP23">
            <v>1864.7790000000002</v>
          </cell>
          <cell r="BQ23">
            <v>354.232558139535</v>
          </cell>
        </row>
        <row r="24">
          <cell r="C24" t="str">
            <v xml:space="preserve"> </v>
          </cell>
          <cell r="F24">
            <v>3</v>
          </cell>
          <cell r="J24" t="str">
            <v>НП4</v>
          </cell>
          <cell r="M24" t="str">
            <v>горизонт 1500м.</v>
          </cell>
          <cell r="P24">
            <v>36</v>
          </cell>
          <cell r="T24">
            <v>52403.277240000003</v>
          </cell>
          <cell r="V24">
            <v>0</v>
          </cell>
          <cell r="W24">
            <v>1622.8689999999999</v>
          </cell>
          <cell r="X24">
            <v>842.04000000000008</v>
          </cell>
          <cell r="Y24">
            <v>21380.355390000001</v>
          </cell>
          <cell r="AB24">
            <v>1131</v>
          </cell>
          <cell r="AE24">
            <v>192.3</v>
          </cell>
          <cell r="AF24">
            <v>2199.9612903225807</v>
          </cell>
          <cell r="AH24">
            <v>6975.3620065573778</v>
          </cell>
          <cell r="AI24">
            <v>13432.275080921054</v>
          </cell>
          <cell r="AL24">
            <v>990</v>
          </cell>
          <cell r="AN24">
            <v>5040</v>
          </cell>
          <cell r="AQ24">
            <v>4583.9489217080782</v>
          </cell>
          <cell r="AW24">
            <v>0</v>
          </cell>
          <cell r="AY24">
            <v>0</v>
          </cell>
          <cell r="BB24">
            <v>4879.8119999999999</v>
          </cell>
          <cell r="BF24">
            <v>0</v>
          </cell>
          <cell r="BH24">
            <v>5002.5841020000007</v>
          </cell>
          <cell r="BI24">
            <v>2667.5999999999995</v>
          </cell>
          <cell r="BJ24">
            <v>3636.48</v>
          </cell>
          <cell r="BK24">
            <v>1745.58</v>
          </cell>
          <cell r="BL24">
            <v>648</v>
          </cell>
          <cell r="BM24">
            <v>4390.5991690000001</v>
          </cell>
          <cell r="BN24">
            <v>10479.1</v>
          </cell>
          <cell r="BO24">
            <v>3252.5625161842113</v>
          </cell>
          <cell r="BP24">
            <v>961.26400000000001</v>
          </cell>
          <cell r="BQ24">
            <v>204</v>
          </cell>
        </row>
        <row r="25">
          <cell r="C25" t="str">
            <v>ГРП</v>
          </cell>
          <cell r="F25">
            <v>3</v>
          </cell>
          <cell r="J25" t="str">
            <v>Ю2-6</v>
          </cell>
          <cell r="M25" t="str">
            <v>горизонт 1000м.</v>
          </cell>
          <cell r="P25">
            <v>34</v>
          </cell>
          <cell r="T25">
            <v>49491.984060000003</v>
          </cell>
          <cell r="V25">
            <v>0</v>
          </cell>
          <cell r="W25">
            <v>1622.8689999999999</v>
          </cell>
          <cell r="X25">
            <v>795.26</v>
          </cell>
          <cell r="Y25">
            <v>18585.855390000001</v>
          </cell>
          <cell r="AB25">
            <v>1001</v>
          </cell>
          <cell r="AE25">
            <v>192.3</v>
          </cell>
          <cell r="AF25">
            <v>2074.5870967741935</v>
          </cell>
          <cell r="AH25">
            <v>6587.8418950819678</v>
          </cell>
          <cell r="AI25">
            <v>11888.335416447368</v>
          </cell>
          <cell r="AL25">
            <v>990</v>
          </cell>
          <cell r="AN25">
            <v>4760</v>
          </cell>
          <cell r="AQ25">
            <v>3676.1695739644974</v>
          </cell>
          <cell r="AW25">
            <v>52495.5</v>
          </cell>
          <cell r="AY25">
            <v>4517.5749999999998</v>
          </cell>
          <cell r="BB25">
            <v>4879.8119999999999</v>
          </cell>
          <cell r="BF25">
            <v>32080</v>
          </cell>
          <cell r="BH25">
            <v>4724.6627629999994</v>
          </cell>
          <cell r="BI25">
            <v>2519.3999999999996</v>
          </cell>
          <cell r="BJ25">
            <v>3636.48</v>
          </cell>
          <cell r="BK25">
            <v>1745.58</v>
          </cell>
          <cell r="BL25">
            <v>612</v>
          </cell>
          <cell r="BM25">
            <v>3611.3030690000005</v>
          </cell>
          <cell r="BN25">
            <v>9193</v>
          </cell>
          <cell r="BO25">
            <v>2943.7745832894739</v>
          </cell>
          <cell r="BP25">
            <v>1864.7790000000002</v>
          </cell>
          <cell r="BQ25">
            <v>354.232558139535</v>
          </cell>
        </row>
        <row r="26">
          <cell r="C26" t="str">
            <v xml:space="preserve"> </v>
          </cell>
          <cell r="F26">
            <v>3</v>
          </cell>
          <cell r="J26" t="str">
            <v>НП4</v>
          </cell>
          <cell r="M26" t="str">
            <v>горизонт 1500м.</v>
          </cell>
          <cell r="P26">
            <v>35</v>
          </cell>
          <cell r="T26">
            <v>50947.630649999999</v>
          </cell>
          <cell r="V26">
            <v>0</v>
          </cell>
          <cell r="W26">
            <v>1622.8689999999999</v>
          </cell>
          <cell r="X26">
            <v>818.65</v>
          </cell>
          <cell r="Y26">
            <v>21380.355390000001</v>
          </cell>
          <cell r="AB26">
            <v>1131</v>
          </cell>
          <cell r="AE26">
            <v>192.3</v>
          </cell>
          <cell r="AF26">
            <v>2116.8709677419356</v>
          </cell>
          <cell r="AH26">
            <v>6781.6019508196723</v>
          </cell>
          <cell r="AI26">
            <v>13432.275080921052</v>
          </cell>
          <cell r="AL26">
            <v>990</v>
          </cell>
          <cell r="AN26">
            <v>4900</v>
          </cell>
          <cell r="AQ26">
            <v>5209.0311280336164</v>
          </cell>
          <cell r="AW26">
            <v>0</v>
          </cell>
          <cell r="AY26">
            <v>0</v>
          </cell>
          <cell r="BB26">
            <v>4879.8119999999999</v>
          </cell>
          <cell r="BF26">
            <v>0</v>
          </cell>
          <cell r="BH26">
            <v>4863.6234324999996</v>
          </cell>
          <cell r="BI26">
            <v>2593.5</v>
          </cell>
          <cell r="BJ26">
            <v>3636.48</v>
          </cell>
          <cell r="BK26">
            <v>1745.58</v>
          </cell>
          <cell r="BL26">
            <v>630</v>
          </cell>
          <cell r="BM26">
            <v>4390.5991690000001</v>
          </cell>
          <cell r="BN26">
            <v>10479.1</v>
          </cell>
          <cell r="BO26">
            <v>3252.5625161842108</v>
          </cell>
          <cell r="BP26">
            <v>1056.1989523809521</v>
          </cell>
          <cell r="BQ26">
            <v>204</v>
          </cell>
        </row>
        <row r="27">
          <cell r="F27">
            <v>3</v>
          </cell>
          <cell r="J27" t="str">
            <v>НП2-3</v>
          </cell>
          <cell r="M27" t="str">
            <v>горизонт 1000м.</v>
          </cell>
          <cell r="P27">
            <v>33</v>
          </cell>
          <cell r="T27">
            <v>47813.890938000004</v>
          </cell>
          <cell r="V27">
            <v>0</v>
          </cell>
          <cell r="W27">
            <v>1694.2752359999999</v>
          </cell>
          <cell r="X27">
            <v>771.87</v>
          </cell>
          <cell r="Y27">
            <v>18585.855390000001</v>
          </cell>
          <cell r="AB27">
            <v>1001</v>
          </cell>
          <cell r="AE27">
            <v>192.3</v>
          </cell>
          <cell r="AF27">
            <v>2032.1764976958527</v>
          </cell>
          <cell r="AH27">
            <v>6394.0818393442623</v>
          </cell>
          <cell r="AI27">
            <v>11888.335416447368</v>
          </cell>
          <cell r="AL27">
            <v>990</v>
          </cell>
          <cell r="AN27">
            <v>4620</v>
          </cell>
          <cell r="AQ27">
            <v>4268.9855486418464</v>
          </cell>
          <cell r="AW27">
            <v>0</v>
          </cell>
          <cell r="AY27">
            <v>0</v>
          </cell>
          <cell r="BB27">
            <v>4879.8119999999999</v>
          </cell>
          <cell r="BF27">
            <v>0</v>
          </cell>
          <cell r="BH27">
            <v>4746.3767834999999</v>
          </cell>
          <cell r="BI27">
            <v>2445.2999999999997</v>
          </cell>
          <cell r="BJ27">
            <v>3636.48</v>
          </cell>
          <cell r="BK27">
            <v>1745.58</v>
          </cell>
          <cell r="BL27">
            <v>594</v>
          </cell>
          <cell r="BM27">
            <v>3611.3030690000005</v>
          </cell>
          <cell r="BN27">
            <v>6622.1</v>
          </cell>
          <cell r="BO27">
            <v>2492.9518546710524</v>
          </cell>
          <cell r="BP27">
            <v>1056.1989523809521</v>
          </cell>
          <cell r="BQ27">
            <v>204</v>
          </cell>
        </row>
        <row r="28">
          <cell r="C28" t="str">
            <v>ГРП</v>
          </cell>
          <cell r="F28">
            <v>3</v>
          </cell>
          <cell r="J28" t="str">
            <v>Ю2-6</v>
          </cell>
          <cell r="M28" t="str">
            <v>горизонт 1000м.</v>
          </cell>
          <cell r="P28">
            <v>44</v>
          </cell>
          <cell r="T28">
            <v>55767.334229999993</v>
          </cell>
          <cell r="V28">
            <v>0</v>
          </cell>
          <cell r="W28">
            <v>43652.95031</v>
          </cell>
          <cell r="X28">
            <v>860.2</v>
          </cell>
          <cell r="Y28">
            <v>25450.320390000001</v>
          </cell>
          <cell r="AB28">
            <v>3033.4805999999999</v>
          </cell>
          <cell r="AE28">
            <v>250</v>
          </cell>
          <cell r="AF28">
            <v>0</v>
          </cell>
          <cell r="AH28">
            <v>4638.1147299999993</v>
          </cell>
          <cell r="AI28">
            <v>12626.29551</v>
          </cell>
          <cell r="AL28">
            <v>110.6066</v>
          </cell>
          <cell r="AN28">
            <v>1838.7791199999999</v>
          </cell>
          <cell r="AQ28">
            <v>1531.316</v>
          </cell>
          <cell r="AW28">
            <v>37514.928999999996</v>
          </cell>
          <cell r="AY28">
            <v>2275.7600000000002</v>
          </cell>
          <cell r="BB28">
            <v>2178.6159299999999</v>
          </cell>
          <cell r="BF28">
            <v>19076.599999999999</v>
          </cell>
          <cell r="BH28">
            <v>6488.7879700000003</v>
          </cell>
          <cell r="BI28">
            <v>3640</v>
          </cell>
          <cell r="BJ28">
            <v>5893.5617999999995</v>
          </cell>
          <cell r="BK28">
            <v>0</v>
          </cell>
          <cell r="BL28">
            <v>3870.0764300000001</v>
          </cell>
          <cell r="BM28">
            <v>0</v>
          </cell>
          <cell r="BN28">
            <v>7373.9099400000005</v>
          </cell>
          <cell r="BO28">
            <v>4121.2131099999997</v>
          </cell>
          <cell r="BP28">
            <v>983.80457999999987</v>
          </cell>
          <cell r="BQ28">
            <v>233</v>
          </cell>
        </row>
        <row r="29">
          <cell r="C29" t="str">
            <v>ГРП</v>
          </cell>
          <cell r="F29">
            <v>3</v>
          </cell>
          <cell r="J29" t="str">
            <v>Ю2-6</v>
          </cell>
          <cell r="M29" t="str">
            <v>горизонт 1000м.</v>
          </cell>
          <cell r="P29">
            <v>43</v>
          </cell>
          <cell r="T29">
            <v>54438.24162999999</v>
          </cell>
          <cell r="V29">
            <v>0</v>
          </cell>
          <cell r="W29">
            <v>43734.849650000004</v>
          </cell>
          <cell r="X29">
            <v>714</v>
          </cell>
          <cell r="Y29">
            <v>22720.546589999998</v>
          </cell>
          <cell r="AB29">
            <v>1801.3177999999998</v>
          </cell>
          <cell r="AE29">
            <v>240</v>
          </cell>
          <cell r="AF29">
            <v>0</v>
          </cell>
          <cell r="AH29">
            <v>7899.0378199999996</v>
          </cell>
          <cell r="AI29">
            <v>13440.928029999995</v>
          </cell>
          <cell r="AL29">
            <v>110.60659</v>
          </cell>
          <cell r="AN29">
            <v>1180.8742300000001</v>
          </cell>
          <cell r="AQ29">
            <v>4002.6729999999998</v>
          </cell>
          <cell r="AW29">
            <v>60622.966428571403</v>
          </cell>
          <cell r="AY29">
            <v>2556.46</v>
          </cell>
          <cell r="BB29">
            <v>3949.8117900000002</v>
          </cell>
          <cell r="BF29">
            <v>10598.4</v>
          </cell>
          <cell r="BH29">
            <v>2900.2791999999999</v>
          </cell>
          <cell r="BI29">
            <v>2100</v>
          </cell>
          <cell r="BJ29">
            <v>5672.566350000001</v>
          </cell>
          <cell r="BK29">
            <v>0</v>
          </cell>
          <cell r="BL29">
            <v>2162.6820200000002</v>
          </cell>
          <cell r="BM29">
            <v>2440.2179000000001</v>
          </cell>
          <cell r="BN29">
            <v>6714</v>
          </cell>
          <cell r="BO29">
            <v>4691.2049200000001</v>
          </cell>
          <cell r="BP29">
            <v>1006.7275100000001</v>
          </cell>
          <cell r="BQ29">
            <v>348</v>
          </cell>
        </row>
        <row r="30">
          <cell r="F30">
            <v>3</v>
          </cell>
          <cell r="J30" t="str">
            <v>НП4</v>
          </cell>
          <cell r="M30" t="str">
            <v>горизонт 1500м.</v>
          </cell>
          <cell r="P30">
            <v>38</v>
          </cell>
          <cell r="T30">
            <v>52030.59562</v>
          </cell>
          <cell r="V30">
            <v>0</v>
          </cell>
          <cell r="W30">
            <v>44591.16274</v>
          </cell>
          <cell r="X30">
            <v>688.5</v>
          </cell>
          <cell r="Y30">
            <v>26249.674949999997</v>
          </cell>
          <cell r="AB30">
            <v>1469.3240000000001</v>
          </cell>
          <cell r="AE30">
            <v>0</v>
          </cell>
          <cell r="AF30">
            <v>0</v>
          </cell>
          <cell r="AH30">
            <v>3461.2948099999999</v>
          </cell>
          <cell r="AI30">
            <v>11803.81322</v>
          </cell>
          <cell r="AL30">
            <v>0</v>
          </cell>
          <cell r="AN30">
            <v>1215.5221400000003</v>
          </cell>
          <cell r="AQ30">
            <v>3506.491</v>
          </cell>
          <cell r="AW30">
            <v>0</v>
          </cell>
          <cell r="AY30">
            <v>0</v>
          </cell>
          <cell r="BB30">
            <v>2773.6035999999999</v>
          </cell>
          <cell r="BF30">
            <v>0</v>
          </cell>
          <cell r="BH30">
            <v>4988.4832799999995</v>
          </cell>
          <cell r="BI30">
            <v>3360</v>
          </cell>
          <cell r="BJ30">
            <v>5534.6605</v>
          </cell>
          <cell r="BK30">
            <v>0</v>
          </cell>
          <cell r="BL30">
            <v>0</v>
          </cell>
          <cell r="BM30">
            <v>4212.9395000000004</v>
          </cell>
          <cell r="BN30">
            <v>9617.5</v>
          </cell>
          <cell r="BO30">
            <v>2795.3176999999996</v>
          </cell>
          <cell r="BP30">
            <v>864.9559999999999</v>
          </cell>
          <cell r="BQ30">
            <v>0</v>
          </cell>
        </row>
        <row r="31">
          <cell r="F31">
            <v>3</v>
          </cell>
          <cell r="J31" t="str">
            <v>НП2-3</v>
          </cell>
          <cell r="M31" t="str">
            <v>горизонт 1000м.</v>
          </cell>
          <cell r="P31">
            <v>84</v>
          </cell>
          <cell r="T31">
            <v>108695.67005999999</v>
          </cell>
          <cell r="V31">
            <v>6758.0213999999996</v>
          </cell>
          <cell r="W31">
            <v>1526.0663500000001</v>
          </cell>
          <cell r="X31">
            <v>1569.0905</v>
          </cell>
          <cell r="Y31">
            <v>25903.682849999997</v>
          </cell>
          <cell r="AB31">
            <v>1440.4749999999999</v>
          </cell>
          <cell r="AE31">
            <v>0</v>
          </cell>
          <cell r="AF31">
            <v>2357.1089999999999</v>
          </cell>
          <cell r="AH31">
            <v>12618.83741</v>
          </cell>
          <cell r="AI31">
            <v>10571.594250000002</v>
          </cell>
          <cell r="AL31">
            <v>519.87189999999998</v>
          </cell>
          <cell r="AN31">
            <v>5803.4076999999997</v>
          </cell>
          <cell r="AQ31">
            <v>6107.6100000000006</v>
          </cell>
          <cell r="AW31">
            <v>0</v>
          </cell>
          <cell r="AY31">
            <v>0</v>
          </cell>
          <cell r="BB31">
            <v>2510.6443599999998</v>
          </cell>
          <cell r="BF31">
            <v>0</v>
          </cell>
          <cell r="BH31">
            <v>9649.6165399999991</v>
          </cell>
          <cell r="BI31">
            <v>2469.6</v>
          </cell>
          <cell r="BJ31">
            <v>6590.2520199999999</v>
          </cell>
          <cell r="BK31">
            <v>0</v>
          </cell>
          <cell r="BL31">
            <v>1273.8751599999998</v>
          </cell>
          <cell r="BM31">
            <v>4090.0016000000005</v>
          </cell>
          <cell r="BN31">
            <v>7607.5</v>
          </cell>
          <cell r="BO31">
            <v>2697.1381700000002</v>
          </cell>
          <cell r="BP31">
            <v>8113.3092999999999</v>
          </cell>
          <cell r="BQ31">
            <v>184</v>
          </cell>
        </row>
        <row r="32">
          <cell r="C32" t="str">
            <v>ГРП</v>
          </cell>
          <cell r="F32">
            <v>3</v>
          </cell>
          <cell r="J32" t="str">
            <v>Ю2-6</v>
          </cell>
          <cell r="M32" t="str">
            <v>горизонт 1000м.</v>
          </cell>
          <cell r="P32">
            <v>48</v>
          </cell>
          <cell r="T32">
            <v>58661.179339999995</v>
          </cell>
          <cell r="V32">
            <v>0</v>
          </cell>
          <cell r="W32">
            <v>0</v>
          </cell>
          <cell r="X32">
            <v>978.44299999999998</v>
          </cell>
          <cell r="Y32">
            <v>24443.543000000001</v>
          </cell>
          <cell r="AB32">
            <v>844.56</v>
          </cell>
          <cell r="AE32">
            <v>240</v>
          </cell>
          <cell r="AF32">
            <v>2593.0410000000002</v>
          </cell>
          <cell r="AH32">
            <v>9612.282580000001</v>
          </cell>
          <cell r="AI32">
            <v>11490.21322</v>
          </cell>
          <cell r="AL32">
            <v>0</v>
          </cell>
          <cell r="AN32">
            <v>3393.6446799999999</v>
          </cell>
          <cell r="AQ32">
            <v>4674.2080000000005</v>
          </cell>
          <cell r="AW32">
            <v>75005.017857142797</v>
          </cell>
          <cell r="AY32">
            <v>2276.2999999999997</v>
          </cell>
          <cell r="BB32">
            <v>3431.1964699999999</v>
          </cell>
          <cell r="BF32">
            <v>21959.762999999999</v>
          </cell>
          <cell r="BH32">
            <v>4803.7310900000002</v>
          </cell>
          <cell r="BI32">
            <v>0</v>
          </cell>
          <cell r="BJ32">
            <v>12617.05588</v>
          </cell>
          <cell r="BK32">
            <v>0</v>
          </cell>
          <cell r="BL32">
            <v>0</v>
          </cell>
          <cell r="BM32">
            <v>4203.5390499999994</v>
          </cell>
          <cell r="BN32">
            <v>8537.259</v>
          </cell>
          <cell r="BO32">
            <v>2039.8067398197563</v>
          </cell>
          <cell r="BP32">
            <v>1501.1213501802436</v>
          </cell>
          <cell r="BQ32">
            <v>382</v>
          </cell>
        </row>
        <row r="33">
          <cell r="F33">
            <v>3</v>
          </cell>
          <cell r="J33" t="str">
            <v>НП2-3</v>
          </cell>
          <cell r="M33" t="str">
            <v>горизонт 1000м.</v>
          </cell>
          <cell r="P33">
            <v>42</v>
          </cell>
          <cell r="T33">
            <v>47776.960749999998</v>
          </cell>
          <cell r="V33">
            <v>0</v>
          </cell>
          <cell r="W33">
            <v>1540.0819299999998</v>
          </cell>
          <cell r="X33">
            <v>940.38000000000011</v>
          </cell>
          <cell r="Y33">
            <v>19354.678</v>
          </cell>
          <cell r="AB33">
            <v>998.85</v>
          </cell>
          <cell r="AE33">
            <v>0</v>
          </cell>
          <cell r="AF33">
            <v>2518.5500000000002</v>
          </cell>
          <cell r="AH33">
            <v>7829.2123699999993</v>
          </cell>
          <cell r="AI33">
            <v>10585.255210000001</v>
          </cell>
          <cell r="AL33">
            <v>735.375</v>
          </cell>
          <cell r="AN33">
            <v>1893.5900899999999</v>
          </cell>
          <cell r="AQ33">
            <v>3911.0720000000001</v>
          </cell>
          <cell r="AW33">
            <v>0</v>
          </cell>
          <cell r="AY33">
            <v>0</v>
          </cell>
          <cell r="BB33">
            <v>2860.7424999999998</v>
          </cell>
          <cell r="BF33">
            <v>0</v>
          </cell>
          <cell r="BH33">
            <v>6579.8192499999996</v>
          </cell>
          <cell r="BI33">
            <v>3705</v>
          </cell>
          <cell r="BJ33">
            <v>6339.4144000000006</v>
          </cell>
          <cell r="BK33">
            <v>1819.6831399999999</v>
          </cell>
          <cell r="BL33">
            <v>0</v>
          </cell>
          <cell r="BM33">
            <v>15741.619330000001</v>
          </cell>
          <cell r="BN33">
            <v>7770.6</v>
          </cell>
          <cell r="BO33">
            <v>2065.4999700000003</v>
          </cell>
          <cell r="BP33">
            <v>1053.36862</v>
          </cell>
          <cell r="BQ33">
            <v>149.5</v>
          </cell>
        </row>
        <row r="34">
          <cell r="F34">
            <v>3</v>
          </cell>
          <cell r="J34" t="str">
            <v>НП4</v>
          </cell>
          <cell r="M34" t="str">
            <v>горизонт 1500м.</v>
          </cell>
          <cell r="P34">
            <v>42</v>
          </cell>
          <cell r="T34">
            <v>50773.506529999991</v>
          </cell>
          <cell r="V34">
            <v>0</v>
          </cell>
          <cell r="W34">
            <v>1540.0819299999998</v>
          </cell>
          <cell r="X34">
            <v>907.91450000000009</v>
          </cell>
          <cell r="Y34">
            <v>27364.428630000002</v>
          </cell>
          <cell r="AB34">
            <v>1158.1500000000001</v>
          </cell>
          <cell r="AE34">
            <v>935.21812999999997</v>
          </cell>
          <cell r="AF34">
            <v>1215.8000000000002</v>
          </cell>
          <cell r="AH34">
            <v>4357.4955199999995</v>
          </cell>
          <cell r="AI34">
            <v>11974.838090000001</v>
          </cell>
          <cell r="AL34">
            <v>0</v>
          </cell>
          <cell r="AN34">
            <v>1110.6872800000001</v>
          </cell>
          <cell r="AQ34">
            <v>3067.0059999999999</v>
          </cell>
          <cell r="AW34">
            <v>0</v>
          </cell>
          <cell r="AY34">
            <v>0</v>
          </cell>
          <cell r="BB34">
            <v>4879.8119999999999</v>
          </cell>
          <cell r="BF34">
            <v>0</v>
          </cell>
          <cell r="BH34">
            <v>5056.39707</v>
          </cell>
          <cell r="BI34">
            <v>3830.7</v>
          </cell>
          <cell r="BJ34">
            <v>4780.4310000000005</v>
          </cell>
          <cell r="BK34">
            <v>0</v>
          </cell>
          <cell r="BL34">
            <v>0</v>
          </cell>
          <cell r="BM34">
            <v>4748.6488799999997</v>
          </cell>
          <cell r="BN34">
            <v>15815.375</v>
          </cell>
          <cell r="BO34">
            <v>2271.88256</v>
          </cell>
          <cell r="BP34">
            <v>880.39131199999997</v>
          </cell>
          <cell r="BQ34">
            <v>258</v>
          </cell>
        </row>
        <row r="35">
          <cell r="C35" t="str">
            <v>ГРП</v>
          </cell>
          <cell r="F35">
            <v>3</v>
          </cell>
          <cell r="J35" t="str">
            <v>Ю2-6</v>
          </cell>
          <cell r="M35" t="str">
            <v>горизонт 1000м.</v>
          </cell>
          <cell r="N35" t="str">
            <v>пилот</v>
          </cell>
          <cell r="O35" t="str">
            <v>керн</v>
          </cell>
          <cell r="P35">
            <v>74</v>
          </cell>
          <cell r="T35">
            <v>96133.473401519994</v>
          </cell>
          <cell r="V35">
            <v>9265.8589100000008</v>
          </cell>
          <cell r="W35">
            <v>1540.0819299999998</v>
          </cell>
          <cell r="X35">
            <v>1558.5200000000002</v>
          </cell>
          <cell r="Y35">
            <v>14784.618389999998</v>
          </cell>
          <cell r="AB35">
            <v>805.8599999999999</v>
          </cell>
          <cell r="AE35">
            <v>1032.3</v>
          </cell>
          <cell r="AF35">
            <v>3038.3</v>
          </cell>
          <cell r="AH35">
            <v>8475.3620065573778</v>
          </cell>
          <cell r="AI35">
            <v>11526.56758755263</v>
          </cell>
          <cell r="AL35">
            <v>1155</v>
          </cell>
          <cell r="AN35">
            <v>4388.6082299999998</v>
          </cell>
          <cell r="AQ35">
            <v>7837.8875540956915</v>
          </cell>
          <cell r="AW35">
            <v>52495.5</v>
          </cell>
          <cell r="AY35">
            <v>4517.5749999999998</v>
          </cell>
          <cell r="BB35">
            <v>4879.8119999999999</v>
          </cell>
          <cell r="BF35">
            <v>0</v>
          </cell>
          <cell r="BH35">
            <v>7378.5402620000004</v>
          </cell>
          <cell r="BI35">
            <v>4297.7999999999993</v>
          </cell>
          <cell r="BJ35">
            <v>7743.67</v>
          </cell>
          <cell r="BK35">
            <v>1745.58</v>
          </cell>
          <cell r="BL35">
            <v>2148</v>
          </cell>
          <cell r="BM35">
            <v>4713.9058199999999</v>
          </cell>
          <cell r="BN35">
            <v>9193</v>
          </cell>
          <cell r="BO35">
            <v>3995.0798115105267</v>
          </cell>
          <cell r="BP35">
            <v>100274.786312</v>
          </cell>
          <cell r="BQ35">
            <v>408.232558139535</v>
          </cell>
        </row>
        <row r="36">
          <cell r="C36" t="str">
            <v>ГРП</v>
          </cell>
          <cell r="F36">
            <v>4</v>
          </cell>
          <cell r="J36" t="str">
            <v>Ю2-6</v>
          </cell>
          <cell r="M36" t="str">
            <v>горизонт 1000м.</v>
          </cell>
          <cell r="P36">
            <v>36</v>
          </cell>
          <cell r="T36">
            <v>49035.303371519985</v>
          </cell>
          <cell r="V36">
            <v>0</v>
          </cell>
          <cell r="W36">
            <v>62856.9573628</v>
          </cell>
          <cell r="X36">
            <v>842.04000000000008</v>
          </cell>
          <cell r="Y36">
            <v>19585.855390000001</v>
          </cell>
          <cell r="AB36">
            <v>1131</v>
          </cell>
          <cell r="AE36">
            <v>192.3</v>
          </cell>
          <cell r="AF36">
            <v>4179.9612903225807</v>
          </cell>
          <cell r="AH36">
            <v>6975.3620065573778</v>
          </cell>
          <cell r="AI36">
            <v>13432.275080921052</v>
          </cell>
          <cell r="AL36">
            <v>990</v>
          </cell>
          <cell r="AN36">
            <v>2160</v>
          </cell>
          <cell r="AQ36">
            <v>4276.6210338005258</v>
          </cell>
          <cell r="AW36">
            <v>52495.5</v>
          </cell>
          <cell r="AY36">
            <v>4517.5749999999998</v>
          </cell>
          <cell r="BB36">
            <v>4879.8119999999999</v>
          </cell>
          <cell r="BF36">
            <v>10000</v>
          </cell>
          <cell r="BH36">
            <v>4834.689942</v>
          </cell>
          <cell r="BI36">
            <v>7929.3000000000011</v>
          </cell>
          <cell r="BJ36">
            <v>3780.0919199999994</v>
          </cell>
          <cell r="BK36">
            <v>1930.5514800000001</v>
          </cell>
          <cell r="BL36">
            <v>648</v>
          </cell>
          <cell r="BM36">
            <v>3611.3030690000005</v>
          </cell>
          <cell r="BN36">
            <v>9193</v>
          </cell>
          <cell r="BO36">
            <v>3473.4270161842101</v>
          </cell>
          <cell r="BP36">
            <v>1319.4198750000003</v>
          </cell>
          <cell r="BQ36">
            <v>354.232558139535</v>
          </cell>
        </row>
        <row r="37">
          <cell r="C37" t="str">
            <v>ГРП</v>
          </cell>
          <cell r="F37">
            <v>4</v>
          </cell>
          <cell r="J37" t="str">
            <v>Ю2-6</v>
          </cell>
          <cell r="M37" t="str">
            <v>горизонт 1000м.</v>
          </cell>
          <cell r="P37">
            <v>36</v>
          </cell>
          <cell r="T37">
            <v>49596.632349599997</v>
          </cell>
          <cell r="V37">
            <v>0</v>
          </cell>
          <cell r="W37">
            <v>1540.0819328</v>
          </cell>
          <cell r="X37">
            <v>842.04000000000008</v>
          </cell>
          <cell r="Y37">
            <v>18585.855390000001</v>
          </cell>
          <cell r="AB37">
            <v>1131</v>
          </cell>
          <cell r="AE37">
            <v>192.3</v>
          </cell>
          <cell r="AF37">
            <v>4077.058064516129</v>
          </cell>
          <cell r="AH37">
            <v>6975.3620065573778</v>
          </cell>
          <cell r="AI37">
            <v>13432.275080921054</v>
          </cell>
          <cell r="AL37">
            <v>990</v>
          </cell>
          <cell r="AN37">
            <v>2520</v>
          </cell>
          <cell r="AQ37">
            <v>5549.4206723464576</v>
          </cell>
          <cell r="AW37">
            <v>52495.5</v>
          </cell>
          <cell r="AY37">
            <v>4517.5749999999998</v>
          </cell>
          <cell r="BB37">
            <v>4879.8119999999999</v>
          </cell>
          <cell r="BF37">
            <v>10000</v>
          </cell>
          <cell r="BH37">
            <v>4862.6723019999999</v>
          </cell>
          <cell r="BI37">
            <v>4749.75</v>
          </cell>
          <cell r="BJ37">
            <v>3780.0919199999994</v>
          </cell>
          <cell r="BK37">
            <v>1930.5514800000001</v>
          </cell>
          <cell r="BL37">
            <v>648</v>
          </cell>
          <cell r="BM37">
            <v>3611.3030690000005</v>
          </cell>
          <cell r="BN37">
            <v>9193</v>
          </cell>
          <cell r="BO37">
            <v>3473.427016184211</v>
          </cell>
          <cell r="BP37">
            <v>1864.7790000000002</v>
          </cell>
          <cell r="BQ37">
            <v>354.232558139535</v>
          </cell>
        </row>
        <row r="38">
          <cell r="C38" t="str">
            <v>ГРП</v>
          </cell>
          <cell r="F38">
            <v>4</v>
          </cell>
          <cell r="J38" t="str">
            <v>Ю2-6</v>
          </cell>
          <cell r="M38" t="str">
            <v>горизонт 1000м.</v>
          </cell>
          <cell r="N38" t="str">
            <v>пилот</v>
          </cell>
          <cell r="O38" t="str">
            <v>керн</v>
          </cell>
          <cell r="P38">
            <v>76</v>
          </cell>
          <cell r="T38">
            <v>110629.14084000001</v>
          </cell>
          <cell r="V38">
            <v>7903.8520000000008</v>
          </cell>
          <cell r="W38">
            <v>1622.8689999999999</v>
          </cell>
          <cell r="X38">
            <v>1777.6400000000003</v>
          </cell>
          <cell r="Y38">
            <v>22304.955389999999</v>
          </cell>
          <cell r="AB38">
            <v>1261</v>
          </cell>
          <cell r="AE38">
            <v>192.3</v>
          </cell>
          <cell r="AF38">
            <v>8830.6709677419367</v>
          </cell>
          <cell r="AH38">
            <v>14725.764236065575</v>
          </cell>
          <cell r="AI38">
            <v>14976.214745394738</v>
          </cell>
          <cell r="AL38">
            <v>1155</v>
          </cell>
          <cell r="AN38">
            <v>9120</v>
          </cell>
          <cell r="AQ38">
            <v>11235.250470629369</v>
          </cell>
          <cell r="AW38">
            <v>52495.5</v>
          </cell>
          <cell r="AY38">
            <v>4517.5749999999998</v>
          </cell>
          <cell r="BB38">
            <v>4879.8119999999999</v>
          </cell>
          <cell r="BF38">
            <v>20000</v>
          </cell>
          <cell r="BH38">
            <v>10561.010882</v>
          </cell>
          <cell r="BI38">
            <v>8132</v>
          </cell>
          <cell r="BJ38">
            <v>4135.7919199999997</v>
          </cell>
          <cell r="BK38">
            <v>1930.5514800000001</v>
          </cell>
          <cell r="BL38">
            <v>1368</v>
          </cell>
          <cell r="BM38">
            <v>4626.0399130000005</v>
          </cell>
          <cell r="BN38">
            <v>9193</v>
          </cell>
          <cell r="BO38">
            <v>3815.2149490789475</v>
          </cell>
          <cell r="BP38">
            <v>35662.226820000003</v>
          </cell>
          <cell r="BQ38">
            <v>354.232558139535</v>
          </cell>
        </row>
        <row r="39">
          <cell r="F39">
            <v>4</v>
          </cell>
          <cell r="J39" t="str">
            <v>НП4</v>
          </cell>
          <cell r="M39" t="str">
            <v>горизонт 1500м.</v>
          </cell>
          <cell r="N39" t="str">
            <v>пилот</v>
          </cell>
          <cell r="P39">
            <v>42</v>
          </cell>
          <cell r="T39">
            <v>61137.15677999999</v>
          </cell>
          <cell r="V39">
            <v>0</v>
          </cell>
          <cell r="W39">
            <v>1622.8689999999999</v>
          </cell>
          <cell r="X39">
            <v>982.38</v>
          </cell>
          <cell r="Y39">
            <v>25754.955389999999</v>
          </cell>
          <cell r="AB39">
            <v>1261</v>
          </cell>
          <cell r="AE39">
            <v>192.3</v>
          </cell>
          <cell r="AF39">
            <v>4845.2774193548385</v>
          </cell>
          <cell r="AH39">
            <v>8137.9223409836068</v>
          </cell>
          <cell r="AI39">
            <v>14976.214745394736</v>
          </cell>
          <cell r="AL39">
            <v>1155</v>
          </cell>
          <cell r="AN39">
            <v>5040</v>
          </cell>
          <cell r="AQ39">
            <v>5553.9346631972676</v>
          </cell>
          <cell r="AW39">
            <v>0</v>
          </cell>
          <cell r="AY39">
            <v>0</v>
          </cell>
          <cell r="BB39">
            <v>4879.8119999999999</v>
          </cell>
          <cell r="BF39">
            <v>0</v>
          </cell>
          <cell r="BH39">
            <v>5836.3481189999993</v>
          </cell>
          <cell r="BI39">
            <v>4494</v>
          </cell>
          <cell r="BJ39">
            <v>4135.7919199999997</v>
          </cell>
          <cell r="BK39">
            <v>1930.5514800000001</v>
          </cell>
          <cell r="BL39">
            <v>756</v>
          </cell>
          <cell r="BM39">
            <v>5405.3360130000001</v>
          </cell>
          <cell r="BN39">
            <v>10479.1</v>
          </cell>
          <cell r="BO39">
            <v>3815.2149490789475</v>
          </cell>
          <cell r="BP39">
            <v>961.26400000000001</v>
          </cell>
          <cell r="BQ39">
            <v>204</v>
          </cell>
        </row>
        <row r="40">
          <cell r="C40" t="str">
            <v>ГРП</v>
          </cell>
          <cell r="F40">
            <v>4</v>
          </cell>
          <cell r="J40" t="str">
            <v>Ю2-6</v>
          </cell>
          <cell r="M40" t="str">
            <v>горизонт 1000м.</v>
          </cell>
          <cell r="P40">
            <v>36</v>
          </cell>
          <cell r="T40">
            <v>52403.277239999996</v>
          </cell>
          <cell r="V40">
            <v>0</v>
          </cell>
          <cell r="W40">
            <v>1622.8689999999999</v>
          </cell>
          <cell r="X40">
            <v>842.04</v>
          </cell>
          <cell r="Y40">
            <v>18585.855390000001</v>
          </cell>
          <cell r="AB40">
            <v>1131</v>
          </cell>
          <cell r="AE40">
            <v>192.3</v>
          </cell>
          <cell r="AF40">
            <v>4162.2193548387095</v>
          </cell>
          <cell r="AH40">
            <v>6975.3620065573768</v>
          </cell>
          <cell r="AI40">
            <v>13432.275080921054</v>
          </cell>
          <cell r="AL40">
            <v>990</v>
          </cell>
          <cell r="AN40">
            <v>4320</v>
          </cell>
          <cell r="AQ40">
            <v>4128.9691434108527</v>
          </cell>
          <cell r="AW40">
            <v>52495.5</v>
          </cell>
          <cell r="AY40">
            <v>4517.5749999999998</v>
          </cell>
          <cell r="BB40">
            <v>4879.8119999999999</v>
          </cell>
          <cell r="BF40">
            <v>27280</v>
          </cell>
          <cell r="BH40">
            <v>5002.5841020000007</v>
          </cell>
          <cell r="BI40">
            <v>3852</v>
          </cell>
          <cell r="BJ40">
            <v>3780.0919199999994</v>
          </cell>
          <cell r="BK40">
            <v>1930.5514800000001</v>
          </cell>
          <cell r="BL40">
            <v>648</v>
          </cell>
          <cell r="BM40">
            <v>3611.3030690000005</v>
          </cell>
          <cell r="BN40">
            <v>9193</v>
          </cell>
          <cell r="BO40">
            <v>3473.427016184211</v>
          </cell>
          <cell r="BP40">
            <v>1864.7790000000002</v>
          </cell>
          <cell r="BQ40">
            <v>354.232558139535</v>
          </cell>
        </row>
        <row r="41">
          <cell r="C41" t="str">
            <v>ГРП</v>
          </cell>
          <cell r="F41">
            <v>4</v>
          </cell>
          <cell r="J41" t="str">
            <v>Ю2-6</v>
          </cell>
          <cell r="M41" t="str">
            <v>горизонт 1000м.</v>
          </cell>
          <cell r="N41" t="str">
            <v>пилот</v>
          </cell>
          <cell r="P41">
            <v>42</v>
          </cell>
          <cell r="T41">
            <v>61137.15677999999</v>
          </cell>
          <cell r="V41">
            <v>0</v>
          </cell>
          <cell r="W41">
            <v>1622.8689999999999</v>
          </cell>
          <cell r="X41">
            <v>982.38000000000011</v>
          </cell>
          <cell r="Y41">
            <v>22304.955389999999</v>
          </cell>
          <cell r="AB41">
            <v>1261</v>
          </cell>
          <cell r="AE41">
            <v>192.3</v>
          </cell>
          <cell r="AF41">
            <v>4770.7612903225809</v>
          </cell>
          <cell r="AH41">
            <v>8137.9223409836077</v>
          </cell>
          <cell r="AI41">
            <v>14976.214745394738</v>
          </cell>
          <cell r="AL41">
            <v>1155</v>
          </cell>
          <cell r="AN41">
            <v>5040</v>
          </cell>
          <cell r="AQ41">
            <v>4753.0164950495055</v>
          </cell>
          <cell r="AW41">
            <v>52495.5</v>
          </cell>
          <cell r="AY41">
            <v>4517.5749999999998</v>
          </cell>
          <cell r="BB41">
            <v>4879.8119999999999</v>
          </cell>
          <cell r="BF41">
            <v>10000</v>
          </cell>
          <cell r="BH41">
            <v>5836.3481190000002</v>
          </cell>
          <cell r="BI41">
            <v>4494</v>
          </cell>
          <cell r="BJ41">
            <v>4135.7919199999997</v>
          </cell>
          <cell r="BK41">
            <v>1930.5514800000001</v>
          </cell>
          <cell r="BL41">
            <v>756</v>
          </cell>
          <cell r="BM41">
            <v>4626.0399130000005</v>
          </cell>
          <cell r="BN41">
            <v>9193</v>
          </cell>
          <cell r="BO41">
            <v>3815.2149490789479</v>
          </cell>
          <cell r="BP41">
            <v>1864.7790000000002</v>
          </cell>
          <cell r="BQ41">
            <v>354.232558139535</v>
          </cell>
        </row>
        <row r="42">
          <cell r="C42" t="str">
            <v>ГРП</v>
          </cell>
          <cell r="F42">
            <v>4</v>
          </cell>
          <cell r="J42" t="str">
            <v>Ю2-6</v>
          </cell>
          <cell r="M42" t="str">
            <v>горизонт 1000м.</v>
          </cell>
          <cell r="P42">
            <v>34</v>
          </cell>
          <cell r="T42">
            <v>49491.984060000003</v>
          </cell>
          <cell r="V42">
            <v>0</v>
          </cell>
          <cell r="W42">
            <v>1622.8689999999999</v>
          </cell>
          <cell r="X42">
            <v>795.26</v>
          </cell>
          <cell r="Y42">
            <v>18585.855390000001</v>
          </cell>
          <cell r="AB42">
            <v>1001</v>
          </cell>
          <cell r="AE42">
            <v>192.3</v>
          </cell>
          <cell r="AF42">
            <v>3893.1354838709676</v>
          </cell>
          <cell r="AH42">
            <v>6587.8418950819678</v>
          </cell>
          <cell r="AI42">
            <v>11888.335416447368</v>
          </cell>
          <cell r="AL42">
            <v>990</v>
          </cell>
          <cell r="AN42">
            <v>4080</v>
          </cell>
          <cell r="AQ42">
            <v>3849.7075685552854</v>
          </cell>
          <cell r="AW42">
            <v>99205.5</v>
          </cell>
          <cell r="AY42">
            <v>4517.5749999999998</v>
          </cell>
          <cell r="BB42">
            <v>4879.8119999999999</v>
          </cell>
          <cell r="BF42">
            <v>15760</v>
          </cell>
          <cell r="BH42">
            <v>4724.6627630000003</v>
          </cell>
          <cell r="BI42">
            <v>3638</v>
          </cell>
          <cell r="BJ42">
            <v>3780.0919199999994</v>
          </cell>
          <cell r="BK42">
            <v>1930.5514800000001</v>
          </cell>
          <cell r="BL42">
            <v>612</v>
          </cell>
          <cell r="BM42">
            <v>3611.3030690000005</v>
          </cell>
          <cell r="BN42">
            <v>9193</v>
          </cell>
          <cell r="BO42">
            <v>3164.639083289474</v>
          </cell>
          <cell r="BP42">
            <v>1864.7790000000002</v>
          </cell>
          <cell r="BQ42">
            <v>354.232558139535</v>
          </cell>
        </row>
        <row r="43">
          <cell r="C43" t="str">
            <v>ГРП</v>
          </cell>
          <cell r="F43">
            <v>4</v>
          </cell>
          <cell r="J43" t="str">
            <v>Ю2-6</v>
          </cell>
          <cell r="M43" t="str">
            <v>горизонт 1000м.</v>
          </cell>
          <cell r="P43">
            <v>34</v>
          </cell>
          <cell r="T43">
            <v>49491.984060000003</v>
          </cell>
          <cell r="V43">
            <v>0</v>
          </cell>
          <cell r="W43">
            <v>1622.8689999999999</v>
          </cell>
          <cell r="X43">
            <v>795.26</v>
          </cell>
          <cell r="Y43">
            <v>18585.855390000001</v>
          </cell>
          <cell r="AB43">
            <v>1001</v>
          </cell>
          <cell r="AE43">
            <v>192.3</v>
          </cell>
          <cell r="AF43">
            <v>3907.3290322580647</v>
          </cell>
          <cell r="AH43">
            <v>6587.8418950819678</v>
          </cell>
          <cell r="AI43">
            <v>11888.335416447368</v>
          </cell>
          <cell r="AL43">
            <v>990</v>
          </cell>
          <cell r="AN43">
            <v>4080</v>
          </cell>
          <cell r="AQ43">
            <v>4289.6815050086261</v>
          </cell>
          <cell r="AW43">
            <v>52495.5</v>
          </cell>
          <cell r="AY43">
            <v>4517.5749999999998</v>
          </cell>
          <cell r="BB43">
            <v>4879.8119999999999</v>
          </cell>
          <cell r="BF43">
            <v>10000</v>
          </cell>
          <cell r="BH43">
            <v>4724.6627630000003</v>
          </cell>
          <cell r="BI43">
            <v>3638</v>
          </cell>
          <cell r="BJ43">
            <v>3780.0919199999994</v>
          </cell>
          <cell r="BK43">
            <v>1930.5514800000001</v>
          </cell>
          <cell r="BL43">
            <v>612</v>
          </cell>
          <cell r="BM43">
            <v>3611.3030690000005</v>
          </cell>
          <cell r="BN43">
            <v>9193</v>
          </cell>
          <cell r="BO43">
            <v>3164.639083289474</v>
          </cell>
          <cell r="BP43">
            <v>1864.7790000000002</v>
          </cell>
          <cell r="BQ43">
            <v>354.232558139535</v>
          </cell>
        </row>
        <row r="44">
          <cell r="C44" t="str">
            <v>ГРП</v>
          </cell>
          <cell r="F44">
            <v>4</v>
          </cell>
          <cell r="J44" t="str">
            <v>Ю2-6</v>
          </cell>
          <cell r="M44" t="str">
            <v>горизонт 1000м.</v>
          </cell>
          <cell r="P44">
            <v>34</v>
          </cell>
          <cell r="T44">
            <v>49491.984060000003</v>
          </cell>
          <cell r="V44">
            <v>0</v>
          </cell>
          <cell r="W44">
            <v>1622.8689999999999</v>
          </cell>
          <cell r="X44">
            <v>795.26</v>
          </cell>
          <cell r="Y44">
            <v>18585.855390000001</v>
          </cell>
          <cell r="AB44">
            <v>1001</v>
          </cell>
          <cell r="AE44">
            <v>192.3</v>
          </cell>
          <cell r="AF44">
            <v>3932.1677419354837</v>
          </cell>
          <cell r="AH44">
            <v>6587.8418950819678</v>
          </cell>
          <cell r="AI44">
            <v>11888.335416447369</v>
          </cell>
          <cell r="AL44">
            <v>990</v>
          </cell>
          <cell r="AN44">
            <v>4080</v>
          </cell>
          <cell r="AQ44">
            <v>3502.7151329479771</v>
          </cell>
          <cell r="AW44">
            <v>38080.285714285681</v>
          </cell>
          <cell r="AY44">
            <v>3802.1904761904798</v>
          </cell>
          <cell r="BB44">
            <v>4879.8119999999999</v>
          </cell>
          <cell r="BF44">
            <v>33040</v>
          </cell>
          <cell r="BH44">
            <v>4724.6627630000003</v>
          </cell>
          <cell r="BI44">
            <v>3638</v>
          </cell>
          <cell r="BJ44">
            <v>3780.0919199999994</v>
          </cell>
          <cell r="BK44">
            <v>1930.5514800000001</v>
          </cell>
          <cell r="BL44">
            <v>612</v>
          </cell>
          <cell r="BM44">
            <v>3611.3030690000005</v>
          </cell>
          <cell r="BN44">
            <v>9193</v>
          </cell>
          <cell r="BO44">
            <v>3164.6390832894735</v>
          </cell>
          <cell r="BP44">
            <v>1721.7020952380963</v>
          </cell>
          <cell r="BQ44">
            <v>534.23809523809496</v>
          </cell>
        </row>
        <row r="45">
          <cell r="C45" t="str">
            <v>ГРП</v>
          </cell>
          <cell r="F45">
            <v>4</v>
          </cell>
          <cell r="J45" t="str">
            <v>Ю2-6</v>
          </cell>
          <cell r="M45" t="str">
            <v>горизонт 1000м.</v>
          </cell>
          <cell r="P45">
            <v>34</v>
          </cell>
          <cell r="T45">
            <v>49491.984060000003</v>
          </cell>
          <cell r="V45">
            <v>0</v>
          </cell>
          <cell r="W45">
            <v>1622.8689999999999</v>
          </cell>
          <cell r="X45">
            <v>795.2600000000001</v>
          </cell>
          <cell r="Y45">
            <v>18585.855390000001</v>
          </cell>
          <cell r="AB45">
            <v>1001</v>
          </cell>
          <cell r="AE45">
            <v>192.3</v>
          </cell>
          <cell r="AF45">
            <v>3868.2967741935481</v>
          </cell>
          <cell r="AH45">
            <v>6587.8418950819678</v>
          </cell>
          <cell r="AI45">
            <v>11888.335416447369</v>
          </cell>
          <cell r="AL45">
            <v>990</v>
          </cell>
          <cell r="AN45">
            <v>4080</v>
          </cell>
          <cell r="AQ45">
            <v>4796.3856150415922</v>
          </cell>
          <cell r="AW45">
            <v>38080.285714285681</v>
          </cell>
          <cell r="AY45">
            <v>3802.1904761904798</v>
          </cell>
          <cell r="BB45">
            <v>4879.8119999999999</v>
          </cell>
          <cell r="BF45">
            <v>10000</v>
          </cell>
          <cell r="BH45">
            <v>4724.6627630000003</v>
          </cell>
          <cell r="BI45">
            <v>3638</v>
          </cell>
          <cell r="BJ45">
            <v>3780.0919199999994</v>
          </cell>
          <cell r="BK45">
            <v>1930.5514800000001</v>
          </cell>
          <cell r="BL45">
            <v>612</v>
          </cell>
          <cell r="BM45">
            <v>3611.3030690000005</v>
          </cell>
          <cell r="BN45">
            <v>9193</v>
          </cell>
          <cell r="BO45">
            <v>3164.639083289474</v>
          </cell>
          <cell r="BP45">
            <v>1816.6370476190482</v>
          </cell>
          <cell r="BQ45">
            <v>534.23809523809496</v>
          </cell>
        </row>
        <row r="46">
          <cell r="F46">
            <v>4</v>
          </cell>
          <cell r="J46" t="str">
            <v>НП2-3</v>
          </cell>
          <cell r="M46" t="str">
            <v>горизонт 1000м.</v>
          </cell>
          <cell r="N46" t="str">
            <v>пилот</v>
          </cell>
          <cell r="P46">
            <v>41</v>
          </cell>
          <cell r="T46">
            <v>59405.137226000006</v>
          </cell>
          <cell r="V46">
            <v>0</v>
          </cell>
          <cell r="W46">
            <v>1694.2752359999999</v>
          </cell>
          <cell r="X46">
            <v>958.99</v>
          </cell>
          <cell r="Y46">
            <v>22304.955389999999</v>
          </cell>
          <cell r="AB46">
            <v>1261</v>
          </cell>
          <cell r="AE46">
            <v>192.3</v>
          </cell>
          <cell r="AF46">
            <v>4871.4267281105995</v>
          </cell>
          <cell r="AH46">
            <v>7944.1622852459022</v>
          </cell>
          <cell r="AI46">
            <v>14976.214745394736</v>
          </cell>
          <cell r="AL46">
            <v>1155</v>
          </cell>
          <cell r="AN46">
            <v>6150</v>
          </cell>
          <cell r="AQ46">
            <v>5651.5023002690268</v>
          </cell>
          <cell r="AW46">
            <v>0</v>
          </cell>
          <cell r="AY46">
            <v>0</v>
          </cell>
          <cell r="BB46">
            <v>4879.8119999999999</v>
          </cell>
          <cell r="BF46">
            <v>0</v>
          </cell>
          <cell r="BH46">
            <v>5897.0135795000006</v>
          </cell>
          <cell r="BI46">
            <v>4640</v>
          </cell>
          <cell r="BJ46">
            <v>4135.7919199999997</v>
          </cell>
          <cell r="BK46">
            <v>1930.5514800000001</v>
          </cell>
          <cell r="BL46">
            <v>738</v>
          </cell>
          <cell r="BM46">
            <v>4626.0399130000005</v>
          </cell>
          <cell r="BN46">
            <v>6622.1</v>
          </cell>
          <cell r="BO46">
            <v>3169.3864715460527</v>
          </cell>
          <cell r="BP46">
            <v>1056.1989523809521</v>
          </cell>
          <cell r="BQ46">
            <v>204</v>
          </cell>
        </row>
        <row r="47">
          <cell r="F47">
            <v>4</v>
          </cell>
          <cell r="J47" t="str">
            <v>НП2-3</v>
          </cell>
          <cell r="M47" t="str">
            <v>горизонт 1000м.</v>
          </cell>
          <cell r="P47">
            <v>35</v>
          </cell>
          <cell r="T47">
            <v>50711.702510000003</v>
          </cell>
          <cell r="V47">
            <v>0</v>
          </cell>
          <cell r="W47">
            <v>1694.2752359999999</v>
          </cell>
          <cell r="X47">
            <v>818.65000000000009</v>
          </cell>
          <cell r="Y47">
            <v>18585.855390000001</v>
          </cell>
          <cell r="AB47">
            <v>1131</v>
          </cell>
          <cell r="AE47">
            <v>192.3</v>
          </cell>
          <cell r="AF47">
            <v>4032.2396313364052</v>
          </cell>
          <cell r="AH47">
            <v>6781.6019508196732</v>
          </cell>
          <cell r="AI47">
            <v>13432.275080921052</v>
          </cell>
          <cell r="AL47">
            <v>990</v>
          </cell>
          <cell r="AN47">
            <v>5250</v>
          </cell>
          <cell r="AQ47">
            <v>4673.8764440469085</v>
          </cell>
          <cell r="AW47">
            <v>0</v>
          </cell>
          <cell r="AY47">
            <v>0</v>
          </cell>
          <cell r="BB47">
            <v>4879.8119999999999</v>
          </cell>
          <cell r="BF47">
            <v>0</v>
          </cell>
          <cell r="BH47">
            <v>5034.0359824999996</v>
          </cell>
          <cell r="BI47">
            <v>3745</v>
          </cell>
          <cell r="BJ47">
            <v>3780.0919199999994</v>
          </cell>
          <cell r="BK47">
            <v>1930.5514800000001</v>
          </cell>
          <cell r="BL47">
            <v>630</v>
          </cell>
          <cell r="BM47">
            <v>3611.3030690000005</v>
          </cell>
          <cell r="BN47">
            <v>6622.1</v>
          </cell>
          <cell r="BO47">
            <v>2727.7727621381578</v>
          </cell>
          <cell r="BP47">
            <v>1056.1989523809521</v>
          </cell>
          <cell r="BQ47">
            <v>204</v>
          </cell>
        </row>
        <row r="48">
          <cell r="F48">
            <v>4</v>
          </cell>
          <cell r="J48" t="str">
            <v>НП4</v>
          </cell>
          <cell r="M48" t="str">
            <v>горизонт 1500м.</v>
          </cell>
          <cell r="P48">
            <v>33</v>
          </cell>
          <cell r="T48">
            <v>47813.890938000004</v>
          </cell>
          <cell r="V48">
            <v>0</v>
          </cell>
          <cell r="W48">
            <v>1694.2752359999999</v>
          </cell>
          <cell r="X48">
            <v>771.87</v>
          </cell>
          <cell r="Y48">
            <v>21380.355390000001</v>
          </cell>
          <cell r="AB48">
            <v>1131</v>
          </cell>
          <cell r="AE48">
            <v>192.3</v>
          </cell>
          <cell r="AF48">
            <v>3843.7548387096776</v>
          </cell>
          <cell r="AH48">
            <v>6394.0818393442623</v>
          </cell>
          <cell r="AI48">
            <v>13432.275080921054</v>
          </cell>
          <cell r="AL48">
            <v>990</v>
          </cell>
          <cell r="AN48">
            <v>4950</v>
          </cell>
          <cell r="AQ48">
            <v>5031.4748219614658</v>
          </cell>
          <cell r="AW48">
            <v>0</v>
          </cell>
          <cell r="AY48">
            <v>0</v>
          </cell>
          <cell r="BB48">
            <v>4879.8119999999999</v>
          </cell>
          <cell r="BF48">
            <v>0</v>
          </cell>
          <cell r="BH48">
            <v>4746.3767834999999</v>
          </cell>
          <cell r="BI48">
            <v>3531</v>
          </cell>
          <cell r="BJ48">
            <v>3780.0919199999994</v>
          </cell>
          <cell r="BK48">
            <v>1930.5514800000001</v>
          </cell>
          <cell r="BL48">
            <v>594</v>
          </cell>
          <cell r="BM48">
            <v>4390.5991690000001</v>
          </cell>
          <cell r="BN48">
            <v>10479.1</v>
          </cell>
          <cell r="BO48">
            <v>2727.7727621381582</v>
          </cell>
          <cell r="BP48">
            <v>1056.1989523809521</v>
          </cell>
          <cell r="BQ48">
            <v>204</v>
          </cell>
        </row>
        <row r="49">
          <cell r="F49">
            <v>4</v>
          </cell>
          <cell r="J49" t="str">
            <v>НП2-3</v>
          </cell>
          <cell r="M49" t="str">
            <v>горизонт 1000м.</v>
          </cell>
          <cell r="P49">
            <v>35</v>
          </cell>
          <cell r="T49">
            <v>50711.702510000003</v>
          </cell>
          <cell r="V49">
            <v>0</v>
          </cell>
          <cell r="W49">
            <v>1694.2752359999999</v>
          </cell>
          <cell r="X49">
            <v>818.65</v>
          </cell>
          <cell r="Y49">
            <v>18585.855390000001</v>
          </cell>
          <cell r="AB49">
            <v>1001</v>
          </cell>
          <cell r="AE49">
            <v>192.3</v>
          </cell>
          <cell r="AF49">
            <v>3995.7419354838712</v>
          </cell>
          <cell r="AH49">
            <v>6781.6019508196723</v>
          </cell>
          <cell r="AI49">
            <v>11888.335416447369</v>
          </cell>
          <cell r="AL49">
            <v>990</v>
          </cell>
          <cell r="AN49">
            <v>5250</v>
          </cell>
          <cell r="AQ49">
            <v>5194.5982866617542</v>
          </cell>
          <cell r="AW49">
            <v>0</v>
          </cell>
          <cell r="AY49">
            <v>0</v>
          </cell>
          <cell r="BB49">
            <v>4879.8119999999999</v>
          </cell>
          <cell r="BF49">
            <v>0</v>
          </cell>
          <cell r="BH49">
            <v>5034.0359825000005</v>
          </cell>
          <cell r="BI49">
            <v>3745</v>
          </cell>
          <cell r="BJ49">
            <v>3780.0919199999994</v>
          </cell>
          <cell r="BK49">
            <v>1930.5514800000001</v>
          </cell>
          <cell r="BL49">
            <v>630</v>
          </cell>
          <cell r="BM49">
            <v>3611.3030690000005</v>
          </cell>
          <cell r="BN49">
            <v>6622.1</v>
          </cell>
          <cell r="BO49">
            <v>2496.1818124671054</v>
          </cell>
          <cell r="BP49">
            <v>1056.1989523809521</v>
          </cell>
          <cell r="BQ49">
            <v>204</v>
          </cell>
        </row>
        <row r="50">
          <cell r="C50" t="str">
            <v>ГРП</v>
          </cell>
          <cell r="F50">
            <v>4</v>
          </cell>
          <cell r="J50" t="str">
            <v>Ю2-6</v>
          </cell>
          <cell r="M50" t="str">
            <v>горизонт 1000м.</v>
          </cell>
          <cell r="P50">
            <v>33</v>
          </cell>
          <cell r="T50">
            <v>47813.890938000011</v>
          </cell>
          <cell r="V50">
            <v>0</v>
          </cell>
          <cell r="W50">
            <v>1694.2752359999999</v>
          </cell>
          <cell r="X50">
            <v>771.87000000000012</v>
          </cell>
          <cell r="Y50">
            <v>18585.855390000001</v>
          </cell>
          <cell r="AB50">
            <v>1001</v>
          </cell>
          <cell r="AE50">
            <v>192.3</v>
          </cell>
          <cell r="AF50">
            <v>3804.7225806451611</v>
          </cell>
          <cell r="AH50">
            <v>6394.0818393442623</v>
          </cell>
          <cell r="AI50">
            <v>11888.335416447368</v>
          </cell>
          <cell r="AL50">
            <v>990</v>
          </cell>
          <cell r="AN50">
            <v>4950</v>
          </cell>
          <cell r="AQ50">
            <v>4926.7791103678928</v>
          </cell>
          <cell r="AW50">
            <v>38080.285714285681</v>
          </cell>
          <cell r="AY50">
            <v>3802.1904761904798</v>
          </cell>
          <cell r="BB50">
            <v>4879.8119999999999</v>
          </cell>
          <cell r="BF50">
            <v>10000</v>
          </cell>
          <cell r="BH50">
            <v>4746.3767834999999</v>
          </cell>
          <cell r="BI50">
            <v>3531</v>
          </cell>
          <cell r="BJ50">
            <v>3780.0919199999994</v>
          </cell>
          <cell r="BK50">
            <v>1930.5514800000001</v>
          </cell>
          <cell r="BL50">
            <v>594</v>
          </cell>
          <cell r="BM50">
            <v>3611.3030690000005</v>
          </cell>
          <cell r="BN50">
            <v>9193</v>
          </cell>
          <cell r="BO50">
            <v>2496.1818124671054</v>
          </cell>
          <cell r="BP50">
            <v>1816.6370476190482</v>
          </cell>
          <cell r="BQ50">
            <v>534.23809523809496</v>
          </cell>
        </row>
        <row r="51">
          <cell r="F51">
            <v>4</v>
          </cell>
          <cell r="J51" t="str">
            <v>НП5</v>
          </cell>
          <cell r="M51" t="str">
            <v>горизонт 1000м.</v>
          </cell>
          <cell r="P51">
            <v>33</v>
          </cell>
          <cell r="T51">
            <v>47813.890938000004</v>
          </cell>
          <cell r="V51">
            <v>0</v>
          </cell>
          <cell r="W51">
            <v>1694.2752359999999</v>
          </cell>
          <cell r="X51">
            <v>771.87</v>
          </cell>
          <cell r="Y51">
            <v>18585.855390000001</v>
          </cell>
          <cell r="AB51">
            <v>1001</v>
          </cell>
          <cell r="AE51">
            <v>192.3</v>
          </cell>
          <cell r="AF51">
            <v>3737.3032258064518</v>
          </cell>
          <cell r="AH51">
            <v>6394.0818393442623</v>
          </cell>
          <cell r="AI51">
            <v>11888.335416447368</v>
          </cell>
          <cell r="AL51">
            <v>990</v>
          </cell>
          <cell r="AN51">
            <v>4950</v>
          </cell>
          <cell r="AQ51">
            <v>5588.6709871794874</v>
          </cell>
          <cell r="AW51">
            <v>0</v>
          </cell>
          <cell r="AY51">
            <v>0</v>
          </cell>
          <cell r="BB51">
            <v>4879.8119999999999</v>
          </cell>
          <cell r="BF51">
            <v>0</v>
          </cell>
          <cell r="BH51">
            <v>4746.3767834999999</v>
          </cell>
          <cell r="BI51">
            <v>3531</v>
          </cell>
          <cell r="BJ51">
            <v>3780.0919199999994</v>
          </cell>
          <cell r="BK51">
            <v>1930.5514800000001</v>
          </cell>
          <cell r="BL51">
            <v>594</v>
          </cell>
          <cell r="BM51">
            <v>3611.3030690000005</v>
          </cell>
          <cell r="BN51">
            <v>6622.1</v>
          </cell>
          <cell r="BO51">
            <v>2496.1818124671054</v>
          </cell>
          <cell r="BP51">
            <v>1056.1989523809521</v>
          </cell>
          <cell r="BQ51">
            <v>204</v>
          </cell>
        </row>
        <row r="52">
          <cell r="F52">
            <v>4</v>
          </cell>
          <cell r="J52" t="str">
            <v>НП4</v>
          </cell>
          <cell r="M52" t="str">
            <v>горизонт 1500м.</v>
          </cell>
          <cell r="P52">
            <v>33</v>
          </cell>
          <cell r="T52">
            <v>47813.890938000011</v>
          </cell>
          <cell r="V52">
            <v>0</v>
          </cell>
          <cell r="W52">
            <v>1694.2752359999999</v>
          </cell>
          <cell r="X52">
            <v>771.87000000000012</v>
          </cell>
          <cell r="Y52">
            <v>21380.355390000001</v>
          </cell>
          <cell r="AB52">
            <v>1131</v>
          </cell>
          <cell r="AE52">
            <v>192.3</v>
          </cell>
          <cell r="AF52">
            <v>3815.3677419354835</v>
          </cell>
          <cell r="AH52">
            <v>6394.0818393442632</v>
          </cell>
          <cell r="AI52">
            <v>13432.275080921054</v>
          </cell>
          <cell r="AL52">
            <v>990</v>
          </cell>
          <cell r="AN52">
            <v>4950</v>
          </cell>
          <cell r="AQ52">
            <v>6509.3595905882348</v>
          </cell>
          <cell r="AW52">
            <v>0</v>
          </cell>
          <cell r="AY52">
            <v>0</v>
          </cell>
          <cell r="BB52">
            <v>4879.8119999999999</v>
          </cell>
          <cell r="BF52">
            <v>0</v>
          </cell>
          <cell r="BH52">
            <v>4746.3767834999999</v>
          </cell>
          <cell r="BI52">
            <v>3531</v>
          </cell>
          <cell r="BJ52">
            <v>3780.0919199999994</v>
          </cell>
          <cell r="BK52">
            <v>1930.5514800000001</v>
          </cell>
          <cell r="BL52">
            <v>594</v>
          </cell>
          <cell r="BM52">
            <v>4390.5991690000001</v>
          </cell>
          <cell r="BN52">
            <v>10479.1</v>
          </cell>
          <cell r="BO52">
            <v>2727.7727621381578</v>
          </cell>
          <cell r="BP52">
            <v>1056.1989523809521</v>
          </cell>
          <cell r="BQ52">
            <v>204</v>
          </cell>
        </row>
        <row r="53">
          <cell r="F53">
            <v>4</v>
          </cell>
          <cell r="J53" t="str">
            <v>НП4</v>
          </cell>
          <cell r="M53" t="str">
            <v>горизонт 1500м.</v>
          </cell>
          <cell r="P53">
            <v>33</v>
          </cell>
          <cell r="T53">
            <v>47813.890938000004</v>
          </cell>
          <cell r="V53">
            <v>0</v>
          </cell>
          <cell r="W53">
            <v>1694.2752359999999</v>
          </cell>
          <cell r="X53">
            <v>771.87</v>
          </cell>
          <cell r="Y53">
            <v>21380.355390000001</v>
          </cell>
          <cell r="AB53">
            <v>1131</v>
          </cell>
          <cell r="AE53">
            <v>192.3</v>
          </cell>
          <cell r="AF53">
            <v>3758.5935483870962</v>
          </cell>
          <cell r="AH53">
            <v>6394.0818393442623</v>
          </cell>
          <cell r="AI53">
            <v>13432.275080921054</v>
          </cell>
          <cell r="AL53">
            <v>990</v>
          </cell>
          <cell r="AN53">
            <v>4950</v>
          </cell>
          <cell r="AQ53">
            <v>4910.7242283675296</v>
          </cell>
          <cell r="AW53">
            <v>0</v>
          </cell>
          <cell r="AY53">
            <v>0</v>
          </cell>
          <cell r="BB53">
            <v>4879.8119999999999</v>
          </cell>
          <cell r="BF53">
            <v>0</v>
          </cell>
          <cell r="BH53">
            <v>4746.3767834999999</v>
          </cell>
          <cell r="BI53">
            <v>3531</v>
          </cell>
          <cell r="BJ53">
            <v>3780.0919199999994</v>
          </cell>
          <cell r="BK53">
            <v>1930.5514800000001</v>
          </cell>
          <cell r="BL53">
            <v>594</v>
          </cell>
          <cell r="BM53">
            <v>4390.5991690000001</v>
          </cell>
          <cell r="BN53">
            <v>10479.1</v>
          </cell>
          <cell r="BO53">
            <v>2727.7727621381578</v>
          </cell>
          <cell r="BP53">
            <v>1056.1989523809521</v>
          </cell>
          <cell r="BQ53">
            <v>204</v>
          </cell>
        </row>
        <row r="54">
          <cell r="F54">
            <v>4</v>
          </cell>
          <cell r="J54" t="str">
            <v>НП4</v>
          </cell>
          <cell r="M54" t="str">
            <v>горизонт 1500м.</v>
          </cell>
          <cell r="P54">
            <v>33</v>
          </cell>
          <cell r="T54">
            <v>47813.890937999997</v>
          </cell>
          <cell r="V54">
            <v>0</v>
          </cell>
          <cell r="W54">
            <v>1694.2752359999999</v>
          </cell>
          <cell r="X54">
            <v>771.87</v>
          </cell>
          <cell r="Y54">
            <v>21380.355390000001</v>
          </cell>
          <cell r="AB54">
            <v>1001</v>
          </cell>
          <cell r="AE54">
            <v>192.3</v>
          </cell>
          <cell r="AF54">
            <v>3843.7548387096776</v>
          </cell>
          <cell r="AH54">
            <v>6394.0818393442623</v>
          </cell>
          <cell r="AI54">
            <v>11888.335416447369</v>
          </cell>
          <cell r="AL54">
            <v>990</v>
          </cell>
          <cell r="AN54">
            <v>4950</v>
          </cell>
          <cell r="AQ54">
            <v>5150.4455913312695</v>
          </cell>
          <cell r="AW54">
            <v>0</v>
          </cell>
          <cell r="AY54">
            <v>0</v>
          </cell>
          <cell r="BB54">
            <v>4879.8119999999999</v>
          </cell>
          <cell r="BF54">
            <v>0</v>
          </cell>
          <cell r="BH54">
            <v>4746.3767834999999</v>
          </cell>
          <cell r="BI54">
            <v>3531</v>
          </cell>
          <cell r="BJ54">
            <v>3780.0919199999994</v>
          </cell>
          <cell r="BK54">
            <v>1930.5514800000001</v>
          </cell>
          <cell r="BL54">
            <v>594</v>
          </cell>
          <cell r="BM54">
            <v>4390.5991690000001</v>
          </cell>
          <cell r="BN54">
            <v>10479.1</v>
          </cell>
          <cell r="BO54">
            <v>2496.1818124671054</v>
          </cell>
          <cell r="BP54">
            <v>1056.1989523809521</v>
          </cell>
          <cell r="BQ54">
            <v>204</v>
          </cell>
        </row>
        <row r="55">
          <cell r="F55">
            <v>4</v>
          </cell>
          <cell r="J55" t="str">
            <v>НП4</v>
          </cell>
          <cell r="M55" t="str">
            <v>горизонт 1500м.</v>
          </cell>
          <cell r="P55">
            <v>34</v>
          </cell>
          <cell r="T55">
            <v>48363.132028000015</v>
          </cell>
          <cell r="V55">
            <v>0</v>
          </cell>
          <cell r="W55">
            <v>1694.2752359999999</v>
          </cell>
          <cell r="X55">
            <v>795.2600000000001</v>
          </cell>
          <cell r="Y55">
            <v>21380.355390000001</v>
          </cell>
          <cell r="AB55">
            <v>1222</v>
          </cell>
          <cell r="AE55">
            <v>192.3</v>
          </cell>
          <cell r="AF55">
            <v>3850.5548387096774</v>
          </cell>
          <cell r="AH55">
            <v>5425.2815606557378</v>
          </cell>
          <cell r="AI55">
            <v>14513.032846052633</v>
          </cell>
          <cell r="AL55">
            <v>990</v>
          </cell>
          <cell r="AN55">
            <v>5100</v>
          </cell>
          <cell r="AQ55">
            <v>6228.6902610707202</v>
          </cell>
          <cell r="AW55">
            <v>0</v>
          </cell>
          <cell r="AY55">
            <v>0</v>
          </cell>
          <cell r="BB55">
            <v>4879.8119999999999</v>
          </cell>
          <cell r="BF55">
            <v>0</v>
          </cell>
          <cell r="BH55">
            <v>4833.0104430000001</v>
          </cell>
          <cell r="BI55">
            <v>3638</v>
          </cell>
          <cell r="BJ55">
            <v>3780.0919199999994</v>
          </cell>
          <cell r="BK55">
            <v>1930.5514800000001</v>
          </cell>
          <cell r="BL55">
            <v>612</v>
          </cell>
          <cell r="BM55">
            <v>4390.5991690000001</v>
          </cell>
          <cell r="BN55">
            <v>10479.1</v>
          </cell>
          <cell r="BO55">
            <v>2889.8864269078945</v>
          </cell>
          <cell r="BP55">
            <v>1651.5037142857102</v>
          </cell>
          <cell r="BQ55">
            <v>204</v>
          </cell>
        </row>
        <row r="56">
          <cell r="C56" t="str">
            <v>ГРП</v>
          </cell>
          <cell r="F56">
            <v>5</v>
          </cell>
          <cell r="J56" t="str">
            <v>Ю2-6</v>
          </cell>
          <cell r="M56" t="str">
            <v>горизонт 1000м.</v>
          </cell>
          <cell r="N56" t="str">
            <v>пилот</v>
          </cell>
          <cell r="P56">
            <v>37</v>
          </cell>
          <cell r="T56">
            <v>54653.918739999979</v>
          </cell>
          <cell r="V56">
            <v>0</v>
          </cell>
          <cell r="W56">
            <v>120315.785</v>
          </cell>
          <cell r="X56">
            <v>1098.78925</v>
          </cell>
          <cell r="Y56">
            <v>25428.339339999999</v>
          </cell>
          <cell r="AB56">
            <v>1149.442</v>
          </cell>
          <cell r="AE56">
            <v>0</v>
          </cell>
          <cell r="AF56">
            <v>1302.6500000000001</v>
          </cell>
          <cell r="AH56">
            <v>9106.7226196721313</v>
          </cell>
          <cell r="AI56">
            <v>11652.611000000001</v>
          </cell>
          <cell r="AL56">
            <v>213.95</v>
          </cell>
          <cell r="AN56">
            <v>2381.1556700000001</v>
          </cell>
          <cell r="AQ56">
            <v>7808.29</v>
          </cell>
          <cell r="AW56">
            <v>52495.5</v>
          </cell>
          <cell r="AY56">
            <v>4517.5749999999998</v>
          </cell>
          <cell r="BB56">
            <v>4879.8119999999999</v>
          </cell>
          <cell r="BF56">
            <v>10000</v>
          </cell>
          <cell r="BH56">
            <v>3503.4974364999998</v>
          </cell>
          <cell r="BI56">
            <v>14419.589000000002</v>
          </cell>
          <cell r="BJ56">
            <v>0</v>
          </cell>
          <cell r="BK56">
            <v>0</v>
          </cell>
          <cell r="BL56">
            <v>0</v>
          </cell>
          <cell r="BM56">
            <v>6375.5359799999987</v>
          </cell>
          <cell r="BN56">
            <v>6740.5175999999992</v>
          </cell>
          <cell r="BO56">
            <v>2324.9471100000001</v>
          </cell>
          <cell r="BP56">
            <v>1268.9754000000003</v>
          </cell>
          <cell r="BQ56">
            <v>354.232558139535</v>
          </cell>
        </row>
        <row r="57">
          <cell r="F57">
            <v>5</v>
          </cell>
          <cell r="J57" t="str">
            <v>НП4</v>
          </cell>
          <cell r="M57" t="str">
            <v>горизонт 1000м.</v>
          </cell>
          <cell r="N57" t="str">
            <v>пилот</v>
          </cell>
          <cell r="P57">
            <v>35</v>
          </cell>
          <cell r="T57">
            <v>39058.802830000001</v>
          </cell>
          <cell r="V57">
            <v>0</v>
          </cell>
          <cell r="W57">
            <v>1150.56195</v>
          </cell>
          <cell r="X57">
            <v>671.7</v>
          </cell>
          <cell r="Y57">
            <v>23304.955390000003</v>
          </cell>
          <cell r="AB57">
            <v>1422.2</v>
          </cell>
          <cell r="AE57">
            <v>0</v>
          </cell>
          <cell r="AF57">
            <v>694.8</v>
          </cell>
          <cell r="AH57">
            <v>6781.6019508196723</v>
          </cell>
          <cell r="AI57">
            <v>11916.654359999999</v>
          </cell>
          <cell r="AL57">
            <v>1155</v>
          </cell>
          <cell r="AN57">
            <v>1312.5023100000001</v>
          </cell>
          <cell r="AQ57">
            <v>2399.2619999999997</v>
          </cell>
          <cell r="AW57">
            <v>52495.5</v>
          </cell>
          <cell r="AY57">
            <v>4517.5749999999998</v>
          </cell>
          <cell r="BB57">
            <v>9759.6239999999998</v>
          </cell>
          <cell r="BF57">
            <v>10000</v>
          </cell>
          <cell r="BH57">
            <v>4163.8592825000005</v>
          </cell>
          <cell r="BI57">
            <v>5133</v>
          </cell>
          <cell r="BJ57">
            <v>1500</v>
          </cell>
          <cell r="BK57">
            <v>0</v>
          </cell>
          <cell r="BL57">
            <v>490</v>
          </cell>
          <cell r="BM57">
            <v>7092.0758810000007</v>
          </cell>
          <cell r="BN57">
            <v>9193</v>
          </cell>
          <cell r="BO57">
            <v>2608.8382099999999</v>
          </cell>
          <cell r="BP57">
            <v>1494.0609119999999</v>
          </cell>
          <cell r="BQ57">
            <v>612.23255813953506</v>
          </cell>
        </row>
        <row r="58">
          <cell r="C58" t="str">
            <v>ГРП</v>
          </cell>
          <cell r="F58">
            <v>5</v>
          </cell>
          <cell r="J58" t="str">
            <v>Ю2-6</v>
          </cell>
          <cell r="M58" t="str">
            <v>горизонт 1000м.</v>
          </cell>
          <cell r="N58" t="str">
            <v>пилот</v>
          </cell>
          <cell r="P58">
            <v>39</v>
          </cell>
          <cell r="T58">
            <v>54947.065039999987</v>
          </cell>
          <cell r="V58">
            <v>0</v>
          </cell>
          <cell r="W58">
            <v>0</v>
          </cell>
          <cell r="X58">
            <v>966.68500000000006</v>
          </cell>
          <cell r="Y58">
            <v>21585.855390000001</v>
          </cell>
          <cell r="AB58">
            <v>1481.2790000000002</v>
          </cell>
          <cell r="AE58">
            <v>192.3</v>
          </cell>
          <cell r="AF58">
            <v>319.75806451612902</v>
          </cell>
          <cell r="AH58">
            <v>7265.5638180327887</v>
          </cell>
          <cell r="AI58">
            <v>18606.407173184212</v>
          </cell>
          <cell r="AL58">
            <v>1053.25</v>
          </cell>
          <cell r="AN58">
            <v>2280.3854499999998</v>
          </cell>
          <cell r="AQ58">
            <v>4718.4849494505306</v>
          </cell>
          <cell r="AW58">
            <v>52495.5</v>
          </cell>
          <cell r="AY58">
            <v>4517.5749999999998</v>
          </cell>
          <cell r="BB58">
            <v>4879.8119999999999</v>
          </cell>
          <cell r="BF58">
            <v>10000</v>
          </cell>
          <cell r="BH58">
            <v>4942.1692312499999</v>
          </cell>
          <cell r="BI58">
            <v>6232.0875000000005</v>
          </cell>
          <cell r="BJ58">
            <v>5280.0919199999989</v>
          </cell>
          <cell r="BK58">
            <v>1930.5514800000001</v>
          </cell>
          <cell r="BL58">
            <v>506.25</v>
          </cell>
          <cell r="BM58">
            <v>5933.3349410000001</v>
          </cell>
          <cell r="BN58">
            <v>9193</v>
          </cell>
          <cell r="BO58">
            <v>4619.477633930961</v>
          </cell>
          <cell r="BP58">
            <v>1269.0034000000003</v>
          </cell>
          <cell r="BQ58">
            <v>354.232558139535</v>
          </cell>
        </row>
        <row r="59">
          <cell r="C59" t="str">
            <v>ГРП</v>
          </cell>
          <cell r="F59">
            <v>5</v>
          </cell>
          <cell r="J59" t="str">
            <v>Ю2-6</v>
          </cell>
          <cell r="M59" t="str">
            <v>горизонт 1000м.</v>
          </cell>
          <cell r="P59">
            <v>34</v>
          </cell>
          <cell r="T59">
            <v>44900.673750000002</v>
          </cell>
          <cell r="V59">
            <v>0</v>
          </cell>
          <cell r="W59">
            <v>1438.20244</v>
          </cell>
          <cell r="X59">
            <v>840.04</v>
          </cell>
          <cell r="Y59">
            <v>21585.855390000001</v>
          </cell>
          <cell r="AB59">
            <v>1011.199</v>
          </cell>
          <cell r="AE59">
            <v>192.3</v>
          </cell>
          <cell r="AF59">
            <v>290.80718002081164</v>
          </cell>
          <cell r="AH59">
            <v>6587.8418950819669</v>
          </cell>
          <cell r="AI59">
            <v>13035.965826447369</v>
          </cell>
          <cell r="AL59">
            <v>1054.9000000000001</v>
          </cell>
          <cell r="AN59">
            <v>2553.54441</v>
          </cell>
          <cell r="AQ59">
            <v>5044.3124369644611</v>
          </cell>
          <cell r="AW59">
            <v>52495.5</v>
          </cell>
          <cell r="AY59">
            <v>4517.5749999999998</v>
          </cell>
          <cell r="BB59">
            <v>4879.8119999999999</v>
          </cell>
          <cell r="BF59">
            <v>12880</v>
          </cell>
          <cell r="BH59">
            <v>4480.9001030000009</v>
          </cell>
          <cell r="BI59">
            <v>5204.1500000000005</v>
          </cell>
          <cell r="BJ59">
            <v>5280.0919199999989</v>
          </cell>
          <cell r="BK59">
            <v>1930.5514800000001</v>
          </cell>
          <cell r="BL59">
            <v>459</v>
          </cell>
          <cell r="BM59">
            <v>5831.6831510000002</v>
          </cell>
          <cell r="BN59">
            <v>9193</v>
          </cell>
          <cell r="BO59">
            <v>3505.6459085835918</v>
          </cell>
          <cell r="BP59">
            <v>1403.4510000000002</v>
          </cell>
          <cell r="BQ59">
            <v>354.232558139535</v>
          </cell>
        </row>
        <row r="60">
          <cell r="C60" t="str">
            <v>ГРП</v>
          </cell>
          <cell r="F60">
            <v>5</v>
          </cell>
          <cell r="J60" t="str">
            <v>Ю2-6</v>
          </cell>
          <cell r="M60" t="str">
            <v>горизонт 1000м.</v>
          </cell>
          <cell r="N60" t="str">
            <v>пилот</v>
          </cell>
          <cell r="P60">
            <v>43</v>
          </cell>
          <cell r="T60">
            <v>60401.673240000011</v>
          </cell>
          <cell r="V60">
            <v>0</v>
          </cell>
          <cell r="W60">
            <v>1438.20244</v>
          </cell>
          <cell r="X60">
            <v>1050.5500000000002</v>
          </cell>
          <cell r="Y60">
            <v>23304.955390000003</v>
          </cell>
          <cell r="AB60">
            <v>1271.1990000000001</v>
          </cell>
          <cell r="AE60">
            <v>192.3</v>
          </cell>
          <cell r="AF60">
            <v>367.74599375650359</v>
          </cell>
          <cell r="AH60">
            <v>8331.6823967213131</v>
          </cell>
          <cell r="AI60">
            <v>16137.285185394738</v>
          </cell>
          <cell r="AL60">
            <v>1219.9000000000001</v>
          </cell>
          <cell r="AN60">
            <v>2607.1336999999999</v>
          </cell>
          <cell r="AQ60">
            <v>5642.9912900150666</v>
          </cell>
          <cell r="AW60">
            <v>52495.5</v>
          </cell>
          <cell r="AY60">
            <v>4517.5749999999998</v>
          </cell>
          <cell r="BB60">
            <v>4879.8119999999999</v>
          </cell>
          <cell r="BF60">
            <v>10000</v>
          </cell>
          <cell r="BH60">
            <v>5667.0207184999999</v>
          </cell>
          <cell r="BI60">
            <v>6436.4750000000004</v>
          </cell>
          <cell r="BJ60">
            <v>5635.7919199999997</v>
          </cell>
          <cell r="BK60">
            <v>1930.5514800000001</v>
          </cell>
          <cell r="BL60">
            <v>580.5</v>
          </cell>
          <cell r="BM60">
            <v>7276.9601710000006</v>
          </cell>
          <cell r="BN60">
            <v>9193</v>
          </cell>
          <cell r="BO60">
            <v>4158.8577843730654</v>
          </cell>
          <cell r="BP60">
            <v>1319.4198750000003</v>
          </cell>
          <cell r="BQ60">
            <v>354.232558139535</v>
          </cell>
        </row>
        <row r="61">
          <cell r="C61" t="str">
            <v>ГРП</v>
          </cell>
          <cell r="F61">
            <v>5</v>
          </cell>
          <cell r="J61" t="str">
            <v>Ю2-6</v>
          </cell>
          <cell r="M61" t="str">
            <v>горизонт 1000м.</v>
          </cell>
          <cell r="P61">
            <v>34</v>
          </cell>
          <cell r="T61">
            <v>43514.746369999993</v>
          </cell>
          <cell r="V61">
            <v>0</v>
          </cell>
          <cell r="W61">
            <v>1438.20244</v>
          </cell>
          <cell r="X61">
            <v>795.2600000000001</v>
          </cell>
          <cell r="Y61">
            <v>18585.855390000001</v>
          </cell>
          <cell r="AB61">
            <v>1001</v>
          </cell>
          <cell r="AE61">
            <v>192.3</v>
          </cell>
          <cell r="AF61">
            <v>289.66253902185224</v>
          </cell>
          <cell r="AH61">
            <v>6587.8418950819687</v>
          </cell>
          <cell r="AI61">
            <v>11888.335416447369</v>
          </cell>
          <cell r="AL61">
            <v>990</v>
          </cell>
          <cell r="AN61">
            <v>2130</v>
          </cell>
          <cell r="AQ61">
            <v>4852.3421371023633</v>
          </cell>
          <cell r="AW61">
            <v>52495.5</v>
          </cell>
          <cell r="AY61">
            <v>4517.5749999999998</v>
          </cell>
          <cell r="BB61">
            <v>4879.8119999999999</v>
          </cell>
          <cell r="BF61">
            <v>10000</v>
          </cell>
          <cell r="BH61">
            <v>4483.6942779999999</v>
          </cell>
          <cell r="BI61">
            <v>4610.5625</v>
          </cell>
          <cell r="BJ61">
            <v>5280.0919199999989</v>
          </cell>
          <cell r="BK61">
            <v>1930.5514800000001</v>
          </cell>
          <cell r="BL61">
            <v>459</v>
          </cell>
          <cell r="BM61">
            <v>5700.0446910000001</v>
          </cell>
          <cell r="BN61">
            <v>9193</v>
          </cell>
          <cell r="BO61">
            <v>3268.5753185835915</v>
          </cell>
          <cell r="BP61">
            <v>1864.7790000000002</v>
          </cell>
          <cell r="BQ61">
            <v>354.232558139535</v>
          </cell>
        </row>
        <row r="62">
          <cell r="C62" t="str">
            <v>ГРП</v>
          </cell>
          <cell r="F62">
            <v>5</v>
          </cell>
          <cell r="J62" t="str">
            <v>Ю2-6</v>
          </cell>
          <cell r="M62" t="str">
            <v>горизонт 1000м.</v>
          </cell>
          <cell r="N62" t="str">
            <v>пилот</v>
          </cell>
          <cell r="O62" t="str">
            <v>керн</v>
          </cell>
          <cell r="P62">
            <v>76</v>
          </cell>
          <cell r="T62">
            <v>100256.19806</v>
          </cell>
          <cell r="V62">
            <v>7903.8520000000008</v>
          </cell>
          <cell r="W62">
            <v>1464.0900796829369</v>
          </cell>
          <cell r="X62">
            <v>1822.4199999999998</v>
          </cell>
          <cell r="Y62">
            <v>22304.955389999999</v>
          </cell>
          <cell r="AB62">
            <v>1271.633</v>
          </cell>
          <cell r="AE62">
            <v>192.3</v>
          </cell>
          <cell r="AF62">
            <v>650.72299687825182</v>
          </cell>
          <cell r="AH62">
            <v>14725.764236065574</v>
          </cell>
          <cell r="AI62">
            <v>16184.325345394738</v>
          </cell>
          <cell r="AL62">
            <v>1221.55</v>
          </cell>
          <cell r="AN62">
            <v>9147.3595000000005</v>
          </cell>
          <cell r="AQ62">
            <v>11722.624679020979</v>
          </cell>
          <cell r="AW62">
            <v>52495.5</v>
          </cell>
          <cell r="AY62">
            <v>4517.5749999999998</v>
          </cell>
          <cell r="BB62">
            <v>4879.8119999999999</v>
          </cell>
          <cell r="BF62">
            <v>20000</v>
          </cell>
          <cell r="BH62">
            <v>10157.701175333334</v>
          </cell>
          <cell r="BI62">
            <v>8680.7000000000007</v>
          </cell>
          <cell r="BJ62">
            <v>6635.7919199999997</v>
          </cell>
          <cell r="BK62">
            <v>1930.5514800000001</v>
          </cell>
          <cell r="BL62">
            <v>1026</v>
          </cell>
          <cell r="BM62">
            <v>7237.3781510000008</v>
          </cell>
          <cell r="BN62">
            <v>9193</v>
          </cell>
          <cell r="BO62">
            <v>4168.3885143730658</v>
          </cell>
          <cell r="BP62">
            <v>35662.226820000003</v>
          </cell>
          <cell r="BQ62">
            <v>354.232558139535</v>
          </cell>
        </row>
        <row r="63">
          <cell r="C63" t="str">
            <v>ГРП</v>
          </cell>
          <cell r="F63">
            <v>5</v>
          </cell>
          <cell r="J63" t="str">
            <v>Ю2-6</v>
          </cell>
          <cell r="M63" t="str">
            <v>горизонт 1000м.</v>
          </cell>
          <cell r="P63">
            <v>34</v>
          </cell>
          <cell r="T63">
            <v>44262.861919999996</v>
          </cell>
          <cell r="V63">
            <v>0</v>
          </cell>
          <cell r="W63">
            <v>1464.0900796829369</v>
          </cell>
          <cell r="X63">
            <v>795.26</v>
          </cell>
          <cell r="Y63">
            <v>18585.855390000001</v>
          </cell>
          <cell r="AB63">
            <v>1001</v>
          </cell>
          <cell r="AE63">
            <v>192.3</v>
          </cell>
          <cell r="AF63">
            <v>291.2650364203954</v>
          </cell>
          <cell r="AH63">
            <v>6587.8418950819678</v>
          </cell>
          <cell r="AI63">
            <v>11888.335416447369</v>
          </cell>
          <cell r="AL63">
            <v>990</v>
          </cell>
          <cell r="AN63">
            <v>4080</v>
          </cell>
          <cell r="AQ63">
            <v>4818.5325199219387</v>
          </cell>
          <cell r="AW63">
            <v>52495.5</v>
          </cell>
          <cell r="AY63">
            <v>4517.5749999999998</v>
          </cell>
          <cell r="BB63">
            <v>4879.8119999999999</v>
          </cell>
          <cell r="BF63">
            <v>20000</v>
          </cell>
          <cell r="BH63">
            <v>4544.2347363333338</v>
          </cell>
          <cell r="BI63">
            <v>3638</v>
          </cell>
          <cell r="BJ63">
            <v>3780.0919199999994</v>
          </cell>
          <cell r="BK63">
            <v>1930.5514800000001</v>
          </cell>
          <cell r="BL63">
            <v>459</v>
          </cell>
          <cell r="BM63">
            <v>5700.0446910000001</v>
          </cell>
          <cell r="BN63">
            <v>9193</v>
          </cell>
          <cell r="BO63">
            <v>3268.5753185835915</v>
          </cell>
          <cell r="BP63">
            <v>1864.7790000000002</v>
          </cell>
          <cell r="BQ63">
            <v>354.232558139535</v>
          </cell>
        </row>
        <row r="64">
          <cell r="C64" t="str">
            <v>ГРП</v>
          </cell>
          <cell r="F64">
            <v>5</v>
          </cell>
          <cell r="J64" t="str">
            <v>Ю2-6</v>
          </cell>
          <cell r="M64" t="str">
            <v>горизонт 1000м.</v>
          </cell>
          <cell r="N64" t="str">
            <v>пилот</v>
          </cell>
          <cell r="P64">
            <v>42</v>
          </cell>
          <cell r="T64">
            <v>55938.182589999997</v>
          </cell>
          <cell r="V64">
            <v>0</v>
          </cell>
          <cell r="W64">
            <v>1464.0900796829369</v>
          </cell>
          <cell r="X64">
            <v>1027.1600000000001</v>
          </cell>
          <cell r="Y64">
            <v>22304.955389999999</v>
          </cell>
          <cell r="AB64">
            <v>1271.1990000000001</v>
          </cell>
          <cell r="AE64">
            <v>192.3</v>
          </cell>
          <cell r="AF64">
            <v>358.7139438085328</v>
          </cell>
          <cell r="AH64">
            <v>8137.9223409836068</v>
          </cell>
          <cell r="AI64">
            <v>15976.502445394737</v>
          </cell>
          <cell r="AL64">
            <v>1228.7</v>
          </cell>
          <cell r="AN64">
            <v>5064.4300899999998</v>
          </cell>
          <cell r="AQ64">
            <v>5147.6458560723522</v>
          </cell>
          <cell r="AW64">
            <v>99205.5</v>
          </cell>
          <cell r="AY64">
            <v>4517.5749999999998</v>
          </cell>
          <cell r="BB64">
            <v>4879.8119999999999</v>
          </cell>
          <cell r="BF64">
            <v>10000</v>
          </cell>
          <cell r="BH64">
            <v>5613.4664389999998</v>
          </cell>
          <cell r="BI64">
            <v>5042.7</v>
          </cell>
          <cell r="BJ64">
            <v>4135.7919199999997</v>
          </cell>
          <cell r="BK64">
            <v>1930.5514800000001</v>
          </cell>
          <cell r="BL64">
            <v>567</v>
          </cell>
          <cell r="BM64">
            <v>7265.163571000001</v>
          </cell>
          <cell r="BN64">
            <v>9193</v>
          </cell>
          <cell r="BO64">
            <v>4128.9483543730657</v>
          </cell>
          <cell r="BP64">
            <v>1864.7790000000002</v>
          </cell>
          <cell r="BQ64">
            <v>354.232558139535</v>
          </cell>
        </row>
        <row r="65">
          <cell r="C65" t="str">
            <v>ГРП</v>
          </cell>
          <cell r="F65">
            <v>5</v>
          </cell>
          <cell r="J65" t="str">
            <v>Ю2-6</v>
          </cell>
          <cell r="M65" t="str">
            <v>горизонт 1000м.</v>
          </cell>
          <cell r="P65">
            <v>34</v>
          </cell>
          <cell r="T65">
            <v>44262.86192000001</v>
          </cell>
          <cell r="V65">
            <v>0</v>
          </cell>
          <cell r="W65">
            <v>1464.0900796829369</v>
          </cell>
          <cell r="X65">
            <v>795.26</v>
          </cell>
          <cell r="Y65">
            <v>18585.855390000001</v>
          </cell>
          <cell r="AB65">
            <v>1001</v>
          </cell>
          <cell r="AE65">
            <v>192.3</v>
          </cell>
          <cell r="AF65">
            <v>290.17762747138391</v>
          </cell>
          <cell r="AH65">
            <v>6587.8418950819669</v>
          </cell>
          <cell r="AI65">
            <v>11888.335416447369</v>
          </cell>
          <cell r="AL65">
            <v>990</v>
          </cell>
          <cell r="AN65">
            <v>4080</v>
          </cell>
          <cell r="AQ65">
            <v>3874.8444444444449</v>
          </cell>
          <cell r="AW65">
            <v>52495.5</v>
          </cell>
          <cell r="AY65">
            <v>4517.5749999999998</v>
          </cell>
          <cell r="BB65">
            <v>4879.8119999999999</v>
          </cell>
          <cell r="BF65">
            <v>10000</v>
          </cell>
          <cell r="BH65">
            <v>4544.2347363333338</v>
          </cell>
          <cell r="BI65">
            <v>3638</v>
          </cell>
          <cell r="BJ65">
            <v>3780.0919199999994</v>
          </cell>
          <cell r="BK65">
            <v>1930.5514800000001</v>
          </cell>
          <cell r="BL65">
            <v>459</v>
          </cell>
          <cell r="BM65">
            <v>5700.0446910000001</v>
          </cell>
          <cell r="BN65">
            <v>9193</v>
          </cell>
          <cell r="BO65">
            <v>3268.5753185835915</v>
          </cell>
          <cell r="BP65">
            <v>1864.7790000000002</v>
          </cell>
          <cell r="BQ65">
            <v>354.232558139535</v>
          </cell>
        </row>
        <row r="66">
          <cell r="C66" t="str">
            <v>ГРП</v>
          </cell>
          <cell r="F66">
            <v>5</v>
          </cell>
          <cell r="J66" t="str">
            <v>Ю2-6</v>
          </cell>
          <cell r="M66" t="str">
            <v>горизонт 1000м.</v>
          </cell>
          <cell r="P66">
            <v>34</v>
          </cell>
          <cell r="T66">
            <v>44262.861919999996</v>
          </cell>
          <cell r="V66">
            <v>6515.2</v>
          </cell>
          <cell r="W66">
            <v>1464.0900796829369</v>
          </cell>
          <cell r="X66">
            <v>795.26</v>
          </cell>
          <cell r="Y66">
            <v>18585.855390000001</v>
          </cell>
          <cell r="AB66">
            <v>1001</v>
          </cell>
          <cell r="AE66">
            <v>192.3</v>
          </cell>
          <cell r="AF66">
            <v>289.57669094693028</v>
          </cell>
          <cell r="AH66">
            <v>6587.8418950819669</v>
          </cell>
          <cell r="AI66">
            <v>11888.335416447369</v>
          </cell>
          <cell r="AL66">
            <v>990</v>
          </cell>
          <cell r="AN66">
            <v>4080</v>
          </cell>
          <cell r="AQ66">
            <v>3804.941666113732</v>
          </cell>
          <cell r="AW66">
            <v>52495.5</v>
          </cell>
          <cell r="AY66">
            <v>4517.5749999999998</v>
          </cell>
          <cell r="BB66">
            <v>4879.8119999999999</v>
          </cell>
          <cell r="BF66">
            <v>10000</v>
          </cell>
          <cell r="BH66">
            <v>4544.2347363333329</v>
          </cell>
          <cell r="BI66">
            <v>3638</v>
          </cell>
          <cell r="BJ66">
            <v>3780.0919199999994</v>
          </cell>
          <cell r="BK66">
            <v>1930.5514800000001</v>
          </cell>
          <cell r="BL66">
            <v>459</v>
          </cell>
          <cell r="BM66">
            <v>5700.0446910000001</v>
          </cell>
          <cell r="BN66">
            <v>9193</v>
          </cell>
          <cell r="BO66">
            <v>3268.5753185835915</v>
          </cell>
          <cell r="BP66">
            <v>1864.7790000000002</v>
          </cell>
          <cell r="BQ66">
            <v>354.232558139535</v>
          </cell>
        </row>
        <row r="67">
          <cell r="F67">
            <v>5</v>
          </cell>
          <cell r="J67" t="str">
            <v>НП4</v>
          </cell>
          <cell r="M67" t="str">
            <v>горизонт 1500м.</v>
          </cell>
          <cell r="P67">
            <v>36</v>
          </cell>
          <cell r="T67">
            <v>46866.559679999998</v>
          </cell>
          <cell r="V67">
            <v>0</v>
          </cell>
          <cell r="W67">
            <v>1464.0900796829369</v>
          </cell>
          <cell r="X67">
            <v>842.04000000000008</v>
          </cell>
          <cell r="Y67">
            <v>21380.355390000001</v>
          </cell>
          <cell r="AB67">
            <v>1131</v>
          </cell>
          <cell r="AE67">
            <v>192.3</v>
          </cell>
          <cell r="AF67">
            <v>308.32757544224773</v>
          </cell>
          <cell r="AH67">
            <v>6975.3620065573778</v>
          </cell>
          <cell r="AI67">
            <v>13432.275080921054</v>
          </cell>
          <cell r="AL67">
            <v>990</v>
          </cell>
          <cell r="AN67">
            <v>4320</v>
          </cell>
          <cell r="AQ67">
            <v>4295.7202936174081</v>
          </cell>
          <cell r="AW67">
            <v>0</v>
          </cell>
          <cell r="AY67">
            <v>0</v>
          </cell>
          <cell r="BB67">
            <v>4879.8119999999999</v>
          </cell>
          <cell r="BF67">
            <v>0</v>
          </cell>
          <cell r="BH67">
            <v>4811.5426619999998</v>
          </cell>
          <cell r="BI67">
            <v>3852</v>
          </cell>
          <cell r="BJ67">
            <v>3780.0919199999994</v>
          </cell>
          <cell r="BK67">
            <v>1930.5514800000001</v>
          </cell>
          <cell r="BL67">
            <v>486</v>
          </cell>
          <cell r="BM67">
            <v>6532.328308000001</v>
          </cell>
          <cell r="BN67">
            <v>10479.1</v>
          </cell>
          <cell r="BO67">
            <v>3577.3632514783289</v>
          </cell>
          <cell r="BP67">
            <v>961.26400000000001</v>
          </cell>
          <cell r="BQ67">
            <v>204</v>
          </cell>
        </row>
        <row r="68">
          <cell r="C68" t="str">
            <v>ГРП</v>
          </cell>
          <cell r="F68">
            <v>5</v>
          </cell>
          <cell r="J68" t="str">
            <v>Ю2-6</v>
          </cell>
          <cell r="M68" t="str">
            <v>горизонт 1000м.</v>
          </cell>
          <cell r="P68">
            <v>34</v>
          </cell>
          <cell r="T68">
            <v>44262.86192000001</v>
          </cell>
          <cell r="V68">
            <v>0</v>
          </cell>
          <cell r="W68">
            <v>1464.0900796829369</v>
          </cell>
          <cell r="X68">
            <v>795.26</v>
          </cell>
          <cell r="Y68">
            <v>18585.855390000001</v>
          </cell>
          <cell r="AB68">
            <v>1001</v>
          </cell>
          <cell r="AE68">
            <v>192.3</v>
          </cell>
          <cell r="AF68">
            <v>290.17762747138391</v>
          </cell>
          <cell r="AH68">
            <v>6587.8418950819669</v>
          </cell>
          <cell r="AI68">
            <v>11888.335416447369</v>
          </cell>
          <cell r="AL68">
            <v>990</v>
          </cell>
          <cell r="AN68">
            <v>4080</v>
          </cell>
          <cell r="AQ68">
            <v>3936.8310982658968</v>
          </cell>
          <cell r="AW68">
            <v>38080.285714285681</v>
          </cell>
          <cell r="AY68">
            <v>3802.1904761904798</v>
          </cell>
          <cell r="BB68">
            <v>4879.8119999999999</v>
          </cell>
          <cell r="BF68">
            <v>28240</v>
          </cell>
          <cell r="BH68">
            <v>4544.2347363333338</v>
          </cell>
          <cell r="BI68">
            <v>3638</v>
          </cell>
          <cell r="BJ68">
            <v>3780.0919199999994</v>
          </cell>
          <cell r="BK68">
            <v>1930.5514800000001</v>
          </cell>
          <cell r="BL68">
            <v>459</v>
          </cell>
          <cell r="BM68">
            <v>5700.0446910000001</v>
          </cell>
          <cell r="BN68">
            <v>9193</v>
          </cell>
          <cell r="BO68">
            <v>3268.5753185835915</v>
          </cell>
          <cell r="BP68">
            <v>1721.7020952380963</v>
          </cell>
          <cell r="BQ68">
            <v>1534.238095238095</v>
          </cell>
        </row>
        <row r="69">
          <cell r="F69">
            <v>5</v>
          </cell>
          <cell r="J69" t="str">
            <v>НП2-3</v>
          </cell>
          <cell r="M69" t="str">
            <v>горизонт 1000м.</v>
          </cell>
          <cell r="P69">
            <v>34</v>
          </cell>
          <cell r="T69">
            <v>44262.86192000001</v>
          </cell>
          <cell r="V69">
            <v>0</v>
          </cell>
          <cell r="W69">
            <v>1464.0900796829369</v>
          </cell>
          <cell r="X69">
            <v>795.26</v>
          </cell>
          <cell r="Y69">
            <v>18585.855390000001</v>
          </cell>
          <cell r="AB69">
            <v>1001</v>
          </cell>
          <cell r="AE69">
            <v>192.3</v>
          </cell>
          <cell r="AF69">
            <v>290.57825182101976</v>
          </cell>
          <cell r="AH69">
            <v>6587.8418950819669</v>
          </cell>
          <cell r="AI69">
            <v>11888.335416447368</v>
          </cell>
          <cell r="AL69">
            <v>990</v>
          </cell>
          <cell r="AN69">
            <v>4080</v>
          </cell>
          <cell r="AQ69">
            <v>4196.7728284023669</v>
          </cell>
          <cell r="AW69">
            <v>0</v>
          </cell>
          <cell r="AY69">
            <v>0</v>
          </cell>
          <cell r="BB69">
            <v>4879.8119999999999</v>
          </cell>
          <cell r="BF69">
            <v>0</v>
          </cell>
          <cell r="BH69">
            <v>4544.2347363333329</v>
          </cell>
          <cell r="BI69">
            <v>3638</v>
          </cell>
          <cell r="BJ69">
            <v>3780.0919199999994</v>
          </cell>
          <cell r="BK69">
            <v>1930.5514800000001</v>
          </cell>
          <cell r="BL69">
            <v>459</v>
          </cell>
          <cell r="BM69">
            <v>5700.0446910000001</v>
          </cell>
          <cell r="BN69">
            <v>6622.1</v>
          </cell>
          <cell r="BO69">
            <v>3268.5753185835915</v>
          </cell>
          <cell r="BP69">
            <v>961.26400000000001</v>
          </cell>
          <cell r="BQ69">
            <v>204</v>
          </cell>
        </row>
        <row r="70">
          <cell r="F70">
            <v>5</v>
          </cell>
          <cell r="J70" t="str">
            <v>НП2-3</v>
          </cell>
          <cell r="M70" t="str">
            <v>горизонт 1000м.</v>
          </cell>
          <cell r="P70">
            <v>33</v>
          </cell>
          <cell r="T70">
            <v>41699.271502499992</v>
          </cell>
          <cell r="V70">
            <v>0</v>
          </cell>
          <cell r="W70">
            <v>1464.0900796829369</v>
          </cell>
          <cell r="X70">
            <v>771.87</v>
          </cell>
          <cell r="Y70">
            <v>18585.855390000001</v>
          </cell>
          <cell r="AB70">
            <v>1001</v>
          </cell>
          <cell r="AE70">
            <v>192.3</v>
          </cell>
          <cell r="AF70">
            <v>281.05972944849117</v>
          </cell>
          <cell r="AH70">
            <v>6394.0818393442623</v>
          </cell>
          <cell r="AI70">
            <v>11888.335416447368</v>
          </cell>
          <cell r="AL70">
            <v>990</v>
          </cell>
          <cell r="AN70">
            <v>3960</v>
          </cell>
          <cell r="AQ70">
            <v>5295.5881694003292</v>
          </cell>
          <cell r="AW70">
            <v>0</v>
          </cell>
          <cell r="AY70">
            <v>0</v>
          </cell>
          <cell r="BB70">
            <v>4879.8119999999999</v>
          </cell>
          <cell r="BF70">
            <v>0</v>
          </cell>
          <cell r="BH70">
            <v>4468.4184318333328</v>
          </cell>
          <cell r="BI70">
            <v>3531</v>
          </cell>
          <cell r="BJ70">
            <v>3780.0919199999994</v>
          </cell>
          <cell r="BK70">
            <v>1930.5514800000001</v>
          </cell>
          <cell r="BL70">
            <v>445.5</v>
          </cell>
          <cell r="BM70">
            <v>5700.0446910000001</v>
          </cell>
          <cell r="BN70">
            <v>6622.1</v>
          </cell>
          <cell r="BO70">
            <v>2927.7343991524767</v>
          </cell>
          <cell r="BP70">
            <v>1056.1989523809521</v>
          </cell>
          <cell r="BQ70">
            <v>204</v>
          </cell>
        </row>
        <row r="71">
          <cell r="F71">
            <v>5</v>
          </cell>
          <cell r="J71" t="str">
            <v>НП2-3</v>
          </cell>
          <cell r="M71" t="str">
            <v>горизонт 1000м.</v>
          </cell>
          <cell r="P71">
            <v>33</v>
          </cell>
          <cell r="T71">
            <v>41595.850064999999</v>
          </cell>
          <cell r="V71">
            <v>0</v>
          </cell>
          <cell r="W71">
            <v>1490.4437011172297</v>
          </cell>
          <cell r="X71">
            <v>771.87</v>
          </cell>
          <cell r="Y71">
            <v>18585.855390000001</v>
          </cell>
          <cell r="AB71">
            <v>1001</v>
          </cell>
          <cell r="AE71">
            <v>192.3</v>
          </cell>
          <cell r="AF71">
            <v>285.93467370298794</v>
          </cell>
          <cell r="AH71">
            <v>6394.0818393442632</v>
          </cell>
          <cell r="AI71">
            <v>11888.335416447369</v>
          </cell>
          <cell r="AL71">
            <v>990</v>
          </cell>
          <cell r="AN71">
            <v>3960</v>
          </cell>
          <cell r="AQ71">
            <v>4135.9945767998879</v>
          </cell>
          <cell r="AW71">
            <v>0</v>
          </cell>
          <cell r="AY71">
            <v>0</v>
          </cell>
          <cell r="BB71">
            <v>4879.8119999999999</v>
          </cell>
          <cell r="BF71">
            <v>0</v>
          </cell>
          <cell r="BH71">
            <v>4473.1592235000007</v>
          </cell>
          <cell r="BI71">
            <v>3531</v>
          </cell>
          <cell r="BJ71">
            <v>3780.0919199999994</v>
          </cell>
          <cell r="BK71">
            <v>1930.5514800000001</v>
          </cell>
          <cell r="BL71">
            <v>445.5</v>
          </cell>
          <cell r="BM71">
            <v>5700.0446910000001</v>
          </cell>
          <cell r="BN71">
            <v>6622.1</v>
          </cell>
          <cell r="BO71">
            <v>2595.7873712906348</v>
          </cell>
          <cell r="BP71">
            <v>1056.1989523809521</v>
          </cell>
          <cell r="BQ71">
            <v>204</v>
          </cell>
        </row>
        <row r="72">
          <cell r="C72" t="str">
            <v>ГРП</v>
          </cell>
          <cell r="F72">
            <v>5</v>
          </cell>
          <cell r="J72" t="str">
            <v>Ю2-6</v>
          </cell>
          <cell r="M72" t="str">
            <v>горизонт 1000м.</v>
          </cell>
          <cell r="P72">
            <v>33</v>
          </cell>
          <cell r="T72">
            <v>41595.850064999999</v>
          </cell>
          <cell r="V72">
            <v>0</v>
          </cell>
          <cell r="W72">
            <v>1490.4437011172297</v>
          </cell>
          <cell r="X72">
            <v>771.87</v>
          </cell>
          <cell r="Y72">
            <v>18585.855390000001</v>
          </cell>
          <cell r="AB72">
            <v>1001</v>
          </cell>
          <cell r="AE72">
            <v>192.3</v>
          </cell>
          <cell r="AF72">
            <v>281.66066597294486</v>
          </cell>
          <cell r="AH72">
            <v>6394.0818393442623</v>
          </cell>
          <cell r="AI72">
            <v>11888.335416447369</v>
          </cell>
          <cell r="AL72">
            <v>990</v>
          </cell>
          <cell r="AN72">
            <v>3960</v>
          </cell>
          <cell r="AQ72">
            <v>4677.2700162989458</v>
          </cell>
          <cell r="AW72">
            <v>38080.285714285681</v>
          </cell>
          <cell r="AY72">
            <v>3802.1904761904798</v>
          </cell>
          <cell r="BB72">
            <v>4879.8119999999999</v>
          </cell>
          <cell r="BF72">
            <v>10000</v>
          </cell>
          <cell r="BH72">
            <v>4473.1592234999998</v>
          </cell>
          <cell r="BI72">
            <v>3531</v>
          </cell>
          <cell r="BJ72">
            <v>3780.0919199999994</v>
          </cell>
          <cell r="BK72">
            <v>1930.5514800000001</v>
          </cell>
          <cell r="BL72">
            <v>445.5</v>
          </cell>
          <cell r="BM72">
            <v>5700.0446910000001</v>
          </cell>
          <cell r="BN72">
            <v>9193</v>
          </cell>
          <cell r="BO72">
            <v>2595.7873712906348</v>
          </cell>
          <cell r="BP72">
            <v>1816.6370476190482</v>
          </cell>
          <cell r="BQ72">
            <v>534.23809523809496</v>
          </cell>
        </row>
        <row r="73">
          <cell r="F73">
            <v>6</v>
          </cell>
          <cell r="J73" t="str">
            <v>НП2-3</v>
          </cell>
          <cell r="M73" t="str">
            <v>горизонт 1000м.</v>
          </cell>
          <cell r="N73" t="str">
            <v>пилот</v>
          </cell>
          <cell r="P73">
            <v>44</v>
          </cell>
          <cell r="T73">
            <v>52980.285540000012</v>
          </cell>
          <cell r="V73">
            <v>0</v>
          </cell>
          <cell r="W73">
            <v>120315.785</v>
          </cell>
          <cell r="X73">
            <v>0</v>
          </cell>
          <cell r="Y73">
            <v>23670.907200000001</v>
          </cell>
          <cell r="AB73">
            <v>1185.45</v>
          </cell>
          <cell r="AE73">
            <v>0</v>
          </cell>
          <cell r="AF73">
            <v>694.5</v>
          </cell>
          <cell r="AH73">
            <v>8525.4424524590177</v>
          </cell>
          <cell r="AI73">
            <v>11036.13327</v>
          </cell>
          <cell r="AL73">
            <v>73.150000000000006</v>
          </cell>
          <cell r="AN73">
            <v>3129.1578399999999</v>
          </cell>
          <cell r="AQ73">
            <v>6047.6570000000002</v>
          </cell>
          <cell r="AW73">
            <v>0</v>
          </cell>
          <cell r="AY73">
            <v>0</v>
          </cell>
          <cell r="BB73">
            <v>4879.8119999999999</v>
          </cell>
          <cell r="BF73">
            <v>0</v>
          </cell>
          <cell r="BH73">
            <v>4970.9078980000004</v>
          </cell>
          <cell r="BI73">
            <v>5903.0276799999992</v>
          </cell>
          <cell r="BJ73">
            <v>5636</v>
          </cell>
          <cell r="BK73">
            <v>1931</v>
          </cell>
          <cell r="BL73">
            <v>0</v>
          </cell>
          <cell r="BM73">
            <v>6547.5733799999998</v>
          </cell>
          <cell r="BN73">
            <v>14597.575000000001</v>
          </cell>
          <cell r="BO73">
            <v>2178.9316699999999</v>
          </cell>
          <cell r="BP73">
            <v>376.28531199999998</v>
          </cell>
          <cell r="BQ73">
            <v>258</v>
          </cell>
        </row>
        <row r="74">
          <cell r="C74" t="str">
            <v>ГРП</v>
          </cell>
          <cell r="F74">
            <v>6</v>
          </cell>
          <cell r="J74" t="str">
            <v>Ю2-6</v>
          </cell>
          <cell r="M74" t="str">
            <v>горизонт 1000м.</v>
          </cell>
          <cell r="N74" t="str">
            <v>пилот</v>
          </cell>
          <cell r="P74">
            <v>37</v>
          </cell>
          <cell r="T74">
            <v>44646.223049999993</v>
          </cell>
          <cell r="V74">
            <v>0</v>
          </cell>
          <cell r="W74">
            <v>1150.56195</v>
          </cell>
          <cell r="X74">
            <v>233.9</v>
          </cell>
          <cell r="Y74">
            <v>23304.955390000003</v>
          </cell>
          <cell r="AB74">
            <v>1342.28</v>
          </cell>
          <cell r="AE74">
            <v>192.3</v>
          </cell>
          <cell r="AF74">
            <v>693.11961498439132</v>
          </cell>
          <cell r="AH74">
            <v>7169.1220622950823</v>
          </cell>
          <cell r="AI74">
            <v>11922.139724368421</v>
          </cell>
          <cell r="AL74">
            <v>1155</v>
          </cell>
          <cell r="AN74">
            <v>1350.0804899999998</v>
          </cell>
          <cell r="AQ74">
            <v>3742.2860467114097</v>
          </cell>
          <cell r="AW74">
            <v>52495.5</v>
          </cell>
          <cell r="AY74">
            <v>4517.5749999999998</v>
          </cell>
          <cell r="BB74">
            <v>4879.8119999999999</v>
          </cell>
          <cell r="BF74">
            <v>10000</v>
          </cell>
          <cell r="BH74">
            <v>2838.0976415</v>
          </cell>
          <cell r="BI74">
            <v>5559.5922</v>
          </cell>
          <cell r="BJ74">
            <v>5635.5838399999993</v>
          </cell>
          <cell r="BK74">
            <v>1930.5514800000001</v>
          </cell>
          <cell r="BL74">
            <v>499.5</v>
          </cell>
          <cell r="BM74">
            <v>7092.0758810000007</v>
          </cell>
          <cell r="BN74">
            <v>9193</v>
          </cell>
          <cell r="BO74">
            <v>3201.7108768736844</v>
          </cell>
          <cell r="BP74">
            <v>1319.4180000000001</v>
          </cell>
          <cell r="BQ74">
            <v>354.232558139535</v>
          </cell>
        </row>
        <row r="75">
          <cell r="C75" t="str">
            <v>ГРП</v>
          </cell>
          <cell r="F75">
            <v>6</v>
          </cell>
          <cell r="J75" t="str">
            <v>Ю2-6</v>
          </cell>
          <cell r="M75" t="str">
            <v>горизонт 1000м.</v>
          </cell>
          <cell r="N75" t="str">
            <v>пилот</v>
          </cell>
          <cell r="P75">
            <v>42</v>
          </cell>
          <cell r="T75">
            <v>54132.857480000006</v>
          </cell>
          <cell r="V75">
            <v>0</v>
          </cell>
          <cell r="W75">
            <v>1438.20244</v>
          </cell>
          <cell r="X75">
            <v>982.38000000000011</v>
          </cell>
          <cell r="Y75">
            <v>23304.955390000003</v>
          </cell>
          <cell r="AB75">
            <v>1261</v>
          </cell>
          <cell r="AE75">
            <v>192.3</v>
          </cell>
          <cell r="AF75">
            <v>359.02872008324664</v>
          </cell>
          <cell r="AH75">
            <v>8137.9223409836068</v>
          </cell>
          <cell r="AI75">
            <v>14976.214745394738</v>
          </cell>
          <cell r="AL75">
            <v>1155</v>
          </cell>
          <cell r="AN75">
            <v>2100</v>
          </cell>
          <cell r="AQ75">
            <v>11094.42790407674</v>
          </cell>
          <cell r="AW75">
            <v>52495.5</v>
          </cell>
          <cell r="AY75">
            <v>4517.5749999999998</v>
          </cell>
          <cell r="BB75">
            <v>4879.8119999999999</v>
          </cell>
          <cell r="BF75">
            <v>10000</v>
          </cell>
          <cell r="BH75">
            <v>5535.2295389999999</v>
          </cell>
          <cell r="BI75">
            <v>5750.85</v>
          </cell>
          <cell r="BJ75">
            <v>6635.7919199999997</v>
          </cell>
          <cell r="BK75">
            <v>1930.5514800000001</v>
          </cell>
          <cell r="BL75">
            <v>567</v>
          </cell>
          <cell r="BM75">
            <v>7092.0758810000007</v>
          </cell>
          <cell r="BN75">
            <v>9193</v>
          </cell>
          <cell r="BO75">
            <v>3815.2149490789479</v>
          </cell>
          <cell r="BP75">
            <v>1864.7790000000002</v>
          </cell>
          <cell r="BQ75">
            <v>354.232558139535</v>
          </cell>
        </row>
        <row r="76">
          <cell r="F76">
            <v>6</v>
          </cell>
          <cell r="J76" t="str">
            <v>НП4</v>
          </cell>
          <cell r="M76" t="str">
            <v>горизонт 1500м.</v>
          </cell>
          <cell r="P76">
            <v>36</v>
          </cell>
          <cell r="T76">
            <v>52037.877839999994</v>
          </cell>
          <cell r="V76">
            <v>0</v>
          </cell>
          <cell r="W76">
            <v>1438.20244</v>
          </cell>
          <cell r="X76">
            <v>842.04000000000008</v>
          </cell>
          <cell r="Y76">
            <v>22380.355390000001</v>
          </cell>
          <cell r="AB76">
            <v>1131</v>
          </cell>
          <cell r="AE76">
            <v>192.3</v>
          </cell>
          <cell r="AF76">
            <v>306.89677419354837</v>
          </cell>
          <cell r="AH76">
            <v>7975.3620065573778</v>
          </cell>
          <cell r="AI76">
            <v>13432.275080921052</v>
          </cell>
          <cell r="AL76">
            <v>990</v>
          </cell>
          <cell r="AN76">
            <v>1800</v>
          </cell>
          <cell r="AQ76">
            <v>5246.5569053624931</v>
          </cell>
          <cell r="AW76">
            <v>0</v>
          </cell>
          <cell r="AY76">
            <v>0</v>
          </cell>
          <cell r="BB76">
            <v>4879.8119999999999</v>
          </cell>
          <cell r="BF76">
            <v>0</v>
          </cell>
          <cell r="BH76">
            <v>4744.4824619999999</v>
          </cell>
          <cell r="BI76">
            <v>4929.3</v>
          </cell>
          <cell r="BJ76">
            <v>5280.0919199999989</v>
          </cell>
          <cell r="BK76">
            <v>1930.5514800000001</v>
          </cell>
          <cell r="BL76">
            <v>486</v>
          </cell>
          <cell r="BM76">
            <v>6532.328308000001</v>
          </cell>
          <cell r="BN76">
            <v>13529.1</v>
          </cell>
          <cell r="BO76">
            <v>3473.4270161842105</v>
          </cell>
          <cell r="BP76">
            <v>510.76091200000002</v>
          </cell>
          <cell r="BQ76">
            <v>258</v>
          </cell>
        </row>
        <row r="77">
          <cell r="F77">
            <v>6</v>
          </cell>
          <cell r="J77" t="str">
            <v>Ю2-6</v>
          </cell>
          <cell r="M77" t="str">
            <v>горизонт 1500м.</v>
          </cell>
          <cell r="N77" t="str">
            <v>пилот</v>
          </cell>
          <cell r="O77" t="str">
            <v>керн</v>
          </cell>
          <cell r="P77">
            <v>76</v>
          </cell>
          <cell r="T77">
            <v>107582.39742000001</v>
          </cell>
          <cell r="V77">
            <v>7903.8520000000008</v>
          </cell>
          <cell r="W77">
            <v>1438.20244</v>
          </cell>
          <cell r="X77">
            <v>1777.6400000000003</v>
          </cell>
          <cell r="Y77">
            <v>25754.955389999999</v>
          </cell>
          <cell r="AB77">
            <v>1391</v>
          </cell>
          <cell r="AE77">
            <v>192.3</v>
          </cell>
          <cell r="AF77">
            <v>648.89157127991677</v>
          </cell>
          <cell r="AH77">
            <v>14725.764236065575</v>
          </cell>
          <cell r="AI77">
            <v>16520.154409868424</v>
          </cell>
          <cell r="AL77">
            <v>1155</v>
          </cell>
          <cell r="AN77">
            <v>6325.9896187499999</v>
          </cell>
          <cell r="AQ77">
            <v>10651.906076080491</v>
          </cell>
          <cell r="AW77">
            <v>0</v>
          </cell>
          <cell r="AY77">
            <v>0</v>
          </cell>
          <cell r="BB77">
            <v>4879.8119999999999</v>
          </cell>
          <cell r="BF77">
            <v>0</v>
          </cell>
          <cell r="BH77">
            <v>10047.796958666668</v>
          </cell>
          <cell r="BI77">
            <v>10406.300000000001</v>
          </cell>
          <cell r="BJ77">
            <v>5635.7919199999997</v>
          </cell>
          <cell r="BK77">
            <v>1930.5514800000001</v>
          </cell>
          <cell r="BL77">
            <v>1026</v>
          </cell>
          <cell r="BM77">
            <v>7924.3594980000016</v>
          </cell>
          <cell r="BN77">
            <v>10479.1</v>
          </cell>
          <cell r="BO77">
            <v>4124.0028819736845</v>
          </cell>
          <cell r="BP77">
            <v>34758.711820000004</v>
          </cell>
          <cell r="BQ77">
            <v>204</v>
          </cell>
        </row>
        <row r="78">
          <cell r="C78" t="str">
            <v>ГРП</v>
          </cell>
          <cell r="F78">
            <v>6</v>
          </cell>
          <cell r="J78" t="str">
            <v>Ю2-6</v>
          </cell>
          <cell r="M78" t="str">
            <v>горизонт 1000м.</v>
          </cell>
          <cell r="P78">
            <v>34</v>
          </cell>
          <cell r="T78">
            <v>44262.861919999996</v>
          </cell>
          <cell r="V78">
            <v>0</v>
          </cell>
          <cell r="W78">
            <v>1464.0900796829369</v>
          </cell>
          <cell r="X78">
            <v>795.26</v>
          </cell>
          <cell r="Y78">
            <v>18585.855390000001</v>
          </cell>
          <cell r="AB78">
            <v>1261</v>
          </cell>
          <cell r="AE78">
            <v>192.3</v>
          </cell>
          <cell r="AF78">
            <v>293.01061394380849</v>
          </cell>
          <cell r="AH78">
            <v>6587.8418950819678</v>
          </cell>
          <cell r="AI78">
            <v>14976.214745394738</v>
          </cell>
          <cell r="AL78">
            <v>990</v>
          </cell>
          <cell r="AN78">
            <v>4116.2538414772698</v>
          </cell>
          <cell r="AQ78">
            <v>0</v>
          </cell>
          <cell r="AW78">
            <v>52495.5</v>
          </cell>
          <cell r="AY78">
            <v>4517.5749999999998</v>
          </cell>
          <cell r="BB78">
            <v>4879.8119999999999</v>
          </cell>
          <cell r="BF78">
            <v>10000</v>
          </cell>
          <cell r="BH78">
            <v>4544.2347363333329</v>
          </cell>
          <cell r="BI78">
            <v>4655.45</v>
          </cell>
          <cell r="BJ78">
            <v>3780.0919199999994</v>
          </cell>
          <cell r="BK78">
            <v>1930.5514800000001</v>
          </cell>
          <cell r="BL78">
            <v>459</v>
          </cell>
          <cell r="BM78">
            <v>5700.0446910000001</v>
          </cell>
          <cell r="BN78">
            <v>9193</v>
          </cell>
          <cell r="BO78">
            <v>3782.2149490789479</v>
          </cell>
          <cell r="BP78">
            <v>1269.0034000000003</v>
          </cell>
          <cell r="BQ78">
            <v>354.232558139535</v>
          </cell>
        </row>
        <row r="79">
          <cell r="C79" t="str">
            <v>ГРП</v>
          </cell>
          <cell r="F79">
            <v>6</v>
          </cell>
          <cell r="J79" t="str">
            <v>Ю2-6</v>
          </cell>
          <cell r="M79" t="str">
            <v>горизонт 1000м.</v>
          </cell>
          <cell r="P79">
            <v>34</v>
          </cell>
          <cell r="T79">
            <v>44262.861919999996</v>
          </cell>
          <cell r="V79">
            <v>0</v>
          </cell>
          <cell r="W79">
            <v>1464.0900796829369</v>
          </cell>
          <cell r="X79">
            <v>795.26</v>
          </cell>
          <cell r="Y79">
            <v>18585.855390000001</v>
          </cell>
          <cell r="AB79">
            <v>1001</v>
          </cell>
          <cell r="AE79">
            <v>192.3</v>
          </cell>
          <cell r="AF79">
            <v>290.03454734651405</v>
          </cell>
          <cell r="AH79">
            <v>6587.8418950819669</v>
          </cell>
          <cell r="AI79">
            <v>11888.335416447369</v>
          </cell>
          <cell r="AL79">
            <v>990</v>
          </cell>
          <cell r="AN79">
            <v>3645.3491590909107</v>
          </cell>
          <cell r="AQ79">
            <v>5273.4909260094737</v>
          </cell>
          <cell r="AW79">
            <v>52495.5</v>
          </cell>
          <cell r="AY79">
            <v>4517.5749999999998</v>
          </cell>
          <cell r="BB79">
            <v>4879.8119999999999</v>
          </cell>
          <cell r="BF79">
            <v>30560</v>
          </cell>
          <cell r="BH79">
            <v>4544.2347363333329</v>
          </cell>
          <cell r="BI79">
            <v>4655.4500000000007</v>
          </cell>
          <cell r="BJ79">
            <v>3780.0919199999994</v>
          </cell>
          <cell r="BK79">
            <v>1930.5514800000001</v>
          </cell>
          <cell r="BL79">
            <v>459</v>
          </cell>
          <cell r="BM79">
            <v>5700.0446910000001</v>
          </cell>
          <cell r="BN79">
            <v>9193</v>
          </cell>
          <cell r="BO79">
            <v>3164.639083289474</v>
          </cell>
          <cell r="BP79">
            <v>1864.7790000000002</v>
          </cell>
          <cell r="BQ79">
            <v>354.232558139535</v>
          </cell>
        </row>
        <row r="80">
          <cell r="F80">
            <v>6</v>
          </cell>
          <cell r="J80" t="str">
            <v>НП2-3</v>
          </cell>
          <cell r="M80" t="str">
            <v>горизонт 1000м.</v>
          </cell>
          <cell r="P80">
            <v>34</v>
          </cell>
          <cell r="T80">
            <v>44262.861919999996</v>
          </cell>
          <cell r="V80">
            <v>0</v>
          </cell>
          <cell r="W80">
            <v>1464.0900796829369</v>
          </cell>
          <cell r="X80">
            <v>795.26</v>
          </cell>
          <cell r="Y80">
            <v>18585.855390000001</v>
          </cell>
          <cell r="AB80">
            <v>1001</v>
          </cell>
          <cell r="AE80">
            <v>192.3</v>
          </cell>
          <cell r="AF80">
            <v>290.72133194588969</v>
          </cell>
          <cell r="AH80">
            <v>6587.8418950819678</v>
          </cell>
          <cell r="AI80">
            <v>11888.335416447368</v>
          </cell>
          <cell r="AL80">
            <v>990</v>
          </cell>
          <cell r="AN80">
            <v>2723.9272375</v>
          </cell>
          <cell r="AQ80">
            <v>4408.0904808912019</v>
          </cell>
          <cell r="AW80">
            <v>0</v>
          </cell>
          <cell r="AY80">
            <v>0</v>
          </cell>
          <cell r="BB80">
            <v>4879.8119999999999</v>
          </cell>
          <cell r="BF80">
            <v>0</v>
          </cell>
          <cell r="BH80">
            <v>4544.2347363333338</v>
          </cell>
          <cell r="BI80">
            <v>4655.4500000000007</v>
          </cell>
          <cell r="BJ80">
            <v>3780.0919199999994</v>
          </cell>
          <cell r="BK80">
            <v>1930.5514800000001</v>
          </cell>
          <cell r="BL80">
            <v>459</v>
          </cell>
          <cell r="BM80">
            <v>5700.0446910000001</v>
          </cell>
          <cell r="BN80">
            <v>6622.1</v>
          </cell>
          <cell r="BO80">
            <v>3164.639083289474</v>
          </cell>
          <cell r="BP80">
            <v>961.26400000000001</v>
          </cell>
          <cell r="BQ80">
            <v>204</v>
          </cell>
        </row>
        <row r="81">
          <cell r="F81">
            <v>6</v>
          </cell>
          <cell r="J81" t="str">
            <v>НП2-3</v>
          </cell>
          <cell r="M81" t="str">
            <v>горизонт 1000м.</v>
          </cell>
          <cell r="P81">
            <v>34</v>
          </cell>
          <cell r="T81">
            <v>44262.861919999996</v>
          </cell>
          <cell r="V81">
            <v>0</v>
          </cell>
          <cell r="W81">
            <v>1464.0900796829369</v>
          </cell>
          <cell r="X81">
            <v>795.26</v>
          </cell>
          <cell r="Y81">
            <v>18585.855390000001</v>
          </cell>
          <cell r="AB81">
            <v>1001</v>
          </cell>
          <cell r="AE81">
            <v>192.3</v>
          </cell>
          <cell r="AF81">
            <v>290.66409989594172</v>
          </cell>
          <cell r="AH81">
            <v>6587.8418950819678</v>
          </cell>
          <cell r="AI81">
            <v>11888.335416447369</v>
          </cell>
          <cell r="AL81">
            <v>990</v>
          </cell>
          <cell r="AN81">
            <v>5080</v>
          </cell>
          <cell r="AQ81">
            <v>3907.48986744186</v>
          </cell>
          <cell r="AW81">
            <v>0</v>
          </cell>
          <cell r="AY81">
            <v>0</v>
          </cell>
          <cell r="BB81">
            <v>4879.8119999999999</v>
          </cell>
          <cell r="BF81">
            <v>0</v>
          </cell>
          <cell r="BH81">
            <v>4544.2347363333329</v>
          </cell>
          <cell r="BI81">
            <v>4655.4500000000007</v>
          </cell>
          <cell r="BJ81">
            <v>3780.0919199999994</v>
          </cell>
          <cell r="BK81">
            <v>1930.5514800000001</v>
          </cell>
          <cell r="BL81">
            <v>459</v>
          </cell>
          <cell r="BM81">
            <v>5700.0446910000001</v>
          </cell>
          <cell r="BN81">
            <v>6622.1</v>
          </cell>
          <cell r="BO81">
            <v>3164.6390832894735</v>
          </cell>
          <cell r="BP81">
            <v>961.26400000000001</v>
          </cell>
          <cell r="BQ81">
            <v>204</v>
          </cell>
        </row>
        <row r="82">
          <cell r="C82" t="str">
            <v>ГРП</v>
          </cell>
          <cell r="F82">
            <v>6</v>
          </cell>
          <cell r="J82" t="str">
            <v>Ю2-6</v>
          </cell>
          <cell r="M82" t="str">
            <v>горизонт 1000м.</v>
          </cell>
          <cell r="N82" t="str">
            <v>пилот</v>
          </cell>
          <cell r="P82">
            <v>42</v>
          </cell>
          <cell r="T82">
            <v>54677.652959999992</v>
          </cell>
          <cell r="V82">
            <v>0</v>
          </cell>
          <cell r="W82">
            <v>1464.0900796829369</v>
          </cell>
          <cell r="X82">
            <v>982.38</v>
          </cell>
          <cell r="Y82">
            <v>22304.955389999999</v>
          </cell>
          <cell r="AB82">
            <v>1261</v>
          </cell>
          <cell r="AE82">
            <v>192.3</v>
          </cell>
          <cell r="AF82">
            <v>358.22747138397494</v>
          </cell>
          <cell r="AH82">
            <v>8137.9223409836077</v>
          </cell>
          <cell r="AI82">
            <v>14976.214745394738</v>
          </cell>
          <cell r="AL82">
            <v>1155</v>
          </cell>
          <cell r="AN82">
            <v>6425.7101124999999</v>
          </cell>
          <cell r="AQ82">
            <v>4762.3594710671077</v>
          </cell>
          <cell r="AW82">
            <v>52495.5</v>
          </cell>
          <cell r="AY82">
            <v>4517.5749999999998</v>
          </cell>
          <cell r="BB82">
            <v>4879.8119999999999</v>
          </cell>
          <cell r="BF82">
            <v>10000</v>
          </cell>
          <cell r="BH82">
            <v>5613.4664389999998</v>
          </cell>
          <cell r="BI82">
            <v>5750.85</v>
          </cell>
          <cell r="BJ82">
            <v>4135.7919199999997</v>
          </cell>
          <cell r="BK82">
            <v>1930.5514800000001</v>
          </cell>
          <cell r="BL82">
            <v>567</v>
          </cell>
          <cell r="BM82">
            <v>7092.0758810000007</v>
          </cell>
          <cell r="BN82">
            <v>9193</v>
          </cell>
          <cell r="BO82">
            <v>3815.2149490789484</v>
          </cell>
          <cell r="BP82">
            <v>1864.7790000000002</v>
          </cell>
          <cell r="BQ82">
            <v>354.232558139535</v>
          </cell>
        </row>
        <row r="83">
          <cell r="C83" t="str">
            <v>ГРП</v>
          </cell>
          <cell r="F83">
            <v>6</v>
          </cell>
          <cell r="J83" t="str">
            <v>Ю2-6</v>
          </cell>
          <cell r="M83" t="str">
            <v>горизонт 1000м.</v>
          </cell>
          <cell r="P83">
            <v>34</v>
          </cell>
          <cell r="T83">
            <v>44262.861919999996</v>
          </cell>
          <cell r="V83">
            <v>0</v>
          </cell>
          <cell r="W83">
            <v>1464.0900796829369</v>
          </cell>
          <cell r="X83">
            <v>795.26</v>
          </cell>
          <cell r="Y83">
            <v>18585.855390000001</v>
          </cell>
          <cell r="AB83">
            <v>1001</v>
          </cell>
          <cell r="AE83">
            <v>192.3</v>
          </cell>
          <cell r="AF83">
            <v>289.97731529656608</v>
          </cell>
          <cell r="AH83">
            <v>6587.8418950819678</v>
          </cell>
          <cell r="AI83">
            <v>11888.335416447369</v>
          </cell>
          <cell r="AL83">
            <v>990</v>
          </cell>
          <cell r="AN83">
            <v>4968.8872375000001</v>
          </cell>
          <cell r="AQ83">
            <v>3838.5160929448966</v>
          </cell>
          <cell r="AW83">
            <v>52495.5</v>
          </cell>
          <cell r="AY83">
            <v>4517.5749999999998</v>
          </cell>
          <cell r="BB83">
            <v>4879.8119999999999</v>
          </cell>
          <cell r="BF83">
            <v>10000</v>
          </cell>
          <cell r="BH83">
            <v>4544.2347363333338</v>
          </cell>
          <cell r="BI83">
            <v>4655.4500000000007</v>
          </cell>
          <cell r="BJ83">
            <v>3780.0919199999994</v>
          </cell>
          <cell r="BK83">
            <v>1930.5514800000001</v>
          </cell>
          <cell r="BL83">
            <v>459</v>
          </cell>
          <cell r="BM83">
            <v>5700.0446910000001</v>
          </cell>
          <cell r="BN83">
            <v>9193</v>
          </cell>
          <cell r="BO83">
            <v>3164.639083289474</v>
          </cell>
          <cell r="BP83">
            <v>1864.7790000000002</v>
          </cell>
          <cell r="BQ83">
            <v>354.232558139535</v>
          </cell>
        </row>
        <row r="84">
          <cell r="C84" t="str">
            <v>ГРП</v>
          </cell>
          <cell r="F84">
            <v>6</v>
          </cell>
          <cell r="J84" t="str">
            <v>Ю2-6</v>
          </cell>
          <cell r="M84" t="str">
            <v>горизонт 1000м.</v>
          </cell>
          <cell r="P84">
            <v>34</v>
          </cell>
          <cell r="T84">
            <v>44262.861919999996</v>
          </cell>
          <cell r="V84">
            <v>0</v>
          </cell>
          <cell r="W84">
            <v>1464.0900796829369</v>
          </cell>
          <cell r="X84">
            <v>795.26</v>
          </cell>
          <cell r="Y84">
            <v>18585.855390000001</v>
          </cell>
          <cell r="AB84">
            <v>1001</v>
          </cell>
          <cell r="AE84">
            <v>192.3</v>
          </cell>
          <cell r="AF84">
            <v>290.77856399583766</v>
          </cell>
          <cell r="AH84">
            <v>6587.8418950819669</v>
          </cell>
          <cell r="AI84">
            <v>11888.335416447368</v>
          </cell>
          <cell r="AL84">
            <v>990</v>
          </cell>
          <cell r="AN84">
            <v>5287.8101124999994</v>
          </cell>
          <cell r="AQ84">
            <v>4226.0005605423239</v>
          </cell>
          <cell r="AW84">
            <v>52495.5</v>
          </cell>
          <cell r="AY84">
            <v>4517.5749999999998</v>
          </cell>
          <cell r="BB84">
            <v>4879.8119999999999</v>
          </cell>
          <cell r="BF84">
            <v>10000</v>
          </cell>
          <cell r="BH84">
            <v>4544.2347363333338</v>
          </cell>
          <cell r="BI84">
            <v>4655.4500000000007</v>
          </cell>
          <cell r="BJ84">
            <v>3780.0919199999994</v>
          </cell>
          <cell r="BK84">
            <v>1930.5514800000001</v>
          </cell>
          <cell r="BL84">
            <v>459</v>
          </cell>
          <cell r="BM84">
            <v>5700.0446910000001</v>
          </cell>
          <cell r="BN84">
            <v>9193</v>
          </cell>
          <cell r="BO84">
            <v>3164.639083289474</v>
          </cell>
          <cell r="BP84">
            <v>1864.7790000000002</v>
          </cell>
          <cell r="BQ84">
            <v>354.232558139535</v>
          </cell>
        </row>
        <row r="85">
          <cell r="F85">
            <v>6</v>
          </cell>
          <cell r="J85" t="str">
            <v>НП2-3</v>
          </cell>
          <cell r="M85" t="str">
            <v>горизонт 1000м.</v>
          </cell>
          <cell r="P85">
            <v>34</v>
          </cell>
          <cell r="T85">
            <v>44262.861919999996</v>
          </cell>
          <cell r="V85">
            <v>0</v>
          </cell>
          <cell r="W85">
            <v>1464.0900796829369</v>
          </cell>
          <cell r="X85">
            <v>795.26</v>
          </cell>
          <cell r="Y85">
            <v>18585.855390000001</v>
          </cell>
          <cell r="AB85">
            <v>1001</v>
          </cell>
          <cell r="AE85">
            <v>192.3</v>
          </cell>
          <cell r="AF85">
            <v>290.60686784599375</v>
          </cell>
          <cell r="AH85">
            <v>6587.8418950819678</v>
          </cell>
          <cell r="AI85">
            <v>11888.335416447368</v>
          </cell>
          <cell r="AL85">
            <v>990</v>
          </cell>
          <cell r="AN85">
            <v>4080</v>
          </cell>
          <cell r="AQ85">
            <v>3626.7482658959543</v>
          </cell>
          <cell r="AW85">
            <v>0</v>
          </cell>
          <cell r="AY85">
            <v>0</v>
          </cell>
          <cell r="BB85">
            <v>4879.8119999999999</v>
          </cell>
          <cell r="BF85">
            <v>0</v>
          </cell>
          <cell r="BH85">
            <v>4544.2347363333338</v>
          </cell>
          <cell r="BI85">
            <v>4655.4500000000007</v>
          </cell>
          <cell r="BJ85">
            <v>3780.0919199999994</v>
          </cell>
          <cell r="BK85">
            <v>1930.5514800000001</v>
          </cell>
          <cell r="BL85">
            <v>459</v>
          </cell>
          <cell r="BM85">
            <v>5700.0446910000001</v>
          </cell>
          <cell r="BN85">
            <v>6622.1</v>
          </cell>
          <cell r="BO85">
            <v>3164.639083289474</v>
          </cell>
          <cell r="BP85">
            <v>961.26400000000001</v>
          </cell>
          <cell r="BQ85">
            <v>204</v>
          </cell>
        </row>
        <row r="86">
          <cell r="C86" t="str">
            <v>ГРП</v>
          </cell>
          <cell r="F86">
            <v>6</v>
          </cell>
          <cell r="J86" t="str">
            <v>Ю2-6</v>
          </cell>
          <cell r="M86" t="str">
            <v>горизонт 1000м.</v>
          </cell>
          <cell r="P86">
            <v>34</v>
          </cell>
          <cell r="T86">
            <v>44262.86192000001</v>
          </cell>
          <cell r="V86">
            <v>0</v>
          </cell>
          <cell r="W86">
            <v>1464.0900796829369</v>
          </cell>
          <cell r="X86">
            <v>795.26</v>
          </cell>
          <cell r="Y86">
            <v>18585.855390000001</v>
          </cell>
          <cell r="AB86">
            <v>1001</v>
          </cell>
          <cell r="AE86">
            <v>192.3</v>
          </cell>
          <cell r="AF86">
            <v>290.14901144640999</v>
          </cell>
          <cell r="AH86">
            <v>6587.8418950819669</v>
          </cell>
          <cell r="AI86">
            <v>11888.335416447368</v>
          </cell>
          <cell r="AL86">
            <v>990</v>
          </cell>
          <cell r="AN86">
            <v>6364.4301125000002</v>
          </cell>
          <cell r="AQ86">
            <v>4599.3085809964841</v>
          </cell>
          <cell r="AW86">
            <v>38080.285714285681</v>
          </cell>
          <cell r="AY86">
            <v>3802.1904761904798</v>
          </cell>
          <cell r="BB86">
            <v>4879.8119999999999</v>
          </cell>
          <cell r="BF86">
            <v>10000</v>
          </cell>
          <cell r="BH86">
            <v>4544.2347363333338</v>
          </cell>
          <cell r="BI86">
            <v>4655.4500000000007</v>
          </cell>
          <cell r="BJ86">
            <v>3780.0919199999994</v>
          </cell>
          <cell r="BK86">
            <v>1930.5514800000001</v>
          </cell>
          <cell r="BL86">
            <v>459</v>
          </cell>
          <cell r="BM86">
            <v>5700.0446910000001</v>
          </cell>
          <cell r="BN86">
            <v>9193</v>
          </cell>
          <cell r="BO86">
            <v>3164.6390832894735</v>
          </cell>
          <cell r="BP86">
            <v>1816.6370476190482</v>
          </cell>
          <cell r="BQ86">
            <v>534.23809523809496</v>
          </cell>
        </row>
        <row r="87">
          <cell r="C87" t="str">
            <v>ГРП</v>
          </cell>
          <cell r="F87">
            <v>6</v>
          </cell>
          <cell r="J87" t="str">
            <v>Ю2-6</v>
          </cell>
          <cell r="M87" t="str">
            <v>горизонт 1000м.</v>
          </cell>
          <cell r="P87">
            <v>33</v>
          </cell>
          <cell r="T87">
            <v>41595.850064999991</v>
          </cell>
          <cell r="V87">
            <v>0</v>
          </cell>
          <cell r="W87">
            <v>1490.4437011172297</v>
          </cell>
          <cell r="X87">
            <v>771.87</v>
          </cell>
          <cell r="Y87">
            <v>18585.855390000001</v>
          </cell>
          <cell r="AB87">
            <v>1001</v>
          </cell>
          <cell r="AE87">
            <v>192.3</v>
          </cell>
          <cell r="AF87">
            <v>282.34745057232044</v>
          </cell>
          <cell r="AH87">
            <v>6394.0818393442623</v>
          </cell>
          <cell r="AI87">
            <v>11888.335416447369</v>
          </cell>
          <cell r="AL87">
            <v>990</v>
          </cell>
          <cell r="AN87">
            <v>6960</v>
          </cell>
          <cell r="AQ87">
            <v>4849.2392038531634</v>
          </cell>
          <cell r="AW87">
            <v>84790.285714285681</v>
          </cell>
          <cell r="AY87">
            <v>3802.1904761904798</v>
          </cell>
          <cell r="BB87">
            <v>4879.8119999999999</v>
          </cell>
          <cell r="BF87">
            <v>31120</v>
          </cell>
          <cell r="BH87">
            <v>4473.1592234999989</v>
          </cell>
          <cell r="BI87">
            <v>4518.5250000000005</v>
          </cell>
          <cell r="BJ87">
            <v>6280.0919199999989</v>
          </cell>
          <cell r="BK87">
            <v>1930.5514800000001</v>
          </cell>
          <cell r="BL87">
            <v>445.5</v>
          </cell>
          <cell r="BM87">
            <v>5700.0446910000001</v>
          </cell>
          <cell r="BN87">
            <v>9193</v>
          </cell>
          <cell r="BO87">
            <v>2650.5757789144736</v>
          </cell>
          <cell r="BP87">
            <v>1816.6370476190482</v>
          </cell>
          <cell r="BQ87">
            <v>534.23809523809496</v>
          </cell>
        </row>
        <row r="88">
          <cell r="C88" t="str">
            <v>ГРП</v>
          </cell>
          <cell r="F88">
            <v>6</v>
          </cell>
          <cell r="J88" t="str">
            <v>Ю2-6</v>
          </cell>
          <cell r="M88" t="str">
            <v>горизонт 1000м.</v>
          </cell>
          <cell r="P88">
            <v>33</v>
          </cell>
          <cell r="T88">
            <v>41595.850064999999</v>
          </cell>
          <cell r="V88">
            <v>0</v>
          </cell>
          <cell r="W88">
            <v>1490.4437011172297</v>
          </cell>
          <cell r="X88">
            <v>771.87000000000012</v>
          </cell>
          <cell r="Y88">
            <v>18585.855390000001</v>
          </cell>
          <cell r="AB88">
            <v>1001</v>
          </cell>
          <cell r="AE88">
            <v>192.3</v>
          </cell>
          <cell r="AF88">
            <v>284.55497249888504</v>
          </cell>
          <cell r="AH88">
            <v>6394.0818393442623</v>
          </cell>
          <cell r="AI88">
            <v>11888.335416447368</v>
          </cell>
          <cell r="AL88">
            <v>990</v>
          </cell>
          <cell r="AN88">
            <v>3960</v>
          </cell>
          <cell r="AQ88">
            <v>4211.1475025762429</v>
          </cell>
          <cell r="AW88">
            <v>38080.285714285681</v>
          </cell>
          <cell r="AY88">
            <v>3802.1904761904798</v>
          </cell>
          <cell r="BB88">
            <v>4879.8119999999999</v>
          </cell>
          <cell r="BF88">
            <v>10000</v>
          </cell>
          <cell r="BH88">
            <v>4473.1592234999998</v>
          </cell>
          <cell r="BI88">
            <v>4518.5250000000005</v>
          </cell>
          <cell r="BJ88">
            <v>3780.0919199999994</v>
          </cell>
          <cell r="BK88">
            <v>1930.5514800000001</v>
          </cell>
          <cell r="BL88">
            <v>445.5</v>
          </cell>
          <cell r="BM88">
            <v>5700.0446910000001</v>
          </cell>
          <cell r="BN88">
            <v>9193</v>
          </cell>
          <cell r="BO88">
            <v>2496.1818124671054</v>
          </cell>
          <cell r="BP88">
            <v>1816.6370476190482</v>
          </cell>
          <cell r="BQ88">
            <v>534.23809523809496</v>
          </cell>
        </row>
        <row r="89">
          <cell r="F89">
            <v>6</v>
          </cell>
          <cell r="J89" t="str">
            <v>НП2-3</v>
          </cell>
          <cell r="M89" t="str">
            <v>горизонт 1000м.</v>
          </cell>
          <cell r="P89">
            <v>33</v>
          </cell>
          <cell r="T89">
            <v>41595.850064999999</v>
          </cell>
          <cell r="V89">
            <v>0</v>
          </cell>
          <cell r="W89">
            <v>1490.4437011172297</v>
          </cell>
          <cell r="X89">
            <v>771.87</v>
          </cell>
          <cell r="Y89">
            <v>18585.855390000001</v>
          </cell>
          <cell r="AB89">
            <v>1001</v>
          </cell>
          <cell r="AE89">
            <v>192.3</v>
          </cell>
          <cell r="AF89">
            <v>282.08990634755457</v>
          </cell>
          <cell r="AH89">
            <v>6394.0818393442623</v>
          </cell>
          <cell r="AI89">
            <v>11888.335416447368</v>
          </cell>
          <cell r="AL89">
            <v>990</v>
          </cell>
          <cell r="AN89">
            <v>3960</v>
          </cell>
          <cell r="AQ89">
            <v>4916.9289509043929</v>
          </cell>
          <cell r="AW89">
            <v>0</v>
          </cell>
          <cell r="AY89">
            <v>0</v>
          </cell>
          <cell r="BB89">
            <v>4879.8119999999999</v>
          </cell>
          <cell r="BF89">
            <v>0</v>
          </cell>
          <cell r="BH89">
            <v>4473.1592234999998</v>
          </cell>
          <cell r="BI89">
            <v>4518.5249999999996</v>
          </cell>
          <cell r="BJ89">
            <v>3780.0919199999994</v>
          </cell>
          <cell r="BK89">
            <v>1930.5514800000001</v>
          </cell>
          <cell r="BL89">
            <v>445.5</v>
          </cell>
          <cell r="BM89">
            <v>5700.0446910000001</v>
          </cell>
          <cell r="BN89">
            <v>6622.1</v>
          </cell>
          <cell r="BO89">
            <v>2496.1818124671054</v>
          </cell>
          <cell r="BP89">
            <v>1056.1989523809521</v>
          </cell>
          <cell r="BQ89">
            <v>204</v>
          </cell>
        </row>
        <row r="90">
          <cell r="C90" t="str">
            <v>ГРП</v>
          </cell>
          <cell r="F90">
            <v>6</v>
          </cell>
          <cell r="J90" t="str">
            <v>Ю2-6</v>
          </cell>
          <cell r="M90" t="str">
            <v>горизонт 1000м.</v>
          </cell>
          <cell r="P90">
            <v>33</v>
          </cell>
          <cell r="T90">
            <v>41595.850064999999</v>
          </cell>
          <cell r="V90">
            <v>0</v>
          </cell>
          <cell r="W90">
            <v>1490.4437011172297</v>
          </cell>
          <cell r="X90">
            <v>771.87</v>
          </cell>
          <cell r="Y90">
            <v>18585.855390000001</v>
          </cell>
          <cell r="AB90">
            <v>1001</v>
          </cell>
          <cell r="AE90">
            <v>192.3</v>
          </cell>
          <cell r="AF90">
            <v>281.63204994797087</v>
          </cell>
          <cell r="AH90">
            <v>6394.0818393442623</v>
          </cell>
          <cell r="AI90">
            <v>11888.335416447368</v>
          </cell>
          <cell r="AL90">
            <v>990</v>
          </cell>
          <cell r="AN90">
            <v>3960</v>
          </cell>
          <cell r="AQ90">
            <v>4919.7225173113147</v>
          </cell>
          <cell r="AW90">
            <v>38080.285714285681</v>
          </cell>
          <cell r="AY90">
            <v>3802.1904761904798</v>
          </cell>
          <cell r="BB90">
            <v>4879.8119999999999</v>
          </cell>
          <cell r="BF90">
            <v>35920</v>
          </cell>
          <cell r="BH90">
            <v>4473.1592234999998</v>
          </cell>
          <cell r="BI90">
            <v>4518.5249999999996</v>
          </cell>
          <cell r="BJ90">
            <v>3780.0919199999994</v>
          </cell>
          <cell r="BK90">
            <v>1930.5514800000001</v>
          </cell>
          <cell r="BL90">
            <v>445.5</v>
          </cell>
          <cell r="BM90">
            <v>5700.0446910000001</v>
          </cell>
          <cell r="BN90">
            <v>9193</v>
          </cell>
          <cell r="BO90">
            <v>2496.1818124671054</v>
          </cell>
          <cell r="BP90">
            <v>1816.6370476190482</v>
          </cell>
          <cell r="BQ90">
            <v>534.23809523809496</v>
          </cell>
        </row>
        <row r="91">
          <cell r="F91">
            <v>6</v>
          </cell>
          <cell r="J91" t="str">
            <v>НП4</v>
          </cell>
          <cell r="M91" t="str">
            <v>горизонт 1500м.</v>
          </cell>
          <cell r="P91">
            <v>35</v>
          </cell>
          <cell r="T91">
            <v>44116.810675000001</v>
          </cell>
          <cell r="V91">
            <v>0</v>
          </cell>
          <cell r="W91">
            <v>1490.4437011172297</v>
          </cell>
          <cell r="X91">
            <v>818.65000000000009</v>
          </cell>
          <cell r="Y91">
            <v>21380.355390000001</v>
          </cell>
          <cell r="AB91">
            <v>871</v>
          </cell>
          <cell r="AE91">
            <v>192.3</v>
          </cell>
          <cell r="AF91">
            <v>299.75338189386054</v>
          </cell>
          <cell r="AH91">
            <v>6781.6019508196732</v>
          </cell>
          <cell r="AI91">
            <v>10344.395751973685</v>
          </cell>
          <cell r="AL91">
            <v>990</v>
          </cell>
          <cell r="AN91">
            <v>4200</v>
          </cell>
          <cell r="AQ91">
            <v>5194.4976164994423</v>
          </cell>
          <cell r="AW91">
            <v>0</v>
          </cell>
          <cell r="AY91">
            <v>0</v>
          </cell>
          <cell r="BB91">
            <v>4879.8119999999999</v>
          </cell>
          <cell r="BF91">
            <v>0</v>
          </cell>
          <cell r="BH91">
            <v>4744.2597824999993</v>
          </cell>
          <cell r="BI91">
            <v>4792.375</v>
          </cell>
          <cell r="BJ91">
            <v>3780.0919199999994</v>
          </cell>
          <cell r="BK91">
            <v>1930.5514800000001</v>
          </cell>
          <cell r="BL91">
            <v>472.5</v>
          </cell>
          <cell r="BM91">
            <v>6532.328308000001</v>
          </cell>
          <cell r="BN91">
            <v>10479.1</v>
          </cell>
          <cell r="BO91">
            <v>2264.5908627960525</v>
          </cell>
          <cell r="BP91">
            <v>1056.1989523809521</v>
          </cell>
          <cell r="BQ91">
            <v>204</v>
          </cell>
        </row>
        <row r="92">
          <cell r="F92">
            <v>6</v>
          </cell>
          <cell r="J92" t="str">
            <v>НП4</v>
          </cell>
          <cell r="M92" t="str">
            <v>горизонт 1500м.</v>
          </cell>
          <cell r="P92">
            <v>35</v>
          </cell>
          <cell r="T92">
            <v>44116.810674999986</v>
          </cell>
          <cell r="V92">
            <v>0</v>
          </cell>
          <cell r="W92">
            <v>1490.4437011172297</v>
          </cell>
          <cell r="X92">
            <v>818.65000000000009</v>
          </cell>
          <cell r="Y92">
            <v>21380.355390000001</v>
          </cell>
          <cell r="AB92">
            <v>1131</v>
          </cell>
          <cell r="AE92">
            <v>192.3</v>
          </cell>
          <cell r="AF92">
            <v>298.0936524453694</v>
          </cell>
          <cell r="AH92">
            <v>6781.6019508196723</v>
          </cell>
          <cell r="AI92">
            <v>13432.275080921052</v>
          </cell>
          <cell r="AL92">
            <v>990</v>
          </cell>
          <cell r="AN92">
            <v>4200</v>
          </cell>
          <cell r="AQ92">
            <v>5582.6697297435894</v>
          </cell>
          <cell r="AW92">
            <v>0</v>
          </cell>
          <cell r="AY92">
            <v>0</v>
          </cell>
          <cell r="BB92">
            <v>4879.8119999999999</v>
          </cell>
          <cell r="BF92">
            <v>0</v>
          </cell>
          <cell r="BH92">
            <v>4744.2597824999993</v>
          </cell>
          <cell r="BI92">
            <v>4792.375</v>
          </cell>
          <cell r="BJ92">
            <v>3780.0919199999994</v>
          </cell>
          <cell r="BK92">
            <v>1930.5514800000001</v>
          </cell>
          <cell r="BL92">
            <v>472.5</v>
          </cell>
          <cell r="BM92">
            <v>6532.328308000001</v>
          </cell>
          <cell r="BN92">
            <v>10479.1</v>
          </cell>
          <cell r="BO92">
            <v>2727.7727621381578</v>
          </cell>
          <cell r="BP92">
            <v>1056.1989523809521</v>
          </cell>
          <cell r="BQ92">
            <v>204</v>
          </cell>
        </row>
        <row r="93">
          <cell r="C93" t="str">
            <v>ГРП</v>
          </cell>
          <cell r="F93">
            <v>7</v>
          </cell>
          <cell r="J93" t="str">
            <v>Ю2-6</v>
          </cell>
          <cell r="M93" t="str">
            <v>горизонт 1000м.</v>
          </cell>
          <cell r="N93" t="str">
            <v>пилот</v>
          </cell>
          <cell r="O93" t="str">
            <v>керн</v>
          </cell>
          <cell r="P93">
            <v>76</v>
          </cell>
          <cell r="T93">
            <v>110629.14083999998</v>
          </cell>
          <cell r="V93">
            <v>7903.8520000000008</v>
          </cell>
          <cell r="W93">
            <v>132426.91099600002</v>
          </cell>
          <cell r="X93">
            <v>1777.64</v>
          </cell>
          <cell r="Y93">
            <v>22304.955389999999</v>
          </cell>
          <cell r="AB93">
            <v>1261</v>
          </cell>
          <cell r="AE93">
            <v>192.3</v>
          </cell>
          <cell r="AF93">
            <v>649.75005202913633</v>
          </cell>
          <cell r="AH93">
            <v>14725.764236065574</v>
          </cell>
          <cell r="AI93">
            <v>14976.214745394738</v>
          </cell>
          <cell r="AL93">
            <v>1155</v>
          </cell>
          <cell r="AN93">
            <v>2401.7200000000003</v>
          </cell>
          <cell r="AQ93">
            <v>8592.3891691969202</v>
          </cell>
          <cell r="AW93">
            <v>52495.5</v>
          </cell>
          <cell r="AY93">
            <v>4517.5749999999998</v>
          </cell>
          <cell r="BB93">
            <v>4879.8119999999999</v>
          </cell>
          <cell r="BF93">
            <v>10000</v>
          </cell>
          <cell r="BH93">
            <v>10561.010882</v>
          </cell>
          <cell r="BI93">
            <v>8132</v>
          </cell>
          <cell r="BJ93">
            <v>6635.7919199999997</v>
          </cell>
          <cell r="BK93">
            <v>1930.5514800000001</v>
          </cell>
          <cell r="BL93">
            <v>1026</v>
          </cell>
          <cell r="BM93">
            <v>4626.0399130000005</v>
          </cell>
          <cell r="BN93">
            <v>9193</v>
          </cell>
          <cell r="BO93">
            <v>3717.0529490789472</v>
          </cell>
          <cell r="BP93">
            <v>35662.226820000003</v>
          </cell>
          <cell r="BQ93">
            <v>354.232558139535</v>
          </cell>
        </row>
        <row r="94">
          <cell r="C94" t="str">
            <v>ГРП</v>
          </cell>
          <cell r="F94">
            <v>7</v>
          </cell>
          <cell r="J94" t="str">
            <v>Ю2-6</v>
          </cell>
          <cell r="M94" t="str">
            <v>горизонт 1000м.</v>
          </cell>
          <cell r="P94">
            <v>34</v>
          </cell>
          <cell r="T94">
            <v>49491.984060000003</v>
          </cell>
          <cell r="V94">
            <v>0</v>
          </cell>
          <cell r="W94">
            <v>1622.8689999999999</v>
          </cell>
          <cell r="X94">
            <v>795.26</v>
          </cell>
          <cell r="Y94">
            <v>18585.855390000001</v>
          </cell>
          <cell r="AB94">
            <v>1001</v>
          </cell>
          <cell r="AE94">
            <v>192.3</v>
          </cell>
          <cell r="AF94">
            <v>289.57669094693028</v>
          </cell>
          <cell r="AH94">
            <v>6587.8418950819678</v>
          </cell>
          <cell r="AI94">
            <v>11888.335416447369</v>
          </cell>
          <cell r="AL94">
            <v>990</v>
          </cell>
          <cell r="AN94">
            <v>1460.4</v>
          </cell>
          <cell r="AQ94">
            <v>3987.1970187936936</v>
          </cell>
          <cell r="AW94">
            <v>52495.5</v>
          </cell>
          <cell r="AY94">
            <v>4517.0749999999998</v>
          </cell>
          <cell r="BB94">
            <v>4879.8119999999999</v>
          </cell>
          <cell r="BF94">
            <v>10000</v>
          </cell>
          <cell r="BH94">
            <v>4724.6627630000003</v>
          </cell>
          <cell r="BI94">
            <v>3638</v>
          </cell>
          <cell r="BJ94">
            <v>3780.0919199999994</v>
          </cell>
          <cell r="BK94">
            <v>1930.5514800000001</v>
          </cell>
          <cell r="BL94">
            <v>459</v>
          </cell>
          <cell r="BM94">
            <v>3611.3030690000005</v>
          </cell>
          <cell r="BN94">
            <v>9193</v>
          </cell>
          <cell r="BO94">
            <v>3066.4770832894737</v>
          </cell>
          <cell r="BP94">
            <v>1864.6790000000001</v>
          </cell>
          <cell r="BQ94">
            <v>1354.2325581395301</v>
          </cell>
        </row>
        <row r="95">
          <cell r="C95" t="str">
            <v>ГРП</v>
          </cell>
          <cell r="F95">
            <v>7</v>
          </cell>
          <cell r="J95" t="str">
            <v>Ю2-6</v>
          </cell>
          <cell r="M95" t="str">
            <v>горизонт 1000м.</v>
          </cell>
          <cell r="P95">
            <v>34</v>
          </cell>
          <cell r="T95">
            <v>49491.984060000003</v>
          </cell>
          <cell r="V95">
            <v>0</v>
          </cell>
          <cell r="W95">
            <v>1622.8689999999999</v>
          </cell>
          <cell r="X95">
            <v>795.26</v>
          </cell>
          <cell r="Y95">
            <v>18585.855390000001</v>
          </cell>
          <cell r="AB95">
            <v>1001</v>
          </cell>
          <cell r="AE95">
            <v>192.3</v>
          </cell>
          <cell r="AF95">
            <v>290.26347554630593</v>
          </cell>
          <cell r="AH95">
            <v>6587.8418950819678</v>
          </cell>
          <cell r="AI95">
            <v>11888.335416447368</v>
          </cell>
          <cell r="AL95">
            <v>990</v>
          </cell>
          <cell r="AN95">
            <v>1380.4</v>
          </cell>
          <cell r="AQ95">
            <v>4091.872514450868</v>
          </cell>
          <cell r="AW95">
            <v>38080.285714285681</v>
          </cell>
          <cell r="AY95">
            <v>3802.1904761904798</v>
          </cell>
          <cell r="BB95">
            <v>4879.8119999999999</v>
          </cell>
          <cell r="BF95">
            <v>10000</v>
          </cell>
          <cell r="BH95">
            <v>4724.6627630000003</v>
          </cell>
          <cell r="BI95">
            <v>3638</v>
          </cell>
          <cell r="BJ95">
            <v>3780.0919199999994</v>
          </cell>
          <cell r="BK95">
            <v>1930.5514800000001</v>
          </cell>
          <cell r="BL95">
            <v>459</v>
          </cell>
          <cell r="BM95">
            <v>3611.3030690000005</v>
          </cell>
          <cell r="BN95">
            <v>9193</v>
          </cell>
          <cell r="BO95">
            <v>3066.4770832894737</v>
          </cell>
          <cell r="BP95">
            <v>1721.7020952380963</v>
          </cell>
          <cell r="BQ95">
            <v>534.23809523809496</v>
          </cell>
        </row>
        <row r="96">
          <cell r="C96" t="str">
            <v>ГРП</v>
          </cell>
          <cell r="F96">
            <v>7</v>
          </cell>
          <cell r="J96" t="str">
            <v>Ю2-6</v>
          </cell>
          <cell r="M96" t="str">
            <v>горизонт 1000м.</v>
          </cell>
          <cell r="P96">
            <v>34</v>
          </cell>
          <cell r="T96">
            <v>49491.984060000003</v>
          </cell>
          <cell r="V96">
            <v>0</v>
          </cell>
          <cell r="W96">
            <v>1622.8689999999999</v>
          </cell>
          <cell r="X96">
            <v>795.26</v>
          </cell>
          <cell r="Y96">
            <v>18585.855390000001</v>
          </cell>
          <cell r="AB96">
            <v>1001</v>
          </cell>
          <cell r="AE96">
            <v>192.3</v>
          </cell>
          <cell r="AF96">
            <v>290.49240374609781</v>
          </cell>
          <cell r="AH96">
            <v>6587.8418950819678</v>
          </cell>
          <cell r="AI96">
            <v>11888.335416447368</v>
          </cell>
          <cell r="AL96">
            <v>990</v>
          </cell>
          <cell r="AN96">
            <v>1460.4</v>
          </cell>
          <cell r="AQ96">
            <v>4010.8430946745566</v>
          </cell>
          <cell r="AW96">
            <v>38080.285714285681</v>
          </cell>
          <cell r="AY96">
            <v>3802.1904761904798</v>
          </cell>
          <cell r="BB96">
            <v>4879.8119999999999</v>
          </cell>
          <cell r="BF96">
            <v>10000</v>
          </cell>
          <cell r="BH96">
            <v>4724.6627630000003</v>
          </cell>
          <cell r="BI96">
            <v>3638</v>
          </cell>
          <cell r="BJ96">
            <v>3780.0919199999994</v>
          </cell>
          <cell r="BK96">
            <v>1930.5514800000001</v>
          </cell>
          <cell r="BL96">
            <v>459</v>
          </cell>
          <cell r="BM96">
            <v>3611.3030690000005</v>
          </cell>
          <cell r="BN96">
            <v>9193</v>
          </cell>
          <cell r="BO96">
            <v>3066.4770832894737</v>
          </cell>
          <cell r="BP96">
            <v>1721.7020952380963</v>
          </cell>
          <cell r="BQ96">
            <v>534.23809523809496</v>
          </cell>
        </row>
        <row r="97">
          <cell r="C97" t="str">
            <v>ГРП</v>
          </cell>
          <cell r="F97">
            <v>7</v>
          </cell>
          <cell r="J97" t="str">
            <v>Ю2-6</v>
          </cell>
          <cell r="M97" t="str">
            <v>горизонт 1000м.</v>
          </cell>
          <cell r="P97">
            <v>34</v>
          </cell>
          <cell r="T97">
            <v>49491.984060000003</v>
          </cell>
          <cell r="V97">
            <v>0</v>
          </cell>
          <cell r="W97">
            <v>1622.8689999999999</v>
          </cell>
          <cell r="X97">
            <v>795.26</v>
          </cell>
          <cell r="Y97">
            <v>18585.855390000001</v>
          </cell>
          <cell r="AB97">
            <v>1001</v>
          </cell>
          <cell r="AE97">
            <v>192.3</v>
          </cell>
          <cell r="AF97">
            <v>290.8930280957336</v>
          </cell>
          <cell r="AH97">
            <v>6587.8418950819678</v>
          </cell>
          <cell r="AI97">
            <v>11888.335416447369</v>
          </cell>
          <cell r="AL97">
            <v>990</v>
          </cell>
          <cell r="AN97">
            <v>1380.4</v>
          </cell>
          <cell r="AQ97">
            <v>5317.8824623960209</v>
          </cell>
          <cell r="AW97">
            <v>38080.285714285681</v>
          </cell>
          <cell r="AY97">
            <v>3802.1904761904798</v>
          </cell>
          <cell r="BB97">
            <v>4879.8119999999999</v>
          </cell>
          <cell r="BF97">
            <v>28240</v>
          </cell>
          <cell r="BH97">
            <v>4724.6627630000003</v>
          </cell>
          <cell r="BI97">
            <v>3638</v>
          </cell>
          <cell r="BJ97">
            <v>3780.0919199999994</v>
          </cell>
          <cell r="BK97">
            <v>1930.5514800000001</v>
          </cell>
          <cell r="BL97">
            <v>459</v>
          </cell>
          <cell r="BM97">
            <v>3611.3030690000005</v>
          </cell>
          <cell r="BN97">
            <v>9193</v>
          </cell>
          <cell r="BO97">
            <v>3066.4770832894737</v>
          </cell>
          <cell r="BP97">
            <v>1816.6370476190482</v>
          </cell>
          <cell r="BQ97">
            <v>534.23809523809496</v>
          </cell>
        </row>
        <row r="98">
          <cell r="C98" t="str">
            <v>ГРП</v>
          </cell>
          <cell r="F98">
            <v>7</v>
          </cell>
          <cell r="J98" t="str">
            <v>Ю2-6</v>
          </cell>
          <cell r="M98" t="str">
            <v>горизонт 1000м.</v>
          </cell>
          <cell r="N98" t="str">
            <v>пилот</v>
          </cell>
          <cell r="P98">
            <v>41</v>
          </cell>
          <cell r="T98">
            <v>59647.806169999996</v>
          </cell>
          <cell r="V98">
            <v>0</v>
          </cell>
          <cell r="W98">
            <v>1694.2752359999999</v>
          </cell>
          <cell r="X98">
            <v>958.99000000000012</v>
          </cell>
          <cell r="Y98">
            <v>22304.955389999999</v>
          </cell>
          <cell r="AB98">
            <v>1261</v>
          </cell>
          <cell r="AE98">
            <v>192.3</v>
          </cell>
          <cell r="AF98">
            <v>349.481581685744</v>
          </cell>
          <cell r="AH98">
            <v>7944.1622852459022</v>
          </cell>
          <cell r="AI98">
            <v>14976.214745394736</v>
          </cell>
          <cell r="AL98">
            <v>1155</v>
          </cell>
          <cell r="AN98">
            <v>1805.4</v>
          </cell>
          <cell r="AQ98">
            <v>5146.8584297451598</v>
          </cell>
          <cell r="AW98">
            <v>38080.285714285681</v>
          </cell>
          <cell r="AY98">
            <v>3802.1904761904798</v>
          </cell>
          <cell r="BB98">
            <v>4879.8119999999999</v>
          </cell>
          <cell r="BF98">
            <v>32080</v>
          </cell>
          <cell r="BH98">
            <v>5721.7320995</v>
          </cell>
          <cell r="BI98">
            <v>4387</v>
          </cell>
          <cell r="BJ98">
            <v>6635.7919199999997</v>
          </cell>
          <cell r="BK98">
            <v>1930.5514800000001</v>
          </cell>
          <cell r="BL98">
            <v>553.5</v>
          </cell>
          <cell r="BM98">
            <v>4626.0399130000005</v>
          </cell>
          <cell r="BN98">
            <v>9193</v>
          </cell>
          <cell r="BO98">
            <v>3507.6176609320173</v>
          </cell>
          <cell r="BP98">
            <v>1816.6370476190482</v>
          </cell>
          <cell r="BQ98">
            <v>534.23809523809496</v>
          </cell>
        </row>
        <row r="99">
          <cell r="C99" t="str">
            <v>ГРП</v>
          </cell>
          <cell r="F99">
            <v>7</v>
          </cell>
          <cell r="J99" t="str">
            <v>Ю2-6</v>
          </cell>
          <cell r="M99" t="str">
            <v>горизонт 1000м.</v>
          </cell>
          <cell r="P99">
            <v>33</v>
          </cell>
          <cell r="T99">
            <v>47813.890938000011</v>
          </cell>
          <cell r="V99">
            <v>0</v>
          </cell>
          <cell r="W99">
            <v>1694.2752359999999</v>
          </cell>
          <cell r="X99">
            <v>771.87000000000012</v>
          </cell>
          <cell r="Y99">
            <v>18585.855390000001</v>
          </cell>
          <cell r="AB99">
            <v>1001</v>
          </cell>
          <cell r="AE99">
            <v>192.3</v>
          </cell>
          <cell r="AF99">
            <v>284.55497249888504</v>
          </cell>
          <cell r="AH99">
            <v>6394.0818393442623</v>
          </cell>
          <cell r="AI99">
            <v>11888.335416447368</v>
          </cell>
          <cell r="AL99">
            <v>990</v>
          </cell>
          <cell r="AN99">
            <v>693</v>
          </cell>
          <cell r="AQ99">
            <v>4773.1335901411248</v>
          </cell>
          <cell r="AW99">
            <v>38080.285714285681</v>
          </cell>
          <cell r="AY99">
            <v>3802.1904761904798</v>
          </cell>
          <cell r="BB99">
            <v>4879.8119999999999</v>
          </cell>
          <cell r="BF99">
            <v>10000</v>
          </cell>
          <cell r="BH99">
            <v>4746.3767834999999</v>
          </cell>
          <cell r="BI99">
            <v>3531</v>
          </cell>
          <cell r="BJ99">
            <v>3780.0919199999994</v>
          </cell>
          <cell r="BK99">
            <v>1930.5514800000001</v>
          </cell>
          <cell r="BL99">
            <v>445.5</v>
          </cell>
          <cell r="BM99">
            <v>3611.3030690000005</v>
          </cell>
          <cell r="BN99">
            <v>9193</v>
          </cell>
          <cell r="BO99">
            <v>2402.1098958004386</v>
          </cell>
          <cell r="BP99">
            <v>1816.6370476190482</v>
          </cell>
          <cell r="BQ99">
            <v>534.23809523809496</v>
          </cell>
        </row>
        <row r="100">
          <cell r="C100" t="str">
            <v>ГРП</v>
          </cell>
          <cell r="F100">
            <v>7</v>
          </cell>
          <cell r="J100" t="str">
            <v>Ю2-6</v>
          </cell>
          <cell r="M100" t="str">
            <v>горизонт 1000м.</v>
          </cell>
          <cell r="P100">
            <v>33</v>
          </cell>
          <cell r="T100">
            <v>47813.890938000011</v>
          </cell>
          <cell r="V100">
            <v>0</v>
          </cell>
          <cell r="W100">
            <v>1694.2752359999999</v>
          </cell>
          <cell r="X100">
            <v>771.87</v>
          </cell>
          <cell r="Y100">
            <v>18585.855390000001</v>
          </cell>
          <cell r="AB100">
            <v>1001</v>
          </cell>
          <cell r="AE100">
            <v>192.3</v>
          </cell>
          <cell r="AF100">
            <v>282.34745057232044</v>
          </cell>
          <cell r="AH100">
            <v>6394.0818393442623</v>
          </cell>
          <cell r="AI100">
            <v>11888.335416447368</v>
          </cell>
          <cell r="AL100">
            <v>990</v>
          </cell>
          <cell r="AN100">
            <v>693</v>
          </cell>
          <cell r="AQ100">
            <v>4951.6517472113574</v>
          </cell>
          <cell r="AW100">
            <v>38080.285714285681</v>
          </cell>
          <cell r="AY100">
            <v>3802.1904761904798</v>
          </cell>
          <cell r="BB100">
            <v>4879.8119999999999</v>
          </cell>
          <cell r="BF100">
            <v>31120</v>
          </cell>
          <cell r="BH100">
            <v>4746.3767834999999</v>
          </cell>
          <cell r="BI100">
            <v>3531</v>
          </cell>
          <cell r="BJ100">
            <v>3780.0919199999994</v>
          </cell>
          <cell r="BK100">
            <v>1930.5514800000001</v>
          </cell>
          <cell r="BL100">
            <v>445.5</v>
          </cell>
          <cell r="BM100">
            <v>3611.3030690000005</v>
          </cell>
          <cell r="BN100">
            <v>9193</v>
          </cell>
          <cell r="BO100">
            <v>2402.1098958004386</v>
          </cell>
          <cell r="BP100">
            <v>1816.6370476190482</v>
          </cell>
          <cell r="BQ100">
            <v>534.23809523809496</v>
          </cell>
        </row>
        <row r="101">
          <cell r="C101" t="str">
            <v>ГРП</v>
          </cell>
          <cell r="F101">
            <v>7</v>
          </cell>
          <cell r="J101" t="str">
            <v>Ю2-6</v>
          </cell>
          <cell r="M101" t="str">
            <v>горизонт 1000м.</v>
          </cell>
          <cell r="P101">
            <v>33</v>
          </cell>
          <cell r="T101">
            <v>47813.890938000004</v>
          </cell>
          <cell r="V101">
            <v>0</v>
          </cell>
          <cell r="W101">
            <v>1694.2752359999999</v>
          </cell>
          <cell r="X101">
            <v>771.87</v>
          </cell>
          <cell r="Y101">
            <v>18585.855390000001</v>
          </cell>
          <cell r="AB101">
            <v>1001</v>
          </cell>
          <cell r="AE101">
            <v>192.3</v>
          </cell>
          <cell r="AF101">
            <v>282.77669094693033</v>
          </cell>
          <cell r="AH101">
            <v>6394.0818393442623</v>
          </cell>
          <cell r="AI101">
            <v>11888.335416447369</v>
          </cell>
          <cell r="AL101">
            <v>990</v>
          </cell>
          <cell r="AN101">
            <v>693</v>
          </cell>
          <cell r="AQ101">
            <v>4887.3274104642596</v>
          </cell>
          <cell r="AW101">
            <v>38080.285714285681</v>
          </cell>
          <cell r="AY101">
            <v>3802.1904761904798</v>
          </cell>
          <cell r="BB101">
            <v>4879.8119999999999</v>
          </cell>
          <cell r="BF101">
            <v>27280</v>
          </cell>
          <cell r="BH101">
            <v>4746.3767834999999</v>
          </cell>
          <cell r="BI101">
            <v>3531</v>
          </cell>
          <cell r="BJ101">
            <v>3780.0919199999994</v>
          </cell>
          <cell r="BK101">
            <v>1930.5514800000001</v>
          </cell>
          <cell r="BL101">
            <v>445.5</v>
          </cell>
          <cell r="BM101">
            <v>3611.3030690000005</v>
          </cell>
          <cell r="BN101">
            <v>9193</v>
          </cell>
          <cell r="BO101">
            <v>2402.1098958004386</v>
          </cell>
          <cell r="BP101">
            <v>1816.6370476190482</v>
          </cell>
          <cell r="BQ101">
            <v>534.23809523809496</v>
          </cell>
        </row>
        <row r="102">
          <cell r="C102" t="str">
            <v>ГРП</v>
          </cell>
          <cell r="F102">
            <v>7</v>
          </cell>
          <cell r="J102" t="str">
            <v>Ю2-6</v>
          </cell>
          <cell r="M102" t="str">
            <v>горизонт 1000м.</v>
          </cell>
          <cell r="P102">
            <v>33</v>
          </cell>
          <cell r="T102">
            <v>47813.890937999997</v>
          </cell>
          <cell r="V102">
            <v>0</v>
          </cell>
          <cell r="W102">
            <v>1694.2752359999999</v>
          </cell>
          <cell r="X102">
            <v>771.87000000000012</v>
          </cell>
          <cell r="Y102">
            <v>18585.855390000001</v>
          </cell>
          <cell r="AB102">
            <v>1001</v>
          </cell>
          <cell r="AE102">
            <v>192.3</v>
          </cell>
          <cell r="AF102">
            <v>281.28865764828305</v>
          </cell>
          <cell r="AH102">
            <v>6394.0818393442632</v>
          </cell>
          <cell r="AI102">
            <v>11888.335416447369</v>
          </cell>
          <cell r="AL102">
            <v>990</v>
          </cell>
          <cell r="AN102">
            <v>693</v>
          </cell>
          <cell r="AQ102">
            <v>5027.5534169230768</v>
          </cell>
          <cell r="AW102">
            <v>114080.28571428568</v>
          </cell>
          <cell r="AY102">
            <v>3801.8904761904796</v>
          </cell>
          <cell r="BB102">
            <v>4879.8119999999999</v>
          </cell>
          <cell r="BF102">
            <v>28240</v>
          </cell>
          <cell r="BH102">
            <v>4746.3767834999999</v>
          </cell>
          <cell r="BI102">
            <v>3531</v>
          </cell>
          <cell r="BJ102">
            <v>3780.0919199999994</v>
          </cell>
          <cell r="BK102">
            <v>1930.5514800000001</v>
          </cell>
          <cell r="BL102">
            <v>445.5</v>
          </cell>
          <cell r="BM102">
            <v>3611.3030690000005</v>
          </cell>
          <cell r="BN102">
            <v>9193</v>
          </cell>
          <cell r="BO102">
            <v>2402.1098958004386</v>
          </cell>
          <cell r="BP102">
            <v>1816.5770476190482</v>
          </cell>
          <cell r="BQ102">
            <v>1534.238095238095</v>
          </cell>
        </row>
        <row r="103">
          <cell r="F103">
            <v>7</v>
          </cell>
          <cell r="J103" t="str">
            <v>НП2-3</v>
          </cell>
          <cell r="M103" t="str">
            <v>горизонт 1000м.</v>
          </cell>
          <cell r="N103" t="str">
            <v>пилот</v>
          </cell>
          <cell r="P103">
            <v>41</v>
          </cell>
          <cell r="T103">
            <v>59405.137226000006</v>
          </cell>
          <cell r="V103">
            <v>0</v>
          </cell>
          <cell r="W103">
            <v>1694.2752359999999</v>
          </cell>
          <cell r="X103">
            <v>958.99</v>
          </cell>
          <cell r="Y103">
            <v>22304.955389999999</v>
          </cell>
          <cell r="AB103">
            <v>1261</v>
          </cell>
          <cell r="AE103">
            <v>192.3</v>
          </cell>
          <cell r="AF103">
            <v>350.56899063475544</v>
          </cell>
          <cell r="AH103">
            <v>7944.1622852459022</v>
          </cell>
          <cell r="AI103">
            <v>14976.214745394736</v>
          </cell>
          <cell r="AL103">
            <v>1155</v>
          </cell>
          <cell r="AN103">
            <v>861</v>
          </cell>
          <cell r="AQ103">
            <v>7567.6868682352933</v>
          </cell>
          <cell r="AW103">
            <v>0</v>
          </cell>
          <cell r="AY103">
            <v>0</v>
          </cell>
          <cell r="BB103">
            <v>4879.8119999999999</v>
          </cell>
          <cell r="BF103">
            <v>0</v>
          </cell>
          <cell r="BH103">
            <v>5897.0135795000006</v>
          </cell>
          <cell r="BI103">
            <v>4387</v>
          </cell>
          <cell r="BJ103">
            <v>4135.7919199999997</v>
          </cell>
          <cell r="BK103">
            <v>1930.5514800000001</v>
          </cell>
          <cell r="BL103">
            <v>553.5</v>
          </cell>
          <cell r="BM103">
            <v>4626.0399130000005</v>
          </cell>
          <cell r="BN103">
            <v>6622.1</v>
          </cell>
          <cell r="BO103">
            <v>2890.0417951425434</v>
          </cell>
          <cell r="BP103">
            <v>1056.1989523809521</v>
          </cell>
          <cell r="BQ103">
            <v>204</v>
          </cell>
        </row>
        <row r="104">
          <cell r="F104">
            <v>7</v>
          </cell>
          <cell r="J104" t="str">
            <v>НП2-3</v>
          </cell>
          <cell r="M104" t="str">
            <v>горизонт 1000м.</v>
          </cell>
          <cell r="P104">
            <v>33</v>
          </cell>
          <cell r="T104">
            <v>47813.890938000004</v>
          </cell>
          <cell r="V104">
            <v>0</v>
          </cell>
          <cell r="W104">
            <v>1694.2752359999999</v>
          </cell>
          <cell r="X104">
            <v>771.87</v>
          </cell>
          <cell r="Y104">
            <v>18585.855390000001</v>
          </cell>
          <cell r="AB104">
            <v>1001</v>
          </cell>
          <cell r="AE104">
            <v>192.3</v>
          </cell>
          <cell r="AF104">
            <v>281.05972944849111</v>
          </cell>
          <cell r="AH104">
            <v>6394.0818393442623</v>
          </cell>
          <cell r="AI104">
            <v>11888.335416447368</v>
          </cell>
          <cell r="AL104">
            <v>990</v>
          </cell>
          <cell r="AN104">
            <v>693</v>
          </cell>
          <cell r="AQ104">
            <v>5578.4328374875377</v>
          </cell>
          <cell r="AW104">
            <v>0</v>
          </cell>
          <cell r="AY104">
            <v>0</v>
          </cell>
          <cell r="BB104">
            <v>4879.8119999999999</v>
          </cell>
          <cell r="BF104">
            <v>0</v>
          </cell>
          <cell r="BH104">
            <v>4746.3767834999999</v>
          </cell>
          <cell r="BI104">
            <v>3531</v>
          </cell>
          <cell r="BJ104">
            <v>3780.0919199999994</v>
          </cell>
          <cell r="BK104">
            <v>1930.5514800000001</v>
          </cell>
          <cell r="BL104">
            <v>445.5</v>
          </cell>
          <cell r="BM104">
            <v>3611.3030690000005</v>
          </cell>
          <cell r="BN104">
            <v>6622.1</v>
          </cell>
          <cell r="BO104">
            <v>2402.1098958004386</v>
          </cell>
          <cell r="BP104">
            <v>1056.1989523809521</v>
          </cell>
          <cell r="BQ104">
            <v>204</v>
          </cell>
        </row>
        <row r="105">
          <cell r="F105">
            <v>7</v>
          </cell>
          <cell r="J105" t="str">
            <v>НП2-3</v>
          </cell>
          <cell r="M105" t="str">
            <v>горизонт 1000м.</v>
          </cell>
          <cell r="P105">
            <v>33</v>
          </cell>
          <cell r="T105">
            <v>47813.890937999997</v>
          </cell>
          <cell r="V105">
            <v>0</v>
          </cell>
          <cell r="W105">
            <v>1694.2752359999999</v>
          </cell>
          <cell r="X105">
            <v>771.87</v>
          </cell>
          <cell r="Y105">
            <v>18585.855390000001</v>
          </cell>
          <cell r="AB105">
            <v>1001</v>
          </cell>
          <cell r="AE105">
            <v>192.3</v>
          </cell>
          <cell r="AF105">
            <v>282.49053069719042</v>
          </cell>
          <cell r="AH105">
            <v>6394.0818393442623</v>
          </cell>
          <cell r="AI105">
            <v>11888.335416447369</v>
          </cell>
          <cell r="AL105">
            <v>990</v>
          </cell>
          <cell r="AN105">
            <v>693</v>
          </cell>
          <cell r="AQ105">
            <v>4922.2377421944693</v>
          </cell>
          <cell r="AW105">
            <v>0</v>
          </cell>
          <cell r="AY105">
            <v>0</v>
          </cell>
          <cell r="BB105">
            <v>4879.8119999999999</v>
          </cell>
          <cell r="BF105">
            <v>0</v>
          </cell>
          <cell r="BH105">
            <v>4746.3767834999999</v>
          </cell>
          <cell r="BI105">
            <v>3531</v>
          </cell>
          <cell r="BJ105">
            <v>3780.0919199999994</v>
          </cell>
          <cell r="BK105">
            <v>1930.5514800000001</v>
          </cell>
          <cell r="BL105">
            <v>445.5</v>
          </cell>
          <cell r="BM105">
            <v>3611.3030690000005</v>
          </cell>
          <cell r="BN105">
            <v>6622.1</v>
          </cell>
          <cell r="BO105">
            <v>2402.1098958004386</v>
          </cell>
          <cell r="BP105">
            <v>1056.1989523809521</v>
          </cell>
          <cell r="BQ105">
            <v>204</v>
          </cell>
        </row>
        <row r="106">
          <cell r="F106">
            <v>7</v>
          </cell>
          <cell r="J106" t="str">
            <v>НП2-3</v>
          </cell>
          <cell r="M106" t="str">
            <v>горизонт 1000м.</v>
          </cell>
          <cell r="P106">
            <v>33</v>
          </cell>
          <cell r="T106">
            <v>47813.890938000004</v>
          </cell>
          <cell r="V106">
            <v>0</v>
          </cell>
          <cell r="W106">
            <v>1694.2752359999999</v>
          </cell>
          <cell r="X106">
            <v>771.87</v>
          </cell>
          <cell r="Y106">
            <v>18585.855390000001</v>
          </cell>
          <cell r="AB106">
            <v>1001</v>
          </cell>
          <cell r="AE106">
            <v>192.3</v>
          </cell>
          <cell r="AF106">
            <v>281.23142559833502</v>
          </cell>
          <cell r="AH106">
            <v>6394.0818393442623</v>
          </cell>
          <cell r="AI106">
            <v>11888.335416447369</v>
          </cell>
          <cell r="AL106">
            <v>990</v>
          </cell>
          <cell r="AN106">
            <v>693</v>
          </cell>
          <cell r="AQ106">
            <v>5736.5384922600615</v>
          </cell>
          <cell r="AW106">
            <v>0</v>
          </cell>
          <cell r="AY106">
            <v>0</v>
          </cell>
          <cell r="BB106">
            <v>4879.8119999999999</v>
          </cell>
          <cell r="BF106">
            <v>0</v>
          </cell>
          <cell r="BH106">
            <v>4746.3767834999999</v>
          </cell>
          <cell r="BI106">
            <v>3531</v>
          </cell>
          <cell r="BJ106">
            <v>3780.0919199999994</v>
          </cell>
          <cell r="BK106">
            <v>1930.5514800000001</v>
          </cell>
          <cell r="BL106">
            <v>445.5</v>
          </cell>
          <cell r="BM106">
            <v>3611.3030690000005</v>
          </cell>
          <cell r="BN106">
            <v>6622.1</v>
          </cell>
          <cell r="BO106">
            <v>2402.1098958004386</v>
          </cell>
          <cell r="BP106">
            <v>1056.1989523809521</v>
          </cell>
          <cell r="BQ106">
            <v>204</v>
          </cell>
        </row>
        <row r="107">
          <cell r="F107">
            <v>7</v>
          </cell>
          <cell r="J107" t="str">
            <v>НП2-3</v>
          </cell>
          <cell r="M107" t="str">
            <v>горизонт 1000м.</v>
          </cell>
          <cell r="P107">
            <v>32</v>
          </cell>
          <cell r="T107">
            <v>46364.985152000008</v>
          </cell>
          <cell r="V107">
            <v>0</v>
          </cell>
          <cell r="W107">
            <v>1694.2752359999999</v>
          </cell>
          <cell r="X107">
            <v>748.48</v>
          </cell>
          <cell r="Y107">
            <v>18585.855390000001</v>
          </cell>
          <cell r="AB107">
            <v>1001</v>
          </cell>
          <cell r="AE107">
            <v>192.3</v>
          </cell>
          <cell r="AF107">
            <v>273.63017689906349</v>
          </cell>
          <cell r="AH107">
            <v>6200.3217836065578</v>
          </cell>
          <cell r="AI107">
            <v>11888.335416447368</v>
          </cell>
          <cell r="AL107">
            <v>990</v>
          </cell>
          <cell r="AN107">
            <v>620.79999999999995</v>
          </cell>
          <cell r="AQ107">
            <v>6156.9995360546154</v>
          </cell>
          <cell r="AW107">
            <v>0</v>
          </cell>
          <cell r="AY107">
            <v>0</v>
          </cell>
          <cell r="BB107">
            <v>4879.8119999999999</v>
          </cell>
          <cell r="BF107">
            <v>0</v>
          </cell>
          <cell r="BH107">
            <v>4602.547184</v>
          </cell>
          <cell r="BI107">
            <v>3424</v>
          </cell>
          <cell r="BJ107">
            <v>3780.0919199999994</v>
          </cell>
          <cell r="BK107">
            <v>1930.5514800000001</v>
          </cell>
          <cell r="BL107">
            <v>432</v>
          </cell>
          <cell r="BM107">
            <v>3611.3030690000005</v>
          </cell>
          <cell r="BN107">
            <v>6622.1</v>
          </cell>
          <cell r="BO107">
            <v>2402.1098958004386</v>
          </cell>
          <cell r="BP107">
            <v>1651.5037142857102</v>
          </cell>
          <cell r="BQ107">
            <v>204</v>
          </cell>
        </row>
        <row r="108">
          <cell r="F108">
            <v>7</v>
          </cell>
          <cell r="J108" t="str">
            <v>НП2-3</v>
          </cell>
          <cell r="M108" t="str">
            <v>горизонт 1000м.</v>
          </cell>
          <cell r="N108" t="str">
            <v>пилот</v>
          </cell>
          <cell r="P108">
            <v>40</v>
          </cell>
          <cell r="T108">
            <v>55462.392400000004</v>
          </cell>
          <cell r="V108">
            <v>0</v>
          </cell>
          <cell r="W108">
            <v>1694.2752359999999</v>
          </cell>
          <cell r="X108">
            <v>935.6</v>
          </cell>
          <cell r="Y108">
            <v>22304.955389999999</v>
          </cell>
          <cell r="AB108">
            <v>756.6</v>
          </cell>
          <cell r="AE108">
            <v>192.3</v>
          </cell>
          <cell r="AF108">
            <v>340.67845993756504</v>
          </cell>
          <cell r="AH108">
            <v>3100.1608918032789</v>
          </cell>
          <cell r="AI108">
            <v>8985.7288472368418</v>
          </cell>
          <cell r="AL108">
            <v>1155</v>
          </cell>
          <cell r="AN108">
            <v>1380</v>
          </cell>
          <cell r="AQ108">
            <v>6490.9740176114483</v>
          </cell>
          <cell r="AW108">
            <v>0</v>
          </cell>
          <cell r="AY108">
            <v>0</v>
          </cell>
          <cell r="BB108">
            <v>4879.8119999999999</v>
          </cell>
          <cell r="BF108">
            <v>0</v>
          </cell>
          <cell r="BH108">
            <v>5753.1839800000007</v>
          </cell>
          <cell r="BI108">
            <v>4280</v>
          </cell>
          <cell r="BJ108">
            <v>4135.7919199999997</v>
          </cell>
          <cell r="BK108">
            <v>1930.5514800000001</v>
          </cell>
          <cell r="BL108">
            <v>540</v>
          </cell>
          <cell r="BM108">
            <v>4626.0399130000005</v>
          </cell>
          <cell r="BN108">
            <v>6622.1</v>
          </cell>
          <cell r="BO108">
            <v>1991.4689104188597</v>
          </cell>
          <cell r="BP108">
            <v>1651.5037142857102</v>
          </cell>
          <cell r="BQ108">
            <v>204</v>
          </cell>
        </row>
        <row r="109">
          <cell r="F109">
            <v>7</v>
          </cell>
          <cell r="J109" t="str">
            <v>НП4</v>
          </cell>
          <cell r="M109" t="str">
            <v>горизонт 1500м.</v>
          </cell>
          <cell r="P109">
            <v>34</v>
          </cell>
          <cell r="T109">
            <v>45729.858084</v>
          </cell>
          <cell r="V109">
            <v>0</v>
          </cell>
          <cell r="W109">
            <v>1694.2752359999999</v>
          </cell>
          <cell r="X109">
            <v>795.2600000000001</v>
          </cell>
          <cell r="Y109">
            <v>21380.355390000001</v>
          </cell>
          <cell r="AB109">
            <v>1131</v>
          </cell>
          <cell r="AE109">
            <v>192.3</v>
          </cell>
          <cell r="AF109">
            <v>294.72757544224766</v>
          </cell>
          <cell r="AH109">
            <v>0</v>
          </cell>
          <cell r="AI109">
            <v>13432.275080921052</v>
          </cell>
          <cell r="AL109">
            <v>990</v>
          </cell>
          <cell r="AN109">
            <v>1479</v>
          </cell>
          <cell r="AQ109">
            <v>4825.8244887871861</v>
          </cell>
          <cell r="AW109">
            <v>0</v>
          </cell>
          <cell r="AY109">
            <v>0</v>
          </cell>
          <cell r="BB109">
            <v>4879.8119999999999</v>
          </cell>
          <cell r="BF109">
            <v>0</v>
          </cell>
          <cell r="BH109">
            <v>4890.2063830000006</v>
          </cell>
          <cell r="BI109">
            <v>3638</v>
          </cell>
          <cell r="BJ109">
            <v>3780.0919199999994</v>
          </cell>
          <cell r="BK109">
            <v>1930.5514800000001</v>
          </cell>
          <cell r="BL109">
            <v>459</v>
          </cell>
          <cell r="BM109">
            <v>4390.5991690000001</v>
          </cell>
          <cell r="BN109">
            <v>10479.1</v>
          </cell>
          <cell r="BO109">
            <v>2633.700845471491</v>
          </cell>
          <cell r="BP109">
            <v>1651.5037142857102</v>
          </cell>
          <cell r="BQ109">
            <v>204</v>
          </cell>
        </row>
        <row r="110">
          <cell r="F110">
            <v>7</v>
          </cell>
          <cell r="J110" t="str">
            <v>НП4</v>
          </cell>
          <cell r="M110" t="str">
            <v>горизонт 1500м.</v>
          </cell>
          <cell r="P110">
            <v>34</v>
          </cell>
          <cell r="T110">
            <v>45729.858084</v>
          </cell>
          <cell r="V110">
            <v>0</v>
          </cell>
          <cell r="W110">
            <v>1694.2752359999999</v>
          </cell>
          <cell r="X110">
            <v>795.2600000000001</v>
          </cell>
          <cell r="Y110">
            <v>21380.355390000001</v>
          </cell>
          <cell r="AB110">
            <v>1131</v>
          </cell>
          <cell r="AE110">
            <v>192.3</v>
          </cell>
          <cell r="AF110">
            <v>289.92008324661811</v>
          </cell>
          <cell r="AH110">
            <v>0</v>
          </cell>
          <cell r="AI110">
            <v>13432.275080921052</v>
          </cell>
          <cell r="AL110">
            <v>990</v>
          </cell>
          <cell r="AN110">
            <v>1479</v>
          </cell>
          <cell r="AQ110">
            <v>4810.369535714286</v>
          </cell>
          <cell r="AW110">
            <v>0</v>
          </cell>
          <cell r="AY110">
            <v>0</v>
          </cell>
          <cell r="BB110">
            <v>4879.8119999999999</v>
          </cell>
          <cell r="BF110">
            <v>0</v>
          </cell>
          <cell r="BH110">
            <v>4890.2063830000006</v>
          </cell>
          <cell r="BI110">
            <v>3638</v>
          </cell>
          <cell r="BJ110">
            <v>3780.0919199999994</v>
          </cell>
          <cell r="BK110">
            <v>1930.5514800000001</v>
          </cell>
          <cell r="BL110">
            <v>459</v>
          </cell>
          <cell r="BM110">
            <v>4390.5991690000001</v>
          </cell>
          <cell r="BN110">
            <v>10479.1</v>
          </cell>
          <cell r="BO110">
            <v>2633.700845471491</v>
          </cell>
          <cell r="BP110">
            <v>1651.5037142857102</v>
          </cell>
          <cell r="BQ110">
            <v>204</v>
          </cell>
        </row>
        <row r="111">
          <cell r="F111">
            <v>7</v>
          </cell>
          <cell r="J111" t="str">
            <v>НП4</v>
          </cell>
          <cell r="M111" t="str">
            <v>горизонт 1500м.</v>
          </cell>
          <cell r="P111">
            <v>34</v>
          </cell>
          <cell r="T111">
            <v>45729.858084</v>
          </cell>
          <cell r="V111">
            <v>0</v>
          </cell>
          <cell r="W111">
            <v>1694.2752359999999</v>
          </cell>
          <cell r="X111">
            <v>795.26</v>
          </cell>
          <cell r="Y111">
            <v>21380.355390000001</v>
          </cell>
          <cell r="AB111">
            <v>1131</v>
          </cell>
          <cell r="AE111">
            <v>192.3</v>
          </cell>
          <cell r="AF111">
            <v>290.83579604578563</v>
          </cell>
          <cell r="AH111">
            <v>0</v>
          </cell>
          <cell r="AI111">
            <v>13432.275080921052</v>
          </cell>
          <cell r="AL111">
            <v>990</v>
          </cell>
          <cell r="AN111">
            <v>1479</v>
          </cell>
          <cell r="AQ111">
            <v>5040.7890642857137</v>
          </cell>
          <cell r="AW111">
            <v>0</v>
          </cell>
          <cell r="AY111">
            <v>0</v>
          </cell>
          <cell r="BB111">
            <v>4879.8119999999999</v>
          </cell>
          <cell r="BF111">
            <v>0</v>
          </cell>
          <cell r="BH111">
            <v>4890.2063830000006</v>
          </cell>
          <cell r="BI111">
            <v>3638</v>
          </cell>
          <cell r="BJ111">
            <v>3780.0919199999994</v>
          </cell>
          <cell r="BK111">
            <v>1930.5514800000001</v>
          </cell>
          <cell r="BL111">
            <v>459</v>
          </cell>
          <cell r="BM111">
            <v>4390.5991690000001</v>
          </cell>
          <cell r="BN111">
            <v>10479.1</v>
          </cell>
          <cell r="BO111">
            <v>2633.700845471491</v>
          </cell>
          <cell r="BP111">
            <v>1651.5037142857102</v>
          </cell>
          <cell r="BQ111">
            <v>204</v>
          </cell>
        </row>
        <row r="112">
          <cell r="F112">
            <v>7</v>
          </cell>
          <cell r="J112" t="str">
            <v>НП4</v>
          </cell>
          <cell r="M112" t="str">
            <v>горизонт 1500м.</v>
          </cell>
          <cell r="P112">
            <v>34</v>
          </cell>
          <cell r="T112">
            <v>45729.858084</v>
          </cell>
          <cell r="V112">
            <v>0</v>
          </cell>
          <cell r="W112">
            <v>1694.2752359999999</v>
          </cell>
          <cell r="X112">
            <v>795.26</v>
          </cell>
          <cell r="Y112">
            <v>21380.355390000001</v>
          </cell>
          <cell r="AB112">
            <v>1131</v>
          </cell>
          <cell r="AE112">
            <v>192.3</v>
          </cell>
          <cell r="AF112">
            <v>290.54963579604578</v>
          </cell>
          <cell r="AH112">
            <v>0</v>
          </cell>
          <cell r="AI112">
            <v>13432.275080921054</v>
          </cell>
          <cell r="AL112">
            <v>990</v>
          </cell>
          <cell r="AN112">
            <v>1479</v>
          </cell>
          <cell r="AQ112">
            <v>5795.9226553274675</v>
          </cell>
          <cell r="AW112">
            <v>0</v>
          </cell>
          <cell r="AY112">
            <v>0</v>
          </cell>
          <cell r="BB112">
            <v>4879.8119999999999</v>
          </cell>
          <cell r="BF112">
            <v>0</v>
          </cell>
          <cell r="BH112">
            <v>4890.2063830000006</v>
          </cell>
          <cell r="BI112">
            <v>3638</v>
          </cell>
          <cell r="BJ112">
            <v>3780.0919199999994</v>
          </cell>
          <cell r="BK112">
            <v>1930.5514800000001</v>
          </cell>
          <cell r="BL112">
            <v>459</v>
          </cell>
          <cell r="BM112">
            <v>4390.5991690000001</v>
          </cell>
          <cell r="BN112">
            <v>10479.1</v>
          </cell>
          <cell r="BO112">
            <v>2633.7008454714914</v>
          </cell>
          <cell r="BP112">
            <v>1651.5037142857102</v>
          </cell>
          <cell r="BQ112">
            <v>204</v>
          </cell>
        </row>
        <row r="113">
          <cell r="F113">
            <v>7</v>
          </cell>
          <cell r="J113" t="str">
            <v>НП4</v>
          </cell>
          <cell r="M113" t="str">
            <v>горизонт 1500м.</v>
          </cell>
          <cell r="P113">
            <v>34</v>
          </cell>
          <cell r="T113">
            <v>45729.858084</v>
          </cell>
          <cell r="V113">
            <v>0</v>
          </cell>
          <cell r="W113">
            <v>1694.2752359999999</v>
          </cell>
          <cell r="X113">
            <v>795.26</v>
          </cell>
          <cell r="Y113">
            <v>21380.355390000001</v>
          </cell>
          <cell r="AB113">
            <v>1131</v>
          </cell>
          <cell r="AE113">
            <v>192.3</v>
          </cell>
          <cell r="AF113">
            <v>290.20624349635796</v>
          </cell>
          <cell r="AH113">
            <v>0</v>
          </cell>
          <cell r="AI113">
            <v>13432.275080921052</v>
          </cell>
          <cell r="AL113">
            <v>990</v>
          </cell>
          <cell r="AN113">
            <v>1479</v>
          </cell>
          <cell r="AQ113">
            <v>6368.9060778059684</v>
          </cell>
          <cell r="AW113">
            <v>0</v>
          </cell>
          <cell r="AY113">
            <v>0</v>
          </cell>
          <cell r="BB113">
            <v>4879.8119999999999</v>
          </cell>
          <cell r="BF113">
            <v>0</v>
          </cell>
          <cell r="BH113">
            <v>4890.2063830000006</v>
          </cell>
          <cell r="BI113">
            <v>3638</v>
          </cell>
          <cell r="BJ113">
            <v>3780.0919199999994</v>
          </cell>
          <cell r="BK113">
            <v>1930.5514800000001</v>
          </cell>
          <cell r="BL113">
            <v>459</v>
          </cell>
          <cell r="BM113">
            <v>4390.5991690000001</v>
          </cell>
          <cell r="BN113">
            <v>10479.1</v>
          </cell>
          <cell r="BO113">
            <v>2633.700845471491</v>
          </cell>
          <cell r="BP113">
            <v>1651.5037142857102</v>
          </cell>
          <cell r="BQ113">
            <v>204</v>
          </cell>
        </row>
        <row r="114">
          <cell r="F114">
            <v>7</v>
          </cell>
          <cell r="J114" t="str">
            <v>НП4</v>
          </cell>
          <cell r="M114" t="str">
            <v>горизонт 1500м.</v>
          </cell>
          <cell r="N114" t="str">
            <v>пилот</v>
          </cell>
          <cell r="P114">
            <v>39</v>
          </cell>
          <cell r="T114">
            <v>52454.837214000014</v>
          </cell>
          <cell r="V114">
            <v>0</v>
          </cell>
          <cell r="W114">
            <v>1694.2752359999999</v>
          </cell>
          <cell r="X114">
            <v>912.21</v>
          </cell>
          <cell r="Y114">
            <v>25754.955389999999</v>
          </cell>
          <cell r="AB114">
            <v>1521</v>
          </cell>
          <cell r="AE114">
            <v>192.3</v>
          </cell>
          <cell r="AF114">
            <v>332.2759625390218</v>
          </cell>
          <cell r="AH114">
            <v>0</v>
          </cell>
          <cell r="AI114">
            <v>18064.094074342105</v>
          </cell>
          <cell r="AL114">
            <v>1155</v>
          </cell>
          <cell r="AN114">
            <v>1696.5</v>
          </cell>
          <cell r="AQ114">
            <v>6355.1625216470475</v>
          </cell>
          <cell r="AW114">
            <v>0</v>
          </cell>
          <cell r="AY114">
            <v>0</v>
          </cell>
          <cell r="BB114">
            <v>4879.8119999999999</v>
          </cell>
          <cell r="BF114">
            <v>0</v>
          </cell>
          <cell r="BH114">
            <v>5609.3543805000008</v>
          </cell>
          <cell r="BI114">
            <v>4173</v>
          </cell>
          <cell r="BJ114">
            <v>4135.7919199999997</v>
          </cell>
          <cell r="BK114">
            <v>1930.5514800000001</v>
          </cell>
          <cell r="BL114">
            <v>526.5</v>
          </cell>
          <cell r="BM114">
            <v>5405.3360130000001</v>
          </cell>
          <cell r="BN114">
            <v>10479.1</v>
          </cell>
          <cell r="BO114">
            <v>3353.2236944846491</v>
          </cell>
          <cell r="BP114">
            <v>1651.5037142857102</v>
          </cell>
          <cell r="BQ114">
            <v>204</v>
          </cell>
        </row>
        <row r="115">
          <cell r="F115">
            <v>7</v>
          </cell>
          <cell r="J115" t="str">
            <v>НП4</v>
          </cell>
          <cell r="M115" t="str">
            <v>горизонт 1500м.</v>
          </cell>
          <cell r="P115">
            <v>34</v>
          </cell>
          <cell r="T115">
            <v>45729.858084</v>
          </cell>
          <cell r="V115">
            <v>0</v>
          </cell>
          <cell r="W115">
            <v>1694.2752359999999</v>
          </cell>
          <cell r="X115">
            <v>795.26</v>
          </cell>
          <cell r="Y115">
            <v>21380.355390000001</v>
          </cell>
          <cell r="AB115">
            <v>1131</v>
          </cell>
          <cell r="AE115">
            <v>192.3</v>
          </cell>
          <cell r="AF115">
            <v>291.06472424557751</v>
          </cell>
          <cell r="AH115">
            <v>0</v>
          </cell>
          <cell r="AI115">
            <v>13432.275080921052</v>
          </cell>
          <cell r="AL115">
            <v>990</v>
          </cell>
          <cell r="AN115">
            <v>1479</v>
          </cell>
          <cell r="AQ115">
            <v>5020.131066283293</v>
          </cell>
          <cell r="AW115">
            <v>0</v>
          </cell>
          <cell r="AY115">
            <v>0</v>
          </cell>
          <cell r="BB115">
            <v>0</v>
          </cell>
          <cell r="BF115">
            <v>0</v>
          </cell>
          <cell r="BH115">
            <v>4890.2063830000006</v>
          </cell>
          <cell r="BI115">
            <v>3638</v>
          </cell>
          <cell r="BJ115">
            <v>3780.0919199999994</v>
          </cell>
          <cell r="BK115">
            <v>1930.5514800000001</v>
          </cell>
          <cell r="BL115">
            <v>459</v>
          </cell>
          <cell r="BM115">
            <v>4390.5991690000001</v>
          </cell>
          <cell r="BN115">
            <v>10479.1</v>
          </cell>
          <cell r="BO115">
            <v>2633.700845471491</v>
          </cell>
          <cell r="BP115">
            <v>1487.68571428571</v>
          </cell>
          <cell r="BQ115">
            <v>0</v>
          </cell>
        </row>
        <row r="116">
          <cell r="F116">
            <v>7</v>
          </cell>
          <cell r="J116" t="str">
            <v>НП4</v>
          </cell>
          <cell r="M116" t="str">
            <v>горизонт 1500м.</v>
          </cell>
          <cell r="P116">
            <v>33</v>
          </cell>
          <cell r="T116">
            <v>44384.862258000008</v>
          </cell>
          <cell r="V116">
            <v>0</v>
          </cell>
          <cell r="W116">
            <v>1694.2752359999999</v>
          </cell>
          <cell r="X116">
            <v>771.87</v>
          </cell>
          <cell r="Y116">
            <v>21380.355390000001</v>
          </cell>
          <cell r="AB116">
            <v>2262</v>
          </cell>
          <cell r="AE116">
            <v>192.3</v>
          </cell>
          <cell r="AF116">
            <v>281.74651404786675</v>
          </cell>
          <cell r="AH116">
            <v>0</v>
          </cell>
          <cell r="AI116">
            <v>26864.550161842104</v>
          </cell>
          <cell r="AL116">
            <v>990</v>
          </cell>
          <cell r="AN116">
            <v>1409.5</v>
          </cell>
          <cell r="AQ116">
            <v>3200.0972542372879</v>
          </cell>
          <cell r="AW116">
            <v>0</v>
          </cell>
          <cell r="AY116">
            <v>0</v>
          </cell>
          <cell r="BB116">
            <v>0</v>
          </cell>
          <cell r="BF116">
            <v>0</v>
          </cell>
          <cell r="BH116">
            <v>4746.3767834999999</v>
          </cell>
          <cell r="BI116">
            <v>3531</v>
          </cell>
          <cell r="BJ116">
            <v>3780.0919199999994</v>
          </cell>
          <cell r="BK116">
            <v>1930.5514800000001</v>
          </cell>
          <cell r="BL116">
            <v>445.5</v>
          </cell>
          <cell r="BM116">
            <v>4390.5991690000001</v>
          </cell>
          <cell r="BN116">
            <v>10479.1</v>
          </cell>
          <cell r="BO116">
            <v>4108.1632250438588</v>
          </cell>
          <cell r="BP116">
            <v>0</v>
          </cell>
          <cell r="BQ116">
            <v>0</v>
          </cell>
        </row>
        <row r="117">
          <cell r="C117" t="str">
            <v>ГРП</v>
          </cell>
          <cell r="F117">
            <v>7</v>
          </cell>
          <cell r="J117" t="str">
            <v>Ю2-6</v>
          </cell>
          <cell r="M117" t="str">
            <v>горизонт 1000м.</v>
          </cell>
          <cell r="P117">
            <v>34</v>
          </cell>
          <cell r="T117">
            <v>41861.998330000002</v>
          </cell>
          <cell r="V117">
            <v>0</v>
          </cell>
          <cell r="W117">
            <v>75691.503681117232</v>
          </cell>
          <cell r="X117">
            <v>795.26</v>
          </cell>
          <cell r="Y117">
            <v>17085.855390000001</v>
          </cell>
          <cell r="AB117">
            <v>1001</v>
          </cell>
          <cell r="AE117">
            <v>192.3</v>
          </cell>
          <cell r="AF117">
            <v>290.72133194588969</v>
          </cell>
          <cell r="AH117">
            <v>0</v>
          </cell>
          <cell r="AI117">
            <v>11888.335416447368</v>
          </cell>
          <cell r="AL117">
            <v>990</v>
          </cell>
          <cell r="AN117">
            <v>1020</v>
          </cell>
          <cell r="AQ117">
            <v>3672</v>
          </cell>
          <cell r="AW117">
            <v>22496</v>
          </cell>
          <cell r="AY117">
            <v>2800</v>
          </cell>
          <cell r="BB117">
            <v>4186.4712316980003</v>
          </cell>
          <cell r="BF117">
            <v>8579.1650000000009</v>
          </cell>
          <cell r="BH117">
            <v>4608.709503</v>
          </cell>
          <cell r="BI117">
            <v>2728.5</v>
          </cell>
          <cell r="BJ117">
            <v>6280.0919199999989</v>
          </cell>
          <cell r="BK117">
            <v>1930.5514800000001</v>
          </cell>
          <cell r="BL117">
            <v>459</v>
          </cell>
          <cell r="BM117">
            <v>3611.3030690000005</v>
          </cell>
          <cell r="BN117">
            <v>9193</v>
          </cell>
          <cell r="BO117">
            <v>2355.4538333157898</v>
          </cell>
          <cell r="BP117">
            <v>940.31840574623664</v>
          </cell>
          <cell r="BQ117">
            <v>264</v>
          </cell>
        </row>
        <row r="118">
          <cell r="C118" t="str">
            <v>ГРП</v>
          </cell>
          <cell r="F118">
            <v>7</v>
          </cell>
          <cell r="J118" t="str">
            <v>Ю2-6</v>
          </cell>
          <cell r="M118" t="str">
            <v>горизонт 1000м.</v>
          </cell>
          <cell r="P118">
            <v>34</v>
          </cell>
          <cell r="T118">
            <v>41861.998329999988</v>
          </cell>
          <cell r="V118">
            <v>0</v>
          </cell>
          <cell r="W118">
            <v>1490.4437011172297</v>
          </cell>
          <cell r="X118">
            <v>795.26</v>
          </cell>
          <cell r="Y118">
            <v>17085.855390000001</v>
          </cell>
          <cell r="AB118">
            <v>1001</v>
          </cell>
          <cell r="AE118">
            <v>192.3</v>
          </cell>
          <cell r="AF118">
            <v>290.03454734651405</v>
          </cell>
          <cell r="AH118">
            <v>0</v>
          </cell>
          <cell r="AI118">
            <v>11888.335416447368</v>
          </cell>
          <cell r="AL118">
            <v>990</v>
          </cell>
          <cell r="AN118">
            <v>1020</v>
          </cell>
          <cell r="AQ118">
            <v>3672</v>
          </cell>
          <cell r="AW118">
            <v>22496</v>
          </cell>
          <cell r="AY118">
            <v>2800</v>
          </cell>
          <cell r="BB118">
            <v>4186.4712316980003</v>
          </cell>
          <cell r="BF118">
            <v>8579.1650000000009</v>
          </cell>
          <cell r="BH118">
            <v>4608.7095029999991</v>
          </cell>
          <cell r="BI118">
            <v>2728.5</v>
          </cell>
          <cell r="BJ118">
            <v>3780.0919199999994</v>
          </cell>
          <cell r="BK118">
            <v>1930.5514800000001</v>
          </cell>
          <cell r="BL118">
            <v>459</v>
          </cell>
          <cell r="BM118">
            <v>3611.3030690000005</v>
          </cell>
          <cell r="BN118">
            <v>9193</v>
          </cell>
          <cell r="BO118">
            <v>2355.4538333157898</v>
          </cell>
          <cell r="BP118">
            <v>933.86679284301078</v>
          </cell>
          <cell r="BQ118">
            <v>264</v>
          </cell>
        </row>
        <row r="119">
          <cell r="C119" t="str">
            <v>ГРП</v>
          </cell>
          <cell r="F119">
            <v>7</v>
          </cell>
          <cell r="J119" t="str">
            <v>Ю2-6</v>
          </cell>
          <cell r="M119" t="str">
            <v>горизонт 1000м.</v>
          </cell>
          <cell r="P119">
            <v>34</v>
          </cell>
          <cell r="T119">
            <v>41861.998329999988</v>
          </cell>
          <cell r="V119">
            <v>0</v>
          </cell>
          <cell r="W119">
            <v>1490.4437011172297</v>
          </cell>
          <cell r="X119">
            <v>795.26</v>
          </cell>
          <cell r="Y119">
            <v>17085.855390000001</v>
          </cell>
          <cell r="AB119">
            <v>1001.0000000000001</v>
          </cell>
          <cell r="AE119">
            <v>192.3</v>
          </cell>
          <cell r="AF119">
            <v>289.57669094693028</v>
          </cell>
          <cell r="AH119">
            <v>0</v>
          </cell>
          <cell r="AI119">
            <v>11888.335416447368</v>
          </cell>
          <cell r="AL119">
            <v>990</v>
          </cell>
          <cell r="AN119">
            <v>1020</v>
          </cell>
          <cell r="AQ119">
            <v>3672</v>
          </cell>
          <cell r="AW119">
            <v>22496</v>
          </cell>
          <cell r="AY119">
            <v>2800</v>
          </cell>
          <cell r="BB119">
            <v>4186.4712316980003</v>
          </cell>
          <cell r="BF119">
            <v>8579.1650000000009</v>
          </cell>
          <cell r="BH119">
            <v>4608.709503</v>
          </cell>
          <cell r="BI119">
            <v>2728.5</v>
          </cell>
          <cell r="BJ119">
            <v>3780.0919199999994</v>
          </cell>
          <cell r="BK119">
            <v>1930.5514800000001</v>
          </cell>
          <cell r="BL119">
            <v>459</v>
          </cell>
          <cell r="BM119">
            <v>3611.3030690000005</v>
          </cell>
          <cell r="BN119">
            <v>9193</v>
          </cell>
          <cell r="BO119">
            <v>2355.4538333157898</v>
          </cell>
          <cell r="BP119">
            <v>929.56571757419351</v>
          </cell>
          <cell r="BQ119">
            <v>264</v>
          </cell>
        </row>
        <row r="120">
          <cell r="C120" t="str">
            <v>ГРП</v>
          </cell>
          <cell r="F120">
            <v>7</v>
          </cell>
          <cell r="J120" t="str">
            <v>Ю2-6</v>
          </cell>
          <cell r="M120" t="str">
            <v>горизонт 1000м.</v>
          </cell>
          <cell r="N120" t="str">
            <v>пилот</v>
          </cell>
          <cell r="P120">
            <v>42</v>
          </cell>
          <cell r="T120">
            <v>51711.880289999986</v>
          </cell>
          <cell r="V120">
            <v>0</v>
          </cell>
          <cell r="W120">
            <v>1490.4437011172297</v>
          </cell>
          <cell r="X120">
            <v>982.38000000000011</v>
          </cell>
          <cell r="Y120">
            <v>20804.955389999999</v>
          </cell>
          <cell r="AB120">
            <v>1261</v>
          </cell>
          <cell r="AE120">
            <v>192.3</v>
          </cell>
          <cell r="AF120">
            <v>359.31488033298649</v>
          </cell>
          <cell r="AH120">
            <v>0</v>
          </cell>
          <cell r="AI120">
            <v>14976.21474539474</v>
          </cell>
          <cell r="AL120">
            <v>1155</v>
          </cell>
          <cell r="AN120">
            <v>1260</v>
          </cell>
          <cell r="AQ120">
            <v>4536</v>
          </cell>
          <cell r="AW120">
            <v>22496</v>
          </cell>
          <cell r="AY120">
            <v>2800</v>
          </cell>
          <cell r="BB120">
            <v>4186.4712316980003</v>
          </cell>
          <cell r="BF120">
            <v>8579.1650000000009</v>
          </cell>
          <cell r="BH120">
            <v>5693.1117389999999</v>
          </cell>
          <cell r="BI120">
            <v>3370.5</v>
          </cell>
          <cell r="BJ120">
            <v>4135.7919199999997</v>
          </cell>
          <cell r="BK120">
            <v>1930.5514800000001</v>
          </cell>
          <cell r="BL120">
            <v>567</v>
          </cell>
          <cell r="BM120">
            <v>4626.0399130000005</v>
          </cell>
          <cell r="BN120">
            <v>9193</v>
          </cell>
          <cell r="BO120">
            <v>2615.6841796315794</v>
          </cell>
          <cell r="BP120">
            <v>1073.65173907957</v>
          </cell>
          <cell r="BQ120">
            <v>264</v>
          </cell>
        </row>
        <row r="121">
          <cell r="C121" t="str">
            <v>ГРП</v>
          </cell>
          <cell r="F121">
            <v>7</v>
          </cell>
          <cell r="J121" t="str">
            <v>Ю2-6</v>
          </cell>
          <cell r="M121" t="str">
            <v>горизонт 1000м.</v>
          </cell>
          <cell r="P121">
            <v>34</v>
          </cell>
          <cell r="T121">
            <v>41861.998329999995</v>
          </cell>
          <cell r="V121">
            <v>0</v>
          </cell>
          <cell r="W121">
            <v>1490.4437011172297</v>
          </cell>
          <cell r="X121">
            <v>795.26</v>
          </cell>
          <cell r="Y121">
            <v>17085.855390000001</v>
          </cell>
          <cell r="AB121">
            <v>1001</v>
          </cell>
          <cell r="AE121">
            <v>192.3</v>
          </cell>
          <cell r="AF121">
            <v>290.66409989594172</v>
          </cell>
          <cell r="AH121">
            <v>0</v>
          </cell>
          <cell r="AI121">
            <v>11888.335416447368</v>
          </cell>
          <cell r="AL121">
            <v>990</v>
          </cell>
          <cell r="AN121">
            <v>1020</v>
          </cell>
          <cell r="AQ121">
            <v>3672</v>
          </cell>
          <cell r="AW121">
            <v>22496</v>
          </cell>
          <cell r="AY121">
            <v>2800</v>
          </cell>
          <cell r="BB121">
            <v>3977.1476701131005</v>
          </cell>
          <cell r="BF121">
            <v>7200</v>
          </cell>
          <cell r="BH121">
            <v>4608.709503</v>
          </cell>
          <cell r="BI121">
            <v>2728.5</v>
          </cell>
          <cell r="BJ121">
            <v>3780.0919199999994</v>
          </cell>
          <cell r="BK121">
            <v>1930.5514800000001</v>
          </cell>
          <cell r="BL121">
            <v>459</v>
          </cell>
          <cell r="BM121">
            <v>3611.3030690000005</v>
          </cell>
          <cell r="BN121">
            <v>9193</v>
          </cell>
          <cell r="BO121">
            <v>2355.4538333157898</v>
          </cell>
          <cell r="BP121">
            <v>939.78077133763441</v>
          </cell>
          <cell r="BQ121">
            <v>95</v>
          </cell>
        </row>
        <row r="122">
          <cell r="C122" t="str">
            <v>ГРП</v>
          </cell>
          <cell r="F122">
            <v>7</v>
          </cell>
          <cell r="J122" t="str">
            <v>Ю2-6</v>
          </cell>
          <cell r="M122" t="str">
            <v>горизонт 1000м.</v>
          </cell>
          <cell r="P122">
            <v>33</v>
          </cell>
          <cell r="T122">
            <v>40630.763084999999</v>
          </cell>
          <cell r="V122">
            <v>0</v>
          </cell>
          <cell r="W122">
            <v>1490.4437011172297</v>
          </cell>
          <cell r="X122">
            <v>771.87</v>
          </cell>
          <cell r="Y122">
            <v>17085.855390000001</v>
          </cell>
          <cell r="AB122">
            <v>1001</v>
          </cell>
          <cell r="AE122">
            <v>192.3</v>
          </cell>
          <cell r="AF122">
            <v>281.05972944849111</v>
          </cell>
          <cell r="AH122">
            <v>0</v>
          </cell>
          <cell r="AI122">
            <v>11888.335416447369</v>
          </cell>
          <cell r="AL122">
            <v>990</v>
          </cell>
          <cell r="AN122">
            <v>990</v>
          </cell>
          <cell r="AQ122">
            <v>3564</v>
          </cell>
          <cell r="AW122">
            <v>22496</v>
          </cell>
          <cell r="AY122">
            <v>2800</v>
          </cell>
          <cell r="BB122">
            <v>3977.1476701131005</v>
          </cell>
          <cell r="BF122">
            <v>7200</v>
          </cell>
          <cell r="BH122">
            <v>4473.1592234999998</v>
          </cell>
          <cell r="BI122">
            <v>2648.25</v>
          </cell>
          <cell r="BJ122">
            <v>3780.0919199999994</v>
          </cell>
          <cell r="BK122">
            <v>1930.5514800000001</v>
          </cell>
          <cell r="BL122">
            <v>445.5</v>
          </cell>
          <cell r="BM122">
            <v>3611.3030690000005</v>
          </cell>
          <cell r="BN122">
            <v>9193</v>
          </cell>
          <cell r="BO122">
            <v>2355.4538333157898</v>
          </cell>
          <cell r="BP122">
            <v>913.436685316129</v>
          </cell>
          <cell r="BQ122">
            <v>95</v>
          </cell>
        </row>
        <row r="123">
          <cell r="C123" t="str">
            <v>ГРП</v>
          </cell>
          <cell r="F123">
            <v>7</v>
          </cell>
          <cell r="J123" t="str">
            <v>Ю2-6</v>
          </cell>
          <cell r="M123" t="str">
            <v>горизонт 1000м.</v>
          </cell>
          <cell r="P123">
            <v>33</v>
          </cell>
          <cell r="T123">
            <v>40630.763084999991</v>
          </cell>
          <cell r="V123">
            <v>0</v>
          </cell>
          <cell r="W123">
            <v>1490.4437011172297</v>
          </cell>
          <cell r="X123">
            <v>771.87</v>
          </cell>
          <cell r="Y123">
            <v>17085.855390000001</v>
          </cell>
          <cell r="AB123">
            <v>1001.0000000000001</v>
          </cell>
          <cell r="AE123">
            <v>192.3</v>
          </cell>
          <cell r="AF123">
            <v>282.34745057232044</v>
          </cell>
          <cell r="AH123">
            <v>0</v>
          </cell>
          <cell r="AI123">
            <v>11888.335416447368</v>
          </cell>
          <cell r="AL123">
            <v>990</v>
          </cell>
          <cell r="AN123">
            <v>990</v>
          </cell>
          <cell r="AQ123">
            <v>3564</v>
          </cell>
          <cell r="AW123">
            <v>22496</v>
          </cell>
          <cell r="AY123">
            <v>2800</v>
          </cell>
          <cell r="BB123">
            <v>3977.1476701131005</v>
          </cell>
          <cell r="BF123">
            <v>7200</v>
          </cell>
          <cell r="BH123">
            <v>4473.1592234999989</v>
          </cell>
          <cell r="BI123">
            <v>2648.25</v>
          </cell>
          <cell r="BJ123">
            <v>3780.0919199999994</v>
          </cell>
          <cell r="BK123">
            <v>1930.5514800000001</v>
          </cell>
          <cell r="BL123">
            <v>445.5</v>
          </cell>
          <cell r="BM123">
            <v>3611.3030690000005</v>
          </cell>
          <cell r="BN123">
            <v>9193</v>
          </cell>
          <cell r="BO123">
            <v>2355.4538333157898</v>
          </cell>
          <cell r="BP123">
            <v>925.53345950967741</v>
          </cell>
          <cell r="BQ123">
            <v>95</v>
          </cell>
        </row>
        <row r="124">
          <cell r="C124" t="str">
            <v>ГРП</v>
          </cell>
          <cell r="F124">
            <v>7</v>
          </cell>
          <cell r="J124" t="str">
            <v>Ю2-6</v>
          </cell>
          <cell r="M124" t="str">
            <v>горизонт 1000м.</v>
          </cell>
          <cell r="P124">
            <v>33</v>
          </cell>
          <cell r="T124">
            <v>40630.763084999991</v>
          </cell>
          <cell r="V124">
            <v>0</v>
          </cell>
          <cell r="W124">
            <v>1490.4437011172297</v>
          </cell>
          <cell r="X124">
            <v>771.87000000000012</v>
          </cell>
          <cell r="Y124">
            <v>17085.855390000001</v>
          </cell>
          <cell r="AB124">
            <v>1001</v>
          </cell>
          <cell r="AE124">
            <v>192.3</v>
          </cell>
          <cell r="AF124">
            <v>284.55497249888504</v>
          </cell>
          <cell r="AH124">
            <v>0</v>
          </cell>
          <cell r="AI124">
            <v>11888.335416447368</v>
          </cell>
          <cell r="AL124">
            <v>990</v>
          </cell>
          <cell r="AN124">
            <v>990</v>
          </cell>
          <cell r="AQ124">
            <v>3564</v>
          </cell>
          <cell r="AW124">
            <v>22496</v>
          </cell>
          <cell r="AY124">
            <v>2800</v>
          </cell>
          <cell r="BB124">
            <v>3977.1476701131005</v>
          </cell>
          <cell r="BF124">
            <v>7200</v>
          </cell>
          <cell r="BH124">
            <v>4473.1592234999998</v>
          </cell>
          <cell r="BI124">
            <v>2648.25</v>
          </cell>
          <cell r="BJ124">
            <v>3780.0919199999994</v>
          </cell>
          <cell r="BK124">
            <v>1930.5514800000001</v>
          </cell>
          <cell r="BL124">
            <v>445.5</v>
          </cell>
          <cell r="BM124">
            <v>3611.3030690000005</v>
          </cell>
          <cell r="BN124">
            <v>9193</v>
          </cell>
          <cell r="BO124">
            <v>2355.4538333157898</v>
          </cell>
          <cell r="BP124">
            <v>946.27078669861748</v>
          </cell>
          <cell r="BQ124">
            <v>95</v>
          </cell>
        </row>
        <row r="125">
          <cell r="C125" t="str">
            <v>ГРП</v>
          </cell>
          <cell r="F125">
            <v>8</v>
          </cell>
          <cell r="J125" t="str">
            <v>Ю2-6</v>
          </cell>
          <cell r="M125" t="str">
            <v>горизонт 1000м.</v>
          </cell>
          <cell r="P125">
            <v>30</v>
          </cell>
          <cell r="T125">
            <v>40349.874780000013</v>
          </cell>
          <cell r="V125">
            <v>0</v>
          </cell>
          <cell r="W125">
            <v>63011.150666000001</v>
          </cell>
          <cell r="X125">
            <v>701.7</v>
          </cell>
          <cell r="Y125">
            <v>17085.855390000001</v>
          </cell>
          <cell r="AB125">
            <v>1001</v>
          </cell>
          <cell r="AE125">
            <v>192.3</v>
          </cell>
          <cell r="AF125">
            <v>256.76795005202916</v>
          </cell>
          <cell r="AH125">
            <v>0</v>
          </cell>
          <cell r="AI125">
            <v>11888.335416447369</v>
          </cell>
          <cell r="AL125">
            <v>990</v>
          </cell>
          <cell r="AN125">
            <v>2250</v>
          </cell>
          <cell r="AQ125">
            <v>3240</v>
          </cell>
          <cell r="AW125">
            <v>22496</v>
          </cell>
          <cell r="AY125">
            <v>2800</v>
          </cell>
          <cell r="BB125">
            <v>3977.1476701131005</v>
          </cell>
          <cell r="BF125">
            <v>8145.0625</v>
          </cell>
          <cell r="BH125">
            <v>4314.8879849999994</v>
          </cell>
          <cell r="BN125">
            <v>9193</v>
          </cell>
          <cell r="BO125">
            <v>1471.9958333157897</v>
          </cell>
          <cell r="BP125">
            <v>1230.3418367311829</v>
          </cell>
          <cell r="BQ125">
            <v>95</v>
          </cell>
        </row>
        <row r="126">
          <cell r="F126">
            <v>8</v>
          </cell>
          <cell r="J126" t="str">
            <v>НП2-3</v>
          </cell>
          <cell r="M126" t="str">
            <v>горизонт 1000м.</v>
          </cell>
          <cell r="N126" t="str">
            <v>пилот</v>
          </cell>
          <cell r="O126" t="str">
            <v>керн</v>
          </cell>
          <cell r="P126">
            <v>76</v>
          </cell>
          <cell r="T126">
            <v>102219.682776</v>
          </cell>
          <cell r="V126">
            <v>8251.6214880000007</v>
          </cell>
          <cell r="W126">
            <v>1694.2752359999999</v>
          </cell>
          <cell r="X126">
            <v>1777.64</v>
          </cell>
          <cell r="Y126">
            <v>20804.955389999999</v>
          </cell>
          <cell r="AB126">
            <v>1261.0000000000002</v>
          </cell>
          <cell r="AE126">
            <v>192.3</v>
          </cell>
          <cell r="AF126">
            <v>650.72299687825171</v>
          </cell>
          <cell r="AH126">
            <v>0</v>
          </cell>
          <cell r="AI126">
            <v>14976.214745394738</v>
          </cell>
          <cell r="AL126">
            <v>1155</v>
          </cell>
          <cell r="AN126">
            <v>4075</v>
          </cell>
          <cell r="AQ126">
            <v>8208</v>
          </cell>
          <cell r="AW126">
            <v>0</v>
          </cell>
          <cell r="AY126">
            <v>0</v>
          </cell>
          <cell r="BB126">
            <v>3977.1476701131005</v>
          </cell>
          <cell r="BF126">
            <v>0</v>
          </cell>
          <cell r="BH126">
            <v>10931.049562</v>
          </cell>
          <cell r="BN126">
            <v>6622.1</v>
          </cell>
          <cell r="BO126">
            <v>1732.226179631579</v>
          </cell>
          <cell r="BP126">
            <v>36429.707428129026</v>
          </cell>
          <cell r="BQ126">
            <v>0</v>
          </cell>
        </row>
        <row r="127">
          <cell r="F127">
            <v>8</v>
          </cell>
          <cell r="J127" t="str">
            <v>НП8</v>
          </cell>
          <cell r="M127" t="str">
            <v>горизонт 1000м.</v>
          </cell>
          <cell r="P127">
            <v>30</v>
          </cell>
          <cell r="T127">
            <v>40349.874779999998</v>
          </cell>
          <cell r="V127">
            <v>0</v>
          </cell>
          <cell r="W127">
            <v>1694.2752359999999</v>
          </cell>
          <cell r="X127">
            <v>701.7</v>
          </cell>
          <cell r="Y127">
            <v>17085.855390000001</v>
          </cell>
          <cell r="AB127">
            <v>1001.0000000000001</v>
          </cell>
          <cell r="AE127">
            <v>192.3</v>
          </cell>
          <cell r="AF127">
            <v>255.85223725286158</v>
          </cell>
          <cell r="AH127">
            <v>0</v>
          </cell>
          <cell r="AI127">
            <v>11888.335416447369</v>
          </cell>
          <cell r="AL127">
            <v>990</v>
          </cell>
          <cell r="AN127">
            <v>1500</v>
          </cell>
          <cell r="AQ127">
            <v>3240</v>
          </cell>
          <cell r="AW127">
            <v>0</v>
          </cell>
          <cell r="AY127">
            <v>0</v>
          </cell>
          <cell r="BB127">
            <v>3977.1476701131005</v>
          </cell>
          <cell r="BF127">
            <v>0</v>
          </cell>
          <cell r="BH127">
            <v>4314.8879850000003</v>
          </cell>
          <cell r="BN127">
            <v>6622.1</v>
          </cell>
          <cell r="BO127">
            <v>1471.9958333157895</v>
          </cell>
          <cell r="BP127">
            <v>661.73968619354844</v>
          </cell>
          <cell r="BQ127">
            <v>0</v>
          </cell>
        </row>
        <row r="128">
          <cell r="F128">
            <v>8</v>
          </cell>
          <cell r="J128" t="str">
            <v>НП8</v>
          </cell>
          <cell r="M128" t="str">
            <v>горизонт 1000м.</v>
          </cell>
          <cell r="P128">
            <v>30</v>
          </cell>
          <cell r="T128">
            <v>40349.874779999998</v>
          </cell>
          <cell r="V128">
            <v>0</v>
          </cell>
          <cell r="W128">
            <v>1694.2752359999999</v>
          </cell>
          <cell r="X128">
            <v>701.7</v>
          </cell>
          <cell r="Y128">
            <v>17085.855390000001</v>
          </cell>
          <cell r="AB128">
            <v>1001</v>
          </cell>
          <cell r="AE128">
            <v>192.3</v>
          </cell>
          <cell r="AF128">
            <v>256.76795005202916</v>
          </cell>
          <cell r="AH128">
            <v>0</v>
          </cell>
          <cell r="AI128">
            <v>11888.335416447369</v>
          </cell>
          <cell r="AL128">
            <v>990</v>
          </cell>
          <cell r="AN128">
            <v>1500</v>
          </cell>
          <cell r="AQ128">
            <v>3240</v>
          </cell>
          <cell r="AW128">
            <v>0</v>
          </cell>
          <cell r="AY128">
            <v>0</v>
          </cell>
          <cell r="BB128">
            <v>3977.1476701131005</v>
          </cell>
          <cell r="BF128">
            <v>0</v>
          </cell>
          <cell r="BH128">
            <v>4314.8879849999994</v>
          </cell>
          <cell r="BN128">
            <v>6622.1</v>
          </cell>
          <cell r="BO128">
            <v>1471.9958333157897</v>
          </cell>
          <cell r="BP128">
            <v>670.34183673118287</v>
          </cell>
          <cell r="BQ128">
            <v>0</v>
          </cell>
        </row>
        <row r="129">
          <cell r="F129">
            <v>8</v>
          </cell>
          <cell r="J129" t="str">
            <v>НП8</v>
          </cell>
          <cell r="M129" t="str">
            <v>горизонт 1000м.</v>
          </cell>
          <cell r="P129">
            <v>30</v>
          </cell>
          <cell r="T129">
            <v>40349.874779999998</v>
          </cell>
          <cell r="V129">
            <v>0</v>
          </cell>
          <cell r="W129">
            <v>1694.2752359999999</v>
          </cell>
          <cell r="X129">
            <v>701.7</v>
          </cell>
          <cell r="Y129">
            <v>17085.855390000001</v>
          </cell>
          <cell r="AB129">
            <v>1001</v>
          </cell>
          <cell r="AE129">
            <v>192.3</v>
          </cell>
          <cell r="AF129">
            <v>256.0239334027055</v>
          </cell>
          <cell r="AH129">
            <v>0</v>
          </cell>
          <cell r="AI129">
            <v>11888.335416447368</v>
          </cell>
          <cell r="AL129">
            <v>990</v>
          </cell>
          <cell r="AN129">
            <v>1500</v>
          </cell>
          <cell r="AQ129">
            <v>3240</v>
          </cell>
          <cell r="AW129">
            <v>0</v>
          </cell>
          <cell r="AY129">
            <v>0</v>
          </cell>
          <cell r="BB129">
            <v>3977.1476701131005</v>
          </cell>
          <cell r="BF129">
            <v>0</v>
          </cell>
          <cell r="BH129">
            <v>4314.8879850000012</v>
          </cell>
          <cell r="BN129">
            <v>6622.1</v>
          </cell>
          <cell r="BO129">
            <v>1471.9958333157897</v>
          </cell>
          <cell r="BP129">
            <v>663.3525894193549</v>
          </cell>
          <cell r="BQ129">
            <v>0</v>
          </cell>
        </row>
        <row r="130">
          <cell r="F130">
            <v>8</v>
          </cell>
          <cell r="J130" t="str">
            <v>НП8</v>
          </cell>
          <cell r="M130" t="str">
            <v>горизонт 1000м.</v>
          </cell>
          <cell r="P130">
            <v>30</v>
          </cell>
          <cell r="T130">
            <v>40349.874779999998</v>
          </cell>
          <cell r="V130">
            <v>0</v>
          </cell>
          <cell r="W130">
            <v>1694.2752359999999</v>
          </cell>
          <cell r="X130">
            <v>701.7</v>
          </cell>
          <cell r="Y130">
            <v>17085.855390000001</v>
          </cell>
          <cell r="AB130">
            <v>1001</v>
          </cell>
          <cell r="AE130">
            <v>192.3</v>
          </cell>
          <cell r="AF130">
            <v>256.59625390218525</v>
          </cell>
          <cell r="AH130">
            <v>0</v>
          </cell>
          <cell r="AI130">
            <v>11888.335416447369</v>
          </cell>
          <cell r="AL130">
            <v>990</v>
          </cell>
          <cell r="AN130">
            <v>1500</v>
          </cell>
          <cell r="AQ130">
            <v>3240</v>
          </cell>
          <cell r="AW130">
            <v>0</v>
          </cell>
          <cell r="AY130">
            <v>0</v>
          </cell>
          <cell r="BB130">
            <v>3977.1476701131005</v>
          </cell>
          <cell r="BF130">
            <v>0</v>
          </cell>
          <cell r="BH130">
            <v>4314.8879849999994</v>
          </cell>
          <cell r="BN130">
            <v>6622.1</v>
          </cell>
          <cell r="BO130">
            <v>1471.9958333157897</v>
          </cell>
          <cell r="BP130">
            <v>668.7289335053764</v>
          </cell>
          <cell r="BQ130">
            <v>0</v>
          </cell>
        </row>
        <row r="131">
          <cell r="F131">
            <v>8</v>
          </cell>
          <cell r="J131" t="str">
            <v>НП8</v>
          </cell>
          <cell r="M131" t="str">
            <v>горизонт 1000м.</v>
          </cell>
          <cell r="N131" t="str">
            <v>пилот</v>
          </cell>
          <cell r="P131">
            <v>39</v>
          </cell>
          <cell r="T131">
            <v>52454.837214000006</v>
          </cell>
          <cell r="V131">
            <v>0</v>
          </cell>
          <cell r="W131">
            <v>1694.2752359999999</v>
          </cell>
          <cell r="X131">
            <v>912.21</v>
          </cell>
          <cell r="Y131">
            <v>20804.955389999999</v>
          </cell>
          <cell r="AB131">
            <v>1261</v>
          </cell>
          <cell r="AE131">
            <v>192.3</v>
          </cell>
          <cell r="AF131">
            <v>332.16149843912592</v>
          </cell>
          <cell r="AH131">
            <v>0</v>
          </cell>
          <cell r="AI131">
            <v>14976.214745394736</v>
          </cell>
          <cell r="AL131">
            <v>1155</v>
          </cell>
          <cell r="AN131">
            <v>1950</v>
          </cell>
          <cell r="AQ131">
            <v>4212</v>
          </cell>
          <cell r="AW131">
            <v>0</v>
          </cell>
          <cell r="AY131">
            <v>0</v>
          </cell>
          <cell r="BB131">
            <v>3977.1476701131005</v>
          </cell>
          <cell r="BF131">
            <v>0</v>
          </cell>
          <cell r="BH131">
            <v>5609.3543804999999</v>
          </cell>
          <cell r="BN131">
            <v>6622.1</v>
          </cell>
          <cell r="BO131">
            <v>1732.226179631579</v>
          </cell>
          <cell r="BP131">
            <v>803.67517006451612</v>
          </cell>
          <cell r="BQ131">
            <v>0</v>
          </cell>
        </row>
        <row r="132">
          <cell r="F132">
            <v>8</v>
          </cell>
          <cell r="J132" t="str">
            <v>НП8</v>
          </cell>
          <cell r="M132" t="str">
            <v>горизонт 1000м.</v>
          </cell>
          <cell r="P132">
            <v>30</v>
          </cell>
          <cell r="T132">
            <v>40349.874779999998</v>
          </cell>
          <cell r="V132">
            <v>0</v>
          </cell>
          <cell r="W132">
            <v>1694.2752359999999</v>
          </cell>
          <cell r="X132">
            <v>701.7</v>
          </cell>
          <cell r="Y132">
            <v>17085.855390000001</v>
          </cell>
          <cell r="AB132">
            <v>1001</v>
          </cell>
          <cell r="AE132">
            <v>192.3</v>
          </cell>
          <cell r="AF132">
            <v>256.76795005202916</v>
          </cell>
          <cell r="AH132">
            <v>0</v>
          </cell>
          <cell r="AI132">
            <v>11888.335416447369</v>
          </cell>
          <cell r="AL132">
            <v>990</v>
          </cell>
          <cell r="AN132">
            <v>1500</v>
          </cell>
          <cell r="AQ132">
            <v>3240</v>
          </cell>
          <cell r="AW132">
            <v>0</v>
          </cell>
          <cell r="AY132">
            <v>0</v>
          </cell>
          <cell r="BB132">
            <v>3977.1476701131</v>
          </cell>
          <cell r="BF132">
            <v>0</v>
          </cell>
          <cell r="BH132">
            <v>4314.8879849999994</v>
          </cell>
          <cell r="BN132">
            <v>6622.1</v>
          </cell>
          <cell r="BO132">
            <v>1471.9958333157897</v>
          </cell>
          <cell r="BP132">
            <v>670.34183673118287</v>
          </cell>
          <cell r="BQ132">
            <v>0</v>
          </cell>
        </row>
        <row r="133">
          <cell r="F133">
            <v>8</v>
          </cell>
          <cell r="J133" t="str">
            <v>НП8</v>
          </cell>
          <cell r="M133" t="str">
            <v>горизонт 1000м.</v>
          </cell>
          <cell r="P133">
            <v>30</v>
          </cell>
          <cell r="T133">
            <v>40349.874780000006</v>
          </cell>
          <cell r="V133">
            <v>0</v>
          </cell>
          <cell r="W133">
            <v>1694.2752359999999</v>
          </cell>
          <cell r="X133">
            <v>701.7</v>
          </cell>
          <cell r="Y133">
            <v>17085.855390000001</v>
          </cell>
          <cell r="AB133">
            <v>1001.0000000000001</v>
          </cell>
          <cell r="AE133">
            <v>192.3</v>
          </cell>
          <cell r="AF133">
            <v>255.85223725286158</v>
          </cell>
          <cell r="AH133">
            <v>0</v>
          </cell>
          <cell r="AI133">
            <v>11888.335416447369</v>
          </cell>
          <cell r="AL133">
            <v>990</v>
          </cell>
          <cell r="AN133">
            <v>1500</v>
          </cell>
          <cell r="AQ133">
            <v>3240</v>
          </cell>
          <cell r="AW133">
            <v>0</v>
          </cell>
          <cell r="AY133">
            <v>0</v>
          </cell>
          <cell r="BB133">
            <v>3977.1476701131005</v>
          </cell>
          <cell r="BF133">
            <v>0</v>
          </cell>
          <cell r="BH133">
            <v>4314.8879850000003</v>
          </cell>
          <cell r="BN133">
            <v>6622.1</v>
          </cell>
          <cell r="BO133">
            <v>1471.9958333157895</v>
          </cell>
          <cell r="BP133">
            <v>661.73968619354844</v>
          </cell>
          <cell r="BQ133">
            <v>0</v>
          </cell>
        </row>
        <row r="134">
          <cell r="F134">
            <v>8</v>
          </cell>
          <cell r="J134" t="str">
            <v>НП8</v>
          </cell>
          <cell r="M134" t="str">
            <v>горизонт 1000м.</v>
          </cell>
          <cell r="P134">
            <v>30</v>
          </cell>
          <cell r="T134">
            <v>40349.874779999998</v>
          </cell>
          <cell r="V134">
            <v>0</v>
          </cell>
          <cell r="W134">
            <v>1694.2752359999999</v>
          </cell>
          <cell r="X134">
            <v>701.7</v>
          </cell>
          <cell r="Y134">
            <v>17085.855390000001</v>
          </cell>
          <cell r="AB134">
            <v>1001.0000000000001</v>
          </cell>
          <cell r="AE134">
            <v>192.3</v>
          </cell>
          <cell r="AF134">
            <v>256.93964620187302</v>
          </cell>
          <cell r="AH134">
            <v>0</v>
          </cell>
          <cell r="AI134">
            <v>11888.335416447369</v>
          </cell>
          <cell r="AL134">
            <v>990</v>
          </cell>
          <cell r="AN134">
            <v>1500</v>
          </cell>
          <cell r="AQ134">
            <v>3240</v>
          </cell>
          <cell r="AW134">
            <v>0</v>
          </cell>
          <cell r="AY134">
            <v>0</v>
          </cell>
          <cell r="BB134">
            <v>3778.2902866074446</v>
          </cell>
          <cell r="BF134">
            <v>0</v>
          </cell>
          <cell r="BH134">
            <v>4314.8879850000012</v>
          </cell>
          <cell r="BN134">
            <v>6622.1</v>
          </cell>
          <cell r="BO134">
            <v>1471.9958333157897</v>
          </cell>
          <cell r="BP134">
            <v>671.95473995698933</v>
          </cell>
          <cell r="BQ134">
            <v>0</v>
          </cell>
        </row>
        <row r="135">
          <cell r="F135">
            <v>8</v>
          </cell>
          <cell r="J135" t="str">
            <v>НП8</v>
          </cell>
          <cell r="M135" t="str">
            <v>горизонт 1000м.</v>
          </cell>
          <cell r="P135">
            <v>30</v>
          </cell>
          <cell r="T135">
            <v>40349.874779999998</v>
          </cell>
          <cell r="V135">
            <v>0</v>
          </cell>
          <cell r="W135">
            <v>1694.2752359999999</v>
          </cell>
          <cell r="X135">
            <v>701.7</v>
          </cell>
          <cell r="Y135">
            <v>17085.855390000001</v>
          </cell>
          <cell r="AB135">
            <v>1001.0000000000001</v>
          </cell>
          <cell r="AE135">
            <v>192.3</v>
          </cell>
          <cell r="AF135">
            <v>255.50884495317376</v>
          </cell>
          <cell r="AH135">
            <v>0</v>
          </cell>
          <cell r="AI135">
            <v>11888.335416447369</v>
          </cell>
          <cell r="AL135">
            <v>990</v>
          </cell>
          <cell r="AN135">
            <v>1530</v>
          </cell>
          <cell r="AQ135">
            <v>3240</v>
          </cell>
          <cell r="AW135">
            <v>0</v>
          </cell>
          <cell r="AY135">
            <v>0</v>
          </cell>
          <cell r="BB135">
            <v>3778.2902866074446</v>
          </cell>
          <cell r="BF135">
            <v>0</v>
          </cell>
          <cell r="BH135">
            <v>4314.8879850000003</v>
          </cell>
          <cell r="BN135">
            <v>6622.1</v>
          </cell>
          <cell r="BO135">
            <v>1471.9958333157895</v>
          </cell>
          <cell r="BP135">
            <v>658.51387974193551</v>
          </cell>
          <cell r="BQ135">
            <v>0</v>
          </cell>
        </row>
        <row r="136">
          <cell r="F136">
            <v>8</v>
          </cell>
          <cell r="J136" t="str">
            <v>НП8</v>
          </cell>
          <cell r="M136" t="str">
            <v>горизонт 1000м.</v>
          </cell>
          <cell r="N136" t="str">
            <v>пилот</v>
          </cell>
          <cell r="P136">
            <v>39</v>
          </cell>
          <cell r="T136">
            <v>52454.837214000006</v>
          </cell>
          <cell r="V136">
            <v>0</v>
          </cell>
          <cell r="W136">
            <v>1694.2752359999999</v>
          </cell>
          <cell r="X136">
            <v>912.21</v>
          </cell>
          <cell r="Y136">
            <v>20804.955389999999</v>
          </cell>
          <cell r="AB136">
            <v>1261</v>
          </cell>
          <cell r="AE136">
            <v>192.3</v>
          </cell>
          <cell r="AF136">
            <v>335.1048610078787</v>
          </cell>
          <cell r="AH136">
            <v>0</v>
          </cell>
          <cell r="AI136">
            <v>14976.214745394736</v>
          </cell>
          <cell r="AL136">
            <v>1155</v>
          </cell>
          <cell r="AN136">
            <v>2145</v>
          </cell>
          <cell r="AQ136">
            <v>4212</v>
          </cell>
          <cell r="AW136">
            <v>0</v>
          </cell>
          <cell r="AY136">
            <v>0</v>
          </cell>
          <cell r="BB136">
            <v>3778.2902866074446</v>
          </cell>
          <cell r="BF136">
            <v>0</v>
          </cell>
          <cell r="BH136">
            <v>5609.3543804999999</v>
          </cell>
          <cell r="BN136">
            <v>6622.1</v>
          </cell>
          <cell r="BO136">
            <v>1732.226179631579</v>
          </cell>
          <cell r="BP136">
            <v>831.32493964976959</v>
          </cell>
          <cell r="BQ136">
            <v>0</v>
          </cell>
        </row>
        <row r="137">
          <cell r="F137">
            <v>8</v>
          </cell>
          <cell r="J137" t="str">
            <v>НП8</v>
          </cell>
          <cell r="M137" t="str">
            <v>горизонт 1000м.</v>
          </cell>
          <cell r="P137">
            <v>30</v>
          </cell>
          <cell r="T137">
            <v>40349.874779999998</v>
          </cell>
          <cell r="V137">
            <v>0</v>
          </cell>
          <cell r="W137">
            <v>1694.2752359999999</v>
          </cell>
          <cell r="X137">
            <v>701.7</v>
          </cell>
          <cell r="Y137">
            <v>17085.855390000001</v>
          </cell>
          <cell r="AB137">
            <v>1001</v>
          </cell>
          <cell r="AE137">
            <v>192.3</v>
          </cell>
          <cell r="AF137">
            <v>257.34844655864424</v>
          </cell>
          <cell r="AH137">
            <v>0</v>
          </cell>
          <cell r="AI137">
            <v>11888.335416447368</v>
          </cell>
          <cell r="AL137">
            <v>990</v>
          </cell>
          <cell r="AN137">
            <v>1650</v>
          </cell>
          <cell r="AQ137">
            <v>3240</v>
          </cell>
          <cell r="AW137">
            <v>0</v>
          </cell>
          <cell r="AY137">
            <v>0</v>
          </cell>
          <cell r="BB137">
            <v>3778.2902866074446</v>
          </cell>
          <cell r="BF137">
            <v>0</v>
          </cell>
          <cell r="BH137">
            <v>4314.8879850000003</v>
          </cell>
          <cell r="BN137">
            <v>6622.1</v>
          </cell>
          <cell r="BO137">
            <v>1471.9958333157895</v>
          </cell>
          <cell r="BP137">
            <v>675.79498573271894</v>
          </cell>
          <cell r="BQ137">
            <v>0</v>
          </cell>
        </row>
        <row r="138">
          <cell r="F138">
            <v>8</v>
          </cell>
          <cell r="J138" t="str">
            <v>НП8</v>
          </cell>
          <cell r="M138" t="str">
            <v>горизонт 1000м.</v>
          </cell>
          <cell r="P138">
            <v>30</v>
          </cell>
          <cell r="T138">
            <v>40349.874779999998</v>
          </cell>
          <cell r="V138">
            <v>0</v>
          </cell>
          <cell r="W138">
            <v>1694.2752359999999</v>
          </cell>
          <cell r="X138">
            <v>701.7</v>
          </cell>
          <cell r="Y138">
            <v>17085.855390000001</v>
          </cell>
          <cell r="AB138">
            <v>1001</v>
          </cell>
          <cell r="AE138">
            <v>192.3</v>
          </cell>
          <cell r="AF138">
            <v>256.71071800208114</v>
          </cell>
          <cell r="AH138">
            <v>0</v>
          </cell>
          <cell r="AI138">
            <v>11888.335416447368</v>
          </cell>
          <cell r="AL138">
            <v>990</v>
          </cell>
          <cell r="AN138">
            <v>1650</v>
          </cell>
          <cell r="AQ138">
            <v>3240</v>
          </cell>
          <cell r="AW138">
            <v>0</v>
          </cell>
          <cell r="AY138">
            <v>0</v>
          </cell>
          <cell r="BB138">
            <v>3778.2902866074446</v>
          </cell>
          <cell r="BF138">
            <v>0</v>
          </cell>
          <cell r="BH138">
            <v>4314.8879850000012</v>
          </cell>
          <cell r="BN138">
            <v>6622.1</v>
          </cell>
          <cell r="BO138">
            <v>1471.9958333157897</v>
          </cell>
          <cell r="BP138">
            <v>669.80420232258064</v>
          </cell>
          <cell r="BQ138">
            <v>0</v>
          </cell>
        </row>
        <row r="139">
          <cell r="F139">
            <v>8</v>
          </cell>
          <cell r="J139" t="str">
            <v>НП8</v>
          </cell>
          <cell r="M139" t="str">
            <v>горизонт 1000м.</v>
          </cell>
          <cell r="P139">
            <v>30</v>
          </cell>
          <cell r="T139">
            <v>40349.874779999998</v>
          </cell>
          <cell r="V139">
            <v>0</v>
          </cell>
          <cell r="W139">
            <v>1694.2752359999999</v>
          </cell>
          <cell r="X139">
            <v>701.7</v>
          </cell>
          <cell r="Y139">
            <v>17085.855390000001</v>
          </cell>
          <cell r="AB139">
            <v>1001</v>
          </cell>
          <cell r="AE139">
            <v>192.3</v>
          </cell>
          <cell r="AF139">
            <v>255.90946930280958</v>
          </cell>
          <cell r="AH139">
            <v>0</v>
          </cell>
          <cell r="AI139">
            <v>11888.335416447368</v>
          </cell>
          <cell r="AL139">
            <v>990</v>
          </cell>
          <cell r="AN139">
            <v>1650</v>
          </cell>
          <cell r="AQ139">
            <v>3240</v>
          </cell>
          <cell r="AW139">
            <v>0</v>
          </cell>
          <cell r="AY139">
            <v>0</v>
          </cell>
          <cell r="BB139">
            <v>3778.2902866074446</v>
          </cell>
          <cell r="BF139">
            <v>0</v>
          </cell>
          <cell r="BH139">
            <v>4314.8879850000012</v>
          </cell>
          <cell r="BN139">
            <v>6622.1</v>
          </cell>
          <cell r="BO139">
            <v>1471.9958333157895</v>
          </cell>
          <cell r="BP139">
            <v>662.27732060215055</v>
          </cell>
          <cell r="BQ139">
            <v>0</v>
          </cell>
        </row>
        <row r="140">
          <cell r="F140">
            <v>8</v>
          </cell>
          <cell r="J140" t="str">
            <v>НП8</v>
          </cell>
          <cell r="M140" t="str">
            <v>горизонт 1000м.</v>
          </cell>
          <cell r="P140">
            <v>30</v>
          </cell>
          <cell r="T140">
            <v>40349.874780000006</v>
          </cell>
          <cell r="V140">
            <v>0</v>
          </cell>
          <cell r="W140">
            <v>1694.2752359999999</v>
          </cell>
          <cell r="X140">
            <v>701.7</v>
          </cell>
          <cell r="Y140">
            <v>17085.855390000001</v>
          </cell>
          <cell r="AB140">
            <v>1001.0000000000001</v>
          </cell>
          <cell r="AE140">
            <v>192.3</v>
          </cell>
          <cell r="AF140">
            <v>256.88241415192505</v>
          </cell>
          <cell r="AH140">
            <v>0</v>
          </cell>
          <cell r="AI140">
            <v>11888.335416447369</v>
          </cell>
          <cell r="AL140">
            <v>990</v>
          </cell>
          <cell r="AN140">
            <v>1650</v>
          </cell>
          <cell r="AQ140">
            <v>3240</v>
          </cell>
          <cell r="AW140">
            <v>0</v>
          </cell>
          <cell r="AY140">
            <v>0</v>
          </cell>
          <cell r="BB140">
            <v>3778.2902866074446</v>
          </cell>
          <cell r="BF140">
            <v>0</v>
          </cell>
          <cell r="BH140">
            <v>4314.8879850000003</v>
          </cell>
          <cell r="BN140">
            <v>6622.1</v>
          </cell>
          <cell r="BO140">
            <v>1471.9958333157895</v>
          </cell>
          <cell r="BP140">
            <v>671.4171055483871</v>
          </cell>
          <cell r="BQ140">
            <v>0</v>
          </cell>
        </row>
        <row r="141">
          <cell r="F141">
            <v>8</v>
          </cell>
          <cell r="J141" t="str">
            <v>НП8</v>
          </cell>
          <cell r="M141" t="str">
            <v>горизонт 1000м.</v>
          </cell>
          <cell r="P141">
            <v>30</v>
          </cell>
          <cell r="T141">
            <v>40349.874780000006</v>
          </cell>
          <cell r="V141">
            <v>0</v>
          </cell>
          <cell r="W141">
            <v>1694.2752359999999</v>
          </cell>
          <cell r="X141">
            <v>701.7</v>
          </cell>
          <cell r="Y141">
            <v>17085.855390000001</v>
          </cell>
          <cell r="AB141">
            <v>1001</v>
          </cell>
          <cell r="AE141">
            <v>192.3</v>
          </cell>
          <cell r="AF141">
            <v>255.73777315296564</v>
          </cell>
          <cell r="AH141">
            <v>0</v>
          </cell>
          <cell r="AI141">
            <v>11888.335416447368</v>
          </cell>
          <cell r="AL141">
            <v>990</v>
          </cell>
          <cell r="AN141">
            <v>1650</v>
          </cell>
          <cell r="AQ141">
            <v>3240</v>
          </cell>
          <cell r="AW141">
            <v>0</v>
          </cell>
          <cell r="AY141">
            <v>0</v>
          </cell>
          <cell r="BB141">
            <v>3778.2902866074446</v>
          </cell>
          <cell r="BF141">
            <v>0</v>
          </cell>
          <cell r="BH141">
            <v>4314.8879850000003</v>
          </cell>
          <cell r="BN141">
            <v>6622.1</v>
          </cell>
          <cell r="BO141">
            <v>1471.9958333157897</v>
          </cell>
          <cell r="BP141">
            <v>660.6644173763442</v>
          </cell>
          <cell r="BQ141">
            <v>0</v>
          </cell>
        </row>
        <row r="142">
          <cell r="F142">
            <v>8</v>
          </cell>
          <cell r="J142" t="str">
            <v>НП8</v>
          </cell>
          <cell r="M142" t="str">
            <v>горизонт 1000м.</v>
          </cell>
          <cell r="N142" t="str">
            <v>пилот</v>
          </cell>
          <cell r="P142">
            <v>39</v>
          </cell>
          <cell r="T142">
            <v>52454.837214000014</v>
          </cell>
          <cell r="V142">
            <v>0</v>
          </cell>
          <cell r="W142">
            <v>1694.2752359999999</v>
          </cell>
          <cell r="X142">
            <v>912.21</v>
          </cell>
          <cell r="Y142">
            <v>20804.955389999999</v>
          </cell>
          <cell r="AB142">
            <v>1261.0000000000002</v>
          </cell>
          <cell r="AE142">
            <v>192.3</v>
          </cell>
          <cell r="AF142">
            <v>332.44765868886577</v>
          </cell>
          <cell r="AH142">
            <v>0</v>
          </cell>
          <cell r="AI142">
            <v>14976.214745394738</v>
          </cell>
          <cell r="AL142">
            <v>1155</v>
          </cell>
          <cell r="AN142">
            <v>2145</v>
          </cell>
          <cell r="AQ142">
            <v>4212</v>
          </cell>
          <cell r="AW142">
            <v>0</v>
          </cell>
          <cell r="AY142">
            <v>0</v>
          </cell>
          <cell r="BB142">
            <v>3778.2902866074446</v>
          </cell>
          <cell r="BF142">
            <v>0</v>
          </cell>
          <cell r="BH142">
            <v>5609.3543804999999</v>
          </cell>
          <cell r="BN142">
            <v>6622.1</v>
          </cell>
          <cell r="BO142">
            <v>1732.226179631579</v>
          </cell>
          <cell r="BP142">
            <v>806.36334210752693</v>
          </cell>
          <cell r="BQ142">
            <v>0</v>
          </cell>
        </row>
        <row r="143">
          <cell r="F143">
            <v>8</v>
          </cell>
          <cell r="J143" t="str">
            <v>НП8</v>
          </cell>
          <cell r="M143" t="str">
            <v>горизонт 1000м.</v>
          </cell>
          <cell r="P143">
            <v>30</v>
          </cell>
          <cell r="T143">
            <v>40349.874779999998</v>
          </cell>
          <cell r="V143">
            <v>0</v>
          </cell>
          <cell r="W143">
            <v>1694.2752359999999</v>
          </cell>
          <cell r="X143">
            <v>701.7</v>
          </cell>
          <cell r="Y143">
            <v>17085.855390000001</v>
          </cell>
          <cell r="AB143">
            <v>1001</v>
          </cell>
          <cell r="AE143">
            <v>192.3</v>
          </cell>
          <cell r="AF143">
            <v>256.82518210197713</v>
          </cell>
          <cell r="AH143">
            <v>0</v>
          </cell>
          <cell r="AI143">
            <v>11888.335416447368</v>
          </cell>
          <cell r="AL143">
            <v>990</v>
          </cell>
          <cell r="AN143">
            <v>1650</v>
          </cell>
          <cell r="AQ143">
            <v>3240</v>
          </cell>
          <cell r="AW143">
            <v>0</v>
          </cell>
          <cell r="AY143">
            <v>0</v>
          </cell>
          <cell r="BB143">
            <v>3778.2902866074446</v>
          </cell>
          <cell r="BF143">
            <v>0</v>
          </cell>
          <cell r="BH143">
            <v>4314.8879850000012</v>
          </cell>
          <cell r="BN143">
            <v>6622.1</v>
          </cell>
          <cell r="BO143">
            <v>1471.9958333157895</v>
          </cell>
          <cell r="BP143">
            <v>670.87947113978498</v>
          </cell>
          <cell r="BQ143">
            <v>0</v>
          </cell>
        </row>
        <row r="144">
          <cell r="F144">
            <v>8</v>
          </cell>
          <cell r="J144" t="str">
            <v>НП8</v>
          </cell>
          <cell r="M144" t="str">
            <v>горизонт 1000м.</v>
          </cell>
          <cell r="P144">
            <v>30</v>
          </cell>
          <cell r="T144">
            <v>40349.874779999998</v>
          </cell>
          <cell r="V144">
            <v>0</v>
          </cell>
          <cell r="W144">
            <v>1694.2752359999999</v>
          </cell>
          <cell r="X144">
            <v>701.7</v>
          </cell>
          <cell r="Y144">
            <v>17085.855390000001</v>
          </cell>
          <cell r="AB144">
            <v>1001</v>
          </cell>
          <cell r="AE144">
            <v>192.3</v>
          </cell>
          <cell r="AF144">
            <v>255.96670135275755</v>
          </cell>
          <cell r="AH144">
            <v>0</v>
          </cell>
          <cell r="AI144">
            <v>11888.335416447369</v>
          </cell>
          <cell r="AL144">
            <v>990</v>
          </cell>
          <cell r="AN144">
            <v>1650</v>
          </cell>
          <cell r="AQ144">
            <v>3240</v>
          </cell>
          <cell r="AW144">
            <v>0</v>
          </cell>
          <cell r="AY144">
            <v>0</v>
          </cell>
          <cell r="BB144">
            <v>3778.2902866074446</v>
          </cell>
          <cell r="BF144">
            <v>0</v>
          </cell>
          <cell r="BH144">
            <v>4314.8879849999994</v>
          </cell>
          <cell r="BN144">
            <v>6622.1</v>
          </cell>
          <cell r="BO144">
            <v>1471.9958333157897</v>
          </cell>
          <cell r="BP144">
            <v>662.81495501075267</v>
          </cell>
          <cell r="BQ144">
            <v>0</v>
          </cell>
        </row>
        <row r="145">
          <cell r="F145">
            <v>8</v>
          </cell>
          <cell r="J145" t="str">
            <v>НП4</v>
          </cell>
          <cell r="M145" t="str">
            <v>горизонт 1500м.</v>
          </cell>
          <cell r="P145">
            <v>32</v>
          </cell>
          <cell r="T145">
            <v>43039.866432000003</v>
          </cell>
          <cell r="V145">
            <v>0</v>
          </cell>
          <cell r="W145">
            <v>1694.2752359999999</v>
          </cell>
          <cell r="X145">
            <v>748.48</v>
          </cell>
          <cell r="Y145">
            <v>19880.355390000001</v>
          </cell>
          <cell r="AB145">
            <v>1131</v>
          </cell>
          <cell r="AE145">
            <v>192.3</v>
          </cell>
          <cell r="AF145">
            <v>273.11508844953175</v>
          </cell>
          <cell r="AH145">
            <v>0</v>
          </cell>
          <cell r="AI145">
            <v>13432.275080921052</v>
          </cell>
          <cell r="AL145">
            <v>990</v>
          </cell>
          <cell r="AN145">
            <v>1760</v>
          </cell>
          <cell r="AQ145">
            <v>3456</v>
          </cell>
          <cell r="AW145">
            <v>0</v>
          </cell>
          <cell r="AY145">
            <v>0</v>
          </cell>
          <cell r="BB145">
            <v>3661.4359478463898</v>
          </cell>
          <cell r="BF145">
            <v>0</v>
          </cell>
          <cell r="BH145">
            <v>4602.547184</v>
          </cell>
          <cell r="BN145">
            <v>10479.1</v>
          </cell>
          <cell r="BO145">
            <v>1595.5110064736843</v>
          </cell>
          <cell r="BP145">
            <v>696.14828834408604</v>
          </cell>
          <cell r="BQ145">
            <v>0</v>
          </cell>
        </row>
        <row r="146">
          <cell r="F146">
            <v>8</v>
          </cell>
          <cell r="J146" t="str">
            <v>НП4</v>
          </cell>
          <cell r="M146" t="str">
            <v>горизонт 1500м.</v>
          </cell>
          <cell r="P146">
            <v>32</v>
          </cell>
          <cell r="T146">
            <v>43039.866432000003</v>
          </cell>
          <cell r="V146">
            <v>0</v>
          </cell>
          <cell r="W146">
            <v>1694.2752359999999</v>
          </cell>
          <cell r="X146">
            <v>748.48</v>
          </cell>
          <cell r="Y146">
            <v>19880.355390000001</v>
          </cell>
          <cell r="AB146">
            <v>1131</v>
          </cell>
          <cell r="AE146">
            <v>192.3</v>
          </cell>
          <cell r="AF146">
            <v>272.54276795005205</v>
          </cell>
          <cell r="AH146">
            <v>0</v>
          </cell>
          <cell r="AI146">
            <v>13432.275080921054</v>
          </cell>
          <cell r="AL146">
            <v>990</v>
          </cell>
          <cell r="AN146">
            <v>1760</v>
          </cell>
          <cell r="AQ146">
            <v>3456</v>
          </cell>
          <cell r="AW146">
            <v>0</v>
          </cell>
          <cell r="AY146">
            <v>0</v>
          </cell>
          <cell r="BB146">
            <v>3661.4359478463898</v>
          </cell>
          <cell r="BF146">
            <v>0</v>
          </cell>
          <cell r="BH146">
            <v>4602.5471840000009</v>
          </cell>
          <cell r="BN146">
            <v>10479.1</v>
          </cell>
          <cell r="BO146">
            <v>1595.5110064736843</v>
          </cell>
          <cell r="BP146">
            <v>690.77194425806454</v>
          </cell>
          <cell r="BQ146">
            <v>0</v>
          </cell>
        </row>
        <row r="147">
          <cell r="F147">
            <v>8</v>
          </cell>
          <cell r="J147" t="str">
            <v>НП4</v>
          </cell>
          <cell r="M147" t="str">
            <v>горизонт 1500м.</v>
          </cell>
          <cell r="P147">
            <v>32</v>
          </cell>
          <cell r="T147">
            <v>43039.866432000003</v>
          </cell>
          <cell r="V147">
            <v>0</v>
          </cell>
          <cell r="W147">
            <v>1694.2752359999999</v>
          </cell>
          <cell r="X147">
            <v>748.48</v>
          </cell>
          <cell r="Y147">
            <v>19880.355390000001</v>
          </cell>
          <cell r="AB147">
            <v>1131</v>
          </cell>
          <cell r="AE147">
            <v>192.3</v>
          </cell>
          <cell r="AF147">
            <v>277.69365244536942</v>
          </cell>
          <cell r="AH147">
            <v>0</v>
          </cell>
          <cell r="AI147">
            <v>13432.275080921054</v>
          </cell>
          <cell r="AL147">
            <v>990</v>
          </cell>
          <cell r="AN147">
            <v>1760</v>
          </cell>
          <cell r="AQ147">
            <v>3456</v>
          </cell>
          <cell r="AW147">
            <v>0</v>
          </cell>
          <cell r="AY147">
            <v>0</v>
          </cell>
          <cell r="BB147">
            <v>3661.4359478463898</v>
          </cell>
          <cell r="BF147">
            <v>0</v>
          </cell>
          <cell r="BH147">
            <v>4602.5471840000009</v>
          </cell>
          <cell r="BN147">
            <v>10479.1</v>
          </cell>
          <cell r="BO147">
            <v>1595.5110064736843</v>
          </cell>
          <cell r="BP147">
            <v>739.15904103225807</v>
          </cell>
          <cell r="BQ147">
            <v>0</v>
          </cell>
        </row>
        <row r="148">
          <cell r="F148">
            <v>8</v>
          </cell>
          <cell r="J148" t="str">
            <v>НП4</v>
          </cell>
          <cell r="M148" t="str">
            <v>горизонт 1500м.</v>
          </cell>
          <cell r="P148">
            <v>32</v>
          </cell>
          <cell r="T148">
            <v>43039.866432000003</v>
          </cell>
          <cell r="V148">
            <v>0</v>
          </cell>
          <cell r="W148">
            <v>1694.2752359999999</v>
          </cell>
          <cell r="X148">
            <v>748.48</v>
          </cell>
          <cell r="Y148">
            <v>19880.355390000001</v>
          </cell>
          <cell r="AB148">
            <v>1131</v>
          </cell>
          <cell r="AE148">
            <v>192.3</v>
          </cell>
          <cell r="AF148">
            <v>272.71446409989596</v>
          </cell>
          <cell r="AH148">
            <v>0</v>
          </cell>
          <cell r="AI148">
            <v>13432.275080921052</v>
          </cell>
          <cell r="AL148">
            <v>990</v>
          </cell>
          <cell r="AN148">
            <v>1760</v>
          </cell>
          <cell r="AQ148">
            <v>3456</v>
          </cell>
          <cell r="AW148">
            <v>0</v>
          </cell>
          <cell r="AY148">
            <v>0</v>
          </cell>
          <cell r="BB148">
            <v>3661.4359478463898</v>
          </cell>
          <cell r="BF148">
            <v>0</v>
          </cell>
          <cell r="BH148">
            <v>4602.547184</v>
          </cell>
          <cell r="BN148">
            <v>10479.1</v>
          </cell>
          <cell r="BO148">
            <v>1595.5110064736843</v>
          </cell>
          <cell r="BP148">
            <v>692.384847483871</v>
          </cell>
          <cell r="BQ148">
            <v>0</v>
          </cell>
        </row>
        <row r="149">
          <cell r="F149">
            <v>8.1</v>
          </cell>
          <cell r="J149" t="str">
            <v>НП5</v>
          </cell>
          <cell r="M149" t="str">
            <v>горизонт 1000м.</v>
          </cell>
          <cell r="P149">
            <v>33</v>
          </cell>
          <cell r="T149">
            <v>44384.862257999994</v>
          </cell>
          <cell r="V149">
            <v>0</v>
          </cell>
          <cell r="W149">
            <v>63011.150666000001</v>
          </cell>
          <cell r="X149">
            <v>771.87</v>
          </cell>
          <cell r="Y149">
            <v>17085.855390000001</v>
          </cell>
          <cell r="AB149">
            <v>1001</v>
          </cell>
          <cell r="AE149">
            <v>192.3</v>
          </cell>
          <cell r="AF149">
            <v>282.4332986472424</v>
          </cell>
          <cell r="AH149">
            <v>0</v>
          </cell>
          <cell r="AI149">
            <v>11888.335416447368</v>
          </cell>
          <cell r="AL149">
            <v>990</v>
          </cell>
          <cell r="AN149">
            <v>1815</v>
          </cell>
          <cell r="AQ149">
            <v>3564</v>
          </cell>
          <cell r="AW149">
            <v>0</v>
          </cell>
          <cell r="AY149">
            <v>0</v>
          </cell>
          <cell r="BB149">
            <v>3977.1476701131005</v>
          </cell>
          <cell r="BF149">
            <v>0</v>
          </cell>
          <cell r="BH149">
            <v>4746.3767834999999</v>
          </cell>
          <cell r="BN149">
            <v>6622.1</v>
          </cell>
          <cell r="BO149">
            <v>1560.3416333157893</v>
          </cell>
          <cell r="BP149">
            <v>719.80420232258064</v>
          </cell>
          <cell r="BQ149">
            <v>0</v>
          </cell>
        </row>
        <row r="150">
          <cell r="F150">
            <v>8.1</v>
          </cell>
          <cell r="J150" t="str">
            <v>НП5</v>
          </cell>
          <cell r="M150" t="str">
            <v>горизонт 1000м.</v>
          </cell>
          <cell r="P150">
            <v>33</v>
          </cell>
          <cell r="T150">
            <v>44384.862258000001</v>
          </cell>
          <cell r="V150">
            <v>0</v>
          </cell>
          <cell r="W150">
            <v>1694.2752359999999</v>
          </cell>
          <cell r="X150">
            <v>771.87000000000012</v>
          </cell>
          <cell r="Y150">
            <v>17085.855390000001</v>
          </cell>
          <cell r="AB150">
            <v>1001.0000000000001</v>
          </cell>
          <cell r="AE150">
            <v>192.3</v>
          </cell>
          <cell r="AF150">
            <v>281.28865764828305</v>
          </cell>
          <cell r="AH150">
            <v>0</v>
          </cell>
          <cell r="AI150">
            <v>11888.335416447368</v>
          </cell>
          <cell r="AL150">
            <v>990</v>
          </cell>
          <cell r="AN150">
            <v>1815</v>
          </cell>
          <cell r="AQ150">
            <v>3564</v>
          </cell>
          <cell r="AW150">
            <v>0</v>
          </cell>
          <cell r="AY150">
            <v>0</v>
          </cell>
          <cell r="BB150">
            <v>3977.1476701131005</v>
          </cell>
          <cell r="BF150">
            <v>0</v>
          </cell>
          <cell r="BH150">
            <v>4746.3767834999999</v>
          </cell>
          <cell r="BN150">
            <v>6622.1</v>
          </cell>
          <cell r="BO150">
            <v>1560.3416333157897</v>
          </cell>
          <cell r="BP150">
            <v>709.05151415053763</v>
          </cell>
          <cell r="BQ150">
            <v>0</v>
          </cell>
        </row>
        <row r="151">
          <cell r="F151">
            <v>8.1</v>
          </cell>
          <cell r="J151" t="str">
            <v>НП5</v>
          </cell>
          <cell r="M151" t="str">
            <v>горизонт 1000м.</v>
          </cell>
          <cell r="P151">
            <v>32</v>
          </cell>
          <cell r="T151">
            <v>43039.86643200001</v>
          </cell>
          <cell r="V151">
            <v>0</v>
          </cell>
          <cell r="W151">
            <v>1694.2752359999999</v>
          </cell>
          <cell r="X151">
            <v>748.48</v>
          </cell>
          <cell r="Y151">
            <v>17085.855390000001</v>
          </cell>
          <cell r="AB151">
            <v>1001</v>
          </cell>
          <cell r="AE151">
            <v>192.3</v>
          </cell>
          <cell r="AF151">
            <v>274.25972944849116</v>
          </cell>
          <cell r="AH151">
            <v>0</v>
          </cell>
          <cell r="AI151">
            <v>11888.335416447369</v>
          </cell>
          <cell r="AL151">
            <v>990</v>
          </cell>
          <cell r="AN151">
            <v>1760</v>
          </cell>
          <cell r="AQ151">
            <v>3456</v>
          </cell>
          <cell r="AW151">
            <v>0</v>
          </cell>
          <cell r="AY151">
            <v>0</v>
          </cell>
          <cell r="BB151">
            <v>3977.1476701131005</v>
          </cell>
          <cell r="BF151">
            <v>0</v>
          </cell>
          <cell r="BH151">
            <v>4602.547184</v>
          </cell>
          <cell r="BN151">
            <v>6622.1</v>
          </cell>
          <cell r="BO151">
            <v>1560.3416333157897</v>
          </cell>
          <cell r="BP151">
            <v>706.90097651612916</v>
          </cell>
          <cell r="BQ151">
            <v>0</v>
          </cell>
        </row>
        <row r="152">
          <cell r="F152">
            <v>8.1</v>
          </cell>
          <cell r="J152" t="str">
            <v>НП5</v>
          </cell>
          <cell r="M152" t="str">
            <v>горизонт 1000м.</v>
          </cell>
          <cell r="P152">
            <v>32</v>
          </cell>
          <cell r="T152">
            <v>43039.866432000003</v>
          </cell>
          <cell r="V152">
            <v>0</v>
          </cell>
          <cell r="W152">
            <v>1694.2752359999999</v>
          </cell>
          <cell r="X152">
            <v>748.48</v>
          </cell>
          <cell r="Y152">
            <v>17085.855390000001</v>
          </cell>
          <cell r="AB152">
            <v>1001</v>
          </cell>
          <cell r="AE152">
            <v>192.3</v>
          </cell>
          <cell r="AF152">
            <v>272.54276795005205</v>
          </cell>
          <cell r="AH152">
            <v>0</v>
          </cell>
          <cell r="AI152">
            <v>11888.335416447369</v>
          </cell>
          <cell r="AL152">
            <v>990</v>
          </cell>
          <cell r="AN152">
            <v>1760</v>
          </cell>
          <cell r="AQ152">
            <v>3456</v>
          </cell>
          <cell r="AW152">
            <v>0</v>
          </cell>
          <cell r="AY152">
            <v>0</v>
          </cell>
          <cell r="BB152">
            <v>3977.1476701131005</v>
          </cell>
          <cell r="BF152">
            <v>0</v>
          </cell>
          <cell r="BH152">
            <v>4602.5471840000009</v>
          </cell>
          <cell r="BN152">
            <v>6622.1</v>
          </cell>
          <cell r="BO152">
            <v>1560.3416333157897</v>
          </cell>
          <cell r="BP152">
            <v>690.77194425806454</v>
          </cell>
          <cell r="BQ152">
            <v>0</v>
          </cell>
        </row>
        <row r="153">
          <cell r="F153">
            <v>8.1</v>
          </cell>
          <cell r="J153" t="str">
            <v>НП2-3</v>
          </cell>
          <cell r="M153" t="str">
            <v>горизонт 1000м.</v>
          </cell>
          <cell r="N153" t="str">
            <v>пилот</v>
          </cell>
          <cell r="P153">
            <v>40</v>
          </cell>
          <cell r="T153">
            <v>53799.833040000005</v>
          </cell>
          <cell r="V153">
            <v>0</v>
          </cell>
          <cell r="W153">
            <v>1694.2752359999999</v>
          </cell>
          <cell r="X153">
            <v>935.6</v>
          </cell>
          <cell r="Y153">
            <v>20804.955389999999</v>
          </cell>
          <cell r="AB153">
            <v>1261</v>
          </cell>
          <cell r="AE153">
            <v>192.3</v>
          </cell>
          <cell r="AF153">
            <v>342.16649323621226</v>
          </cell>
          <cell r="AH153">
            <v>0</v>
          </cell>
          <cell r="AI153">
            <v>14976.214745394736</v>
          </cell>
          <cell r="AL153">
            <v>1155</v>
          </cell>
          <cell r="AN153">
            <v>2200</v>
          </cell>
          <cell r="AQ153">
            <v>4320</v>
          </cell>
          <cell r="AW153">
            <v>0</v>
          </cell>
          <cell r="AY153">
            <v>0</v>
          </cell>
          <cell r="BB153">
            <v>3977.1476701131005</v>
          </cell>
          <cell r="BF153">
            <v>0</v>
          </cell>
          <cell r="BH153">
            <v>5753.1839800000007</v>
          </cell>
          <cell r="BN153">
            <v>6622.1</v>
          </cell>
          <cell r="BO153">
            <v>1820.5719796315789</v>
          </cell>
          <cell r="BP153">
            <v>833.78269694623668</v>
          </cell>
          <cell r="BQ153">
            <v>0</v>
          </cell>
        </row>
        <row r="154">
          <cell r="F154">
            <v>8.1</v>
          </cell>
          <cell r="J154" t="str">
            <v>НП2-3</v>
          </cell>
          <cell r="M154" t="str">
            <v>горизонт 1000м.</v>
          </cell>
          <cell r="P154">
            <v>32</v>
          </cell>
          <cell r="T154">
            <v>43039.86643200001</v>
          </cell>
          <cell r="V154">
            <v>0</v>
          </cell>
          <cell r="W154">
            <v>1694.2752359999999</v>
          </cell>
          <cell r="X154">
            <v>748.48</v>
          </cell>
          <cell r="Y154">
            <v>17085.855390000001</v>
          </cell>
          <cell r="AB154">
            <v>1001</v>
          </cell>
          <cell r="AE154">
            <v>192.3</v>
          </cell>
          <cell r="AF154">
            <v>272.65723204994794</v>
          </cell>
          <cell r="AH154">
            <v>0</v>
          </cell>
          <cell r="AI154">
            <v>11888.335416447369</v>
          </cell>
          <cell r="AL154">
            <v>990</v>
          </cell>
          <cell r="AN154">
            <v>1760</v>
          </cell>
          <cell r="AQ154">
            <v>3456</v>
          </cell>
          <cell r="AW154">
            <v>0</v>
          </cell>
          <cell r="AY154">
            <v>0</v>
          </cell>
          <cell r="BB154">
            <v>3977.1476701131005</v>
          </cell>
          <cell r="BF154">
            <v>0</v>
          </cell>
          <cell r="BH154">
            <v>4602.547184</v>
          </cell>
          <cell r="BN154">
            <v>6622.1</v>
          </cell>
          <cell r="BO154">
            <v>1560.3416333157897</v>
          </cell>
          <cell r="BP154">
            <v>691.84721307526888</v>
          </cell>
          <cell r="BQ154">
            <v>0</v>
          </cell>
        </row>
        <row r="155">
          <cell r="F155">
            <v>8.1</v>
          </cell>
          <cell r="J155" t="str">
            <v>НП2-3</v>
          </cell>
          <cell r="M155" t="str">
            <v>горизонт 1000м.</v>
          </cell>
          <cell r="P155">
            <v>32</v>
          </cell>
          <cell r="T155">
            <v>43039.866432000003</v>
          </cell>
          <cell r="V155">
            <v>0</v>
          </cell>
          <cell r="W155">
            <v>1694.2752359999999</v>
          </cell>
          <cell r="X155">
            <v>748.48</v>
          </cell>
          <cell r="Y155">
            <v>17085.855390000001</v>
          </cell>
          <cell r="AB155">
            <v>1001</v>
          </cell>
          <cell r="AE155">
            <v>192.3</v>
          </cell>
          <cell r="AF155">
            <v>274.20249739854319</v>
          </cell>
          <cell r="AH155">
            <v>0</v>
          </cell>
          <cell r="AI155">
            <v>11888.335416447369</v>
          </cell>
          <cell r="AL155">
            <v>990</v>
          </cell>
          <cell r="AN155">
            <v>1760</v>
          </cell>
          <cell r="AQ155">
            <v>3456</v>
          </cell>
          <cell r="AW155">
            <v>0</v>
          </cell>
          <cell r="AY155">
            <v>0</v>
          </cell>
          <cell r="BB155">
            <v>3778.2902866074446</v>
          </cell>
          <cell r="BF155">
            <v>0</v>
          </cell>
          <cell r="BH155">
            <v>4602.547184</v>
          </cell>
          <cell r="BN155">
            <v>6622.1</v>
          </cell>
          <cell r="BO155">
            <v>1560.3416333157897</v>
          </cell>
          <cell r="BP155">
            <v>706.36334210752693</v>
          </cell>
          <cell r="BQ155">
            <v>0</v>
          </cell>
        </row>
        <row r="156">
          <cell r="F156">
            <v>8.1</v>
          </cell>
          <cell r="J156" t="str">
            <v>НП2-3</v>
          </cell>
          <cell r="M156" t="str">
            <v>горизонт 1000м.</v>
          </cell>
          <cell r="P156">
            <v>32</v>
          </cell>
          <cell r="T156">
            <v>43039.866432000003</v>
          </cell>
          <cell r="V156">
            <v>0</v>
          </cell>
          <cell r="W156">
            <v>1694.2752359999999</v>
          </cell>
          <cell r="X156">
            <v>748.48</v>
          </cell>
          <cell r="Y156">
            <v>17085.855390000001</v>
          </cell>
          <cell r="AB156">
            <v>1001</v>
          </cell>
          <cell r="AE156">
            <v>192.3</v>
          </cell>
          <cell r="AF156">
            <v>272.542767950052</v>
          </cell>
          <cell r="AH156">
            <v>0</v>
          </cell>
          <cell r="AI156">
            <v>11888.335416447369</v>
          </cell>
          <cell r="AL156">
            <v>990</v>
          </cell>
          <cell r="AN156">
            <v>1760</v>
          </cell>
          <cell r="AQ156">
            <v>3456</v>
          </cell>
          <cell r="AW156">
            <v>0</v>
          </cell>
          <cell r="AY156">
            <v>0</v>
          </cell>
          <cell r="BB156">
            <v>3778.2902866074446</v>
          </cell>
          <cell r="BF156">
            <v>0</v>
          </cell>
          <cell r="BH156">
            <v>4602.547184</v>
          </cell>
          <cell r="BN156">
            <v>6622.1</v>
          </cell>
          <cell r="BO156">
            <v>1560.3416333157897</v>
          </cell>
          <cell r="BP156">
            <v>690.77194425806454</v>
          </cell>
          <cell r="BQ156">
            <v>0</v>
          </cell>
        </row>
        <row r="157">
          <cell r="F157">
            <v>8.1</v>
          </cell>
          <cell r="J157" t="str">
            <v>НП8</v>
          </cell>
          <cell r="M157" t="str">
            <v>горизонт 1000м.</v>
          </cell>
          <cell r="P157">
            <v>32</v>
          </cell>
          <cell r="T157">
            <v>43039.866432000003</v>
          </cell>
          <cell r="V157">
            <v>0</v>
          </cell>
          <cell r="W157">
            <v>1694.2752359999999</v>
          </cell>
          <cell r="X157">
            <v>748.48</v>
          </cell>
          <cell r="Y157">
            <v>17085.855390000001</v>
          </cell>
          <cell r="AB157">
            <v>1001</v>
          </cell>
          <cell r="AE157">
            <v>192.3</v>
          </cell>
          <cell r="AF157">
            <v>274.19840939497544</v>
          </cell>
          <cell r="AH157">
            <v>0</v>
          </cell>
          <cell r="AI157">
            <v>11888.335416447368</v>
          </cell>
          <cell r="AL157">
            <v>990</v>
          </cell>
          <cell r="AN157">
            <v>1760</v>
          </cell>
          <cell r="AQ157">
            <v>3456</v>
          </cell>
          <cell r="AW157">
            <v>0</v>
          </cell>
          <cell r="AY157">
            <v>0</v>
          </cell>
          <cell r="BB157">
            <v>3778.2902866074446</v>
          </cell>
          <cell r="BF157">
            <v>0</v>
          </cell>
          <cell r="BH157">
            <v>4602.5471840000009</v>
          </cell>
          <cell r="BN157">
            <v>6622.1</v>
          </cell>
          <cell r="BO157">
            <v>1560.3416333157897</v>
          </cell>
          <cell r="BP157">
            <v>706.32493964976959</v>
          </cell>
          <cell r="BQ157">
            <v>0</v>
          </cell>
        </row>
        <row r="158">
          <cell r="F158">
            <v>8.1</v>
          </cell>
          <cell r="J158" t="str">
            <v>НП8</v>
          </cell>
          <cell r="M158" t="str">
            <v>горизонт 1000м.</v>
          </cell>
          <cell r="P158">
            <v>32</v>
          </cell>
          <cell r="T158">
            <v>43039.866432000003</v>
          </cell>
          <cell r="V158">
            <v>0</v>
          </cell>
          <cell r="W158">
            <v>1694.2752359999999</v>
          </cell>
          <cell r="X158">
            <v>748.48</v>
          </cell>
          <cell r="Y158">
            <v>17085.855390000001</v>
          </cell>
          <cell r="AB158">
            <v>1001</v>
          </cell>
          <cell r="AE158">
            <v>192.3</v>
          </cell>
          <cell r="AF158">
            <v>275.67009067935186</v>
          </cell>
          <cell r="AH158">
            <v>0</v>
          </cell>
          <cell r="AI158">
            <v>11888.335416447369</v>
          </cell>
          <cell r="AL158">
            <v>990</v>
          </cell>
          <cell r="AN158">
            <v>1760</v>
          </cell>
          <cell r="AQ158">
            <v>3456</v>
          </cell>
          <cell r="AW158">
            <v>0</v>
          </cell>
          <cell r="AY158">
            <v>0</v>
          </cell>
          <cell r="BB158">
            <v>3778.2902866074451</v>
          </cell>
          <cell r="BF158">
            <v>0</v>
          </cell>
          <cell r="BH158">
            <v>4602.5471840000009</v>
          </cell>
          <cell r="BN158">
            <v>6622.1</v>
          </cell>
          <cell r="BO158">
            <v>1560.3416333157897</v>
          </cell>
          <cell r="BP158">
            <v>720.14982444239627</v>
          </cell>
          <cell r="BQ158">
            <v>0</v>
          </cell>
        </row>
        <row r="159">
          <cell r="F159">
            <v>8.1</v>
          </cell>
          <cell r="J159" t="str">
            <v>НП8</v>
          </cell>
          <cell r="M159" t="str">
            <v>горизонт 1000м.</v>
          </cell>
          <cell r="N159" t="str">
            <v>пилот</v>
          </cell>
          <cell r="P159">
            <v>40</v>
          </cell>
          <cell r="T159">
            <v>53799.833040000005</v>
          </cell>
          <cell r="V159">
            <v>0</v>
          </cell>
          <cell r="W159">
            <v>1694.2752359999999</v>
          </cell>
          <cell r="X159">
            <v>935.6</v>
          </cell>
          <cell r="Y159">
            <v>20804.955389999999</v>
          </cell>
          <cell r="AB159">
            <v>1261</v>
          </cell>
          <cell r="AE159">
            <v>192.3</v>
          </cell>
          <cell r="AF159">
            <v>342.16649323621226</v>
          </cell>
          <cell r="AH159">
            <v>0</v>
          </cell>
          <cell r="AI159">
            <v>14976.214745394736</v>
          </cell>
          <cell r="AL159">
            <v>1155</v>
          </cell>
          <cell r="AN159">
            <v>2200</v>
          </cell>
          <cell r="AQ159">
            <v>4320</v>
          </cell>
          <cell r="AW159">
            <v>0</v>
          </cell>
          <cell r="AY159">
            <v>0</v>
          </cell>
          <cell r="BB159">
            <v>3778.2902866074446</v>
          </cell>
          <cell r="BF159">
            <v>0</v>
          </cell>
          <cell r="BH159">
            <v>5753.1839800000007</v>
          </cell>
          <cell r="BN159">
            <v>6622.1</v>
          </cell>
          <cell r="BO159">
            <v>1820.5719796315789</v>
          </cell>
          <cell r="BP159">
            <v>833.78269694623668</v>
          </cell>
          <cell r="BQ159">
            <v>0</v>
          </cell>
        </row>
        <row r="160">
          <cell r="F160">
            <v>8.1</v>
          </cell>
          <cell r="J160" t="str">
            <v>НП8</v>
          </cell>
          <cell r="M160" t="str">
            <v>горизонт 1000м.</v>
          </cell>
          <cell r="P160">
            <v>32</v>
          </cell>
          <cell r="T160">
            <v>43039.86643200001</v>
          </cell>
          <cell r="V160">
            <v>0</v>
          </cell>
          <cell r="W160">
            <v>1694.2752359999999</v>
          </cell>
          <cell r="X160">
            <v>748.48</v>
          </cell>
          <cell r="Y160">
            <v>17085.855390000001</v>
          </cell>
          <cell r="AB160">
            <v>1001</v>
          </cell>
          <cell r="AE160">
            <v>192.3</v>
          </cell>
          <cell r="AF160">
            <v>272.65723204994794</v>
          </cell>
          <cell r="AH160">
            <v>0</v>
          </cell>
          <cell r="AI160">
            <v>11888.335416447369</v>
          </cell>
          <cell r="AL160">
            <v>990</v>
          </cell>
          <cell r="AN160">
            <v>1760</v>
          </cell>
          <cell r="AQ160">
            <v>3456</v>
          </cell>
          <cell r="AW160">
            <v>0</v>
          </cell>
          <cell r="AY160">
            <v>0</v>
          </cell>
          <cell r="BB160">
            <v>3778.2902866074446</v>
          </cell>
          <cell r="BF160">
            <v>0</v>
          </cell>
          <cell r="BH160">
            <v>4602.547184</v>
          </cell>
          <cell r="BN160">
            <v>6622.1</v>
          </cell>
          <cell r="BO160">
            <v>1560.3416333157897</v>
          </cell>
          <cell r="BP160">
            <v>691.84721307526888</v>
          </cell>
          <cell r="BQ160">
            <v>0</v>
          </cell>
        </row>
        <row r="161">
          <cell r="F161">
            <v>8.1</v>
          </cell>
          <cell r="J161" t="str">
            <v>НП8</v>
          </cell>
          <cell r="M161" t="str">
            <v>горизонт 1000м.</v>
          </cell>
          <cell r="P161">
            <v>31</v>
          </cell>
          <cell r="T161">
            <v>41694.870605999997</v>
          </cell>
          <cell r="V161">
            <v>0</v>
          </cell>
          <cell r="W161">
            <v>1694.2752359999999</v>
          </cell>
          <cell r="X161">
            <v>725.09</v>
          </cell>
          <cell r="Y161">
            <v>17085.855390000001</v>
          </cell>
          <cell r="AB161">
            <v>1001</v>
          </cell>
          <cell r="AE161">
            <v>192.3</v>
          </cell>
          <cell r="AF161">
            <v>265.68553590010401</v>
          </cell>
          <cell r="AH161">
            <v>0</v>
          </cell>
          <cell r="AI161">
            <v>11888.335416447369</v>
          </cell>
          <cell r="AL161">
            <v>990</v>
          </cell>
          <cell r="AN161">
            <v>1705</v>
          </cell>
          <cell r="AQ161">
            <v>3348</v>
          </cell>
          <cell r="AW161">
            <v>0</v>
          </cell>
          <cell r="AY161">
            <v>0</v>
          </cell>
          <cell r="BB161">
            <v>3778.2902866074446</v>
          </cell>
          <cell r="BF161">
            <v>0</v>
          </cell>
          <cell r="BH161">
            <v>4458.7175845000002</v>
          </cell>
          <cell r="BN161">
            <v>6622.1</v>
          </cell>
          <cell r="BO161">
            <v>1560.3416333157897</v>
          </cell>
          <cell r="BP161">
            <v>690.23430984946242</v>
          </cell>
          <cell r="BQ161">
            <v>0</v>
          </cell>
        </row>
        <row r="162">
          <cell r="F162">
            <v>8.1</v>
          </cell>
          <cell r="J162" t="str">
            <v>НП8</v>
          </cell>
          <cell r="M162" t="str">
            <v>горизонт 1000м.</v>
          </cell>
          <cell r="P162">
            <v>31</v>
          </cell>
          <cell r="T162">
            <v>41694.870606000011</v>
          </cell>
          <cell r="V162">
            <v>0</v>
          </cell>
          <cell r="W162">
            <v>1694.2752359999999</v>
          </cell>
          <cell r="X162">
            <v>725.08999999999992</v>
          </cell>
          <cell r="Y162">
            <v>17085.855390000001</v>
          </cell>
          <cell r="AB162">
            <v>1001</v>
          </cell>
          <cell r="AE162">
            <v>192.3</v>
          </cell>
          <cell r="AF162">
            <v>264.02580645161288</v>
          </cell>
          <cell r="AH162">
            <v>0</v>
          </cell>
          <cell r="AI162">
            <v>11888.335416447369</v>
          </cell>
          <cell r="AL162">
            <v>990</v>
          </cell>
          <cell r="AN162">
            <v>1705</v>
          </cell>
          <cell r="AQ162">
            <v>3348</v>
          </cell>
          <cell r="AW162">
            <v>0</v>
          </cell>
          <cell r="AY162">
            <v>0</v>
          </cell>
          <cell r="BB162">
            <v>3778.2902866074446</v>
          </cell>
          <cell r="BF162">
            <v>0</v>
          </cell>
          <cell r="BH162">
            <v>4458.7175845000002</v>
          </cell>
          <cell r="BN162">
            <v>6622.1</v>
          </cell>
          <cell r="BO162">
            <v>1560.3416333157897</v>
          </cell>
          <cell r="BP162">
            <v>674.64291200000002</v>
          </cell>
          <cell r="BQ162">
            <v>0</v>
          </cell>
        </row>
        <row r="163">
          <cell r="F163">
            <v>8.1</v>
          </cell>
          <cell r="J163" t="str">
            <v>НП8</v>
          </cell>
          <cell r="M163" t="str">
            <v>горизонт 1000м.</v>
          </cell>
          <cell r="P163">
            <v>31</v>
          </cell>
          <cell r="T163">
            <v>41694.870606000011</v>
          </cell>
          <cell r="V163">
            <v>0</v>
          </cell>
          <cell r="W163">
            <v>1694.2752359999999</v>
          </cell>
          <cell r="X163">
            <v>725.09</v>
          </cell>
          <cell r="Y163">
            <v>17085.855390000001</v>
          </cell>
          <cell r="AB163">
            <v>1001</v>
          </cell>
          <cell r="AE163">
            <v>192.3</v>
          </cell>
          <cell r="AF163">
            <v>264.9415192507804</v>
          </cell>
          <cell r="AH163">
            <v>0</v>
          </cell>
          <cell r="AI163">
            <v>11888.335416447368</v>
          </cell>
          <cell r="AL163">
            <v>990</v>
          </cell>
          <cell r="AN163">
            <v>1705</v>
          </cell>
          <cell r="AQ163">
            <v>3348</v>
          </cell>
          <cell r="AW163">
            <v>0</v>
          </cell>
          <cell r="AY163">
            <v>0</v>
          </cell>
          <cell r="BB163">
            <v>3778.2902866074446</v>
          </cell>
          <cell r="BF163">
            <v>0</v>
          </cell>
          <cell r="BH163">
            <v>4458.7175845000002</v>
          </cell>
          <cell r="BN163">
            <v>6622.1</v>
          </cell>
          <cell r="BO163">
            <v>1560.3416333157897</v>
          </cell>
          <cell r="BP163">
            <v>683.24506253763445</v>
          </cell>
          <cell r="BQ163">
            <v>0</v>
          </cell>
        </row>
        <row r="164">
          <cell r="F164">
            <v>8.1</v>
          </cell>
          <cell r="J164" t="str">
            <v>НП8</v>
          </cell>
          <cell r="M164" t="str">
            <v>горизонт 1000м.</v>
          </cell>
          <cell r="P164">
            <v>31</v>
          </cell>
          <cell r="T164">
            <v>41694.870606000011</v>
          </cell>
          <cell r="V164">
            <v>0</v>
          </cell>
          <cell r="W164">
            <v>1694.2752359999999</v>
          </cell>
          <cell r="X164">
            <v>725.09</v>
          </cell>
          <cell r="Y164">
            <v>17085.855390000001</v>
          </cell>
          <cell r="AB164">
            <v>1001</v>
          </cell>
          <cell r="AE164">
            <v>192.3</v>
          </cell>
          <cell r="AF164">
            <v>264.71259105098852</v>
          </cell>
          <cell r="AH164">
            <v>0</v>
          </cell>
          <cell r="AI164">
            <v>11888.335416447368</v>
          </cell>
          <cell r="AL164">
            <v>990</v>
          </cell>
          <cell r="AN164">
            <v>1705</v>
          </cell>
          <cell r="AQ164">
            <v>3348</v>
          </cell>
          <cell r="AW164">
            <v>0</v>
          </cell>
          <cell r="AY164">
            <v>0</v>
          </cell>
          <cell r="BB164">
            <v>3778.2902866074446</v>
          </cell>
          <cell r="BF164">
            <v>0</v>
          </cell>
          <cell r="BH164">
            <v>4458.7175845000002</v>
          </cell>
          <cell r="BN164">
            <v>6622.1</v>
          </cell>
          <cell r="BO164">
            <v>1560.3416333157893</v>
          </cell>
          <cell r="BP164">
            <v>681.09452490322587</v>
          </cell>
          <cell r="BQ164">
            <v>0</v>
          </cell>
        </row>
        <row r="165">
          <cell r="F165">
            <v>8.1</v>
          </cell>
          <cell r="J165" t="str">
            <v>НП8</v>
          </cell>
          <cell r="M165" t="str">
            <v>горизонт 1000м.</v>
          </cell>
          <cell r="P165">
            <v>31</v>
          </cell>
          <cell r="T165">
            <v>41694.870606000011</v>
          </cell>
          <cell r="V165">
            <v>0</v>
          </cell>
          <cell r="W165">
            <v>1694.2752359999999</v>
          </cell>
          <cell r="X165">
            <v>725.09</v>
          </cell>
          <cell r="Y165">
            <v>17085.855390000001</v>
          </cell>
          <cell r="AB165">
            <v>1001</v>
          </cell>
          <cell r="AE165">
            <v>192.3</v>
          </cell>
          <cell r="AF165">
            <v>265.22767950052025</v>
          </cell>
          <cell r="AH165">
            <v>0</v>
          </cell>
          <cell r="AI165">
            <v>11888.335416447368</v>
          </cell>
          <cell r="AL165">
            <v>990</v>
          </cell>
          <cell r="AN165">
            <v>1705</v>
          </cell>
          <cell r="AQ165">
            <v>3348</v>
          </cell>
          <cell r="AW165">
            <v>0</v>
          </cell>
          <cell r="AY165">
            <v>0</v>
          </cell>
          <cell r="BB165">
            <v>3778.2902866074446</v>
          </cell>
          <cell r="BF165">
            <v>0</v>
          </cell>
          <cell r="BH165">
            <v>4458.7175845000002</v>
          </cell>
          <cell r="BN165">
            <v>6622.1</v>
          </cell>
          <cell r="BO165">
            <v>1560.3416333157893</v>
          </cell>
          <cell r="BP165">
            <v>685.93323458064515</v>
          </cell>
          <cell r="BQ165">
            <v>0</v>
          </cell>
        </row>
        <row r="166">
          <cell r="C166" t="str">
            <v>ГРП</v>
          </cell>
          <cell r="F166">
            <v>9</v>
          </cell>
          <cell r="J166" t="str">
            <v>Ю2-6</v>
          </cell>
          <cell r="M166" t="str">
            <v>горизонт 1000м.</v>
          </cell>
          <cell r="P166">
            <v>30</v>
          </cell>
          <cell r="T166">
            <v>40349.874779999998</v>
          </cell>
          <cell r="V166">
            <v>0</v>
          </cell>
          <cell r="W166">
            <v>63011.150666000001</v>
          </cell>
          <cell r="X166">
            <v>701.7</v>
          </cell>
          <cell r="Y166">
            <v>17085.855390000001</v>
          </cell>
          <cell r="AB166">
            <v>1001</v>
          </cell>
          <cell r="AE166">
            <v>192.3</v>
          </cell>
          <cell r="AF166">
            <v>258.23230112311171</v>
          </cell>
          <cell r="AH166">
            <v>0</v>
          </cell>
          <cell r="AI166">
            <v>11888.335416447368</v>
          </cell>
          <cell r="AL166">
            <v>990</v>
          </cell>
          <cell r="AN166">
            <v>2400</v>
          </cell>
          <cell r="AQ166">
            <v>3240</v>
          </cell>
          <cell r="AW166">
            <v>22496</v>
          </cell>
          <cell r="AY166">
            <v>2800</v>
          </cell>
          <cell r="BB166">
            <v>4186.4712316980003</v>
          </cell>
          <cell r="BF166">
            <v>8579.1650000000009</v>
          </cell>
          <cell r="BH166">
            <v>4314.8879850000012</v>
          </cell>
          <cell r="BN166">
            <v>9193</v>
          </cell>
          <cell r="BO166">
            <v>1471.9958333157895</v>
          </cell>
          <cell r="BP166">
            <v>1244.0978619443827</v>
          </cell>
          <cell r="BQ166">
            <v>95</v>
          </cell>
        </row>
        <row r="167">
          <cell r="C167" t="str">
            <v>ГРП</v>
          </cell>
          <cell r="F167">
            <v>9</v>
          </cell>
          <cell r="J167" t="str">
            <v>Ю2-6</v>
          </cell>
          <cell r="M167" t="str">
            <v>горизонт 1000м.</v>
          </cell>
          <cell r="N167" t="str">
            <v>пилот</v>
          </cell>
          <cell r="O167" t="str">
            <v>керн</v>
          </cell>
          <cell r="P167">
            <v>76</v>
          </cell>
          <cell r="T167">
            <v>102219.682776</v>
          </cell>
          <cell r="V167">
            <v>8251.6214880000007</v>
          </cell>
          <cell r="W167">
            <v>1694.2752359999999</v>
          </cell>
          <cell r="X167">
            <v>1777.6400000000003</v>
          </cell>
          <cell r="Y167">
            <v>20804.955389999999</v>
          </cell>
          <cell r="AB167">
            <v>1261</v>
          </cell>
          <cell r="AE167">
            <v>192.3</v>
          </cell>
          <cell r="AF167">
            <v>649.17773152965663</v>
          </cell>
          <cell r="AH167">
            <v>0</v>
          </cell>
          <cell r="AI167">
            <v>14976.214745394738</v>
          </cell>
          <cell r="AL167">
            <v>1155</v>
          </cell>
          <cell r="AN167">
            <v>6080</v>
          </cell>
          <cell r="AQ167">
            <v>8208</v>
          </cell>
          <cell r="AW167">
            <v>22496</v>
          </cell>
          <cell r="AY167">
            <v>2800</v>
          </cell>
          <cell r="BB167">
            <v>4186.4712316980003</v>
          </cell>
          <cell r="BF167">
            <v>8579.1650000000009</v>
          </cell>
          <cell r="BH167">
            <v>10931.049562000002</v>
          </cell>
          <cell r="BN167">
            <v>9193</v>
          </cell>
          <cell r="BO167">
            <v>1732.2261796315793</v>
          </cell>
          <cell r="BP167">
            <v>36975.191299096768</v>
          </cell>
          <cell r="BQ167">
            <v>95</v>
          </cell>
        </row>
        <row r="168">
          <cell r="C168" t="str">
            <v>ГРП</v>
          </cell>
          <cell r="F168">
            <v>9</v>
          </cell>
          <cell r="J168" t="str">
            <v>Ю2-6</v>
          </cell>
          <cell r="M168" t="str">
            <v>горизонт 1000м.</v>
          </cell>
          <cell r="P168">
            <v>30</v>
          </cell>
          <cell r="T168">
            <v>40349.874779999998</v>
          </cell>
          <cell r="V168">
            <v>0</v>
          </cell>
          <cell r="W168">
            <v>1694.2752359999999</v>
          </cell>
          <cell r="X168">
            <v>701.7</v>
          </cell>
          <cell r="Y168">
            <v>17085.855390000001</v>
          </cell>
          <cell r="AB168">
            <v>1001.0000000000001</v>
          </cell>
          <cell r="AE168">
            <v>192.3</v>
          </cell>
          <cell r="AF168">
            <v>256.93964620187302</v>
          </cell>
          <cell r="AH168">
            <v>0</v>
          </cell>
          <cell r="AI168">
            <v>11888.335416447369</v>
          </cell>
          <cell r="AL168">
            <v>990</v>
          </cell>
          <cell r="AN168">
            <v>2400</v>
          </cell>
          <cell r="AQ168">
            <v>3240</v>
          </cell>
          <cell r="AW168">
            <v>22496</v>
          </cell>
          <cell r="AY168">
            <v>2800</v>
          </cell>
          <cell r="BB168">
            <v>4186.4712316980003</v>
          </cell>
          <cell r="BF168">
            <v>8579.1650000000009</v>
          </cell>
          <cell r="BH168">
            <v>4314.8879850000012</v>
          </cell>
          <cell r="BN168">
            <v>9193</v>
          </cell>
          <cell r="BO168">
            <v>1471.9958333157897</v>
          </cell>
          <cell r="BP168">
            <v>1231.9547399569892</v>
          </cell>
          <cell r="BQ168">
            <v>95</v>
          </cell>
        </row>
        <row r="169">
          <cell r="C169" t="str">
            <v>ГРП</v>
          </cell>
          <cell r="F169">
            <v>9</v>
          </cell>
          <cell r="J169" t="str">
            <v>Ю2-6</v>
          </cell>
          <cell r="M169" t="str">
            <v>горизонт 1000м.</v>
          </cell>
          <cell r="P169">
            <v>30</v>
          </cell>
          <cell r="T169">
            <v>40349.874779999998</v>
          </cell>
          <cell r="V169">
            <v>0</v>
          </cell>
          <cell r="W169">
            <v>1694.2752359999999</v>
          </cell>
          <cell r="X169">
            <v>701.7</v>
          </cell>
          <cell r="Y169">
            <v>17085.855390000001</v>
          </cell>
          <cell r="AB169">
            <v>1001.0000000000001</v>
          </cell>
          <cell r="AE169">
            <v>192.3</v>
          </cell>
          <cell r="AF169">
            <v>255.50884495317376</v>
          </cell>
          <cell r="AH169">
            <v>0</v>
          </cell>
          <cell r="AI169">
            <v>11888.335416447369</v>
          </cell>
          <cell r="AL169">
            <v>990</v>
          </cell>
          <cell r="AN169">
            <v>2400</v>
          </cell>
          <cell r="AQ169">
            <v>3240</v>
          </cell>
          <cell r="AW169">
            <v>22496</v>
          </cell>
          <cell r="AY169">
            <v>2800</v>
          </cell>
          <cell r="BB169">
            <v>4186.4712316980003</v>
          </cell>
          <cell r="BF169">
            <v>8579.1650000000009</v>
          </cell>
          <cell r="BH169">
            <v>4314.8879850000003</v>
          </cell>
          <cell r="BN169">
            <v>9193</v>
          </cell>
          <cell r="BO169">
            <v>1471.9958333157895</v>
          </cell>
          <cell r="BP169">
            <v>1218.5138797419356</v>
          </cell>
          <cell r="BQ169">
            <v>95</v>
          </cell>
        </row>
        <row r="170">
          <cell r="C170" t="str">
            <v>ГРП</v>
          </cell>
          <cell r="F170">
            <v>9</v>
          </cell>
          <cell r="J170" t="str">
            <v>Ю2-6</v>
          </cell>
          <cell r="M170" t="str">
            <v>горизонт 1000м.</v>
          </cell>
          <cell r="P170">
            <v>30</v>
          </cell>
          <cell r="T170">
            <v>40349.874779999998</v>
          </cell>
          <cell r="V170">
            <v>0</v>
          </cell>
          <cell r="W170">
            <v>1694.2752359999999</v>
          </cell>
          <cell r="X170">
            <v>701.7</v>
          </cell>
          <cell r="Y170">
            <v>17085.855390000001</v>
          </cell>
          <cell r="AB170">
            <v>1001</v>
          </cell>
          <cell r="AE170">
            <v>192.3</v>
          </cell>
          <cell r="AF170">
            <v>255.90946930280958</v>
          </cell>
          <cell r="AH170">
            <v>0</v>
          </cell>
          <cell r="AI170">
            <v>11888.335416447368</v>
          </cell>
          <cell r="AL170">
            <v>990</v>
          </cell>
          <cell r="AN170">
            <v>2400</v>
          </cell>
          <cell r="AQ170">
            <v>3240</v>
          </cell>
          <cell r="AW170">
            <v>22496</v>
          </cell>
          <cell r="AY170">
            <v>2800</v>
          </cell>
          <cell r="BB170">
            <v>4186.4712316980003</v>
          </cell>
          <cell r="BF170">
            <v>8579.1650000000009</v>
          </cell>
          <cell r="BH170">
            <v>4314.8879850000012</v>
          </cell>
          <cell r="BN170">
            <v>9193</v>
          </cell>
          <cell r="BO170">
            <v>1471.9958333157895</v>
          </cell>
          <cell r="BP170">
            <v>1222.2773206021504</v>
          </cell>
          <cell r="BQ170">
            <v>95</v>
          </cell>
        </row>
        <row r="171">
          <cell r="F171">
            <v>9</v>
          </cell>
          <cell r="J171" t="str">
            <v>НП2-3</v>
          </cell>
          <cell r="M171" t="str">
            <v>горизонт 1000м.</v>
          </cell>
          <cell r="P171">
            <v>30</v>
          </cell>
          <cell r="T171">
            <v>40349.874779999998</v>
          </cell>
          <cell r="V171">
            <v>0</v>
          </cell>
          <cell r="W171">
            <v>1694.2752359999999</v>
          </cell>
          <cell r="X171">
            <v>701.7</v>
          </cell>
          <cell r="Y171">
            <v>17085.855390000001</v>
          </cell>
          <cell r="AB171">
            <v>1001</v>
          </cell>
          <cell r="AE171">
            <v>192.3</v>
          </cell>
          <cell r="AF171">
            <v>256.71071800208114</v>
          </cell>
          <cell r="AH171">
            <v>0</v>
          </cell>
          <cell r="AI171">
            <v>11888.335416447368</v>
          </cell>
          <cell r="AL171">
            <v>990</v>
          </cell>
          <cell r="AN171">
            <v>2400</v>
          </cell>
          <cell r="AQ171">
            <v>3240</v>
          </cell>
          <cell r="AW171">
            <v>0</v>
          </cell>
          <cell r="AY171">
            <v>0</v>
          </cell>
          <cell r="BB171">
            <v>4186.4712316980012</v>
          </cell>
          <cell r="BF171">
            <v>0</v>
          </cell>
          <cell r="BH171">
            <v>4314.8879850000012</v>
          </cell>
          <cell r="BN171">
            <v>6622.1</v>
          </cell>
          <cell r="BO171">
            <v>1471.9958333157897</v>
          </cell>
          <cell r="BP171">
            <v>669.80420232258064</v>
          </cell>
          <cell r="BQ171">
            <v>0</v>
          </cell>
        </row>
        <row r="172">
          <cell r="F172">
            <v>9</v>
          </cell>
          <cell r="J172" t="str">
            <v>НП2-3</v>
          </cell>
          <cell r="M172" t="str">
            <v>горизонт 1000м.</v>
          </cell>
          <cell r="N172" t="str">
            <v>пилот</v>
          </cell>
          <cell r="P172">
            <v>39</v>
          </cell>
          <cell r="T172">
            <v>52454.837214000006</v>
          </cell>
          <cell r="V172">
            <v>0</v>
          </cell>
          <cell r="W172">
            <v>1694.2752359999999</v>
          </cell>
          <cell r="X172">
            <v>912.21</v>
          </cell>
          <cell r="Y172">
            <v>20804.955389999999</v>
          </cell>
          <cell r="AB172">
            <v>1261</v>
          </cell>
          <cell r="AE172">
            <v>192.3</v>
          </cell>
          <cell r="AF172">
            <v>333.24890738813735</v>
          </cell>
          <cell r="AH172">
            <v>0</v>
          </cell>
          <cell r="AI172">
            <v>14976.214745394736</v>
          </cell>
          <cell r="AL172">
            <v>1155</v>
          </cell>
          <cell r="AN172">
            <v>3120</v>
          </cell>
          <cell r="AQ172">
            <v>4212</v>
          </cell>
          <cell r="AW172">
            <v>0</v>
          </cell>
          <cell r="AY172">
            <v>0</v>
          </cell>
          <cell r="BB172">
            <v>3977.1476701131005</v>
          </cell>
          <cell r="BF172">
            <v>0</v>
          </cell>
          <cell r="BH172">
            <v>5609.3543805000008</v>
          </cell>
          <cell r="BN172">
            <v>6622.1</v>
          </cell>
          <cell r="BO172">
            <v>1732.226179631579</v>
          </cell>
          <cell r="BP172">
            <v>813.89022382795702</v>
          </cell>
          <cell r="BQ172">
            <v>0</v>
          </cell>
        </row>
        <row r="173">
          <cell r="F173">
            <v>9</v>
          </cell>
          <cell r="J173" t="str">
            <v>НП2-3</v>
          </cell>
          <cell r="M173" t="str">
            <v>горизонт 1000м.</v>
          </cell>
          <cell r="P173">
            <v>30</v>
          </cell>
          <cell r="T173">
            <v>40349.874780000006</v>
          </cell>
          <cell r="V173">
            <v>0</v>
          </cell>
          <cell r="W173">
            <v>1694.2752359999999</v>
          </cell>
          <cell r="X173">
            <v>701.7</v>
          </cell>
          <cell r="Y173">
            <v>17085.855390000001</v>
          </cell>
          <cell r="AB173">
            <v>1001</v>
          </cell>
          <cell r="AE173">
            <v>192.3</v>
          </cell>
          <cell r="AF173">
            <v>255.50884495317376</v>
          </cell>
          <cell r="AH173">
            <v>0</v>
          </cell>
          <cell r="AI173">
            <v>11888.335416447369</v>
          </cell>
          <cell r="AL173">
            <v>990</v>
          </cell>
          <cell r="AN173">
            <v>2400</v>
          </cell>
          <cell r="AQ173">
            <v>3240</v>
          </cell>
          <cell r="AW173">
            <v>0</v>
          </cell>
          <cell r="AY173">
            <v>0</v>
          </cell>
          <cell r="BB173">
            <v>3977.1476701131005</v>
          </cell>
          <cell r="BF173">
            <v>0</v>
          </cell>
          <cell r="BH173">
            <v>4314.8879850000003</v>
          </cell>
          <cell r="BN173">
            <v>6622.1</v>
          </cell>
          <cell r="BO173">
            <v>1471.9958333157897</v>
          </cell>
          <cell r="BP173">
            <v>658.51387974193551</v>
          </cell>
          <cell r="BQ173">
            <v>0</v>
          </cell>
        </row>
        <row r="174">
          <cell r="F174">
            <v>9</v>
          </cell>
          <cell r="J174" t="str">
            <v>НП2-3</v>
          </cell>
          <cell r="M174" t="str">
            <v>горизонт 1000м.</v>
          </cell>
          <cell r="P174">
            <v>30</v>
          </cell>
          <cell r="T174">
            <v>40349.874779999998</v>
          </cell>
          <cell r="V174">
            <v>0</v>
          </cell>
          <cell r="W174">
            <v>1694.2752359999999</v>
          </cell>
          <cell r="X174">
            <v>701.7</v>
          </cell>
          <cell r="Y174">
            <v>17085.855390000001</v>
          </cell>
          <cell r="AB174">
            <v>1001</v>
          </cell>
          <cell r="AE174">
            <v>192.3</v>
          </cell>
          <cell r="AF174">
            <v>255.69280511372082</v>
          </cell>
          <cell r="AH174">
            <v>0</v>
          </cell>
          <cell r="AI174">
            <v>11888.335416447369</v>
          </cell>
          <cell r="AL174">
            <v>990</v>
          </cell>
          <cell r="AN174">
            <v>1650</v>
          </cell>
          <cell r="AQ174">
            <v>3240</v>
          </cell>
          <cell r="AW174">
            <v>0</v>
          </cell>
          <cell r="AY174">
            <v>0</v>
          </cell>
          <cell r="BB174">
            <v>3977.1476701131005</v>
          </cell>
          <cell r="BF174">
            <v>0</v>
          </cell>
          <cell r="BH174">
            <v>4314.8879850000003</v>
          </cell>
          <cell r="BN174">
            <v>6622.1</v>
          </cell>
          <cell r="BO174">
            <v>1471.9958333157895</v>
          </cell>
          <cell r="BP174">
            <v>660.24199034101389</v>
          </cell>
          <cell r="BQ174">
            <v>0</v>
          </cell>
        </row>
        <row r="175">
          <cell r="F175">
            <v>9</v>
          </cell>
          <cell r="J175" t="str">
            <v>НП2-3</v>
          </cell>
          <cell r="M175" t="str">
            <v>горизонт 1000м.</v>
          </cell>
          <cell r="P175">
            <v>30</v>
          </cell>
          <cell r="T175">
            <v>40349.874779999998</v>
          </cell>
          <cell r="V175">
            <v>0</v>
          </cell>
          <cell r="W175">
            <v>1694.2752359999999</v>
          </cell>
          <cell r="X175">
            <v>701.7</v>
          </cell>
          <cell r="Y175">
            <v>17085.855390000001</v>
          </cell>
          <cell r="AB175">
            <v>1001.0000000000001</v>
          </cell>
          <cell r="AE175">
            <v>192.3</v>
          </cell>
          <cell r="AF175">
            <v>260.10784896684999</v>
          </cell>
          <cell r="AH175">
            <v>0</v>
          </cell>
          <cell r="AI175">
            <v>11888.335416447369</v>
          </cell>
          <cell r="AL175">
            <v>990</v>
          </cell>
          <cell r="AN175">
            <v>1650</v>
          </cell>
          <cell r="AQ175">
            <v>3240</v>
          </cell>
          <cell r="AW175">
            <v>0</v>
          </cell>
          <cell r="AY175">
            <v>0</v>
          </cell>
          <cell r="BB175">
            <v>3977.1476701131005</v>
          </cell>
          <cell r="BF175">
            <v>0</v>
          </cell>
          <cell r="BH175">
            <v>4314.8879850000012</v>
          </cell>
          <cell r="BN175">
            <v>6622.1</v>
          </cell>
          <cell r="BO175">
            <v>1471.9958333157897</v>
          </cell>
          <cell r="BP175">
            <v>701.71664471889403</v>
          </cell>
          <cell r="BQ175">
            <v>0</v>
          </cell>
        </row>
        <row r="176">
          <cell r="F176">
            <v>9</v>
          </cell>
          <cell r="J176" t="str">
            <v>НП5</v>
          </cell>
          <cell r="M176" t="str">
            <v>горизонт 1000м.</v>
          </cell>
          <cell r="P176">
            <v>30</v>
          </cell>
          <cell r="T176">
            <v>40349.874779999998</v>
          </cell>
          <cell r="V176">
            <v>0</v>
          </cell>
          <cell r="W176">
            <v>1694.2752359999999</v>
          </cell>
          <cell r="X176">
            <v>701.7</v>
          </cell>
          <cell r="Y176">
            <v>17085.855390000001</v>
          </cell>
          <cell r="AB176">
            <v>1001.0000000000001</v>
          </cell>
          <cell r="AE176">
            <v>192.3</v>
          </cell>
          <cell r="AF176">
            <v>255.85223725286158</v>
          </cell>
          <cell r="AH176">
            <v>0</v>
          </cell>
          <cell r="AI176">
            <v>11888.335416447369</v>
          </cell>
          <cell r="AL176">
            <v>990</v>
          </cell>
          <cell r="AN176">
            <v>1650</v>
          </cell>
          <cell r="AQ176">
            <v>3240</v>
          </cell>
          <cell r="AW176">
            <v>0</v>
          </cell>
          <cell r="AY176">
            <v>0</v>
          </cell>
          <cell r="BB176">
            <v>3977.1476701131005</v>
          </cell>
          <cell r="BF176">
            <v>0</v>
          </cell>
          <cell r="BH176">
            <v>4314.8879850000003</v>
          </cell>
          <cell r="BN176">
            <v>6622.1</v>
          </cell>
          <cell r="BO176">
            <v>1471.9958333157895</v>
          </cell>
          <cell r="BP176">
            <v>661.73968619354844</v>
          </cell>
          <cell r="BQ176">
            <v>0</v>
          </cell>
        </row>
        <row r="177">
          <cell r="F177">
            <v>9</v>
          </cell>
          <cell r="J177" t="str">
            <v>НП5</v>
          </cell>
          <cell r="M177" t="str">
            <v>горизонт 1000м.</v>
          </cell>
          <cell r="P177">
            <v>30</v>
          </cell>
          <cell r="T177">
            <v>40349.874779999998</v>
          </cell>
          <cell r="V177">
            <v>0</v>
          </cell>
          <cell r="W177">
            <v>1694.2752359999999</v>
          </cell>
          <cell r="X177">
            <v>701.7</v>
          </cell>
          <cell r="Y177">
            <v>17085.855390000001</v>
          </cell>
          <cell r="AB177">
            <v>1001</v>
          </cell>
          <cell r="AE177">
            <v>192.3</v>
          </cell>
          <cell r="AF177">
            <v>256.76795005202916</v>
          </cell>
          <cell r="AH177">
            <v>0</v>
          </cell>
          <cell r="AI177">
            <v>11888.335416447369</v>
          </cell>
          <cell r="AL177">
            <v>990</v>
          </cell>
          <cell r="AN177">
            <v>1650</v>
          </cell>
          <cell r="AQ177">
            <v>3240</v>
          </cell>
          <cell r="AW177">
            <v>0</v>
          </cell>
          <cell r="AY177">
            <v>0</v>
          </cell>
          <cell r="BB177">
            <v>3977.1476701131005</v>
          </cell>
          <cell r="BF177">
            <v>0</v>
          </cell>
          <cell r="BH177">
            <v>4314.8879849999994</v>
          </cell>
          <cell r="BN177">
            <v>6622.1</v>
          </cell>
          <cell r="BO177">
            <v>1471.9958333157897</v>
          </cell>
          <cell r="BP177">
            <v>670.34183673118287</v>
          </cell>
          <cell r="BQ177">
            <v>0</v>
          </cell>
        </row>
        <row r="178">
          <cell r="F178">
            <v>9</v>
          </cell>
          <cell r="J178" t="str">
            <v>НП5</v>
          </cell>
          <cell r="M178" t="str">
            <v>горизонт 1000м.</v>
          </cell>
          <cell r="P178">
            <v>30</v>
          </cell>
          <cell r="T178">
            <v>40349.874779999998</v>
          </cell>
          <cell r="V178">
            <v>0</v>
          </cell>
          <cell r="W178">
            <v>1694.2752359999999</v>
          </cell>
          <cell r="X178">
            <v>701.7</v>
          </cell>
          <cell r="Y178">
            <v>17085.855390000001</v>
          </cell>
          <cell r="AB178">
            <v>1001</v>
          </cell>
          <cell r="AE178">
            <v>192.3</v>
          </cell>
          <cell r="AF178">
            <v>256.0239334027055</v>
          </cell>
          <cell r="AH178">
            <v>0</v>
          </cell>
          <cell r="AI178">
            <v>11888.335416447368</v>
          </cell>
          <cell r="AL178">
            <v>990</v>
          </cell>
          <cell r="AN178">
            <v>1650</v>
          </cell>
          <cell r="AQ178">
            <v>3240</v>
          </cell>
          <cell r="AW178">
            <v>0</v>
          </cell>
          <cell r="AY178">
            <v>0</v>
          </cell>
          <cell r="BB178">
            <v>3977.1476701131</v>
          </cell>
          <cell r="BF178">
            <v>0</v>
          </cell>
          <cell r="BH178">
            <v>4314.8879850000012</v>
          </cell>
          <cell r="BN178">
            <v>6622.1</v>
          </cell>
          <cell r="BO178">
            <v>1471.9958333157897</v>
          </cell>
          <cell r="BP178">
            <v>663.3525894193549</v>
          </cell>
          <cell r="BQ178">
            <v>0</v>
          </cell>
        </row>
        <row r="179">
          <cell r="F179">
            <v>9</v>
          </cell>
          <cell r="J179" t="str">
            <v>НП5</v>
          </cell>
          <cell r="M179" t="str">
            <v>горизонт 1000м.</v>
          </cell>
          <cell r="N179" t="str">
            <v>пилот</v>
          </cell>
          <cell r="P179">
            <v>39</v>
          </cell>
          <cell r="T179">
            <v>52454.837214000006</v>
          </cell>
          <cell r="V179">
            <v>0</v>
          </cell>
          <cell r="W179">
            <v>1694.2752359999999</v>
          </cell>
          <cell r="X179">
            <v>912.21</v>
          </cell>
          <cell r="Y179">
            <v>20804.955389999999</v>
          </cell>
          <cell r="AB179">
            <v>1261</v>
          </cell>
          <cell r="AE179">
            <v>192.3</v>
          </cell>
          <cell r="AF179">
            <v>333.24890738813735</v>
          </cell>
          <cell r="AH179">
            <v>0</v>
          </cell>
          <cell r="AI179">
            <v>14976.214745394736</v>
          </cell>
          <cell r="AL179">
            <v>1155</v>
          </cell>
          <cell r="AN179">
            <v>2145</v>
          </cell>
          <cell r="AQ179">
            <v>4212</v>
          </cell>
          <cell r="AW179">
            <v>0</v>
          </cell>
          <cell r="AY179">
            <v>0</v>
          </cell>
          <cell r="BB179">
            <v>3977.1476701131005</v>
          </cell>
          <cell r="BF179">
            <v>0</v>
          </cell>
          <cell r="BH179">
            <v>5609.3543805000008</v>
          </cell>
          <cell r="BN179">
            <v>6622.1</v>
          </cell>
          <cell r="BO179">
            <v>1732.226179631579</v>
          </cell>
          <cell r="BP179">
            <v>813.89022382795702</v>
          </cell>
          <cell r="BQ179">
            <v>0</v>
          </cell>
        </row>
        <row r="180">
          <cell r="F180">
            <v>9</v>
          </cell>
          <cell r="J180" t="str">
            <v>НП5</v>
          </cell>
          <cell r="M180" t="str">
            <v>горизонт 1000м.</v>
          </cell>
          <cell r="P180">
            <v>30</v>
          </cell>
          <cell r="T180">
            <v>40349.874779999998</v>
          </cell>
          <cell r="V180">
            <v>0</v>
          </cell>
          <cell r="W180">
            <v>1694.2752359999999</v>
          </cell>
          <cell r="X180">
            <v>701.7</v>
          </cell>
          <cell r="Y180">
            <v>17085.855390000001</v>
          </cell>
          <cell r="AB180">
            <v>1001</v>
          </cell>
          <cell r="AE180">
            <v>192.3</v>
          </cell>
          <cell r="AF180">
            <v>255.50884495317376</v>
          </cell>
          <cell r="AH180">
            <v>0</v>
          </cell>
          <cell r="AI180">
            <v>11888.335416447368</v>
          </cell>
          <cell r="AL180">
            <v>990</v>
          </cell>
          <cell r="AN180">
            <v>1650</v>
          </cell>
          <cell r="AQ180">
            <v>3240</v>
          </cell>
          <cell r="AW180">
            <v>0</v>
          </cell>
          <cell r="AY180">
            <v>0</v>
          </cell>
          <cell r="BB180">
            <v>3977.1476701131005</v>
          </cell>
          <cell r="BF180">
            <v>0</v>
          </cell>
          <cell r="BH180">
            <v>4314.8879850000012</v>
          </cell>
          <cell r="BN180">
            <v>6622.1</v>
          </cell>
          <cell r="BO180">
            <v>1471.9958333157897</v>
          </cell>
          <cell r="BP180">
            <v>658.51387974193551</v>
          </cell>
          <cell r="BQ180">
            <v>0</v>
          </cell>
        </row>
        <row r="181">
          <cell r="F181">
            <v>9</v>
          </cell>
          <cell r="J181" t="str">
            <v>НП8</v>
          </cell>
          <cell r="M181" t="str">
            <v>горизонт 1000м.</v>
          </cell>
          <cell r="P181">
            <v>30</v>
          </cell>
          <cell r="T181">
            <v>40349.874779999998</v>
          </cell>
          <cell r="V181">
            <v>0</v>
          </cell>
          <cell r="W181">
            <v>1694.2752359999999</v>
          </cell>
          <cell r="X181">
            <v>701.7</v>
          </cell>
          <cell r="Y181">
            <v>17085.855390000001</v>
          </cell>
          <cell r="AB181">
            <v>1001</v>
          </cell>
          <cell r="AE181">
            <v>192.3</v>
          </cell>
          <cell r="AF181">
            <v>256.76795005202916</v>
          </cell>
          <cell r="AH181">
            <v>0</v>
          </cell>
          <cell r="AI181">
            <v>11888.335416447369</v>
          </cell>
          <cell r="AL181">
            <v>990</v>
          </cell>
          <cell r="AN181">
            <v>1650</v>
          </cell>
          <cell r="AQ181">
            <v>3240</v>
          </cell>
          <cell r="AW181">
            <v>0</v>
          </cell>
          <cell r="AY181">
            <v>0</v>
          </cell>
          <cell r="BB181">
            <v>3977.1476701131</v>
          </cell>
          <cell r="BF181">
            <v>0</v>
          </cell>
          <cell r="BH181">
            <v>4314.8879849999994</v>
          </cell>
          <cell r="BN181">
            <v>6622.1</v>
          </cell>
          <cell r="BO181">
            <v>1471.9958333157897</v>
          </cell>
          <cell r="BP181">
            <v>670.34183673118287</v>
          </cell>
          <cell r="BQ181">
            <v>0</v>
          </cell>
        </row>
        <row r="182">
          <cell r="F182">
            <v>9</v>
          </cell>
          <cell r="J182" t="str">
            <v>НП8</v>
          </cell>
          <cell r="M182" t="str">
            <v>горизонт 1000м.</v>
          </cell>
          <cell r="P182">
            <v>30</v>
          </cell>
          <cell r="T182">
            <v>40349.874780000006</v>
          </cell>
          <cell r="V182">
            <v>0</v>
          </cell>
          <cell r="W182">
            <v>1694.2752359999999</v>
          </cell>
          <cell r="X182">
            <v>701.7</v>
          </cell>
          <cell r="Y182">
            <v>17085.855390000001</v>
          </cell>
          <cell r="AB182">
            <v>1001.0000000000001</v>
          </cell>
          <cell r="AE182">
            <v>192.3</v>
          </cell>
          <cell r="AF182">
            <v>255.85223725286158</v>
          </cell>
          <cell r="AH182">
            <v>0</v>
          </cell>
          <cell r="AI182">
            <v>11888.335416447369</v>
          </cell>
          <cell r="AL182">
            <v>990</v>
          </cell>
          <cell r="AN182">
            <v>1650</v>
          </cell>
          <cell r="AQ182">
            <v>3240</v>
          </cell>
          <cell r="AW182">
            <v>0</v>
          </cell>
          <cell r="AY182">
            <v>0</v>
          </cell>
          <cell r="BB182">
            <v>3977.1476701131005</v>
          </cell>
          <cell r="BF182">
            <v>0</v>
          </cell>
          <cell r="BH182">
            <v>4314.8879850000003</v>
          </cell>
          <cell r="BN182">
            <v>6622.1</v>
          </cell>
          <cell r="BO182">
            <v>1471.9958333157895</v>
          </cell>
          <cell r="BP182">
            <v>661.73968619354844</v>
          </cell>
          <cell r="BQ182">
            <v>0</v>
          </cell>
        </row>
        <row r="183">
          <cell r="F183">
            <v>9</v>
          </cell>
          <cell r="J183" t="str">
            <v>НП8</v>
          </cell>
          <cell r="M183" t="str">
            <v>горизонт 1000м.</v>
          </cell>
          <cell r="P183">
            <v>30</v>
          </cell>
          <cell r="T183">
            <v>40349.874779999998</v>
          </cell>
          <cell r="V183">
            <v>0</v>
          </cell>
          <cell r="W183">
            <v>1694.2752359999999</v>
          </cell>
          <cell r="X183">
            <v>701.7</v>
          </cell>
          <cell r="Y183">
            <v>17085.855390000001</v>
          </cell>
          <cell r="AB183">
            <v>1001.0000000000001</v>
          </cell>
          <cell r="AE183">
            <v>192.3</v>
          </cell>
          <cell r="AF183">
            <v>256.93964620187302</v>
          </cell>
          <cell r="AH183">
            <v>0</v>
          </cell>
          <cell r="AI183">
            <v>11888.335416447369</v>
          </cell>
          <cell r="AL183">
            <v>990</v>
          </cell>
          <cell r="AN183">
            <v>1650</v>
          </cell>
          <cell r="AQ183">
            <v>3240</v>
          </cell>
          <cell r="AW183">
            <v>0</v>
          </cell>
          <cell r="AY183">
            <v>0</v>
          </cell>
          <cell r="BB183">
            <v>3778.2902866074446</v>
          </cell>
          <cell r="BF183">
            <v>0</v>
          </cell>
          <cell r="BH183">
            <v>4314.8879850000012</v>
          </cell>
          <cell r="BN183">
            <v>6622.1</v>
          </cell>
          <cell r="BO183">
            <v>1471.9958333157897</v>
          </cell>
          <cell r="BP183">
            <v>671.95473995698933</v>
          </cell>
          <cell r="BQ183">
            <v>0</v>
          </cell>
        </row>
        <row r="184">
          <cell r="F184">
            <v>9</v>
          </cell>
          <cell r="J184" t="str">
            <v>НП8</v>
          </cell>
          <cell r="M184" t="str">
            <v>горизонт 1000м.</v>
          </cell>
          <cell r="P184">
            <v>30</v>
          </cell>
          <cell r="T184">
            <v>40349.874779999998</v>
          </cell>
          <cell r="V184">
            <v>0</v>
          </cell>
          <cell r="W184">
            <v>1694.2752359999999</v>
          </cell>
          <cell r="X184">
            <v>701.7</v>
          </cell>
          <cell r="Y184">
            <v>17085.855390000001</v>
          </cell>
          <cell r="AB184">
            <v>1001.0000000000001</v>
          </cell>
          <cell r="AE184">
            <v>192.3</v>
          </cell>
          <cell r="AF184">
            <v>255.50884495317376</v>
          </cell>
          <cell r="AH184">
            <v>0</v>
          </cell>
          <cell r="AI184">
            <v>11888.335416447369</v>
          </cell>
          <cell r="AL184">
            <v>990</v>
          </cell>
          <cell r="AN184">
            <v>1650</v>
          </cell>
          <cell r="AQ184">
            <v>3240</v>
          </cell>
          <cell r="AW184">
            <v>0</v>
          </cell>
          <cell r="AY184">
            <v>0</v>
          </cell>
          <cell r="BB184">
            <v>3778.2902866074446</v>
          </cell>
          <cell r="BF184">
            <v>0</v>
          </cell>
          <cell r="BH184">
            <v>4314.8879850000003</v>
          </cell>
          <cell r="BN184">
            <v>6622.1</v>
          </cell>
          <cell r="BO184">
            <v>1471.9958333157895</v>
          </cell>
          <cell r="BP184">
            <v>658.51387974193551</v>
          </cell>
          <cell r="BQ184">
            <v>0</v>
          </cell>
        </row>
        <row r="185">
          <cell r="F185">
            <v>9</v>
          </cell>
          <cell r="J185" t="str">
            <v>НП8</v>
          </cell>
          <cell r="M185" t="str">
            <v>горизонт 1000м.</v>
          </cell>
          <cell r="N185" t="str">
            <v>пилот</v>
          </cell>
          <cell r="P185">
            <v>39</v>
          </cell>
          <cell r="T185">
            <v>52454.837214000006</v>
          </cell>
          <cell r="V185">
            <v>0</v>
          </cell>
          <cell r="W185">
            <v>1694.2752359999999</v>
          </cell>
          <cell r="X185">
            <v>912.21</v>
          </cell>
          <cell r="Y185">
            <v>20804.955389999999</v>
          </cell>
          <cell r="AB185">
            <v>1261</v>
          </cell>
          <cell r="AE185">
            <v>192.3</v>
          </cell>
          <cell r="AF185">
            <v>335.1048610078787</v>
          </cell>
          <cell r="AH185">
            <v>0</v>
          </cell>
          <cell r="AI185">
            <v>14976.214745394736</v>
          </cell>
          <cell r="AL185">
            <v>1155</v>
          </cell>
          <cell r="AN185">
            <v>2145</v>
          </cell>
          <cell r="AQ185">
            <v>4212</v>
          </cell>
          <cell r="AW185">
            <v>0</v>
          </cell>
          <cell r="AY185">
            <v>0</v>
          </cell>
          <cell r="BB185">
            <v>3778.2902866074446</v>
          </cell>
          <cell r="BF185">
            <v>0</v>
          </cell>
          <cell r="BH185">
            <v>5609.3543804999999</v>
          </cell>
          <cell r="BN185">
            <v>6622.1</v>
          </cell>
          <cell r="BO185">
            <v>1732.226179631579</v>
          </cell>
          <cell r="BP185">
            <v>831.32493964976959</v>
          </cell>
          <cell r="BQ185">
            <v>0</v>
          </cell>
        </row>
        <row r="186">
          <cell r="F186">
            <v>9</v>
          </cell>
          <cell r="J186" t="str">
            <v>НП8</v>
          </cell>
          <cell r="M186" t="str">
            <v>горизонт 1000м.</v>
          </cell>
          <cell r="P186">
            <v>30</v>
          </cell>
          <cell r="T186">
            <v>40349.874779999998</v>
          </cell>
          <cell r="V186">
            <v>0</v>
          </cell>
          <cell r="W186">
            <v>1694.2752359999999</v>
          </cell>
          <cell r="X186">
            <v>701.7</v>
          </cell>
          <cell r="Y186">
            <v>17085.855390000001</v>
          </cell>
          <cell r="AB186">
            <v>1001</v>
          </cell>
          <cell r="AE186">
            <v>192.3</v>
          </cell>
          <cell r="AF186">
            <v>257.34844655864424</v>
          </cell>
          <cell r="AH186">
            <v>0</v>
          </cell>
          <cell r="AI186">
            <v>11888.335416447368</v>
          </cell>
          <cell r="AL186">
            <v>990</v>
          </cell>
          <cell r="AN186">
            <v>1650</v>
          </cell>
          <cell r="AQ186">
            <v>3240</v>
          </cell>
          <cell r="AW186">
            <v>0</v>
          </cell>
          <cell r="AY186">
            <v>0</v>
          </cell>
          <cell r="BB186">
            <v>3778.2902866074446</v>
          </cell>
          <cell r="BF186">
            <v>0</v>
          </cell>
          <cell r="BH186">
            <v>4314.8879850000003</v>
          </cell>
          <cell r="BN186">
            <v>6622.1</v>
          </cell>
          <cell r="BO186">
            <v>1471.9958333157895</v>
          </cell>
          <cell r="BP186">
            <v>675.79498573271894</v>
          </cell>
          <cell r="BQ186">
            <v>0</v>
          </cell>
        </row>
        <row r="187">
          <cell r="F187">
            <v>9</v>
          </cell>
          <cell r="J187" t="str">
            <v>НП8</v>
          </cell>
          <cell r="M187" t="str">
            <v>горизонт 1000м.</v>
          </cell>
          <cell r="P187">
            <v>30</v>
          </cell>
          <cell r="T187">
            <v>40349.874779999998</v>
          </cell>
          <cell r="V187">
            <v>0</v>
          </cell>
          <cell r="W187">
            <v>1694.2752359999999</v>
          </cell>
          <cell r="X187">
            <v>701.7</v>
          </cell>
          <cell r="Y187">
            <v>17085.855390000001</v>
          </cell>
          <cell r="AB187">
            <v>1001</v>
          </cell>
          <cell r="AE187">
            <v>192.3</v>
          </cell>
          <cell r="AF187">
            <v>256.71071800208114</v>
          </cell>
          <cell r="AH187">
            <v>0</v>
          </cell>
          <cell r="AI187">
            <v>11888.335416447368</v>
          </cell>
          <cell r="AL187">
            <v>990</v>
          </cell>
          <cell r="AN187">
            <v>1650</v>
          </cell>
          <cell r="AQ187">
            <v>3240</v>
          </cell>
          <cell r="AW187">
            <v>0</v>
          </cell>
          <cell r="AY187">
            <v>0</v>
          </cell>
          <cell r="BB187">
            <v>3778.2902866074446</v>
          </cell>
          <cell r="BF187">
            <v>0</v>
          </cell>
          <cell r="BH187">
            <v>4314.8879850000012</v>
          </cell>
          <cell r="BN187">
            <v>6622.1</v>
          </cell>
          <cell r="BO187">
            <v>1471.9958333157897</v>
          </cell>
          <cell r="BP187">
            <v>669.80420232258064</v>
          </cell>
          <cell r="BQ187">
            <v>0</v>
          </cell>
        </row>
        <row r="188">
          <cell r="F188">
            <v>9</v>
          </cell>
          <cell r="J188" t="str">
            <v>НП8</v>
          </cell>
          <cell r="M188" t="str">
            <v>горизонт 1000м.</v>
          </cell>
          <cell r="P188">
            <v>30</v>
          </cell>
          <cell r="T188">
            <v>40349.874779999998</v>
          </cell>
          <cell r="V188">
            <v>0</v>
          </cell>
          <cell r="W188">
            <v>1694.2752359999999</v>
          </cell>
          <cell r="X188">
            <v>701.7</v>
          </cell>
          <cell r="Y188">
            <v>17085.855390000001</v>
          </cell>
          <cell r="AB188">
            <v>1001</v>
          </cell>
          <cell r="AE188">
            <v>192.3</v>
          </cell>
          <cell r="AF188">
            <v>255.90946930280958</v>
          </cell>
          <cell r="AH188">
            <v>0</v>
          </cell>
          <cell r="AI188">
            <v>11888.335416447368</v>
          </cell>
          <cell r="AL188">
            <v>990</v>
          </cell>
          <cell r="AN188">
            <v>1650</v>
          </cell>
          <cell r="AQ188">
            <v>3240</v>
          </cell>
          <cell r="AW188">
            <v>0</v>
          </cell>
          <cell r="AY188">
            <v>0</v>
          </cell>
          <cell r="BB188">
            <v>3778.2902866074446</v>
          </cell>
          <cell r="BF188">
            <v>0</v>
          </cell>
          <cell r="BH188">
            <v>4314.8879850000012</v>
          </cell>
          <cell r="BN188">
            <v>6622.1</v>
          </cell>
          <cell r="BO188">
            <v>1471.9958333157895</v>
          </cell>
          <cell r="BP188">
            <v>662.27732060215055</v>
          </cell>
          <cell r="BQ188">
            <v>0</v>
          </cell>
        </row>
        <row r="189">
          <cell r="F189">
            <v>9</v>
          </cell>
          <cell r="J189" t="str">
            <v>НП8</v>
          </cell>
          <cell r="M189" t="str">
            <v>горизонт 1000м.</v>
          </cell>
          <cell r="P189">
            <v>30</v>
          </cell>
          <cell r="T189">
            <v>40349.874780000006</v>
          </cell>
          <cell r="V189">
            <v>0</v>
          </cell>
          <cell r="W189">
            <v>1694.2752359999999</v>
          </cell>
          <cell r="X189">
            <v>701.7</v>
          </cell>
          <cell r="Y189">
            <v>17085.855390000001</v>
          </cell>
          <cell r="AB189">
            <v>1001.0000000000001</v>
          </cell>
          <cell r="AE189">
            <v>192.3</v>
          </cell>
          <cell r="AF189">
            <v>256.88241415192505</v>
          </cell>
          <cell r="AH189">
            <v>0</v>
          </cell>
          <cell r="AI189">
            <v>11888.335416447369</v>
          </cell>
          <cell r="AL189">
            <v>990</v>
          </cell>
          <cell r="AN189">
            <v>1650</v>
          </cell>
          <cell r="AQ189">
            <v>3240</v>
          </cell>
          <cell r="AW189">
            <v>0</v>
          </cell>
          <cell r="AY189">
            <v>0</v>
          </cell>
          <cell r="BB189">
            <v>3778.2902866074446</v>
          </cell>
          <cell r="BF189">
            <v>0</v>
          </cell>
          <cell r="BH189">
            <v>4314.8879850000003</v>
          </cell>
          <cell r="BN189">
            <v>6622.1</v>
          </cell>
          <cell r="BO189">
            <v>1471.9958333157895</v>
          </cell>
          <cell r="BP189">
            <v>671.4171055483871</v>
          </cell>
          <cell r="BQ189">
            <v>0</v>
          </cell>
        </row>
        <row r="190">
          <cell r="C190" t="str">
            <v>ГРП</v>
          </cell>
          <cell r="F190">
            <v>9.1</v>
          </cell>
          <cell r="J190" t="str">
            <v>Ю2-6</v>
          </cell>
          <cell r="M190" t="str">
            <v>горизонт 1000м.</v>
          </cell>
          <cell r="P190">
            <v>31</v>
          </cell>
          <cell r="T190">
            <v>41694.870606000011</v>
          </cell>
          <cell r="V190">
            <v>0</v>
          </cell>
          <cell r="W190">
            <v>63011.150666000001</v>
          </cell>
          <cell r="X190">
            <v>725.09</v>
          </cell>
          <cell r="Y190">
            <v>17085.855390000001</v>
          </cell>
          <cell r="AB190">
            <v>1001.0000000000001</v>
          </cell>
          <cell r="AE190">
            <v>192.3</v>
          </cell>
          <cell r="AF190">
            <v>265.68144789653638</v>
          </cell>
          <cell r="AH190">
            <v>0</v>
          </cell>
          <cell r="AI190">
            <v>11888.335416447369</v>
          </cell>
          <cell r="AL190">
            <v>990</v>
          </cell>
          <cell r="AN190">
            <v>1705</v>
          </cell>
          <cell r="AQ190">
            <v>3348</v>
          </cell>
          <cell r="AW190">
            <v>22496</v>
          </cell>
          <cell r="AY190">
            <v>2800</v>
          </cell>
          <cell r="BB190">
            <v>3661.4359478463898</v>
          </cell>
          <cell r="BF190">
            <v>7200</v>
          </cell>
          <cell r="BH190">
            <v>4458.7175845000002</v>
          </cell>
          <cell r="BN190">
            <v>9193</v>
          </cell>
          <cell r="BO190">
            <v>1692.8603333157896</v>
          </cell>
          <cell r="BP190">
            <v>914.19590739170508</v>
          </cell>
          <cell r="BQ190">
            <v>95</v>
          </cell>
        </row>
        <row r="191">
          <cell r="C191" t="str">
            <v>ГРП</v>
          </cell>
          <cell r="F191">
            <v>9.1</v>
          </cell>
          <cell r="J191" t="str">
            <v>Ю2-6</v>
          </cell>
          <cell r="M191" t="str">
            <v>горизонт 1000м.</v>
          </cell>
          <cell r="P191">
            <v>31</v>
          </cell>
          <cell r="T191">
            <v>41694.870605999997</v>
          </cell>
          <cell r="V191">
            <v>0</v>
          </cell>
          <cell r="W191">
            <v>1694.2752359999999</v>
          </cell>
          <cell r="X191">
            <v>725.09</v>
          </cell>
          <cell r="Y191">
            <v>17085.855390000001</v>
          </cell>
          <cell r="AB191">
            <v>1001</v>
          </cell>
          <cell r="AE191">
            <v>192.3</v>
          </cell>
          <cell r="AF191">
            <v>267.15312918091274</v>
          </cell>
          <cell r="AH191">
            <v>0</v>
          </cell>
          <cell r="AI191">
            <v>11888.335416447369</v>
          </cell>
          <cell r="AL191">
            <v>990</v>
          </cell>
          <cell r="AN191">
            <v>1705</v>
          </cell>
          <cell r="AQ191">
            <v>3348</v>
          </cell>
          <cell r="AW191">
            <v>22496</v>
          </cell>
          <cell r="AY191">
            <v>2800</v>
          </cell>
          <cell r="BB191">
            <v>3661.4359478463898</v>
          </cell>
          <cell r="BF191">
            <v>7200</v>
          </cell>
          <cell r="BH191">
            <v>4458.7175845000011</v>
          </cell>
          <cell r="BN191">
            <v>9193</v>
          </cell>
          <cell r="BO191">
            <v>1692.8603333157896</v>
          </cell>
          <cell r="BP191">
            <v>928.02079218433187</v>
          </cell>
          <cell r="BQ191">
            <v>95</v>
          </cell>
        </row>
        <row r="192">
          <cell r="C192" t="str">
            <v>ГРП</v>
          </cell>
          <cell r="F192">
            <v>9.1</v>
          </cell>
          <cell r="J192" t="str">
            <v>Ю2-6</v>
          </cell>
          <cell r="M192" t="str">
            <v>горизонт 1000м.</v>
          </cell>
          <cell r="P192">
            <v>31</v>
          </cell>
          <cell r="T192">
            <v>41694.870606000011</v>
          </cell>
          <cell r="V192">
            <v>0</v>
          </cell>
          <cell r="W192">
            <v>1694.2752359999999</v>
          </cell>
          <cell r="X192">
            <v>725.09</v>
          </cell>
          <cell r="Y192">
            <v>17085.855390000001</v>
          </cell>
          <cell r="AB192">
            <v>1001</v>
          </cell>
          <cell r="AE192">
            <v>192.3</v>
          </cell>
          <cell r="AF192">
            <v>264.9415192507804</v>
          </cell>
          <cell r="AH192">
            <v>0</v>
          </cell>
          <cell r="AI192">
            <v>11888.335416447368</v>
          </cell>
          <cell r="AL192">
            <v>990</v>
          </cell>
          <cell r="AN192">
            <v>1705</v>
          </cell>
          <cell r="AQ192">
            <v>3348</v>
          </cell>
          <cell r="AW192">
            <v>22496</v>
          </cell>
          <cell r="AY192">
            <v>2800</v>
          </cell>
          <cell r="BB192">
            <v>3661.4359478463898</v>
          </cell>
          <cell r="BF192">
            <v>7200</v>
          </cell>
          <cell r="BH192">
            <v>4458.7175845000002</v>
          </cell>
          <cell r="BN192">
            <v>9193</v>
          </cell>
          <cell r="BO192">
            <v>1692.8603333157896</v>
          </cell>
          <cell r="BP192">
            <v>907.24506253763445</v>
          </cell>
          <cell r="BQ192">
            <v>95</v>
          </cell>
        </row>
        <row r="193">
          <cell r="C193" t="str">
            <v>ГРП</v>
          </cell>
          <cell r="F193">
            <v>9.1</v>
          </cell>
          <cell r="J193" t="str">
            <v>Ю2-6</v>
          </cell>
          <cell r="M193" t="str">
            <v>горизонт 1000м.</v>
          </cell>
          <cell r="P193">
            <v>31</v>
          </cell>
          <cell r="T193">
            <v>41694.870606000011</v>
          </cell>
          <cell r="V193">
            <v>0</v>
          </cell>
          <cell r="W193">
            <v>1694.2752359999999</v>
          </cell>
          <cell r="X193">
            <v>725.09</v>
          </cell>
          <cell r="Y193">
            <v>17085.855390000001</v>
          </cell>
          <cell r="AB193">
            <v>1001</v>
          </cell>
          <cell r="AE193">
            <v>192.3</v>
          </cell>
          <cell r="AF193">
            <v>264.71259105098852</v>
          </cell>
          <cell r="AH193">
            <v>0</v>
          </cell>
          <cell r="AI193">
            <v>11888.335416447368</v>
          </cell>
          <cell r="AL193">
            <v>990</v>
          </cell>
          <cell r="AN193">
            <v>1705</v>
          </cell>
          <cell r="AQ193">
            <v>3348</v>
          </cell>
          <cell r="AW193">
            <v>22496</v>
          </cell>
          <cell r="AY193">
            <v>2800</v>
          </cell>
          <cell r="BB193">
            <v>3661.4359478463898</v>
          </cell>
          <cell r="BF193">
            <v>7200</v>
          </cell>
          <cell r="BH193">
            <v>4458.7175845000002</v>
          </cell>
          <cell r="BN193">
            <v>9193</v>
          </cell>
          <cell r="BO193">
            <v>1692.8603333157894</v>
          </cell>
          <cell r="BP193">
            <v>905.09452490322587</v>
          </cell>
          <cell r="BQ193">
            <v>95</v>
          </cell>
        </row>
        <row r="194">
          <cell r="C194" t="str">
            <v>ГРП</v>
          </cell>
          <cell r="F194">
            <v>9.1</v>
          </cell>
          <cell r="J194" t="str">
            <v>Ю2-6</v>
          </cell>
          <cell r="M194" t="str">
            <v>горизонт 1000м.</v>
          </cell>
          <cell r="N194" t="str">
            <v>пилот</v>
          </cell>
          <cell r="P194">
            <v>39</v>
          </cell>
          <cell r="T194">
            <v>52454.837213999999</v>
          </cell>
          <cell r="V194">
            <v>0</v>
          </cell>
          <cell r="W194">
            <v>1694.2752359999999</v>
          </cell>
          <cell r="X194">
            <v>912.21</v>
          </cell>
          <cell r="Y194">
            <v>20804.955389999999</v>
          </cell>
          <cell r="AB194">
            <v>1261</v>
          </cell>
          <cell r="AE194">
            <v>192.3</v>
          </cell>
          <cell r="AF194">
            <v>333.82122788761706</v>
          </cell>
          <cell r="AH194">
            <v>0</v>
          </cell>
          <cell r="AI194">
            <v>14976.214745394736</v>
          </cell>
          <cell r="AL194">
            <v>1155</v>
          </cell>
          <cell r="AN194">
            <v>2145</v>
          </cell>
          <cell r="AQ194">
            <v>4212</v>
          </cell>
          <cell r="AW194">
            <v>22496</v>
          </cell>
          <cell r="AY194">
            <v>2800</v>
          </cell>
          <cell r="BB194">
            <v>3661.4359478463898</v>
          </cell>
          <cell r="BF194">
            <v>7200</v>
          </cell>
          <cell r="BH194">
            <v>5609.3543804999999</v>
          </cell>
          <cell r="BN194">
            <v>9193</v>
          </cell>
          <cell r="BO194">
            <v>1953.0906796315792</v>
          </cell>
          <cell r="BP194">
            <v>1043.2665679139784</v>
          </cell>
          <cell r="BQ194">
            <v>95</v>
          </cell>
        </row>
        <row r="195">
          <cell r="C195" t="str">
            <v>ГРП</v>
          </cell>
          <cell r="F195">
            <v>9.1</v>
          </cell>
          <cell r="J195" t="str">
            <v>Ю2-6</v>
          </cell>
          <cell r="M195" t="str">
            <v>горизонт 1000м.</v>
          </cell>
          <cell r="P195">
            <v>30</v>
          </cell>
          <cell r="T195">
            <v>40349.874780000006</v>
          </cell>
          <cell r="V195">
            <v>0</v>
          </cell>
          <cell r="W195">
            <v>1694.2752359999999</v>
          </cell>
          <cell r="X195">
            <v>701.7</v>
          </cell>
          <cell r="Y195">
            <v>17085.855390000001</v>
          </cell>
          <cell r="AB195">
            <v>1001</v>
          </cell>
          <cell r="AE195">
            <v>192.3</v>
          </cell>
          <cell r="AF195">
            <v>255.50884495317376</v>
          </cell>
          <cell r="AH195">
            <v>0</v>
          </cell>
          <cell r="AI195">
            <v>11888.335416447369</v>
          </cell>
          <cell r="AL195">
            <v>990</v>
          </cell>
          <cell r="AN195">
            <v>1650</v>
          </cell>
          <cell r="AQ195">
            <v>3240</v>
          </cell>
          <cell r="AW195">
            <v>22496</v>
          </cell>
          <cell r="AY195">
            <v>2800</v>
          </cell>
          <cell r="BB195">
            <v>3661.4359478463898</v>
          </cell>
          <cell r="BF195">
            <v>7200</v>
          </cell>
          <cell r="BH195">
            <v>4314.8879850000003</v>
          </cell>
          <cell r="BN195">
            <v>9193</v>
          </cell>
          <cell r="BO195">
            <v>1692.8603333157896</v>
          </cell>
          <cell r="BP195">
            <v>882.51387974193551</v>
          </cell>
          <cell r="BQ195">
            <v>95</v>
          </cell>
        </row>
        <row r="196">
          <cell r="C196" t="str">
            <v>ГРП</v>
          </cell>
          <cell r="F196">
            <v>9.1</v>
          </cell>
          <cell r="J196" t="str">
            <v>Ю2-6</v>
          </cell>
          <cell r="M196" t="str">
            <v>горизонт 1000м.</v>
          </cell>
          <cell r="P196">
            <v>30</v>
          </cell>
          <cell r="T196">
            <v>40349.874779999998</v>
          </cell>
          <cell r="V196">
            <v>0</v>
          </cell>
          <cell r="W196">
            <v>1694.2752359999999</v>
          </cell>
          <cell r="X196">
            <v>701.7</v>
          </cell>
          <cell r="Y196">
            <v>17085.855390000001</v>
          </cell>
          <cell r="AB196">
            <v>1001</v>
          </cell>
          <cell r="AE196">
            <v>192.3</v>
          </cell>
          <cell r="AF196">
            <v>256.13839750260144</v>
          </cell>
          <cell r="AH196">
            <v>0</v>
          </cell>
          <cell r="AI196">
            <v>11888.335416447369</v>
          </cell>
          <cell r="AL196">
            <v>990</v>
          </cell>
          <cell r="AN196">
            <v>1650</v>
          </cell>
          <cell r="AQ196">
            <v>3240</v>
          </cell>
          <cell r="AW196">
            <v>22496</v>
          </cell>
          <cell r="AY196">
            <v>2800</v>
          </cell>
          <cell r="BB196">
            <v>3661.4359478463903</v>
          </cell>
          <cell r="BF196">
            <v>7200</v>
          </cell>
          <cell r="BH196">
            <v>4314.8879849999994</v>
          </cell>
          <cell r="BN196">
            <v>9193</v>
          </cell>
          <cell r="BO196">
            <v>1692.8603333157896</v>
          </cell>
          <cell r="BP196">
            <v>888.42785823655913</v>
          </cell>
          <cell r="BQ196">
            <v>95</v>
          </cell>
        </row>
        <row r="197">
          <cell r="C197" t="str">
            <v>ГРП</v>
          </cell>
          <cell r="F197">
            <v>9.1</v>
          </cell>
          <cell r="J197" t="str">
            <v>Ю2-6</v>
          </cell>
          <cell r="M197" t="str">
            <v>горизонт 1000м.</v>
          </cell>
          <cell r="P197">
            <v>30</v>
          </cell>
          <cell r="T197">
            <v>40349.874779999998</v>
          </cell>
          <cell r="V197">
            <v>0</v>
          </cell>
          <cell r="W197">
            <v>1694.2752359999999</v>
          </cell>
          <cell r="X197">
            <v>701.7</v>
          </cell>
          <cell r="Y197">
            <v>17085.855390000001</v>
          </cell>
          <cell r="AB197">
            <v>1001</v>
          </cell>
          <cell r="AE197">
            <v>192.3</v>
          </cell>
          <cell r="AF197">
            <v>256.48178980228926</v>
          </cell>
          <cell r="AH197">
            <v>0</v>
          </cell>
          <cell r="AI197">
            <v>11888.335416447368</v>
          </cell>
          <cell r="AL197">
            <v>990</v>
          </cell>
          <cell r="AN197">
            <v>1650</v>
          </cell>
          <cell r="AQ197">
            <v>3240</v>
          </cell>
          <cell r="AW197">
            <v>22496</v>
          </cell>
          <cell r="AY197">
            <v>2800</v>
          </cell>
          <cell r="BB197">
            <v>3661.4359478463898</v>
          </cell>
          <cell r="BF197">
            <v>7200</v>
          </cell>
          <cell r="BH197">
            <v>4314.8879850000012</v>
          </cell>
          <cell r="BN197">
            <v>9193</v>
          </cell>
          <cell r="BO197">
            <v>1692.8603333157896</v>
          </cell>
          <cell r="BP197">
            <v>891.65366468817206</v>
          </cell>
          <cell r="BQ197">
            <v>95</v>
          </cell>
        </row>
        <row r="198">
          <cell r="C198" t="str">
            <v>ГРП</v>
          </cell>
          <cell r="F198">
            <v>9.1</v>
          </cell>
          <cell r="J198" t="str">
            <v>Ю2-6</v>
          </cell>
          <cell r="M198" t="str">
            <v>горизонт 1000м.</v>
          </cell>
          <cell r="P198">
            <v>30</v>
          </cell>
          <cell r="T198">
            <v>40349.874779999998</v>
          </cell>
          <cell r="V198">
            <v>0</v>
          </cell>
          <cell r="W198">
            <v>1694.2752359999999</v>
          </cell>
          <cell r="X198">
            <v>701.7</v>
          </cell>
          <cell r="Y198">
            <v>17085.855390000001</v>
          </cell>
          <cell r="AB198">
            <v>1001</v>
          </cell>
          <cell r="AE198">
            <v>192.3</v>
          </cell>
          <cell r="AF198">
            <v>256.3100936524454</v>
          </cell>
          <cell r="AH198">
            <v>0</v>
          </cell>
          <cell r="AI198">
            <v>11888.335416447369</v>
          </cell>
          <cell r="AL198">
            <v>990</v>
          </cell>
          <cell r="AN198">
            <v>1650</v>
          </cell>
          <cell r="AQ198">
            <v>3240</v>
          </cell>
          <cell r="AW198">
            <v>22496</v>
          </cell>
          <cell r="AY198">
            <v>2800</v>
          </cell>
          <cell r="BB198">
            <v>3661.4359478463898</v>
          </cell>
          <cell r="BF198">
            <v>7200</v>
          </cell>
          <cell r="BH198">
            <v>4314.8879850000003</v>
          </cell>
          <cell r="BN198">
            <v>9193</v>
          </cell>
          <cell r="BO198">
            <v>1692.8603333157896</v>
          </cell>
          <cell r="BP198">
            <v>715.39784946236557</v>
          </cell>
          <cell r="BQ198">
            <v>95</v>
          </cell>
        </row>
        <row r="199">
          <cell r="C199" t="str">
            <v>ГРП</v>
          </cell>
          <cell r="F199">
            <v>9.1</v>
          </cell>
          <cell r="J199" t="str">
            <v>Ю2-6</v>
          </cell>
          <cell r="M199" t="str">
            <v>горизонт 1000м.</v>
          </cell>
          <cell r="P199">
            <v>30</v>
          </cell>
          <cell r="T199">
            <v>40349.874779999998</v>
          </cell>
          <cell r="V199">
            <v>0</v>
          </cell>
          <cell r="W199">
            <v>1694.2752359999999</v>
          </cell>
          <cell r="X199">
            <v>701.7</v>
          </cell>
          <cell r="Y199">
            <v>17085.855390000001</v>
          </cell>
          <cell r="AB199">
            <v>1001</v>
          </cell>
          <cell r="AE199">
            <v>192.3</v>
          </cell>
          <cell r="AF199">
            <v>256.3100936524454</v>
          </cell>
          <cell r="AH199">
            <v>0</v>
          </cell>
          <cell r="AI199">
            <v>11888.335416447369</v>
          </cell>
          <cell r="AL199">
            <v>990</v>
          </cell>
          <cell r="AN199">
            <v>1650</v>
          </cell>
          <cell r="AQ199">
            <v>3240</v>
          </cell>
          <cell r="AW199">
            <v>22496</v>
          </cell>
          <cell r="AY199">
            <v>2800</v>
          </cell>
          <cell r="BB199">
            <v>3661.4359478463898</v>
          </cell>
          <cell r="BF199">
            <v>7200</v>
          </cell>
          <cell r="BH199">
            <v>4314.8879850000003</v>
          </cell>
          <cell r="BN199">
            <v>9193</v>
          </cell>
          <cell r="BO199">
            <v>1692.8603333157896</v>
          </cell>
          <cell r="BP199">
            <v>890.04076146236559</v>
          </cell>
          <cell r="BQ199">
            <v>95</v>
          </cell>
        </row>
        <row r="200">
          <cell r="C200" t="str">
            <v>ГРП</v>
          </cell>
          <cell r="F200">
            <v>9.1</v>
          </cell>
          <cell r="J200" t="str">
            <v>Ю2-6</v>
          </cell>
          <cell r="M200" t="str">
            <v>горизонт 1000м.</v>
          </cell>
          <cell r="N200" t="str">
            <v>пилот</v>
          </cell>
          <cell r="P200">
            <v>39</v>
          </cell>
          <cell r="T200">
            <v>52454.837214000014</v>
          </cell>
          <cell r="V200">
            <v>0</v>
          </cell>
          <cell r="W200">
            <v>1694.2752359999999</v>
          </cell>
          <cell r="X200">
            <v>912.21</v>
          </cell>
          <cell r="Y200">
            <v>20804.955389999999</v>
          </cell>
          <cell r="AB200">
            <v>1261</v>
          </cell>
          <cell r="AE200">
            <v>192.3</v>
          </cell>
          <cell r="AF200">
            <v>332.16149843912586</v>
          </cell>
          <cell r="AH200">
            <v>0</v>
          </cell>
          <cell r="AI200">
            <v>14976.21474539474</v>
          </cell>
          <cell r="AL200">
            <v>1155</v>
          </cell>
          <cell r="AN200">
            <v>2145</v>
          </cell>
          <cell r="AQ200">
            <v>4212</v>
          </cell>
          <cell r="AW200">
            <v>22496</v>
          </cell>
          <cell r="AY200">
            <v>2800</v>
          </cell>
          <cell r="BB200">
            <v>3661.4359478463898</v>
          </cell>
          <cell r="BF200">
            <v>7200</v>
          </cell>
          <cell r="BH200">
            <v>5609.3543805000008</v>
          </cell>
          <cell r="BN200">
            <v>9193</v>
          </cell>
          <cell r="BO200">
            <v>1953.0906796315792</v>
          </cell>
          <cell r="BP200">
            <v>1027.6751700645161</v>
          </cell>
          <cell r="BQ200">
            <v>95</v>
          </cell>
        </row>
        <row r="201">
          <cell r="C201" t="str">
            <v>ГРП</v>
          </cell>
          <cell r="F201">
            <v>9.1</v>
          </cell>
          <cell r="J201" t="str">
            <v>Ю2-6</v>
          </cell>
          <cell r="M201" t="str">
            <v>горизонт 1000м.</v>
          </cell>
          <cell r="P201">
            <v>30</v>
          </cell>
          <cell r="T201">
            <v>40349.874780000006</v>
          </cell>
          <cell r="V201">
            <v>0</v>
          </cell>
          <cell r="W201">
            <v>1694.2752359999999</v>
          </cell>
          <cell r="X201">
            <v>701.69999999999993</v>
          </cell>
          <cell r="Y201">
            <v>17085.855390000001</v>
          </cell>
          <cell r="AB201">
            <v>1001</v>
          </cell>
          <cell r="AE201">
            <v>192.3</v>
          </cell>
          <cell r="AF201">
            <v>258.70594567440526</v>
          </cell>
          <cell r="AH201">
            <v>0</v>
          </cell>
          <cell r="AI201">
            <v>11888.335416447369</v>
          </cell>
          <cell r="AL201">
            <v>990</v>
          </cell>
          <cell r="AN201">
            <v>1650</v>
          </cell>
          <cell r="AQ201">
            <v>3240</v>
          </cell>
          <cell r="AW201">
            <v>22496</v>
          </cell>
          <cell r="AY201">
            <v>2800</v>
          </cell>
          <cell r="BB201">
            <v>3661.4359478463898</v>
          </cell>
          <cell r="BF201">
            <v>7200</v>
          </cell>
          <cell r="BH201">
            <v>4314.8879850000003</v>
          </cell>
          <cell r="BN201">
            <v>9193</v>
          </cell>
          <cell r="BO201">
            <v>1692.8603333157896</v>
          </cell>
          <cell r="BP201">
            <v>912.54725015350402</v>
          </cell>
          <cell r="BQ201">
            <v>95</v>
          </cell>
        </row>
        <row r="202">
          <cell r="C202" t="str">
            <v>ГРП</v>
          </cell>
          <cell r="F202">
            <v>9.1</v>
          </cell>
          <cell r="J202" t="str">
            <v>Ю2-6</v>
          </cell>
          <cell r="M202" t="str">
            <v>горизонт 1000м.</v>
          </cell>
          <cell r="P202">
            <v>30</v>
          </cell>
          <cell r="T202">
            <v>40349.874780000006</v>
          </cell>
          <cell r="V202">
            <v>0</v>
          </cell>
          <cell r="W202">
            <v>1694.2752359999999</v>
          </cell>
          <cell r="X202">
            <v>701.7</v>
          </cell>
          <cell r="Y202">
            <v>17085.855390000001</v>
          </cell>
          <cell r="AB202">
            <v>1001</v>
          </cell>
          <cell r="AE202">
            <v>192.3</v>
          </cell>
          <cell r="AF202">
            <v>255.50884495317376</v>
          </cell>
          <cell r="AH202">
            <v>0</v>
          </cell>
          <cell r="AI202">
            <v>11888.335416447369</v>
          </cell>
          <cell r="AL202">
            <v>990</v>
          </cell>
          <cell r="AN202">
            <v>1650</v>
          </cell>
          <cell r="AQ202">
            <v>3240</v>
          </cell>
          <cell r="AW202">
            <v>22496</v>
          </cell>
          <cell r="AY202">
            <v>2800</v>
          </cell>
          <cell r="BB202">
            <v>3661.4359478463898</v>
          </cell>
          <cell r="BF202">
            <v>7200</v>
          </cell>
          <cell r="BH202">
            <v>4314.8879850000003</v>
          </cell>
          <cell r="BN202">
            <v>9193</v>
          </cell>
          <cell r="BO202">
            <v>1692.8603333157896</v>
          </cell>
          <cell r="BP202">
            <v>882.51387974193551</v>
          </cell>
          <cell r="BQ202">
            <v>95</v>
          </cell>
        </row>
        <row r="203">
          <cell r="C203" t="str">
            <v>ГРП</v>
          </cell>
          <cell r="F203">
            <v>9.1</v>
          </cell>
          <cell r="J203" t="str">
            <v>Ю2-6</v>
          </cell>
          <cell r="M203" t="str">
            <v>горизонт 1000м.</v>
          </cell>
          <cell r="P203">
            <v>30</v>
          </cell>
          <cell r="T203">
            <v>40349.874779999998</v>
          </cell>
          <cell r="V203">
            <v>0</v>
          </cell>
          <cell r="W203">
            <v>1694.2752359999999</v>
          </cell>
          <cell r="X203">
            <v>701.7</v>
          </cell>
          <cell r="Y203">
            <v>17085.855390000001</v>
          </cell>
          <cell r="AB203">
            <v>1001</v>
          </cell>
          <cell r="AE203">
            <v>192.3</v>
          </cell>
          <cell r="AF203">
            <v>257.1685744016649</v>
          </cell>
          <cell r="AH203">
            <v>0</v>
          </cell>
          <cell r="AI203">
            <v>11888.335416447369</v>
          </cell>
          <cell r="AL203">
            <v>990</v>
          </cell>
          <cell r="AN203">
            <v>1650</v>
          </cell>
          <cell r="AQ203">
            <v>3240</v>
          </cell>
          <cell r="AW203">
            <v>22496</v>
          </cell>
          <cell r="AY203">
            <v>2800</v>
          </cell>
          <cell r="BB203">
            <v>3661.4359478463898</v>
          </cell>
          <cell r="BF203">
            <v>7200</v>
          </cell>
          <cell r="BH203">
            <v>4314.8879850000003</v>
          </cell>
          <cell r="BN203">
            <v>9193</v>
          </cell>
          <cell r="BO203">
            <v>1692.8603333157896</v>
          </cell>
          <cell r="BP203">
            <v>898.10527759139791</v>
          </cell>
          <cell r="BQ203">
            <v>95</v>
          </cell>
        </row>
        <row r="204">
          <cell r="C204" t="str">
            <v>ГРП</v>
          </cell>
          <cell r="F204">
            <v>9.1</v>
          </cell>
          <cell r="J204" t="str">
            <v>Ю2-6</v>
          </cell>
          <cell r="M204" t="str">
            <v>горизонт 1000м.</v>
          </cell>
          <cell r="P204">
            <v>30</v>
          </cell>
          <cell r="T204">
            <v>40349.874779999998</v>
          </cell>
          <cell r="V204">
            <v>0</v>
          </cell>
          <cell r="W204">
            <v>1694.2752359999999</v>
          </cell>
          <cell r="X204">
            <v>701.7</v>
          </cell>
          <cell r="Y204">
            <v>17085.855390000001</v>
          </cell>
          <cell r="AB204">
            <v>1001.0000000000001</v>
          </cell>
          <cell r="AE204">
            <v>192.3</v>
          </cell>
          <cell r="AF204">
            <v>255.62330905306973</v>
          </cell>
          <cell r="AH204">
            <v>0</v>
          </cell>
          <cell r="AI204">
            <v>11888.335416447369</v>
          </cell>
          <cell r="AL204">
            <v>990</v>
          </cell>
          <cell r="AN204">
            <v>1650</v>
          </cell>
          <cell r="AQ204">
            <v>3240</v>
          </cell>
          <cell r="AW204">
            <v>22496</v>
          </cell>
          <cell r="AY204">
            <v>2800</v>
          </cell>
          <cell r="BB204">
            <v>3661.4359478463898</v>
          </cell>
          <cell r="BF204">
            <v>7200</v>
          </cell>
          <cell r="BH204">
            <v>4314.8879850000003</v>
          </cell>
          <cell r="BN204">
            <v>9193</v>
          </cell>
          <cell r="BO204">
            <v>1692.8603333157896</v>
          </cell>
          <cell r="BP204">
            <v>883.58914855913986</v>
          </cell>
          <cell r="BQ204">
            <v>95</v>
          </cell>
        </row>
        <row r="205">
          <cell r="C205" t="str">
            <v>ГРП</v>
          </cell>
          <cell r="F205">
            <v>9.1</v>
          </cell>
          <cell r="J205" t="str">
            <v>Ю2-6</v>
          </cell>
          <cell r="M205" t="str">
            <v>горизонт 1000м.</v>
          </cell>
          <cell r="P205">
            <v>30</v>
          </cell>
          <cell r="T205">
            <v>40349.874779999998</v>
          </cell>
          <cell r="V205">
            <v>0</v>
          </cell>
          <cell r="W205">
            <v>1694.2752359999999</v>
          </cell>
          <cell r="X205">
            <v>701.7</v>
          </cell>
          <cell r="Y205">
            <v>17085.855390000001</v>
          </cell>
          <cell r="AB205">
            <v>1001</v>
          </cell>
          <cell r="AE205">
            <v>192.3</v>
          </cell>
          <cell r="AF205">
            <v>256.99687825182099</v>
          </cell>
          <cell r="AH205">
            <v>0</v>
          </cell>
          <cell r="AI205">
            <v>11888.335416447368</v>
          </cell>
          <cell r="AL205">
            <v>990</v>
          </cell>
          <cell r="AN205">
            <v>1650</v>
          </cell>
          <cell r="AQ205">
            <v>3240</v>
          </cell>
          <cell r="AW205">
            <v>22496</v>
          </cell>
          <cell r="AY205">
            <v>2800</v>
          </cell>
          <cell r="BB205">
            <v>3661.4359478463898</v>
          </cell>
          <cell r="BF205">
            <v>7200</v>
          </cell>
          <cell r="BH205">
            <v>4314.8879850000003</v>
          </cell>
          <cell r="BN205">
            <v>9193</v>
          </cell>
          <cell r="BO205">
            <v>1692.8603333157896</v>
          </cell>
          <cell r="BP205">
            <v>896.49237436559144</v>
          </cell>
          <cell r="BQ205">
            <v>95</v>
          </cell>
        </row>
        <row r="206">
          <cell r="C206" t="str">
            <v>ГРП</v>
          </cell>
          <cell r="F206">
            <v>10</v>
          </cell>
          <cell r="J206" t="str">
            <v>Ю2-6</v>
          </cell>
          <cell r="M206" t="str">
            <v>горизонт 1000м.</v>
          </cell>
          <cell r="N206" t="str">
            <v>пилот</v>
          </cell>
          <cell r="O206" t="str">
            <v>керн</v>
          </cell>
          <cell r="P206">
            <v>76</v>
          </cell>
          <cell r="T206">
            <v>95796.503179999985</v>
          </cell>
          <cell r="V206">
            <v>8251.6214880000007</v>
          </cell>
          <cell r="W206">
            <v>75691.503681117232</v>
          </cell>
          <cell r="X206">
            <v>1777.6399999999999</v>
          </cell>
          <cell r="Y206">
            <v>22304.955389999999</v>
          </cell>
          <cell r="AB206">
            <v>1261</v>
          </cell>
          <cell r="AE206">
            <v>192.3</v>
          </cell>
          <cell r="AF206">
            <v>649.40665972944851</v>
          </cell>
          <cell r="AH206">
            <v>14725.764236065575</v>
          </cell>
          <cell r="AI206">
            <v>14976.214745394736</v>
          </cell>
          <cell r="AL206">
            <v>1155</v>
          </cell>
          <cell r="AN206">
            <v>1020</v>
          </cell>
          <cell r="AQ206">
            <v>0</v>
          </cell>
          <cell r="AW206">
            <v>77517.85714285713</v>
          </cell>
          <cell r="AY206">
            <v>4802.7142857142881</v>
          </cell>
          <cell r="BB206">
            <v>4879.8119999999999</v>
          </cell>
          <cell r="BF206">
            <v>151120</v>
          </cell>
          <cell r="BH206">
            <v>10301.821242</v>
          </cell>
          <cell r="BI206">
            <v>8132</v>
          </cell>
          <cell r="BJ206">
            <v>6635.7919199999997</v>
          </cell>
          <cell r="BK206">
            <v>1930.5514800000001</v>
          </cell>
          <cell r="BL206">
            <v>1026</v>
          </cell>
          <cell r="BM206">
            <v>4626.0399130000005</v>
          </cell>
          <cell r="BN206">
            <v>9193</v>
          </cell>
          <cell r="BO206">
            <v>2890.0417951425434</v>
          </cell>
          <cell r="BP206">
            <v>13794.267571431072</v>
          </cell>
          <cell r="BQ206">
            <v>35868.322820000001</v>
          </cell>
        </row>
        <row r="207">
          <cell r="F207">
            <v>10</v>
          </cell>
          <cell r="J207" t="str">
            <v>НП5</v>
          </cell>
          <cell r="M207" t="str">
            <v>горизонт 1000м.</v>
          </cell>
          <cell r="P207">
            <v>33</v>
          </cell>
          <cell r="T207">
            <v>40952.458744999996</v>
          </cell>
          <cell r="V207">
            <v>0</v>
          </cell>
          <cell r="W207">
            <v>1490.4437011172297</v>
          </cell>
          <cell r="X207">
            <v>771.87000000000012</v>
          </cell>
          <cell r="Y207">
            <v>18585.855390000001</v>
          </cell>
          <cell r="AB207">
            <v>1313</v>
          </cell>
          <cell r="AE207">
            <v>192.3</v>
          </cell>
          <cell r="AF207">
            <v>281.05972944849117</v>
          </cell>
          <cell r="AH207">
            <v>2131.3606131147544</v>
          </cell>
          <cell r="AI207">
            <v>15593.790611184209</v>
          </cell>
          <cell r="AL207">
            <v>990</v>
          </cell>
          <cell r="AN207">
            <v>1490.8144699999589</v>
          </cell>
          <cell r="AQ207">
            <v>5785.6712359550565</v>
          </cell>
          <cell r="AW207">
            <v>0</v>
          </cell>
          <cell r="AY207">
            <v>0</v>
          </cell>
          <cell r="BB207">
            <v>4879.8119999999999</v>
          </cell>
          <cell r="BF207">
            <v>0</v>
          </cell>
          <cell r="BH207">
            <v>4473.1592234999989</v>
          </cell>
          <cell r="BI207">
            <v>3531</v>
          </cell>
          <cell r="BJ207">
            <v>3780.0919199999994</v>
          </cell>
          <cell r="BK207">
            <v>1930.5514800000001</v>
          </cell>
          <cell r="BL207">
            <v>445.5</v>
          </cell>
          <cell r="BM207">
            <v>3611.3030690000005</v>
          </cell>
          <cell r="BN207">
            <v>6622.1</v>
          </cell>
          <cell r="BO207">
            <v>2957.9281750109649</v>
          </cell>
          <cell r="BP207">
            <v>2183.1560084033567</v>
          </cell>
          <cell r="BQ207">
            <v>204</v>
          </cell>
        </row>
        <row r="208">
          <cell r="F208">
            <v>10</v>
          </cell>
          <cell r="J208" t="str">
            <v>НП5</v>
          </cell>
          <cell r="M208" t="str">
            <v>горизонт 1000м.</v>
          </cell>
          <cell r="P208">
            <v>33</v>
          </cell>
          <cell r="T208">
            <v>40630.763084999991</v>
          </cell>
          <cell r="V208">
            <v>0</v>
          </cell>
          <cell r="W208">
            <v>1490.4437011172297</v>
          </cell>
          <cell r="X208">
            <v>771.87</v>
          </cell>
          <cell r="Y208">
            <v>18585.855390000001</v>
          </cell>
          <cell r="AB208">
            <v>1001.0000000000001</v>
          </cell>
          <cell r="AE208">
            <v>192.3</v>
          </cell>
          <cell r="AF208">
            <v>285.84269362271442</v>
          </cell>
          <cell r="AH208">
            <v>0</v>
          </cell>
          <cell r="AI208">
            <v>11888.335416447368</v>
          </cell>
          <cell r="AL208">
            <v>990</v>
          </cell>
          <cell r="AN208">
            <v>749.09999999999991</v>
          </cell>
          <cell r="AQ208">
            <v>6040.0605186571265</v>
          </cell>
          <cell r="AW208">
            <v>0</v>
          </cell>
          <cell r="AY208">
            <v>0</v>
          </cell>
          <cell r="BB208">
            <v>4879.8119999999999</v>
          </cell>
          <cell r="BF208">
            <v>0</v>
          </cell>
          <cell r="BH208">
            <v>4473.1592234999989</v>
          </cell>
          <cell r="BI208">
            <v>3531</v>
          </cell>
          <cell r="BJ208">
            <v>3780.0919199999994</v>
          </cell>
          <cell r="BK208">
            <v>1930.5514800000001</v>
          </cell>
          <cell r="BL208">
            <v>445.5</v>
          </cell>
          <cell r="BM208">
            <v>3611.3030690000005</v>
          </cell>
          <cell r="BN208">
            <v>6622.1</v>
          </cell>
          <cell r="BO208">
            <v>2402.1098958004386</v>
          </cell>
          <cell r="BP208">
            <v>1651.5037142857102</v>
          </cell>
          <cell r="BQ208">
            <v>204</v>
          </cell>
        </row>
        <row r="209">
          <cell r="F209">
            <v>10</v>
          </cell>
          <cell r="J209" t="str">
            <v>НП5</v>
          </cell>
          <cell r="M209" t="str">
            <v>горизонт 1000м.</v>
          </cell>
          <cell r="P209">
            <v>33</v>
          </cell>
          <cell r="T209">
            <v>40630.763084999991</v>
          </cell>
          <cell r="V209">
            <v>0</v>
          </cell>
          <cell r="W209">
            <v>1490.4437011172297</v>
          </cell>
          <cell r="X209">
            <v>771.87</v>
          </cell>
          <cell r="Y209">
            <v>18585.855390000001</v>
          </cell>
          <cell r="AB209">
            <v>1001</v>
          </cell>
          <cell r="AE209">
            <v>192.3</v>
          </cell>
          <cell r="AF209">
            <v>281.17419354838705</v>
          </cell>
          <cell r="AH209">
            <v>0</v>
          </cell>
          <cell r="AI209">
            <v>11888.335416447369</v>
          </cell>
          <cell r="AL209">
            <v>990</v>
          </cell>
          <cell r="AN209">
            <v>749.09999999999991</v>
          </cell>
          <cell r="AQ209">
            <v>4743.9930035087718</v>
          </cell>
          <cell r="AW209">
            <v>0</v>
          </cell>
          <cell r="AY209">
            <v>0</v>
          </cell>
          <cell r="BB209">
            <v>4879.8119999999999</v>
          </cell>
          <cell r="BF209">
            <v>0</v>
          </cell>
          <cell r="BH209">
            <v>4473.1592234999998</v>
          </cell>
          <cell r="BI209">
            <v>3531</v>
          </cell>
          <cell r="BJ209">
            <v>3780.0919199999994</v>
          </cell>
          <cell r="BK209">
            <v>1930.5514800000001</v>
          </cell>
          <cell r="BL209">
            <v>445.5</v>
          </cell>
          <cell r="BM209">
            <v>3611.3030690000005</v>
          </cell>
          <cell r="BN209">
            <v>6622.1</v>
          </cell>
          <cell r="BO209">
            <v>2402.1098958004386</v>
          </cell>
          <cell r="BP209">
            <v>1651.5037142857102</v>
          </cell>
          <cell r="BQ209">
            <v>204</v>
          </cell>
        </row>
        <row r="210">
          <cell r="F210">
            <v>10</v>
          </cell>
          <cell r="J210" t="str">
            <v>НП5</v>
          </cell>
          <cell r="M210" t="str">
            <v>горизонт 1000м.</v>
          </cell>
          <cell r="P210">
            <v>33</v>
          </cell>
          <cell r="T210">
            <v>40630.763084999991</v>
          </cell>
          <cell r="V210">
            <v>0</v>
          </cell>
          <cell r="W210">
            <v>1490.4437011172297</v>
          </cell>
          <cell r="X210">
            <v>771.87</v>
          </cell>
          <cell r="Y210">
            <v>18585.855390000001</v>
          </cell>
          <cell r="AB210">
            <v>1001.0000000000001</v>
          </cell>
          <cell r="AE210">
            <v>192.3</v>
          </cell>
          <cell r="AF210">
            <v>282.54776274713839</v>
          </cell>
          <cell r="AH210">
            <v>0</v>
          </cell>
          <cell r="AI210">
            <v>11888.335416447368</v>
          </cell>
          <cell r="AL210">
            <v>990</v>
          </cell>
          <cell r="AN210">
            <v>749.09999999999991</v>
          </cell>
          <cell r="AQ210">
            <v>4663.6555263157898</v>
          </cell>
          <cell r="AW210">
            <v>0</v>
          </cell>
          <cell r="AY210">
            <v>0</v>
          </cell>
          <cell r="BB210">
            <v>4879.8119999999999</v>
          </cell>
          <cell r="BF210">
            <v>0</v>
          </cell>
          <cell r="BH210">
            <v>4473.1592234999989</v>
          </cell>
          <cell r="BI210">
            <v>3531</v>
          </cell>
          <cell r="BJ210">
            <v>3780.0919199999994</v>
          </cell>
          <cell r="BK210">
            <v>1930.5514800000001</v>
          </cell>
          <cell r="BL210">
            <v>445.5</v>
          </cell>
          <cell r="BM210">
            <v>3611.3030690000005</v>
          </cell>
          <cell r="BN210">
            <v>6622.1</v>
          </cell>
          <cell r="BO210">
            <v>2402.1098958004386</v>
          </cell>
          <cell r="BP210">
            <v>1651.5037142857102</v>
          </cell>
          <cell r="BQ210">
            <v>204</v>
          </cell>
        </row>
        <row r="211">
          <cell r="F211">
            <v>10</v>
          </cell>
          <cell r="J211" t="str">
            <v>НП2-3</v>
          </cell>
          <cell r="M211" t="str">
            <v>горизонт 1000м.</v>
          </cell>
          <cell r="N211" t="str">
            <v>пилот</v>
          </cell>
          <cell r="P211">
            <v>40</v>
          </cell>
          <cell r="T211">
            <v>49249.409799999994</v>
          </cell>
          <cell r="V211">
            <v>0</v>
          </cell>
          <cell r="W211">
            <v>1490.4437011172297</v>
          </cell>
          <cell r="X211">
            <v>935.6</v>
          </cell>
          <cell r="Y211">
            <v>22304.955389999999</v>
          </cell>
          <cell r="AB211">
            <v>1261</v>
          </cell>
          <cell r="AE211">
            <v>192.3</v>
          </cell>
          <cell r="AF211">
            <v>341.7086368366285</v>
          </cell>
          <cell r="AH211">
            <v>0</v>
          </cell>
          <cell r="AI211">
            <v>14976.214745394736</v>
          </cell>
          <cell r="AL211">
            <v>1155</v>
          </cell>
          <cell r="AN211">
            <v>908</v>
          </cell>
          <cell r="AQ211">
            <v>5720.8807857142856</v>
          </cell>
          <cell r="AW211">
            <v>0</v>
          </cell>
          <cell r="AY211">
            <v>0</v>
          </cell>
          <cell r="BB211">
            <v>4879.8119999999999</v>
          </cell>
          <cell r="BF211">
            <v>0</v>
          </cell>
          <cell r="BH211">
            <v>5422.0111800000004</v>
          </cell>
          <cell r="BI211">
            <v>4280</v>
          </cell>
          <cell r="BJ211">
            <v>4135.7919199999997</v>
          </cell>
          <cell r="BK211">
            <v>1930.5514800000001</v>
          </cell>
          <cell r="BL211">
            <v>540</v>
          </cell>
          <cell r="BM211">
            <v>4626.0399130000005</v>
          </cell>
          <cell r="BN211">
            <v>6622.1</v>
          </cell>
          <cell r="BO211">
            <v>2890.0417951425434</v>
          </cell>
          <cell r="BP211">
            <v>1651.5037142857102</v>
          </cell>
          <cell r="BQ211">
            <v>204</v>
          </cell>
        </row>
        <row r="212">
          <cell r="F212">
            <v>10</v>
          </cell>
          <cell r="J212" t="str">
            <v>НП2-3</v>
          </cell>
          <cell r="M212" t="str">
            <v>горизонт 1000м.</v>
          </cell>
          <cell r="P212">
            <v>32</v>
          </cell>
          <cell r="T212">
            <v>39399.527839999995</v>
          </cell>
          <cell r="V212">
            <v>0</v>
          </cell>
          <cell r="W212">
            <v>1490.4437011172297</v>
          </cell>
          <cell r="X212">
            <v>748.48</v>
          </cell>
          <cell r="Y212">
            <v>18585.855390000001</v>
          </cell>
          <cell r="AB212">
            <v>1001</v>
          </cell>
          <cell r="AE212">
            <v>192.3</v>
          </cell>
          <cell r="AF212">
            <v>272.542767950052</v>
          </cell>
          <cell r="AH212">
            <v>0</v>
          </cell>
          <cell r="AI212">
            <v>11888.335416447369</v>
          </cell>
          <cell r="AL212">
            <v>990</v>
          </cell>
          <cell r="AN212">
            <v>726.4</v>
          </cell>
          <cell r="AQ212">
            <v>5281.142104985337</v>
          </cell>
          <cell r="AW212">
            <v>0</v>
          </cell>
          <cell r="AY212">
            <v>0</v>
          </cell>
          <cell r="BB212">
            <v>4879.8119999999999</v>
          </cell>
          <cell r="BF212">
            <v>0</v>
          </cell>
          <cell r="BH212">
            <v>4337.6089440000005</v>
          </cell>
          <cell r="BI212">
            <v>3424</v>
          </cell>
          <cell r="BJ212">
            <v>3780.0919199999994</v>
          </cell>
          <cell r="BK212">
            <v>1930.5514800000001</v>
          </cell>
          <cell r="BL212">
            <v>432</v>
          </cell>
          <cell r="BM212">
            <v>3611.3030690000005</v>
          </cell>
          <cell r="BN212">
            <v>6622.1</v>
          </cell>
          <cell r="BO212">
            <v>2402.1098958004386</v>
          </cell>
          <cell r="BP212">
            <v>1651.5037142857102</v>
          </cell>
          <cell r="BQ212">
            <v>204</v>
          </cell>
        </row>
        <row r="213">
          <cell r="F213">
            <v>10</v>
          </cell>
          <cell r="J213" t="str">
            <v>НП2-3</v>
          </cell>
          <cell r="M213" t="str">
            <v>горизонт 1000м.</v>
          </cell>
          <cell r="P213">
            <v>32</v>
          </cell>
          <cell r="T213">
            <v>39399.527839999995</v>
          </cell>
          <cell r="V213">
            <v>0</v>
          </cell>
          <cell r="W213">
            <v>1490.4437011172297</v>
          </cell>
          <cell r="X213">
            <v>748.48</v>
          </cell>
          <cell r="Y213">
            <v>18585.855390000001</v>
          </cell>
          <cell r="AB213">
            <v>1001</v>
          </cell>
          <cell r="AE213">
            <v>192.3</v>
          </cell>
          <cell r="AF213">
            <v>272.77169614984393</v>
          </cell>
          <cell r="AH213">
            <v>0</v>
          </cell>
          <cell r="AI213">
            <v>11888.335416447369</v>
          </cell>
          <cell r="AL213">
            <v>990</v>
          </cell>
          <cell r="AN213">
            <v>726.4</v>
          </cell>
          <cell r="AQ213">
            <v>5973.3682165035643</v>
          </cell>
          <cell r="AW213">
            <v>0</v>
          </cell>
          <cell r="AY213">
            <v>0</v>
          </cell>
          <cell r="BB213">
            <v>4879.8119999999999</v>
          </cell>
          <cell r="BF213">
            <v>0</v>
          </cell>
          <cell r="BH213">
            <v>4337.6089439999996</v>
          </cell>
          <cell r="BI213">
            <v>3424</v>
          </cell>
          <cell r="BJ213">
            <v>3780.0919199999994</v>
          </cell>
          <cell r="BK213">
            <v>1930.5514800000001</v>
          </cell>
          <cell r="BL213">
            <v>432</v>
          </cell>
          <cell r="BM213">
            <v>3611.3030690000005</v>
          </cell>
          <cell r="BN213">
            <v>6622.1</v>
          </cell>
          <cell r="BO213">
            <v>2402.1098958004386</v>
          </cell>
          <cell r="BP213">
            <v>1651.5037142857102</v>
          </cell>
          <cell r="BQ213">
            <v>204</v>
          </cell>
        </row>
        <row r="214">
          <cell r="F214">
            <v>10</v>
          </cell>
          <cell r="J214" t="str">
            <v>НП2-3</v>
          </cell>
          <cell r="M214" t="str">
            <v>горизонт 1000м.</v>
          </cell>
          <cell r="P214">
            <v>32</v>
          </cell>
          <cell r="T214">
            <v>39399.527839999995</v>
          </cell>
          <cell r="V214">
            <v>0</v>
          </cell>
          <cell r="W214">
            <v>1490.4437011172297</v>
          </cell>
          <cell r="X214">
            <v>748.48</v>
          </cell>
          <cell r="Y214">
            <v>18585.855390000001</v>
          </cell>
          <cell r="AB214">
            <v>1001</v>
          </cell>
          <cell r="AE214">
            <v>192.3</v>
          </cell>
          <cell r="AF214">
            <v>273.91633714880334</v>
          </cell>
          <cell r="AH214">
            <v>0</v>
          </cell>
          <cell r="AI214">
            <v>11888.335416447369</v>
          </cell>
          <cell r="AL214">
            <v>990</v>
          </cell>
          <cell r="AN214">
            <v>726.4</v>
          </cell>
          <cell r="AQ214">
            <v>5536.6902671660428</v>
          </cell>
          <cell r="AW214">
            <v>0</v>
          </cell>
          <cell r="AY214">
            <v>0</v>
          </cell>
          <cell r="BB214">
            <v>4879.8119999999999</v>
          </cell>
          <cell r="BF214">
            <v>0</v>
          </cell>
          <cell r="BH214">
            <v>4337.6089439999996</v>
          </cell>
          <cell r="BI214">
            <v>3424</v>
          </cell>
          <cell r="BJ214">
            <v>3780.0919199999994</v>
          </cell>
          <cell r="BK214">
            <v>1930.5514800000001</v>
          </cell>
          <cell r="BL214">
            <v>432</v>
          </cell>
          <cell r="BM214">
            <v>3611.3030690000005</v>
          </cell>
          <cell r="BN214">
            <v>6622.1</v>
          </cell>
          <cell r="BO214">
            <v>2402.1098958004386</v>
          </cell>
          <cell r="BP214">
            <v>1651.5037142857102</v>
          </cell>
          <cell r="BQ214">
            <v>204</v>
          </cell>
        </row>
        <row r="215">
          <cell r="F215">
            <v>10</v>
          </cell>
          <cell r="J215" t="str">
            <v>НП8</v>
          </cell>
          <cell r="M215" t="str">
            <v>горизонт 1000м.</v>
          </cell>
          <cell r="P215">
            <v>32</v>
          </cell>
          <cell r="T215">
            <v>39399.527839999995</v>
          </cell>
          <cell r="V215">
            <v>0</v>
          </cell>
          <cell r="W215">
            <v>1490.4437011172297</v>
          </cell>
          <cell r="X215">
            <v>748.48</v>
          </cell>
          <cell r="Y215">
            <v>18585.855390000001</v>
          </cell>
          <cell r="AB215">
            <v>1001</v>
          </cell>
          <cell r="AE215">
            <v>192.3</v>
          </cell>
          <cell r="AF215">
            <v>273.17232049947972</v>
          </cell>
          <cell r="AH215">
            <v>0</v>
          </cell>
          <cell r="AI215">
            <v>11888.335416447368</v>
          </cell>
          <cell r="AL215">
            <v>990</v>
          </cell>
          <cell r="AN215">
            <v>726.4</v>
          </cell>
          <cell r="AQ215">
            <v>4866.1787876984126</v>
          </cell>
          <cell r="AW215">
            <v>0</v>
          </cell>
          <cell r="AY215">
            <v>0</v>
          </cell>
          <cell r="BB215">
            <v>4406.8118228399999</v>
          </cell>
          <cell r="BF215">
            <v>0</v>
          </cell>
          <cell r="BH215">
            <v>4337.6089439999996</v>
          </cell>
          <cell r="BI215">
            <v>3424</v>
          </cell>
          <cell r="BJ215">
            <v>3780.0919199999994</v>
          </cell>
          <cell r="BK215">
            <v>1930.5514800000001</v>
          </cell>
          <cell r="BL215">
            <v>432</v>
          </cell>
          <cell r="BM215">
            <v>3611.3030690000005</v>
          </cell>
          <cell r="BN215">
            <v>6622.1</v>
          </cell>
          <cell r="BO215">
            <v>2402.1098958004386</v>
          </cell>
          <cell r="BP215">
            <v>1662.32862628571</v>
          </cell>
          <cell r="BQ215">
            <v>0</v>
          </cell>
        </row>
        <row r="216">
          <cell r="F216">
            <v>10</v>
          </cell>
          <cell r="J216" t="str">
            <v>НП4</v>
          </cell>
          <cell r="M216" t="str">
            <v>горизонт 1500м.</v>
          </cell>
          <cell r="P216">
            <v>34</v>
          </cell>
          <cell r="T216">
            <v>41861.998330000002</v>
          </cell>
          <cell r="V216">
            <v>0</v>
          </cell>
          <cell r="W216">
            <v>1490.4437011172297</v>
          </cell>
          <cell r="X216">
            <v>795.26</v>
          </cell>
          <cell r="Y216">
            <v>21380.355390000001</v>
          </cell>
          <cell r="AB216">
            <v>1183</v>
          </cell>
          <cell r="AE216">
            <v>192.3</v>
          </cell>
          <cell r="AF216">
            <v>290.54963579604578</v>
          </cell>
          <cell r="AH216">
            <v>0</v>
          </cell>
          <cell r="AI216">
            <v>14049.850946710527</v>
          </cell>
          <cell r="AL216">
            <v>990</v>
          </cell>
          <cell r="AN216">
            <v>771.8</v>
          </cell>
          <cell r="AQ216">
            <v>4970.446920399515</v>
          </cell>
          <cell r="AW216">
            <v>0</v>
          </cell>
          <cell r="AY216">
            <v>0</v>
          </cell>
          <cell r="BB216">
            <v>4406.8118228399999</v>
          </cell>
          <cell r="BF216">
            <v>0</v>
          </cell>
          <cell r="BH216">
            <v>4608.709503</v>
          </cell>
          <cell r="BI216">
            <v>3638</v>
          </cell>
          <cell r="BJ216">
            <v>3780.0919199999994</v>
          </cell>
          <cell r="BK216">
            <v>1930.5514800000001</v>
          </cell>
          <cell r="BL216">
            <v>459</v>
          </cell>
          <cell r="BM216">
            <v>4390.5991690000001</v>
          </cell>
          <cell r="BN216">
            <v>10479.1</v>
          </cell>
          <cell r="BO216">
            <v>2726.337225339912</v>
          </cell>
          <cell r="BP216">
            <v>1662.32862628571</v>
          </cell>
          <cell r="BQ216">
            <v>0</v>
          </cell>
        </row>
        <row r="217">
          <cell r="F217">
            <v>10</v>
          </cell>
          <cell r="J217" t="str">
            <v>НП4</v>
          </cell>
          <cell r="M217" t="str">
            <v>горизонт 1500м.</v>
          </cell>
          <cell r="N217" t="str">
            <v>пилот</v>
          </cell>
          <cell r="P217">
            <v>40</v>
          </cell>
          <cell r="T217">
            <v>49249.409799999987</v>
          </cell>
          <cell r="V217">
            <v>0</v>
          </cell>
          <cell r="W217">
            <v>1490.4437011172297</v>
          </cell>
          <cell r="X217">
            <v>935.60000000000014</v>
          </cell>
          <cell r="Y217">
            <v>24254.955389999999</v>
          </cell>
          <cell r="AB217">
            <v>1521</v>
          </cell>
          <cell r="AE217">
            <v>192.3</v>
          </cell>
          <cell r="AF217">
            <v>340.67845993756504</v>
          </cell>
          <cell r="AH217">
            <v>0</v>
          </cell>
          <cell r="AI217">
            <v>18064.094074342109</v>
          </cell>
          <cell r="AL217">
            <v>1155</v>
          </cell>
          <cell r="AN217">
            <v>1230</v>
          </cell>
          <cell r="AQ217">
            <v>3605.8358644067794</v>
          </cell>
          <cell r="AW217">
            <v>0</v>
          </cell>
          <cell r="AY217">
            <v>0</v>
          </cell>
          <cell r="BB217">
            <v>4406.8118228399999</v>
          </cell>
          <cell r="BF217">
            <v>0</v>
          </cell>
          <cell r="BH217">
            <v>5422.0111800000004</v>
          </cell>
          <cell r="BI217">
            <v>3531</v>
          </cell>
          <cell r="BJ217">
            <v>6635.7919199999997</v>
          </cell>
          <cell r="BK217">
            <v>1930.5514800000001</v>
          </cell>
          <cell r="BL217">
            <v>540</v>
          </cell>
          <cell r="BM217">
            <v>5405.3360130000001</v>
          </cell>
          <cell r="BN217">
            <v>10479.1</v>
          </cell>
          <cell r="BO217">
            <v>2303.483855486842</v>
          </cell>
          <cell r="BP217">
            <v>626.25581522580649</v>
          </cell>
          <cell r="BQ217">
            <v>0</v>
          </cell>
        </row>
        <row r="218">
          <cell r="F218">
            <v>10</v>
          </cell>
          <cell r="J218" t="str">
            <v>НП4</v>
          </cell>
          <cell r="M218" t="str">
            <v>горизонт 1500м.</v>
          </cell>
          <cell r="P218">
            <v>34</v>
          </cell>
          <cell r="T218">
            <v>41861.998329999988</v>
          </cell>
          <cell r="V218">
            <v>0</v>
          </cell>
          <cell r="W218">
            <v>1490.4437011172297</v>
          </cell>
          <cell r="X218">
            <v>795.2600000000001</v>
          </cell>
          <cell r="Y218">
            <v>19880.355390000001</v>
          </cell>
          <cell r="AB218">
            <v>1131</v>
          </cell>
          <cell r="AE218">
            <v>192.3</v>
          </cell>
          <cell r="AF218">
            <v>294.72757544224766</v>
          </cell>
          <cell r="AH218">
            <v>0</v>
          </cell>
          <cell r="AI218">
            <v>13432.275080921052</v>
          </cell>
          <cell r="AL218">
            <v>990</v>
          </cell>
          <cell r="AN218">
            <v>1162.8000000000002</v>
          </cell>
          <cell r="AQ218">
            <v>3672</v>
          </cell>
          <cell r="AW218">
            <v>0</v>
          </cell>
          <cell r="AY218">
            <v>0</v>
          </cell>
          <cell r="BB218">
            <v>4406.8118228399999</v>
          </cell>
          <cell r="BF218">
            <v>0</v>
          </cell>
          <cell r="BH218">
            <v>4608.709503</v>
          </cell>
          <cell r="BI218">
            <v>2728.5</v>
          </cell>
          <cell r="BJ218">
            <v>3780.0919199999994</v>
          </cell>
          <cell r="BK218">
            <v>1930.5514800000001</v>
          </cell>
          <cell r="BL218">
            <v>459</v>
          </cell>
          <cell r="BM218">
            <v>4390.5991690000001</v>
          </cell>
          <cell r="BN218">
            <v>10479.1</v>
          </cell>
          <cell r="BO218">
            <v>1595.5110064736843</v>
          </cell>
          <cell r="BP218">
            <v>771.4171055483871</v>
          </cell>
          <cell r="BQ218">
            <v>0</v>
          </cell>
        </row>
        <row r="219">
          <cell r="F219">
            <v>10</v>
          </cell>
          <cell r="J219" t="str">
            <v>НП4</v>
          </cell>
          <cell r="M219" t="str">
            <v>горизонт 1500м.</v>
          </cell>
          <cell r="P219">
            <v>34</v>
          </cell>
          <cell r="T219">
            <v>41861.998329999995</v>
          </cell>
          <cell r="V219">
            <v>0</v>
          </cell>
          <cell r="W219">
            <v>1490.4437011172297</v>
          </cell>
          <cell r="X219">
            <v>795.26</v>
          </cell>
          <cell r="Y219">
            <v>19880.355390000001</v>
          </cell>
          <cell r="AB219">
            <v>1131</v>
          </cell>
          <cell r="AE219">
            <v>192.3</v>
          </cell>
          <cell r="AF219">
            <v>290.14901144640999</v>
          </cell>
          <cell r="AH219">
            <v>0</v>
          </cell>
          <cell r="AI219">
            <v>13432.275080921052</v>
          </cell>
          <cell r="AL219">
            <v>990</v>
          </cell>
          <cell r="AN219">
            <v>1162.8000000000002</v>
          </cell>
          <cell r="AQ219">
            <v>3672</v>
          </cell>
          <cell r="AW219">
            <v>0</v>
          </cell>
          <cell r="AY219">
            <v>0</v>
          </cell>
          <cell r="BB219">
            <v>4406.8118228399999</v>
          </cell>
          <cell r="BF219">
            <v>0</v>
          </cell>
          <cell r="BH219">
            <v>4608.709503</v>
          </cell>
          <cell r="BI219">
            <v>2728.5</v>
          </cell>
          <cell r="BJ219">
            <v>3780.0919199999994</v>
          </cell>
          <cell r="BK219">
            <v>1930.5514800000001</v>
          </cell>
          <cell r="BL219">
            <v>459</v>
          </cell>
          <cell r="BM219">
            <v>4390.5991690000001</v>
          </cell>
          <cell r="BN219">
            <v>10479.1</v>
          </cell>
          <cell r="BO219">
            <v>1595.5110064736843</v>
          </cell>
          <cell r="BP219">
            <v>728.40635286021507</v>
          </cell>
          <cell r="BQ219">
            <v>0</v>
          </cell>
        </row>
        <row r="220">
          <cell r="F220">
            <v>10</v>
          </cell>
          <cell r="J220" t="str">
            <v>НП4</v>
          </cell>
          <cell r="M220" t="str">
            <v>горизонт 1500м.</v>
          </cell>
          <cell r="P220">
            <v>34</v>
          </cell>
          <cell r="T220">
            <v>41861.998330000002</v>
          </cell>
          <cell r="V220">
            <v>0</v>
          </cell>
          <cell r="W220">
            <v>1490.4437011172297</v>
          </cell>
          <cell r="X220">
            <v>795.26</v>
          </cell>
          <cell r="Y220">
            <v>19880.355390000001</v>
          </cell>
          <cell r="AB220">
            <v>1131</v>
          </cell>
          <cell r="AE220">
            <v>192.3</v>
          </cell>
          <cell r="AF220">
            <v>290.60686784599375</v>
          </cell>
          <cell r="AH220">
            <v>0</v>
          </cell>
          <cell r="AI220">
            <v>13432.275080921052</v>
          </cell>
          <cell r="AL220">
            <v>990</v>
          </cell>
          <cell r="AN220">
            <v>1162.8000000000002</v>
          </cell>
          <cell r="AQ220">
            <v>3672</v>
          </cell>
          <cell r="AW220">
            <v>0</v>
          </cell>
          <cell r="AY220">
            <v>0</v>
          </cell>
          <cell r="BB220">
            <v>4406.8118228399999</v>
          </cell>
          <cell r="BF220">
            <v>0</v>
          </cell>
          <cell r="BH220">
            <v>4608.709503</v>
          </cell>
          <cell r="BI220">
            <v>2728.5</v>
          </cell>
          <cell r="BJ220">
            <v>3780.0919199999994</v>
          </cell>
          <cell r="BK220">
            <v>1930.5514800000001</v>
          </cell>
          <cell r="BL220">
            <v>459</v>
          </cell>
          <cell r="BM220">
            <v>4390.5991690000001</v>
          </cell>
          <cell r="BN220">
            <v>10479.1</v>
          </cell>
          <cell r="BO220">
            <v>1595.5110064736843</v>
          </cell>
          <cell r="BP220">
            <v>732.70742812903222</v>
          </cell>
          <cell r="BQ220">
            <v>0</v>
          </cell>
        </row>
        <row r="221">
          <cell r="F221">
            <v>10</v>
          </cell>
          <cell r="J221" t="str">
            <v>НП4</v>
          </cell>
          <cell r="M221" t="str">
            <v>горизонт 1500м.</v>
          </cell>
          <cell r="P221">
            <v>32</v>
          </cell>
          <cell r="T221">
            <v>39399.527839999995</v>
          </cell>
          <cell r="V221">
            <v>0</v>
          </cell>
          <cell r="W221">
            <v>1490.4437011172297</v>
          </cell>
          <cell r="X221">
            <v>748.48</v>
          </cell>
          <cell r="Y221">
            <v>19880.355390000001</v>
          </cell>
          <cell r="AB221">
            <v>1131</v>
          </cell>
          <cell r="AE221">
            <v>192.3</v>
          </cell>
          <cell r="AF221">
            <v>274.20249739854319</v>
          </cell>
          <cell r="AH221">
            <v>0</v>
          </cell>
          <cell r="AI221">
            <v>13432.275080921052</v>
          </cell>
          <cell r="AL221">
            <v>990</v>
          </cell>
          <cell r="AN221">
            <v>1094.4000000000001</v>
          </cell>
          <cell r="AQ221">
            <v>3456</v>
          </cell>
          <cell r="AW221">
            <v>0</v>
          </cell>
          <cell r="AY221">
            <v>0</v>
          </cell>
          <cell r="BB221">
            <v>4406.8118228399999</v>
          </cell>
          <cell r="BF221">
            <v>0</v>
          </cell>
          <cell r="BH221">
            <v>4337.6089439999996</v>
          </cell>
          <cell r="BI221">
            <v>2568</v>
          </cell>
          <cell r="BJ221">
            <v>3780.0919199999994</v>
          </cell>
          <cell r="BK221">
            <v>1930.5514800000001</v>
          </cell>
          <cell r="BL221">
            <v>432</v>
          </cell>
          <cell r="BM221">
            <v>4390.5991690000001</v>
          </cell>
          <cell r="BN221">
            <v>10479.1</v>
          </cell>
          <cell r="BO221">
            <v>1595.5110064736841</v>
          </cell>
          <cell r="BP221">
            <v>706.36334210752693</v>
          </cell>
          <cell r="BQ221">
            <v>0</v>
          </cell>
        </row>
        <row r="222">
          <cell r="F222">
            <v>10</v>
          </cell>
          <cell r="J222" t="str">
            <v>НП4</v>
          </cell>
          <cell r="M222" t="str">
            <v>горизонт 1500м.</v>
          </cell>
          <cell r="P222">
            <v>32</v>
          </cell>
          <cell r="T222">
            <v>39399.527839999995</v>
          </cell>
          <cell r="V222">
            <v>0</v>
          </cell>
          <cell r="W222">
            <v>1490.4437011172297</v>
          </cell>
          <cell r="X222">
            <v>748.48</v>
          </cell>
          <cell r="Y222">
            <v>19880.355390000001</v>
          </cell>
          <cell r="AB222">
            <v>1131</v>
          </cell>
          <cell r="AE222">
            <v>192.3</v>
          </cell>
          <cell r="AF222">
            <v>272.542767950052</v>
          </cell>
          <cell r="AH222">
            <v>0</v>
          </cell>
          <cell r="AI222">
            <v>13432.275080921052</v>
          </cell>
          <cell r="AL222">
            <v>990</v>
          </cell>
          <cell r="AN222">
            <v>1094.4000000000001</v>
          </cell>
          <cell r="AQ222">
            <v>3456</v>
          </cell>
          <cell r="AW222">
            <v>0</v>
          </cell>
          <cell r="AY222">
            <v>0</v>
          </cell>
          <cell r="BB222">
            <v>4406.8118228399999</v>
          </cell>
          <cell r="BF222">
            <v>0</v>
          </cell>
          <cell r="BH222">
            <v>4337.6089439999996</v>
          </cell>
          <cell r="BI222">
            <v>2568</v>
          </cell>
          <cell r="BJ222">
            <v>3780.0919199999994</v>
          </cell>
          <cell r="BK222">
            <v>1930.5514800000001</v>
          </cell>
          <cell r="BL222">
            <v>432</v>
          </cell>
          <cell r="BM222">
            <v>4390.5991690000001</v>
          </cell>
          <cell r="BN222">
            <v>10479.1</v>
          </cell>
          <cell r="BO222">
            <v>1595.5110064736843</v>
          </cell>
          <cell r="BP222">
            <v>690.77194425806454</v>
          </cell>
          <cell r="BQ222">
            <v>0</v>
          </cell>
        </row>
        <row r="223">
          <cell r="F223">
            <v>10</v>
          </cell>
          <cell r="J223" t="str">
            <v>НП4</v>
          </cell>
          <cell r="M223" t="str">
            <v>горизонт 1500м.</v>
          </cell>
          <cell r="N223" t="str">
            <v>пилот</v>
          </cell>
          <cell r="P223">
            <v>39</v>
          </cell>
          <cell r="T223">
            <v>48018.174554999983</v>
          </cell>
          <cell r="V223">
            <v>0</v>
          </cell>
          <cell r="W223">
            <v>1490.4437011172297</v>
          </cell>
          <cell r="X223">
            <v>912.21</v>
          </cell>
          <cell r="Y223">
            <v>24254.955389999999</v>
          </cell>
          <cell r="AB223">
            <v>1521</v>
          </cell>
          <cell r="AE223">
            <v>192.3</v>
          </cell>
          <cell r="AF223">
            <v>332.84828303850156</v>
          </cell>
          <cell r="AH223">
            <v>0</v>
          </cell>
          <cell r="AI223">
            <v>18064.094074342105</v>
          </cell>
          <cell r="AL223">
            <v>1155</v>
          </cell>
          <cell r="AN223">
            <v>1333.8000000000002</v>
          </cell>
          <cell r="AQ223">
            <v>4212</v>
          </cell>
          <cell r="AW223">
            <v>0</v>
          </cell>
          <cell r="AY223">
            <v>0</v>
          </cell>
          <cell r="BB223">
            <v>4406.8118228399999</v>
          </cell>
          <cell r="BF223">
            <v>0</v>
          </cell>
          <cell r="BH223">
            <v>5286.4609004999993</v>
          </cell>
          <cell r="BI223">
            <v>3129.75</v>
          </cell>
          <cell r="BJ223">
            <v>4135.7919199999997</v>
          </cell>
          <cell r="BK223">
            <v>1930.5514800000001</v>
          </cell>
          <cell r="BL223">
            <v>526.5</v>
          </cell>
          <cell r="BM223">
            <v>5405.3360130000001</v>
          </cell>
          <cell r="BN223">
            <v>10479.1</v>
          </cell>
          <cell r="BO223">
            <v>1979.2565259473688</v>
          </cell>
          <cell r="BP223">
            <v>810.12678296774197</v>
          </cell>
          <cell r="BQ223">
            <v>0</v>
          </cell>
        </row>
        <row r="224">
          <cell r="F224">
            <v>10</v>
          </cell>
          <cell r="J224" t="str">
            <v>НП4</v>
          </cell>
          <cell r="M224" t="str">
            <v>горизонт 1500м.</v>
          </cell>
          <cell r="P224">
            <v>32</v>
          </cell>
          <cell r="T224">
            <v>39399.527839999995</v>
          </cell>
          <cell r="V224">
            <v>0</v>
          </cell>
          <cell r="W224">
            <v>1490.4437011172297</v>
          </cell>
          <cell r="X224">
            <v>748.48</v>
          </cell>
          <cell r="Y224">
            <v>19880.355390000001</v>
          </cell>
          <cell r="AB224">
            <v>1131</v>
          </cell>
          <cell r="AE224">
            <v>192.3</v>
          </cell>
          <cell r="AF224">
            <v>273.45848074921958</v>
          </cell>
          <cell r="AH224">
            <v>0</v>
          </cell>
          <cell r="AI224">
            <v>13432.275080921054</v>
          </cell>
          <cell r="AL224">
            <v>990</v>
          </cell>
          <cell r="AN224">
            <v>1094.4000000000001</v>
          </cell>
          <cell r="AQ224">
            <v>3456</v>
          </cell>
          <cell r="AW224">
            <v>0</v>
          </cell>
          <cell r="AY224">
            <v>0</v>
          </cell>
          <cell r="BB224">
            <v>4406.8118228399999</v>
          </cell>
          <cell r="BF224">
            <v>0</v>
          </cell>
          <cell r="BH224">
            <v>4337.6089439999996</v>
          </cell>
          <cell r="BI224">
            <v>2568</v>
          </cell>
          <cell r="BJ224">
            <v>3780.0919199999994</v>
          </cell>
          <cell r="BK224">
            <v>1930.5514800000001</v>
          </cell>
          <cell r="BL224">
            <v>432</v>
          </cell>
          <cell r="BM224">
            <v>4390.5991690000001</v>
          </cell>
          <cell r="BN224">
            <v>10479.1</v>
          </cell>
          <cell r="BO224">
            <v>1595.5110064736843</v>
          </cell>
          <cell r="BP224">
            <v>699.37409479569897</v>
          </cell>
          <cell r="BQ224">
            <v>0</v>
          </cell>
        </row>
        <row r="225">
          <cell r="F225">
            <v>10</v>
          </cell>
          <cell r="J225" t="str">
            <v>НП4</v>
          </cell>
          <cell r="M225" t="str">
            <v>горизонт 1500м.</v>
          </cell>
          <cell r="P225">
            <v>32</v>
          </cell>
          <cell r="T225">
            <v>39399.527839999995</v>
          </cell>
          <cell r="V225">
            <v>0</v>
          </cell>
          <cell r="W225">
            <v>1490.4437011172297</v>
          </cell>
          <cell r="X225">
            <v>748.48</v>
          </cell>
          <cell r="Y225">
            <v>19880.355390000001</v>
          </cell>
          <cell r="AB225">
            <v>1131</v>
          </cell>
          <cell r="AE225">
            <v>192.3</v>
          </cell>
          <cell r="AF225">
            <v>273.63017689906349</v>
          </cell>
          <cell r="AH225">
            <v>0</v>
          </cell>
          <cell r="AI225">
            <v>13432.275080921052</v>
          </cell>
          <cell r="AL225">
            <v>990</v>
          </cell>
          <cell r="AN225">
            <v>1094.4000000000001</v>
          </cell>
          <cell r="AQ225">
            <v>3456</v>
          </cell>
          <cell r="AW225">
            <v>0</v>
          </cell>
          <cell r="AY225">
            <v>0</v>
          </cell>
          <cell r="BB225">
            <v>4406.8118228399999</v>
          </cell>
          <cell r="BF225">
            <v>0</v>
          </cell>
          <cell r="BH225">
            <v>4337.6089439999996</v>
          </cell>
          <cell r="BI225">
            <v>2568</v>
          </cell>
          <cell r="BJ225">
            <v>3780.0919199999994</v>
          </cell>
          <cell r="BK225">
            <v>1930.5514800000001</v>
          </cell>
          <cell r="BL225">
            <v>432</v>
          </cell>
          <cell r="BM225">
            <v>4390.5991690000001</v>
          </cell>
          <cell r="BN225">
            <v>10479.1</v>
          </cell>
          <cell r="BO225">
            <v>1595.5110064736843</v>
          </cell>
          <cell r="BP225">
            <v>700.98699802150543</v>
          </cell>
          <cell r="BQ225">
            <v>0</v>
          </cell>
        </row>
        <row r="226">
          <cell r="F226">
            <v>10</v>
          </cell>
          <cell r="J226" t="str">
            <v>НП4</v>
          </cell>
          <cell r="M226" t="str">
            <v>горизонт 1500м.</v>
          </cell>
          <cell r="P226">
            <v>32</v>
          </cell>
          <cell r="T226">
            <v>39399.527839999995</v>
          </cell>
          <cell r="V226">
            <v>0</v>
          </cell>
          <cell r="W226">
            <v>1490.4437011172297</v>
          </cell>
          <cell r="X226">
            <v>748.48</v>
          </cell>
          <cell r="Y226">
            <v>19880.355390000001</v>
          </cell>
          <cell r="AB226">
            <v>1131</v>
          </cell>
          <cell r="AE226">
            <v>192.3</v>
          </cell>
          <cell r="AF226">
            <v>273.05785639958378</v>
          </cell>
          <cell r="AH226">
            <v>0</v>
          </cell>
          <cell r="AI226">
            <v>13432.275080921052</v>
          </cell>
          <cell r="AL226">
            <v>990</v>
          </cell>
          <cell r="AN226">
            <v>1087.4000000000001</v>
          </cell>
          <cell r="AQ226">
            <v>3456</v>
          </cell>
          <cell r="AW226">
            <v>0</v>
          </cell>
          <cell r="AY226">
            <v>0</v>
          </cell>
          <cell r="BB226">
            <v>4186.4712316980003</v>
          </cell>
          <cell r="BF226">
            <v>0</v>
          </cell>
          <cell r="BH226">
            <v>4337.6089439999996</v>
          </cell>
          <cell r="BI226">
            <v>2568</v>
          </cell>
          <cell r="BJ226">
            <v>3780.0919199999994</v>
          </cell>
          <cell r="BK226">
            <v>1930.5514800000001</v>
          </cell>
          <cell r="BL226">
            <v>432</v>
          </cell>
          <cell r="BM226">
            <v>4390.5991690000001</v>
          </cell>
          <cell r="BN226">
            <v>10479.1</v>
          </cell>
          <cell r="BO226">
            <v>1595.5110064736843</v>
          </cell>
          <cell r="BP226">
            <v>695.61065393548392</v>
          </cell>
          <cell r="BQ226">
            <v>0</v>
          </cell>
        </row>
        <row r="227">
          <cell r="F227">
            <v>10</v>
          </cell>
          <cell r="J227" t="str">
            <v>НП4</v>
          </cell>
          <cell r="M227" t="str">
            <v>горизонт 1500м.</v>
          </cell>
          <cell r="P227">
            <v>32</v>
          </cell>
          <cell r="T227">
            <v>39399.527839999995</v>
          </cell>
          <cell r="V227">
            <v>0</v>
          </cell>
          <cell r="W227">
            <v>1490.4437011172297</v>
          </cell>
          <cell r="X227">
            <v>748.48</v>
          </cell>
          <cell r="Y227">
            <v>19880.355390000001</v>
          </cell>
          <cell r="AB227">
            <v>1131</v>
          </cell>
          <cell r="AE227">
            <v>192.3</v>
          </cell>
          <cell r="AF227">
            <v>272.542767950052</v>
          </cell>
          <cell r="AH227">
            <v>0</v>
          </cell>
          <cell r="AI227">
            <v>13432.275080921052</v>
          </cell>
          <cell r="AL227">
            <v>990</v>
          </cell>
          <cell r="AN227">
            <v>1167.2</v>
          </cell>
          <cell r="AQ227">
            <v>3456</v>
          </cell>
          <cell r="AW227">
            <v>0</v>
          </cell>
          <cell r="AY227">
            <v>0</v>
          </cell>
          <cell r="BB227">
            <v>4186.4712316980003</v>
          </cell>
          <cell r="BF227">
            <v>0</v>
          </cell>
          <cell r="BH227">
            <v>4337.6089439999996</v>
          </cell>
          <cell r="BI227">
            <v>2568</v>
          </cell>
          <cell r="BJ227">
            <v>3780.0919199999994</v>
          </cell>
          <cell r="BK227">
            <v>1930.5514800000001</v>
          </cell>
          <cell r="BL227">
            <v>432</v>
          </cell>
          <cell r="BM227">
            <v>4390.5991690000001</v>
          </cell>
          <cell r="BN227">
            <v>10479.1</v>
          </cell>
          <cell r="BO227">
            <v>1595.5110064736843</v>
          </cell>
          <cell r="BP227">
            <v>690.77194425806454</v>
          </cell>
          <cell r="BQ227">
            <v>0</v>
          </cell>
        </row>
        <row r="228">
          <cell r="F228">
            <v>10</v>
          </cell>
          <cell r="J228" t="str">
            <v>НП4</v>
          </cell>
          <cell r="M228" t="str">
            <v>горизонт 1500м.</v>
          </cell>
          <cell r="P228">
            <v>32</v>
          </cell>
          <cell r="T228">
            <v>39399.527839999995</v>
          </cell>
          <cell r="V228">
            <v>0</v>
          </cell>
          <cell r="W228">
            <v>1490.4437011172297</v>
          </cell>
          <cell r="X228">
            <v>748.48</v>
          </cell>
          <cell r="Y228">
            <v>19880.355390000001</v>
          </cell>
          <cell r="AB228">
            <v>1131</v>
          </cell>
          <cell r="AE228">
            <v>192.3</v>
          </cell>
          <cell r="AF228">
            <v>275.97669094693026</v>
          </cell>
          <cell r="AH228">
            <v>0</v>
          </cell>
          <cell r="AI228">
            <v>13432.275080921052</v>
          </cell>
          <cell r="AL228">
            <v>990</v>
          </cell>
          <cell r="AN228">
            <v>1184</v>
          </cell>
          <cell r="AQ228">
            <v>3456</v>
          </cell>
          <cell r="AW228">
            <v>0</v>
          </cell>
          <cell r="AY228">
            <v>0</v>
          </cell>
          <cell r="BB228">
            <v>4186.4712316980003</v>
          </cell>
          <cell r="BF228">
            <v>0</v>
          </cell>
          <cell r="BH228">
            <v>4337.6089439999996</v>
          </cell>
          <cell r="BI228">
            <v>2568</v>
          </cell>
          <cell r="BJ228">
            <v>3780.0919199999994</v>
          </cell>
          <cell r="BK228">
            <v>1930.5514800000001</v>
          </cell>
          <cell r="BL228">
            <v>432</v>
          </cell>
          <cell r="BM228">
            <v>4390.5991690000001</v>
          </cell>
          <cell r="BN228">
            <v>10479.1</v>
          </cell>
          <cell r="BO228">
            <v>1595.5110064736841</v>
          </cell>
          <cell r="BP228">
            <v>723.03000877419367</v>
          </cell>
          <cell r="BQ228">
            <v>0</v>
          </cell>
        </row>
        <row r="229">
          <cell r="F229">
            <v>10</v>
          </cell>
          <cell r="J229" t="str">
            <v>НП4</v>
          </cell>
          <cell r="M229" t="str">
            <v>горизонт 1500м.</v>
          </cell>
          <cell r="P229">
            <v>32</v>
          </cell>
          <cell r="T229">
            <v>39399.527840000002</v>
          </cell>
          <cell r="V229">
            <v>0</v>
          </cell>
          <cell r="W229">
            <v>1490.4437011172297</v>
          </cell>
          <cell r="X229">
            <v>748.48</v>
          </cell>
          <cell r="Y229">
            <v>19880.355390000001</v>
          </cell>
          <cell r="AB229">
            <v>1131</v>
          </cell>
          <cell r="AE229">
            <v>192.3</v>
          </cell>
          <cell r="AF229">
            <v>272.71446409989596</v>
          </cell>
          <cell r="AH229">
            <v>0</v>
          </cell>
          <cell r="AI229">
            <v>13432.275080921052</v>
          </cell>
          <cell r="AL229">
            <v>990</v>
          </cell>
          <cell r="AN229">
            <v>1154</v>
          </cell>
          <cell r="AQ229">
            <v>3456</v>
          </cell>
          <cell r="AW229">
            <v>0</v>
          </cell>
          <cell r="AY229">
            <v>0</v>
          </cell>
          <cell r="BB229">
            <v>4186.4712316980003</v>
          </cell>
          <cell r="BF229">
            <v>0</v>
          </cell>
          <cell r="BH229">
            <v>4337.6089439999996</v>
          </cell>
          <cell r="BI229">
            <v>2568</v>
          </cell>
          <cell r="BJ229">
            <v>3780.0919199999994</v>
          </cell>
          <cell r="BK229">
            <v>1930.5514800000001</v>
          </cell>
          <cell r="BL229">
            <v>432</v>
          </cell>
          <cell r="BM229">
            <v>4390.5991690000001</v>
          </cell>
          <cell r="BN229">
            <v>10479.1</v>
          </cell>
          <cell r="BO229">
            <v>1595.5110064736843</v>
          </cell>
          <cell r="BP229">
            <v>692.384847483871</v>
          </cell>
          <cell r="BQ229">
            <v>0</v>
          </cell>
        </row>
        <row r="230">
          <cell r="C230" t="str">
            <v>ГРП</v>
          </cell>
          <cell r="F230">
            <v>10</v>
          </cell>
          <cell r="J230" t="str">
            <v>Ю2-6</v>
          </cell>
          <cell r="M230" t="str">
            <v>горизонт 1000м.</v>
          </cell>
          <cell r="P230">
            <v>33</v>
          </cell>
          <cell r="T230">
            <v>47816.862258000008</v>
          </cell>
          <cell r="V230">
            <v>0</v>
          </cell>
          <cell r="W230">
            <v>63011.150666000001</v>
          </cell>
          <cell r="X230">
            <v>771.87</v>
          </cell>
          <cell r="Y230">
            <v>18585.855390000001</v>
          </cell>
          <cell r="AB230">
            <v>1001</v>
          </cell>
          <cell r="AE230">
            <v>192.3</v>
          </cell>
          <cell r="AF230">
            <v>282.77669094693027</v>
          </cell>
          <cell r="AH230">
            <v>6394.0818393442623</v>
          </cell>
          <cell r="AI230">
            <v>11888.335416447369</v>
          </cell>
          <cell r="AL230">
            <v>990</v>
          </cell>
          <cell r="AN230">
            <v>1314.5932375000266</v>
          </cell>
          <cell r="AQ230">
            <v>4972.9379004780531</v>
          </cell>
          <cell r="AW230">
            <v>0</v>
          </cell>
          <cell r="AY230">
            <v>0</v>
          </cell>
          <cell r="BB230">
            <v>4879.8119999999999</v>
          </cell>
          <cell r="BF230">
            <v>35920</v>
          </cell>
          <cell r="BH230">
            <v>4746.3767834999999</v>
          </cell>
          <cell r="BI230">
            <v>3531</v>
          </cell>
          <cell r="BJ230">
            <v>6280.0919199999989</v>
          </cell>
          <cell r="BK230">
            <v>1930.5514800000001</v>
          </cell>
          <cell r="BL230">
            <v>445.5</v>
          </cell>
          <cell r="BM230">
            <v>3611.3030690000005</v>
          </cell>
          <cell r="BN230">
            <v>9193</v>
          </cell>
          <cell r="BO230">
            <v>2800.1064663132593</v>
          </cell>
          <cell r="BP230">
            <v>39896.922761904731</v>
          </cell>
          <cell r="BQ230">
            <v>204</v>
          </cell>
        </row>
        <row r="231">
          <cell r="C231" t="str">
            <v>ГРП</v>
          </cell>
          <cell r="F231">
            <v>10</v>
          </cell>
          <cell r="J231" t="str">
            <v>Ю2-6</v>
          </cell>
          <cell r="M231" t="str">
            <v>горизонт 1000м.</v>
          </cell>
          <cell r="N231" t="str">
            <v>пилот</v>
          </cell>
          <cell r="P231">
            <v>41</v>
          </cell>
          <cell r="T231">
            <v>59408.828866000011</v>
          </cell>
          <cell r="V231">
            <v>0</v>
          </cell>
          <cell r="W231">
            <v>1694.2752359999999</v>
          </cell>
          <cell r="X231">
            <v>958.99</v>
          </cell>
          <cell r="Y231">
            <v>22304.955389999999</v>
          </cell>
          <cell r="AB231">
            <v>1261</v>
          </cell>
          <cell r="AE231">
            <v>192.3</v>
          </cell>
          <cell r="AF231">
            <v>349.99667013527574</v>
          </cell>
          <cell r="AH231">
            <v>7944.1622852459022</v>
          </cell>
          <cell r="AI231">
            <v>14976.214745394736</v>
          </cell>
          <cell r="AL231">
            <v>1155</v>
          </cell>
          <cell r="AN231">
            <v>1517</v>
          </cell>
          <cell r="AQ231">
            <v>6080.4715634034355</v>
          </cell>
          <cell r="AW231">
            <v>0</v>
          </cell>
          <cell r="AY231">
            <v>0</v>
          </cell>
          <cell r="BB231">
            <v>4879.8119999999999</v>
          </cell>
          <cell r="BF231">
            <v>10000</v>
          </cell>
          <cell r="BH231">
            <v>5897.0135795000006</v>
          </cell>
          <cell r="BI231">
            <v>4387</v>
          </cell>
          <cell r="BJ231">
            <v>4135.7919199999997</v>
          </cell>
          <cell r="BK231">
            <v>1930.5514800000001</v>
          </cell>
          <cell r="BL231">
            <v>553.5</v>
          </cell>
          <cell r="BM231">
            <v>4626.0399130000005</v>
          </cell>
          <cell r="BN231">
            <v>9193</v>
          </cell>
          <cell r="BO231">
            <v>3288.0383656553645</v>
          </cell>
          <cell r="BP231">
            <v>86606.922761904716</v>
          </cell>
          <cell r="BQ231">
            <v>204</v>
          </cell>
        </row>
        <row r="232">
          <cell r="C232" t="str">
            <v>ГРП</v>
          </cell>
          <cell r="F232">
            <v>10</v>
          </cell>
          <cell r="J232" t="str">
            <v>Ю2-6</v>
          </cell>
          <cell r="M232" t="str">
            <v>горизонт 1000м.</v>
          </cell>
          <cell r="P232">
            <v>33</v>
          </cell>
          <cell r="T232">
            <v>47816.862258000001</v>
          </cell>
          <cell r="V232">
            <v>0</v>
          </cell>
          <cell r="W232">
            <v>1694.2752359999999</v>
          </cell>
          <cell r="X232">
            <v>771.87000000000012</v>
          </cell>
          <cell r="Y232">
            <v>18585.855390000001</v>
          </cell>
          <cell r="AB232">
            <v>1001</v>
          </cell>
          <cell r="AE232">
            <v>192.3</v>
          </cell>
          <cell r="AF232">
            <v>281.86097814776275</v>
          </cell>
          <cell r="AH232">
            <v>6394.0818393442623</v>
          </cell>
          <cell r="AI232">
            <v>11888.335416447368</v>
          </cell>
          <cell r="AL232">
            <v>990</v>
          </cell>
          <cell r="AN232">
            <v>1221</v>
          </cell>
          <cell r="AQ232">
            <v>5129.5747933333332</v>
          </cell>
          <cell r="AW232">
            <v>0</v>
          </cell>
          <cell r="AY232">
            <v>0</v>
          </cell>
          <cell r="BB232">
            <v>4879.8119999999999</v>
          </cell>
          <cell r="BF232">
            <v>38800</v>
          </cell>
          <cell r="BH232">
            <v>4746.3767834999999</v>
          </cell>
          <cell r="BI232">
            <v>3531</v>
          </cell>
          <cell r="BJ232">
            <v>3780.0919199999994</v>
          </cell>
          <cell r="BK232">
            <v>1930.5514800000001</v>
          </cell>
          <cell r="BL232">
            <v>445.5</v>
          </cell>
          <cell r="BM232">
            <v>3611.3030690000005</v>
          </cell>
          <cell r="BN232">
            <v>9193</v>
          </cell>
          <cell r="BO232">
            <v>2800.1064663132593</v>
          </cell>
          <cell r="BP232">
            <v>39896.922761904731</v>
          </cell>
          <cell r="BQ232">
            <v>204</v>
          </cell>
        </row>
        <row r="233">
          <cell r="C233" t="str">
            <v>ГРП</v>
          </cell>
          <cell r="F233">
            <v>10</v>
          </cell>
          <cell r="J233" t="str">
            <v>Ю2-6</v>
          </cell>
          <cell r="M233" t="str">
            <v>горизонт 1000м.</v>
          </cell>
          <cell r="P233">
            <v>33</v>
          </cell>
          <cell r="T233">
            <v>47816.862258000008</v>
          </cell>
          <cell r="V233">
            <v>0</v>
          </cell>
          <cell r="W233">
            <v>1694.2752359999999</v>
          </cell>
          <cell r="X233">
            <v>771.87</v>
          </cell>
          <cell r="Y233">
            <v>18585.855390000001</v>
          </cell>
          <cell r="AB233">
            <v>1001</v>
          </cell>
          <cell r="AE233">
            <v>192.3</v>
          </cell>
          <cell r="AF233">
            <v>281.05972944849117</v>
          </cell>
          <cell r="AH233">
            <v>6394.0818393442623</v>
          </cell>
          <cell r="AI233">
            <v>11888.335416447369</v>
          </cell>
          <cell r="AL233">
            <v>990</v>
          </cell>
          <cell r="AN233">
            <v>1221</v>
          </cell>
          <cell r="AQ233">
            <v>6064.5449247058823</v>
          </cell>
          <cell r="AW233">
            <v>0</v>
          </cell>
          <cell r="AY233">
            <v>0</v>
          </cell>
          <cell r="BB233">
            <v>4879.8119999999999</v>
          </cell>
          <cell r="BF233">
            <v>39760</v>
          </cell>
          <cell r="BH233">
            <v>4746.3767835000008</v>
          </cell>
          <cell r="BI233">
            <v>3531</v>
          </cell>
          <cell r="BJ233">
            <v>3780.0919199999994</v>
          </cell>
          <cell r="BK233">
            <v>1930.5514800000001</v>
          </cell>
          <cell r="BL233">
            <v>445.5</v>
          </cell>
          <cell r="BM233">
            <v>3611.3030690000005</v>
          </cell>
          <cell r="BN233">
            <v>9193</v>
          </cell>
          <cell r="BO233">
            <v>2800.1064663132593</v>
          </cell>
          <cell r="BP233">
            <v>39896.922761904731</v>
          </cell>
          <cell r="BQ233">
            <v>204</v>
          </cell>
        </row>
        <row r="234">
          <cell r="F234">
            <v>10</v>
          </cell>
          <cell r="J234" t="str">
            <v>НП8</v>
          </cell>
          <cell r="M234" t="str">
            <v>горизонт 1000м.</v>
          </cell>
          <cell r="P234">
            <v>33</v>
          </cell>
          <cell r="T234">
            <v>47816.862258000008</v>
          </cell>
          <cell r="V234">
            <v>0</v>
          </cell>
          <cell r="W234">
            <v>1694.2752359999999</v>
          </cell>
          <cell r="X234">
            <v>771.87</v>
          </cell>
          <cell r="Y234">
            <v>18585.855390000001</v>
          </cell>
          <cell r="AB234">
            <v>1001</v>
          </cell>
          <cell r="AE234">
            <v>192.3</v>
          </cell>
          <cell r="AF234">
            <v>282.60499479708636</v>
          </cell>
          <cell r="AH234">
            <v>6394.0818393442623</v>
          </cell>
          <cell r="AI234">
            <v>11888.335416447368</v>
          </cell>
          <cell r="AL234">
            <v>990</v>
          </cell>
          <cell r="AN234">
            <v>1221</v>
          </cell>
          <cell r="AQ234">
            <v>5784.3877288135591</v>
          </cell>
          <cell r="AW234">
            <v>0</v>
          </cell>
          <cell r="AY234">
            <v>0</v>
          </cell>
          <cell r="BB234">
            <v>4879.8119999999999</v>
          </cell>
          <cell r="BF234">
            <v>0</v>
          </cell>
          <cell r="BH234">
            <v>4746.3767834999999</v>
          </cell>
          <cell r="BI234">
            <v>3531</v>
          </cell>
          <cell r="BJ234">
            <v>3780.0919199999994</v>
          </cell>
          <cell r="BK234">
            <v>1930.5514800000001</v>
          </cell>
          <cell r="BL234">
            <v>445.5</v>
          </cell>
          <cell r="BM234">
            <v>3611.3030690000005</v>
          </cell>
          <cell r="BN234">
            <v>6622.1</v>
          </cell>
          <cell r="BO234">
            <v>2800.1064663132588</v>
          </cell>
          <cell r="BP234">
            <v>1056.1989523809521</v>
          </cell>
          <cell r="BQ234">
            <v>204</v>
          </cell>
        </row>
        <row r="235">
          <cell r="F235">
            <v>10</v>
          </cell>
          <cell r="J235" t="str">
            <v>НП8</v>
          </cell>
          <cell r="M235" t="str">
            <v>горизонт 1000м.</v>
          </cell>
          <cell r="P235">
            <v>33</v>
          </cell>
          <cell r="T235">
            <v>47816.862258000008</v>
          </cell>
          <cell r="V235">
            <v>0</v>
          </cell>
          <cell r="W235">
            <v>1694.2752359999999</v>
          </cell>
          <cell r="X235">
            <v>771.87</v>
          </cell>
          <cell r="Y235">
            <v>18585.855390000001</v>
          </cell>
          <cell r="AB235">
            <v>1001</v>
          </cell>
          <cell r="AE235">
            <v>192.3</v>
          </cell>
          <cell r="AF235">
            <v>281.17419354838705</v>
          </cell>
          <cell r="AH235">
            <v>6394.0818393442623</v>
          </cell>
          <cell r="AI235">
            <v>11888.335416447369</v>
          </cell>
          <cell r="AL235">
            <v>990</v>
          </cell>
          <cell r="AN235">
            <v>1221</v>
          </cell>
          <cell r="AQ235">
            <v>4920.0446919417191</v>
          </cell>
          <cell r="AW235">
            <v>0</v>
          </cell>
          <cell r="AY235">
            <v>0</v>
          </cell>
          <cell r="BB235">
            <v>4879.8119999999999</v>
          </cell>
          <cell r="BF235">
            <v>0</v>
          </cell>
          <cell r="BH235">
            <v>4746.3767835000008</v>
          </cell>
          <cell r="BI235">
            <v>3531</v>
          </cell>
          <cell r="BJ235">
            <v>3780.0919199999994</v>
          </cell>
          <cell r="BK235">
            <v>1930.5514800000001</v>
          </cell>
          <cell r="BL235">
            <v>445.5</v>
          </cell>
          <cell r="BM235">
            <v>3611.3030690000005</v>
          </cell>
          <cell r="BN235">
            <v>6622.1</v>
          </cell>
          <cell r="BO235">
            <v>2800.1064663132593</v>
          </cell>
          <cell r="BP235">
            <v>1056.1989523809521</v>
          </cell>
          <cell r="BQ235">
            <v>204</v>
          </cell>
        </row>
        <row r="236">
          <cell r="F236">
            <v>10</v>
          </cell>
          <cell r="J236" t="str">
            <v>НП8</v>
          </cell>
          <cell r="M236" t="str">
            <v>горизонт 1000м.</v>
          </cell>
          <cell r="P236">
            <v>33</v>
          </cell>
          <cell r="T236">
            <v>47816.862258000008</v>
          </cell>
          <cell r="V236">
            <v>0</v>
          </cell>
          <cell r="W236">
            <v>1694.2752359999999</v>
          </cell>
          <cell r="X236">
            <v>771.87</v>
          </cell>
          <cell r="Y236">
            <v>18585.855390000001</v>
          </cell>
          <cell r="AB236">
            <v>1001</v>
          </cell>
          <cell r="AE236">
            <v>192.3</v>
          </cell>
          <cell r="AF236">
            <v>282.60499479708636</v>
          </cell>
          <cell r="AH236">
            <v>6394.0818393442623</v>
          </cell>
          <cell r="AI236">
            <v>11888.335416447369</v>
          </cell>
          <cell r="AL236">
            <v>990</v>
          </cell>
          <cell r="AN236">
            <v>1289</v>
          </cell>
          <cell r="AQ236">
            <v>5624.9017492260054</v>
          </cell>
          <cell r="AW236">
            <v>0</v>
          </cell>
          <cell r="AY236">
            <v>0</v>
          </cell>
          <cell r="BB236">
            <v>4879.8119999999999</v>
          </cell>
          <cell r="BF236">
            <v>0</v>
          </cell>
          <cell r="BH236">
            <v>4746.3767834999999</v>
          </cell>
          <cell r="BI236">
            <v>3531</v>
          </cell>
          <cell r="BJ236">
            <v>3780.0919199999994</v>
          </cell>
          <cell r="BK236">
            <v>1930.5514800000001</v>
          </cell>
          <cell r="BL236">
            <v>445.5</v>
          </cell>
          <cell r="BM236">
            <v>3611.3030690000005</v>
          </cell>
          <cell r="BN236">
            <v>6622.1</v>
          </cell>
          <cell r="BO236">
            <v>2800.1064663132593</v>
          </cell>
          <cell r="BP236">
            <v>1056.1989523809521</v>
          </cell>
          <cell r="BQ236">
            <v>204</v>
          </cell>
        </row>
        <row r="237">
          <cell r="F237">
            <v>10</v>
          </cell>
          <cell r="J237" t="str">
            <v>НП8</v>
          </cell>
          <cell r="M237" t="str">
            <v>горизонт 1000м.</v>
          </cell>
          <cell r="P237">
            <v>32</v>
          </cell>
          <cell r="T237">
            <v>44391.866432000003</v>
          </cell>
          <cell r="V237">
            <v>0</v>
          </cell>
          <cell r="W237">
            <v>1694.2752359999999</v>
          </cell>
          <cell r="X237">
            <v>748.48</v>
          </cell>
          <cell r="Y237">
            <v>18585.855390000001</v>
          </cell>
          <cell r="AB237">
            <v>1374.34375</v>
          </cell>
          <cell r="AE237">
            <v>192.3</v>
          </cell>
          <cell r="AF237">
            <v>272.542767950052</v>
          </cell>
          <cell r="AH237">
            <v>2518.8807245901639</v>
          </cell>
          <cell r="AI237">
            <v>16322.337140357731</v>
          </cell>
          <cell r="AL237">
            <v>990</v>
          </cell>
          <cell r="AN237">
            <v>2248</v>
          </cell>
          <cell r="AQ237">
            <v>6162.229759920353</v>
          </cell>
          <cell r="AW237">
            <v>0</v>
          </cell>
          <cell r="AY237">
            <v>0</v>
          </cell>
          <cell r="BB237">
            <v>4879.8119999999999</v>
          </cell>
          <cell r="BF237">
            <v>0</v>
          </cell>
          <cell r="BH237">
            <v>4602.547184</v>
          </cell>
          <cell r="BI237">
            <v>3424</v>
          </cell>
          <cell r="BJ237">
            <v>3780.0919199999994</v>
          </cell>
          <cell r="BK237">
            <v>1930.5514800000001</v>
          </cell>
          <cell r="BL237">
            <v>432</v>
          </cell>
          <cell r="BM237">
            <v>3611.3030690000005</v>
          </cell>
          <cell r="BN237">
            <v>6622.1</v>
          </cell>
          <cell r="BO237">
            <v>3465.2067248998133</v>
          </cell>
          <cell r="BP237">
            <v>1651.5037142857102</v>
          </cell>
          <cell r="BQ237">
            <v>204</v>
          </cell>
        </row>
        <row r="238">
          <cell r="F238">
            <v>10</v>
          </cell>
          <cell r="J238" t="str">
            <v>НП8</v>
          </cell>
          <cell r="M238" t="str">
            <v>горизонт 1000м.</v>
          </cell>
          <cell r="P238">
            <v>32</v>
          </cell>
          <cell r="T238">
            <v>43039.866432000003</v>
          </cell>
          <cell r="V238">
            <v>0</v>
          </cell>
          <cell r="W238">
            <v>1694.2752359999999</v>
          </cell>
          <cell r="X238">
            <v>748.48</v>
          </cell>
          <cell r="Y238">
            <v>18585.855390000001</v>
          </cell>
          <cell r="AB238">
            <v>1001</v>
          </cell>
          <cell r="AE238">
            <v>192.3</v>
          </cell>
          <cell r="AF238">
            <v>276.58989148208713</v>
          </cell>
          <cell r="AH238">
            <v>0</v>
          </cell>
          <cell r="AI238">
            <v>11888.335416447368</v>
          </cell>
          <cell r="AL238">
            <v>990</v>
          </cell>
          <cell r="AN238">
            <v>2976</v>
          </cell>
          <cell r="AQ238">
            <v>5520.6457904237759</v>
          </cell>
          <cell r="AW238">
            <v>0</v>
          </cell>
          <cell r="AY238">
            <v>0</v>
          </cell>
          <cell r="BB238">
            <v>4879.8119999999999</v>
          </cell>
          <cell r="BF238">
            <v>0</v>
          </cell>
          <cell r="BH238">
            <v>4602.547184</v>
          </cell>
          <cell r="BI238">
            <v>3424</v>
          </cell>
          <cell r="BJ238">
            <v>3780.0919199999994</v>
          </cell>
          <cell r="BK238">
            <v>1930.5514800000001</v>
          </cell>
          <cell r="BL238">
            <v>432</v>
          </cell>
          <cell r="BM238">
            <v>3611.3030690000005</v>
          </cell>
          <cell r="BN238">
            <v>6622.1</v>
          </cell>
          <cell r="BO238">
            <v>2800.1064663132593</v>
          </cell>
          <cell r="BP238">
            <v>1651.5037142857102</v>
          </cell>
          <cell r="BQ238">
            <v>204</v>
          </cell>
        </row>
        <row r="239">
          <cell r="F239">
            <v>10</v>
          </cell>
          <cell r="J239" t="str">
            <v>НП8</v>
          </cell>
          <cell r="M239" t="str">
            <v>горизонт 1000м.</v>
          </cell>
          <cell r="N239" t="str">
            <v>пилот</v>
          </cell>
          <cell r="P239">
            <v>40</v>
          </cell>
          <cell r="T239">
            <v>53799.833040000005</v>
          </cell>
          <cell r="V239">
            <v>0</v>
          </cell>
          <cell r="W239">
            <v>1694.2752359999999</v>
          </cell>
          <cell r="X239">
            <v>935.60000000000014</v>
          </cell>
          <cell r="Y239">
            <v>22304.955389999999</v>
          </cell>
          <cell r="AB239">
            <v>1261</v>
          </cell>
          <cell r="AE239">
            <v>192.3</v>
          </cell>
          <cell r="AF239">
            <v>341.70046082949307</v>
          </cell>
          <cell r="AH239">
            <v>0</v>
          </cell>
          <cell r="AI239">
            <v>14976.214745394738</v>
          </cell>
          <cell r="AL239">
            <v>1155</v>
          </cell>
          <cell r="AN239">
            <v>3720</v>
          </cell>
          <cell r="AQ239">
            <v>5712.9484814645311</v>
          </cell>
          <cell r="AW239">
            <v>0</v>
          </cell>
          <cell r="AY239">
            <v>0</v>
          </cell>
          <cell r="BB239">
            <v>4879.8119999999999</v>
          </cell>
          <cell r="BF239">
            <v>0</v>
          </cell>
          <cell r="BH239">
            <v>5753.1839799999998</v>
          </cell>
          <cell r="BI239">
            <v>4280</v>
          </cell>
          <cell r="BJ239">
            <v>4135.7919199999997</v>
          </cell>
          <cell r="BK239">
            <v>1930.5514800000001</v>
          </cell>
          <cell r="BL239">
            <v>540</v>
          </cell>
          <cell r="BM239">
            <v>4626.0399130000005</v>
          </cell>
          <cell r="BN239">
            <v>6622.1</v>
          </cell>
          <cell r="BO239">
            <v>3288.0383656553645</v>
          </cell>
          <cell r="BP239">
            <v>1651.5037142857102</v>
          </cell>
          <cell r="BQ239">
            <v>204</v>
          </cell>
        </row>
        <row r="240">
          <cell r="F240">
            <v>10</v>
          </cell>
          <cell r="J240" t="str">
            <v>НП8</v>
          </cell>
          <cell r="M240" t="str">
            <v>горизонт 1000м.</v>
          </cell>
          <cell r="P240">
            <v>32</v>
          </cell>
          <cell r="T240">
            <v>43039.866432000003</v>
          </cell>
          <cell r="V240">
            <v>0</v>
          </cell>
          <cell r="W240">
            <v>1694.2752359999999</v>
          </cell>
          <cell r="X240">
            <v>748.48</v>
          </cell>
          <cell r="Y240">
            <v>18585.855390000001</v>
          </cell>
          <cell r="AB240">
            <v>1001</v>
          </cell>
          <cell r="AE240">
            <v>192.3</v>
          </cell>
          <cell r="AF240">
            <v>273.85910509885537</v>
          </cell>
          <cell r="AH240">
            <v>0</v>
          </cell>
          <cell r="AI240">
            <v>11888.335416447368</v>
          </cell>
          <cell r="AL240">
            <v>990</v>
          </cell>
          <cell r="AN240">
            <v>2976</v>
          </cell>
          <cell r="AQ240">
            <v>4515.1325614035095</v>
          </cell>
          <cell r="AW240">
            <v>0</v>
          </cell>
          <cell r="AY240">
            <v>0</v>
          </cell>
          <cell r="BB240">
            <v>4879.8119999999999</v>
          </cell>
          <cell r="BF240">
            <v>0</v>
          </cell>
          <cell r="BH240">
            <v>4602.5471840000009</v>
          </cell>
          <cell r="BI240">
            <v>3424</v>
          </cell>
          <cell r="BJ240">
            <v>3780.0919199999994</v>
          </cell>
          <cell r="BK240">
            <v>1930.5514800000001</v>
          </cell>
          <cell r="BL240">
            <v>432</v>
          </cell>
          <cell r="BM240">
            <v>3611.3030690000005</v>
          </cell>
          <cell r="BN240">
            <v>6622.1</v>
          </cell>
          <cell r="BO240">
            <v>2800.1064663132593</v>
          </cell>
          <cell r="BP240">
            <v>1651.5037142857102</v>
          </cell>
          <cell r="BQ240">
            <v>204</v>
          </cell>
        </row>
        <row r="241">
          <cell r="F241">
            <v>10</v>
          </cell>
          <cell r="J241" t="str">
            <v>НП8</v>
          </cell>
          <cell r="M241" t="str">
            <v>горизонт 1000м.</v>
          </cell>
          <cell r="P241">
            <v>32</v>
          </cell>
          <cell r="T241">
            <v>43039.866432000003</v>
          </cell>
          <cell r="V241">
            <v>0</v>
          </cell>
          <cell r="W241">
            <v>1694.2752359999999</v>
          </cell>
          <cell r="X241">
            <v>748.48</v>
          </cell>
          <cell r="Y241">
            <v>18585.855390000001</v>
          </cell>
          <cell r="AB241">
            <v>1001</v>
          </cell>
          <cell r="AE241">
            <v>192.3</v>
          </cell>
          <cell r="AF241">
            <v>273.22955254942769</v>
          </cell>
          <cell r="AH241">
            <v>0</v>
          </cell>
          <cell r="AI241">
            <v>11888.335416447368</v>
          </cell>
          <cell r="AL241">
            <v>990</v>
          </cell>
          <cell r="AN241">
            <v>2976</v>
          </cell>
          <cell r="AQ241">
            <v>4620.8200870129867</v>
          </cell>
          <cell r="AW241">
            <v>0</v>
          </cell>
          <cell r="AY241">
            <v>0</v>
          </cell>
          <cell r="BB241">
            <v>4879.8119999999999</v>
          </cell>
          <cell r="BF241">
            <v>0</v>
          </cell>
          <cell r="BH241">
            <v>4602.547184</v>
          </cell>
          <cell r="BI241">
            <v>3424</v>
          </cell>
          <cell r="BJ241">
            <v>3780.0919199999994</v>
          </cell>
          <cell r="BK241">
            <v>1930.5514800000001</v>
          </cell>
          <cell r="BL241">
            <v>432</v>
          </cell>
          <cell r="BM241">
            <v>3611.3030690000005</v>
          </cell>
          <cell r="BN241">
            <v>6622.1</v>
          </cell>
          <cell r="BO241">
            <v>2800.1064663132593</v>
          </cell>
          <cell r="BP241">
            <v>1651.5037142857102</v>
          </cell>
          <cell r="BQ241">
            <v>204</v>
          </cell>
        </row>
        <row r="242">
          <cell r="F242">
            <v>10</v>
          </cell>
          <cell r="J242" t="str">
            <v>НП8</v>
          </cell>
          <cell r="M242" t="str">
            <v>горизонт 1000м.</v>
          </cell>
          <cell r="P242">
            <v>32</v>
          </cell>
          <cell r="T242">
            <v>43039.866432000003</v>
          </cell>
          <cell r="V242">
            <v>0</v>
          </cell>
          <cell r="W242">
            <v>1694.2752359999999</v>
          </cell>
          <cell r="X242">
            <v>748.48</v>
          </cell>
          <cell r="Y242">
            <v>18585.855390000001</v>
          </cell>
          <cell r="AB242">
            <v>1001</v>
          </cell>
          <cell r="AE242">
            <v>192.3</v>
          </cell>
          <cell r="AF242">
            <v>273.45848074921958</v>
          </cell>
          <cell r="AH242">
            <v>0</v>
          </cell>
          <cell r="AI242">
            <v>11888.335416447369</v>
          </cell>
          <cell r="AL242">
            <v>990</v>
          </cell>
          <cell r="AN242">
            <v>2945.4</v>
          </cell>
          <cell r="AQ242">
            <v>5137.6786729227761</v>
          </cell>
          <cell r="AW242">
            <v>0</v>
          </cell>
          <cell r="AY242">
            <v>0</v>
          </cell>
          <cell r="BB242">
            <v>4879.8119999999999</v>
          </cell>
          <cell r="BF242">
            <v>0</v>
          </cell>
          <cell r="BH242">
            <v>4602.547184</v>
          </cell>
          <cell r="BI242">
            <v>3424</v>
          </cell>
          <cell r="BJ242">
            <v>3780.0919199999994</v>
          </cell>
          <cell r="BK242">
            <v>1930.5514800000001</v>
          </cell>
          <cell r="BL242">
            <v>432</v>
          </cell>
          <cell r="BM242">
            <v>3611.3030690000005</v>
          </cell>
          <cell r="BN242">
            <v>6622.1</v>
          </cell>
          <cell r="BO242">
            <v>2800.1064663132593</v>
          </cell>
          <cell r="BP242">
            <v>1651.5037142857102</v>
          </cell>
          <cell r="BQ242">
            <v>204</v>
          </cell>
        </row>
        <row r="243">
          <cell r="C243" t="str">
            <v>ГРП</v>
          </cell>
          <cell r="F243">
            <v>11</v>
          </cell>
          <cell r="J243" t="str">
            <v>Ю2-6</v>
          </cell>
          <cell r="M243" t="str">
            <v>горизонт 1000м.</v>
          </cell>
          <cell r="P243">
            <v>32</v>
          </cell>
          <cell r="T243">
            <v>39399.52784000001</v>
          </cell>
          <cell r="V243">
            <v>0</v>
          </cell>
          <cell r="W243">
            <v>75691.503681117232</v>
          </cell>
          <cell r="X243">
            <v>748.48</v>
          </cell>
          <cell r="Y243">
            <v>17085.855390000001</v>
          </cell>
          <cell r="AB243">
            <v>1001</v>
          </cell>
          <cell r="AE243">
            <v>192.3</v>
          </cell>
          <cell r="AF243">
            <v>272.71446409989596</v>
          </cell>
          <cell r="AH243">
            <v>0</v>
          </cell>
          <cell r="AI243">
            <v>11888.335416447369</v>
          </cell>
          <cell r="AL243">
            <v>990</v>
          </cell>
          <cell r="AN243">
            <v>1280</v>
          </cell>
          <cell r="AQ243">
            <v>3456</v>
          </cell>
          <cell r="AW243">
            <v>22496</v>
          </cell>
          <cell r="AY243">
            <v>2800</v>
          </cell>
          <cell r="BB243">
            <v>3977.1476701131005</v>
          </cell>
          <cell r="BF243">
            <v>7200</v>
          </cell>
          <cell r="BH243">
            <v>4337.6089439999996</v>
          </cell>
          <cell r="BN243">
            <v>9193</v>
          </cell>
          <cell r="BO243">
            <v>1512.1530151339714</v>
          </cell>
          <cell r="BP243">
            <v>916.384847483871</v>
          </cell>
          <cell r="BQ243">
            <v>95</v>
          </cell>
        </row>
        <row r="244">
          <cell r="C244" t="str">
            <v>ГРП</v>
          </cell>
          <cell r="F244">
            <v>11</v>
          </cell>
          <cell r="J244" t="str">
            <v>Ю2-6</v>
          </cell>
          <cell r="M244" t="str">
            <v>горизонт 1000м.</v>
          </cell>
          <cell r="N244" t="str">
            <v>пилот</v>
          </cell>
          <cell r="O244" t="str">
            <v>керн</v>
          </cell>
          <cell r="P244">
            <v>76</v>
          </cell>
          <cell r="T244">
            <v>93573.878619999989</v>
          </cell>
          <cell r="V244">
            <v>8251.6214880000007</v>
          </cell>
          <cell r="W244">
            <v>1490.4437011172297</v>
          </cell>
          <cell r="X244">
            <v>1777.64</v>
          </cell>
          <cell r="Y244">
            <v>20804.955389999999</v>
          </cell>
          <cell r="AB244">
            <v>1261</v>
          </cell>
          <cell r="AE244">
            <v>192.3</v>
          </cell>
          <cell r="AF244">
            <v>648.14755463059305</v>
          </cell>
          <cell r="AH244">
            <v>0</v>
          </cell>
          <cell r="AI244">
            <v>14976.214745394736</v>
          </cell>
          <cell r="AL244">
            <v>1155</v>
          </cell>
          <cell r="AN244">
            <v>3040</v>
          </cell>
          <cell r="AQ244">
            <v>8208</v>
          </cell>
          <cell r="AW244">
            <v>22496</v>
          </cell>
          <cell r="AY244">
            <v>2800</v>
          </cell>
          <cell r="BB244">
            <v>3977.1476701131005</v>
          </cell>
          <cell r="BF244">
            <v>7200</v>
          </cell>
          <cell r="BH244">
            <v>10301.821241999998</v>
          </cell>
          <cell r="BN244">
            <v>9193</v>
          </cell>
          <cell r="BO244">
            <v>1772.383361449761</v>
          </cell>
          <cell r="BP244">
            <v>1632.5138797419356</v>
          </cell>
          <cell r="BQ244">
            <v>95</v>
          </cell>
        </row>
        <row r="245">
          <cell r="C245" t="str">
            <v>ГРП</v>
          </cell>
          <cell r="F245">
            <v>11</v>
          </cell>
          <cell r="J245" t="str">
            <v>Ю2-6</v>
          </cell>
          <cell r="M245" t="str">
            <v>горизонт 1000м.</v>
          </cell>
          <cell r="P245">
            <v>32</v>
          </cell>
          <cell r="T245">
            <v>39399.527840000002</v>
          </cell>
          <cell r="V245">
            <v>0</v>
          </cell>
          <cell r="W245">
            <v>1490.4437011172297</v>
          </cell>
          <cell r="X245">
            <v>748.48</v>
          </cell>
          <cell r="Y245">
            <v>17085.855390000001</v>
          </cell>
          <cell r="AB245">
            <v>1001</v>
          </cell>
          <cell r="AE245">
            <v>192.3</v>
          </cell>
          <cell r="AF245">
            <v>274.20249739854319</v>
          </cell>
          <cell r="AH245">
            <v>0</v>
          </cell>
          <cell r="AI245">
            <v>11888.335416447369</v>
          </cell>
          <cell r="AL245">
            <v>990</v>
          </cell>
          <cell r="AN245">
            <v>1280</v>
          </cell>
          <cell r="AQ245">
            <v>3456</v>
          </cell>
          <cell r="AW245">
            <v>22496</v>
          </cell>
          <cell r="AY245">
            <v>2800</v>
          </cell>
          <cell r="BB245">
            <v>3977.1476701131005</v>
          </cell>
          <cell r="BF245">
            <v>7200</v>
          </cell>
          <cell r="BH245">
            <v>4337.6089439999996</v>
          </cell>
          <cell r="BN245">
            <v>9193</v>
          </cell>
          <cell r="BO245">
            <v>1512.1530151339714</v>
          </cell>
          <cell r="BP245">
            <v>930.36334210752693</v>
          </cell>
          <cell r="BQ245">
            <v>95</v>
          </cell>
        </row>
        <row r="246">
          <cell r="C246" t="str">
            <v>ГРП</v>
          </cell>
          <cell r="F246">
            <v>11</v>
          </cell>
          <cell r="J246" t="str">
            <v>Ю2-6</v>
          </cell>
          <cell r="M246" t="str">
            <v>горизонт 1000м.</v>
          </cell>
          <cell r="P246">
            <v>32</v>
          </cell>
          <cell r="T246">
            <v>39399.527839999995</v>
          </cell>
          <cell r="V246">
            <v>0</v>
          </cell>
          <cell r="W246">
            <v>1490.4437011172297</v>
          </cell>
          <cell r="X246">
            <v>748.48</v>
          </cell>
          <cell r="Y246">
            <v>17085.855390000001</v>
          </cell>
          <cell r="AB246">
            <v>1001</v>
          </cell>
          <cell r="AE246">
            <v>192.3</v>
          </cell>
          <cell r="AF246">
            <v>272.88616024973982</v>
          </cell>
          <cell r="AH246">
            <v>0</v>
          </cell>
          <cell r="AI246">
            <v>11888.335416447369</v>
          </cell>
          <cell r="AL246">
            <v>990</v>
          </cell>
          <cell r="AN246">
            <v>1280</v>
          </cell>
          <cell r="AQ246">
            <v>3456</v>
          </cell>
          <cell r="AW246">
            <v>22496</v>
          </cell>
          <cell r="AY246">
            <v>2800</v>
          </cell>
          <cell r="BB246">
            <v>3977.1476701131005</v>
          </cell>
          <cell r="BF246">
            <v>7200</v>
          </cell>
          <cell r="BH246">
            <v>4337.6089439999996</v>
          </cell>
          <cell r="BN246">
            <v>9193</v>
          </cell>
          <cell r="BO246">
            <v>1512.1530151339714</v>
          </cell>
          <cell r="BP246">
            <v>917.99775070967746</v>
          </cell>
          <cell r="BQ246">
            <v>95</v>
          </cell>
        </row>
        <row r="247">
          <cell r="C247" t="str">
            <v>ГРП</v>
          </cell>
          <cell r="F247">
            <v>11</v>
          </cell>
          <cell r="J247" t="str">
            <v>Ю2-6</v>
          </cell>
          <cell r="M247" t="str">
            <v>горизонт 1000м.</v>
          </cell>
          <cell r="P247">
            <v>32</v>
          </cell>
          <cell r="T247">
            <v>39399.527839999995</v>
          </cell>
          <cell r="V247">
            <v>0</v>
          </cell>
          <cell r="W247">
            <v>1490.4437011172297</v>
          </cell>
          <cell r="X247">
            <v>748.48</v>
          </cell>
          <cell r="Y247">
            <v>17085.855390000001</v>
          </cell>
          <cell r="AB247">
            <v>1001</v>
          </cell>
          <cell r="AE247">
            <v>192.3</v>
          </cell>
          <cell r="AF247">
            <v>273.8018730489074</v>
          </cell>
          <cell r="AH247">
            <v>0</v>
          </cell>
          <cell r="AI247">
            <v>11888.335416447368</v>
          </cell>
          <cell r="AL247">
            <v>990</v>
          </cell>
          <cell r="AN247">
            <v>1280</v>
          </cell>
          <cell r="AQ247">
            <v>3456</v>
          </cell>
          <cell r="AW247">
            <v>22496</v>
          </cell>
          <cell r="AY247">
            <v>2800</v>
          </cell>
          <cell r="BB247">
            <v>3778.2902866074446</v>
          </cell>
          <cell r="BF247">
            <v>7200</v>
          </cell>
          <cell r="BH247">
            <v>4337.6089439999996</v>
          </cell>
          <cell r="BN247">
            <v>9193</v>
          </cell>
          <cell r="BO247">
            <v>1512.1530151339714</v>
          </cell>
          <cell r="BP247">
            <v>926.59990124731189</v>
          </cell>
          <cell r="BQ247">
            <v>95</v>
          </cell>
        </row>
        <row r="248">
          <cell r="C248" t="str">
            <v>ГРП</v>
          </cell>
          <cell r="F248">
            <v>11</v>
          </cell>
          <cell r="J248" t="str">
            <v>Ю2-6</v>
          </cell>
          <cell r="M248" t="str">
            <v>горизонт 1000м.</v>
          </cell>
          <cell r="P248">
            <v>32</v>
          </cell>
          <cell r="T248">
            <v>39399.527839999995</v>
          </cell>
          <cell r="V248">
            <v>0</v>
          </cell>
          <cell r="W248">
            <v>1490.4437011172297</v>
          </cell>
          <cell r="X248">
            <v>748.48</v>
          </cell>
          <cell r="Y248">
            <v>17085.855390000001</v>
          </cell>
          <cell r="AB248">
            <v>1001</v>
          </cell>
          <cell r="AE248">
            <v>192.3</v>
          </cell>
          <cell r="AF248">
            <v>272.542767950052</v>
          </cell>
          <cell r="AH248">
            <v>0</v>
          </cell>
          <cell r="AI248">
            <v>11888.335416447368</v>
          </cell>
          <cell r="AL248">
            <v>990</v>
          </cell>
          <cell r="AN248">
            <v>1280</v>
          </cell>
          <cell r="AQ248">
            <v>3456</v>
          </cell>
          <cell r="AW248">
            <v>22496</v>
          </cell>
          <cell r="AY248">
            <v>2800</v>
          </cell>
          <cell r="BB248">
            <v>3778.2902866074451</v>
          </cell>
          <cell r="BF248">
            <v>7200</v>
          </cell>
          <cell r="BH248">
            <v>4337.6089439999996</v>
          </cell>
          <cell r="BN248">
            <v>9193</v>
          </cell>
          <cell r="BO248">
            <v>1512.1530151339714</v>
          </cell>
          <cell r="BP248">
            <v>914.77194425806454</v>
          </cell>
          <cell r="BQ248">
            <v>95</v>
          </cell>
        </row>
        <row r="249">
          <cell r="C249" t="str">
            <v>ГРП</v>
          </cell>
          <cell r="F249">
            <v>11</v>
          </cell>
          <cell r="J249" t="str">
            <v>Ю2-6</v>
          </cell>
          <cell r="M249" t="str">
            <v>горизонт 1000м.</v>
          </cell>
          <cell r="P249">
            <v>32</v>
          </cell>
          <cell r="T249">
            <v>39399.527839999995</v>
          </cell>
          <cell r="V249">
            <v>0</v>
          </cell>
          <cell r="W249">
            <v>1490.4437011172297</v>
          </cell>
          <cell r="X249">
            <v>748.48</v>
          </cell>
          <cell r="Y249">
            <v>17085.855390000001</v>
          </cell>
          <cell r="AB249">
            <v>1001</v>
          </cell>
          <cell r="AE249">
            <v>192.3</v>
          </cell>
          <cell r="AF249">
            <v>275.48613051880483</v>
          </cell>
          <cell r="AH249">
            <v>0</v>
          </cell>
          <cell r="AI249">
            <v>11888.335416447369</v>
          </cell>
          <cell r="AL249">
            <v>990</v>
          </cell>
          <cell r="AN249">
            <v>1280</v>
          </cell>
          <cell r="AQ249">
            <v>3456</v>
          </cell>
          <cell r="AW249">
            <v>22496</v>
          </cell>
          <cell r="AY249">
            <v>2800</v>
          </cell>
          <cell r="BB249">
            <v>3778.2902866074446</v>
          </cell>
          <cell r="BF249">
            <v>7200</v>
          </cell>
          <cell r="BH249">
            <v>4337.6089439999996</v>
          </cell>
          <cell r="BN249">
            <v>9193</v>
          </cell>
          <cell r="BO249">
            <v>1512.1530151339714</v>
          </cell>
          <cell r="BP249">
            <v>942.421713843318</v>
          </cell>
          <cell r="BQ249">
            <v>95</v>
          </cell>
        </row>
        <row r="250">
          <cell r="C250" t="str">
            <v>ГРП</v>
          </cell>
          <cell r="F250">
            <v>11</v>
          </cell>
          <cell r="J250" t="str">
            <v>Ю2-6</v>
          </cell>
          <cell r="M250" t="str">
            <v>горизонт 1000м.</v>
          </cell>
          <cell r="P250">
            <v>31</v>
          </cell>
          <cell r="T250">
            <v>38168.292594999999</v>
          </cell>
          <cell r="V250">
            <v>0</v>
          </cell>
          <cell r="W250">
            <v>1490.4437011172297</v>
          </cell>
          <cell r="X250">
            <v>725.09</v>
          </cell>
          <cell r="Y250">
            <v>17085.855390000001</v>
          </cell>
          <cell r="AB250">
            <v>1001</v>
          </cell>
          <cell r="AE250">
            <v>192.3</v>
          </cell>
          <cell r="AF250">
            <v>265.86540805708341</v>
          </cell>
          <cell r="AH250">
            <v>0</v>
          </cell>
          <cell r="AI250">
            <v>11888.335416447368</v>
          </cell>
          <cell r="AL250">
            <v>990</v>
          </cell>
          <cell r="AN250">
            <v>1240</v>
          </cell>
          <cell r="AQ250">
            <v>3348</v>
          </cell>
          <cell r="AW250">
            <v>22496</v>
          </cell>
          <cell r="AY250">
            <v>2800</v>
          </cell>
          <cell r="BB250">
            <v>3778.2902866074451</v>
          </cell>
          <cell r="BF250">
            <v>7200</v>
          </cell>
          <cell r="BH250">
            <v>4202.0586644999994</v>
          </cell>
          <cell r="BN250">
            <v>9193</v>
          </cell>
          <cell r="BO250">
            <v>1512.1530151339714</v>
          </cell>
          <cell r="BP250">
            <v>915.92401799078345</v>
          </cell>
          <cell r="BQ250">
            <v>95</v>
          </cell>
        </row>
        <row r="251">
          <cell r="C251" t="str">
            <v>ГРП</v>
          </cell>
          <cell r="F251">
            <v>11</v>
          </cell>
          <cell r="J251" t="str">
            <v>Ю2-6</v>
          </cell>
          <cell r="M251" t="str">
            <v>горизонт 1000м.</v>
          </cell>
          <cell r="N251" t="str">
            <v>пилот</v>
          </cell>
          <cell r="P251">
            <v>40</v>
          </cell>
          <cell r="T251">
            <v>49249.409799999994</v>
          </cell>
          <cell r="V251">
            <v>0</v>
          </cell>
          <cell r="W251">
            <v>1490.4437011172297</v>
          </cell>
          <cell r="X251">
            <v>935.60000000000014</v>
          </cell>
          <cell r="Y251">
            <v>20804.955389999999</v>
          </cell>
          <cell r="AB251">
            <v>1261</v>
          </cell>
          <cell r="AE251">
            <v>192.3</v>
          </cell>
          <cell r="AF251">
            <v>342.28095733610826</v>
          </cell>
          <cell r="AH251">
            <v>0</v>
          </cell>
          <cell r="AI251">
            <v>14976.214745394736</v>
          </cell>
          <cell r="AL251">
            <v>1155</v>
          </cell>
          <cell r="AN251">
            <v>1600</v>
          </cell>
          <cell r="AQ251">
            <v>4320</v>
          </cell>
          <cell r="AW251">
            <v>22496</v>
          </cell>
          <cell r="AY251">
            <v>2800</v>
          </cell>
          <cell r="BB251">
            <v>3778.2902866074446</v>
          </cell>
          <cell r="BF251">
            <v>7200</v>
          </cell>
          <cell r="BH251">
            <v>5422.0111800000004</v>
          </cell>
          <cell r="BN251">
            <v>9193</v>
          </cell>
          <cell r="BO251">
            <v>1772.3833614497607</v>
          </cell>
          <cell r="BP251">
            <v>1058.8579657634409</v>
          </cell>
          <cell r="BQ251">
            <v>95</v>
          </cell>
        </row>
        <row r="252">
          <cell r="C252" t="str">
            <v>ГРП</v>
          </cell>
          <cell r="F252">
            <v>11</v>
          </cell>
          <cell r="J252" t="str">
            <v>Ю2-6</v>
          </cell>
          <cell r="M252" t="str">
            <v>горизонт 1000м.</v>
          </cell>
          <cell r="P252">
            <v>31</v>
          </cell>
          <cell r="T252">
            <v>38168.292594999999</v>
          </cell>
          <cell r="V252">
            <v>0</v>
          </cell>
          <cell r="W252">
            <v>1490.4437011172297</v>
          </cell>
          <cell r="X252">
            <v>725.09</v>
          </cell>
          <cell r="Y252">
            <v>17085.855390000001</v>
          </cell>
          <cell r="AB252">
            <v>1001</v>
          </cell>
          <cell r="AE252">
            <v>192.3</v>
          </cell>
          <cell r="AF252">
            <v>264.82705515088452</v>
          </cell>
          <cell r="AH252">
            <v>0</v>
          </cell>
          <cell r="AI252">
            <v>11888.335416447369</v>
          </cell>
          <cell r="AL252">
            <v>990</v>
          </cell>
          <cell r="AN252">
            <v>1240</v>
          </cell>
          <cell r="AQ252">
            <v>3348</v>
          </cell>
          <cell r="AW252">
            <v>22496</v>
          </cell>
          <cell r="AY252">
            <v>2800</v>
          </cell>
          <cell r="BB252">
            <v>3778.2902866074446</v>
          </cell>
          <cell r="BF252">
            <v>7200</v>
          </cell>
          <cell r="BH252">
            <v>4202.0586645000003</v>
          </cell>
          <cell r="BN252">
            <v>9193</v>
          </cell>
          <cell r="BO252">
            <v>1512.1530151339714</v>
          </cell>
          <cell r="BP252">
            <v>906.16979372043011</v>
          </cell>
          <cell r="BQ252">
            <v>95</v>
          </cell>
        </row>
        <row r="253">
          <cell r="C253" t="str">
            <v>ГРП</v>
          </cell>
          <cell r="F253">
            <v>11</v>
          </cell>
          <cell r="J253" t="str">
            <v>Ю2-6</v>
          </cell>
          <cell r="M253" t="str">
            <v>горизонт 1000м.</v>
          </cell>
          <cell r="P253">
            <v>31</v>
          </cell>
          <cell r="T253">
            <v>38168.292594999999</v>
          </cell>
          <cell r="V253">
            <v>0</v>
          </cell>
          <cell r="W253">
            <v>1490.4437011172297</v>
          </cell>
          <cell r="X253">
            <v>725.09</v>
          </cell>
          <cell r="Y253">
            <v>17085.855390000001</v>
          </cell>
          <cell r="AB253">
            <v>1001</v>
          </cell>
          <cell r="AE253">
            <v>192.3</v>
          </cell>
          <cell r="AF253">
            <v>264.82705515088452</v>
          </cell>
          <cell r="AH253">
            <v>0</v>
          </cell>
          <cell r="AI253">
            <v>11888.335416447369</v>
          </cell>
          <cell r="AL253">
            <v>990</v>
          </cell>
          <cell r="AN253">
            <v>1240</v>
          </cell>
          <cell r="AQ253">
            <v>3348</v>
          </cell>
          <cell r="AW253">
            <v>22496</v>
          </cell>
          <cell r="AY253">
            <v>2800</v>
          </cell>
          <cell r="BB253">
            <v>3778.2902866074446</v>
          </cell>
          <cell r="BF253">
            <v>7200</v>
          </cell>
          <cell r="BH253">
            <v>4202.0586645000003</v>
          </cell>
          <cell r="BN253">
            <v>9193</v>
          </cell>
          <cell r="BO253">
            <v>1512.1530151339714</v>
          </cell>
          <cell r="BP253">
            <v>906.16979372043011</v>
          </cell>
          <cell r="BQ253">
            <v>95</v>
          </cell>
        </row>
        <row r="254">
          <cell r="C254" t="str">
            <v>ГРП</v>
          </cell>
          <cell r="F254">
            <v>11</v>
          </cell>
          <cell r="J254" t="str">
            <v>Ю2-6</v>
          </cell>
          <cell r="M254" t="str">
            <v>горизонт 1000м.</v>
          </cell>
          <cell r="P254">
            <v>31</v>
          </cell>
          <cell r="T254">
            <v>38168.292594999999</v>
          </cell>
          <cell r="V254">
            <v>0</v>
          </cell>
          <cell r="W254">
            <v>1490.4437011172297</v>
          </cell>
          <cell r="X254">
            <v>725.09</v>
          </cell>
          <cell r="Y254">
            <v>17085.855390000001</v>
          </cell>
          <cell r="AB254">
            <v>1001</v>
          </cell>
          <cell r="AE254">
            <v>192.3</v>
          </cell>
          <cell r="AF254">
            <v>264.02580645161288</v>
          </cell>
          <cell r="AH254">
            <v>0</v>
          </cell>
          <cell r="AI254">
            <v>11888.335416447368</v>
          </cell>
          <cell r="AL254">
            <v>990</v>
          </cell>
          <cell r="AN254">
            <v>1240</v>
          </cell>
          <cell r="AQ254">
            <v>3348</v>
          </cell>
          <cell r="AW254">
            <v>22496</v>
          </cell>
          <cell r="AY254">
            <v>2800</v>
          </cell>
          <cell r="BB254">
            <v>3778.2902866074446</v>
          </cell>
          <cell r="BF254">
            <v>7200</v>
          </cell>
          <cell r="BH254">
            <v>4202.0586644999994</v>
          </cell>
          <cell r="BN254">
            <v>9193</v>
          </cell>
          <cell r="BO254">
            <v>1512.1530151339712</v>
          </cell>
          <cell r="BP254">
            <v>898.64291200000002</v>
          </cell>
          <cell r="BQ254">
            <v>95</v>
          </cell>
        </row>
        <row r="255">
          <cell r="C255" t="str">
            <v>ГРП</v>
          </cell>
          <cell r="F255">
            <v>11</v>
          </cell>
          <cell r="J255" t="str">
            <v>Ю2-6</v>
          </cell>
          <cell r="M255" t="str">
            <v>горизонт 1000м.</v>
          </cell>
          <cell r="P255">
            <v>31</v>
          </cell>
          <cell r="T255">
            <v>38168.292594999999</v>
          </cell>
          <cell r="V255">
            <v>0</v>
          </cell>
          <cell r="W255">
            <v>1490.4437011172297</v>
          </cell>
          <cell r="X255">
            <v>725.09</v>
          </cell>
          <cell r="Y255">
            <v>17085.855390000001</v>
          </cell>
          <cell r="AB255">
            <v>1001</v>
          </cell>
          <cell r="AE255">
            <v>192.3</v>
          </cell>
          <cell r="AF255">
            <v>265.22767950052025</v>
          </cell>
          <cell r="AH255">
            <v>0</v>
          </cell>
          <cell r="AI255">
            <v>11888.335416447368</v>
          </cell>
          <cell r="AL255">
            <v>990</v>
          </cell>
          <cell r="AN255">
            <v>1240</v>
          </cell>
          <cell r="AQ255">
            <v>3348</v>
          </cell>
          <cell r="AW255">
            <v>22496</v>
          </cell>
          <cell r="AY255">
            <v>2800</v>
          </cell>
          <cell r="BB255">
            <v>3778.2902866074446</v>
          </cell>
          <cell r="BF255">
            <v>7200</v>
          </cell>
          <cell r="BH255">
            <v>4202.0586644999994</v>
          </cell>
          <cell r="BN255">
            <v>9193</v>
          </cell>
          <cell r="BO255">
            <v>1512.1530151339714</v>
          </cell>
          <cell r="BP255">
            <v>909.93323458064515</v>
          </cell>
          <cell r="BQ255">
            <v>95</v>
          </cell>
        </row>
        <row r="256">
          <cell r="F256">
            <v>11</v>
          </cell>
          <cell r="J256" t="str">
            <v>НП5</v>
          </cell>
          <cell r="M256" t="str">
            <v>горизонт 1000м.</v>
          </cell>
          <cell r="P256">
            <v>31</v>
          </cell>
          <cell r="T256">
            <v>38168.292594999999</v>
          </cell>
          <cell r="V256">
            <v>0</v>
          </cell>
          <cell r="W256">
            <v>1490.4437011172297</v>
          </cell>
          <cell r="X256">
            <v>725.09</v>
          </cell>
          <cell r="Y256">
            <v>17085.855390000001</v>
          </cell>
          <cell r="AB256">
            <v>1001</v>
          </cell>
          <cell r="AE256">
            <v>192.3</v>
          </cell>
          <cell r="AF256">
            <v>264.42643080124867</v>
          </cell>
          <cell r="AH256">
            <v>0</v>
          </cell>
          <cell r="AI256">
            <v>11888.335416447368</v>
          </cell>
          <cell r="AL256">
            <v>990</v>
          </cell>
          <cell r="AN256">
            <v>1240</v>
          </cell>
          <cell r="AQ256">
            <v>3348</v>
          </cell>
          <cell r="AW256">
            <v>0</v>
          </cell>
          <cell r="AY256">
            <v>0</v>
          </cell>
          <cell r="BB256">
            <v>3778.2902866074446</v>
          </cell>
          <cell r="BF256">
            <v>0</v>
          </cell>
          <cell r="BH256">
            <v>4202.0586644999994</v>
          </cell>
          <cell r="BN256">
            <v>6622.1</v>
          </cell>
          <cell r="BO256">
            <v>1512.1530151339714</v>
          </cell>
          <cell r="BP256">
            <v>678.40635286021518</v>
          </cell>
          <cell r="BQ256">
            <v>0</v>
          </cell>
        </row>
        <row r="257">
          <cell r="F257">
            <v>11</v>
          </cell>
          <cell r="J257" t="str">
            <v>НП5</v>
          </cell>
          <cell r="M257" t="str">
            <v>горизонт 1000м.</v>
          </cell>
          <cell r="P257">
            <v>31</v>
          </cell>
          <cell r="T257">
            <v>38168.292594999992</v>
          </cell>
          <cell r="V257">
            <v>0</v>
          </cell>
          <cell r="W257">
            <v>1490.4437011172297</v>
          </cell>
          <cell r="X257">
            <v>725.09</v>
          </cell>
          <cell r="Y257">
            <v>17085.855390000001</v>
          </cell>
          <cell r="AB257">
            <v>1001.0000000000001</v>
          </cell>
          <cell r="AE257">
            <v>192.3</v>
          </cell>
          <cell r="AF257">
            <v>265.5138397502601</v>
          </cell>
          <cell r="AH257">
            <v>0</v>
          </cell>
          <cell r="AI257">
            <v>11888.335416447368</v>
          </cell>
          <cell r="AL257">
            <v>990</v>
          </cell>
          <cell r="AN257">
            <v>1240</v>
          </cell>
          <cell r="AQ257">
            <v>3348</v>
          </cell>
          <cell r="AW257">
            <v>0</v>
          </cell>
          <cell r="AY257">
            <v>0</v>
          </cell>
          <cell r="BB257">
            <v>3661.4359478463898</v>
          </cell>
          <cell r="BF257">
            <v>0</v>
          </cell>
          <cell r="BH257">
            <v>4202.0586644999994</v>
          </cell>
          <cell r="BN257">
            <v>6622.1</v>
          </cell>
          <cell r="BO257">
            <v>1512.1530151339714</v>
          </cell>
          <cell r="BP257">
            <v>688.62140662365596</v>
          </cell>
          <cell r="BQ257">
            <v>0</v>
          </cell>
        </row>
        <row r="258">
          <cell r="F258">
            <v>11</v>
          </cell>
          <cell r="J258" t="str">
            <v>НП5</v>
          </cell>
          <cell r="M258" t="str">
            <v>горизонт 1000м.</v>
          </cell>
          <cell r="P258">
            <v>31</v>
          </cell>
          <cell r="T258">
            <v>38168.292594999999</v>
          </cell>
          <cell r="V258">
            <v>0</v>
          </cell>
          <cell r="W258">
            <v>1490.4437011172297</v>
          </cell>
          <cell r="X258">
            <v>725.09</v>
          </cell>
          <cell r="Y258">
            <v>17085.855390000001</v>
          </cell>
          <cell r="AB258">
            <v>1001</v>
          </cell>
          <cell r="AE258">
            <v>192.3</v>
          </cell>
          <cell r="AF258">
            <v>264.14027055150882</v>
          </cell>
          <cell r="AH258">
            <v>0</v>
          </cell>
          <cell r="AI258">
            <v>11888.335416447369</v>
          </cell>
          <cell r="AL258">
            <v>990</v>
          </cell>
          <cell r="AN258">
            <v>1240</v>
          </cell>
          <cell r="AQ258">
            <v>3348</v>
          </cell>
          <cell r="AW258">
            <v>0</v>
          </cell>
          <cell r="AY258">
            <v>0</v>
          </cell>
          <cell r="BB258">
            <v>3672.30611889393</v>
          </cell>
          <cell r="BF258">
            <v>0</v>
          </cell>
          <cell r="BH258">
            <v>4202.0586644999994</v>
          </cell>
          <cell r="BN258">
            <v>6622.1</v>
          </cell>
          <cell r="BO258">
            <v>1512.1530151339714</v>
          </cell>
          <cell r="BP258">
            <v>501.07526881720429</v>
          </cell>
          <cell r="BQ258">
            <v>0</v>
          </cell>
        </row>
        <row r="259">
          <cell r="F259">
            <v>11</v>
          </cell>
          <cell r="J259" t="str">
            <v>НП8</v>
          </cell>
          <cell r="M259" t="str">
            <v>горизонт 1000м.</v>
          </cell>
          <cell r="N259" t="str">
            <v>пилот</v>
          </cell>
          <cell r="P259">
            <v>39</v>
          </cell>
          <cell r="T259">
            <v>48018.174554999991</v>
          </cell>
          <cell r="V259">
            <v>0</v>
          </cell>
          <cell r="W259">
            <v>1490.4437011172297</v>
          </cell>
          <cell r="X259">
            <v>912.21</v>
          </cell>
          <cell r="Y259">
            <v>20804.955389999999</v>
          </cell>
          <cell r="AB259">
            <v>1261</v>
          </cell>
          <cell r="AE259">
            <v>192.3</v>
          </cell>
          <cell r="AF259">
            <v>333.63317972350228</v>
          </cell>
          <cell r="AH259">
            <v>0</v>
          </cell>
          <cell r="AI259">
            <v>14976.214745394736</v>
          </cell>
          <cell r="AL259">
            <v>1155</v>
          </cell>
          <cell r="AN259">
            <v>1560</v>
          </cell>
          <cell r="AQ259">
            <v>4212</v>
          </cell>
          <cell r="AW259">
            <v>0</v>
          </cell>
          <cell r="AY259">
            <v>0</v>
          </cell>
          <cell r="BB259">
            <v>3661.4359478463903</v>
          </cell>
          <cell r="BF259">
            <v>0</v>
          </cell>
          <cell r="BH259">
            <v>5286.4609004999993</v>
          </cell>
          <cell r="BN259">
            <v>6622.1</v>
          </cell>
          <cell r="BO259">
            <v>1772.383361449761</v>
          </cell>
          <cell r="BP259">
            <v>817.50005485714291</v>
          </cell>
          <cell r="BQ259">
            <v>0</v>
          </cell>
        </row>
        <row r="260">
          <cell r="F260">
            <v>11</v>
          </cell>
          <cell r="J260" t="str">
            <v>НП8</v>
          </cell>
          <cell r="M260" t="str">
            <v>горизонт 1000м.</v>
          </cell>
          <cell r="P260">
            <v>30</v>
          </cell>
          <cell r="T260">
            <v>36937.057350000003</v>
          </cell>
          <cell r="V260">
            <v>0</v>
          </cell>
          <cell r="W260">
            <v>1490.4437011172297</v>
          </cell>
          <cell r="X260">
            <v>701.7</v>
          </cell>
          <cell r="Y260">
            <v>17085.855390000001</v>
          </cell>
          <cell r="AB260">
            <v>1001</v>
          </cell>
          <cell r="AE260">
            <v>192.3</v>
          </cell>
          <cell r="AF260">
            <v>258.82012784302066</v>
          </cell>
          <cell r="AH260">
            <v>0</v>
          </cell>
          <cell r="AI260">
            <v>11888.335416447368</v>
          </cell>
          <cell r="AL260">
            <v>990</v>
          </cell>
          <cell r="AN260">
            <v>1200</v>
          </cell>
          <cell r="AQ260">
            <v>3240</v>
          </cell>
          <cell r="AW260">
            <v>0</v>
          </cell>
          <cell r="AY260">
            <v>0</v>
          </cell>
          <cell r="BB260">
            <v>3661.4359478463903</v>
          </cell>
          <cell r="BF260">
            <v>0</v>
          </cell>
          <cell r="BH260">
            <v>4066.5083849999996</v>
          </cell>
          <cell r="BN260">
            <v>6622.1</v>
          </cell>
          <cell r="BO260">
            <v>1512.1530151339714</v>
          </cell>
          <cell r="BP260">
            <v>689.61987052534573</v>
          </cell>
          <cell r="BQ260">
            <v>0</v>
          </cell>
        </row>
        <row r="261">
          <cell r="F261">
            <v>11</v>
          </cell>
          <cell r="J261" t="str">
            <v>НП8</v>
          </cell>
          <cell r="M261" t="str">
            <v>горизонт 1000м.</v>
          </cell>
          <cell r="P261">
            <v>30</v>
          </cell>
          <cell r="T261">
            <v>36937.057350000003</v>
          </cell>
          <cell r="V261">
            <v>0</v>
          </cell>
          <cell r="W261">
            <v>1490.4437011172297</v>
          </cell>
          <cell r="X261">
            <v>701.7</v>
          </cell>
          <cell r="Y261">
            <v>17085.855390000001</v>
          </cell>
          <cell r="AB261">
            <v>1001</v>
          </cell>
          <cell r="AE261">
            <v>192.3</v>
          </cell>
          <cell r="AF261">
            <v>256.25286160249738</v>
          </cell>
          <cell r="AH261">
            <v>0</v>
          </cell>
          <cell r="AI261">
            <v>11888.335416447368</v>
          </cell>
          <cell r="AL261">
            <v>990</v>
          </cell>
          <cell r="AN261">
            <v>1200</v>
          </cell>
          <cell r="AQ261">
            <v>3240</v>
          </cell>
          <cell r="AW261">
            <v>0</v>
          </cell>
          <cell r="AY261">
            <v>0</v>
          </cell>
          <cell r="BB261">
            <v>3661.4359478463898</v>
          </cell>
          <cell r="BF261">
            <v>0</v>
          </cell>
          <cell r="BH261">
            <v>4066.5083849999996</v>
          </cell>
          <cell r="BN261">
            <v>6622.1</v>
          </cell>
          <cell r="BO261">
            <v>1512.1530151339714</v>
          </cell>
          <cell r="BP261">
            <v>665.50312705376348</v>
          </cell>
          <cell r="BQ261">
            <v>0</v>
          </cell>
        </row>
        <row r="262">
          <cell r="F262">
            <v>11</v>
          </cell>
          <cell r="J262" t="str">
            <v>НП8</v>
          </cell>
          <cell r="M262" t="str">
            <v>горизонт 1000м.</v>
          </cell>
          <cell r="P262">
            <v>30</v>
          </cell>
          <cell r="T262">
            <v>36937.057349999995</v>
          </cell>
          <cell r="V262">
            <v>0</v>
          </cell>
          <cell r="W262">
            <v>1490.4437011172297</v>
          </cell>
          <cell r="X262">
            <v>701.7</v>
          </cell>
          <cell r="Y262">
            <v>17085.855390000001</v>
          </cell>
          <cell r="AB262">
            <v>1001.0000000000001</v>
          </cell>
          <cell r="AE262">
            <v>192.3</v>
          </cell>
          <cell r="AF262">
            <v>255.79500520291364</v>
          </cell>
          <cell r="AH262">
            <v>0</v>
          </cell>
          <cell r="AI262">
            <v>11888.335416447369</v>
          </cell>
          <cell r="AL262">
            <v>990</v>
          </cell>
          <cell r="AN262">
            <v>1200</v>
          </cell>
          <cell r="AQ262">
            <v>3240</v>
          </cell>
          <cell r="AW262">
            <v>0</v>
          </cell>
          <cell r="AY262">
            <v>0</v>
          </cell>
          <cell r="BB262">
            <v>3661.4359478463898</v>
          </cell>
          <cell r="BF262">
            <v>0</v>
          </cell>
          <cell r="BH262">
            <v>4066.5083849999996</v>
          </cell>
          <cell r="BN262">
            <v>6622.1</v>
          </cell>
          <cell r="BO262">
            <v>1512.1530151339714</v>
          </cell>
          <cell r="BP262">
            <v>661.20205178494632</v>
          </cell>
          <cell r="BQ262">
            <v>0</v>
          </cell>
        </row>
        <row r="263">
          <cell r="F263">
            <v>11</v>
          </cell>
          <cell r="J263" t="str">
            <v>НП4</v>
          </cell>
          <cell r="M263" t="str">
            <v>горизонт 1500м.</v>
          </cell>
          <cell r="P263">
            <v>32</v>
          </cell>
          <cell r="T263">
            <v>39399.527839999995</v>
          </cell>
          <cell r="V263">
            <v>0</v>
          </cell>
          <cell r="W263">
            <v>1490.4437011172297</v>
          </cell>
          <cell r="X263">
            <v>748.48</v>
          </cell>
          <cell r="Y263">
            <v>19880.355390000001</v>
          </cell>
          <cell r="AB263">
            <v>1131</v>
          </cell>
          <cell r="AE263">
            <v>192.3</v>
          </cell>
          <cell r="AF263">
            <v>274.14526534859522</v>
          </cell>
          <cell r="AH263">
            <v>0</v>
          </cell>
          <cell r="AI263">
            <v>13432.275080921054</v>
          </cell>
          <cell r="AL263">
            <v>990</v>
          </cell>
          <cell r="AN263">
            <v>1280</v>
          </cell>
          <cell r="AQ263">
            <v>3456</v>
          </cell>
          <cell r="AW263">
            <v>0</v>
          </cell>
          <cell r="AY263">
            <v>0</v>
          </cell>
          <cell r="BB263">
            <v>3661.4359478463898</v>
          </cell>
          <cell r="BF263">
            <v>0</v>
          </cell>
          <cell r="BH263">
            <v>4337.6089439999996</v>
          </cell>
          <cell r="BN263">
            <v>10479.1</v>
          </cell>
          <cell r="BO263">
            <v>1635.668188291866</v>
          </cell>
          <cell r="BP263">
            <v>705.82570769892482</v>
          </cell>
          <cell r="BQ263">
            <v>0</v>
          </cell>
        </row>
        <row r="264">
          <cell r="F264">
            <v>11</v>
          </cell>
          <cell r="J264" t="str">
            <v>НП4</v>
          </cell>
          <cell r="M264" t="str">
            <v>горизонт 1500м.</v>
          </cell>
          <cell r="P264">
            <v>32</v>
          </cell>
          <cell r="T264">
            <v>39399.527839999995</v>
          </cell>
          <cell r="V264">
            <v>0</v>
          </cell>
          <cell r="W264">
            <v>1490.4437011172297</v>
          </cell>
          <cell r="X264">
            <v>748.48</v>
          </cell>
          <cell r="Y264">
            <v>19880.355390000001</v>
          </cell>
          <cell r="AB264">
            <v>1131</v>
          </cell>
          <cell r="AE264">
            <v>192.3</v>
          </cell>
          <cell r="AF264">
            <v>272.542767950052</v>
          </cell>
          <cell r="AH264">
            <v>0</v>
          </cell>
          <cell r="AI264">
            <v>13432.275080921054</v>
          </cell>
          <cell r="AL264">
            <v>990</v>
          </cell>
          <cell r="AN264">
            <v>1280</v>
          </cell>
          <cell r="AQ264">
            <v>3456</v>
          </cell>
          <cell r="AW264">
            <v>0</v>
          </cell>
          <cell r="AY264">
            <v>0</v>
          </cell>
          <cell r="BB264">
            <v>3661.4359478463898</v>
          </cell>
          <cell r="BF264">
            <v>0</v>
          </cell>
          <cell r="BH264">
            <v>4337.6089440000005</v>
          </cell>
          <cell r="BN264">
            <v>10479.1</v>
          </cell>
          <cell r="BO264">
            <v>1635.6681882918663</v>
          </cell>
          <cell r="BP264">
            <v>690.77194425806454</v>
          </cell>
          <cell r="BQ264">
            <v>0</v>
          </cell>
        </row>
        <row r="265">
          <cell r="C265" t="str">
            <v>ГРП</v>
          </cell>
          <cell r="F265">
            <v>12</v>
          </cell>
          <cell r="J265" t="str">
            <v>Ю2-6</v>
          </cell>
          <cell r="M265" t="str">
            <v>горизонт 1000м.</v>
          </cell>
          <cell r="P265">
            <v>30</v>
          </cell>
          <cell r="T265">
            <v>40349.874779999998</v>
          </cell>
          <cell r="V265">
            <v>0</v>
          </cell>
          <cell r="W265">
            <v>63011.150666000001</v>
          </cell>
          <cell r="X265">
            <v>701.7</v>
          </cell>
          <cell r="Y265">
            <v>17085.855390000001</v>
          </cell>
          <cell r="AB265">
            <v>1001</v>
          </cell>
          <cell r="AE265">
            <v>192.3</v>
          </cell>
          <cell r="AF265">
            <v>256.13839750260144</v>
          </cell>
          <cell r="AH265">
            <v>0</v>
          </cell>
          <cell r="AI265">
            <v>11888.335416447369</v>
          </cell>
          <cell r="AL265">
            <v>990</v>
          </cell>
          <cell r="AN265">
            <v>1650</v>
          </cell>
          <cell r="AQ265">
            <v>3240</v>
          </cell>
          <cell r="AW265">
            <v>22496</v>
          </cell>
          <cell r="AY265">
            <v>2800</v>
          </cell>
          <cell r="BB265">
            <v>3778.2902866074446</v>
          </cell>
          <cell r="BF265">
            <v>7200</v>
          </cell>
          <cell r="BH265">
            <v>4314.8879849999994</v>
          </cell>
          <cell r="BN265">
            <v>9193</v>
          </cell>
          <cell r="BO265">
            <v>1653.8842450804955</v>
          </cell>
          <cell r="BP265">
            <v>888.42785823655913</v>
          </cell>
          <cell r="BQ265">
            <v>95</v>
          </cell>
        </row>
        <row r="266">
          <cell r="C266" t="str">
            <v>ГРП</v>
          </cell>
          <cell r="F266">
            <v>12</v>
          </cell>
          <cell r="J266" t="str">
            <v>Ю2-6</v>
          </cell>
          <cell r="M266" t="str">
            <v>горизонт 1000м.</v>
          </cell>
          <cell r="N266" t="str">
            <v>пилот</v>
          </cell>
          <cell r="O266" t="str">
            <v>керн</v>
          </cell>
          <cell r="P266">
            <v>76</v>
          </cell>
          <cell r="T266">
            <v>102219.682776</v>
          </cell>
          <cell r="V266">
            <v>8251.6214880000007</v>
          </cell>
          <cell r="W266">
            <v>1694.2752359999999</v>
          </cell>
          <cell r="X266">
            <v>1777.64</v>
          </cell>
          <cell r="Y266">
            <v>20804.955389999999</v>
          </cell>
          <cell r="AB266">
            <v>1261</v>
          </cell>
          <cell r="AE266">
            <v>192.3</v>
          </cell>
          <cell r="AF266">
            <v>649.86451612903227</v>
          </cell>
          <cell r="AH266">
            <v>0</v>
          </cell>
          <cell r="AI266">
            <v>14976.214745394738</v>
          </cell>
          <cell r="AL266">
            <v>1155</v>
          </cell>
          <cell r="AN266">
            <v>4180</v>
          </cell>
          <cell r="AQ266">
            <v>8208</v>
          </cell>
          <cell r="AW266">
            <v>22496</v>
          </cell>
          <cell r="AY266">
            <v>2800</v>
          </cell>
          <cell r="BB266">
            <v>3661.4359478463898</v>
          </cell>
          <cell r="BF266">
            <v>7200</v>
          </cell>
          <cell r="BH266">
            <v>10931.049562</v>
          </cell>
          <cell r="BN266">
            <v>9193</v>
          </cell>
          <cell r="BO266">
            <v>1914.114591396285</v>
          </cell>
          <cell r="BP266">
            <v>36645.642911999996</v>
          </cell>
          <cell r="BQ266">
            <v>95</v>
          </cell>
        </row>
        <row r="267">
          <cell r="C267" t="str">
            <v>ГРП</v>
          </cell>
          <cell r="F267">
            <v>12</v>
          </cell>
          <cell r="J267" t="str">
            <v>Ю2-6</v>
          </cell>
          <cell r="M267" t="str">
            <v>горизонт 1000м.</v>
          </cell>
          <cell r="P267">
            <v>30</v>
          </cell>
          <cell r="T267">
            <v>40349.874779999998</v>
          </cell>
          <cell r="V267">
            <v>0</v>
          </cell>
          <cell r="W267">
            <v>1694.2752359999999</v>
          </cell>
          <cell r="X267">
            <v>701.7</v>
          </cell>
          <cell r="Y267">
            <v>17085.855390000001</v>
          </cell>
          <cell r="AB267">
            <v>1001</v>
          </cell>
          <cell r="AE267">
            <v>192.3</v>
          </cell>
          <cell r="AF267">
            <v>255.50884495317376</v>
          </cell>
          <cell r="AH267">
            <v>0</v>
          </cell>
          <cell r="AI267">
            <v>11888.335416447368</v>
          </cell>
          <cell r="AL267">
            <v>990</v>
          </cell>
          <cell r="AN267">
            <v>1650</v>
          </cell>
          <cell r="AQ267">
            <v>3240</v>
          </cell>
          <cell r="AW267">
            <v>22496</v>
          </cell>
          <cell r="AY267">
            <v>2800</v>
          </cell>
          <cell r="BB267">
            <v>3661.4359478463898</v>
          </cell>
          <cell r="BF267">
            <v>7200</v>
          </cell>
          <cell r="BH267">
            <v>4314.8879850000012</v>
          </cell>
          <cell r="BN267">
            <v>9193</v>
          </cell>
          <cell r="BO267">
            <v>1653.8842450804955</v>
          </cell>
          <cell r="BP267">
            <v>882.51387974193551</v>
          </cell>
          <cell r="BQ267">
            <v>95</v>
          </cell>
        </row>
        <row r="268">
          <cell r="C268" t="str">
            <v>ГРП</v>
          </cell>
          <cell r="F268">
            <v>12</v>
          </cell>
          <cell r="J268" t="str">
            <v>Ю2-6</v>
          </cell>
          <cell r="M268" t="str">
            <v>горизонт 1000м.</v>
          </cell>
          <cell r="P268">
            <v>30</v>
          </cell>
          <cell r="T268">
            <v>40349.874779999998</v>
          </cell>
          <cell r="V268">
            <v>0</v>
          </cell>
          <cell r="W268">
            <v>1694.2752359999999</v>
          </cell>
          <cell r="X268">
            <v>701.7</v>
          </cell>
          <cell r="Y268">
            <v>17085.855390000001</v>
          </cell>
          <cell r="AB268">
            <v>1001</v>
          </cell>
          <cell r="AE268">
            <v>192.3</v>
          </cell>
          <cell r="AF268">
            <v>257.34844655864424</v>
          </cell>
          <cell r="AH268">
            <v>0</v>
          </cell>
          <cell r="AI268">
            <v>11888.335416447368</v>
          </cell>
          <cell r="AL268">
            <v>990</v>
          </cell>
          <cell r="AN268">
            <v>1650</v>
          </cell>
          <cell r="AQ268">
            <v>3240</v>
          </cell>
          <cell r="AW268">
            <v>22496</v>
          </cell>
          <cell r="AY268">
            <v>2800</v>
          </cell>
          <cell r="BB268">
            <v>3661.4359478463898</v>
          </cell>
          <cell r="BF268">
            <v>7200</v>
          </cell>
          <cell r="BH268">
            <v>4314.8879850000003</v>
          </cell>
          <cell r="BN268">
            <v>9193</v>
          </cell>
          <cell r="BO268">
            <v>1653.8842450804952</v>
          </cell>
          <cell r="BP268">
            <v>899.79498573271894</v>
          </cell>
          <cell r="BQ268">
            <v>95</v>
          </cell>
        </row>
        <row r="269">
          <cell r="C269" t="str">
            <v>ГРП</v>
          </cell>
          <cell r="F269">
            <v>12</v>
          </cell>
          <cell r="J269" t="str">
            <v>Ю2-6</v>
          </cell>
          <cell r="M269" t="str">
            <v>горизонт 1000м.</v>
          </cell>
          <cell r="P269">
            <v>30</v>
          </cell>
          <cell r="T269">
            <v>40349.874779999998</v>
          </cell>
          <cell r="V269">
            <v>0</v>
          </cell>
          <cell r="W269">
            <v>1694.2752359999999</v>
          </cell>
          <cell r="X269">
            <v>701.7</v>
          </cell>
          <cell r="Y269">
            <v>17085.855390000001</v>
          </cell>
          <cell r="AB269">
            <v>1001</v>
          </cell>
          <cell r="AE269">
            <v>192.3</v>
          </cell>
          <cell r="AF269">
            <v>258.45220752192654</v>
          </cell>
          <cell r="AH269">
            <v>0</v>
          </cell>
          <cell r="AI269">
            <v>11888.335416447369</v>
          </cell>
          <cell r="AL269">
            <v>990</v>
          </cell>
          <cell r="AN269">
            <v>1650</v>
          </cell>
          <cell r="AQ269">
            <v>3240</v>
          </cell>
          <cell r="AW269">
            <v>22496</v>
          </cell>
          <cell r="AY269">
            <v>2800</v>
          </cell>
          <cell r="BB269">
            <v>3661.4359478463898</v>
          </cell>
          <cell r="BF269">
            <v>7200</v>
          </cell>
          <cell r="BH269">
            <v>4314.8879850000003</v>
          </cell>
          <cell r="BN269">
            <v>9193</v>
          </cell>
          <cell r="BO269">
            <v>1653.8842450804955</v>
          </cell>
          <cell r="BP269">
            <v>910.16364932718898</v>
          </cell>
          <cell r="BQ269">
            <v>95</v>
          </cell>
        </row>
        <row r="270">
          <cell r="C270" t="str">
            <v>ГРП</v>
          </cell>
          <cell r="F270">
            <v>12</v>
          </cell>
          <cell r="J270" t="str">
            <v>Ю2-6</v>
          </cell>
          <cell r="M270" t="str">
            <v>горизонт 1000м.</v>
          </cell>
          <cell r="P270">
            <v>30</v>
          </cell>
          <cell r="T270">
            <v>40349.874780000006</v>
          </cell>
          <cell r="V270">
            <v>0</v>
          </cell>
          <cell r="W270">
            <v>1694.2752359999999</v>
          </cell>
          <cell r="X270">
            <v>701.7</v>
          </cell>
          <cell r="Y270">
            <v>17085.855390000001</v>
          </cell>
          <cell r="AB270">
            <v>1001</v>
          </cell>
          <cell r="AE270">
            <v>192.3</v>
          </cell>
          <cell r="AF270">
            <v>256.36732570239337</v>
          </cell>
          <cell r="AH270">
            <v>0</v>
          </cell>
          <cell r="AI270">
            <v>11888.335416447369</v>
          </cell>
          <cell r="AL270">
            <v>990</v>
          </cell>
          <cell r="AN270">
            <v>1650</v>
          </cell>
          <cell r="AQ270">
            <v>3240</v>
          </cell>
          <cell r="AW270">
            <v>22496</v>
          </cell>
          <cell r="AY270">
            <v>2800</v>
          </cell>
          <cell r="BB270">
            <v>3661.4359478463898</v>
          </cell>
          <cell r="BF270">
            <v>7200</v>
          </cell>
          <cell r="BH270">
            <v>4314.8879850000003</v>
          </cell>
          <cell r="BN270">
            <v>9193</v>
          </cell>
          <cell r="BO270">
            <v>1653.8842450804955</v>
          </cell>
          <cell r="BP270">
            <v>890.57839587096782</v>
          </cell>
          <cell r="BQ270">
            <v>95</v>
          </cell>
        </row>
        <row r="271">
          <cell r="C271" t="str">
            <v>ГРП</v>
          </cell>
          <cell r="F271">
            <v>12</v>
          </cell>
          <cell r="J271" t="str">
            <v>Ю2-6</v>
          </cell>
          <cell r="M271" t="str">
            <v>горизонт 1000м.</v>
          </cell>
          <cell r="P271">
            <v>30</v>
          </cell>
          <cell r="T271">
            <v>40349.874779999998</v>
          </cell>
          <cell r="V271">
            <v>0</v>
          </cell>
          <cell r="W271">
            <v>1694.2752359999999</v>
          </cell>
          <cell r="X271">
            <v>701.7</v>
          </cell>
          <cell r="Y271">
            <v>17085.855390000001</v>
          </cell>
          <cell r="AB271">
            <v>1001</v>
          </cell>
          <cell r="AE271">
            <v>192.3</v>
          </cell>
          <cell r="AF271">
            <v>256.25286160249738</v>
          </cell>
          <cell r="AH271">
            <v>0</v>
          </cell>
          <cell r="AI271">
            <v>11888.335416447368</v>
          </cell>
          <cell r="AL271">
            <v>990</v>
          </cell>
          <cell r="AN271">
            <v>1650</v>
          </cell>
          <cell r="AQ271">
            <v>3240</v>
          </cell>
          <cell r="AW271">
            <v>22496</v>
          </cell>
          <cell r="AY271">
            <v>2800</v>
          </cell>
          <cell r="BB271">
            <v>3661.4359478463898</v>
          </cell>
          <cell r="BF271">
            <v>7200</v>
          </cell>
          <cell r="BH271">
            <v>4314.8879850000012</v>
          </cell>
          <cell r="BN271">
            <v>9193</v>
          </cell>
          <cell r="BO271">
            <v>1653.8842450804955</v>
          </cell>
          <cell r="BP271">
            <v>889.50312705376348</v>
          </cell>
          <cell r="BQ271">
            <v>95</v>
          </cell>
        </row>
        <row r="272">
          <cell r="C272" t="str">
            <v>ГРП</v>
          </cell>
          <cell r="F272">
            <v>12</v>
          </cell>
          <cell r="J272" t="str">
            <v>Ю2-6</v>
          </cell>
          <cell r="M272" t="str">
            <v>горизонт 1000м.</v>
          </cell>
          <cell r="N272" t="str">
            <v>пилот</v>
          </cell>
          <cell r="P272">
            <v>39</v>
          </cell>
          <cell r="T272">
            <v>52454.837214000014</v>
          </cell>
          <cell r="V272">
            <v>0</v>
          </cell>
          <cell r="W272">
            <v>1694.2752359999999</v>
          </cell>
          <cell r="X272">
            <v>912.21</v>
          </cell>
          <cell r="Y272">
            <v>20804.955389999999</v>
          </cell>
          <cell r="AB272">
            <v>1261</v>
          </cell>
          <cell r="AE272">
            <v>192.3</v>
          </cell>
          <cell r="AF272">
            <v>333.70676378772112</v>
          </cell>
          <cell r="AH272">
            <v>0</v>
          </cell>
          <cell r="AI272">
            <v>14976.214745394736</v>
          </cell>
          <cell r="AL272">
            <v>1155</v>
          </cell>
          <cell r="AN272">
            <v>2145</v>
          </cell>
          <cell r="AQ272">
            <v>4212</v>
          </cell>
          <cell r="AW272">
            <v>22496</v>
          </cell>
          <cell r="AY272">
            <v>2800</v>
          </cell>
          <cell r="BB272">
            <v>3661.4359478463898</v>
          </cell>
          <cell r="BF272">
            <v>7200</v>
          </cell>
          <cell r="BH272">
            <v>5609.3543804999999</v>
          </cell>
          <cell r="BN272">
            <v>9193</v>
          </cell>
          <cell r="BO272">
            <v>1914.114591396285</v>
          </cell>
          <cell r="BP272">
            <v>1042.1912990967742</v>
          </cell>
          <cell r="BQ272">
            <v>95</v>
          </cell>
        </row>
        <row r="273">
          <cell r="C273" t="str">
            <v>ГРП</v>
          </cell>
          <cell r="F273">
            <v>12</v>
          </cell>
          <cell r="J273" t="str">
            <v>Ю2-6</v>
          </cell>
          <cell r="M273" t="str">
            <v>горизонт 1000м.</v>
          </cell>
          <cell r="P273">
            <v>30</v>
          </cell>
          <cell r="T273">
            <v>40349.874779999998</v>
          </cell>
          <cell r="V273">
            <v>0</v>
          </cell>
          <cell r="W273">
            <v>1694.2752359999999</v>
          </cell>
          <cell r="X273">
            <v>701.7</v>
          </cell>
          <cell r="Y273">
            <v>17085.855390000001</v>
          </cell>
          <cell r="AB273">
            <v>1001</v>
          </cell>
          <cell r="AE273">
            <v>192.3</v>
          </cell>
          <cell r="AF273">
            <v>255.56607700312173</v>
          </cell>
          <cell r="AH273">
            <v>0</v>
          </cell>
          <cell r="AI273">
            <v>11888.335416447369</v>
          </cell>
          <cell r="AL273">
            <v>990</v>
          </cell>
          <cell r="AN273">
            <v>1650</v>
          </cell>
          <cell r="AQ273">
            <v>3240</v>
          </cell>
          <cell r="AW273">
            <v>22496</v>
          </cell>
          <cell r="AY273">
            <v>2800</v>
          </cell>
          <cell r="BB273">
            <v>3661.4359478463898</v>
          </cell>
          <cell r="BF273">
            <v>7200</v>
          </cell>
          <cell r="BH273">
            <v>4314.8879850000003</v>
          </cell>
          <cell r="BN273">
            <v>9193</v>
          </cell>
          <cell r="BO273">
            <v>1653.8842450804955</v>
          </cell>
          <cell r="BP273">
            <v>883.05151415053774</v>
          </cell>
          <cell r="BQ273">
            <v>95</v>
          </cell>
        </row>
        <row r="274">
          <cell r="F274">
            <v>12</v>
          </cell>
          <cell r="J274" t="str">
            <v>НП5</v>
          </cell>
          <cell r="M274" t="str">
            <v>горизонт 1000м.</v>
          </cell>
          <cell r="P274">
            <v>30</v>
          </cell>
          <cell r="T274">
            <v>40349.874780000006</v>
          </cell>
          <cell r="V274">
            <v>0</v>
          </cell>
          <cell r="W274">
            <v>1694.2752359999999</v>
          </cell>
          <cell r="X274">
            <v>701.7</v>
          </cell>
          <cell r="Y274">
            <v>17085.855390000001</v>
          </cell>
          <cell r="AB274">
            <v>1001</v>
          </cell>
          <cell r="AE274">
            <v>192.3</v>
          </cell>
          <cell r="AF274">
            <v>255.50884495317376</v>
          </cell>
          <cell r="AH274">
            <v>0</v>
          </cell>
          <cell r="AI274">
            <v>11888.335416447369</v>
          </cell>
          <cell r="AL274">
            <v>990</v>
          </cell>
          <cell r="AN274">
            <v>1650</v>
          </cell>
          <cell r="AQ274">
            <v>3240</v>
          </cell>
          <cell r="AW274">
            <v>0</v>
          </cell>
          <cell r="AY274">
            <v>0</v>
          </cell>
          <cell r="BB274">
            <v>3661.4359478463898</v>
          </cell>
          <cell r="BF274">
            <v>0</v>
          </cell>
          <cell r="BH274">
            <v>4314.8879850000003</v>
          </cell>
          <cell r="BN274">
            <v>6622.1</v>
          </cell>
          <cell r="BO274">
            <v>1653.8842450804955</v>
          </cell>
          <cell r="BP274">
            <v>658.51387974193551</v>
          </cell>
          <cell r="BQ274">
            <v>0</v>
          </cell>
        </row>
        <row r="275">
          <cell r="F275">
            <v>12</v>
          </cell>
          <cell r="J275" t="str">
            <v>НП8</v>
          </cell>
          <cell r="M275" t="str">
            <v>горизонт 1000м.</v>
          </cell>
          <cell r="P275">
            <v>30</v>
          </cell>
          <cell r="T275">
            <v>40349.874779999998</v>
          </cell>
          <cell r="V275">
            <v>0</v>
          </cell>
          <cell r="W275">
            <v>1694.2752359999999</v>
          </cell>
          <cell r="X275">
            <v>701.7</v>
          </cell>
          <cell r="Y275">
            <v>17085.855390000001</v>
          </cell>
          <cell r="AB275">
            <v>1001</v>
          </cell>
          <cell r="AE275">
            <v>192.3</v>
          </cell>
          <cell r="AF275">
            <v>257.1685744016649</v>
          </cell>
          <cell r="AH275">
            <v>0</v>
          </cell>
          <cell r="AI275">
            <v>11888.335416447369</v>
          </cell>
          <cell r="AL275">
            <v>990</v>
          </cell>
          <cell r="AN275">
            <v>1650</v>
          </cell>
          <cell r="AQ275">
            <v>3240</v>
          </cell>
          <cell r="AW275">
            <v>0</v>
          </cell>
          <cell r="AY275">
            <v>0</v>
          </cell>
          <cell r="BB275">
            <v>3661.4359478463898</v>
          </cell>
          <cell r="BF275">
            <v>0</v>
          </cell>
          <cell r="BH275">
            <v>4314.8879850000003</v>
          </cell>
          <cell r="BN275">
            <v>6622.1</v>
          </cell>
          <cell r="BO275">
            <v>1653.8842450804955</v>
          </cell>
          <cell r="BP275">
            <v>674.10527759139791</v>
          </cell>
          <cell r="BQ275">
            <v>0</v>
          </cell>
        </row>
        <row r="276">
          <cell r="F276">
            <v>12</v>
          </cell>
          <cell r="J276" t="str">
            <v>НП8</v>
          </cell>
          <cell r="M276" t="str">
            <v>горизонт 1000м.</v>
          </cell>
          <cell r="P276">
            <v>30</v>
          </cell>
          <cell r="T276">
            <v>40349.874779999998</v>
          </cell>
          <cell r="V276">
            <v>0</v>
          </cell>
          <cell r="W276">
            <v>1694.2752359999999</v>
          </cell>
          <cell r="X276">
            <v>701.7</v>
          </cell>
          <cell r="Y276">
            <v>17085.855390000001</v>
          </cell>
          <cell r="AB276">
            <v>1001.0000000000001</v>
          </cell>
          <cell r="AE276">
            <v>192.3</v>
          </cell>
          <cell r="AF276">
            <v>255.62330905306973</v>
          </cell>
          <cell r="AH276">
            <v>0</v>
          </cell>
          <cell r="AI276">
            <v>11888.335416447369</v>
          </cell>
          <cell r="AL276">
            <v>990</v>
          </cell>
          <cell r="AN276">
            <v>1650</v>
          </cell>
          <cell r="AQ276">
            <v>3240</v>
          </cell>
          <cell r="AW276">
            <v>0</v>
          </cell>
          <cell r="AY276">
            <v>0</v>
          </cell>
          <cell r="BB276">
            <v>3661.4359478463898</v>
          </cell>
          <cell r="BF276">
            <v>0</v>
          </cell>
          <cell r="BH276">
            <v>4314.8879850000003</v>
          </cell>
          <cell r="BN276">
            <v>6622.1</v>
          </cell>
          <cell r="BO276">
            <v>1653.8842450804955</v>
          </cell>
          <cell r="BP276">
            <v>659.58914855913986</v>
          </cell>
          <cell r="BQ276">
            <v>0</v>
          </cell>
        </row>
        <row r="277">
          <cell r="F277">
            <v>12</v>
          </cell>
          <cell r="J277" t="str">
            <v>НП8</v>
          </cell>
          <cell r="M277" t="str">
            <v>горизонт 1000м.</v>
          </cell>
          <cell r="P277">
            <v>30</v>
          </cell>
          <cell r="T277">
            <v>40349.874779999998</v>
          </cell>
          <cell r="V277">
            <v>0</v>
          </cell>
          <cell r="W277">
            <v>1694.2752359999999</v>
          </cell>
          <cell r="X277">
            <v>701.7</v>
          </cell>
          <cell r="Y277">
            <v>17085.855390000001</v>
          </cell>
          <cell r="AB277">
            <v>1001</v>
          </cell>
          <cell r="AE277">
            <v>192.3</v>
          </cell>
          <cell r="AF277">
            <v>256.99687825182099</v>
          </cell>
          <cell r="AH277">
            <v>0</v>
          </cell>
          <cell r="AI277">
            <v>11888.335416447368</v>
          </cell>
          <cell r="AL277">
            <v>990</v>
          </cell>
          <cell r="AN277">
            <v>1650</v>
          </cell>
          <cell r="AQ277">
            <v>3240</v>
          </cell>
          <cell r="AW277">
            <v>0</v>
          </cell>
          <cell r="AY277">
            <v>0</v>
          </cell>
          <cell r="BB277">
            <v>3661.4359478463898</v>
          </cell>
          <cell r="BF277">
            <v>0</v>
          </cell>
          <cell r="BH277">
            <v>4314.8879850000003</v>
          </cell>
          <cell r="BN277">
            <v>6622.1</v>
          </cell>
          <cell r="BO277">
            <v>1653.8842450804955</v>
          </cell>
          <cell r="BP277">
            <v>672.49237436559144</v>
          </cell>
          <cell r="BQ277">
            <v>0</v>
          </cell>
        </row>
        <row r="278">
          <cell r="F278">
            <v>12</v>
          </cell>
          <cell r="J278" t="str">
            <v>НП4</v>
          </cell>
          <cell r="M278" t="str">
            <v>горизонт 1500м.</v>
          </cell>
          <cell r="P278">
            <v>32</v>
          </cell>
          <cell r="T278">
            <v>43039.866432000003</v>
          </cell>
          <cell r="V278">
            <v>0</v>
          </cell>
          <cell r="W278">
            <v>1694.2752359999999</v>
          </cell>
          <cell r="X278">
            <v>748.48</v>
          </cell>
          <cell r="Y278">
            <v>19880.355390000001</v>
          </cell>
          <cell r="AB278">
            <v>1131</v>
          </cell>
          <cell r="AE278">
            <v>192.3</v>
          </cell>
          <cell r="AF278">
            <v>272.54276795005205</v>
          </cell>
          <cell r="AH278">
            <v>0</v>
          </cell>
          <cell r="AI278">
            <v>13432.275080921052</v>
          </cell>
          <cell r="AL278">
            <v>990</v>
          </cell>
          <cell r="AN278">
            <v>1760</v>
          </cell>
          <cell r="AQ278">
            <v>3456</v>
          </cell>
          <cell r="AW278">
            <v>0</v>
          </cell>
          <cell r="AY278">
            <v>0</v>
          </cell>
          <cell r="BB278">
            <v>3661.4359478463898</v>
          </cell>
          <cell r="BF278">
            <v>0</v>
          </cell>
          <cell r="BH278">
            <v>4602.5471840000009</v>
          </cell>
          <cell r="BN278">
            <v>10479.1</v>
          </cell>
          <cell r="BO278">
            <v>1777.3994182383901</v>
          </cell>
          <cell r="BP278">
            <v>690.77194425806454</v>
          </cell>
          <cell r="BQ278">
            <v>0</v>
          </cell>
        </row>
        <row r="279">
          <cell r="F279">
            <v>12</v>
          </cell>
          <cell r="J279" t="str">
            <v>НП4</v>
          </cell>
          <cell r="M279" t="str">
            <v>горизонт 1500м.</v>
          </cell>
          <cell r="N279" t="str">
            <v>пилот</v>
          </cell>
          <cell r="P279">
            <v>39</v>
          </cell>
          <cell r="T279">
            <v>52454.837214000014</v>
          </cell>
          <cell r="V279">
            <v>0</v>
          </cell>
          <cell r="W279">
            <v>1694.2752359999999</v>
          </cell>
          <cell r="X279">
            <v>912.21</v>
          </cell>
          <cell r="Y279">
            <v>24254.955389999999</v>
          </cell>
          <cell r="AB279">
            <v>1521</v>
          </cell>
          <cell r="AE279">
            <v>192.3</v>
          </cell>
          <cell r="AF279">
            <v>335.35859916035736</v>
          </cell>
          <cell r="AH279">
            <v>0</v>
          </cell>
          <cell r="AI279">
            <v>18064.094074342105</v>
          </cell>
          <cell r="AL279">
            <v>1155</v>
          </cell>
          <cell r="AN279">
            <v>2145</v>
          </cell>
          <cell r="AQ279">
            <v>4212</v>
          </cell>
          <cell r="AW279">
            <v>0</v>
          </cell>
          <cell r="AY279">
            <v>0</v>
          </cell>
          <cell r="BB279">
            <v>3661.4359478463898</v>
          </cell>
          <cell r="BF279">
            <v>0</v>
          </cell>
          <cell r="BH279">
            <v>5609.3543804999999</v>
          </cell>
          <cell r="BN279">
            <v>10479.1</v>
          </cell>
          <cell r="BO279">
            <v>2161.1449377120744</v>
          </cell>
          <cell r="BP279">
            <v>833.70854047608464</v>
          </cell>
          <cell r="BQ279">
            <v>0</v>
          </cell>
        </row>
        <row r="280">
          <cell r="F280">
            <v>12</v>
          </cell>
          <cell r="J280" t="str">
            <v>НП4</v>
          </cell>
          <cell r="M280" t="str">
            <v>горизонт 1500м.</v>
          </cell>
          <cell r="P280">
            <v>32</v>
          </cell>
          <cell r="T280">
            <v>43039.86643200001</v>
          </cell>
          <cell r="V280">
            <v>0</v>
          </cell>
          <cell r="W280">
            <v>1694.2752359999999</v>
          </cell>
          <cell r="X280">
            <v>748.48</v>
          </cell>
          <cell r="Y280">
            <v>19880.355390000001</v>
          </cell>
          <cell r="AB280">
            <v>1131</v>
          </cell>
          <cell r="AE280">
            <v>192.3</v>
          </cell>
          <cell r="AF280">
            <v>272.59999999999997</v>
          </cell>
          <cell r="AH280">
            <v>0</v>
          </cell>
          <cell r="AI280">
            <v>13432.275080921054</v>
          </cell>
          <cell r="AL280">
            <v>990</v>
          </cell>
          <cell r="AN280">
            <v>1760</v>
          </cell>
          <cell r="AQ280">
            <v>3456</v>
          </cell>
          <cell r="AW280">
            <v>0</v>
          </cell>
          <cell r="AY280">
            <v>0</v>
          </cell>
          <cell r="BB280">
            <v>3661.4359478463898</v>
          </cell>
          <cell r="BF280">
            <v>0</v>
          </cell>
          <cell r="BH280">
            <v>4602.5471840000009</v>
          </cell>
          <cell r="BN280">
            <v>10479.1</v>
          </cell>
          <cell r="BO280">
            <v>1777.3994182383904</v>
          </cell>
          <cell r="BP280">
            <v>691.30957866666665</v>
          </cell>
          <cell r="BQ280">
            <v>0</v>
          </cell>
        </row>
        <row r="281">
          <cell r="F281">
            <v>12</v>
          </cell>
          <cell r="J281" t="str">
            <v>НП4</v>
          </cell>
          <cell r="M281" t="str">
            <v>горизонт 1500м.</v>
          </cell>
          <cell r="P281">
            <v>32</v>
          </cell>
          <cell r="T281">
            <v>43039.866432000003</v>
          </cell>
          <cell r="V281">
            <v>0</v>
          </cell>
          <cell r="W281">
            <v>1694.2752359999999</v>
          </cell>
          <cell r="X281">
            <v>748.48</v>
          </cell>
          <cell r="Y281">
            <v>19880.355390000001</v>
          </cell>
          <cell r="AB281">
            <v>1131</v>
          </cell>
          <cell r="AE281">
            <v>192.3</v>
          </cell>
          <cell r="AF281">
            <v>274.08803329864725</v>
          </cell>
          <cell r="AH281">
            <v>0</v>
          </cell>
          <cell r="AI281">
            <v>13432.275080921052</v>
          </cell>
          <cell r="AL281">
            <v>990</v>
          </cell>
          <cell r="AN281">
            <v>1760</v>
          </cell>
          <cell r="AQ281">
            <v>3456</v>
          </cell>
          <cell r="AW281">
            <v>0</v>
          </cell>
          <cell r="AY281">
            <v>0</v>
          </cell>
          <cell r="BB281">
            <v>3661.4359478463898</v>
          </cell>
          <cell r="BF281">
            <v>0</v>
          </cell>
          <cell r="BH281">
            <v>4602.547184</v>
          </cell>
          <cell r="BN281">
            <v>10479.1</v>
          </cell>
          <cell r="BO281">
            <v>1777.3994182383901</v>
          </cell>
          <cell r="BP281">
            <v>705.2880732903227</v>
          </cell>
          <cell r="BQ281">
            <v>0</v>
          </cell>
        </row>
        <row r="282">
          <cell r="C282" t="str">
            <v>ГРП</v>
          </cell>
          <cell r="F282">
            <v>13</v>
          </cell>
          <cell r="J282" t="str">
            <v>Ю2-6</v>
          </cell>
          <cell r="M282" t="str">
            <v>горизонт 1000м.</v>
          </cell>
          <cell r="P282">
            <v>30</v>
          </cell>
          <cell r="T282">
            <v>36937.057350000003</v>
          </cell>
          <cell r="V282">
            <v>0</v>
          </cell>
          <cell r="W282">
            <v>75691.503681117232</v>
          </cell>
          <cell r="X282">
            <v>701.7</v>
          </cell>
          <cell r="Y282">
            <v>17085.855390000001</v>
          </cell>
          <cell r="AB282">
            <v>1001</v>
          </cell>
          <cell r="AE282">
            <v>192.3</v>
          </cell>
          <cell r="AF282">
            <v>259.55596848520884</v>
          </cell>
          <cell r="AH282">
            <v>0</v>
          </cell>
          <cell r="AI282">
            <v>11888.335416447369</v>
          </cell>
          <cell r="AL282">
            <v>990</v>
          </cell>
          <cell r="AN282">
            <v>1650</v>
          </cell>
          <cell r="AQ282">
            <v>3240</v>
          </cell>
          <cell r="AW282">
            <v>22496</v>
          </cell>
          <cell r="AY282">
            <v>2800</v>
          </cell>
          <cell r="BB282">
            <v>3661.4359478463898</v>
          </cell>
          <cell r="BF282">
            <v>7200</v>
          </cell>
          <cell r="BH282">
            <v>4066.5083849999996</v>
          </cell>
          <cell r="BN282">
            <v>9193</v>
          </cell>
          <cell r="BO282">
            <v>1471.9958333157897</v>
          </cell>
          <cell r="BP282">
            <v>920.53231292165901</v>
          </cell>
          <cell r="BQ282">
            <v>95</v>
          </cell>
        </row>
        <row r="283">
          <cell r="C283" t="str">
            <v>ГРП</v>
          </cell>
          <cell r="F283">
            <v>13</v>
          </cell>
          <cell r="J283" t="str">
            <v>Ю2-6</v>
          </cell>
          <cell r="M283" t="str">
            <v>горизонт 1000м.</v>
          </cell>
          <cell r="N283" t="str">
            <v>пилот</v>
          </cell>
          <cell r="O283" t="str">
            <v>керн</v>
          </cell>
          <cell r="P283">
            <v>76</v>
          </cell>
          <cell r="T283">
            <v>93573.878619999989</v>
          </cell>
          <cell r="V283">
            <v>8251.6214880000007</v>
          </cell>
          <cell r="W283">
            <v>1490.4437011172297</v>
          </cell>
          <cell r="X283">
            <v>1777.64</v>
          </cell>
          <cell r="Y283">
            <v>20804.955389999999</v>
          </cell>
          <cell r="AB283">
            <v>1261</v>
          </cell>
          <cell r="AE283">
            <v>192.3</v>
          </cell>
          <cell r="AF283">
            <v>649.00603537981272</v>
          </cell>
          <cell r="AH283">
            <v>0</v>
          </cell>
          <cell r="AI283">
            <v>14976.214745394736</v>
          </cell>
          <cell r="AL283">
            <v>1155</v>
          </cell>
          <cell r="AN283">
            <v>4180</v>
          </cell>
          <cell r="AQ283">
            <v>8208</v>
          </cell>
          <cell r="AW283">
            <v>22496</v>
          </cell>
          <cell r="AY283">
            <v>2800</v>
          </cell>
          <cell r="BB283">
            <v>3661.4359478463898</v>
          </cell>
          <cell r="BF283">
            <v>7200</v>
          </cell>
          <cell r="BH283">
            <v>10301.821241999998</v>
          </cell>
          <cell r="BN283">
            <v>9193</v>
          </cell>
          <cell r="BO283">
            <v>1732.226179631579</v>
          </cell>
          <cell r="BP283">
            <v>1640.5783958709678</v>
          </cell>
          <cell r="BQ283">
            <v>95</v>
          </cell>
        </row>
        <row r="284">
          <cell r="C284" t="str">
            <v>ГРП</v>
          </cell>
          <cell r="F284">
            <v>13</v>
          </cell>
          <cell r="J284" t="str">
            <v>Ю2-6</v>
          </cell>
          <cell r="M284" t="str">
            <v>горизонт 1000м.</v>
          </cell>
          <cell r="P284">
            <v>30</v>
          </cell>
          <cell r="T284">
            <v>36937.057350000003</v>
          </cell>
          <cell r="V284">
            <v>0</v>
          </cell>
          <cell r="W284">
            <v>1490.4437011172297</v>
          </cell>
          <cell r="X284">
            <v>701.7</v>
          </cell>
          <cell r="Y284">
            <v>17085.855390000001</v>
          </cell>
          <cell r="AB284">
            <v>1001</v>
          </cell>
          <cell r="AE284">
            <v>192.3</v>
          </cell>
          <cell r="AF284">
            <v>256.76795005202916</v>
          </cell>
          <cell r="AH284">
            <v>0</v>
          </cell>
          <cell r="AI284">
            <v>11888.335416447369</v>
          </cell>
          <cell r="AL284">
            <v>990</v>
          </cell>
          <cell r="AN284">
            <v>1650</v>
          </cell>
          <cell r="AQ284">
            <v>3240</v>
          </cell>
          <cell r="AW284">
            <v>22496</v>
          </cell>
          <cell r="AY284">
            <v>2800</v>
          </cell>
          <cell r="BB284">
            <v>3661.4359478463898</v>
          </cell>
          <cell r="BF284">
            <v>7200</v>
          </cell>
          <cell r="BH284">
            <v>4066.5083849999996</v>
          </cell>
          <cell r="BN284">
            <v>9193</v>
          </cell>
          <cell r="BO284">
            <v>1471.9958333157897</v>
          </cell>
          <cell r="BP284">
            <v>894.34183673118287</v>
          </cell>
          <cell r="BQ284">
            <v>95</v>
          </cell>
        </row>
        <row r="285">
          <cell r="C285" t="str">
            <v>ГРП</v>
          </cell>
          <cell r="F285">
            <v>13</v>
          </cell>
          <cell r="J285" t="str">
            <v>Ю2-6</v>
          </cell>
          <cell r="M285" t="str">
            <v>горизонт 1000м.</v>
          </cell>
          <cell r="P285">
            <v>30</v>
          </cell>
          <cell r="T285">
            <v>36937.057350000003</v>
          </cell>
          <cell r="V285">
            <v>0</v>
          </cell>
          <cell r="W285">
            <v>1490.4437011172297</v>
          </cell>
          <cell r="X285">
            <v>701.7</v>
          </cell>
          <cell r="Y285">
            <v>17085.855390000001</v>
          </cell>
          <cell r="AB285">
            <v>1001.0000000000001</v>
          </cell>
          <cell r="AE285">
            <v>192.3</v>
          </cell>
          <cell r="AF285">
            <v>255.85223725286158</v>
          </cell>
          <cell r="AH285">
            <v>0</v>
          </cell>
          <cell r="AI285">
            <v>11888.335416447369</v>
          </cell>
          <cell r="AL285">
            <v>990</v>
          </cell>
          <cell r="AN285">
            <v>1650</v>
          </cell>
          <cell r="AQ285">
            <v>3240</v>
          </cell>
          <cell r="AW285">
            <v>22496</v>
          </cell>
          <cell r="AY285">
            <v>2800</v>
          </cell>
          <cell r="BB285">
            <v>3661.4359478463903</v>
          </cell>
          <cell r="BF285">
            <v>7200</v>
          </cell>
          <cell r="BH285">
            <v>4066.5083849999996</v>
          </cell>
          <cell r="BN285">
            <v>9193</v>
          </cell>
          <cell r="BO285">
            <v>1471.9958333157895</v>
          </cell>
          <cell r="BP285">
            <v>885.73968619354844</v>
          </cell>
          <cell r="BQ285">
            <v>95</v>
          </cell>
        </row>
        <row r="286">
          <cell r="C286" t="str">
            <v>ГРП</v>
          </cell>
          <cell r="F286">
            <v>13</v>
          </cell>
          <cell r="J286" t="str">
            <v>Ю2-6</v>
          </cell>
          <cell r="M286" t="str">
            <v>горизонт 1000м.</v>
          </cell>
          <cell r="P286">
            <v>30</v>
          </cell>
          <cell r="T286">
            <v>36937.057349999995</v>
          </cell>
          <cell r="V286">
            <v>0</v>
          </cell>
          <cell r="W286">
            <v>1490.4437011172297</v>
          </cell>
          <cell r="X286">
            <v>701.7</v>
          </cell>
          <cell r="Y286">
            <v>17085.855390000001</v>
          </cell>
          <cell r="AB286">
            <v>1001.0000000000001</v>
          </cell>
          <cell r="AE286">
            <v>192.3</v>
          </cell>
          <cell r="AF286">
            <v>255.50884495317379</v>
          </cell>
          <cell r="AH286">
            <v>0</v>
          </cell>
          <cell r="AI286">
            <v>11888.335416447369</v>
          </cell>
          <cell r="AL286">
            <v>990</v>
          </cell>
          <cell r="AN286">
            <v>1650</v>
          </cell>
          <cell r="AQ286">
            <v>3240</v>
          </cell>
          <cell r="AW286">
            <v>22496</v>
          </cell>
          <cell r="AY286">
            <v>2800</v>
          </cell>
          <cell r="BB286">
            <v>3661.4359478463898</v>
          </cell>
          <cell r="BF286">
            <v>7200</v>
          </cell>
          <cell r="BH286">
            <v>4066.5083849999996</v>
          </cell>
          <cell r="BN286">
            <v>9193</v>
          </cell>
          <cell r="BO286">
            <v>1471.9958333157897</v>
          </cell>
          <cell r="BP286">
            <v>882.51387974193551</v>
          </cell>
          <cell r="BQ286">
            <v>95</v>
          </cell>
        </row>
        <row r="287">
          <cell r="C287" t="str">
            <v>ГРП</v>
          </cell>
          <cell r="F287">
            <v>13</v>
          </cell>
          <cell r="J287" t="str">
            <v>Ю2-6</v>
          </cell>
          <cell r="M287" t="str">
            <v>горизонт 1000м.</v>
          </cell>
          <cell r="P287">
            <v>30</v>
          </cell>
          <cell r="T287">
            <v>36937.057349999995</v>
          </cell>
          <cell r="V287">
            <v>0</v>
          </cell>
          <cell r="W287">
            <v>1490.4437011172297</v>
          </cell>
          <cell r="X287">
            <v>701.7</v>
          </cell>
          <cell r="Y287">
            <v>17085.855390000001</v>
          </cell>
          <cell r="AB287">
            <v>1001</v>
          </cell>
          <cell r="AE287">
            <v>192.3</v>
          </cell>
          <cell r="AF287">
            <v>256.99687825182099</v>
          </cell>
          <cell r="AH287">
            <v>0</v>
          </cell>
          <cell r="AI287">
            <v>11888.335416447368</v>
          </cell>
          <cell r="AL287">
            <v>990</v>
          </cell>
          <cell r="AN287">
            <v>1650</v>
          </cell>
          <cell r="AQ287">
            <v>3240</v>
          </cell>
          <cell r="AW287">
            <v>22496</v>
          </cell>
          <cell r="AY287">
            <v>2800</v>
          </cell>
          <cell r="BB287">
            <v>3661.4359478463898</v>
          </cell>
          <cell r="BF287">
            <v>7200</v>
          </cell>
          <cell r="BH287">
            <v>4066.5083849999996</v>
          </cell>
          <cell r="BN287">
            <v>9193</v>
          </cell>
          <cell r="BO287">
            <v>1471.9958333157897</v>
          </cell>
          <cell r="BP287">
            <v>896.49237436559144</v>
          </cell>
          <cell r="BQ287">
            <v>95</v>
          </cell>
        </row>
        <row r="288">
          <cell r="C288" t="str">
            <v>ГРП</v>
          </cell>
          <cell r="F288">
            <v>13</v>
          </cell>
          <cell r="J288" t="str">
            <v>Ю2-6</v>
          </cell>
          <cell r="M288" t="str">
            <v>горизонт 1000м.</v>
          </cell>
          <cell r="P288">
            <v>30</v>
          </cell>
          <cell r="T288">
            <v>36937.057349999995</v>
          </cell>
          <cell r="V288">
            <v>0</v>
          </cell>
          <cell r="W288">
            <v>1490.4437011172297</v>
          </cell>
          <cell r="X288">
            <v>701.7</v>
          </cell>
          <cell r="Y288">
            <v>17085.855390000001</v>
          </cell>
          <cell r="AB288">
            <v>1001.0000000000001</v>
          </cell>
          <cell r="AE288">
            <v>192.3</v>
          </cell>
          <cell r="AF288">
            <v>255.62330905306973</v>
          </cell>
          <cell r="AH288">
            <v>0</v>
          </cell>
          <cell r="AI288">
            <v>11888.335416447369</v>
          </cell>
          <cell r="AL288">
            <v>990</v>
          </cell>
          <cell r="AN288">
            <v>1650</v>
          </cell>
          <cell r="AQ288">
            <v>3240</v>
          </cell>
          <cell r="AW288">
            <v>22496</v>
          </cell>
          <cell r="AY288">
            <v>2800</v>
          </cell>
          <cell r="BB288">
            <v>3661.4359478463898</v>
          </cell>
          <cell r="BF288">
            <v>7200</v>
          </cell>
          <cell r="BH288">
            <v>4066.5083850000001</v>
          </cell>
          <cell r="BN288">
            <v>9193</v>
          </cell>
          <cell r="BO288">
            <v>1471.9958333157897</v>
          </cell>
          <cell r="BP288">
            <v>883.58914855913986</v>
          </cell>
          <cell r="BQ288">
            <v>95</v>
          </cell>
        </row>
        <row r="289">
          <cell r="C289" t="str">
            <v>ГРП</v>
          </cell>
          <cell r="F289">
            <v>13</v>
          </cell>
          <cell r="J289" t="str">
            <v>Ю2-6</v>
          </cell>
          <cell r="M289" t="str">
            <v>горизонт 1000м.</v>
          </cell>
          <cell r="P289">
            <v>30</v>
          </cell>
          <cell r="T289">
            <v>36937.057349999995</v>
          </cell>
          <cell r="V289">
            <v>0</v>
          </cell>
          <cell r="W289">
            <v>1490.4437011172297</v>
          </cell>
          <cell r="X289">
            <v>701.7</v>
          </cell>
          <cell r="Y289">
            <v>17085.855390000001</v>
          </cell>
          <cell r="AB289">
            <v>1001</v>
          </cell>
          <cell r="AE289">
            <v>192.3</v>
          </cell>
          <cell r="AF289">
            <v>257.1685744016649</v>
          </cell>
          <cell r="AH289">
            <v>0</v>
          </cell>
          <cell r="AI289">
            <v>11888.335416447369</v>
          </cell>
          <cell r="AL289">
            <v>990</v>
          </cell>
          <cell r="AN289">
            <v>1650</v>
          </cell>
          <cell r="AQ289">
            <v>3240</v>
          </cell>
          <cell r="AW289">
            <v>22496</v>
          </cell>
          <cell r="AY289">
            <v>2800</v>
          </cell>
          <cell r="BB289">
            <v>3661.4359478463898</v>
          </cell>
          <cell r="BF289">
            <v>7200</v>
          </cell>
          <cell r="BH289">
            <v>4066.5083849999996</v>
          </cell>
          <cell r="BN289">
            <v>9193</v>
          </cell>
          <cell r="BO289">
            <v>1471.9958333157897</v>
          </cell>
          <cell r="BP289">
            <v>898.10527759139791</v>
          </cell>
          <cell r="BQ289">
            <v>95</v>
          </cell>
        </row>
        <row r="290">
          <cell r="C290" t="str">
            <v>ГРП</v>
          </cell>
          <cell r="F290">
            <v>13</v>
          </cell>
          <cell r="J290" t="str">
            <v>Ю2-6</v>
          </cell>
          <cell r="M290" t="str">
            <v>горизонт 1000м.</v>
          </cell>
          <cell r="N290" t="str">
            <v>пилот</v>
          </cell>
          <cell r="P290">
            <v>39</v>
          </cell>
          <cell r="T290">
            <v>48018.174554999998</v>
          </cell>
          <cell r="V290">
            <v>0</v>
          </cell>
          <cell r="W290">
            <v>1490.4437011172297</v>
          </cell>
          <cell r="X290">
            <v>912.21</v>
          </cell>
          <cell r="Y290">
            <v>20804.955389999999</v>
          </cell>
          <cell r="AB290">
            <v>1261</v>
          </cell>
          <cell r="AE290">
            <v>192.3</v>
          </cell>
          <cell r="AF290">
            <v>332.16149843912592</v>
          </cell>
          <cell r="AH290">
            <v>0</v>
          </cell>
          <cell r="AI290">
            <v>14976.214745394736</v>
          </cell>
          <cell r="AL290">
            <v>1155</v>
          </cell>
          <cell r="AN290">
            <v>2145</v>
          </cell>
          <cell r="AQ290">
            <v>4212</v>
          </cell>
          <cell r="AW290">
            <v>22496</v>
          </cell>
          <cell r="AY290">
            <v>2800</v>
          </cell>
          <cell r="BB290">
            <v>3661.4359478463898</v>
          </cell>
          <cell r="BF290">
            <v>7200</v>
          </cell>
          <cell r="BH290">
            <v>5286.4609004999993</v>
          </cell>
          <cell r="BN290">
            <v>9193</v>
          </cell>
          <cell r="BO290">
            <v>1732.226179631579</v>
          </cell>
          <cell r="BP290">
            <v>1027.6751700645161</v>
          </cell>
          <cell r="BQ290">
            <v>95</v>
          </cell>
        </row>
        <row r="291">
          <cell r="C291" t="str">
            <v>ГРП</v>
          </cell>
          <cell r="F291">
            <v>13</v>
          </cell>
          <cell r="J291" t="str">
            <v>Ю2-6</v>
          </cell>
          <cell r="M291" t="str">
            <v>горизонт 1000м.</v>
          </cell>
          <cell r="P291">
            <v>30</v>
          </cell>
          <cell r="T291">
            <v>36937.057349999995</v>
          </cell>
          <cell r="V291">
            <v>0</v>
          </cell>
          <cell r="W291">
            <v>1490.4437011172297</v>
          </cell>
          <cell r="X291">
            <v>701.7</v>
          </cell>
          <cell r="Y291">
            <v>17085.855390000001</v>
          </cell>
          <cell r="AB291">
            <v>1001</v>
          </cell>
          <cell r="AE291">
            <v>192.3</v>
          </cell>
          <cell r="AF291">
            <v>259.18804816411478</v>
          </cell>
          <cell r="AH291">
            <v>0</v>
          </cell>
          <cell r="AI291">
            <v>11888.335416447368</v>
          </cell>
          <cell r="AL291">
            <v>990</v>
          </cell>
          <cell r="AN291">
            <v>1650</v>
          </cell>
          <cell r="AQ291">
            <v>3240</v>
          </cell>
          <cell r="AW291">
            <v>22496</v>
          </cell>
          <cell r="AY291">
            <v>2800</v>
          </cell>
          <cell r="BB291">
            <v>3661.4359478463898</v>
          </cell>
          <cell r="BF291">
            <v>7200</v>
          </cell>
          <cell r="BH291">
            <v>4066.5083850000001</v>
          </cell>
          <cell r="BN291">
            <v>9193</v>
          </cell>
          <cell r="BO291">
            <v>1471.9958333157895</v>
          </cell>
          <cell r="BP291">
            <v>917.07609172350237</v>
          </cell>
          <cell r="BQ291">
            <v>95</v>
          </cell>
        </row>
        <row r="292">
          <cell r="C292" t="str">
            <v>ГРП</v>
          </cell>
          <cell r="F292">
            <v>13</v>
          </cell>
          <cell r="J292" t="str">
            <v>Ю2-6</v>
          </cell>
          <cell r="M292" t="str">
            <v>горизонт 1000м.</v>
          </cell>
          <cell r="P292">
            <v>30</v>
          </cell>
          <cell r="T292">
            <v>36937.057350000003</v>
          </cell>
          <cell r="V292">
            <v>0</v>
          </cell>
          <cell r="W292">
            <v>1490.4437011172297</v>
          </cell>
          <cell r="X292">
            <v>701.7</v>
          </cell>
          <cell r="Y292">
            <v>17085.855390000001</v>
          </cell>
          <cell r="AB292">
            <v>1001.0000000000001</v>
          </cell>
          <cell r="AE292">
            <v>192.3</v>
          </cell>
          <cell r="AF292">
            <v>256.61260591645606</v>
          </cell>
          <cell r="AH292">
            <v>0</v>
          </cell>
          <cell r="AI292">
            <v>11888.335416447369</v>
          </cell>
          <cell r="AL292">
            <v>990</v>
          </cell>
          <cell r="AN292">
            <v>1650</v>
          </cell>
          <cell r="AQ292">
            <v>3240</v>
          </cell>
          <cell r="AW292">
            <v>22496</v>
          </cell>
          <cell r="AY292">
            <v>2800</v>
          </cell>
          <cell r="BB292">
            <v>3661.4359478463898</v>
          </cell>
          <cell r="BF292">
            <v>7200</v>
          </cell>
          <cell r="BH292">
            <v>4066.5083849999996</v>
          </cell>
          <cell r="BN292">
            <v>9193</v>
          </cell>
          <cell r="BO292">
            <v>1471.9958333157895</v>
          </cell>
          <cell r="BP292">
            <v>892.88254333640555</v>
          </cell>
          <cell r="BQ292">
            <v>95</v>
          </cell>
        </row>
        <row r="293">
          <cell r="C293" t="str">
            <v>ГРП</v>
          </cell>
          <cell r="F293">
            <v>13</v>
          </cell>
          <cell r="J293" t="str">
            <v>Ю2-6</v>
          </cell>
          <cell r="M293" t="str">
            <v>горизонт 1000м.</v>
          </cell>
          <cell r="P293">
            <v>30</v>
          </cell>
          <cell r="T293">
            <v>36937.057349999995</v>
          </cell>
          <cell r="V293">
            <v>0</v>
          </cell>
          <cell r="W293">
            <v>1490.4437011172297</v>
          </cell>
          <cell r="X293">
            <v>701.7</v>
          </cell>
          <cell r="Y293">
            <v>17085.855390000001</v>
          </cell>
          <cell r="AB293">
            <v>1001.0000000000001</v>
          </cell>
          <cell r="AE293">
            <v>192.3</v>
          </cell>
          <cell r="AF293">
            <v>256.93964620187302</v>
          </cell>
          <cell r="AH293">
            <v>0</v>
          </cell>
          <cell r="AI293">
            <v>11888.335416447369</v>
          </cell>
          <cell r="AL293">
            <v>990</v>
          </cell>
          <cell r="AN293">
            <v>1650</v>
          </cell>
          <cell r="AQ293">
            <v>3240</v>
          </cell>
          <cell r="AW293">
            <v>22496</v>
          </cell>
          <cell r="AY293">
            <v>2800</v>
          </cell>
          <cell r="BB293">
            <v>3661.4359478463903</v>
          </cell>
          <cell r="BF293">
            <v>7200</v>
          </cell>
          <cell r="BH293">
            <v>4066.5083849999996</v>
          </cell>
          <cell r="BN293">
            <v>9193</v>
          </cell>
          <cell r="BO293">
            <v>1471.9958333157897</v>
          </cell>
          <cell r="BP293">
            <v>895.95473995698921</v>
          </cell>
          <cell r="BQ293">
            <v>95</v>
          </cell>
        </row>
        <row r="294">
          <cell r="C294" t="str">
            <v>ГРП</v>
          </cell>
          <cell r="F294">
            <v>13</v>
          </cell>
          <cell r="J294" t="str">
            <v>Ю2-6</v>
          </cell>
          <cell r="M294" t="str">
            <v>горизонт 1000м.</v>
          </cell>
          <cell r="P294">
            <v>30</v>
          </cell>
          <cell r="T294">
            <v>36937.057349999988</v>
          </cell>
          <cell r="V294">
            <v>0</v>
          </cell>
          <cell r="W294">
            <v>1490.4437011172297</v>
          </cell>
          <cell r="X294">
            <v>701.69999999999993</v>
          </cell>
          <cell r="Y294">
            <v>17085.855390000001</v>
          </cell>
          <cell r="AB294">
            <v>1001</v>
          </cell>
          <cell r="AE294">
            <v>192.3</v>
          </cell>
          <cell r="AF294">
            <v>255.68054110301767</v>
          </cell>
          <cell r="AH294">
            <v>0</v>
          </cell>
          <cell r="AI294">
            <v>11888.335416447369</v>
          </cell>
          <cell r="AL294">
            <v>990</v>
          </cell>
          <cell r="AN294">
            <v>1650</v>
          </cell>
          <cell r="AQ294">
            <v>3240</v>
          </cell>
          <cell r="AW294">
            <v>22496</v>
          </cell>
          <cell r="AY294">
            <v>2800</v>
          </cell>
          <cell r="BB294">
            <v>3661.4359478463898</v>
          </cell>
          <cell r="BF294">
            <v>7200</v>
          </cell>
          <cell r="BH294">
            <v>4066.5083850000001</v>
          </cell>
          <cell r="BN294">
            <v>9193</v>
          </cell>
          <cell r="BO294">
            <v>1471.9958333157897</v>
          </cell>
          <cell r="BP294">
            <v>884.12678296774197</v>
          </cell>
          <cell r="BQ294">
            <v>95</v>
          </cell>
        </row>
        <row r="295">
          <cell r="C295" t="str">
            <v>ГРП</v>
          </cell>
          <cell r="F295">
            <v>13</v>
          </cell>
          <cell r="J295" t="str">
            <v>Ю2-6</v>
          </cell>
          <cell r="M295" t="str">
            <v>горизонт 1000м.</v>
          </cell>
          <cell r="P295">
            <v>30</v>
          </cell>
          <cell r="T295">
            <v>36937.057349999995</v>
          </cell>
          <cell r="V295">
            <v>0</v>
          </cell>
          <cell r="W295">
            <v>1490.4437011172297</v>
          </cell>
          <cell r="X295">
            <v>701.7</v>
          </cell>
          <cell r="Y295">
            <v>17085.855390000001</v>
          </cell>
          <cell r="AB295">
            <v>1261</v>
          </cell>
          <cell r="AE295">
            <v>192.3</v>
          </cell>
          <cell r="AF295">
            <v>257.11134235171698</v>
          </cell>
          <cell r="AH295">
            <v>0</v>
          </cell>
          <cell r="AI295">
            <v>14976.214745394738</v>
          </cell>
          <cell r="AL295">
            <v>990</v>
          </cell>
          <cell r="AN295">
            <v>1650</v>
          </cell>
          <cell r="AQ295">
            <v>3240</v>
          </cell>
          <cell r="AW295">
            <v>22496</v>
          </cell>
          <cell r="AY295">
            <v>2800</v>
          </cell>
          <cell r="BB295">
            <v>3661.4359478463898</v>
          </cell>
          <cell r="BF295">
            <v>7200</v>
          </cell>
          <cell r="BH295">
            <v>4066.5083850000001</v>
          </cell>
          <cell r="BN295">
            <v>9193</v>
          </cell>
          <cell r="BO295">
            <v>1719.0261796315792</v>
          </cell>
          <cell r="BP295">
            <v>897.56764318279579</v>
          </cell>
          <cell r="BQ295">
            <v>95</v>
          </cell>
        </row>
        <row r="296">
          <cell r="C296" t="str">
            <v>ГРП</v>
          </cell>
          <cell r="F296">
            <v>13</v>
          </cell>
          <cell r="J296" t="str">
            <v>Ю2-6</v>
          </cell>
          <cell r="M296" t="str">
            <v>горизонт 1000м.</v>
          </cell>
          <cell r="N296" t="str">
            <v>пилот</v>
          </cell>
          <cell r="P296">
            <v>39</v>
          </cell>
          <cell r="T296">
            <v>48018.174554999991</v>
          </cell>
          <cell r="V296">
            <v>0</v>
          </cell>
          <cell r="W296">
            <v>1490.4437011172297</v>
          </cell>
          <cell r="X296">
            <v>912.21</v>
          </cell>
          <cell r="Y296">
            <v>20804.955389999999</v>
          </cell>
          <cell r="AB296">
            <v>1261</v>
          </cell>
          <cell r="AE296">
            <v>192.3</v>
          </cell>
          <cell r="AF296">
            <v>332.16149843912592</v>
          </cell>
          <cell r="AH296">
            <v>0</v>
          </cell>
          <cell r="AI296">
            <v>14976.214745394736</v>
          </cell>
          <cell r="AL296">
            <v>1155</v>
          </cell>
          <cell r="AN296">
            <v>2145</v>
          </cell>
          <cell r="AQ296">
            <v>4212</v>
          </cell>
          <cell r="AW296">
            <v>22496</v>
          </cell>
          <cell r="AY296">
            <v>2800</v>
          </cell>
          <cell r="BB296">
            <v>3661.4359478463903</v>
          </cell>
          <cell r="BF296">
            <v>7200</v>
          </cell>
          <cell r="BH296">
            <v>5286.4609004999993</v>
          </cell>
          <cell r="BN296">
            <v>9193</v>
          </cell>
          <cell r="BO296">
            <v>1732.226179631579</v>
          </cell>
          <cell r="BP296">
            <v>1027.6751700645161</v>
          </cell>
          <cell r="BQ296">
            <v>95</v>
          </cell>
        </row>
        <row r="297">
          <cell r="C297" t="str">
            <v>ГРП</v>
          </cell>
          <cell r="F297">
            <v>13</v>
          </cell>
          <cell r="J297" t="str">
            <v>Ю2-6</v>
          </cell>
          <cell r="M297" t="str">
            <v>горизонт 1000м.</v>
          </cell>
          <cell r="P297">
            <v>30</v>
          </cell>
          <cell r="T297">
            <v>36937.057350000003</v>
          </cell>
          <cell r="V297">
            <v>0</v>
          </cell>
          <cell r="W297">
            <v>1490.4437011172297</v>
          </cell>
          <cell r="X297">
            <v>701.7</v>
          </cell>
          <cell r="Y297">
            <v>17085.855390000001</v>
          </cell>
          <cell r="AB297">
            <v>1001</v>
          </cell>
          <cell r="AE297">
            <v>192.3</v>
          </cell>
          <cell r="AF297">
            <v>256.0239334027055</v>
          </cell>
          <cell r="AH297">
            <v>0</v>
          </cell>
          <cell r="AI297">
            <v>11888.335416447368</v>
          </cell>
          <cell r="AL297">
            <v>990</v>
          </cell>
          <cell r="AN297">
            <v>1650</v>
          </cell>
          <cell r="AQ297">
            <v>3240</v>
          </cell>
          <cell r="AW297">
            <v>22496</v>
          </cell>
          <cell r="AY297">
            <v>2800</v>
          </cell>
          <cell r="BB297">
            <v>3661.4359478463898</v>
          </cell>
          <cell r="BF297">
            <v>7200</v>
          </cell>
          <cell r="BH297">
            <v>4066.5083849999996</v>
          </cell>
          <cell r="BN297">
            <v>9193</v>
          </cell>
          <cell r="BO297">
            <v>1471.9958333157897</v>
          </cell>
          <cell r="BP297">
            <v>887.3525894193549</v>
          </cell>
          <cell r="BQ297">
            <v>95</v>
          </cell>
        </row>
        <row r="298">
          <cell r="C298" t="str">
            <v>ГРП</v>
          </cell>
          <cell r="F298">
            <v>13</v>
          </cell>
          <cell r="J298" t="str">
            <v>Ю2-6</v>
          </cell>
          <cell r="M298" t="str">
            <v>горизонт 1000м.</v>
          </cell>
          <cell r="P298">
            <v>30</v>
          </cell>
          <cell r="T298">
            <v>36937.057349999995</v>
          </cell>
          <cell r="V298">
            <v>0</v>
          </cell>
          <cell r="W298">
            <v>1490.4437011172297</v>
          </cell>
          <cell r="X298">
            <v>701.7</v>
          </cell>
          <cell r="Y298">
            <v>17085.855390000001</v>
          </cell>
          <cell r="AB298">
            <v>1001</v>
          </cell>
          <cell r="AE298">
            <v>192.3</v>
          </cell>
          <cell r="AF298">
            <v>256.59625390218525</v>
          </cell>
          <cell r="AH298">
            <v>0</v>
          </cell>
          <cell r="AI298">
            <v>11888.335416447369</v>
          </cell>
          <cell r="AL298">
            <v>990</v>
          </cell>
          <cell r="AN298">
            <v>1650</v>
          </cell>
          <cell r="AQ298">
            <v>3240</v>
          </cell>
          <cell r="AW298">
            <v>22496</v>
          </cell>
          <cell r="AY298">
            <v>2800</v>
          </cell>
          <cell r="BB298">
            <v>3661.4359478463898</v>
          </cell>
          <cell r="BF298">
            <v>7200</v>
          </cell>
          <cell r="BH298">
            <v>4066.5083849999996</v>
          </cell>
          <cell r="BN298">
            <v>9193</v>
          </cell>
          <cell r="BO298">
            <v>1471.9958333157897</v>
          </cell>
          <cell r="BP298">
            <v>892.7289335053764</v>
          </cell>
          <cell r="BQ298">
            <v>95</v>
          </cell>
        </row>
        <row r="299">
          <cell r="C299" t="str">
            <v>ГРП</v>
          </cell>
          <cell r="F299">
            <v>13</v>
          </cell>
          <cell r="J299" t="str">
            <v>Ю2-6</v>
          </cell>
          <cell r="M299" t="str">
            <v>горизонт 1000м.</v>
          </cell>
          <cell r="P299">
            <v>30</v>
          </cell>
          <cell r="T299">
            <v>36937.057350000003</v>
          </cell>
          <cell r="V299">
            <v>0</v>
          </cell>
          <cell r="W299">
            <v>1490.4437011172297</v>
          </cell>
          <cell r="X299">
            <v>701.7</v>
          </cell>
          <cell r="Y299">
            <v>17085.855390000001</v>
          </cell>
          <cell r="AB299">
            <v>1001</v>
          </cell>
          <cell r="AE299">
            <v>192.3</v>
          </cell>
          <cell r="AF299">
            <v>256.19562955254941</v>
          </cell>
          <cell r="AH299">
            <v>0</v>
          </cell>
          <cell r="AI299">
            <v>11888.335416447368</v>
          </cell>
          <cell r="AL299">
            <v>990</v>
          </cell>
          <cell r="AN299">
            <v>1650</v>
          </cell>
          <cell r="AQ299">
            <v>3240</v>
          </cell>
          <cell r="AW299">
            <v>22496</v>
          </cell>
          <cell r="AY299">
            <v>2800</v>
          </cell>
          <cell r="BB299">
            <v>3661.4359478463903</v>
          </cell>
          <cell r="BF299">
            <v>7200</v>
          </cell>
          <cell r="BH299">
            <v>4066.5083849999996</v>
          </cell>
          <cell r="BN299">
            <v>9193</v>
          </cell>
          <cell r="BO299">
            <v>1471.9958333157897</v>
          </cell>
          <cell r="BP299">
            <v>714.32258064516122</v>
          </cell>
          <cell r="BQ299">
            <v>95</v>
          </cell>
        </row>
        <row r="300">
          <cell r="C300" t="str">
            <v>ГРП</v>
          </cell>
          <cell r="F300">
            <v>13</v>
          </cell>
          <cell r="J300" t="str">
            <v>Ю2-6</v>
          </cell>
          <cell r="M300" t="str">
            <v>горизонт 1000м.</v>
          </cell>
          <cell r="P300">
            <v>30</v>
          </cell>
          <cell r="T300">
            <v>36937.057350000003</v>
          </cell>
          <cell r="V300">
            <v>0</v>
          </cell>
          <cell r="W300">
            <v>1490.4437011172297</v>
          </cell>
          <cell r="X300">
            <v>701.7</v>
          </cell>
          <cell r="Y300">
            <v>17085.855390000001</v>
          </cell>
          <cell r="AB300">
            <v>1001</v>
          </cell>
          <cell r="AE300">
            <v>192.3</v>
          </cell>
          <cell r="AF300">
            <v>256.42455775234134</v>
          </cell>
          <cell r="AH300">
            <v>0</v>
          </cell>
          <cell r="AI300">
            <v>11888.335416447369</v>
          </cell>
          <cell r="AL300">
            <v>990</v>
          </cell>
          <cell r="AN300">
            <v>1650</v>
          </cell>
          <cell r="AQ300">
            <v>3240</v>
          </cell>
          <cell r="AW300">
            <v>22496</v>
          </cell>
          <cell r="AY300">
            <v>2800</v>
          </cell>
          <cell r="BB300">
            <v>3661.4359478463898</v>
          </cell>
          <cell r="BF300">
            <v>7200</v>
          </cell>
          <cell r="BH300">
            <v>4066.5083849999996</v>
          </cell>
          <cell r="BN300">
            <v>9193</v>
          </cell>
          <cell r="BO300">
            <v>1471.9958333157897</v>
          </cell>
          <cell r="BP300">
            <v>891.11603027956994</v>
          </cell>
          <cell r="BQ300">
            <v>95</v>
          </cell>
        </row>
        <row r="301">
          <cell r="F301">
            <v>13</v>
          </cell>
          <cell r="J301" t="str">
            <v>НП5</v>
          </cell>
          <cell r="M301" t="str">
            <v>горизонт 1000м.</v>
          </cell>
          <cell r="P301">
            <v>30</v>
          </cell>
          <cell r="T301">
            <v>36937.057350000003</v>
          </cell>
          <cell r="V301">
            <v>0</v>
          </cell>
          <cell r="W301">
            <v>1490.4437011172297</v>
          </cell>
          <cell r="X301">
            <v>701.7</v>
          </cell>
          <cell r="Y301">
            <v>17085.855390000001</v>
          </cell>
          <cell r="AB301">
            <v>1001</v>
          </cell>
          <cell r="AE301">
            <v>192.3</v>
          </cell>
          <cell r="AF301">
            <v>255.50884495317376</v>
          </cell>
          <cell r="AH301">
            <v>0</v>
          </cell>
          <cell r="AI301">
            <v>11888.335416447369</v>
          </cell>
          <cell r="AL301">
            <v>990</v>
          </cell>
          <cell r="AN301">
            <v>1650</v>
          </cell>
          <cell r="AQ301">
            <v>3240</v>
          </cell>
          <cell r="AW301">
            <v>0</v>
          </cell>
          <cell r="AY301">
            <v>0</v>
          </cell>
          <cell r="BB301">
            <v>3661.4359478463898</v>
          </cell>
          <cell r="BF301">
            <v>0</v>
          </cell>
          <cell r="BH301">
            <v>4066.5083849999996</v>
          </cell>
          <cell r="BN301">
            <v>6622.1</v>
          </cell>
          <cell r="BO301">
            <v>1471.9958333157897</v>
          </cell>
          <cell r="BP301">
            <v>658.51387974193551</v>
          </cell>
          <cell r="BQ301">
            <v>0</v>
          </cell>
        </row>
        <row r="302">
          <cell r="F302">
            <v>13</v>
          </cell>
          <cell r="J302" t="str">
            <v>НП5</v>
          </cell>
          <cell r="M302" t="str">
            <v>горизонт 1000м.</v>
          </cell>
          <cell r="N302" t="str">
            <v>пилот</v>
          </cell>
          <cell r="P302">
            <v>39</v>
          </cell>
          <cell r="T302">
            <v>48018.174554999998</v>
          </cell>
          <cell r="V302">
            <v>0</v>
          </cell>
          <cell r="W302">
            <v>1490.4437011172297</v>
          </cell>
          <cell r="X302">
            <v>912.21</v>
          </cell>
          <cell r="Y302">
            <v>20804.955389999999</v>
          </cell>
          <cell r="AB302">
            <v>1261</v>
          </cell>
          <cell r="AE302">
            <v>192.3</v>
          </cell>
          <cell r="AF302">
            <v>337.31238293444329</v>
          </cell>
          <cell r="AH302">
            <v>0</v>
          </cell>
          <cell r="AI302">
            <v>14976.214745394736</v>
          </cell>
          <cell r="AL302">
            <v>1155</v>
          </cell>
          <cell r="AN302">
            <v>2145</v>
          </cell>
          <cell r="AQ302">
            <v>4212</v>
          </cell>
          <cell r="AW302">
            <v>0</v>
          </cell>
          <cell r="AY302">
            <v>0</v>
          </cell>
          <cell r="BB302">
            <v>3661.4359478463898</v>
          </cell>
          <cell r="BF302">
            <v>0</v>
          </cell>
          <cell r="BH302">
            <v>5286.4609004999993</v>
          </cell>
          <cell r="BN302">
            <v>6622.1</v>
          </cell>
          <cell r="BO302">
            <v>1732.226179631579</v>
          </cell>
          <cell r="BP302">
            <v>852.06226683870966</v>
          </cell>
          <cell r="BQ302">
            <v>0</v>
          </cell>
        </row>
        <row r="303">
          <cell r="C303" t="str">
            <v>ГРП</v>
          </cell>
          <cell r="F303">
            <v>13</v>
          </cell>
          <cell r="J303" t="str">
            <v>Ю2-6</v>
          </cell>
          <cell r="M303" t="str">
            <v>горизонт 1000м.</v>
          </cell>
          <cell r="P303">
            <v>30</v>
          </cell>
          <cell r="T303">
            <v>36937.057350000003</v>
          </cell>
          <cell r="V303">
            <v>0</v>
          </cell>
          <cell r="W303">
            <v>1490.4437011172297</v>
          </cell>
          <cell r="X303">
            <v>701.7</v>
          </cell>
          <cell r="Y303">
            <v>17085.855390000001</v>
          </cell>
          <cell r="AB303">
            <v>1001</v>
          </cell>
          <cell r="AE303">
            <v>192.3</v>
          </cell>
          <cell r="AF303">
            <v>255.96670135275755</v>
          </cell>
          <cell r="AH303">
            <v>0</v>
          </cell>
          <cell r="AI303">
            <v>11888.335416447369</v>
          </cell>
          <cell r="AL303">
            <v>990</v>
          </cell>
          <cell r="AN303">
            <v>1650</v>
          </cell>
          <cell r="AQ303">
            <v>3240</v>
          </cell>
          <cell r="AW303">
            <v>22496</v>
          </cell>
          <cell r="AY303">
            <v>2800</v>
          </cell>
          <cell r="BB303">
            <v>3661.4359478463898</v>
          </cell>
          <cell r="BF303">
            <v>7200</v>
          </cell>
          <cell r="BH303">
            <v>4066.5083849999996</v>
          </cell>
          <cell r="BN303">
            <v>9193</v>
          </cell>
          <cell r="BO303">
            <v>1471.9958333157897</v>
          </cell>
          <cell r="BP303">
            <v>886.81495501075267</v>
          </cell>
          <cell r="BQ303">
            <v>95</v>
          </cell>
        </row>
        <row r="304">
          <cell r="F304">
            <v>13</v>
          </cell>
          <cell r="J304" t="str">
            <v>НП5</v>
          </cell>
          <cell r="M304" t="str">
            <v>горизонт 1000м.</v>
          </cell>
          <cell r="P304">
            <v>30</v>
          </cell>
          <cell r="T304">
            <v>36937.057349999995</v>
          </cell>
          <cell r="V304">
            <v>0</v>
          </cell>
          <cell r="W304">
            <v>1490.4437011172297</v>
          </cell>
          <cell r="X304">
            <v>701.7</v>
          </cell>
          <cell r="Y304">
            <v>17085.855390000001</v>
          </cell>
          <cell r="AB304">
            <v>1001</v>
          </cell>
          <cell r="AE304">
            <v>192.3</v>
          </cell>
          <cell r="AF304">
            <v>256.65348595213322</v>
          </cell>
          <cell r="AH304">
            <v>0</v>
          </cell>
          <cell r="AI304">
            <v>11888.335416447368</v>
          </cell>
          <cell r="AL304">
            <v>990</v>
          </cell>
          <cell r="AN304">
            <v>1650</v>
          </cell>
          <cell r="AQ304">
            <v>3240</v>
          </cell>
          <cell r="AW304">
            <v>0</v>
          </cell>
          <cell r="AY304">
            <v>0</v>
          </cell>
          <cell r="BB304">
            <v>3661.4359478463903</v>
          </cell>
          <cell r="BF304">
            <v>0</v>
          </cell>
          <cell r="BH304">
            <v>4066.5083850000001</v>
          </cell>
          <cell r="BN304">
            <v>6622.1</v>
          </cell>
          <cell r="BO304">
            <v>1471.9958333157895</v>
          </cell>
          <cell r="BP304">
            <v>669.26656791397852</v>
          </cell>
          <cell r="BQ304">
            <v>0</v>
          </cell>
        </row>
        <row r="305">
          <cell r="F305">
            <v>13</v>
          </cell>
          <cell r="J305" t="str">
            <v>НП5</v>
          </cell>
          <cell r="M305" t="str">
            <v>горизонт 1000м.</v>
          </cell>
          <cell r="P305">
            <v>30</v>
          </cell>
          <cell r="T305">
            <v>36937.057349999995</v>
          </cell>
          <cell r="V305">
            <v>0</v>
          </cell>
          <cell r="W305">
            <v>1490.4437011172297</v>
          </cell>
          <cell r="X305">
            <v>701.7</v>
          </cell>
          <cell r="Y305">
            <v>17085.855390000001</v>
          </cell>
          <cell r="AB305">
            <v>1001</v>
          </cell>
          <cell r="AE305">
            <v>192.3</v>
          </cell>
          <cell r="AF305">
            <v>256.13839750260144</v>
          </cell>
          <cell r="AH305">
            <v>0</v>
          </cell>
          <cell r="AI305">
            <v>11888.335416447369</v>
          </cell>
          <cell r="AL305">
            <v>990</v>
          </cell>
          <cell r="AN305">
            <v>1650</v>
          </cell>
          <cell r="AQ305">
            <v>3240</v>
          </cell>
          <cell r="AW305">
            <v>0</v>
          </cell>
          <cell r="AY305">
            <v>0</v>
          </cell>
          <cell r="BB305">
            <v>3661.4359478463898</v>
          </cell>
          <cell r="BF305">
            <v>0</v>
          </cell>
          <cell r="BH305">
            <v>4066.5083849999996</v>
          </cell>
          <cell r="BN305">
            <v>6622.1</v>
          </cell>
          <cell r="BO305">
            <v>1471.9958333157897</v>
          </cell>
          <cell r="BP305">
            <v>664.42785823655913</v>
          </cell>
          <cell r="BQ305">
            <v>0</v>
          </cell>
        </row>
        <row r="306">
          <cell r="C306" t="str">
            <v>ГРП</v>
          </cell>
          <cell r="F306">
            <v>13.1</v>
          </cell>
          <cell r="J306" t="str">
            <v>Ю2-6</v>
          </cell>
          <cell r="M306" t="str">
            <v>горизонт 1000м.</v>
          </cell>
          <cell r="P306">
            <v>30</v>
          </cell>
          <cell r="T306">
            <v>40349.874779999998</v>
          </cell>
          <cell r="V306">
            <v>0</v>
          </cell>
          <cell r="W306">
            <v>63011.150666000001</v>
          </cell>
          <cell r="X306">
            <v>701.7</v>
          </cell>
          <cell r="Y306">
            <v>17085.855390000001</v>
          </cell>
          <cell r="AB306">
            <v>1001</v>
          </cell>
          <cell r="AE306">
            <v>192.3</v>
          </cell>
          <cell r="AF306">
            <v>255.50884495317376</v>
          </cell>
          <cell r="AH306">
            <v>0</v>
          </cell>
          <cell r="AI306">
            <v>11888.335416447369</v>
          </cell>
          <cell r="AL306">
            <v>990</v>
          </cell>
          <cell r="AN306">
            <v>1650</v>
          </cell>
          <cell r="AQ306">
            <v>3240</v>
          </cell>
          <cell r="AW306">
            <v>22496</v>
          </cell>
          <cell r="AY306">
            <v>2800</v>
          </cell>
          <cell r="BB306">
            <v>3661.4359478463898</v>
          </cell>
          <cell r="BF306">
            <v>7200</v>
          </cell>
          <cell r="BH306">
            <v>4314.8879850000003</v>
          </cell>
          <cell r="BN306">
            <v>9193</v>
          </cell>
          <cell r="BO306">
            <v>1560.3416333157897</v>
          </cell>
          <cell r="BP306">
            <v>882.51387974193551</v>
          </cell>
          <cell r="BQ306">
            <v>95</v>
          </cell>
        </row>
        <row r="307">
          <cell r="C307" t="str">
            <v>ГРП</v>
          </cell>
          <cell r="F307">
            <v>13.1</v>
          </cell>
          <cell r="J307" t="str">
            <v>Ю2-6</v>
          </cell>
          <cell r="M307" t="str">
            <v>горизонт 1000м.</v>
          </cell>
          <cell r="P307">
            <v>30</v>
          </cell>
          <cell r="T307">
            <v>40349.874780000006</v>
          </cell>
          <cell r="V307">
            <v>0</v>
          </cell>
          <cell r="W307">
            <v>1694.2752359999999</v>
          </cell>
          <cell r="X307">
            <v>701.7</v>
          </cell>
          <cell r="Y307">
            <v>17085.855390000001</v>
          </cell>
          <cell r="AB307">
            <v>1001</v>
          </cell>
          <cell r="AE307">
            <v>192.3</v>
          </cell>
          <cell r="AF307">
            <v>257.22580645161293</v>
          </cell>
          <cell r="AH307">
            <v>0</v>
          </cell>
          <cell r="AI307">
            <v>11888.335416447369</v>
          </cell>
          <cell r="AL307">
            <v>990</v>
          </cell>
          <cell r="AN307">
            <v>1650</v>
          </cell>
          <cell r="AQ307">
            <v>3240</v>
          </cell>
          <cell r="AW307">
            <v>22496</v>
          </cell>
          <cell r="AY307">
            <v>2800</v>
          </cell>
          <cell r="BB307">
            <v>3661.4359478463898</v>
          </cell>
          <cell r="BF307">
            <v>7200</v>
          </cell>
          <cell r="BH307">
            <v>4314.8879850000003</v>
          </cell>
          <cell r="BN307">
            <v>9193</v>
          </cell>
          <cell r="BO307">
            <v>1560.3416333157897</v>
          </cell>
          <cell r="BP307">
            <v>898.64291200000002</v>
          </cell>
          <cell r="BQ307">
            <v>95</v>
          </cell>
        </row>
        <row r="308">
          <cell r="C308" t="str">
            <v>ГРП</v>
          </cell>
          <cell r="F308">
            <v>13.1</v>
          </cell>
          <cell r="J308" t="str">
            <v>Ю2-6</v>
          </cell>
          <cell r="M308" t="str">
            <v>горизонт 1000м.</v>
          </cell>
          <cell r="P308">
            <v>30</v>
          </cell>
          <cell r="T308">
            <v>40349.874779999998</v>
          </cell>
          <cell r="V308">
            <v>0</v>
          </cell>
          <cell r="W308">
            <v>1694.2752359999999</v>
          </cell>
          <cell r="X308">
            <v>701.7</v>
          </cell>
          <cell r="Y308">
            <v>17085.855390000001</v>
          </cell>
          <cell r="AB308">
            <v>1001</v>
          </cell>
          <cell r="AE308">
            <v>192.3</v>
          </cell>
          <cell r="AF308">
            <v>255.56607700312173</v>
          </cell>
          <cell r="AH308">
            <v>0</v>
          </cell>
          <cell r="AI308">
            <v>11888.335416447369</v>
          </cell>
          <cell r="AL308">
            <v>990</v>
          </cell>
          <cell r="AN308">
            <v>1650</v>
          </cell>
          <cell r="AQ308">
            <v>3240</v>
          </cell>
          <cell r="AW308">
            <v>22496</v>
          </cell>
          <cell r="AY308">
            <v>2800</v>
          </cell>
          <cell r="BB308">
            <v>3661.4359478463898</v>
          </cell>
          <cell r="BF308">
            <v>7200</v>
          </cell>
          <cell r="BH308">
            <v>4314.8879850000003</v>
          </cell>
          <cell r="BN308">
            <v>9193</v>
          </cell>
          <cell r="BO308">
            <v>1560.3416333157897</v>
          </cell>
          <cell r="BP308">
            <v>883.05151415053774</v>
          </cell>
          <cell r="BQ308">
            <v>95</v>
          </cell>
        </row>
        <row r="309">
          <cell r="C309" t="str">
            <v>ГРП</v>
          </cell>
          <cell r="F309">
            <v>13.1</v>
          </cell>
          <cell r="J309" t="str">
            <v>Ю2-6</v>
          </cell>
          <cell r="M309" t="str">
            <v>горизонт 1000м.</v>
          </cell>
          <cell r="N309" t="str">
            <v>пилот</v>
          </cell>
          <cell r="P309">
            <v>39</v>
          </cell>
          <cell r="T309">
            <v>52454.837214000014</v>
          </cell>
          <cell r="V309">
            <v>0</v>
          </cell>
          <cell r="W309">
            <v>1694.2752359999999</v>
          </cell>
          <cell r="X309">
            <v>912.21</v>
          </cell>
          <cell r="Y309">
            <v>20804.955389999999</v>
          </cell>
          <cell r="AB309">
            <v>1261</v>
          </cell>
          <cell r="AE309">
            <v>192.3</v>
          </cell>
          <cell r="AF309">
            <v>333.70676378772112</v>
          </cell>
          <cell r="AH309">
            <v>0</v>
          </cell>
          <cell r="AI309">
            <v>14976.214745394736</v>
          </cell>
          <cell r="AL309">
            <v>1155</v>
          </cell>
          <cell r="AN309">
            <v>2145</v>
          </cell>
          <cell r="AQ309">
            <v>4212</v>
          </cell>
          <cell r="AW309">
            <v>22496</v>
          </cell>
          <cell r="AY309">
            <v>2800</v>
          </cell>
          <cell r="BB309">
            <v>3661.4359478463898</v>
          </cell>
          <cell r="BF309">
            <v>7200</v>
          </cell>
          <cell r="BH309">
            <v>5609.3543804999999</v>
          </cell>
          <cell r="BN309">
            <v>9193</v>
          </cell>
          <cell r="BO309">
            <v>1820.5719796315793</v>
          </cell>
          <cell r="BP309">
            <v>1042.1912990967742</v>
          </cell>
          <cell r="BQ309">
            <v>95</v>
          </cell>
        </row>
        <row r="310">
          <cell r="C310" t="str">
            <v>ГРП</v>
          </cell>
          <cell r="F310">
            <v>13.1</v>
          </cell>
          <cell r="J310" t="str">
            <v>Ю2-6</v>
          </cell>
          <cell r="M310" t="str">
            <v>горизонт 1000м.</v>
          </cell>
          <cell r="P310">
            <v>30</v>
          </cell>
          <cell r="T310">
            <v>40349.874779999998</v>
          </cell>
          <cell r="V310">
            <v>0</v>
          </cell>
          <cell r="W310">
            <v>1694.2752359999999</v>
          </cell>
          <cell r="X310">
            <v>701.7</v>
          </cell>
          <cell r="Y310">
            <v>17085.855390000001</v>
          </cell>
          <cell r="AB310">
            <v>1001</v>
          </cell>
          <cell r="AE310">
            <v>192.3</v>
          </cell>
          <cell r="AF310">
            <v>255.50884495317376</v>
          </cell>
          <cell r="AH310">
            <v>0</v>
          </cell>
          <cell r="AI310">
            <v>11888.335416447368</v>
          </cell>
          <cell r="AL310">
            <v>990</v>
          </cell>
          <cell r="AN310">
            <v>1650</v>
          </cell>
          <cell r="AQ310">
            <v>3240</v>
          </cell>
          <cell r="AW310">
            <v>22496</v>
          </cell>
          <cell r="AY310">
            <v>2800</v>
          </cell>
          <cell r="BB310">
            <v>3661.4359478463898</v>
          </cell>
          <cell r="BF310">
            <v>7200</v>
          </cell>
          <cell r="BH310">
            <v>4314.8879850000012</v>
          </cell>
          <cell r="BN310">
            <v>9193</v>
          </cell>
          <cell r="BO310">
            <v>1560.3416333157893</v>
          </cell>
          <cell r="BP310">
            <v>882.51387974193551</v>
          </cell>
          <cell r="BQ310">
            <v>95</v>
          </cell>
        </row>
        <row r="311">
          <cell r="C311" t="str">
            <v>ГРП</v>
          </cell>
          <cell r="F311">
            <v>13.1</v>
          </cell>
          <cell r="J311" t="str">
            <v>Ю2-6</v>
          </cell>
          <cell r="M311" t="str">
            <v>горизонт 1000м.</v>
          </cell>
          <cell r="P311">
            <v>30</v>
          </cell>
          <cell r="T311">
            <v>40349.874780000006</v>
          </cell>
          <cell r="V311">
            <v>0</v>
          </cell>
          <cell r="W311">
            <v>1694.2752359999999</v>
          </cell>
          <cell r="X311">
            <v>701.7</v>
          </cell>
          <cell r="Y311">
            <v>17085.855390000001</v>
          </cell>
          <cell r="AB311">
            <v>1001.0000000000001</v>
          </cell>
          <cell r="AE311">
            <v>192.3</v>
          </cell>
          <cell r="AF311">
            <v>258.3507122609351</v>
          </cell>
          <cell r="AH311">
            <v>0</v>
          </cell>
          <cell r="AI311">
            <v>11888.335416447369</v>
          </cell>
          <cell r="AL311">
            <v>990</v>
          </cell>
          <cell r="AN311">
            <v>1650</v>
          </cell>
          <cell r="AQ311">
            <v>3240</v>
          </cell>
          <cell r="AW311">
            <v>22496</v>
          </cell>
          <cell r="AY311">
            <v>2800</v>
          </cell>
          <cell r="BB311">
            <v>3661.4359478463898</v>
          </cell>
          <cell r="BF311">
            <v>7200</v>
          </cell>
          <cell r="BH311">
            <v>4314.8879850000003</v>
          </cell>
          <cell r="BN311">
            <v>9193</v>
          </cell>
          <cell r="BO311">
            <v>1560.3416333157893</v>
          </cell>
          <cell r="BP311">
            <v>909.21020899666303</v>
          </cell>
          <cell r="BQ311">
            <v>95</v>
          </cell>
        </row>
        <row r="312">
          <cell r="C312" t="str">
            <v>ГРП</v>
          </cell>
          <cell r="F312">
            <v>13.1</v>
          </cell>
          <cell r="J312" t="str">
            <v>Ю2-6</v>
          </cell>
          <cell r="M312" t="str">
            <v>горизонт 1000м.</v>
          </cell>
          <cell r="P312">
            <v>30</v>
          </cell>
          <cell r="T312">
            <v>40349.874780000006</v>
          </cell>
          <cell r="V312">
            <v>0</v>
          </cell>
          <cell r="W312">
            <v>1694.2752359999999</v>
          </cell>
          <cell r="X312">
            <v>701.69999999999993</v>
          </cell>
          <cell r="Y312">
            <v>17085.855390000001</v>
          </cell>
          <cell r="AB312">
            <v>1001</v>
          </cell>
          <cell r="AE312">
            <v>192.3</v>
          </cell>
          <cell r="AF312">
            <v>255.86407836664392</v>
          </cell>
          <cell r="AH312">
            <v>0</v>
          </cell>
          <cell r="AI312">
            <v>11888.335416447369</v>
          </cell>
          <cell r="AL312">
            <v>990</v>
          </cell>
          <cell r="AN312">
            <v>1650</v>
          </cell>
          <cell r="AQ312">
            <v>3240</v>
          </cell>
          <cell r="AW312">
            <v>22496</v>
          </cell>
          <cell r="AY312">
            <v>2800</v>
          </cell>
          <cell r="BB312">
            <v>3661.4359478463898</v>
          </cell>
          <cell r="BF312">
            <v>7200</v>
          </cell>
          <cell r="BH312">
            <v>4314.8879850000003</v>
          </cell>
          <cell r="BN312">
            <v>9193</v>
          </cell>
          <cell r="BO312">
            <v>1560.3416333157897</v>
          </cell>
          <cell r="BP312">
            <v>885.85092089877639</v>
          </cell>
          <cell r="BQ312">
            <v>95</v>
          </cell>
        </row>
        <row r="313">
          <cell r="C313" t="str">
            <v>ГРП</v>
          </cell>
          <cell r="F313">
            <v>13.1</v>
          </cell>
          <cell r="J313" t="str">
            <v>Ю2-6</v>
          </cell>
          <cell r="M313" t="str">
            <v>горизонт 1000м.</v>
          </cell>
          <cell r="P313">
            <v>30</v>
          </cell>
          <cell r="T313">
            <v>40349.874779999998</v>
          </cell>
          <cell r="V313">
            <v>0</v>
          </cell>
          <cell r="W313">
            <v>1694.2752359999999</v>
          </cell>
          <cell r="X313">
            <v>701.7</v>
          </cell>
          <cell r="Y313">
            <v>17085.855390000001</v>
          </cell>
          <cell r="AB313">
            <v>1001.0000000000001</v>
          </cell>
          <cell r="AE313">
            <v>192.3</v>
          </cell>
          <cell r="AF313">
            <v>257.11134235171698</v>
          </cell>
          <cell r="AH313">
            <v>0</v>
          </cell>
          <cell r="AI313">
            <v>11888.335416447369</v>
          </cell>
          <cell r="AL313">
            <v>990</v>
          </cell>
          <cell r="AN313">
            <v>1650</v>
          </cell>
          <cell r="AQ313">
            <v>3240</v>
          </cell>
          <cell r="AW313">
            <v>22496</v>
          </cell>
          <cell r="AY313">
            <v>2800</v>
          </cell>
          <cell r="BB313">
            <v>3661.4359478463898</v>
          </cell>
          <cell r="BF313">
            <v>7200</v>
          </cell>
          <cell r="BH313">
            <v>4314.8879850000003</v>
          </cell>
          <cell r="BN313">
            <v>9193</v>
          </cell>
          <cell r="BO313">
            <v>1560.3416333157897</v>
          </cell>
          <cell r="BP313">
            <v>897.56764318279579</v>
          </cell>
          <cell r="BQ313">
            <v>95</v>
          </cell>
        </row>
        <row r="314">
          <cell r="C314" t="str">
            <v>ГРП</v>
          </cell>
          <cell r="F314">
            <v>13.1</v>
          </cell>
          <cell r="J314" t="str">
            <v>Ю2-6</v>
          </cell>
          <cell r="M314" t="str">
            <v>горизонт 1000м.</v>
          </cell>
          <cell r="N314" t="str">
            <v>пилот</v>
          </cell>
          <cell r="P314">
            <v>39</v>
          </cell>
          <cell r="T314">
            <v>52454.837214000006</v>
          </cell>
          <cell r="V314">
            <v>0</v>
          </cell>
          <cell r="W314">
            <v>1694.2752359999999</v>
          </cell>
          <cell r="X314">
            <v>912.21</v>
          </cell>
          <cell r="Y314">
            <v>20804.955389999999</v>
          </cell>
          <cell r="AB314">
            <v>1261</v>
          </cell>
          <cell r="AE314">
            <v>192.3</v>
          </cell>
          <cell r="AF314">
            <v>332.61935483870968</v>
          </cell>
          <cell r="AH314">
            <v>0</v>
          </cell>
          <cell r="AI314">
            <v>14976.214745394736</v>
          </cell>
          <cell r="AL314">
            <v>1155</v>
          </cell>
          <cell r="AN314">
            <v>2145</v>
          </cell>
          <cell r="AQ314">
            <v>4212</v>
          </cell>
          <cell r="AW314">
            <v>22496</v>
          </cell>
          <cell r="AY314">
            <v>2800</v>
          </cell>
          <cell r="BB314">
            <v>3661.4359478463898</v>
          </cell>
          <cell r="BF314">
            <v>7200</v>
          </cell>
          <cell r="BH314">
            <v>5609.3543804999999</v>
          </cell>
          <cell r="BN314">
            <v>9193</v>
          </cell>
          <cell r="BO314">
            <v>1820.5719796315789</v>
          </cell>
          <cell r="BP314">
            <v>1031.9762453333333</v>
          </cell>
          <cell r="BQ314">
            <v>95</v>
          </cell>
        </row>
        <row r="315">
          <cell r="C315" t="str">
            <v>ГРП</v>
          </cell>
          <cell r="F315">
            <v>13.1</v>
          </cell>
          <cell r="J315" t="str">
            <v>Ю2-6</v>
          </cell>
          <cell r="M315" t="str">
            <v>горизонт 1000м.</v>
          </cell>
          <cell r="P315">
            <v>30</v>
          </cell>
          <cell r="T315">
            <v>40349.874779999998</v>
          </cell>
          <cell r="V315">
            <v>0</v>
          </cell>
          <cell r="W315">
            <v>1694.2752359999999</v>
          </cell>
          <cell r="X315">
            <v>701.7</v>
          </cell>
          <cell r="Y315">
            <v>17085.855390000001</v>
          </cell>
          <cell r="AB315">
            <v>1001</v>
          </cell>
          <cell r="AE315">
            <v>192.3</v>
          </cell>
          <cell r="AF315">
            <v>256.65348595213322</v>
          </cell>
          <cell r="AH315">
            <v>0</v>
          </cell>
          <cell r="AI315">
            <v>11888.335416447368</v>
          </cell>
          <cell r="AL315">
            <v>990</v>
          </cell>
          <cell r="AN315">
            <v>1650</v>
          </cell>
          <cell r="AQ315">
            <v>3240</v>
          </cell>
          <cell r="AW315">
            <v>22496</v>
          </cell>
          <cell r="AY315">
            <v>2800</v>
          </cell>
          <cell r="BB315">
            <v>3661.4359478463898</v>
          </cell>
          <cell r="BF315">
            <v>7200</v>
          </cell>
          <cell r="BH315">
            <v>4314.8879850000003</v>
          </cell>
          <cell r="BN315">
            <v>9193</v>
          </cell>
          <cell r="BO315">
            <v>1560.3416333157893</v>
          </cell>
          <cell r="BP315">
            <v>893.26656791397852</v>
          </cell>
          <cell r="BQ315">
            <v>95</v>
          </cell>
        </row>
        <row r="316">
          <cell r="C316" t="str">
            <v>ГРП</v>
          </cell>
          <cell r="F316">
            <v>13.1</v>
          </cell>
          <cell r="J316" t="str">
            <v>Ю2-6</v>
          </cell>
          <cell r="M316" t="str">
            <v>горизонт 1000м.</v>
          </cell>
          <cell r="P316">
            <v>30</v>
          </cell>
          <cell r="T316">
            <v>40349.874779999998</v>
          </cell>
          <cell r="V316">
            <v>0</v>
          </cell>
          <cell r="W316">
            <v>1694.2752359999999</v>
          </cell>
          <cell r="X316">
            <v>701.7</v>
          </cell>
          <cell r="Y316">
            <v>17085.855390000001</v>
          </cell>
          <cell r="AB316">
            <v>1001</v>
          </cell>
          <cell r="AE316">
            <v>192.3</v>
          </cell>
          <cell r="AF316">
            <v>255.50884495317376</v>
          </cell>
          <cell r="AH316">
            <v>0</v>
          </cell>
          <cell r="AI316">
            <v>11888.335416447369</v>
          </cell>
          <cell r="AL316">
            <v>990</v>
          </cell>
          <cell r="AN316">
            <v>1650</v>
          </cell>
          <cell r="AQ316">
            <v>3240</v>
          </cell>
          <cell r="AW316">
            <v>22496</v>
          </cell>
          <cell r="AY316">
            <v>2800</v>
          </cell>
          <cell r="BB316">
            <v>3661.4359478463903</v>
          </cell>
          <cell r="BF316">
            <v>7200</v>
          </cell>
          <cell r="BH316">
            <v>4314.8879849999994</v>
          </cell>
          <cell r="BN316">
            <v>9193</v>
          </cell>
          <cell r="BO316">
            <v>1560.3416333157897</v>
          </cell>
          <cell r="BP316">
            <v>882.51387974193551</v>
          </cell>
          <cell r="BQ316">
            <v>95</v>
          </cell>
        </row>
        <row r="317">
          <cell r="C317" t="str">
            <v>ГРП</v>
          </cell>
          <cell r="F317">
            <v>13.1</v>
          </cell>
          <cell r="J317" t="str">
            <v>Ю2-6</v>
          </cell>
          <cell r="M317" t="str">
            <v>горизонт 1000м.</v>
          </cell>
          <cell r="P317">
            <v>30</v>
          </cell>
          <cell r="T317">
            <v>40349.874779999998</v>
          </cell>
          <cell r="V317">
            <v>0</v>
          </cell>
          <cell r="W317">
            <v>1694.2752359999999</v>
          </cell>
          <cell r="X317">
            <v>701.7</v>
          </cell>
          <cell r="Y317">
            <v>17085.855390000001</v>
          </cell>
          <cell r="AB317">
            <v>1001</v>
          </cell>
          <cell r="AE317">
            <v>192.3</v>
          </cell>
          <cell r="AF317">
            <v>256.19562955254941</v>
          </cell>
          <cell r="AH317">
            <v>0</v>
          </cell>
          <cell r="AI317">
            <v>11888.335416447368</v>
          </cell>
          <cell r="AL317">
            <v>990</v>
          </cell>
          <cell r="AN317">
            <v>1650</v>
          </cell>
          <cell r="AQ317">
            <v>3240</v>
          </cell>
          <cell r="AW317">
            <v>22496</v>
          </cell>
          <cell r="AY317">
            <v>2800</v>
          </cell>
          <cell r="BB317">
            <v>3661.4359478463898</v>
          </cell>
          <cell r="BF317">
            <v>7200</v>
          </cell>
          <cell r="BH317">
            <v>4314.8879850000012</v>
          </cell>
          <cell r="BN317">
            <v>9193</v>
          </cell>
          <cell r="BO317">
            <v>1560.3416333157897</v>
          </cell>
          <cell r="BP317">
            <v>888.96549264516125</v>
          </cell>
          <cell r="BQ317">
            <v>95</v>
          </cell>
        </row>
        <row r="318">
          <cell r="C318" t="str">
            <v>ГРП</v>
          </cell>
          <cell r="F318">
            <v>13.1</v>
          </cell>
          <cell r="J318" t="str">
            <v>Ю2-6</v>
          </cell>
          <cell r="M318" t="str">
            <v>горизонт 1000м.</v>
          </cell>
          <cell r="P318">
            <v>30</v>
          </cell>
          <cell r="T318">
            <v>40349.874779999998</v>
          </cell>
          <cell r="V318">
            <v>0</v>
          </cell>
          <cell r="W318">
            <v>1694.2752359999999</v>
          </cell>
          <cell r="X318">
            <v>701.7</v>
          </cell>
          <cell r="Y318">
            <v>17085.855390000001</v>
          </cell>
          <cell r="AB318">
            <v>1001</v>
          </cell>
          <cell r="AE318">
            <v>192.3</v>
          </cell>
          <cell r="AF318">
            <v>256.42455775234134</v>
          </cell>
          <cell r="AH318">
            <v>0</v>
          </cell>
          <cell r="AI318">
            <v>11888.335416447369</v>
          </cell>
          <cell r="AL318">
            <v>990</v>
          </cell>
          <cell r="AN318">
            <v>1650</v>
          </cell>
          <cell r="AQ318">
            <v>3240</v>
          </cell>
          <cell r="AW318">
            <v>22496</v>
          </cell>
          <cell r="AY318">
            <v>2800</v>
          </cell>
          <cell r="BB318">
            <v>3661.4359478463898</v>
          </cell>
          <cell r="BF318">
            <v>7200</v>
          </cell>
          <cell r="BH318">
            <v>4314.8879850000003</v>
          </cell>
          <cell r="BN318">
            <v>9193</v>
          </cell>
          <cell r="BO318">
            <v>1560.3416333157897</v>
          </cell>
          <cell r="BP318">
            <v>891.11603027956994</v>
          </cell>
          <cell r="BQ318">
            <v>95</v>
          </cell>
        </row>
        <row r="319">
          <cell r="C319" t="str">
            <v>ГРП</v>
          </cell>
          <cell r="F319">
            <v>13.1</v>
          </cell>
          <cell r="J319" t="str">
            <v>Ю2-6</v>
          </cell>
          <cell r="M319" t="str">
            <v>горизонт 1000м.</v>
          </cell>
          <cell r="P319">
            <v>30</v>
          </cell>
          <cell r="T319">
            <v>40349.874780000006</v>
          </cell>
          <cell r="V319">
            <v>0</v>
          </cell>
          <cell r="W319">
            <v>1694.2752359999999</v>
          </cell>
          <cell r="X319">
            <v>701.7</v>
          </cell>
          <cell r="Y319">
            <v>17085.855390000001</v>
          </cell>
          <cell r="AB319">
            <v>1001</v>
          </cell>
          <cell r="AE319">
            <v>192.3</v>
          </cell>
          <cell r="AF319">
            <v>256.36732570239337</v>
          </cell>
          <cell r="AH319">
            <v>0</v>
          </cell>
          <cell r="AI319">
            <v>11888.335416447369</v>
          </cell>
          <cell r="AL319">
            <v>990</v>
          </cell>
          <cell r="AN319">
            <v>1650</v>
          </cell>
          <cell r="AQ319">
            <v>3240</v>
          </cell>
          <cell r="AW319">
            <v>22496</v>
          </cell>
          <cell r="AY319">
            <v>2800</v>
          </cell>
          <cell r="BB319">
            <v>3661.4359478463898</v>
          </cell>
          <cell r="BF319">
            <v>7200</v>
          </cell>
          <cell r="BH319">
            <v>4314.8879850000003</v>
          </cell>
          <cell r="BN319">
            <v>9193</v>
          </cell>
          <cell r="BO319">
            <v>1560.3416333157897</v>
          </cell>
          <cell r="BP319">
            <v>715.9354838709678</v>
          </cell>
          <cell r="BQ319">
            <v>95</v>
          </cell>
        </row>
        <row r="320">
          <cell r="C320" t="str">
            <v>ГРП</v>
          </cell>
          <cell r="F320">
            <v>13.1</v>
          </cell>
          <cell r="J320" t="str">
            <v>Ю2-6</v>
          </cell>
          <cell r="M320" t="str">
            <v>горизонт 1000м.</v>
          </cell>
          <cell r="N320" t="str">
            <v>пилот</v>
          </cell>
          <cell r="P320">
            <v>39</v>
          </cell>
          <cell r="T320">
            <v>52454.837214000014</v>
          </cell>
          <cell r="V320">
            <v>0</v>
          </cell>
          <cell r="W320">
            <v>1694.2752359999999</v>
          </cell>
          <cell r="X320">
            <v>912.21</v>
          </cell>
          <cell r="Y320">
            <v>20804.955389999999</v>
          </cell>
          <cell r="AB320">
            <v>1261</v>
          </cell>
          <cell r="AE320">
            <v>192.3</v>
          </cell>
          <cell r="AF320">
            <v>332.90551508844948</v>
          </cell>
          <cell r="AH320">
            <v>0</v>
          </cell>
          <cell r="AI320">
            <v>14976.21474539474</v>
          </cell>
          <cell r="AL320">
            <v>1155</v>
          </cell>
          <cell r="AN320">
            <v>2145</v>
          </cell>
          <cell r="AQ320">
            <v>4212</v>
          </cell>
          <cell r="AW320">
            <v>22496</v>
          </cell>
          <cell r="AY320">
            <v>2800</v>
          </cell>
          <cell r="BB320">
            <v>3661.4359478463898</v>
          </cell>
          <cell r="BF320">
            <v>7200</v>
          </cell>
          <cell r="BH320">
            <v>5609.3543805000008</v>
          </cell>
          <cell r="BN320">
            <v>9193</v>
          </cell>
          <cell r="BO320">
            <v>1820.5719796315793</v>
          </cell>
          <cell r="BP320">
            <v>1034.6644173763441</v>
          </cell>
          <cell r="BQ320">
            <v>95</v>
          </cell>
        </row>
        <row r="321">
          <cell r="C321" t="str">
            <v>ГРП</v>
          </cell>
          <cell r="F321">
            <v>14</v>
          </cell>
          <cell r="J321" t="str">
            <v>Ю2-6</v>
          </cell>
          <cell r="M321" t="str">
            <v>горизонт 1000м.</v>
          </cell>
          <cell r="P321">
            <v>33</v>
          </cell>
          <cell r="T321">
            <v>44384.862257999994</v>
          </cell>
          <cell r="V321">
            <v>0</v>
          </cell>
          <cell r="W321">
            <v>63011.150666000001</v>
          </cell>
          <cell r="X321">
            <v>771.87000000000012</v>
          </cell>
          <cell r="Y321">
            <v>18585.855390000001</v>
          </cell>
          <cell r="AB321">
            <v>1001.0000000000001</v>
          </cell>
          <cell r="AE321">
            <v>192.3</v>
          </cell>
          <cell r="AF321">
            <v>281.79557009067935</v>
          </cell>
          <cell r="AH321">
            <v>0</v>
          </cell>
          <cell r="AI321">
            <v>11888.335416447368</v>
          </cell>
          <cell r="AL321">
            <v>990</v>
          </cell>
          <cell r="AN321">
            <v>6930</v>
          </cell>
          <cell r="AQ321">
            <v>4759.7126495804732</v>
          </cell>
          <cell r="AW321">
            <v>39517.857142857123</v>
          </cell>
          <cell r="AY321">
            <v>4802.7142857142881</v>
          </cell>
          <cell r="BB321">
            <v>4879.8119999999999</v>
          </cell>
          <cell r="BF321">
            <v>64720</v>
          </cell>
          <cell r="BH321">
            <v>4746.3767834999999</v>
          </cell>
          <cell r="BI321">
            <v>3531</v>
          </cell>
          <cell r="BJ321">
            <v>6280.0919199999989</v>
          </cell>
          <cell r="BK321">
            <v>1930.5514800000001</v>
          </cell>
          <cell r="BL321">
            <v>445.5</v>
          </cell>
          <cell r="BM321">
            <v>5700.0446910000001</v>
          </cell>
          <cell r="BN321">
            <v>9193</v>
          </cell>
          <cell r="BO321">
            <v>2444.8698579216507</v>
          </cell>
          <cell r="BP321">
            <v>2612.0465714285674</v>
          </cell>
          <cell r="BQ321">
            <v>1070.875</v>
          </cell>
        </row>
        <row r="322">
          <cell r="C322" t="str">
            <v>ГРП</v>
          </cell>
          <cell r="F322">
            <v>14</v>
          </cell>
          <cell r="J322" t="str">
            <v>Ю2-6</v>
          </cell>
          <cell r="M322" t="str">
            <v>горизонт 1000м.</v>
          </cell>
          <cell r="N322" t="str">
            <v>пилот</v>
          </cell>
          <cell r="O322" t="str">
            <v>керн</v>
          </cell>
          <cell r="P322">
            <v>76</v>
          </cell>
          <cell r="T322">
            <v>102219.682776</v>
          </cell>
          <cell r="V322">
            <v>8251.6214880000007</v>
          </cell>
          <cell r="W322">
            <v>1694.2752359999999</v>
          </cell>
          <cell r="X322">
            <v>1777.6399999999999</v>
          </cell>
          <cell r="Y322">
            <v>22304.955389999999</v>
          </cell>
          <cell r="AB322">
            <v>1261</v>
          </cell>
          <cell r="AE322">
            <v>192.3</v>
          </cell>
          <cell r="AF322">
            <v>649.86451612903227</v>
          </cell>
          <cell r="AH322">
            <v>0</v>
          </cell>
          <cell r="AI322">
            <v>14976.214745394736</v>
          </cell>
          <cell r="AL322">
            <v>1155</v>
          </cell>
          <cell r="AN322">
            <v>15960</v>
          </cell>
          <cell r="AQ322">
            <v>10798.052585213032</v>
          </cell>
          <cell r="AW322">
            <v>39517.857142857123</v>
          </cell>
          <cell r="AY322">
            <v>4802.7142857142881</v>
          </cell>
          <cell r="BB322">
            <v>4879.8119999999999</v>
          </cell>
          <cell r="BF322">
            <v>35920</v>
          </cell>
          <cell r="BH322">
            <v>10931.049562</v>
          </cell>
          <cell r="BI322">
            <v>8132</v>
          </cell>
          <cell r="BJ322">
            <v>4135.7919199999997</v>
          </cell>
          <cell r="BK322">
            <v>1930.5514800000001</v>
          </cell>
          <cell r="BL322">
            <v>1026</v>
          </cell>
          <cell r="BM322">
            <v>7092.0758810000007</v>
          </cell>
          <cell r="BN322">
            <v>9193</v>
          </cell>
          <cell r="BO322">
            <v>2932.8017572637564</v>
          </cell>
          <cell r="BP322">
            <v>36409.494391428569</v>
          </cell>
          <cell r="BQ322">
            <v>1070.875</v>
          </cell>
        </row>
        <row r="323">
          <cell r="C323" t="str">
            <v>ГРП</v>
          </cell>
          <cell r="F323">
            <v>14</v>
          </cell>
          <cell r="J323" t="str">
            <v>Ю2-6</v>
          </cell>
          <cell r="M323" t="str">
            <v>горизонт 1000м.</v>
          </cell>
          <cell r="P323">
            <v>33</v>
          </cell>
          <cell r="T323">
            <v>44384.862258000008</v>
          </cell>
          <cell r="V323">
            <v>0</v>
          </cell>
          <cell r="W323">
            <v>1694.2752359999999</v>
          </cell>
          <cell r="X323">
            <v>771.87</v>
          </cell>
          <cell r="Y323">
            <v>18585.855390000001</v>
          </cell>
          <cell r="AB323">
            <v>1001.0000000000001</v>
          </cell>
          <cell r="AE323">
            <v>192.3</v>
          </cell>
          <cell r="AF323">
            <v>281.80374609781478</v>
          </cell>
          <cell r="AH323">
            <v>0</v>
          </cell>
          <cell r="AI323">
            <v>11888.335416447369</v>
          </cell>
          <cell r="AL323">
            <v>990</v>
          </cell>
          <cell r="AN323">
            <v>6930</v>
          </cell>
          <cell r="AQ323">
            <v>5102.6432064935061</v>
          </cell>
          <cell r="AW323">
            <v>39517.857142857123</v>
          </cell>
          <cell r="AY323">
            <v>4802.7142857142881</v>
          </cell>
          <cell r="BB323">
            <v>4879.8119999999999</v>
          </cell>
          <cell r="BF323">
            <v>35920</v>
          </cell>
          <cell r="BH323">
            <v>4746.3767834999999</v>
          </cell>
          <cell r="BI323">
            <v>3531</v>
          </cell>
          <cell r="BJ323">
            <v>3780.0919199999994</v>
          </cell>
          <cell r="BK323">
            <v>1930.5514800000001</v>
          </cell>
          <cell r="BL323">
            <v>445.5</v>
          </cell>
          <cell r="BM323">
            <v>5700.0446910000001</v>
          </cell>
          <cell r="BN323">
            <v>9193</v>
          </cell>
          <cell r="BO323">
            <v>2444.8698579216507</v>
          </cell>
          <cell r="BP323">
            <v>2612.0465714285674</v>
          </cell>
          <cell r="BQ323">
            <v>1070.875</v>
          </cell>
        </row>
        <row r="324">
          <cell r="C324" t="str">
            <v>ГРП</v>
          </cell>
          <cell r="F324">
            <v>14</v>
          </cell>
          <cell r="J324" t="str">
            <v>Ю2-6</v>
          </cell>
          <cell r="M324" t="str">
            <v>горизонт 1000м.</v>
          </cell>
          <cell r="P324">
            <v>33</v>
          </cell>
          <cell r="T324">
            <v>44384.862258000008</v>
          </cell>
          <cell r="V324">
            <v>0</v>
          </cell>
          <cell r="W324">
            <v>1694.2752359999999</v>
          </cell>
          <cell r="X324">
            <v>771.87</v>
          </cell>
          <cell r="Y324">
            <v>18585.855390000001</v>
          </cell>
          <cell r="AB324">
            <v>1001</v>
          </cell>
          <cell r="AE324">
            <v>192.3</v>
          </cell>
          <cell r="AF324">
            <v>281.05972944849111</v>
          </cell>
          <cell r="AH324">
            <v>0</v>
          </cell>
          <cell r="AI324">
            <v>11888.335416447368</v>
          </cell>
          <cell r="AL324">
            <v>990</v>
          </cell>
          <cell r="AN324">
            <v>6930</v>
          </cell>
          <cell r="AQ324">
            <v>6069.3470787878778</v>
          </cell>
          <cell r="AW324">
            <v>39517.857142857123</v>
          </cell>
          <cell r="AY324">
            <v>4802.7142857142881</v>
          </cell>
          <cell r="BB324">
            <v>4879.8119999999999</v>
          </cell>
          <cell r="BF324">
            <v>34960</v>
          </cell>
          <cell r="BH324">
            <v>4746.3767834999999</v>
          </cell>
          <cell r="BI324">
            <v>3531</v>
          </cell>
          <cell r="BJ324">
            <v>3780.0919199999994</v>
          </cell>
          <cell r="BK324">
            <v>1930.5514800000001</v>
          </cell>
          <cell r="BL324">
            <v>445.5</v>
          </cell>
          <cell r="BM324">
            <v>5700.0446910000001</v>
          </cell>
          <cell r="BN324">
            <v>9193</v>
          </cell>
          <cell r="BO324">
            <v>2444.8698579216507</v>
          </cell>
          <cell r="BP324">
            <v>2612.0465714285674</v>
          </cell>
          <cell r="BQ324">
            <v>1070.875</v>
          </cell>
        </row>
        <row r="325">
          <cell r="C325" t="str">
            <v>ГРП</v>
          </cell>
          <cell r="F325">
            <v>14</v>
          </cell>
          <cell r="J325" t="str">
            <v>Ю2-6</v>
          </cell>
          <cell r="M325" t="str">
            <v>горизонт 1000м.</v>
          </cell>
          <cell r="P325">
            <v>33</v>
          </cell>
          <cell r="T325">
            <v>44384.862258000001</v>
          </cell>
          <cell r="V325">
            <v>0</v>
          </cell>
          <cell r="W325">
            <v>1694.2752359999999</v>
          </cell>
          <cell r="X325">
            <v>771.87000000000012</v>
          </cell>
          <cell r="Y325">
            <v>18585.855390000001</v>
          </cell>
          <cell r="AB325">
            <v>1001</v>
          </cell>
          <cell r="AE325">
            <v>192.3</v>
          </cell>
          <cell r="AF325">
            <v>282.66222684703433</v>
          </cell>
          <cell r="AH325">
            <v>0</v>
          </cell>
          <cell r="AI325">
            <v>11888.335416447368</v>
          </cell>
          <cell r="AL325">
            <v>990</v>
          </cell>
          <cell r="AN325">
            <v>6930</v>
          </cell>
          <cell r="AQ325">
            <v>6062.2600230961298</v>
          </cell>
          <cell r="AW325">
            <v>170937.85714285713</v>
          </cell>
          <cell r="AY325">
            <v>4802.7142857142881</v>
          </cell>
          <cell r="BB325">
            <v>4879.8119999999999</v>
          </cell>
          <cell r="BF325">
            <v>32080</v>
          </cell>
          <cell r="BH325">
            <v>4746.3767834999999</v>
          </cell>
          <cell r="BI325">
            <v>3531</v>
          </cell>
          <cell r="BJ325">
            <v>3780.0919199999994</v>
          </cell>
          <cell r="BK325">
            <v>1930.5514800000001</v>
          </cell>
          <cell r="BL325">
            <v>445.5</v>
          </cell>
          <cell r="BM325">
            <v>5700.0446910000001</v>
          </cell>
          <cell r="BN325">
            <v>9193</v>
          </cell>
          <cell r="BO325">
            <v>2444.8698579216507</v>
          </cell>
          <cell r="BP325">
            <v>2612.0465714285674</v>
          </cell>
          <cell r="BQ325">
            <v>2070.875</v>
          </cell>
        </row>
        <row r="326">
          <cell r="C326" t="str">
            <v>ГРП</v>
          </cell>
          <cell r="F326">
            <v>14</v>
          </cell>
          <cell r="J326" t="str">
            <v>Ю2-6</v>
          </cell>
          <cell r="M326" t="str">
            <v>горизонт 1000м.</v>
          </cell>
          <cell r="P326">
            <v>32</v>
          </cell>
          <cell r="T326">
            <v>43039.866432000003</v>
          </cell>
          <cell r="V326">
            <v>0</v>
          </cell>
          <cell r="W326">
            <v>1694.2752359999999</v>
          </cell>
          <cell r="X326">
            <v>748.48</v>
          </cell>
          <cell r="Y326">
            <v>18585.855390000001</v>
          </cell>
          <cell r="AB326">
            <v>1001</v>
          </cell>
          <cell r="AE326">
            <v>192.3</v>
          </cell>
          <cell r="AF326">
            <v>273.17232049947972</v>
          </cell>
          <cell r="AH326">
            <v>0</v>
          </cell>
          <cell r="AI326">
            <v>11888.335416447368</v>
          </cell>
          <cell r="AL326">
            <v>990</v>
          </cell>
          <cell r="AN326">
            <v>6720</v>
          </cell>
          <cell r="AQ326">
            <v>4875.6529801587294</v>
          </cell>
          <cell r="AW326">
            <v>0</v>
          </cell>
          <cell r="AY326">
            <v>0</v>
          </cell>
          <cell r="BB326">
            <v>2357.1319052399999</v>
          </cell>
          <cell r="BF326">
            <v>0</v>
          </cell>
          <cell r="BH326">
            <v>4602.547184</v>
          </cell>
          <cell r="BI326">
            <v>3424</v>
          </cell>
          <cell r="BJ326">
            <v>3780.0919199999994</v>
          </cell>
          <cell r="BK326">
            <v>1930.5514800000001</v>
          </cell>
          <cell r="BL326">
            <v>432</v>
          </cell>
          <cell r="BM326">
            <v>5700.0446910000001</v>
          </cell>
          <cell r="BN326">
            <v>9193</v>
          </cell>
          <cell r="BO326">
            <v>2444.8698579216507</v>
          </cell>
          <cell r="BP326">
            <v>1487.68571428571</v>
          </cell>
          <cell r="BQ326">
            <v>0</v>
          </cell>
        </row>
        <row r="327">
          <cell r="C327" t="str">
            <v>ГРП</v>
          </cell>
          <cell r="F327">
            <v>14</v>
          </cell>
          <cell r="J327" t="str">
            <v>Ю2-6</v>
          </cell>
          <cell r="M327" t="str">
            <v>горизонт 1000м.</v>
          </cell>
          <cell r="P327">
            <v>32</v>
          </cell>
          <cell r="T327">
            <v>43039.866432000003</v>
          </cell>
          <cell r="V327">
            <v>0</v>
          </cell>
          <cell r="W327">
            <v>1694.2752359999999</v>
          </cell>
          <cell r="X327">
            <v>748.48</v>
          </cell>
          <cell r="Y327">
            <v>18585.855390000001</v>
          </cell>
          <cell r="AB327">
            <v>1001</v>
          </cell>
          <cell r="AE327">
            <v>192.3</v>
          </cell>
          <cell r="AF327">
            <v>273.51571279916755</v>
          </cell>
          <cell r="AH327">
            <v>0</v>
          </cell>
          <cell r="AI327">
            <v>11888.335416447369</v>
          </cell>
          <cell r="AL327">
            <v>990</v>
          </cell>
          <cell r="AN327">
            <v>6720</v>
          </cell>
          <cell r="AQ327">
            <v>4682.2892185230021</v>
          </cell>
          <cell r="AW327">
            <v>22496</v>
          </cell>
          <cell r="AY327">
            <v>2800</v>
          </cell>
          <cell r="BB327">
            <v>4406.8118228399999</v>
          </cell>
          <cell r="BF327">
            <v>9030.7000000000007</v>
          </cell>
          <cell r="BH327">
            <v>4602.5471840000009</v>
          </cell>
          <cell r="BI327">
            <v>3424</v>
          </cell>
          <cell r="BJ327">
            <v>3780.0919199999994</v>
          </cell>
          <cell r="BK327">
            <v>1930.5514800000001</v>
          </cell>
          <cell r="BL327">
            <v>432</v>
          </cell>
          <cell r="BM327">
            <v>5700.0446910000001</v>
          </cell>
          <cell r="BN327">
            <v>9193</v>
          </cell>
          <cell r="BO327">
            <v>2444.8698579216507</v>
          </cell>
          <cell r="BP327">
            <v>1886.32862628571</v>
          </cell>
          <cell r="BQ327">
            <v>95</v>
          </cell>
        </row>
        <row r="328">
          <cell r="C328" t="str">
            <v>ГРП</v>
          </cell>
          <cell r="F328">
            <v>14</v>
          </cell>
          <cell r="J328" t="str">
            <v>Ю2-6</v>
          </cell>
          <cell r="M328" t="str">
            <v>горизонт 1000м.</v>
          </cell>
          <cell r="N328" t="str">
            <v>пилот</v>
          </cell>
          <cell r="P328">
            <v>39</v>
          </cell>
          <cell r="T328">
            <v>52454.837213999999</v>
          </cell>
          <cell r="V328">
            <v>0</v>
          </cell>
          <cell r="W328">
            <v>1694.2752359999999</v>
          </cell>
          <cell r="X328">
            <v>912.21</v>
          </cell>
          <cell r="Y328">
            <v>20804.955389999999</v>
          </cell>
          <cell r="AB328">
            <v>1261</v>
          </cell>
          <cell r="AE328">
            <v>192.3</v>
          </cell>
          <cell r="AF328">
            <v>332.16149843912592</v>
          </cell>
          <cell r="AH328">
            <v>0</v>
          </cell>
          <cell r="AI328">
            <v>14976.214745394736</v>
          </cell>
          <cell r="AL328">
            <v>1155</v>
          </cell>
          <cell r="AN328">
            <v>4690</v>
          </cell>
          <cell r="AQ328">
            <v>3718.2127627118643</v>
          </cell>
          <cell r="AW328">
            <v>22496</v>
          </cell>
          <cell r="AY328">
            <v>2800</v>
          </cell>
          <cell r="BB328">
            <v>4406.8118228399999</v>
          </cell>
          <cell r="BF328">
            <v>9030.7000000000007</v>
          </cell>
          <cell r="BH328">
            <v>5609.3543804999999</v>
          </cell>
          <cell r="BI328">
            <v>3504.25</v>
          </cell>
          <cell r="BJ328">
            <v>4135.7919199999997</v>
          </cell>
          <cell r="BK328">
            <v>1930.5514800000001</v>
          </cell>
          <cell r="BL328">
            <v>526.5</v>
          </cell>
          <cell r="BM328">
            <v>7092.0758810000007</v>
          </cell>
          <cell r="BN328">
            <v>9193</v>
          </cell>
          <cell r="BO328">
            <v>2148.7087576160902</v>
          </cell>
          <cell r="BP328">
            <v>801.86871845161295</v>
          </cell>
          <cell r="BQ328">
            <v>95</v>
          </cell>
        </row>
        <row r="329">
          <cell r="C329" t="str">
            <v>ГРП</v>
          </cell>
          <cell r="F329">
            <v>14</v>
          </cell>
          <cell r="J329" t="str">
            <v>Ю2-6</v>
          </cell>
          <cell r="M329" t="str">
            <v>горизонт 1000м.</v>
          </cell>
          <cell r="P329">
            <v>32</v>
          </cell>
          <cell r="T329">
            <v>43039.866432000003</v>
          </cell>
          <cell r="V329">
            <v>0</v>
          </cell>
          <cell r="W329">
            <v>1694.2752359999999</v>
          </cell>
          <cell r="X329">
            <v>748.48</v>
          </cell>
          <cell r="Y329">
            <v>17085.855390000001</v>
          </cell>
          <cell r="AB329">
            <v>1001</v>
          </cell>
          <cell r="AE329">
            <v>192.3</v>
          </cell>
          <cell r="AF329">
            <v>277.69365244536942</v>
          </cell>
          <cell r="AH329">
            <v>0</v>
          </cell>
          <cell r="AI329">
            <v>11888.335416447369</v>
          </cell>
          <cell r="AL329">
            <v>990</v>
          </cell>
          <cell r="AN329">
            <v>2240</v>
          </cell>
          <cell r="AQ329">
            <v>3456</v>
          </cell>
          <cell r="AW329">
            <v>22496</v>
          </cell>
          <cell r="AY329">
            <v>2800</v>
          </cell>
          <cell r="BB329">
            <v>4406.8118228399999</v>
          </cell>
          <cell r="BF329">
            <v>9030.7000000000007</v>
          </cell>
          <cell r="BH329">
            <v>4602.5471840000009</v>
          </cell>
          <cell r="BI329">
            <v>2568</v>
          </cell>
          <cell r="BJ329">
            <v>3780.0919199999994</v>
          </cell>
          <cell r="BK329">
            <v>1930.5514800000001</v>
          </cell>
          <cell r="BL329">
            <v>432</v>
          </cell>
          <cell r="BM329">
            <v>5700.0446910000001</v>
          </cell>
          <cell r="BN329">
            <v>9193</v>
          </cell>
          <cell r="BO329">
            <v>1512.1530151339714</v>
          </cell>
          <cell r="BP329">
            <v>963.15904103225807</v>
          </cell>
          <cell r="BQ329">
            <v>95</v>
          </cell>
        </row>
        <row r="330">
          <cell r="C330" t="str">
            <v>ГРП</v>
          </cell>
          <cell r="F330">
            <v>14</v>
          </cell>
          <cell r="J330" t="str">
            <v>Ю2-6</v>
          </cell>
          <cell r="M330" t="str">
            <v>горизонт 1000м.</v>
          </cell>
          <cell r="P330">
            <v>32</v>
          </cell>
          <cell r="T330">
            <v>43039.866432000003</v>
          </cell>
          <cell r="V330">
            <v>0</v>
          </cell>
          <cell r="W330">
            <v>1694.2752359999999</v>
          </cell>
          <cell r="X330">
            <v>748.48</v>
          </cell>
          <cell r="Y330">
            <v>17085.855390000001</v>
          </cell>
          <cell r="AB330">
            <v>1001</v>
          </cell>
          <cell r="AE330">
            <v>192.3</v>
          </cell>
          <cell r="AF330">
            <v>272.71446409989596</v>
          </cell>
          <cell r="AH330">
            <v>0</v>
          </cell>
          <cell r="AI330">
            <v>11888.335416447369</v>
          </cell>
          <cell r="AL330">
            <v>990</v>
          </cell>
          <cell r="AN330">
            <v>2240</v>
          </cell>
          <cell r="AQ330">
            <v>3456</v>
          </cell>
          <cell r="AW330">
            <v>22496</v>
          </cell>
          <cell r="AY330">
            <v>2800</v>
          </cell>
          <cell r="BB330">
            <v>4406.8118228399999</v>
          </cell>
          <cell r="BF330">
            <v>9030.7000000000007</v>
          </cell>
          <cell r="BH330">
            <v>4602.547184</v>
          </cell>
          <cell r="BI330">
            <v>2568</v>
          </cell>
          <cell r="BJ330">
            <v>6280.0919199999989</v>
          </cell>
          <cell r="BK330">
            <v>1930.5514800000001</v>
          </cell>
          <cell r="BL330">
            <v>432</v>
          </cell>
          <cell r="BM330">
            <v>5700.0446910000001</v>
          </cell>
          <cell r="BN330">
            <v>9193</v>
          </cell>
          <cell r="BO330">
            <v>1512.1530151339714</v>
          </cell>
          <cell r="BP330">
            <v>916.384847483871</v>
          </cell>
          <cell r="BQ330">
            <v>95</v>
          </cell>
        </row>
        <row r="331">
          <cell r="C331" t="str">
            <v>ГРП</v>
          </cell>
          <cell r="F331">
            <v>14</v>
          </cell>
          <cell r="J331" t="str">
            <v>Ю2-6</v>
          </cell>
          <cell r="M331" t="str">
            <v>горизонт 1000м.</v>
          </cell>
          <cell r="P331">
            <v>32</v>
          </cell>
          <cell r="T331">
            <v>43039.866431999995</v>
          </cell>
          <cell r="V331">
            <v>0</v>
          </cell>
          <cell r="W331">
            <v>1694.2752359999999</v>
          </cell>
          <cell r="X331">
            <v>748.48</v>
          </cell>
          <cell r="Y331">
            <v>17085.855390000001</v>
          </cell>
          <cell r="AB331">
            <v>1001</v>
          </cell>
          <cell r="AE331">
            <v>192.3</v>
          </cell>
          <cell r="AF331">
            <v>273.97356919875131</v>
          </cell>
          <cell r="AH331">
            <v>0</v>
          </cell>
          <cell r="AI331">
            <v>11888.335416447369</v>
          </cell>
          <cell r="AL331">
            <v>990</v>
          </cell>
          <cell r="AN331">
            <v>2240</v>
          </cell>
          <cell r="AQ331">
            <v>3456</v>
          </cell>
          <cell r="AW331">
            <v>22496</v>
          </cell>
          <cell r="AY331">
            <v>2800</v>
          </cell>
          <cell r="BB331">
            <v>4406.8118228399999</v>
          </cell>
          <cell r="BF331">
            <v>9030.7000000000007</v>
          </cell>
          <cell r="BH331">
            <v>4602.5471840000009</v>
          </cell>
          <cell r="BI331">
            <v>2568</v>
          </cell>
          <cell r="BJ331">
            <v>3780.0919199999994</v>
          </cell>
          <cell r="BK331">
            <v>1930.5514800000001</v>
          </cell>
          <cell r="BL331">
            <v>432</v>
          </cell>
          <cell r="BM331">
            <v>5700.0446910000001</v>
          </cell>
          <cell r="BN331">
            <v>9193</v>
          </cell>
          <cell r="BO331">
            <v>1512.1530151339714</v>
          </cell>
          <cell r="BP331">
            <v>928.21280447311835</v>
          </cell>
          <cell r="BQ331">
            <v>95</v>
          </cell>
        </row>
        <row r="332">
          <cell r="C332" t="str">
            <v>ГРП</v>
          </cell>
          <cell r="F332">
            <v>14</v>
          </cell>
          <cell r="J332" t="str">
            <v>Ю2-6</v>
          </cell>
          <cell r="M332" t="str">
            <v>горизонт 1000м.</v>
          </cell>
          <cell r="N332" t="str">
            <v>пилот</v>
          </cell>
          <cell r="P332">
            <v>39</v>
          </cell>
          <cell r="T332">
            <v>52454.837214000006</v>
          </cell>
          <cell r="V332">
            <v>0</v>
          </cell>
          <cell r="W332">
            <v>1694.2752359999999</v>
          </cell>
          <cell r="X332">
            <v>912.21</v>
          </cell>
          <cell r="Y332">
            <v>20804.955389999999</v>
          </cell>
          <cell r="AB332">
            <v>1261</v>
          </cell>
          <cell r="AE332">
            <v>192.3</v>
          </cell>
          <cell r="AF332">
            <v>333.13444328824141</v>
          </cell>
          <cell r="AH332">
            <v>0</v>
          </cell>
          <cell r="AI332">
            <v>14976.214745394736</v>
          </cell>
          <cell r="AL332">
            <v>1155</v>
          </cell>
          <cell r="AN332">
            <v>2730</v>
          </cell>
          <cell r="AQ332">
            <v>4212</v>
          </cell>
          <cell r="AW332">
            <v>22496</v>
          </cell>
          <cell r="AY332">
            <v>2800</v>
          </cell>
          <cell r="BB332">
            <v>4406.8118228399999</v>
          </cell>
          <cell r="BF332">
            <v>9030.7000000000007</v>
          </cell>
          <cell r="BH332">
            <v>5609.3543805000008</v>
          </cell>
          <cell r="BI332">
            <v>3129.75</v>
          </cell>
          <cell r="BJ332">
            <v>4135.7919199999997</v>
          </cell>
          <cell r="BK332">
            <v>1930.5514800000001</v>
          </cell>
          <cell r="BL332">
            <v>526.5</v>
          </cell>
          <cell r="BM332">
            <v>7092.0758810000007</v>
          </cell>
          <cell r="BN332">
            <v>9193</v>
          </cell>
          <cell r="BO332">
            <v>1772.383361449761</v>
          </cell>
          <cell r="BP332">
            <v>1036.8149550107528</v>
          </cell>
          <cell r="BQ332">
            <v>95</v>
          </cell>
        </row>
        <row r="333">
          <cell r="C333" t="str">
            <v>ГРП</v>
          </cell>
          <cell r="F333">
            <v>14</v>
          </cell>
          <cell r="J333" t="str">
            <v>Ю2-6</v>
          </cell>
          <cell r="M333" t="str">
            <v>горизонт 1000м.</v>
          </cell>
          <cell r="P333">
            <v>32</v>
          </cell>
          <cell r="T333">
            <v>43039.866432000003</v>
          </cell>
          <cell r="V333">
            <v>0</v>
          </cell>
          <cell r="W333">
            <v>1694.2752359999999</v>
          </cell>
          <cell r="X333">
            <v>748.48</v>
          </cell>
          <cell r="Y333">
            <v>17085.855390000001</v>
          </cell>
          <cell r="AB333">
            <v>1001</v>
          </cell>
          <cell r="AE333">
            <v>192.3</v>
          </cell>
          <cell r="AF333">
            <v>273.17232049947972</v>
          </cell>
          <cell r="AH333">
            <v>0</v>
          </cell>
          <cell r="AI333">
            <v>11888.335416447368</v>
          </cell>
          <cell r="AL333">
            <v>990</v>
          </cell>
          <cell r="AN333">
            <v>2240</v>
          </cell>
          <cell r="AQ333">
            <v>3456</v>
          </cell>
          <cell r="AW333">
            <v>22496</v>
          </cell>
          <cell r="AY333">
            <v>2800</v>
          </cell>
          <cell r="BB333">
            <v>4406.8118228399999</v>
          </cell>
          <cell r="BF333">
            <v>9030.7000000000007</v>
          </cell>
          <cell r="BH333">
            <v>4602.547184</v>
          </cell>
          <cell r="BI333">
            <v>2568</v>
          </cell>
          <cell r="BJ333">
            <v>3780.0919199999994</v>
          </cell>
          <cell r="BK333">
            <v>1930.5514800000001</v>
          </cell>
          <cell r="BL333">
            <v>432</v>
          </cell>
          <cell r="BM333">
            <v>5700.0446910000001</v>
          </cell>
          <cell r="BN333">
            <v>9193</v>
          </cell>
          <cell r="BO333">
            <v>1512.1530151339714</v>
          </cell>
          <cell r="BP333">
            <v>920.68592275268816</v>
          </cell>
          <cell r="BQ333">
            <v>95</v>
          </cell>
        </row>
        <row r="334">
          <cell r="F334">
            <v>14</v>
          </cell>
          <cell r="J334" t="str">
            <v>НП2-3</v>
          </cell>
          <cell r="M334" t="str">
            <v>горизонт 1000м.</v>
          </cell>
          <cell r="P334">
            <v>32</v>
          </cell>
          <cell r="T334">
            <v>43039.866432000003</v>
          </cell>
          <cell r="V334">
            <v>0</v>
          </cell>
          <cell r="W334">
            <v>1694.2752359999999</v>
          </cell>
          <cell r="X334">
            <v>748.48</v>
          </cell>
          <cell r="Y334">
            <v>17085.855390000001</v>
          </cell>
          <cell r="AB334">
            <v>1001</v>
          </cell>
          <cell r="AE334">
            <v>192.3</v>
          </cell>
          <cell r="AF334">
            <v>272.54276795005205</v>
          </cell>
          <cell r="AH334">
            <v>0</v>
          </cell>
          <cell r="AI334">
            <v>11888.335416447369</v>
          </cell>
          <cell r="AL334">
            <v>990</v>
          </cell>
          <cell r="AN334">
            <v>2240</v>
          </cell>
          <cell r="AQ334">
            <v>3456</v>
          </cell>
          <cell r="AW334">
            <v>0</v>
          </cell>
          <cell r="AY334">
            <v>0</v>
          </cell>
          <cell r="BB334">
            <v>4406.8118228399999</v>
          </cell>
          <cell r="BF334">
            <v>0</v>
          </cell>
          <cell r="BH334">
            <v>4602.547184</v>
          </cell>
          <cell r="BI334">
            <v>2568</v>
          </cell>
          <cell r="BJ334">
            <v>3780.0919199999994</v>
          </cell>
          <cell r="BK334">
            <v>1930.5514800000001</v>
          </cell>
          <cell r="BL334">
            <v>432</v>
          </cell>
          <cell r="BM334">
            <v>5700.0446910000001</v>
          </cell>
          <cell r="BN334">
            <v>6622.1</v>
          </cell>
          <cell r="BO334">
            <v>1512.1530151339714</v>
          </cell>
          <cell r="BP334">
            <v>690.77194425806454</v>
          </cell>
          <cell r="BQ334">
            <v>0</v>
          </cell>
        </row>
        <row r="335">
          <cell r="C335" t="str">
            <v>ГРП</v>
          </cell>
          <cell r="F335">
            <v>14</v>
          </cell>
          <cell r="J335" t="str">
            <v>Ю2-6</v>
          </cell>
          <cell r="M335" t="str">
            <v>горизонт 1000м.</v>
          </cell>
          <cell r="P335">
            <v>32</v>
          </cell>
          <cell r="T335">
            <v>43039.86643200001</v>
          </cell>
          <cell r="V335">
            <v>0</v>
          </cell>
          <cell r="W335">
            <v>1694.2752359999999</v>
          </cell>
          <cell r="X335">
            <v>748.48</v>
          </cell>
          <cell r="Y335">
            <v>17085.855390000001</v>
          </cell>
          <cell r="AB335">
            <v>1001</v>
          </cell>
          <cell r="AE335">
            <v>192.3</v>
          </cell>
          <cell r="AF335">
            <v>274.08803329864725</v>
          </cell>
          <cell r="AH335">
            <v>0</v>
          </cell>
          <cell r="AI335">
            <v>11888.335416447369</v>
          </cell>
          <cell r="AL335">
            <v>990</v>
          </cell>
          <cell r="AN335">
            <v>2240</v>
          </cell>
          <cell r="AQ335">
            <v>3456</v>
          </cell>
          <cell r="AW335">
            <v>22496</v>
          </cell>
          <cell r="AY335">
            <v>2800</v>
          </cell>
          <cell r="BB335">
            <v>4406.8118228399999</v>
          </cell>
          <cell r="BF335">
            <v>9030.7000000000007</v>
          </cell>
          <cell r="BH335">
            <v>4602.547184</v>
          </cell>
          <cell r="BI335">
            <v>2568</v>
          </cell>
          <cell r="BJ335">
            <v>3780.0919199999994</v>
          </cell>
          <cell r="BK335">
            <v>1930.5514800000001</v>
          </cell>
          <cell r="BL335">
            <v>432</v>
          </cell>
          <cell r="BM335">
            <v>5700.0446910000001</v>
          </cell>
          <cell r="BN335">
            <v>9193</v>
          </cell>
          <cell r="BO335">
            <v>1512.1530151339714</v>
          </cell>
          <cell r="BP335">
            <v>929.2880732903227</v>
          </cell>
          <cell r="BQ335">
            <v>95</v>
          </cell>
        </row>
        <row r="336">
          <cell r="F336">
            <v>14</v>
          </cell>
          <cell r="J336" t="str">
            <v>НП5</v>
          </cell>
          <cell r="M336" t="str">
            <v>горизонт 1000м.</v>
          </cell>
          <cell r="P336">
            <v>31</v>
          </cell>
          <cell r="T336">
            <v>41694.870605999997</v>
          </cell>
          <cell r="V336">
            <v>0</v>
          </cell>
          <cell r="W336">
            <v>1694.2752359999999</v>
          </cell>
          <cell r="X336">
            <v>725.09</v>
          </cell>
          <cell r="Y336">
            <v>17085.855390000001</v>
          </cell>
          <cell r="AB336">
            <v>1001.0000000000001</v>
          </cell>
          <cell r="AE336">
            <v>192.3</v>
          </cell>
          <cell r="AF336">
            <v>264.54089490114461</v>
          </cell>
          <cell r="AH336">
            <v>0</v>
          </cell>
          <cell r="AI336">
            <v>11888.335416447369</v>
          </cell>
          <cell r="AL336">
            <v>990</v>
          </cell>
          <cell r="AN336">
            <v>2170</v>
          </cell>
          <cell r="AQ336">
            <v>3348</v>
          </cell>
          <cell r="AW336">
            <v>0</v>
          </cell>
          <cell r="AY336">
            <v>0</v>
          </cell>
          <cell r="BB336">
            <v>4406.8118228399999</v>
          </cell>
          <cell r="BF336">
            <v>0</v>
          </cell>
          <cell r="BH336">
            <v>4458.7175845000002</v>
          </cell>
          <cell r="BI336">
            <v>2487.75</v>
          </cell>
          <cell r="BJ336">
            <v>3780.0919199999994</v>
          </cell>
          <cell r="BK336">
            <v>1930.5514800000001</v>
          </cell>
          <cell r="BL336">
            <v>418.5</v>
          </cell>
          <cell r="BM336">
            <v>5700.0446910000001</v>
          </cell>
          <cell r="BN336">
            <v>6622.1</v>
          </cell>
          <cell r="BO336">
            <v>1512.1530151339714</v>
          </cell>
          <cell r="BP336">
            <v>679.48162167741941</v>
          </cell>
          <cell r="BQ336">
            <v>0</v>
          </cell>
        </row>
        <row r="337">
          <cell r="F337">
            <v>14</v>
          </cell>
          <cell r="J337" t="str">
            <v>НП5</v>
          </cell>
          <cell r="M337" t="str">
            <v>горизонт 1000м.</v>
          </cell>
          <cell r="N337" t="str">
            <v>пилот</v>
          </cell>
          <cell r="P337">
            <v>39</v>
          </cell>
          <cell r="T337">
            <v>52454.837214000006</v>
          </cell>
          <cell r="V337">
            <v>0</v>
          </cell>
          <cell r="W337">
            <v>1694.2752359999999</v>
          </cell>
          <cell r="X337">
            <v>912.21</v>
          </cell>
          <cell r="Y337">
            <v>20804.955389999999</v>
          </cell>
          <cell r="AB337">
            <v>1261</v>
          </cell>
          <cell r="AE337">
            <v>192.3</v>
          </cell>
          <cell r="AF337">
            <v>333.24890738813735</v>
          </cell>
          <cell r="AH337">
            <v>0</v>
          </cell>
          <cell r="AI337">
            <v>14976.214745394736</v>
          </cell>
          <cell r="AL337">
            <v>1155</v>
          </cell>
          <cell r="AN337">
            <v>2730</v>
          </cell>
          <cell r="AQ337">
            <v>4212</v>
          </cell>
          <cell r="AW337">
            <v>0</v>
          </cell>
          <cell r="AY337">
            <v>0</v>
          </cell>
          <cell r="BB337">
            <v>4186.4712316980003</v>
          </cell>
          <cell r="BF337">
            <v>0</v>
          </cell>
          <cell r="BH337">
            <v>5609.3543805000008</v>
          </cell>
          <cell r="BI337">
            <v>3129.75</v>
          </cell>
          <cell r="BJ337">
            <v>4135.7919199999997</v>
          </cell>
          <cell r="BK337">
            <v>1930.5514800000001</v>
          </cell>
          <cell r="BL337">
            <v>526.5</v>
          </cell>
          <cell r="BM337">
            <v>7092.0758810000007</v>
          </cell>
          <cell r="BN337">
            <v>6622.1</v>
          </cell>
          <cell r="BO337">
            <v>1772.383361449761</v>
          </cell>
          <cell r="BP337">
            <v>813.89022382795702</v>
          </cell>
          <cell r="BQ337">
            <v>0</v>
          </cell>
        </row>
        <row r="338">
          <cell r="F338">
            <v>14</v>
          </cell>
          <cell r="J338" t="str">
            <v>НП5</v>
          </cell>
          <cell r="M338" t="str">
            <v>горизонт 1000м.</v>
          </cell>
          <cell r="P338">
            <v>31</v>
          </cell>
          <cell r="T338">
            <v>41694.870606000011</v>
          </cell>
          <cell r="V338">
            <v>0</v>
          </cell>
          <cell r="W338">
            <v>1694.2752359999999</v>
          </cell>
          <cell r="X338">
            <v>725.09</v>
          </cell>
          <cell r="Y338">
            <v>17085.855390000001</v>
          </cell>
          <cell r="AB338">
            <v>1001.0000000000001</v>
          </cell>
          <cell r="AE338">
            <v>192.3</v>
          </cell>
          <cell r="AF338">
            <v>264.02580645161288</v>
          </cell>
          <cell r="AH338">
            <v>0</v>
          </cell>
          <cell r="AI338">
            <v>11888.335416447369</v>
          </cell>
          <cell r="AL338">
            <v>990</v>
          </cell>
          <cell r="AN338">
            <v>2170</v>
          </cell>
          <cell r="AQ338">
            <v>3348</v>
          </cell>
          <cell r="AW338">
            <v>0</v>
          </cell>
          <cell r="AY338">
            <v>0</v>
          </cell>
          <cell r="BB338">
            <v>4186.4712316980003</v>
          </cell>
          <cell r="BF338">
            <v>0</v>
          </cell>
          <cell r="BH338">
            <v>4458.7175845000002</v>
          </cell>
          <cell r="BI338">
            <v>2487.75</v>
          </cell>
          <cell r="BJ338">
            <v>3780.0919199999994</v>
          </cell>
          <cell r="BK338">
            <v>1930.5514800000001</v>
          </cell>
          <cell r="BL338">
            <v>418.5</v>
          </cell>
          <cell r="BM338">
            <v>5700.0446910000001</v>
          </cell>
          <cell r="BN338">
            <v>6622.1</v>
          </cell>
          <cell r="BO338">
            <v>1512.1530151339714</v>
          </cell>
          <cell r="BP338">
            <v>674.64291200000002</v>
          </cell>
          <cell r="BQ338">
            <v>0</v>
          </cell>
        </row>
        <row r="339">
          <cell r="F339">
            <v>14</v>
          </cell>
          <cell r="J339" t="str">
            <v>НП4</v>
          </cell>
          <cell r="M339" t="str">
            <v>горизонт 1500м.</v>
          </cell>
          <cell r="P339">
            <v>32</v>
          </cell>
          <cell r="T339">
            <v>43039.866432000003</v>
          </cell>
          <cell r="V339">
            <v>0</v>
          </cell>
          <cell r="W339">
            <v>1694.2752359999999</v>
          </cell>
          <cell r="X339">
            <v>748.48</v>
          </cell>
          <cell r="Y339">
            <v>19880.355390000001</v>
          </cell>
          <cell r="AB339">
            <v>1131</v>
          </cell>
          <cell r="AE339">
            <v>192.3</v>
          </cell>
          <cell r="AF339">
            <v>275.50304639563672</v>
          </cell>
          <cell r="AH339">
            <v>0</v>
          </cell>
          <cell r="AI339">
            <v>13432.275080921054</v>
          </cell>
          <cell r="AL339">
            <v>990</v>
          </cell>
          <cell r="AN339">
            <v>2240</v>
          </cell>
          <cell r="AQ339">
            <v>3456</v>
          </cell>
          <cell r="AW339">
            <v>0</v>
          </cell>
          <cell r="AY339">
            <v>0</v>
          </cell>
          <cell r="BB339">
            <v>4186.4712316980003</v>
          </cell>
          <cell r="BF339">
            <v>0</v>
          </cell>
          <cell r="BH339">
            <v>4602.5471840000009</v>
          </cell>
          <cell r="BI339">
            <v>2568</v>
          </cell>
          <cell r="BJ339">
            <v>3780.0919199999994</v>
          </cell>
          <cell r="BK339">
            <v>1930.5514800000001</v>
          </cell>
          <cell r="BL339">
            <v>432</v>
          </cell>
          <cell r="BM339">
            <v>6532.328308000001</v>
          </cell>
          <cell r="BN339">
            <v>10479.1</v>
          </cell>
          <cell r="BO339">
            <v>1635.6681882918663</v>
          </cell>
          <cell r="BP339">
            <v>718.58062056507242</v>
          </cell>
          <cell r="BQ339">
            <v>0</v>
          </cell>
        </row>
        <row r="340">
          <cell r="F340">
            <v>14</v>
          </cell>
          <cell r="J340" t="str">
            <v>НП4</v>
          </cell>
          <cell r="M340" t="str">
            <v>горизонт 1500м.</v>
          </cell>
          <cell r="P340">
            <v>32</v>
          </cell>
          <cell r="T340">
            <v>43039.86643200001</v>
          </cell>
          <cell r="V340">
            <v>0</v>
          </cell>
          <cell r="W340">
            <v>1694.2752359999999</v>
          </cell>
          <cell r="X340">
            <v>748.48</v>
          </cell>
          <cell r="Y340">
            <v>19880.355390000001</v>
          </cell>
          <cell r="AB340">
            <v>1131</v>
          </cell>
          <cell r="AE340">
            <v>192.3</v>
          </cell>
          <cell r="AF340">
            <v>272.77959022569877</v>
          </cell>
          <cell r="AH340">
            <v>0</v>
          </cell>
          <cell r="AI340">
            <v>13432.275080921052</v>
          </cell>
          <cell r="AL340">
            <v>990</v>
          </cell>
          <cell r="AN340">
            <v>2240</v>
          </cell>
          <cell r="AQ340">
            <v>3456</v>
          </cell>
          <cell r="AW340">
            <v>0</v>
          </cell>
          <cell r="AY340">
            <v>0</v>
          </cell>
          <cell r="BB340">
            <v>4186.4712316980003</v>
          </cell>
          <cell r="BF340">
            <v>0</v>
          </cell>
          <cell r="BH340">
            <v>4602.547184</v>
          </cell>
          <cell r="BI340">
            <v>2568</v>
          </cell>
          <cell r="BJ340">
            <v>3780.0919199999994</v>
          </cell>
          <cell r="BK340">
            <v>1930.5514800000001</v>
          </cell>
          <cell r="BL340">
            <v>432</v>
          </cell>
          <cell r="BM340">
            <v>6532.328308000001</v>
          </cell>
          <cell r="BN340">
            <v>10479.1</v>
          </cell>
          <cell r="BO340">
            <v>1635.668188291866</v>
          </cell>
          <cell r="BP340">
            <v>692.99663836262516</v>
          </cell>
          <cell r="BQ340">
            <v>0</v>
          </cell>
        </row>
        <row r="341">
          <cell r="F341">
            <v>14</v>
          </cell>
          <cell r="J341" t="str">
            <v>НП4</v>
          </cell>
          <cell r="M341" t="str">
            <v>горизонт 1500м.</v>
          </cell>
          <cell r="P341">
            <v>32</v>
          </cell>
          <cell r="T341">
            <v>43039.866432000003</v>
          </cell>
          <cell r="V341">
            <v>0</v>
          </cell>
          <cell r="W341">
            <v>1694.2752359999999</v>
          </cell>
          <cell r="X341">
            <v>748.48</v>
          </cell>
          <cell r="Y341">
            <v>19880.355390000001</v>
          </cell>
          <cell r="AB341">
            <v>1131</v>
          </cell>
          <cell r="AE341">
            <v>192.3</v>
          </cell>
          <cell r="AF341">
            <v>274.20249739854319</v>
          </cell>
          <cell r="AH341">
            <v>0</v>
          </cell>
          <cell r="AI341">
            <v>13432.275080921052</v>
          </cell>
          <cell r="AL341">
            <v>990</v>
          </cell>
          <cell r="AN341">
            <v>2240</v>
          </cell>
          <cell r="AQ341">
            <v>3456</v>
          </cell>
          <cell r="AW341">
            <v>0</v>
          </cell>
          <cell r="AY341">
            <v>0</v>
          </cell>
          <cell r="BB341">
            <v>4186.4712316980003</v>
          </cell>
          <cell r="BF341">
            <v>0</v>
          </cell>
          <cell r="BH341">
            <v>4602.547184</v>
          </cell>
          <cell r="BI341">
            <v>2568</v>
          </cell>
          <cell r="BJ341">
            <v>3780.0919199999994</v>
          </cell>
          <cell r="BK341">
            <v>1930.5514800000001</v>
          </cell>
          <cell r="BL341">
            <v>432</v>
          </cell>
          <cell r="BM341">
            <v>6532.328308000001</v>
          </cell>
          <cell r="BN341">
            <v>10479.1</v>
          </cell>
          <cell r="BO341">
            <v>1635.668188291866</v>
          </cell>
          <cell r="BP341">
            <v>706.36334210752693</v>
          </cell>
          <cell r="BQ341">
            <v>0</v>
          </cell>
        </row>
        <row r="342">
          <cell r="F342">
            <v>14</v>
          </cell>
          <cell r="J342" t="str">
            <v>НП4</v>
          </cell>
          <cell r="M342" t="str">
            <v>горизонт 1500м.</v>
          </cell>
          <cell r="P342">
            <v>32</v>
          </cell>
          <cell r="T342">
            <v>43039.866432000003</v>
          </cell>
          <cell r="V342">
            <v>0</v>
          </cell>
          <cell r="W342">
            <v>1694.2752359999999</v>
          </cell>
          <cell r="X342">
            <v>748.48</v>
          </cell>
          <cell r="Y342">
            <v>19880.355390000001</v>
          </cell>
          <cell r="AB342">
            <v>1131</v>
          </cell>
          <cell r="AE342">
            <v>192.3</v>
          </cell>
          <cell r="AF342">
            <v>272.88616024973982</v>
          </cell>
          <cell r="AH342">
            <v>0</v>
          </cell>
          <cell r="AI342">
            <v>13432.275080921052</v>
          </cell>
          <cell r="AL342">
            <v>990</v>
          </cell>
          <cell r="AN342">
            <v>2240</v>
          </cell>
          <cell r="AQ342">
            <v>3456</v>
          </cell>
          <cell r="AW342">
            <v>0</v>
          </cell>
          <cell r="AY342">
            <v>0</v>
          </cell>
          <cell r="BB342">
            <v>4186.4712316980003</v>
          </cell>
          <cell r="BF342">
            <v>0</v>
          </cell>
          <cell r="BH342">
            <v>4602.547184</v>
          </cell>
          <cell r="BI342">
            <v>2568</v>
          </cell>
          <cell r="BJ342">
            <v>3780.0919199999994</v>
          </cell>
          <cell r="BK342">
            <v>1930.5514800000001</v>
          </cell>
          <cell r="BL342">
            <v>432</v>
          </cell>
          <cell r="BM342">
            <v>6532.328308000001</v>
          </cell>
          <cell r="BN342">
            <v>10479.1</v>
          </cell>
          <cell r="BO342">
            <v>1635.668188291866</v>
          </cell>
          <cell r="BP342">
            <v>693.99775070967746</v>
          </cell>
          <cell r="BQ342">
            <v>0</v>
          </cell>
        </row>
        <row r="343">
          <cell r="C343" t="str">
            <v>ГРП</v>
          </cell>
          <cell r="F343">
            <v>15</v>
          </cell>
          <cell r="J343" t="str">
            <v>Ю2-6</v>
          </cell>
          <cell r="M343" t="str">
            <v>горизонт 1000м.</v>
          </cell>
          <cell r="P343">
            <v>30</v>
          </cell>
          <cell r="T343">
            <v>40349.874779999998</v>
          </cell>
          <cell r="V343">
            <v>0</v>
          </cell>
          <cell r="W343">
            <v>63011.150666000001</v>
          </cell>
          <cell r="X343">
            <v>701.7</v>
          </cell>
          <cell r="Y343">
            <v>17085.855390000001</v>
          </cell>
          <cell r="AB343">
            <v>1001</v>
          </cell>
          <cell r="AE343">
            <v>192.3</v>
          </cell>
          <cell r="AF343">
            <v>256.71071800208114</v>
          </cell>
          <cell r="AH343">
            <v>0</v>
          </cell>
          <cell r="AI343">
            <v>11888.335416447368</v>
          </cell>
          <cell r="AL343">
            <v>990</v>
          </cell>
          <cell r="AN343">
            <v>1650</v>
          </cell>
          <cell r="AQ343">
            <v>3240</v>
          </cell>
          <cell r="AW343">
            <v>22496</v>
          </cell>
          <cell r="AY343">
            <v>2800</v>
          </cell>
          <cell r="BB343">
            <v>3778.2902866074446</v>
          </cell>
          <cell r="BF343">
            <v>7200</v>
          </cell>
          <cell r="BH343">
            <v>4314.8879850000012</v>
          </cell>
          <cell r="BN343">
            <v>9193</v>
          </cell>
          <cell r="BO343">
            <v>1471.9958333157897</v>
          </cell>
          <cell r="BP343">
            <v>893.80420232258064</v>
          </cell>
          <cell r="BQ343">
            <v>95</v>
          </cell>
        </row>
        <row r="344">
          <cell r="C344" t="str">
            <v>ГРП</v>
          </cell>
          <cell r="F344">
            <v>15</v>
          </cell>
          <cell r="J344" t="str">
            <v>Ю2-6</v>
          </cell>
          <cell r="M344" t="str">
            <v>горизонт 1000м.</v>
          </cell>
          <cell r="N344" t="str">
            <v>пилот</v>
          </cell>
          <cell r="O344" t="str">
            <v>керн</v>
          </cell>
          <cell r="P344">
            <v>76</v>
          </cell>
          <cell r="T344">
            <v>102219.682776</v>
          </cell>
          <cell r="V344">
            <v>8251.6214880000007</v>
          </cell>
          <cell r="W344">
            <v>1694.2752359999999</v>
          </cell>
          <cell r="X344">
            <v>1777.64</v>
          </cell>
          <cell r="Y344">
            <v>20804.955389999999</v>
          </cell>
          <cell r="AB344">
            <v>1261.0000000000002</v>
          </cell>
          <cell r="AE344">
            <v>192.3</v>
          </cell>
          <cell r="AF344">
            <v>648.09032258064508</v>
          </cell>
          <cell r="AH344">
            <v>0</v>
          </cell>
          <cell r="AI344">
            <v>14976.21474539474</v>
          </cell>
          <cell r="AL344">
            <v>1155</v>
          </cell>
          <cell r="AN344">
            <v>4180</v>
          </cell>
          <cell r="AQ344">
            <v>8208</v>
          </cell>
          <cell r="AW344">
            <v>22496</v>
          </cell>
          <cell r="AY344">
            <v>2800</v>
          </cell>
          <cell r="BB344">
            <v>3778.2902866074451</v>
          </cell>
          <cell r="BF344">
            <v>7200</v>
          </cell>
          <cell r="BH344">
            <v>10931.049562</v>
          </cell>
          <cell r="BN344">
            <v>9193</v>
          </cell>
          <cell r="BO344">
            <v>1732.2261796315793</v>
          </cell>
          <cell r="BP344">
            <v>1631.9762453333333</v>
          </cell>
          <cell r="BQ344">
            <v>95</v>
          </cell>
        </row>
        <row r="345">
          <cell r="C345" t="str">
            <v>ГРП</v>
          </cell>
          <cell r="F345">
            <v>15</v>
          </cell>
          <cell r="J345" t="str">
            <v>Ю2-6</v>
          </cell>
          <cell r="M345" t="str">
            <v>горизонт 1000м.</v>
          </cell>
          <cell r="P345">
            <v>30</v>
          </cell>
          <cell r="T345">
            <v>40349.874779999998</v>
          </cell>
          <cell r="V345">
            <v>0</v>
          </cell>
          <cell r="W345">
            <v>1694.2752359999999</v>
          </cell>
          <cell r="X345">
            <v>701.7</v>
          </cell>
          <cell r="Y345">
            <v>17085.855390000001</v>
          </cell>
          <cell r="AB345">
            <v>1001</v>
          </cell>
          <cell r="AE345">
            <v>192.3</v>
          </cell>
          <cell r="AF345">
            <v>256.71071800208114</v>
          </cell>
          <cell r="AH345">
            <v>0</v>
          </cell>
          <cell r="AI345">
            <v>11888.335416447368</v>
          </cell>
          <cell r="AL345">
            <v>990</v>
          </cell>
          <cell r="AN345">
            <v>1650</v>
          </cell>
          <cell r="AQ345">
            <v>3240</v>
          </cell>
          <cell r="AW345">
            <v>22496</v>
          </cell>
          <cell r="AY345">
            <v>2800</v>
          </cell>
          <cell r="BB345">
            <v>3778.2902866074446</v>
          </cell>
          <cell r="BF345">
            <v>7200</v>
          </cell>
          <cell r="BH345">
            <v>4314.8879850000012</v>
          </cell>
          <cell r="BN345">
            <v>9193</v>
          </cell>
          <cell r="BO345">
            <v>1471.9958333157897</v>
          </cell>
          <cell r="BP345">
            <v>893.80420232258064</v>
          </cell>
          <cell r="BQ345">
            <v>95</v>
          </cell>
        </row>
        <row r="346">
          <cell r="C346" t="str">
            <v>ГРП</v>
          </cell>
          <cell r="F346">
            <v>15</v>
          </cell>
          <cell r="J346" t="str">
            <v>Ю2-6</v>
          </cell>
          <cell r="M346" t="str">
            <v>горизонт 1000м.</v>
          </cell>
          <cell r="P346">
            <v>30</v>
          </cell>
          <cell r="T346">
            <v>40349.874779999998</v>
          </cell>
          <cell r="V346">
            <v>0</v>
          </cell>
          <cell r="W346">
            <v>1694.2752359999999</v>
          </cell>
          <cell r="X346">
            <v>701.7</v>
          </cell>
          <cell r="Y346">
            <v>17085.855390000001</v>
          </cell>
          <cell r="AB346">
            <v>1001</v>
          </cell>
          <cell r="AE346">
            <v>192.3</v>
          </cell>
          <cell r="AF346">
            <v>256.08116545265352</v>
          </cell>
          <cell r="AH346">
            <v>0</v>
          </cell>
          <cell r="AI346">
            <v>11888.335416447368</v>
          </cell>
          <cell r="AL346">
            <v>990</v>
          </cell>
          <cell r="AN346">
            <v>1650</v>
          </cell>
          <cell r="AQ346">
            <v>3240</v>
          </cell>
          <cell r="AW346">
            <v>22496</v>
          </cell>
          <cell r="AY346">
            <v>2800</v>
          </cell>
          <cell r="BB346">
            <v>3778.2902866074446</v>
          </cell>
          <cell r="BF346">
            <v>7200</v>
          </cell>
          <cell r="BH346">
            <v>4314.8879850000003</v>
          </cell>
          <cell r="BN346">
            <v>9193</v>
          </cell>
          <cell r="BO346">
            <v>1471.9958333157895</v>
          </cell>
          <cell r="BP346">
            <v>887.89022382795702</v>
          </cell>
          <cell r="BQ346">
            <v>95</v>
          </cell>
        </row>
        <row r="347">
          <cell r="C347" t="str">
            <v>ГРП</v>
          </cell>
          <cell r="F347">
            <v>15</v>
          </cell>
          <cell r="J347" t="str">
            <v>Ю2-6</v>
          </cell>
          <cell r="M347" t="str">
            <v>горизонт 1000м.</v>
          </cell>
          <cell r="P347">
            <v>30</v>
          </cell>
          <cell r="T347">
            <v>40349.874779999998</v>
          </cell>
          <cell r="V347">
            <v>0</v>
          </cell>
          <cell r="W347">
            <v>1694.2752359999999</v>
          </cell>
          <cell r="X347">
            <v>701.7</v>
          </cell>
          <cell r="Y347">
            <v>17085.855390000001</v>
          </cell>
          <cell r="AB347">
            <v>1001</v>
          </cell>
          <cell r="AE347">
            <v>192.3</v>
          </cell>
          <cell r="AF347">
            <v>255.96670135275755</v>
          </cell>
          <cell r="AH347">
            <v>0</v>
          </cell>
          <cell r="AI347">
            <v>11888.335416447369</v>
          </cell>
          <cell r="AL347">
            <v>990</v>
          </cell>
          <cell r="AN347">
            <v>1650</v>
          </cell>
          <cell r="AQ347">
            <v>3240</v>
          </cell>
          <cell r="AW347">
            <v>22496</v>
          </cell>
          <cell r="AY347">
            <v>2800</v>
          </cell>
          <cell r="BB347">
            <v>3661.4359478463898</v>
          </cell>
          <cell r="BF347">
            <v>7200</v>
          </cell>
          <cell r="BH347">
            <v>4314.8879849999994</v>
          </cell>
          <cell r="BN347">
            <v>9193</v>
          </cell>
          <cell r="BO347">
            <v>1471.9958333157897</v>
          </cell>
          <cell r="BP347">
            <v>886.81495501075267</v>
          </cell>
          <cell r="BQ347">
            <v>95</v>
          </cell>
        </row>
        <row r="348">
          <cell r="C348" t="str">
            <v>ГРП</v>
          </cell>
          <cell r="F348">
            <v>15</v>
          </cell>
          <cell r="J348" t="str">
            <v>Ю2-6</v>
          </cell>
          <cell r="M348" t="str">
            <v>горизонт 1000м.</v>
          </cell>
          <cell r="P348">
            <v>30</v>
          </cell>
          <cell r="T348">
            <v>40349.874779999998</v>
          </cell>
          <cell r="V348">
            <v>0</v>
          </cell>
          <cell r="W348">
            <v>1694.2752359999999</v>
          </cell>
          <cell r="X348">
            <v>701.7</v>
          </cell>
          <cell r="Y348">
            <v>17085.855390000001</v>
          </cell>
          <cell r="AB348">
            <v>1001</v>
          </cell>
          <cell r="AE348">
            <v>192.3</v>
          </cell>
          <cell r="AF348">
            <v>255.50884495317376</v>
          </cell>
          <cell r="AH348">
            <v>0</v>
          </cell>
          <cell r="AI348">
            <v>11888.335416447368</v>
          </cell>
          <cell r="AL348">
            <v>990</v>
          </cell>
          <cell r="AN348">
            <v>1650</v>
          </cell>
          <cell r="AQ348">
            <v>3240</v>
          </cell>
          <cell r="AW348">
            <v>22496</v>
          </cell>
          <cell r="AY348">
            <v>2800</v>
          </cell>
          <cell r="BB348">
            <v>3661.4359478463898</v>
          </cell>
          <cell r="BF348">
            <v>7200</v>
          </cell>
          <cell r="BH348">
            <v>4314.8879850000012</v>
          </cell>
          <cell r="BN348">
            <v>9193</v>
          </cell>
          <cell r="BO348">
            <v>1471.9958333157895</v>
          </cell>
          <cell r="BP348">
            <v>882.51387974193551</v>
          </cell>
          <cell r="BQ348">
            <v>95</v>
          </cell>
        </row>
        <row r="349">
          <cell r="C349" t="str">
            <v>ГРП</v>
          </cell>
          <cell r="F349">
            <v>15</v>
          </cell>
          <cell r="J349" t="str">
            <v>Ю2-6</v>
          </cell>
          <cell r="M349" t="str">
            <v>горизонт 1000м.</v>
          </cell>
          <cell r="P349">
            <v>30</v>
          </cell>
          <cell r="T349">
            <v>40349.874780000006</v>
          </cell>
          <cell r="V349">
            <v>0</v>
          </cell>
          <cell r="W349">
            <v>1694.2752359999999</v>
          </cell>
          <cell r="X349">
            <v>701.7</v>
          </cell>
          <cell r="Y349">
            <v>17085.855390000001</v>
          </cell>
          <cell r="AB349">
            <v>1001.0000000000001</v>
          </cell>
          <cell r="AE349">
            <v>192.3</v>
          </cell>
          <cell r="AF349">
            <v>259.92388880630295</v>
          </cell>
          <cell r="AH349">
            <v>0</v>
          </cell>
          <cell r="AI349">
            <v>11888.335416447369</v>
          </cell>
          <cell r="AL349">
            <v>990</v>
          </cell>
          <cell r="AN349">
            <v>1650</v>
          </cell>
          <cell r="AQ349">
            <v>3240</v>
          </cell>
          <cell r="AW349">
            <v>22496</v>
          </cell>
          <cell r="AY349">
            <v>2800</v>
          </cell>
          <cell r="BB349">
            <v>3661.4359478463898</v>
          </cell>
          <cell r="BF349">
            <v>7200</v>
          </cell>
          <cell r="BH349">
            <v>4314.8879850000003</v>
          </cell>
          <cell r="BN349">
            <v>9193</v>
          </cell>
          <cell r="BO349">
            <v>1471.9958333157895</v>
          </cell>
          <cell r="BP349">
            <v>923.98853411981565</v>
          </cell>
          <cell r="BQ349">
            <v>95</v>
          </cell>
        </row>
        <row r="350">
          <cell r="C350" t="str">
            <v>ГРП</v>
          </cell>
          <cell r="F350">
            <v>15</v>
          </cell>
          <cell r="J350" t="str">
            <v>Ю2-6</v>
          </cell>
          <cell r="M350" t="str">
            <v>горизонт 1000м.</v>
          </cell>
          <cell r="N350" t="str">
            <v>пилот</v>
          </cell>
          <cell r="P350">
            <v>39</v>
          </cell>
          <cell r="T350">
            <v>52454.837214000014</v>
          </cell>
          <cell r="V350">
            <v>0</v>
          </cell>
          <cell r="W350">
            <v>1694.2752359999999</v>
          </cell>
          <cell r="X350">
            <v>912.21</v>
          </cell>
          <cell r="Y350">
            <v>20804.955389999999</v>
          </cell>
          <cell r="AB350">
            <v>1261</v>
          </cell>
          <cell r="AE350">
            <v>192.3</v>
          </cell>
          <cell r="AF350">
            <v>332.8728110599078</v>
          </cell>
          <cell r="AH350">
            <v>0</v>
          </cell>
          <cell r="AI350">
            <v>14976.214745394738</v>
          </cell>
          <cell r="AL350">
            <v>1155</v>
          </cell>
          <cell r="AN350">
            <v>2145</v>
          </cell>
          <cell r="AQ350">
            <v>4212</v>
          </cell>
          <cell r="AW350">
            <v>22496</v>
          </cell>
          <cell r="AY350">
            <v>2800</v>
          </cell>
          <cell r="BB350">
            <v>3661.4359478463898</v>
          </cell>
          <cell r="BF350">
            <v>7200</v>
          </cell>
          <cell r="BH350">
            <v>5609.3543804999999</v>
          </cell>
          <cell r="BN350">
            <v>9193</v>
          </cell>
          <cell r="BO350">
            <v>1732.226179631579</v>
          </cell>
          <cell r="BP350">
            <v>1034.3571977142856</v>
          </cell>
          <cell r="BQ350">
            <v>95</v>
          </cell>
        </row>
        <row r="351">
          <cell r="C351" t="str">
            <v>ГРП</v>
          </cell>
          <cell r="F351">
            <v>15</v>
          </cell>
          <cell r="J351" t="str">
            <v>Ю2-6</v>
          </cell>
          <cell r="M351" t="str">
            <v>горизонт 1000м.</v>
          </cell>
          <cell r="P351">
            <v>30</v>
          </cell>
          <cell r="T351">
            <v>40349.874779999998</v>
          </cell>
          <cell r="V351">
            <v>0</v>
          </cell>
          <cell r="W351">
            <v>1694.2752359999999</v>
          </cell>
          <cell r="X351">
            <v>701.7</v>
          </cell>
          <cell r="Y351">
            <v>17085.855390000001</v>
          </cell>
          <cell r="AB351">
            <v>1001</v>
          </cell>
          <cell r="AE351">
            <v>192.3</v>
          </cell>
          <cell r="AF351">
            <v>256.76795005202916</v>
          </cell>
          <cell r="AH351">
            <v>0</v>
          </cell>
          <cell r="AI351">
            <v>11888.335416447369</v>
          </cell>
          <cell r="AL351">
            <v>990</v>
          </cell>
          <cell r="AN351">
            <v>1650</v>
          </cell>
          <cell r="AQ351">
            <v>3240</v>
          </cell>
          <cell r="AW351">
            <v>22496</v>
          </cell>
          <cell r="AY351">
            <v>2800</v>
          </cell>
          <cell r="BB351">
            <v>3661.4359478463898</v>
          </cell>
          <cell r="BF351">
            <v>7200</v>
          </cell>
          <cell r="BH351">
            <v>4314.8879849999994</v>
          </cell>
          <cell r="BN351">
            <v>9193</v>
          </cell>
          <cell r="BO351">
            <v>1471.9958333157897</v>
          </cell>
          <cell r="BP351">
            <v>894.34183673118287</v>
          </cell>
          <cell r="BQ351">
            <v>95</v>
          </cell>
        </row>
        <row r="352">
          <cell r="C352" t="str">
            <v>ГРП</v>
          </cell>
          <cell r="F352">
            <v>15</v>
          </cell>
          <cell r="J352" t="str">
            <v>Ю2-6</v>
          </cell>
          <cell r="M352" t="str">
            <v>горизонт 1000м.</v>
          </cell>
          <cell r="P352">
            <v>30</v>
          </cell>
          <cell r="T352">
            <v>40349.874779999998</v>
          </cell>
          <cell r="V352">
            <v>0</v>
          </cell>
          <cell r="W352">
            <v>1694.2752359999999</v>
          </cell>
          <cell r="X352">
            <v>701.7</v>
          </cell>
          <cell r="Y352">
            <v>17085.855390000001</v>
          </cell>
          <cell r="AB352">
            <v>1001</v>
          </cell>
          <cell r="AE352">
            <v>192.3</v>
          </cell>
          <cell r="AF352">
            <v>256.0239334027055</v>
          </cell>
          <cell r="AH352">
            <v>0</v>
          </cell>
          <cell r="AI352">
            <v>11888.335416447368</v>
          </cell>
          <cell r="AL352">
            <v>990</v>
          </cell>
          <cell r="AN352">
            <v>1650</v>
          </cell>
          <cell r="AQ352">
            <v>3240</v>
          </cell>
          <cell r="AW352">
            <v>22496</v>
          </cell>
          <cell r="AY352">
            <v>2800</v>
          </cell>
          <cell r="BB352">
            <v>3661.4359478463898</v>
          </cell>
          <cell r="BF352">
            <v>7200</v>
          </cell>
          <cell r="BH352">
            <v>4314.8879850000012</v>
          </cell>
          <cell r="BN352">
            <v>9193</v>
          </cell>
          <cell r="BO352">
            <v>1471.9958333157897</v>
          </cell>
          <cell r="BP352">
            <v>887.3525894193549</v>
          </cell>
          <cell r="BQ352">
            <v>95</v>
          </cell>
        </row>
        <row r="353">
          <cell r="C353" t="str">
            <v>ГРП</v>
          </cell>
          <cell r="F353">
            <v>15</v>
          </cell>
          <cell r="J353" t="str">
            <v>Ю2-6</v>
          </cell>
          <cell r="M353" t="str">
            <v>горизонт 1000м.</v>
          </cell>
          <cell r="P353">
            <v>30</v>
          </cell>
          <cell r="T353">
            <v>40349.874779999998</v>
          </cell>
          <cell r="V353">
            <v>0</v>
          </cell>
          <cell r="W353">
            <v>1694.2752359999999</v>
          </cell>
          <cell r="X353">
            <v>701.7</v>
          </cell>
          <cell r="Y353">
            <v>17085.855390000001</v>
          </cell>
          <cell r="AB353">
            <v>1001</v>
          </cell>
          <cell r="AE353">
            <v>192.3</v>
          </cell>
          <cell r="AF353">
            <v>256.59625390218525</v>
          </cell>
          <cell r="AH353">
            <v>0</v>
          </cell>
          <cell r="AI353">
            <v>11888.335416447369</v>
          </cell>
          <cell r="AL353">
            <v>990</v>
          </cell>
          <cell r="AN353">
            <v>1650</v>
          </cell>
          <cell r="AQ353">
            <v>3240</v>
          </cell>
          <cell r="AW353">
            <v>22496</v>
          </cell>
          <cell r="AY353">
            <v>2800</v>
          </cell>
          <cell r="BB353">
            <v>3661.4359478463903</v>
          </cell>
          <cell r="BF353">
            <v>7200</v>
          </cell>
          <cell r="BH353">
            <v>4314.8879849999994</v>
          </cell>
          <cell r="BN353">
            <v>9193</v>
          </cell>
          <cell r="BO353">
            <v>1471.9958333157897</v>
          </cell>
          <cell r="BP353">
            <v>892.7289335053764</v>
          </cell>
          <cell r="BQ353">
            <v>95</v>
          </cell>
        </row>
        <row r="354">
          <cell r="C354" t="str">
            <v>ГРП</v>
          </cell>
          <cell r="F354">
            <v>15</v>
          </cell>
          <cell r="J354" t="str">
            <v>Ю2-6</v>
          </cell>
          <cell r="M354" t="str">
            <v>горизонт 1000м.</v>
          </cell>
          <cell r="P354">
            <v>30</v>
          </cell>
          <cell r="T354">
            <v>40349.874779999998</v>
          </cell>
          <cell r="V354">
            <v>0</v>
          </cell>
          <cell r="W354">
            <v>1694.2752359999999</v>
          </cell>
          <cell r="X354">
            <v>701.7</v>
          </cell>
          <cell r="Y354">
            <v>17085.855390000001</v>
          </cell>
          <cell r="AB354">
            <v>1001</v>
          </cell>
          <cell r="AE354">
            <v>192.3</v>
          </cell>
          <cell r="AF354">
            <v>255.50884495317376</v>
          </cell>
          <cell r="AH354">
            <v>0</v>
          </cell>
          <cell r="AI354">
            <v>11888.335416447368</v>
          </cell>
          <cell r="AL354">
            <v>990</v>
          </cell>
          <cell r="AN354">
            <v>1650</v>
          </cell>
          <cell r="AQ354">
            <v>3240</v>
          </cell>
          <cell r="AW354">
            <v>22496</v>
          </cell>
          <cell r="AY354">
            <v>2800</v>
          </cell>
          <cell r="BB354">
            <v>3661.4359478463898</v>
          </cell>
          <cell r="BF354">
            <v>7200</v>
          </cell>
          <cell r="BH354">
            <v>4314.8879850000012</v>
          </cell>
          <cell r="BN354">
            <v>9193</v>
          </cell>
          <cell r="BO354">
            <v>1471.9958333157897</v>
          </cell>
          <cell r="BP354">
            <v>882.51387974193551</v>
          </cell>
          <cell r="BQ354">
            <v>95</v>
          </cell>
        </row>
        <row r="355">
          <cell r="C355" t="str">
            <v>ГРП</v>
          </cell>
          <cell r="F355">
            <v>15</v>
          </cell>
          <cell r="J355" t="str">
            <v>Ю2-6</v>
          </cell>
          <cell r="M355" t="str">
            <v>горизонт 1000м.</v>
          </cell>
          <cell r="P355">
            <v>30</v>
          </cell>
          <cell r="T355">
            <v>40349.874779999998</v>
          </cell>
          <cell r="V355">
            <v>0</v>
          </cell>
          <cell r="W355">
            <v>1694.2752359999999</v>
          </cell>
          <cell r="X355">
            <v>701.7</v>
          </cell>
          <cell r="Y355">
            <v>17085.855390000001</v>
          </cell>
          <cell r="AB355">
            <v>1001</v>
          </cell>
          <cell r="AE355">
            <v>192.3</v>
          </cell>
          <cell r="AF355">
            <v>256.25286160249738</v>
          </cell>
          <cell r="AH355">
            <v>0</v>
          </cell>
          <cell r="AI355">
            <v>11888.335416447368</v>
          </cell>
          <cell r="AL355">
            <v>990</v>
          </cell>
          <cell r="AN355">
            <v>1650</v>
          </cell>
          <cell r="AQ355">
            <v>3240</v>
          </cell>
          <cell r="AW355">
            <v>22496</v>
          </cell>
          <cell r="AY355">
            <v>2800</v>
          </cell>
          <cell r="BB355">
            <v>3661.4359478463903</v>
          </cell>
          <cell r="BF355">
            <v>7200</v>
          </cell>
          <cell r="BH355">
            <v>4314.8879850000012</v>
          </cell>
          <cell r="BN355">
            <v>9193</v>
          </cell>
          <cell r="BO355">
            <v>1471.9958333157895</v>
          </cell>
          <cell r="BP355">
            <v>889.50312705376348</v>
          </cell>
          <cell r="BQ355">
            <v>95</v>
          </cell>
        </row>
        <row r="356">
          <cell r="C356" t="str">
            <v>ГРП</v>
          </cell>
          <cell r="F356">
            <v>15</v>
          </cell>
          <cell r="J356" t="str">
            <v>Ю2-6</v>
          </cell>
          <cell r="M356" t="str">
            <v>горизонт 1000м.</v>
          </cell>
          <cell r="N356" t="str">
            <v>пилот</v>
          </cell>
          <cell r="P356">
            <v>39</v>
          </cell>
          <cell r="T356">
            <v>52454.837214000014</v>
          </cell>
          <cell r="V356">
            <v>0</v>
          </cell>
          <cell r="W356">
            <v>1694.2752359999999</v>
          </cell>
          <cell r="X356">
            <v>912.21</v>
          </cell>
          <cell r="Y356">
            <v>20804.955389999999</v>
          </cell>
          <cell r="AB356">
            <v>1261.0000000000002</v>
          </cell>
          <cell r="AE356">
            <v>192.3</v>
          </cell>
          <cell r="AF356">
            <v>333.01997918834547</v>
          </cell>
          <cell r="AH356">
            <v>0</v>
          </cell>
          <cell r="AI356">
            <v>14976.214745394738</v>
          </cell>
          <cell r="AL356">
            <v>1155</v>
          </cell>
          <cell r="AN356">
            <v>2145</v>
          </cell>
          <cell r="AQ356">
            <v>4212</v>
          </cell>
          <cell r="AW356">
            <v>22496</v>
          </cell>
          <cell r="AY356">
            <v>2800</v>
          </cell>
          <cell r="BB356">
            <v>3661.4359478463898</v>
          </cell>
          <cell r="BF356">
            <v>7200</v>
          </cell>
          <cell r="BH356">
            <v>5609.3543805000008</v>
          </cell>
          <cell r="BN356">
            <v>9193</v>
          </cell>
          <cell r="BO356">
            <v>1732.226179631579</v>
          </cell>
          <cell r="BP356">
            <v>1035.7396861935483</v>
          </cell>
          <cell r="BQ356">
            <v>95</v>
          </cell>
        </row>
        <row r="357">
          <cell r="C357" t="str">
            <v>ГРП</v>
          </cell>
          <cell r="F357">
            <v>15</v>
          </cell>
          <cell r="J357" t="str">
            <v>Ю2-6</v>
          </cell>
          <cell r="M357" t="str">
            <v>горизонт 1000м.</v>
          </cell>
          <cell r="P357">
            <v>30</v>
          </cell>
          <cell r="T357">
            <v>40349.874779999998</v>
          </cell>
          <cell r="V357">
            <v>0</v>
          </cell>
          <cell r="W357">
            <v>1694.2752359999999</v>
          </cell>
          <cell r="X357">
            <v>701.7</v>
          </cell>
          <cell r="Y357">
            <v>17085.855390000001</v>
          </cell>
          <cell r="AB357">
            <v>1001.0000000000001</v>
          </cell>
          <cell r="AE357">
            <v>192.3</v>
          </cell>
          <cell r="AF357">
            <v>256.93964620187302</v>
          </cell>
          <cell r="AH357">
            <v>0</v>
          </cell>
          <cell r="AI357">
            <v>11888.335416447369</v>
          </cell>
          <cell r="AL357">
            <v>990</v>
          </cell>
          <cell r="AN357">
            <v>1650</v>
          </cell>
          <cell r="AQ357">
            <v>3240</v>
          </cell>
          <cell r="AW357">
            <v>22496</v>
          </cell>
          <cell r="AY357">
            <v>2800</v>
          </cell>
          <cell r="BB357">
            <v>3661.4359478463898</v>
          </cell>
          <cell r="BF357">
            <v>7200</v>
          </cell>
          <cell r="BH357">
            <v>4314.8879850000012</v>
          </cell>
          <cell r="BN357">
            <v>9193</v>
          </cell>
          <cell r="BO357">
            <v>1471.9958333157897</v>
          </cell>
          <cell r="BP357">
            <v>895.95473995698921</v>
          </cell>
          <cell r="BQ357">
            <v>95</v>
          </cell>
        </row>
        <row r="358">
          <cell r="C358" t="str">
            <v>ГРП</v>
          </cell>
          <cell r="F358">
            <v>15</v>
          </cell>
          <cell r="J358" t="str">
            <v>Ю2-6</v>
          </cell>
          <cell r="M358" t="str">
            <v>горизонт 1000м.</v>
          </cell>
          <cell r="P358">
            <v>30</v>
          </cell>
          <cell r="T358">
            <v>40349.874779999998</v>
          </cell>
          <cell r="V358">
            <v>0</v>
          </cell>
          <cell r="W358">
            <v>1694.2752359999999</v>
          </cell>
          <cell r="X358">
            <v>701.7</v>
          </cell>
          <cell r="Y358">
            <v>17085.855390000001</v>
          </cell>
          <cell r="AB358">
            <v>1001.0000000000001</v>
          </cell>
          <cell r="AE358">
            <v>192.3</v>
          </cell>
          <cell r="AF358">
            <v>255.50884495317376</v>
          </cell>
          <cell r="AH358">
            <v>0</v>
          </cell>
          <cell r="AI358">
            <v>11888.335416447369</v>
          </cell>
          <cell r="AL358">
            <v>990</v>
          </cell>
          <cell r="AN358">
            <v>1650</v>
          </cell>
          <cell r="AQ358">
            <v>3240</v>
          </cell>
          <cell r="AW358">
            <v>22496</v>
          </cell>
          <cell r="AY358">
            <v>2800</v>
          </cell>
          <cell r="BB358">
            <v>3661.4359478463898</v>
          </cell>
          <cell r="BF358">
            <v>7200</v>
          </cell>
          <cell r="BH358">
            <v>4314.8879850000003</v>
          </cell>
          <cell r="BN358">
            <v>9193</v>
          </cell>
          <cell r="BO358">
            <v>1471.9958333157895</v>
          </cell>
          <cell r="BP358">
            <v>882.51387974193551</v>
          </cell>
          <cell r="BQ358">
            <v>95</v>
          </cell>
        </row>
        <row r="359">
          <cell r="C359" t="str">
            <v>ГРП</v>
          </cell>
          <cell r="F359">
            <v>15</v>
          </cell>
          <cell r="J359" t="str">
            <v>Ю2-6</v>
          </cell>
          <cell r="M359" t="str">
            <v>горизонт 1000м.</v>
          </cell>
          <cell r="P359">
            <v>30</v>
          </cell>
          <cell r="T359">
            <v>40349.874779999998</v>
          </cell>
          <cell r="V359">
            <v>0</v>
          </cell>
          <cell r="W359">
            <v>1694.2752359999999</v>
          </cell>
          <cell r="X359">
            <v>701.7</v>
          </cell>
          <cell r="Y359">
            <v>17085.855390000001</v>
          </cell>
          <cell r="AB359">
            <v>1001</v>
          </cell>
          <cell r="AE359">
            <v>192.3</v>
          </cell>
          <cell r="AF359">
            <v>256.33772291793753</v>
          </cell>
          <cell r="AH359">
            <v>0</v>
          </cell>
          <cell r="AI359">
            <v>11888.335416447368</v>
          </cell>
          <cell r="AL359">
            <v>990</v>
          </cell>
          <cell r="AN359">
            <v>1650</v>
          </cell>
          <cell r="AQ359">
            <v>3240</v>
          </cell>
          <cell r="AW359">
            <v>22496</v>
          </cell>
          <cell r="AY359">
            <v>2800</v>
          </cell>
          <cell r="BB359">
            <v>3661.4359478463898</v>
          </cell>
          <cell r="BF359">
            <v>7200</v>
          </cell>
          <cell r="BH359">
            <v>4314.8879850000012</v>
          </cell>
          <cell r="BN359">
            <v>9193</v>
          </cell>
          <cell r="BO359">
            <v>1471.9958333157895</v>
          </cell>
          <cell r="BP359">
            <v>890.30030910789765</v>
          </cell>
          <cell r="BQ359">
            <v>95</v>
          </cell>
        </row>
        <row r="360">
          <cell r="C360" t="str">
            <v>ГРП</v>
          </cell>
          <cell r="F360">
            <v>15</v>
          </cell>
          <cell r="J360" t="str">
            <v>Ю2-6</v>
          </cell>
          <cell r="M360" t="str">
            <v>горизонт 1000м.</v>
          </cell>
          <cell r="P360">
            <v>30</v>
          </cell>
          <cell r="T360">
            <v>40349.874779999998</v>
          </cell>
          <cell r="V360">
            <v>0</v>
          </cell>
          <cell r="W360">
            <v>1694.2752359999999</v>
          </cell>
          <cell r="X360">
            <v>701.7</v>
          </cell>
          <cell r="Y360">
            <v>17085.855390000001</v>
          </cell>
          <cell r="AB360">
            <v>1001</v>
          </cell>
          <cell r="AE360">
            <v>192.3</v>
          </cell>
          <cell r="AF360">
            <v>257.87706770964155</v>
          </cell>
          <cell r="AH360">
            <v>0</v>
          </cell>
          <cell r="AI360">
            <v>11888.335416447368</v>
          </cell>
          <cell r="AL360">
            <v>990</v>
          </cell>
          <cell r="AN360">
            <v>1650</v>
          </cell>
          <cell r="AQ360">
            <v>3240</v>
          </cell>
          <cell r="AW360">
            <v>22496</v>
          </cell>
          <cell r="AY360">
            <v>2800</v>
          </cell>
          <cell r="BB360">
            <v>3661.4359478463903</v>
          </cell>
          <cell r="BF360">
            <v>7200</v>
          </cell>
          <cell r="BH360">
            <v>4314.8879850000003</v>
          </cell>
          <cell r="BN360">
            <v>9193</v>
          </cell>
          <cell r="BO360">
            <v>1471.9958333157895</v>
          </cell>
          <cell r="BP360">
            <v>904.76082078754177</v>
          </cell>
          <cell r="BQ360">
            <v>95</v>
          </cell>
        </row>
        <row r="361">
          <cell r="C361" t="str">
            <v>ГРП</v>
          </cell>
          <cell r="F361">
            <v>15</v>
          </cell>
          <cell r="J361" t="str">
            <v>Ю2-6</v>
          </cell>
          <cell r="M361" t="str">
            <v>горизонт 1000м.</v>
          </cell>
          <cell r="P361">
            <v>30</v>
          </cell>
          <cell r="T361">
            <v>40349.874779999998</v>
          </cell>
          <cell r="V361">
            <v>0</v>
          </cell>
          <cell r="W361">
            <v>1694.2752359999999</v>
          </cell>
          <cell r="X361">
            <v>701.7</v>
          </cell>
          <cell r="Y361">
            <v>17085.855390000001</v>
          </cell>
          <cell r="AB361">
            <v>1001</v>
          </cell>
          <cell r="AE361">
            <v>192.3</v>
          </cell>
          <cell r="AF361">
            <v>256.13839750260144</v>
          </cell>
          <cell r="AH361">
            <v>0</v>
          </cell>
          <cell r="AI361">
            <v>11888.335416447369</v>
          </cell>
          <cell r="AL361">
            <v>990</v>
          </cell>
          <cell r="AN361">
            <v>1650</v>
          </cell>
          <cell r="AQ361">
            <v>3240</v>
          </cell>
          <cell r="AW361">
            <v>22496</v>
          </cell>
          <cell r="AY361">
            <v>2800</v>
          </cell>
          <cell r="BB361">
            <v>3661.4359478463903</v>
          </cell>
          <cell r="BF361">
            <v>7200</v>
          </cell>
          <cell r="BH361">
            <v>4314.8879849999994</v>
          </cell>
          <cell r="BN361">
            <v>9193</v>
          </cell>
          <cell r="BO361">
            <v>1471.9958333157897</v>
          </cell>
          <cell r="BP361">
            <v>888.42785823655913</v>
          </cell>
          <cell r="BQ361">
            <v>95</v>
          </cell>
        </row>
        <row r="362">
          <cell r="C362" t="str">
            <v>ГРП</v>
          </cell>
          <cell r="F362">
            <v>15</v>
          </cell>
          <cell r="J362" t="str">
            <v>Ю2-6</v>
          </cell>
          <cell r="M362" t="str">
            <v>горизонт 1000м.</v>
          </cell>
          <cell r="N362" t="str">
            <v>пилот</v>
          </cell>
          <cell r="P362">
            <v>39</v>
          </cell>
          <cell r="T362">
            <v>52454.837214000006</v>
          </cell>
          <cell r="V362">
            <v>0</v>
          </cell>
          <cell r="W362">
            <v>1694.2752359999999</v>
          </cell>
          <cell r="X362">
            <v>912.21</v>
          </cell>
          <cell r="Y362">
            <v>20804.955389999999</v>
          </cell>
          <cell r="AB362">
            <v>1261</v>
          </cell>
          <cell r="AE362">
            <v>192.3</v>
          </cell>
          <cell r="AF362">
            <v>333.13444328824141</v>
          </cell>
          <cell r="AH362">
            <v>0</v>
          </cell>
          <cell r="AI362">
            <v>14976.214745394736</v>
          </cell>
          <cell r="AL362">
            <v>1155</v>
          </cell>
          <cell r="AN362">
            <v>2145</v>
          </cell>
          <cell r="AQ362">
            <v>4212</v>
          </cell>
          <cell r="AW362">
            <v>22496</v>
          </cell>
          <cell r="AY362">
            <v>2800</v>
          </cell>
          <cell r="BB362">
            <v>3661.4359478463898</v>
          </cell>
          <cell r="BF362">
            <v>7200</v>
          </cell>
          <cell r="BH362">
            <v>5609.3543805000008</v>
          </cell>
          <cell r="BN362">
            <v>9193</v>
          </cell>
          <cell r="BO362">
            <v>1732.226179631579</v>
          </cell>
          <cell r="BP362">
            <v>1036.8149550107528</v>
          </cell>
          <cell r="BQ362">
            <v>95</v>
          </cell>
        </row>
        <row r="363">
          <cell r="C363" t="str">
            <v>ГРП</v>
          </cell>
          <cell r="F363">
            <v>15</v>
          </cell>
          <cell r="J363" t="str">
            <v>Ю2-6</v>
          </cell>
          <cell r="M363" t="str">
            <v>горизонт 1000м.</v>
          </cell>
          <cell r="P363">
            <v>30</v>
          </cell>
          <cell r="T363">
            <v>40349.874779999998</v>
          </cell>
          <cell r="V363">
            <v>0</v>
          </cell>
          <cell r="W363">
            <v>1694.2752359999999</v>
          </cell>
          <cell r="X363">
            <v>701.7</v>
          </cell>
          <cell r="Y363">
            <v>17085.855390000001</v>
          </cell>
          <cell r="AB363">
            <v>1001</v>
          </cell>
          <cell r="AE363">
            <v>192.3</v>
          </cell>
          <cell r="AF363">
            <v>256.82518210197713</v>
          </cell>
          <cell r="AH363">
            <v>0</v>
          </cell>
          <cell r="AI363">
            <v>11888.335416447368</v>
          </cell>
          <cell r="AL363">
            <v>990</v>
          </cell>
          <cell r="AN363">
            <v>1650</v>
          </cell>
          <cell r="AQ363">
            <v>3240</v>
          </cell>
          <cell r="AW363">
            <v>22496</v>
          </cell>
          <cell r="AY363">
            <v>2800</v>
          </cell>
          <cell r="BB363">
            <v>3661.4359478463898</v>
          </cell>
          <cell r="BF363">
            <v>7200</v>
          </cell>
          <cell r="BH363">
            <v>4314.8879850000012</v>
          </cell>
          <cell r="BN363">
            <v>9193</v>
          </cell>
          <cell r="BO363">
            <v>1471.9958333157895</v>
          </cell>
          <cell r="BP363">
            <v>894.87947113978498</v>
          </cell>
          <cell r="BQ363">
            <v>95</v>
          </cell>
        </row>
        <row r="364">
          <cell r="C364" t="str">
            <v>ГРП</v>
          </cell>
          <cell r="F364">
            <v>15</v>
          </cell>
          <cell r="J364" t="str">
            <v>Ю2-6</v>
          </cell>
          <cell r="M364" t="str">
            <v>горизонт 1000м.</v>
          </cell>
          <cell r="P364">
            <v>30</v>
          </cell>
          <cell r="T364">
            <v>40349.874779999998</v>
          </cell>
          <cell r="V364">
            <v>0</v>
          </cell>
          <cell r="W364">
            <v>1694.2752359999999</v>
          </cell>
          <cell r="X364">
            <v>701.7</v>
          </cell>
          <cell r="Y364">
            <v>17085.855390000001</v>
          </cell>
          <cell r="AB364">
            <v>1001.0000000000001</v>
          </cell>
          <cell r="AE364">
            <v>192.3</v>
          </cell>
          <cell r="AF364">
            <v>255.79500520291364</v>
          </cell>
          <cell r="AH364">
            <v>0</v>
          </cell>
          <cell r="AI364">
            <v>11888.335416447369</v>
          </cell>
          <cell r="AL364">
            <v>990</v>
          </cell>
          <cell r="AN364">
            <v>1650</v>
          </cell>
          <cell r="AQ364">
            <v>3240</v>
          </cell>
          <cell r="AW364">
            <v>22496</v>
          </cell>
          <cell r="AY364">
            <v>2800</v>
          </cell>
          <cell r="BB364">
            <v>3661.4359478463898</v>
          </cell>
          <cell r="BF364">
            <v>7200</v>
          </cell>
          <cell r="BH364">
            <v>4314.8879850000012</v>
          </cell>
          <cell r="BN364">
            <v>9193</v>
          </cell>
          <cell r="BO364">
            <v>1471.9958333157897</v>
          </cell>
          <cell r="BP364">
            <v>885.20205178494632</v>
          </cell>
          <cell r="BQ364">
            <v>95</v>
          </cell>
        </row>
        <row r="365">
          <cell r="C365" t="str">
            <v>ГРП</v>
          </cell>
          <cell r="F365">
            <v>15</v>
          </cell>
          <cell r="J365" t="str">
            <v>Ю2-6</v>
          </cell>
          <cell r="M365" t="str">
            <v>горизонт 1000м.</v>
          </cell>
          <cell r="P365">
            <v>30</v>
          </cell>
          <cell r="T365">
            <v>40349.874780000006</v>
          </cell>
          <cell r="V365">
            <v>0</v>
          </cell>
          <cell r="W365">
            <v>1694.2752359999999</v>
          </cell>
          <cell r="X365">
            <v>701.7</v>
          </cell>
          <cell r="Y365">
            <v>17085.855390000001</v>
          </cell>
          <cell r="AB365">
            <v>1001</v>
          </cell>
          <cell r="AE365">
            <v>192.3</v>
          </cell>
          <cell r="AF365">
            <v>255.50884495317376</v>
          </cell>
          <cell r="AH365">
            <v>0</v>
          </cell>
          <cell r="AI365">
            <v>11888.335416447368</v>
          </cell>
          <cell r="AL365">
            <v>990</v>
          </cell>
          <cell r="AN365">
            <v>1650</v>
          </cell>
          <cell r="AQ365">
            <v>3240</v>
          </cell>
          <cell r="AW365">
            <v>22496</v>
          </cell>
          <cell r="AY365">
            <v>2800</v>
          </cell>
          <cell r="BB365">
            <v>3661.4359478463898</v>
          </cell>
          <cell r="BF365">
            <v>7200</v>
          </cell>
          <cell r="BH365">
            <v>4314.8879850000003</v>
          </cell>
          <cell r="BN365">
            <v>9193</v>
          </cell>
          <cell r="BO365">
            <v>1471.9958333157897</v>
          </cell>
          <cell r="BP365">
            <v>882.51387974193551</v>
          </cell>
          <cell r="BQ365">
            <v>95</v>
          </cell>
        </row>
        <row r="366">
          <cell r="F366">
            <v>15</v>
          </cell>
          <cell r="J366" t="str">
            <v>НП4</v>
          </cell>
          <cell r="M366" t="str">
            <v>горизонт 1500м.</v>
          </cell>
          <cell r="P366">
            <v>32</v>
          </cell>
          <cell r="T366">
            <v>43039.866432000003</v>
          </cell>
          <cell r="V366">
            <v>0</v>
          </cell>
          <cell r="W366">
            <v>1694.2752359999999</v>
          </cell>
          <cell r="X366">
            <v>748.48</v>
          </cell>
          <cell r="Y366">
            <v>19880.355390000001</v>
          </cell>
          <cell r="AB366">
            <v>1131</v>
          </cell>
          <cell r="AE366">
            <v>192.3</v>
          </cell>
          <cell r="AF366">
            <v>274.20249739854319</v>
          </cell>
          <cell r="AH366">
            <v>0</v>
          </cell>
          <cell r="AI366">
            <v>13432.275080921052</v>
          </cell>
          <cell r="AL366">
            <v>990</v>
          </cell>
          <cell r="AN366">
            <v>1760</v>
          </cell>
          <cell r="AQ366">
            <v>3456</v>
          </cell>
          <cell r="AW366">
            <v>0</v>
          </cell>
          <cell r="AY366">
            <v>0</v>
          </cell>
          <cell r="BB366">
            <v>3661.4359478463898</v>
          </cell>
          <cell r="BF366">
            <v>0</v>
          </cell>
          <cell r="BH366">
            <v>4602.547184</v>
          </cell>
          <cell r="BN366">
            <v>10479.1</v>
          </cell>
          <cell r="BO366">
            <v>1595.5110064736841</v>
          </cell>
          <cell r="BP366">
            <v>706.36334210752693</v>
          </cell>
          <cell r="BQ366">
            <v>0</v>
          </cell>
        </row>
        <row r="367">
          <cell r="C367" t="str">
            <v>ГРП</v>
          </cell>
          <cell r="F367">
            <v>15.1</v>
          </cell>
          <cell r="J367" t="str">
            <v>Ю2-6</v>
          </cell>
          <cell r="M367" t="str">
            <v>горизонт 1000м.</v>
          </cell>
          <cell r="P367">
            <v>31</v>
          </cell>
          <cell r="T367">
            <v>38168.292594999992</v>
          </cell>
          <cell r="V367">
            <v>0</v>
          </cell>
          <cell r="W367">
            <v>75691.503681117232</v>
          </cell>
          <cell r="X367">
            <v>725.09</v>
          </cell>
          <cell r="Y367">
            <v>17085.855390000001</v>
          </cell>
          <cell r="AB367">
            <v>1001.0000000000001</v>
          </cell>
          <cell r="AE367">
            <v>192.3</v>
          </cell>
          <cell r="AF367">
            <v>264.65535900104055</v>
          </cell>
          <cell r="AH367">
            <v>0</v>
          </cell>
          <cell r="AI367">
            <v>11888.335416447369</v>
          </cell>
          <cell r="AL367">
            <v>990</v>
          </cell>
          <cell r="AN367">
            <v>1705</v>
          </cell>
          <cell r="AQ367">
            <v>3348</v>
          </cell>
          <cell r="AW367">
            <v>22496</v>
          </cell>
          <cell r="AY367">
            <v>2800</v>
          </cell>
          <cell r="BB367">
            <v>3661.4359478463898</v>
          </cell>
          <cell r="BF367">
            <v>7200</v>
          </cell>
          <cell r="BH367">
            <v>4202.0586645000003</v>
          </cell>
          <cell r="BN367">
            <v>9193</v>
          </cell>
          <cell r="BO367">
            <v>1845.7665256234818</v>
          </cell>
          <cell r="BP367">
            <v>904.55689049462364</v>
          </cell>
          <cell r="BQ367">
            <v>95</v>
          </cell>
        </row>
        <row r="368">
          <cell r="C368" t="str">
            <v>ГРП</v>
          </cell>
          <cell r="F368">
            <v>15.1</v>
          </cell>
          <cell r="J368" t="str">
            <v>Ю2-6</v>
          </cell>
          <cell r="M368" t="str">
            <v>горизонт 1000м.</v>
          </cell>
          <cell r="P368">
            <v>30</v>
          </cell>
          <cell r="T368">
            <v>36937.057350000003</v>
          </cell>
          <cell r="V368">
            <v>0</v>
          </cell>
          <cell r="W368">
            <v>1490.4437011172297</v>
          </cell>
          <cell r="X368">
            <v>701.7</v>
          </cell>
          <cell r="Y368">
            <v>17085.855390000001</v>
          </cell>
          <cell r="AB368">
            <v>1001</v>
          </cell>
          <cell r="AE368">
            <v>192.3</v>
          </cell>
          <cell r="AF368">
            <v>256.71071800208114</v>
          </cell>
          <cell r="AH368">
            <v>0</v>
          </cell>
          <cell r="AI368">
            <v>11888.335416447368</v>
          </cell>
          <cell r="AL368">
            <v>990</v>
          </cell>
          <cell r="AN368">
            <v>1650</v>
          </cell>
          <cell r="AQ368">
            <v>3240</v>
          </cell>
          <cell r="AW368">
            <v>22496</v>
          </cell>
          <cell r="AY368">
            <v>2800</v>
          </cell>
          <cell r="BB368">
            <v>3661.4359478463898</v>
          </cell>
          <cell r="BF368">
            <v>7200</v>
          </cell>
          <cell r="BH368">
            <v>4066.5083849999996</v>
          </cell>
          <cell r="BN368">
            <v>9193</v>
          </cell>
          <cell r="BO368">
            <v>1845.7665256234818</v>
          </cell>
          <cell r="BP368">
            <v>893.80420232258064</v>
          </cell>
          <cell r="BQ368">
            <v>95</v>
          </cell>
        </row>
        <row r="369">
          <cell r="C369" t="str">
            <v>ГРП</v>
          </cell>
          <cell r="F369">
            <v>15.1</v>
          </cell>
          <cell r="J369" t="str">
            <v>Ю2-6</v>
          </cell>
          <cell r="M369" t="str">
            <v>горизонт 1000м.</v>
          </cell>
          <cell r="P369">
            <v>30</v>
          </cell>
          <cell r="T369">
            <v>36937.057350000003</v>
          </cell>
          <cell r="V369">
            <v>0</v>
          </cell>
          <cell r="W369">
            <v>1490.4437011172297</v>
          </cell>
          <cell r="X369">
            <v>701.7</v>
          </cell>
          <cell r="Y369">
            <v>17085.855390000001</v>
          </cell>
          <cell r="AB369">
            <v>1001</v>
          </cell>
          <cell r="AE369">
            <v>192.3</v>
          </cell>
          <cell r="AF369">
            <v>255.90946930280958</v>
          </cell>
          <cell r="AH369">
            <v>0</v>
          </cell>
          <cell r="AI369">
            <v>11888.335416447368</v>
          </cell>
          <cell r="AL369">
            <v>990</v>
          </cell>
          <cell r="AN369">
            <v>1650</v>
          </cell>
          <cell r="AQ369">
            <v>3240</v>
          </cell>
          <cell r="AW369">
            <v>22496</v>
          </cell>
          <cell r="AY369">
            <v>2800</v>
          </cell>
          <cell r="BB369">
            <v>3661.4359478463898</v>
          </cell>
          <cell r="BF369">
            <v>7200</v>
          </cell>
          <cell r="BH369">
            <v>4066.5083849999996</v>
          </cell>
          <cell r="BN369">
            <v>9193</v>
          </cell>
          <cell r="BO369">
            <v>1845.7665256234818</v>
          </cell>
          <cell r="BP369">
            <v>886.27732060215055</v>
          </cell>
          <cell r="BQ369">
            <v>95</v>
          </cell>
        </row>
        <row r="370">
          <cell r="C370" t="str">
            <v>ГРП</v>
          </cell>
          <cell r="F370">
            <v>15.1</v>
          </cell>
          <cell r="J370" t="str">
            <v>Ю2-6</v>
          </cell>
          <cell r="M370" t="str">
            <v>горизонт 1000м.</v>
          </cell>
          <cell r="N370" t="str">
            <v>пилот</v>
          </cell>
          <cell r="P370">
            <v>39</v>
          </cell>
          <cell r="T370">
            <v>48018.174554999983</v>
          </cell>
          <cell r="V370">
            <v>0</v>
          </cell>
          <cell r="W370">
            <v>1490.4437011172297</v>
          </cell>
          <cell r="X370">
            <v>912.21</v>
          </cell>
          <cell r="Y370">
            <v>20804.955389999999</v>
          </cell>
          <cell r="AB370">
            <v>1261</v>
          </cell>
          <cell r="AE370">
            <v>192.3</v>
          </cell>
          <cell r="AF370">
            <v>333.58243209300656</v>
          </cell>
          <cell r="AH370">
            <v>0</v>
          </cell>
          <cell r="AI370">
            <v>14976.214745394736</v>
          </cell>
          <cell r="AL370">
            <v>1155</v>
          </cell>
          <cell r="AN370">
            <v>2145</v>
          </cell>
          <cell r="AQ370">
            <v>4212</v>
          </cell>
          <cell r="AW370">
            <v>22496</v>
          </cell>
          <cell r="AY370">
            <v>2800</v>
          </cell>
          <cell r="BB370">
            <v>3661.4359478463898</v>
          </cell>
          <cell r="BF370">
            <v>7200</v>
          </cell>
          <cell r="BH370">
            <v>5286.4609004999993</v>
          </cell>
          <cell r="BN370">
            <v>9193</v>
          </cell>
          <cell r="BO370">
            <v>2105.9968719392714</v>
          </cell>
          <cell r="BP370">
            <v>1041.0233346918799</v>
          </cell>
          <cell r="BQ370">
            <v>95</v>
          </cell>
        </row>
        <row r="371">
          <cell r="C371" t="str">
            <v>ГРП</v>
          </cell>
          <cell r="F371">
            <v>15.1</v>
          </cell>
          <cell r="J371" t="str">
            <v>Ю2-6</v>
          </cell>
          <cell r="M371" t="str">
            <v>горизонт 1000м.</v>
          </cell>
          <cell r="P371">
            <v>30</v>
          </cell>
          <cell r="T371">
            <v>36937.057350000003</v>
          </cell>
          <cell r="V371">
            <v>0</v>
          </cell>
          <cell r="W371">
            <v>1490.4437011172297</v>
          </cell>
          <cell r="X371">
            <v>701.7</v>
          </cell>
          <cell r="Y371">
            <v>17085.855390000001</v>
          </cell>
          <cell r="AB371">
            <v>1001</v>
          </cell>
          <cell r="AE371">
            <v>192.3</v>
          </cell>
          <cell r="AF371">
            <v>257.28501202052462</v>
          </cell>
          <cell r="AH371">
            <v>0</v>
          </cell>
          <cell r="AI371">
            <v>11888.335416447369</v>
          </cell>
          <cell r="AL371">
            <v>990</v>
          </cell>
          <cell r="AN371">
            <v>1650</v>
          </cell>
          <cell r="AQ371">
            <v>3240</v>
          </cell>
          <cell r="AW371">
            <v>22496</v>
          </cell>
          <cell r="AY371">
            <v>2800</v>
          </cell>
          <cell r="BB371">
            <v>3661.4359478463898</v>
          </cell>
          <cell r="BF371">
            <v>7200</v>
          </cell>
          <cell r="BH371">
            <v>4066.5083849999996</v>
          </cell>
          <cell r="BN371">
            <v>9193</v>
          </cell>
          <cell r="BO371">
            <v>1845.7665256234818</v>
          </cell>
          <cell r="BP371">
            <v>899.19908552614015</v>
          </cell>
          <cell r="BQ371">
            <v>95</v>
          </cell>
        </row>
        <row r="372">
          <cell r="C372" t="str">
            <v>ГРП</v>
          </cell>
          <cell r="F372">
            <v>15.1</v>
          </cell>
          <cell r="J372" t="str">
            <v>Ю2-6</v>
          </cell>
          <cell r="M372" t="str">
            <v>горизонт 1000м.</v>
          </cell>
          <cell r="P372">
            <v>30</v>
          </cell>
          <cell r="T372">
            <v>36937.057350000003</v>
          </cell>
          <cell r="V372">
            <v>0</v>
          </cell>
          <cell r="W372">
            <v>1490.4437011172297</v>
          </cell>
          <cell r="X372">
            <v>701.7</v>
          </cell>
          <cell r="Y372">
            <v>17085.855390000001</v>
          </cell>
          <cell r="AB372">
            <v>1001</v>
          </cell>
          <cell r="AE372">
            <v>192.3</v>
          </cell>
          <cell r="AF372">
            <v>256.42455775234134</v>
          </cell>
          <cell r="AH372">
            <v>0</v>
          </cell>
          <cell r="AI372">
            <v>11888.335416447369</v>
          </cell>
          <cell r="AL372">
            <v>990</v>
          </cell>
          <cell r="AN372">
            <v>1650</v>
          </cell>
          <cell r="AQ372">
            <v>3240</v>
          </cell>
          <cell r="AW372">
            <v>22496</v>
          </cell>
          <cell r="AY372">
            <v>2800</v>
          </cell>
          <cell r="BB372">
            <v>3661.4359478463898</v>
          </cell>
          <cell r="BF372">
            <v>7200</v>
          </cell>
          <cell r="BH372">
            <v>4066.5083849999996</v>
          </cell>
          <cell r="BN372">
            <v>9193</v>
          </cell>
          <cell r="BO372">
            <v>1845.7665256234818</v>
          </cell>
          <cell r="BP372">
            <v>891.11603027956994</v>
          </cell>
          <cell r="BQ372">
            <v>95</v>
          </cell>
        </row>
        <row r="373">
          <cell r="C373" t="str">
            <v>ГРП</v>
          </cell>
          <cell r="F373">
            <v>15.1</v>
          </cell>
          <cell r="J373" t="str">
            <v>Ю2-6</v>
          </cell>
          <cell r="M373" t="str">
            <v>горизонт 1000м.</v>
          </cell>
          <cell r="P373">
            <v>30</v>
          </cell>
          <cell r="T373">
            <v>36937.057350000003</v>
          </cell>
          <cell r="V373">
            <v>0</v>
          </cell>
          <cell r="W373">
            <v>1490.4437011172297</v>
          </cell>
          <cell r="X373">
            <v>701.7</v>
          </cell>
          <cell r="Y373">
            <v>17085.855390000001</v>
          </cell>
          <cell r="AB373">
            <v>1001</v>
          </cell>
          <cell r="AE373">
            <v>192.3</v>
          </cell>
          <cell r="AF373">
            <v>256.19562955254941</v>
          </cell>
          <cell r="AH373">
            <v>0</v>
          </cell>
          <cell r="AI373">
            <v>11888.335416447368</v>
          </cell>
          <cell r="AL373">
            <v>990</v>
          </cell>
          <cell r="AN373">
            <v>1650</v>
          </cell>
          <cell r="AQ373">
            <v>3240</v>
          </cell>
          <cell r="AW373">
            <v>22496</v>
          </cell>
          <cell r="AY373">
            <v>2800</v>
          </cell>
          <cell r="BB373">
            <v>3661.4359478463898</v>
          </cell>
          <cell r="BF373">
            <v>7200</v>
          </cell>
          <cell r="BH373">
            <v>4066.5083849999996</v>
          </cell>
          <cell r="BN373">
            <v>9193</v>
          </cell>
          <cell r="BO373">
            <v>1845.7665256234818</v>
          </cell>
          <cell r="BP373">
            <v>888.96549264516125</v>
          </cell>
          <cell r="BQ373">
            <v>95</v>
          </cell>
        </row>
        <row r="374">
          <cell r="C374" t="str">
            <v>ГРП</v>
          </cell>
          <cell r="F374">
            <v>15.1</v>
          </cell>
          <cell r="J374" t="str">
            <v>Ю2-6</v>
          </cell>
          <cell r="M374" t="str">
            <v>горизонт 1000м.</v>
          </cell>
          <cell r="P374">
            <v>30</v>
          </cell>
          <cell r="T374">
            <v>36937.057349999995</v>
          </cell>
          <cell r="V374">
            <v>0</v>
          </cell>
          <cell r="W374">
            <v>1490.4437011172297</v>
          </cell>
          <cell r="X374">
            <v>701.7</v>
          </cell>
          <cell r="Y374">
            <v>17085.855390000001</v>
          </cell>
          <cell r="AB374">
            <v>1001</v>
          </cell>
          <cell r="AE374">
            <v>192.3</v>
          </cell>
          <cell r="AF374">
            <v>256.59625390218525</v>
          </cell>
          <cell r="AH374">
            <v>0</v>
          </cell>
          <cell r="AI374">
            <v>11888.335416447369</v>
          </cell>
          <cell r="AL374">
            <v>990</v>
          </cell>
          <cell r="AN374">
            <v>1650</v>
          </cell>
          <cell r="AQ374">
            <v>3240</v>
          </cell>
          <cell r="AW374">
            <v>22496</v>
          </cell>
          <cell r="AY374">
            <v>2800</v>
          </cell>
          <cell r="BB374">
            <v>3661.4359478463898</v>
          </cell>
          <cell r="BF374">
            <v>7200</v>
          </cell>
          <cell r="BH374">
            <v>4066.5083849999996</v>
          </cell>
          <cell r="BN374">
            <v>9193</v>
          </cell>
          <cell r="BO374">
            <v>1845.766525623482</v>
          </cell>
          <cell r="BP374">
            <v>892.7289335053764</v>
          </cell>
          <cell r="BQ374">
            <v>95</v>
          </cell>
        </row>
        <row r="375">
          <cell r="C375" t="str">
            <v>ГРП</v>
          </cell>
          <cell r="F375">
            <v>15.1</v>
          </cell>
          <cell r="J375" t="str">
            <v>Ю2-6</v>
          </cell>
          <cell r="M375" t="str">
            <v>горизонт 1000м.</v>
          </cell>
          <cell r="N375" t="str">
            <v>пилот</v>
          </cell>
          <cell r="P375">
            <v>39</v>
          </cell>
          <cell r="T375">
            <v>48018.174554999991</v>
          </cell>
          <cell r="V375">
            <v>0</v>
          </cell>
          <cell r="W375">
            <v>1490.4437011172297</v>
          </cell>
          <cell r="X375">
            <v>912.21</v>
          </cell>
          <cell r="Y375">
            <v>20804.955389999999</v>
          </cell>
          <cell r="AB375">
            <v>1261</v>
          </cell>
          <cell r="AE375">
            <v>192.3</v>
          </cell>
          <cell r="AF375">
            <v>332.67658688865765</v>
          </cell>
          <cell r="AH375">
            <v>0</v>
          </cell>
          <cell r="AI375">
            <v>14976.214745394736</v>
          </cell>
          <cell r="AL375">
            <v>1155</v>
          </cell>
          <cell r="AN375">
            <v>2145</v>
          </cell>
          <cell r="AQ375">
            <v>4212</v>
          </cell>
          <cell r="AW375">
            <v>22496</v>
          </cell>
          <cell r="AY375">
            <v>2800</v>
          </cell>
          <cell r="BB375">
            <v>3661.4359478463898</v>
          </cell>
          <cell r="BF375">
            <v>7200</v>
          </cell>
          <cell r="BH375">
            <v>5286.4609004999993</v>
          </cell>
          <cell r="BN375">
            <v>9193</v>
          </cell>
          <cell r="BO375">
            <v>2105.9968719392714</v>
          </cell>
          <cell r="BP375">
            <v>1032.5138797419354</v>
          </cell>
          <cell r="BQ375">
            <v>95</v>
          </cell>
        </row>
        <row r="376">
          <cell r="C376" t="str">
            <v>ГРП</v>
          </cell>
          <cell r="F376">
            <v>15.1</v>
          </cell>
          <cell r="J376" t="str">
            <v>Ю2-6</v>
          </cell>
          <cell r="M376" t="str">
            <v>горизонт 1000м.</v>
          </cell>
          <cell r="P376">
            <v>30</v>
          </cell>
          <cell r="T376">
            <v>36937.057349999995</v>
          </cell>
          <cell r="V376">
            <v>0</v>
          </cell>
          <cell r="W376">
            <v>1490.4437011172297</v>
          </cell>
          <cell r="X376">
            <v>701.7</v>
          </cell>
          <cell r="Y376">
            <v>17085.855390000001</v>
          </cell>
          <cell r="AB376">
            <v>1001</v>
          </cell>
          <cell r="AE376">
            <v>192.3</v>
          </cell>
          <cell r="AF376">
            <v>255.50884495317376</v>
          </cell>
          <cell r="AH376">
            <v>0</v>
          </cell>
          <cell r="AI376">
            <v>11888.335416447369</v>
          </cell>
          <cell r="AL376">
            <v>990</v>
          </cell>
          <cell r="AN376">
            <v>1650</v>
          </cell>
          <cell r="AQ376">
            <v>3240</v>
          </cell>
          <cell r="AW376">
            <v>22496</v>
          </cell>
          <cell r="AY376">
            <v>2800</v>
          </cell>
          <cell r="BB376">
            <v>3661.4359478463898</v>
          </cell>
          <cell r="BF376">
            <v>7200</v>
          </cell>
          <cell r="BH376">
            <v>4066.5083849999996</v>
          </cell>
          <cell r="BN376">
            <v>9193</v>
          </cell>
          <cell r="BO376">
            <v>1845.766525623482</v>
          </cell>
          <cell r="BP376">
            <v>882.51387974193551</v>
          </cell>
          <cell r="BQ376">
            <v>95</v>
          </cell>
        </row>
        <row r="377">
          <cell r="C377" t="str">
            <v>ГРП</v>
          </cell>
          <cell r="F377">
            <v>15.1</v>
          </cell>
          <cell r="J377" t="str">
            <v>Ю2-6</v>
          </cell>
          <cell r="M377" t="str">
            <v>горизонт 1000м.</v>
          </cell>
          <cell r="P377">
            <v>30</v>
          </cell>
          <cell r="T377">
            <v>36937.057349999995</v>
          </cell>
          <cell r="V377">
            <v>0</v>
          </cell>
          <cell r="W377">
            <v>1490.4437011172297</v>
          </cell>
          <cell r="X377">
            <v>701.7</v>
          </cell>
          <cell r="Y377">
            <v>17085.855390000001</v>
          </cell>
          <cell r="AB377">
            <v>1001.0000000000001</v>
          </cell>
          <cell r="AE377">
            <v>192.3</v>
          </cell>
          <cell r="AF377">
            <v>257.11134235171698</v>
          </cell>
          <cell r="AH377">
            <v>0</v>
          </cell>
          <cell r="AI377">
            <v>11888.335416447369</v>
          </cell>
          <cell r="AL377">
            <v>990</v>
          </cell>
          <cell r="AN377">
            <v>1650</v>
          </cell>
          <cell r="AQ377">
            <v>3240</v>
          </cell>
          <cell r="AW377">
            <v>22496</v>
          </cell>
          <cell r="AY377">
            <v>2800</v>
          </cell>
          <cell r="BB377">
            <v>3661.4359478463898</v>
          </cell>
          <cell r="BF377">
            <v>7200</v>
          </cell>
          <cell r="BH377">
            <v>4066.5083850000001</v>
          </cell>
          <cell r="BN377">
            <v>9193</v>
          </cell>
          <cell r="BO377">
            <v>1845.7665256234818</v>
          </cell>
          <cell r="BP377">
            <v>897.56764318279579</v>
          </cell>
          <cell r="BQ377">
            <v>95</v>
          </cell>
        </row>
        <row r="378">
          <cell r="C378" t="str">
            <v>ГРП</v>
          </cell>
          <cell r="F378">
            <v>15.1</v>
          </cell>
          <cell r="J378" t="str">
            <v>Ю2-6</v>
          </cell>
          <cell r="M378" t="str">
            <v>горизонт 1000м.</v>
          </cell>
          <cell r="P378">
            <v>30</v>
          </cell>
          <cell r="T378">
            <v>36937.057349999995</v>
          </cell>
          <cell r="V378">
            <v>0</v>
          </cell>
          <cell r="W378">
            <v>1490.4437011172297</v>
          </cell>
          <cell r="X378">
            <v>701.69999999999993</v>
          </cell>
          <cell r="Y378">
            <v>17085.855390000001</v>
          </cell>
          <cell r="AB378">
            <v>1001</v>
          </cell>
          <cell r="AE378">
            <v>192.3</v>
          </cell>
          <cell r="AF378">
            <v>255.68054110301767</v>
          </cell>
          <cell r="AH378">
            <v>0</v>
          </cell>
          <cell r="AI378">
            <v>11888.335416447369</v>
          </cell>
          <cell r="AL378">
            <v>990</v>
          </cell>
          <cell r="AN378">
            <v>1650</v>
          </cell>
          <cell r="AQ378">
            <v>3240</v>
          </cell>
          <cell r="AW378">
            <v>22496</v>
          </cell>
          <cell r="AY378">
            <v>2800</v>
          </cell>
          <cell r="BB378">
            <v>3661.4359478463898</v>
          </cell>
          <cell r="BF378">
            <v>7200</v>
          </cell>
          <cell r="BH378">
            <v>4066.5083850000001</v>
          </cell>
          <cell r="BN378">
            <v>9193</v>
          </cell>
          <cell r="BO378">
            <v>1845.7665256234818</v>
          </cell>
          <cell r="BP378">
            <v>884.12678296774197</v>
          </cell>
          <cell r="BQ378">
            <v>95</v>
          </cell>
        </row>
        <row r="379">
          <cell r="C379" t="str">
            <v>ГРП</v>
          </cell>
          <cell r="F379">
            <v>15.1</v>
          </cell>
          <cell r="J379" t="str">
            <v>Ю2-6</v>
          </cell>
          <cell r="M379" t="str">
            <v>горизонт 1000м.</v>
          </cell>
          <cell r="P379">
            <v>30</v>
          </cell>
          <cell r="T379">
            <v>36937.057350000003</v>
          </cell>
          <cell r="V379">
            <v>0</v>
          </cell>
          <cell r="W379">
            <v>1490.4437011172297</v>
          </cell>
          <cell r="X379">
            <v>701.7</v>
          </cell>
          <cell r="Y379">
            <v>17085.855390000001</v>
          </cell>
          <cell r="AB379">
            <v>1001.0000000000001</v>
          </cell>
          <cell r="AE379">
            <v>192.3</v>
          </cell>
          <cell r="AF379">
            <v>256.93964620187302</v>
          </cell>
          <cell r="AH379">
            <v>0</v>
          </cell>
          <cell r="AI379">
            <v>11888.335416447369</v>
          </cell>
          <cell r="AL379">
            <v>990</v>
          </cell>
          <cell r="AN379">
            <v>1650</v>
          </cell>
          <cell r="AQ379">
            <v>3240</v>
          </cell>
          <cell r="AW379">
            <v>22496</v>
          </cell>
          <cell r="AY379">
            <v>2800</v>
          </cell>
          <cell r="BB379">
            <v>3661.4359478463898</v>
          </cell>
          <cell r="BF379">
            <v>7200</v>
          </cell>
          <cell r="BH379">
            <v>4066.5083849999996</v>
          </cell>
          <cell r="BN379">
            <v>9193</v>
          </cell>
          <cell r="BO379">
            <v>1845.7665256234818</v>
          </cell>
          <cell r="BP379">
            <v>895.95473995698921</v>
          </cell>
          <cell r="BQ379">
            <v>95</v>
          </cell>
        </row>
        <row r="380">
          <cell r="C380" t="str">
            <v>ГРП</v>
          </cell>
          <cell r="F380">
            <v>16</v>
          </cell>
          <cell r="J380" t="str">
            <v>Ю2-6</v>
          </cell>
          <cell r="M380" t="str">
            <v>горизонт 1000м.</v>
          </cell>
          <cell r="P380">
            <v>30</v>
          </cell>
          <cell r="T380">
            <v>40349.874779999998</v>
          </cell>
          <cell r="V380">
            <v>0</v>
          </cell>
          <cell r="W380">
            <v>63011.150666000001</v>
          </cell>
          <cell r="X380">
            <v>701.7</v>
          </cell>
          <cell r="Y380">
            <v>17085.855390000001</v>
          </cell>
          <cell r="AB380">
            <v>1001</v>
          </cell>
          <cell r="AE380">
            <v>192.3</v>
          </cell>
          <cell r="AF380">
            <v>256.71071800208114</v>
          </cell>
          <cell r="AH380">
            <v>0</v>
          </cell>
          <cell r="AI380">
            <v>11888.335416447368</v>
          </cell>
          <cell r="AL380">
            <v>990</v>
          </cell>
          <cell r="AN380">
            <v>1650</v>
          </cell>
          <cell r="AQ380">
            <v>3240</v>
          </cell>
          <cell r="AW380">
            <v>22496</v>
          </cell>
          <cell r="AY380">
            <v>2800</v>
          </cell>
          <cell r="BB380">
            <v>3661.4359478463898</v>
          </cell>
          <cell r="BF380">
            <v>7200</v>
          </cell>
          <cell r="BH380">
            <v>4314.8879850000012</v>
          </cell>
          <cell r="BN380">
            <v>9193</v>
          </cell>
          <cell r="BO380">
            <v>1512.1530151339714</v>
          </cell>
          <cell r="BP380">
            <v>893.80420232258064</v>
          </cell>
          <cell r="BQ380">
            <v>95</v>
          </cell>
        </row>
        <row r="381">
          <cell r="C381" t="str">
            <v>ГРП</v>
          </cell>
          <cell r="F381">
            <v>16</v>
          </cell>
          <cell r="J381" t="str">
            <v>Ю2-6</v>
          </cell>
          <cell r="M381" t="str">
            <v>горизонт 1000м.</v>
          </cell>
          <cell r="N381" t="str">
            <v>пилот</v>
          </cell>
          <cell r="O381" t="str">
            <v>керн</v>
          </cell>
          <cell r="P381">
            <v>76</v>
          </cell>
          <cell r="T381">
            <v>102219.68277600003</v>
          </cell>
          <cell r="V381">
            <v>8251.6214880000007</v>
          </cell>
          <cell r="W381">
            <v>1694.2752359999999</v>
          </cell>
          <cell r="X381">
            <v>1777.64</v>
          </cell>
          <cell r="Y381">
            <v>20804.955389999999</v>
          </cell>
          <cell r="AB381">
            <v>1261</v>
          </cell>
          <cell r="AE381">
            <v>192.3</v>
          </cell>
          <cell r="AF381">
            <v>649.00603537981272</v>
          </cell>
          <cell r="AH381">
            <v>0</v>
          </cell>
          <cell r="AI381">
            <v>14976.214745394736</v>
          </cell>
          <cell r="AL381">
            <v>1155</v>
          </cell>
          <cell r="AN381">
            <v>4180</v>
          </cell>
          <cell r="AQ381">
            <v>8208</v>
          </cell>
          <cell r="AW381">
            <v>22496</v>
          </cell>
          <cell r="AY381">
            <v>2800</v>
          </cell>
          <cell r="BB381">
            <v>3661.4359478463898</v>
          </cell>
          <cell r="BF381">
            <v>7200</v>
          </cell>
          <cell r="BH381">
            <v>10931.049562000002</v>
          </cell>
          <cell r="BN381">
            <v>9193</v>
          </cell>
          <cell r="BO381">
            <v>1772.383361449761</v>
          </cell>
          <cell r="BP381">
            <v>1640.5783958709678</v>
          </cell>
          <cell r="BQ381">
            <v>95</v>
          </cell>
        </row>
        <row r="382">
          <cell r="C382" t="str">
            <v>ГРП</v>
          </cell>
          <cell r="F382">
            <v>16</v>
          </cell>
          <cell r="J382" t="str">
            <v>Ю2-6</v>
          </cell>
          <cell r="M382" t="str">
            <v>горизонт 1000м.</v>
          </cell>
          <cell r="P382">
            <v>30</v>
          </cell>
          <cell r="T382">
            <v>40349.874779999998</v>
          </cell>
          <cell r="V382">
            <v>0</v>
          </cell>
          <cell r="W382">
            <v>1694.2752359999999</v>
          </cell>
          <cell r="X382">
            <v>701.7</v>
          </cell>
          <cell r="Y382">
            <v>17085.855390000001</v>
          </cell>
          <cell r="AB382">
            <v>1001</v>
          </cell>
          <cell r="AE382">
            <v>192.3</v>
          </cell>
          <cell r="AF382">
            <v>255.50884495317376</v>
          </cell>
          <cell r="AH382">
            <v>0</v>
          </cell>
          <cell r="AI382">
            <v>11888.335416447369</v>
          </cell>
          <cell r="AL382">
            <v>990</v>
          </cell>
          <cell r="AN382">
            <v>1650</v>
          </cell>
          <cell r="AQ382">
            <v>3240</v>
          </cell>
          <cell r="AW382">
            <v>22496</v>
          </cell>
          <cell r="AY382">
            <v>2800</v>
          </cell>
          <cell r="BB382">
            <v>3661.4359478463898</v>
          </cell>
          <cell r="BF382">
            <v>7200</v>
          </cell>
          <cell r="BH382">
            <v>4314.8879849999994</v>
          </cell>
          <cell r="BN382">
            <v>9193</v>
          </cell>
          <cell r="BO382">
            <v>1512.1530151339716</v>
          </cell>
          <cell r="BP382">
            <v>882.51387974193551</v>
          </cell>
          <cell r="BQ382">
            <v>95</v>
          </cell>
        </row>
        <row r="383">
          <cell r="C383" t="str">
            <v>ГРП</v>
          </cell>
          <cell r="F383">
            <v>16</v>
          </cell>
          <cell r="J383" t="str">
            <v>Ю2-6</v>
          </cell>
          <cell r="M383" t="str">
            <v>горизонт 1000м.</v>
          </cell>
          <cell r="P383">
            <v>30</v>
          </cell>
          <cell r="T383">
            <v>40349.874779999998</v>
          </cell>
          <cell r="V383">
            <v>0</v>
          </cell>
          <cell r="W383">
            <v>1694.2752359999999</v>
          </cell>
          <cell r="X383">
            <v>701.7</v>
          </cell>
          <cell r="Y383">
            <v>17085.855390000001</v>
          </cell>
          <cell r="AB383">
            <v>1001</v>
          </cell>
          <cell r="AE383">
            <v>192.3</v>
          </cell>
          <cell r="AF383">
            <v>259.18804816411478</v>
          </cell>
          <cell r="AH383">
            <v>0</v>
          </cell>
          <cell r="AI383">
            <v>11888.335416447368</v>
          </cell>
          <cell r="AL383">
            <v>990</v>
          </cell>
          <cell r="AN383">
            <v>1650</v>
          </cell>
          <cell r="AQ383">
            <v>3240</v>
          </cell>
          <cell r="AW383">
            <v>22496</v>
          </cell>
          <cell r="AY383">
            <v>2800</v>
          </cell>
          <cell r="BB383">
            <v>3661.4359478463898</v>
          </cell>
          <cell r="BF383">
            <v>7200</v>
          </cell>
          <cell r="BH383">
            <v>4314.8879850000003</v>
          </cell>
          <cell r="BN383">
            <v>9193</v>
          </cell>
          <cell r="BO383">
            <v>1512.1530151339714</v>
          </cell>
          <cell r="BP383">
            <v>917.07609172350237</v>
          </cell>
          <cell r="BQ383">
            <v>95</v>
          </cell>
        </row>
        <row r="384">
          <cell r="C384" t="str">
            <v>ГРП</v>
          </cell>
          <cell r="F384">
            <v>16</v>
          </cell>
          <cell r="J384" t="str">
            <v>Ю2-6</v>
          </cell>
          <cell r="M384" t="str">
            <v>горизонт 1000м.</v>
          </cell>
          <cell r="P384">
            <v>30</v>
          </cell>
          <cell r="T384">
            <v>40349.874780000006</v>
          </cell>
          <cell r="V384">
            <v>0</v>
          </cell>
          <cell r="W384">
            <v>1694.2752359999999</v>
          </cell>
          <cell r="X384">
            <v>701.7</v>
          </cell>
          <cell r="Y384">
            <v>17085.855390000001</v>
          </cell>
          <cell r="AB384">
            <v>1001.0000000000001</v>
          </cell>
          <cell r="AE384">
            <v>192.3</v>
          </cell>
          <cell r="AF384">
            <v>256.61260591645606</v>
          </cell>
          <cell r="AH384">
            <v>0</v>
          </cell>
          <cell r="AI384">
            <v>11888.335416447369</v>
          </cell>
          <cell r="AL384">
            <v>990</v>
          </cell>
          <cell r="AN384">
            <v>1650</v>
          </cell>
          <cell r="AQ384">
            <v>3240</v>
          </cell>
          <cell r="AW384">
            <v>22496</v>
          </cell>
          <cell r="AY384">
            <v>2800</v>
          </cell>
          <cell r="BB384">
            <v>3661.4359478463898</v>
          </cell>
          <cell r="BF384">
            <v>7200</v>
          </cell>
          <cell r="BH384">
            <v>4314.8879850000003</v>
          </cell>
          <cell r="BN384">
            <v>9193</v>
          </cell>
          <cell r="BO384">
            <v>1512.1530151339714</v>
          </cell>
          <cell r="BP384">
            <v>892.88254333640555</v>
          </cell>
          <cell r="BQ384">
            <v>95</v>
          </cell>
        </row>
        <row r="385">
          <cell r="C385" t="str">
            <v>ГРП</v>
          </cell>
          <cell r="F385">
            <v>16</v>
          </cell>
          <cell r="J385" t="str">
            <v>Ю2-6</v>
          </cell>
          <cell r="M385" t="str">
            <v>горизонт 1000м.</v>
          </cell>
          <cell r="P385">
            <v>30</v>
          </cell>
          <cell r="T385">
            <v>40349.874779999998</v>
          </cell>
          <cell r="V385">
            <v>0</v>
          </cell>
          <cell r="W385">
            <v>1694.2752359999999</v>
          </cell>
          <cell r="X385">
            <v>701.7</v>
          </cell>
          <cell r="Y385">
            <v>17085.855390000001</v>
          </cell>
          <cell r="AB385">
            <v>1001.0000000000001</v>
          </cell>
          <cell r="AE385">
            <v>192.3</v>
          </cell>
          <cell r="AF385">
            <v>256.93964620187302</v>
          </cell>
          <cell r="AH385">
            <v>0</v>
          </cell>
          <cell r="AI385">
            <v>11888.335416447369</v>
          </cell>
          <cell r="AL385">
            <v>990</v>
          </cell>
          <cell r="AN385">
            <v>1650</v>
          </cell>
          <cell r="AQ385">
            <v>3240</v>
          </cell>
          <cell r="AW385">
            <v>22496</v>
          </cell>
          <cell r="AY385">
            <v>2800</v>
          </cell>
          <cell r="BB385">
            <v>3661.4359478463898</v>
          </cell>
          <cell r="BF385">
            <v>7200</v>
          </cell>
          <cell r="BH385">
            <v>4314.8879850000012</v>
          </cell>
          <cell r="BN385">
            <v>9193</v>
          </cell>
          <cell r="BO385">
            <v>1512.1530151339714</v>
          </cell>
          <cell r="BP385">
            <v>895.95473995698921</v>
          </cell>
          <cell r="BQ385">
            <v>95</v>
          </cell>
        </row>
        <row r="386">
          <cell r="C386" t="str">
            <v>ГРП</v>
          </cell>
          <cell r="F386">
            <v>16</v>
          </cell>
          <cell r="J386" t="str">
            <v>Ю2-6</v>
          </cell>
          <cell r="M386" t="str">
            <v>горизонт 1000м.</v>
          </cell>
          <cell r="P386">
            <v>30</v>
          </cell>
          <cell r="T386">
            <v>40349.874780000006</v>
          </cell>
          <cell r="V386">
            <v>0</v>
          </cell>
          <cell r="W386">
            <v>1694.2752359999999</v>
          </cell>
          <cell r="X386">
            <v>701.69999999999993</v>
          </cell>
          <cell r="Y386">
            <v>17085.855390000001</v>
          </cell>
          <cell r="AB386">
            <v>1001</v>
          </cell>
          <cell r="AE386">
            <v>192.3</v>
          </cell>
          <cell r="AF386">
            <v>255.68054110301767</v>
          </cell>
          <cell r="AH386">
            <v>0</v>
          </cell>
          <cell r="AI386">
            <v>11888.335416447369</v>
          </cell>
          <cell r="AL386">
            <v>990</v>
          </cell>
          <cell r="AN386">
            <v>1650</v>
          </cell>
          <cell r="AQ386">
            <v>3240</v>
          </cell>
          <cell r="AW386">
            <v>22496</v>
          </cell>
          <cell r="AY386">
            <v>2800</v>
          </cell>
          <cell r="BB386">
            <v>3661.4359478463898</v>
          </cell>
          <cell r="BF386">
            <v>7200</v>
          </cell>
          <cell r="BH386">
            <v>4314.8879850000003</v>
          </cell>
          <cell r="BN386">
            <v>9193</v>
          </cell>
          <cell r="BO386">
            <v>1512.1530151339714</v>
          </cell>
          <cell r="BP386">
            <v>884.12678296774197</v>
          </cell>
          <cell r="BQ386">
            <v>95</v>
          </cell>
        </row>
        <row r="387">
          <cell r="C387" t="str">
            <v>ГРП</v>
          </cell>
          <cell r="F387">
            <v>16</v>
          </cell>
          <cell r="J387" t="str">
            <v>Ю2-6</v>
          </cell>
          <cell r="M387" t="str">
            <v>горизонт 1000м.</v>
          </cell>
          <cell r="P387">
            <v>30</v>
          </cell>
          <cell r="T387">
            <v>40349.874779999998</v>
          </cell>
          <cell r="V387">
            <v>0</v>
          </cell>
          <cell r="W387">
            <v>1694.2752359999999</v>
          </cell>
          <cell r="X387">
            <v>701.7</v>
          </cell>
          <cell r="Y387">
            <v>17085.855390000001</v>
          </cell>
          <cell r="AB387">
            <v>1001.0000000000001</v>
          </cell>
          <cell r="AE387">
            <v>192.3</v>
          </cell>
          <cell r="AF387">
            <v>257.11134235171698</v>
          </cell>
          <cell r="AH387">
            <v>0</v>
          </cell>
          <cell r="AI387">
            <v>11888.335416447369</v>
          </cell>
          <cell r="AL387">
            <v>990</v>
          </cell>
          <cell r="AN387">
            <v>1650</v>
          </cell>
          <cell r="AQ387">
            <v>3240</v>
          </cell>
          <cell r="AW387">
            <v>22496</v>
          </cell>
          <cell r="AY387">
            <v>2800</v>
          </cell>
          <cell r="BB387">
            <v>3661.4359478463898</v>
          </cell>
          <cell r="BF387">
            <v>7200</v>
          </cell>
          <cell r="BH387">
            <v>4314.8879850000003</v>
          </cell>
          <cell r="BN387">
            <v>9193</v>
          </cell>
          <cell r="BO387">
            <v>1512.1530151339714</v>
          </cell>
          <cell r="BP387">
            <v>897.56764318279579</v>
          </cell>
          <cell r="BQ387">
            <v>95</v>
          </cell>
        </row>
        <row r="388">
          <cell r="C388" t="str">
            <v>ГРП</v>
          </cell>
          <cell r="F388">
            <v>16</v>
          </cell>
          <cell r="J388" t="str">
            <v>Ю2-6</v>
          </cell>
          <cell r="M388" t="str">
            <v>горизонт 1000м.</v>
          </cell>
          <cell r="N388" t="str">
            <v>пилот</v>
          </cell>
          <cell r="P388">
            <v>39</v>
          </cell>
          <cell r="T388">
            <v>52454.837214000006</v>
          </cell>
          <cell r="V388">
            <v>0</v>
          </cell>
          <cell r="W388">
            <v>1694.2752359999999</v>
          </cell>
          <cell r="X388">
            <v>912.21</v>
          </cell>
          <cell r="Y388">
            <v>20804.955389999999</v>
          </cell>
          <cell r="AB388">
            <v>1261</v>
          </cell>
          <cell r="AE388">
            <v>192.3</v>
          </cell>
          <cell r="AF388">
            <v>332.16149843912592</v>
          </cell>
          <cell r="AH388">
            <v>0</v>
          </cell>
          <cell r="AI388">
            <v>14976.214745394736</v>
          </cell>
          <cell r="AL388">
            <v>1155</v>
          </cell>
          <cell r="AN388">
            <v>2145</v>
          </cell>
          <cell r="AQ388">
            <v>4212</v>
          </cell>
          <cell r="AW388">
            <v>22496</v>
          </cell>
          <cell r="AY388">
            <v>2800</v>
          </cell>
          <cell r="BB388">
            <v>3661.4359478463898</v>
          </cell>
          <cell r="BF388">
            <v>7200</v>
          </cell>
          <cell r="BH388">
            <v>5609.3543804999999</v>
          </cell>
          <cell r="BN388">
            <v>9193</v>
          </cell>
          <cell r="BO388">
            <v>1772.383361449761</v>
          </cell>
          <cell r="BP388">
            <v>1027.6751700645161</v>
          </cell>
          <cell r="BQ388">
            <v>95</v>
          </cell>
        </row>
        <row r="389">
          <cell r="C389" t="str">
            <v>ГРП</v>
          </cell>
          <cell r="F389">
            <v>16</v>
          </cell>
          <cell r="J389" t="str">
            <v>Ю2-6</v>
          </cell>
          <cell r="M389" t="str">
            <v>горизонт 1000м.</v>
          </cell>
          <cell r="P389">
            <v>30</v>
          </cell>
          <cell r="T389">
            <v>40349.874779999998</v>
          </cell>
          <cell r="V389">
            <v>0</v>
          </cell>
          <cell r="W389">
            <v>1694.2752359999999</v>
          </cell>
          <cell r="X389">
            <v>701.7</v>
          </cell>
          <cell r="Y389">
            <v>17085.855390000001</v>
          </cell>
          <cell r="AB389">
            <v>1001</v>
          </cell>
          <cell r="AE389">
            <v>192.3</v>
          </cell>
          <cell r="AF389">
            <v>256.59625390218525</v>
          </cell>
          <cell r="AH389">
            <v>0</v>
          </cell>
          <cell r="AI389">
            <v>11888.335416447369</v>
          </cell>
          <cell r="AL389">
            <v>990</v>
          </cell>
          <cell r="AN389">
            <v>1650</v>
          </cell>
          <cell r="AQ389">
            <v>3240</v>
          </cell>
          <cell r="AW389">
            <v>22496</v>
          </cell>
          <cell r="AY389">
            <v>2800</v>
          </cell>
          <cell r="BB389">
            <v>3661.4359478463898</v>
          </cell>
          <cell r="BF389">
            <v>7200</v>
          </cell>
          <cell r="BH389">
            <v>4314.8879849999994</v>
          </cell>
          <cell r="BN389">
            <v>9193</v>
          </cell>
          <cell r="BO389">
            <v>1512.1530151339716</v>
          </cell>
          <cell r="BP389">
            <v>892.7289335053764</v>
          </cell>
          <cell r="BQ389">
            <v>95</v>
          </cell>
        </row>
        <row r="390">
          <cell r="F390">
            <v>16</v>
          </cell>
          <cell r="J390" t="str">
            <v>НП5</v>
          </cell>
          <cell r="M390" t="str">
            <v>горизонт 1000м.</v>
          </cell>
          <cell r="P390">
            <v>30</v>
          </cell>
          <cell r="T390">
            <v>40349.874779999998</v>
          </cell>
          <cell r="V390">
            <v>0</v>
          </cell>
          <cell r="W390">
            <v>1694.2752359999999</v>
          </cell>
          <cell r="X390">
            <v>701.7</v>
          </cell>
          <cell r="Y390">
            <v>17085.855390000001</v>
          </cell>
          <cell r="AB390">
            <v>1001</v>
          </cell>
          <cell r="AE390">
            <v>192.3</v>
          </cell>
          <cell r="AF390">
            <v>256.0239334027055</v>
          </cell>
          <cell r="AH390">
            <v>0</v>
          </cell>
          <cell r="AI390">
            <v>11888.335416447368</v>
          </cell>
          <cell r="AL390">
            <v>990</v>
          </cell>
          <cell r="AN390">
            <v>1650</v>
          </cell>
          <cell r="AQ390">
            <v>3240</v>
          </cell>
          <cell r="AW390">
            <v>0</v>
          </cell>
          <cell r="AY390">
            <v>0</v>
          </cell>
          <cell r="BB390">
            <v>3661.4359478463898</v>
          </cell>
          <cell r="BF390">
            <v>0</v>
          </cell>
          <cell r="BH390">
            <v>4314.8879850000012</v>
          </cell>
          <cell r="BN390">
            <v>6622.1</v>
          </cell>
          <cell r="BO390">
            <v>1512.1530151339714</v>
          </cell>
          <cell r="BP390">
            <v>663.3525894193549</v>
          </cell>
          <cell r="BQ390">
            <v>0</v>
          </cell>
        </row>
        <row r="391">
          <cell r="F391">
            <v>16</v>
          </cell>
          <cell r="J391" t="str">
            <v>НП5</v>
          </cell>
          <cell r="M391" t="str">
            <v>горизонт 1000м.</v>
          </cell>
          <cell r="P391">
            <v>30</v>
          </cell>
          <cell r="T391">
            <v>40349.874779999998</v>
          </cell>
          <cell r="V391">
            <v>0</v>
          </cell>
          <cell r="W391">
            <v>1694.2752359999999</v>
          </cell>
          <cell r="X391">
            <v>701.7</v>
          </cell>
          <cell r="Y391">
            <v>17085.855390000001</v>
          </cell>
          <cell r="AB391">
            <v>1001</v>
          </cell>
          <cell r="AE391">
            <v>192.3</v>
          </cell>
          <cell r="AF391">
            <v>256.76795005202916</v>
          </cell>
          <cell r="AH391">
            <v>0</v>
          </cell>
          <cell r="AI391">
            <v>11888.335416447369</v>
          </cell>
          <cell r="AL391">
            <v>990</v>
          </cell>
          <cell r="AN391">
            <v>1650</v>
          </cell>
          <cell r="AQ391">
            <v>3240</v>
          </cell>
          <cell r="AW391">
            <v>0</v>
          </cell>
          <cell r="AY391">
            <v>0</v>
          </cell>
          <cell r="BB391">
            <v>3661.4359478463898</v>
          </cell>
          <cell r="BF391">
            <v>0</v>
          </cell>
          <cell r="BH391">
            <v>4314.8879849999994</v>
          </cell>
          <cell r="BN391">
            <v>6622.1</v>
          </cell>
          <cell r="BO391">
            <v>1512.1530151339714</v>
          </cell>
          <cell r="BP391">
            <v>670.34183673118287</v>
          </cell>
          <cell r="BQ391">
            <v>0</v>
          </cell>
        </row>
        <row r="392">
          <cell r="F392">
            <v>16</v>
          </cell>
          <cell r="J392" t="str">
            <v>НП2-3</v>
          </cell>
          <cell r="M392" t="str">
            <v>горизонт 1000м.</v>
          </cell>
          <cell r="N392" t="str">
            <v>пилот</v>
          </cell>
          <cell r="P392">
            <v>39</v>
          </cell>
          <cell r="T392">
            <v>52454.837214000014</v>
          </cell>
          <cell r="V392">
            <v>0</v>
          </cell>
          <cell r="W392">
            <v>1694.2752359999999</v>
          </cell>
          <cell r="X392">
            <v>912.21</v>
          </cell>
          <cell r="Y392">
            <v>20804.955389999999</v>
          </cell>
          <cell r="AB392">
            <v>1261.0000000000002</v>
          </cell>
          <cell r="AE392">
            <v>192.3</v>
          </cell>
          <cell r="AF392">
            <v>332.50489073881369</v>
          </cell>
          <cell r="AH392">
            <v>0</v>
          </cell>
          <cell r="AI392">
            <v>14976.214745394738</v>
          </cell>
          <cell r="AL392">
            <v>1155</v>
          </cell>
          <cell r="AN392">
            <v>2145</v>
          </cell>
          <cell r="AQ392">
            <v>4212</v>
          </cell>
          <cell r="AW392">
            <v>0</v>
          </cell>
          <cell r="AY392">
            <v>0</v>
          </cell>
          <cell r="BB392">
            <v>3661.4359478463898</v>
          </cell>
          <cell r="BF392">
            <v>0</v>
          </cell>
          <cell r="BH392">
            <v>5609.3543805000008</v>
          </cell>
          <cell r="BN392">
            <v>6622.1</v>
          </cell>
          <cell r="BO392">
            <v>1772.383361449761</v>
          </cell>
          <cell r="BP392">
            <v>806.90097651612905</v>
          </cell>
          <cell r="BQ392">
            <v>0</v>
          </cell>
        </row>
        <row r="393">
          <cell r="F393">
            <v>16</v>
          </cell>
          <cell r="J393" t="str">
            <v>НП2-3</v>
          </cell>
          <cell r="M393" t="str">
            <v>горизонт 1000м.</v>
          </cell>
          <cell r="P393">
            <v>30</v>
          </cell>
          <cell r="T393">
            <v>40349.874780000006</v>
          </cell>
          <cell r="V393">
            <v>0</v>
          </cell>
          <cell r="W393">
            <v>1694.2752359999999</v>
          </cell>
          <cell r="X393">
            <v>701.69999999999993</v>
          </cell>
          <cell r="Y393">
            <v>17085.855390000001</v>
          </cell>
          <cell r="AB393">
            <v>1001</v>
          </cell>
          <cell r="AE393">
            <v>192.3</v>
          </cell>
          <cell r="AF393">
            <v>256.06072543481491</v>
          </cell>
          <cell r="AH393">
            <v>0</v>
          </cell>
          <cell r="AI393">
            <v>11888.335416447369</v>
          </cell>
          <cell r="AL393">
            <v>990</v>
          </cell>
          <cell r="AN393">
            <v>1650</v>
          </cell>
          <cell r="AQ393">
            <v>3240</v>
          </cell>
          <cell r="AW393">
            <v>0</v>
          </cell>
          <cell r="AY393">
            <v>0</v>
          </cell>
          <cell r="BB393">
            <v>3661.4359478463898</v>
          </cell>
          <cell r="BF393">
            <v>0</v>
          </cell>
          <cell r="BH393">
            <v>4314.8879850000003</v>
          </cell>
          <cell r="BN393">
            <v>6622.1</v>
          </cell>
          <cell r="BO393">
            <v>1512.1530151339714</v>
          </cell>
          <cell r="BP393">
            <v>663.69821153917053</v>
          </cell>
          <cell r="BQ393">
            <v>0</v>
          </cell>
        </row>
        <row r="394">
          <cell r="C394" t="str">
            <v>ГРП</v>
          </cell>
          <cell r="F394">
            <v>16</v>
          </cell>
          <cell r="J394" t="str">
            <v>Ю2-6</v>
          </cell>
          <cell r="M394" t="str">
            <v>горизонт 1000м.</v>
          </cell>
          <cell r="P394">
            <v>30</v>
          </cell>
          <cell r="T394">
            <v>40349.874779999998</v>
          </cell>
          <cell r="V394">
            <v>0</v>
          </cell>
          <cell r="W394">
            <v>1694.2752359999999</v>
          </cell>
          <cell r="X394">
            <v>701.7</v>
          </cell>
          <cell r="Y394">
            <v>17085.855390000001</v>
          </cell>
          <cell r="AB394">
            <v>1001</v>
          </cell>
          <cell r="AE394">
            <v>192.3</v>
          </cell>
          <cell r="AF394">
            <v>259.73992864575592</v>
          </cell>
          <cell r="AH394">
            <v>0</v>
          </cell>
          <cell r="AI394">
            <v>11888.335416447368</v>
          </cell>
          <cell r="AL394">
            <v>990</v>
          </cell>
          <cell r="AN394">
            <v>1650</v>
          </cell>
          <cell r="AQ394">
            <v>3240</v>
          </cell>
          <cell r="AW394">
            <v>22496</v>
          </cell>
          <cell r="AY394">
            <v>2800</v>
          </cell>
          <cell r="BB394">
            <v>3661.4359478463898</v>
          </cell>
          <cell r="BF394">
            <v>7200</v>
          </cell>
          <cell r="BH394">
            <v>4314.8879850000012</v>
          </cell>
          <cell r="BN394">
            <v>9193</v>
          </cell>
          <cell r="BO394">
            <v>1512.1530151339714</v>
          </cell>
          <cell r="BP394">
            <v>922.26042352073739</v>
          </cell>
          <cell r="BQ394">
            <v>95</v>
          </cell>
        </row>
        <row r="395">
          <cell r="F395">
            <v>16</v>
          </cell>
          <cell r="J395" t="str">
            <v>НП4</v>
          </cell>
          <cell r="M395" t="str">
            <v>горизонт 1500м.</v>
          </cell>
          <cell r="P395">
            <v>32</v>
          </cell>
          <cell r="T395">
            <v>43039.866432000003</v>
          </cell>
          <cell r="V395">
            <v>0</v>
          </cell>
          <cell r="W395">
            <v>1694.2752359999999</v>
          </cell>
          <cell r="X395">
            <v>748.48</v>
          </cell>
          <cell r="Y395">
            <v>19880.355390000001</v>
          </cell>
          <cell r="AB395">
            <v>1131</v>
          </cell>
          <cell r="AE395">
            <v>192.3</v>
          </cell>
          <cell r="AF395">
            <v>273.11508844953175</v>
          </cell>
          <cell r="AH395">
            <v>0</v>
          </cell>
          <cell r="AI395">
            <v>13432.275080921052</v>
          </cell>
          <cell r="AL395">
            <v>990</v>
          </cell>
          <cell r="AN395">
            <v>1760</v>
          </cell>
          <cell r="AQ395">
            <v>3456</v>
          </cell>
          <cell r="AW395">
            <v>0</v>
          </cell>
          <cell r="AY395">
            <v>0</v>
          </cell>
          <cell r="BB395">
            <v>3661.4359478463898</v>
          </cell>
          <cell r="BF395">
            <v>0</v>
          </cell>
          <cell r="BH395">
            <v>4602.547184</v>
          </cell>
          <cell r="BN395">
            <v>10479.1</v>
          </cell>
          <cell r="BO395">
            <v>1635.668188291866</v>
          </cell>
          <cell r="BP395">
            <v>696.14828834408604</v>
          </cell>
          <cell r="BQ395">
            <v>0</v>
          </cell>
        </row>
        <row r="396">
          <cell r="F396">
            <v>16</v>
          </cell>
          <cell r="J396" t="str">
            <v>НП4</v>
          </cell>
          <cell r="M396" t="str">
            <v>горизонт 1500м.</v>
          </cell>
          <cell r="P396">
            <v>32</v>
          </cell>
          <cell r="T396">
            <v>43039.866432000003</v>
          </cell>
          <cell r="V396">
            <v>0</v>
          </cell>
          <cell r="W396">
            <v>1694.2752359999999</v>
          </cell>
          <cell r="X396">
            <v>748.48</v>
          </cell>
          <cell r="Y396">
            <v>19880.355390000001</v>
          </cell>
          <cell r="AB396">
            <v>1131</v>
          </cell>
          <cell r="AE396">
            <v>192.3</v>
          </cell>
          <cell r="AF396">
            <v>273.57294484911552</v>
          </cell>
          <cell r="AH396">
            <v>0</v>
          </cell>
          <cell r="AI396">
            <v>13432.275080921052</v>
          </cell>
          <cell r="AL396">
            <v>990</v>
          </cell>
          <cell r="AN396">
            <v>1760</v>
          </cell>
          <cell r="AQ396">
            <v>3456</v>
          </cell>
          <cell r="AW396">
            <v>0</v>
          </cell>
          <cell r="AY396">
            <v>0</v>
          </cell>
          <cell r="BB396">
            <v>3661.4359478463898</v>
          </cell>
          <cell r="BF396">
            <v>0</v>
          </cell>
          <cell r="BH396">
            <v>4602.5471840000009</v>
          </cell>
          <cell r="BN396">
            <v>10479.1</v>
          </cell>
          <cell r="BO396">
            <v>1635.6681882918663</v>
          </cell>
          <cell r="BP396">
            <v>700.4493636129032</v>
          </cell>
          <cell r="BQ396">
            <v>0</v>
          </cell>
        </row>
        <row r="397">
          <cell r="F397">
            <v>16</v>
          </cell>
          <cell r="J397" t="str">
            <v>НП4</v>
          </cell>
          <cell r="M397" t="str">
            <v>горизонт 1500м.</v>
          </cell>
          <cell r="N397" t="str">
            <v>пилот</v>
          </cell>
          <cell r="P397">
            <v>39</v>
          </cell>
          <cell r="T397">
            <v>52454.837214000014</v>
          </cell>
          <cell r="V397">
            <v>0</v>
          </cell>
          <cell r="W397">
            <v>1694.2752359999999</v>
          </cell>
          <cell r="X397">
            <v>912.21</v>
          </cell>
          <cell r="Y397">
            <v>24254.955389999999</v>
          </cell>
          <cell r="AB397">
            <v>1521</v>
          </cell>
          <cell r="AE397">
            <v>192.3</v>
          </cell>
          <cell r="AF397">
            <v>333.53506763787721</v>
          </cell>
          <cell r="AH397">
            <v>0</v>
          </cell>
          <cell r="AI397">
            <v>18064.094074342105</v>
          </cell>
          <cell r="AL397">
            <v>1155</v>
          </cell>
          <cell r="AN397">
            <v>2145</v>
          </cell>
          <cell r="AQ397">
            <v>4212</v>
          </cell>
          <cell r="AW397">
            <v>0</v>
          </cell>
          <cell r="AY397">
            <v>0</v>
          </cell>
          <cell r="BB397">
            <v>3661.4359478463898</v>
          </cell>
          <cell r="BF397">
            <v>0</v>
          </cell>
          <cell r="BH397">
            <v>5609.3543805000008</v>
          </cell>
          <cell r="BN397">
            <v>10479.1</v>
          </cell>
          <cell r="BO397">
            <v>2019.4137077655503</v>
          </cell>
          <cell r="BP397">
            <v>816.57839587096782</v>
          </cell>
          <cell r="BQ397">
            <v>0</v>
          </cell>
        </row>
        <row r="398">
          <cell r="F398">
            <v>16</v>
          </cell>
          <cell r="J398" t="str">
            <v>НП4</v>
          </cell>
          <cell r="M398" t="str">
            <v>горизонт 1500м.</v>
          </cell>
          <cell r="P398">
            <v>32</v>
          </cell>
          <cell r="T398">
            <v>43039.866432000003</v>
          </cell>
          <cell r="V398">
            <v>0</v>
          </cell>
          <cell r="W398">
            <v>1694.2752359999999</v>
          </cell>
          <cell r="X398">
            <v>748.48</v>
          </cell>
          <cell r="Y398">
            <v>19880.355390000001</v>
          </cell>
          <cell r="AB398">
            <v>1131</v>
          </cell>
          <cell r="AE398">
            <v>192.3</v>
          </cell>
          <cell r="AF398">
            <v>272.77169614984393</v>
          </cell>
          <cell r="AH398">
            <v>0</v>
          </cell>
          <cell r="AI398">
            <v>13432.275080921054</v>
          </cell>
          <cell r="AL398">
            <v>990</v>
          </cell>
          <cell r="AN398">
            <v>1760</v>
          </cell>
          <cell r="AQ398">
            <v>3456</v>
          </cell>
          <cell r="AW398">
            <v>0</v>
          </cell>
          <cell r="AY398">
            <v>0</v>
          </cell>
          <cell r="BB398">
            <v>3661.4359478463898</v>
          </cell>
          <cell r="BF398">
            <v>0</v>
          </cell>
          <cell r="BH398">
            <v>4602.5471840000009</v>
          </cell>
          <cell r="BN398">
            <v>10479.1</v>
          </cell>
          <cell r="BO398">
            <v>1635.668188291866</v>
          </cell>
          <cell r="BP398">
            <v>692.92248189247312</v>
          </cell>
          <cell r="BQ398">
            <v>0</v>
          </cell>
        </row>
        <row r="399">
          <cell r="F399">
            <v>16</v>
          </cell>
          <cell r="J399" t="str">
            <v>НП4</v>
          </cell>
          <cell r="M399" t="str">
            <v>горизонт 1500м.</v>
          </cell>
          <cell r="P399">
            <v>32</v>
          </cell>
          <cell r="T399">
            <v>43039.866432000003</v>
          </cell>
          <cell r="V399">
            <v>0</v>
          </cell>
          <cell r="W399">
            <v>1694.2752359999999</v>
          </cell>
          <cell r="X399">
            <v>748.48</v>
          </cell>
          <cell r="Y399">
            <v>19880.355390000001</v>
          </cell>
          <cell r="AB399">
            <v>1131</v>
          </cell>
          <cell r="AE399">
            <v>192.3</v>
          </cell>
          <cell r="AF399">
            <v>273.11508844953175</v>
          </cell>
          <cell r="AH399">
            <v>0</v>
          </cell>
          <cell r="AI399">
            <v>13432.275080921052</v>
          </cell>
          <cell r="AL399">
            <v>990</v>
          </cell>
          <cell r="AN399">
            <v>1760</v>
          </cell>
          <cell r="AQ399">
            <v>3456</v>
          </cell>
          <cell r="AW399">
            <v>0</v>
          </cell>
          <cell r="AY399">
            <v>0</v>
          </cell>
          <cell r="BB399">
            <v>3661.4359478463898</v>
          </cell>
          <cell r="BF399">
            <v>0</v>
          </cell>
          <cell r="BH399">
            <v>4602.547184</v>
          </cell>
          <cell r="BN399">
            <v>10479.1</v>
          </cell>
          <cell r="BO399">
            <v>1635.668188291866</v>
          </cell>
          <cell r="BP399">
            <v>696.14828834408604</v>
          </cell>
          <cell r="BQ399">
            <v>0</v>
          </cell>
        </row>
        <row r="400">
          <cell r="F400">
            <v>16</v>
          </cell>
          <cell r="J400" t="str">
            <v>НП4</v>
          </cell>
          <cell r="M400" t="str">
            <v>горизонт 1500м.</v>
          </cell>
          <cell r="P400">
            <v>32</v>
          </cell>
          <cell r="T400">
            <v>43039.866432000003</v>
          </cell>
          <cell r="V400">
            <v>0</v>
          </cell>
          <cell r="W400">
            <v>1694.2752359999999</v>
          </cell>
          <cell r="X400">
            <v>748.48</v>
          </cell>
          <cell r="Y400">
            <v>19880.355390000001</v>
          </cell>
          <cell r="AB400">
            <v>1131</v>
          </cell>
          <cell r="AE400">
            <v>192.3</v>
          </cell>
          <cell r="AF400">
            <v>273.57294484911552</v>
          </cell>
          <cell r="AH400">
            <v>0</v>
          </cell>
          <cell r="AI400">
            <v>13432.275080921052</v>
          </cell>
          <cell r="AL400">
            <v>990</v>
          </cell>
          <cell r="AN400">
            <v>1760</v>
          </cell>
          <cell r="AQ400">
            <v>3456</v>
          </cell>
          <cell r="AW400">
            <v>0</v>
          </cell>
          <cell r="AY400">
            <v>0</v>
          </cell>
          <cell r="BB400">
            <v>3661.4359478463898</v>
          </cell>
          <cell r="BF400">
            <v>0</v>
          </cell>
          <cell r="BH400">
            <v>4602.5471840000009</v>
          </cell>
          <cell r="BN400">
            <v>10479.1</v>
          </cell>
          <cell r="BO400">
            <v>1635.6681882918663</v>
          </cell>
          <cell r="BP400">
            <v>700.4493636129032</v>
          </cell>
          <cell r="BQ400">
            <v>0</v>
          </cell>
        </row>
        <row r="401">
          <cell r="F401">
            <v>16</v>
          </cell>
          <cell r="J401" t="str">
            <v>НП4</v>
          </cell>
          <cell r="M401" t="str">
            <v>горизонт 1500м.</v>
          </cell>
          <cell r="P401">
            <v>32</v>
          </cell>
          <cell r="T401">
            <v>43039.866432000003</v>
          </cell>
          <cell r="V401">
            <v>0</v>
          </cell>
          <cell r="W401">
            <v>1694.2752359999999</v>
          </cell>
          <cell r="X401">
            <v>748.48</v>
          </cell>
          <cell r="Y401">
            <v>19880.355390000001</v>
          </cell>
          <cell r="AB401">
            <v>1131</v>
          </cell>
          <cell r="AE401">
            <v>192.3</v>
          </cell>
          <cell r="AF401">
            <v>273.51571279916755</v>
          </cell>
          <cell r="AH401">
            <v>0</v>
          </cell>
          <cell r="AI401">
            <v>13432.275080921052</v>
          </cell>
          <cell r="AL401">
            <v>990</v>
          </cell>
          <cell r="AN401">
            <v>1760</v>
          </cell>
          <cell r="AQ401">
            <v>3456</v>
          </cell>
          <cell r="AW401">
            <v>0</v>
          </cell>
          <cell r="AY401">
            <v>0</v>
          </cell>
          <cell r="BB401">
            <v>3661.4359478463898</v>
          </cell>
          <cell r="BF401">
            <v>0</v>
          </cell>
          <cell r="BH401">
            <v>4602.5471840000009</v>
          </cell>
          <cell r="BN401">
            <v>10479.1</v>
          </cell>
          <cell r="BO401">
            <v>1635.6681882918663</v>
          </cell>
          <cell r="BP401">
            <v>699.91172920430108</v>
          </cell>
          <cell r="BQ401">
            <v>0</v>
          </cell>
        </row>
        <row r="402">
          <cell r="C402" t="str">
            <v>ГРП</v>
          </cell>
          <cell r="F402">
            <v>17</v>
          </cell>
          <cell r="J402" t="str">
            <v>Ю2-6</v>
          </cell>
          <cell r="M402" t="str">
            <v>горизонт 1000м.</v>
          </cell>
          <cell r="P402">
            <v>30</v>
          </cell>
          <cell r="T402">
            <v>40349.874779999998</v>
          </cell>
          <cell r="V402">
            <v>0</v>
          </cell>
          <cell r="W402">
            <v>63011.150666000001</v>
          </cell>
          <cell r="X402">
            <v>701.7</v>
          </cell>
          <cell r="Y402">
            <v>17085.855390000001</v>
          </cell>
          <cell r="AB402">
            <v>1001.0000000000001</v>
          </cell>
          <cell r="AE402">
            <v>192.3</v>
          </cell>
          <cell r="AF402">
            <v>255.50884495317376</v>
          </cell>
          <cell r="AH402">
            <v>0</v>
          </cell>
          <cell r="AI402">
            <v>11888.335416447369</v>
          </cell>
          <cell r="AL402">
            <v>990</v>
          </cell>
          <cell r="AN402">
            <v>1650</v>
          </cell>
          <cell r="AQ402">
            <v>3240</v>
          </cell>
          <cell r="AW402">
            <v>22496</v>
          </cell>
          <cell r="AY402">
            <v>2800</v>
          </cell>
          <cell r="BB402">
            <v>4186.4712316980003</v>
          </cell>
          <cell r="BF402">
            <v>8579.1650000000009</v>
          </cell>
          <cell r="BH402">
            <v>4314.8879850000003</v>
          </cell>
          <cell r="BN402">
            <v>9193</v>
          </cell>
          <cell r="BO402">
            <v>1512.1530151339714</v>
          </cell>
          <cell r="BP402">
            <v>882.51387974193551</v>
          </cell>
          <cell r="BQ402">
            <v>95</v>
          </cell>
        </row>
        <row r="403">
          <cell r="C403" t="str">
            <v>ГРП</v>
          </cell>
          <cell r="F403">
            <v>17</v>
          </cell>
          <cell r="J403" t="str">
            <v>Ю2-6</v>
          </cell>
          <cell r="M403" t="str">
            <v>горизонт 1000м.</v>
          </cell>
          <cell r="N403" t="str">
            <v>пилот</v>
          </cell>
          <cell r="O403" t="str">
            <v>керн</v>
          </cell>
          <cell r="P403">
            <v>76</v>
          </cell>
          <cell r="T403">
            <v>102219.68277600003</v>
          </cell>
          <cell r="V403">
            <v>8251.6214880000007</v>
          </cell>
          <cell r="W403">
            <v>1694.2752359999999</v>
          </cell>
          <cell r="X403">
            <v>1777.6400000000003</v>
          </cell>
          <cell r="Y403">
            <v>20804.955389999999</v>
          </cell>
          <cell r="AB403">
            <v>1261</v>
          </cell>
          <cell r="AE403">
            <v>192.3</v>
          </cell>
          <cell r="AF403">
            <v>649.57835587929242</v>
          </cell>
          <cell r="AH403">
            <v>0</v>
          </cell>
          <cell r="AI403">
            <v>14976.214745394736</v>
          </cell>
          <cell r="AL403">
            <v>1155</v>
          </cell>
          <cell r="AN403">
            <v>4180</v>
          </cell>
          <cell r="AQ403">
            <v>8208</v>
          </cell>
          <cell r="AW403">
            <v>22496</v>
          </cell>
          <cell r="AY403">
            <v>2800</v>
          </cell>
          <cell r="BB403">
            <v>3996.6196293303001</v>
          </cell>
          <cell r="BF403">
            <v>8579.1650000000009</v>
          </cell>
          <cell r="BH403">
            <v>10931.049562</v>
          </cell>
          <cell r="BN403">
            <v>9193</v>
          </cell>
          <cell r="BO403">
            <v>1772.383361449761</v>
          </cell>
          <cell r="BP403">
            <v>1471.3118279569894</v>
          </cell>
          <cell r="BQ403">
            <v>95</v>
          </cell>
        </row>
        <row r="404">
          <cell r="C404" t="str">
            <v>ГРП</v>
          </cell>
          <cell r="F404">
            <v>17</v>
          </cell>
          <cell r="J404" t="str">
            <v>Ю2-6</v>
          </cell>
          <cell r="M404" t="str">
            <v>горизонт 1000м.</v>
          </cell>
          <cell r="P404">
            <v>30</v>
          </cell>
          <cell r="T404">
            <v>40349.874779999998</v>
          </cell>
          <cell r="V404">
            <v>0</v>
          </cell>
          <cell r="W404">
            <v>1694.2752359999999</v>
          </cell>
          <cell r="X404">
            <v>701.7</v>
          </cell>
          <cell r="Y404">
            <v>17085.855390000001</v>
          </cell>
          <cell r="AB404">
            <v>1001</v>
          </cell>
          <cell r="AE404">
            <v>192.3</v>
          </cell>
          <cell r="AF404">
            <v>256.53902185223723</v>
          </cell>
          <cell r="AH404">
            <v>0</v>
          </cell>
          <cell r="AI404">
            <v>11888.335416447368</v>
          </cell>
          <cell r="AL404">
            <v>990</v>
          </cell>
          <cell r="AN404">
            <v>1650</v>
          </cell>
          <cell r="AQ404">
            <v>3240</v>
          </cell>
          <cell r="AW404">
            <v>22496</v>
          </cell>
          <cell r="AY404">
            <v>2800</v>
          </cell>
          <cell r="BB404">
            <v>3977.1476701131005</v>
          </cell>
          <cell r="BF404">
            <v>7200</v>
          </cell>
          <cell r="BH404">
            <v>4314.8879850000012</v>
          </cell>
          <cell r="BN404">
            <v>9193</v>
          </cell>
          <cell r="BO404">
            <v>1512.1530151339714</v>
          </cell>
          <cell r="BP404">
            <v>892.19129909677417</v>
          </cell>
          <cell r="BQ404">
            <v>95</v>
          </cell>
        </row>
        <row r="405">
          <cell r="C405" t="str">
            <v>ГРП</v>
          </cell>
          <cell r="F405">
            <v>17</v>
          </cell>
          <cell r="J405" t="str">
            <v>Ю2-6</v>
          </cell>
          <cell r="M405" t="str">
            <v>горизонт 1000м.</v>
          </cell>
          <cell r="P405">
            <v>30</v>
          </cell>
          <cell r="T405">
            <v>40349.874779999998</v>
          </cell>
          <cell r="V405">
            <v>0</v>
          </cell>
          <cell r="W405">
            <v>1694.2752359999999</v>
          </cell>
          <cell r="X405">
            <v>701.7</v>
          </cell>
          <cell r="Y405">
            <v>17085.855390000001</v>
          </cell>
          <cell r="AB405">
            <v>1001</v>
          </cell>
          <cell r="AE405">
            <v>192.3</v>
          </cell>
          <cell r="AF405">
            <v>255.50884495317376</v>
          </cell>
          <cell r="AH405">
            <v>0</v>
          </cell>
          <cell r="AI405">
            <v>11888.335416447368</v>
          </cell>
          <cell r="AL405">
            <v>990</v>
          </cell>
          <cell r="AN405">
            <v>1650</v>
          </cell>
          <cell r="AQ405">
            <v>3240</v>
          </cell>
          <cell r="AW405">
            <v>22496</v>
          </cell>
          <cell r="AY405">
            <v>2800</v>
          </cell>
          <cell r="BB405">
            <v>3977.1476701131005</v>
          </cell>
          <cell r="BF405">
            <v>7200</v>
          </cell>
          <cell r="BH405">
            <v>4314.8879850000012</v>
          </cell>
          <cell r="BN405">
            <v>9193</v>
          </cell>
          <cell r="BO405">
            <v>1512.1530151339714</v>
          </cell>
          <cell r="BP405">
            <v>882.51387974193551</v>
          </cell>
          <cell r="BQ405">
            <v>95</v>
          </cell>
        </row>
        <row r="406">
          <cell r="C406" t="str">
            <v>ГРП</v>
          </cell>
          <cell r="F406">
            <v>17</v>
          </cell>
          <cell r="J406" t="str">
            <v>Ю2-6</v>
          </cell>
          <cell r="M406" t="str">
            <v>горизонт 1000м.</v>
          </cell>
          <cell r="P406">
            <v>30</v>
          </cell>
          <cell r="T406">
            <v>40349.874779999998</v>
          </cell>
          <cell r="V406">
            <v>0</v>
          </cell>
          <cell r="W406">
            <v>1694.2752359999999</v>
          </cell>
          <cell r="X406">
            <v>701.7</v>
          </cell>
          <cell r="Y406">
            <v>17085.855390000001</v>
          </cell>
          <cell r="AB406">
            <v>1001</v>
          </cell>
          <cell r="AE406">
            <v>192.3</v>
          </cell>
          <cell r="AF406">
            <v>258.08428720083248</v>
          </cell>
          <cell r="AH406">
            <v>0</v>
          </cell>
          <cell r="AI406">
            <v>11888.335416447369</v>
          </cell>
          <cell r="AL406">
            <v>990</v>
          </cell>
          <cell r="AN406">
            <v>1650</v>
          </cell>
          <cell r="AQ406">
            <v>3240</v>
          </cell>
          <cell r="AW406">
            <v>22496</v>
          </cell>
          <cell r="AY406">
            <v>2800</v>
          </cell>
          <cell r="BB406">
            <v>3977.1476701131005</v>
          </cell>
          <cell r="BF406">
            <v>7200</v>
          </cell>
          <cell r="BH406">
            <v>4314.8879850000003</v>
          </cell>
          <cell r="BN406">
            <v>9193</v>
          </cell>
          <cell r="BO406">
            <v>1512.1530151339714</v>
          </cell>
          <cell r="BP406">
            <v>906.70742812903222</v>
          </cell>
          <cell r="BQ406">
            <v>95</v>
          </cell>
        </row>
        <row r="407">
          <cell r="C407" t="str">
            <v>ГРП</v>
          </cell>
          <cell r="F407">
            <v>17</v>
          </cell>
          <cell r="J407" t="str">
            <v>Ю2-6</v>
          </cell>
          <cell r="M407" t="str">
            <v>горизонт 1000м.</v>
          </cell>
          <cell r="P407">
            <v>30</v>
          </cell>
          <cell r="T407">
            <v>40349.874779999998</v>
          </cell>
          <cell r="V407">
            <v>0</v>
          </cell>
          <cell r="W407">
            <v>1694.2752359999999</v>
          </cell>
          <cell r="X407">
            <v>701.7</v>
          </cell>
          <cell r="Y407">
            <v>17085.855390000001</v>
          </cell>
          <cell r="AB407">
            <v>1001.0000000000001</v>
          </cell>
          <cell r="AE407">
            <v>192.3</v>
          </cell>
          <cell r="AF407">
            <v>255.87676527426788</v>
          </cell>
          <cell r="AH407">
            <v>0</v>
          </cell>
          <cell r="AI407">
            <v>11888.335416447369</v>
          </cell>
          <cell r="AL407">
            <v>990</v>
          </cell>
          <cell r="AN407">
            <v>1650</v>
          </cell>
          <cell r="AQ407">
            <v>3240</v>
          </cell>
          <cell r="AW407">
            <v>22496</v>
          </cell>
          <cell r="AY407">
            <v>2800</v>
          </cell>
          <cell r="BB407">
            <v>3977.1476701131005</v>
          </cell>
          <cell r="BF407">
            <v>7200</v>
          </cell>
          <cell r="BH407">
            <v>4314.8879850000003</v>
          </cell>
          <cell r="BN407">
            <v>9193</v>
          </cell>
          <cell r="BO407">
            <v>1512.1530151339714</v>
          </cell>
          <cell r="BP407">
            <v>885.97010094009215</v>
          </cell>
          <cell r="BQ407">
            <v>95</v>
          </cell>
        </row>
        <row r="408">
          <cell r="C408" t="str">
            <v>ГРП</v>
          </cell>
          <cell r="F408">
            <v>17</v>
          </cell>
          <cell r="J408" t="str">
            <v>Ю2-6</v>
          </cell>
          <cell r="M408" t="str">
            <v>горизонт 1000м.</v>
          </cell>
          <cell r="P408">
            <v>30</v>
          </cell>
          <cell r="T408">
            <v>40349.874779999998</v>
          </cell>
          <cell r="V408">
            <v>0</v>
          </cell>
          <cell r="W408">
            <v>1694.2752359999999</v>
          </cell>
          <cell r="X408">
            <v>701.7</v>
          </cell>
          <cell r="Y408">
            <v>17085.855390000001</v>
          </cell>
          <cell r="AB408">
            <v>1001</v>
          </cell>
          <cell r="AE408">
            <v>192.3</v>
          </cell>
          <cell r="AF408">
            <v>257.1685744016649</v>
          </cell>
          <cell r="AH408">
            <v>0</v>
          </cell>
          <cell r="AI408">
            <v>11888.335416447369</v>
          </cell>
          <cell r="AL408">
            <v>990</v>
          </cell>
          <cell r="AN408">
            <v>1650</v>
          </cell>
          <cell r="AQ408">
            <v>3240</v>
          </cell>
          <cell r="AW408">
            <v>22496</v>
          </cell>
          <cell r="AY408">
            <v>2800</v>
          </cell>
          <cell r="BB408">
            <v>3977.1476701131005</v>
          </cell>
          <cell r="BF408">
            <v>7200</v>
          </cell>
          <cell r="BH408">
            <v>4314.8879850000003</v>
          </cell>
          <cell r="BN408">
            <v>9193</v>
          </cell>
          <cell r="BO408">
            <v>1512.1530151339714</v>
          </cell>
          <cell r="BP408">
            <v>898.10527759139791</v>
          </cell>
          <cell r="BQ408">
            <v>95</v>
          </cell>
        </row>
        <row r="409">
          <cell r="C409" t="str">
            <v>ГРП</v>
          </cell>
          <cell r="F409">
            <v>17</v>
          </cell>
          <cell r="J409" t="str">
            <v>Ю2-6</v>
          </cell>
          <cell r="M409" t="str">
            <v>горизонт 1000м.</v>
          </cell>
          <cell r="P409">
            <v>30</v>
          </cell>
          <cell r="T409">
            <v>40349.874780000006</v>
          </cell>
          <cell r="V409">
            <v>0</v>
          </cell>
          <cell r="W409">
            <v>1694.2752359999999</v>
          </cell>
          <cell r="X409">
            <v>701.7</v>
          </cell>
          <cell r="Y409">
            <v>17085.855390000001</v>
          </cell>
          <cell r="AB409">
            <v>1001</v>
          </cell>
          <cell r="AE409">
            <v>192.3</v>
          </cell>
          <cell r="AF409">
            <v>255.50884495317376</v>
          </cell>
          <cell r="AH409">
            <v>0</v>
          </cell>
          <cell r="AI409">
            <v>11888.335416447369</v>
          </cell>
          <cell r="AL409">
            <v>990</v>
          </cell>
          <cell r="AN409">
            <v>1650</v>
          </cell>
          <cell r="AQ409">
            <v>3240</v>
          </cell>
          <cell r="AW409">
            <v>22496</v>
          </cell>
          <cell r="AY409">
            <v>2800</v>
          </cell>
          <cell r="BB409">
            <v>3977.1476701131005</v>
          </cell>
          <cell r="BF409">
            <v>7200</v>
          </cell>
          <cell r="BH409">
            <v>4314.8879850000003</v>
          </cell>
          <cell r="BN409">
            <v>9193</v>
          </cell>
          <cell r="BO409">
            <v>1512.1530151339714</v>
          </cell>
          <cell r="BP409">
            <v>882.51387974193551</v>
          </cell>
          <cell r="BQ409">
            <v>95</v>
          </cell>
        </row>
        <row r="410">
          <cell r="C410" t="str">
            <v>ГРП</v>
          </cell>
          <cell r="F410">
            <v>17</v>
          </cell>
          <cell r="J410" t="str">
            <v>Ю2-6</v>
          </cell>
          <cell r="M410" t="str">
            <v>горизонт 1000м.</v>
          </cell>
          <cell r="N410" t="str">
            <v>пилот</v>
          </cell>
          <cell r="P410">
            <v>39</v>
          </cell>
          <cell r="T410">
            <v>52454.837213999999</v>
          </cell>
          <cell r="V410">
            <v>0</v>
          </cell>
          <cell r="W410">
            <v>1694.2752359999999</v>
          </cell>
          <cell r="X410">
            <v>912.21</v>
          </cell>
          <cell r="Y410">
            <v>20804.955389999999</v>
          </cell>
          <cell r="AB410">
            <v>1261</v>
          </cell>
          <cell r="AE410">
            <v>192.3</v>
          </cell>
          <cell r="AF410">
            <v>333.76399583766909</v>
          </cell>
          <cell r="AH410">
            <v>0</v>
          </cell>
          <cell r="AI410">
            <v>14976.214745394736</v>
          </cell>
          <cell r="AL410">
            <v>1155</v>
          </cell>
          <cell r="AN410">
            <v>2145</v>
          </cell>
          <cell r="AQ410">
            <v>4212</v>
          </cell>
          <cell r="AW410">
            <v>22496</v>
          </cell>
          <cell r="AY410">
            <v>2800</v>
          </cell>
          <cell r="BB410">
            <v>3977.1476701131005</v>
          </cell>
          <cell r="BF410">
            <v>7200</v>
          </cell>
          <cell r="BH410">
            <v>5609.3543805000008</v>
          </cell>
          <cell r="BN410">
            <v>9193</v>
          </cell>
          <cell r="BO410">
            <v>1772.383361449761</v>
          </cell>
          <cell r="BP410">
            <v>1042.7289335053763</v>
          </cell>
          <cell r="BQ410">
            <v>95</v>
          </cell>
        </row>
        <row r="411">
          <cell r="C411" t="str">
            <v>ГРП</v>
          </cell>
          <cell r="F411">
            <v>17</v>
          </cell>
          <cell r="J411" t="str">
            <v>Ю2-6</v>
          </cell>
          <cell r="M411" t="str">
            <v>горизонт 1000м.</v>
          </cell>
          <cell r="P411">
            <v>30</v>
          </cell>
          <cell r="T411">
            <v>40349.874779999998</v>
          </cell>
          <cell r="V411">
            <v>0</v>
          </cell>
          <cell r="W411">
            <v>1694.2752359999999</v>
          </cell>
          <cell r="X411">
            <v>701.7</v>
          </cell>
          <cell r="Y411">
            <v>17085.855390000001</v>
          </cell>
          <cell r="AB411">
            <v>1001</v>
          </cell>
          <cell r="AE411">
            <v>192.3</v>
          </cell>
          <cell r="AF411">
            <v>255.50884495317376</v>
          </cell>
          <cell r="AH411">
            <v>0</v>
          </cell>
          <cell r="AI411">
            <v>11888.335416447368</v>
          </cell>
          <cell r="AL411">
            <v>990</v>
          </cell>
          <cell r="AN411">
            <v>1650</v>
          </cell>
          <cell r="AQ411">
            <v>3240</v>
          </cell>
          <cell r="AW411">
            <v>22496</v>
          </cell>
          <cell r="AY411">
            <v>2800</v>
          </cell>
          <cell r="BB411">
            <v>3977.1476701131005</v>
          </cell>
          <cell r="BF411">
            <v>7200</v>
          </cell>
          <cell r="BH411">
            <v>4314.8879850000012</v>
          </cell>
          <cell r="BN411">
            <v>9193</v>
          </cell>
          <cell r="BO411">
            <v>1512.1530151339714</v>
          </cell>
          <cell r="BP411">
            <v>882.51387974193551</v>
          </cell>
          <cell r="BQ411">
            <v>95</v>
          </cell>
        </row>
        <row r="412">
          <cell r="C412" t="str">
            <v>ГРП</v>
          </cell>
          <cell r="F412">
            <v>17</v>
          </cell>
          <cell r="J412" t="str">
            <v>Ю2-6</v>
          </cell>
          <cell r="M412" t="str">
            <v>горизонт 1000м.</v>
          </cell>
          <cell r="P412">
            <v>30</v>
          </cell>
          <cell r="T412">
            <v>40349.874779999998</v>
          </cell>
          <cell r="V412">
            <v>0</v>
          </cell>
          <cell r="W412">
            <v>1694.2752359999999</v>
          </cell>
          <cell r="X412">
            <v>701.7</v>
          </cell>
          <cell r="Y412">
            <v>17085.855390000001</v>
          </cell>
          <cell r="AB412">
            <v>1001</v>
          </cell>
          <cell r="AE412">
            <v>192.3</v>
          </cell>
          <cell r="AF412">
            <v>256.25286160249738</v>
          </cell>
          <cell r="AH412">
            <v>0</v>
          </cell>
          <cell r="AI412">
            <v>11888.335416447368</v>
          </cell>
          <cell r="AL412">
            <v>990</v>
          </cell>
          <cell r="AN412">
            <v>1650</v>
          </cell>
          <cell r="AQ412">
            <v>3240</v>
          </cell>
          <cell r="AW412">
            <v>22496</v>
          </cell>
          <cell r="AY412">
            <v>2800</v>
          </cell>
          <cell r="BB412">
            <v>3977.1476701131005</v>
          </cell>
          <cell r="BF412">
            <v>7200</v>
          </cell>
          <cell r="BH412">
            <v>4314.8879850000012</v>
          </cell>
          <cell r="BN412">
            <v>9193</v>
          </cell>
          <cell r="BO412">
            <v>1512.1530151339714</v>
          </cell>
          <cell r="BP412">
            <v>889.50312705376348</v>
          </cell>
          <cell r="BQ412">
            <v>95</v>
          </cell>
        </row>
        <row r="413">
          <cell r="C413" t="str">
            <v>ГРП</v>
          </cell>
          <cell r="F413">
            <v>17</v>
          </cell>
          <cell r="J413" t="str">
            <v>Ю2-6</v>
          </cell>
          <cell r="M413" t="str">
            <v>горизонт 1000м.</v>
          </cell>
          <cell r="P413">
            <v>30</v>
          </cell>
          <cell r="T413">
            <v>40349.874780000006</v>
          </cell>
          <cell r="V413">
            <v>0</v>
          </cell>
          <cell r="W413">
            <v>1694.2752359999999</v>
          </cell>
          <cell r="X413">
            <v>701.7</v>
          </cell>
          <cell r="Y413">
            <v>17085.855390000001</v>
          </cell>
          <cell r="AB413">
            <v>1001</v>
          </cell>
          <cell r="AE413">
            <v>192.3</v>
          </cell>
          <cell r="AF413">
            <v>256.36732570239337</v>
          </cell>
          <cell r="AH413">
            <v>0</v>
          </cell>
          <cell r="AI413">
            <v>11888.335416447369</v>
          </cell>
          <cell r="AL413">
            <v>990</v>
          </cell>
          <cell r="AN413">
            <v>1650</v>
          </cell>
          <cell r="AQ413">
            <v>3240</v>
          </cell>
          <cell r="AW413">
            <v>22496</v>
          </cell>
          <cell r="AY413">
            <v>2800</v>
          </cell>
          <cell r="BB413">
            <v>3977.1476701131005</v>
          </cell>
          <cell r="BF413">
            <v>7200</v>
          </cell>
          <cell r="BH413">
            <v>4314.8879850000003</v>
          </cell>
          <cell r="BN413">
            <v>9193</v>
          </cell>
          <cell r="BO413">
            <v>1512.1530151339714</v>
          </cell>
          <cell r="BP413">
            <v>890.57839587096782</v>
          </cell>
          <cell r="BQ413">
            <v>95</v>
          </cell>
        </row>
        <row r="414">
          <cell r="C414" t="str">
            <v>ГРП</v>
          </cell>
          <cell r="F414">
            <v>17</v>
          </cell>
          <cell r="J414" t="str">
            <v>Ю2-6</v>
          </cell>
          <cell r="M414" t="str">
            <v>горизонт 1000м.</v>
          </cell>
          <cell r="P414">
            <v>30</v>
          </cell>
          <cell r="T414">
            <v>40349.874779999998</v>
          </cell>
          <cell r="V414">
            <v>0</v>
          </cell>
          <cell r="W414">
            <v>1694.2752359999999</v>
          </cell>
          <cell r="X414">
            <v>701.7</v>
          </cell>
          <cell r="Y414">
            <v>17085.855390000001</v>
          </cell>
          <cell r="AB414">
            <v>1001</v>
          </cell>
          <cell r="AE414">
            <v>192.3</v>
          </cell>
          <cell r="AF414">
            <v>256.42455775234134</v>
          </cell>
          <cell r="AH414">
            <v>0</v>
          </cell>
          <cell r="AI414">
            <v>11888.335416447369</v>
          </cell>
          <cell r="AL414">
            <v>990</v>
          </cell>
          <cell r="AN414">
            <v>1650</v>
          </cell>
          <cell r="AQ414">
            <v>3240</v>
          </cell>
          <cell r="AW414">
            <v>22496</v>
          </cell>
          <cell r="AY414">
            <v>2800</v>
          </cell>
          <cell r="BB414">
            <v>3778.2902866074446</v>
          </cell>
          <cell r="BF414">
            <v>7200</v>
          </cell>
          <cell r="BH414">
            <v>4314.8879850000003</v>
          </cell>
          <cell r="BN414">
            <v>9193</v>
          </cell>
          <cell r="BO414">
            <v>1512.1530151339714</v>
          </cell>
          <cell r="BP414">
            <v>891.11603027956994</v>
          </cell>
          <cell r="BQ414">
            <v>95</v>
          </cell>
        </row>
        <row r="415">
          <cell r="C415" t="str">
            <v>ГРП</v>
          </cell>
          <cell r="F415">
            <v>17</v>
          </cell>
          <cell r="J415" t="str">
            <v>Ю2-6</v>
          </cell>
          <cell r="M415" t="str">
            <v>горизонт 1000м.</v>
          </cell>
          <cell r="P415">
            <v>30</v>
          </cell>
          <cell r="T415">
            <v>40349.874779999998</v>
          </cell>
          <cell r="V415">
            <v>0</v>
          </cell>
          <cell r="W415">
            <v>1694.2752359999999</v>
          </cell>
          <cell r="X415">
            <v>701.7</v>
          </cell>
          <cell r="Y415">
            <v>17085.855390000001</v>
          </cell>
          <cell r="AB415">
            <v>1001</v>
          </cell>
          <cell r="AE415">
            <v>192.3</v>
          </cell>
          <cell r="AF415">
            <v>256.19562955254941</v>
          </cell>
          <cell r="AH415">
            <v>0</v>
          </cell>
          <cell r="AI415">
            <v>11888.335416447368</v>
          </cell>
          <cell r="AL415">
            <v>990</v>
          </cell>
          <cell r="AN415">
            <v>1650</v>
          </cell>
          <cell r="AQ415">
            <v>3240</v>
          </cell>
          <cell r="AW415">
            <v>22496</v>
          </cell>
          <cell r="AY415">
            <v>2800</v>
          </cell>
          <cell r="BB415">
            <v>3778.2902866074446</v>
          </cell>
          <cell r="BF415">
            <v>7200</v>
          </cell>
          <cell r="BH415">
            <v>4314.8879850000012</v>
          </cell>
          <cell r="BN415">
            <v>9193</v>
          </cell>
          <cell r="BO415">
            <v>1512.1530151339714</v>
          </cell>
          <cell r="BP415">
            <v>888.96549264516125</v>
          </cell>
          <cell r="BQ415">
            <v>95</v>
          </cell>
        </row>
        <row r="416">
          <cell r="C416" t="str">
            <v>ГРП</v>
          </cell>
          <cell r="F416">
            <v>17</v>
          </cell>
          <cell r="J416" t="str">
            <v>Ю2-6</v>
          </cell>
          <cell r="M416" t="str">
            <v>горизонт 1000м.</v>
          </cell>
          <cell r="P416">
            <v>30</v>
          </cell>
          <cell r="T416">
            <v>40349.874779999998</v>
          </cell>
          <cell r="V416">
            <v>0</v>
          </cell>
          <cell r="W416">
            <v>1694.2752359999999</v>
          </cell>
          <cell r="X416">
            <v>701.7</v>
          </cell>
          <cell r="Y416">
            <v>17085.855390000001</v>
          </cell>
          <cell r="AB416">
            <v>1001</v>
          </cell>
          <cell r="AE416">
            <v>192.3</v>
          </cell>
          <cell r="AF416">
            <v>255.50884495317376</v>
          </cell>
          <cell r="AH416">
            <v>0</v>
          </cell>
          <cell r="AI416">
            <v>11888.335416447369</v>
          </cell>
          <cell r="AL416">
            <v>990</v>
          </cell>
          <cell r="AN416">
            <v>1650</v>
          </cell>
          <cell r="AQ416">
            <v>3240</v>
          </cell>
          <cell r="AW416">
            <v>22496</v>
          </cell>
          <cell r="AY416">
            <v>2800</v>
          </cell>
          <cell r="BB416">
            <v>3778.2902866074446</v>
          </cell>
          <cell r="BF416">
            <v>7200</v>
          </cell>
          <cell r="BH416">
            <v>4314.8879849999994</v>
          </cell>
          <cell r="BN416">
            <v>9193</v>
          </cell>
          <cell r="BO416">
            <v>1512.1530151339716</v>
          </cell>
          <cell r="BP416">
            <v>882.51387974193551</v>
          </cell>
          <cell r="BQ416">
            <v>95</v>
          </cell>
        </row>
        <row r="417">
          <cell r="C417" t="str">
            <v>ГРП</v>
          </cell>
          <cell r="F417">
            <v>17</v>
          </cell>
          <cell r="J417" t="str">
            <v>Ю2-6</v>
          </cell>
          <cell r="M417" t="str">
            <v>горизонт 1000м.</v>
          </cell>
          <cell r="N417" t="str">
            <v>пилот</v>
          </cell>
          <cell r="P417">
            <v>39</v>
          </cell>
          <cell r="T417">
            <v>52454.837214000006</v>
          </cell>
          <cell r="V417">
            <v>0</v>
          </cell>
          <cell r="W417">
            <v>1694.2752359999999</v>
          </cell>
          <cell r="X417">
            <v>912.21</v>
          </cell>
          <cell r="Y417">
            <v>20804.955389999999</v>
          </cell>
          <cell r="AB417">
            <v>1261</v>
          </cell>
          <cell r="AE417">
            <v>192.3</v>
          </cell>
          <cell r="AF417">
            <v>337.31238293444329</v>
          </cell>
          <cell r="AH417">
            <v>0</v>
          </cell>
          <cell r="AI417">
            <v>14976.214745394738</v>
          </cell>
          <cell r="AL417">
            <v>1155</v>
          </cell>
          <cell r="AN417">
            <v>2145</v>
          </cell>
          <cell r="AQ417">
            <v>4212</v>
          </cell>
          <cell r="AW417">
            <v>22496</v>
          </cell>
          <cell r="AY417">
            <v>2800</v>
          </cell>
          <cell r="BB417">
            <v>3778.2902866074446</v>
          </cell>
          <cell r="BF417">
            <v>7200</v>
          </cell>
          <cell r="BH417">
            <v>5609.3543804999999</v>
          </cell>
          <cell r="BN417">
            <v>9193</v>
          </cell>
          <cell r="BO417">
            <v>1772.3833614497607</v>
          </cell>
          <cell r="BP417">
            <v>1076.0622668387098</v>
          </cell>
          <cell r="BQ417">
            <v>95</v>
          </cell>
        </row>
        <row r="418">
          <cell r="C418" t="str">
            <v>ГРП</v>
          </cell>
          <cell r="F418">
            <v>17</v>
          </cell>
          <cell r="J418" t="str">
            <v>Ю2-6</v>
          </cell>
          <cell r="M418" t="str">
            <v>горизонт 1000м.</v>
          </cell>
          <cell r="P418">
            <v>30</v>
          </cell>
          <cell r="T418">
            <v>40349.874779999998</v>
          </cell>
          <cell r="V418">
            <v>0</v>
          </cell>
          <cell r="W418">
            <v>1694.2752359999999</v>
          </cell>
          <cell r="X418">
            <v>701.7</v>
          </cell>
          <cell r="Y418">
            <v>17085.855390000001</v>
          </cell>
          <cell r="AB418">
            <v>1001</v>
          </cell>
          <cell r="AE418">
            <v>192.3</v>
          </cell>
          <cell r="AF418">
            <v>256.19562955254941</v>
          </cell>
          <cell r="AH418">
            <v>0</v>
          </cell>
          <cell r="AI418">
            <v>11888.335416447368</v>
          </cell>
          <cell r="AL418">
            <v>990</v>
          </cell>
          <cell r="AN418">
            <v>1650</v>
          </cell>
          <cell r="AQ418">
            <v>3240</v>
          </cell>
          <cell r="AW418">
            <v>22496</v>
          </cell>
          <cell r="AY418">
            <v>2800</v>
          </cell>
          <cell r="BB418">
            <v>3778.2902866074446</v>
          </cell>
          <cell r="BF418">
            <v>7200</v>
          </cell>
          <cell r="BH418">
            <v>4314.8879850000012</v>
          </cell>
          <cell r="BN418">
            <v>9193</v>
          </cell>
          <cell r="BO418">
            <v>1512.1530151339714</v>
          </cell>
          <cell r="BP418">
            <v>888.96549264516125</v>
          </cell>
          <cell r="BQ418">
            <v>95</v>
          </cell>
        </row>
        <row r="419">
          <cell r="F419">
            <v>17</v>
          </cell>
          <cell r="J419" t="str">
            <v>НП4</v>
          </cell>
          <cell r="M419" t="str">
            <v>горизонт 1500м.</v>
          </cell>
          <cell r="P419">
            <v>32</v>
          </cell>
          <cell r="T419">
            <v>43039.866432000003</v>
          </cell>
          <cell r="V419">
            <v>0</v>
          </cell>
          <cell r="W419">
            <v>1694.2752359999999</v>
          </cell>
          <cell r="X419">
            <v>748.48</v>
          </cell>
          <cell r="Y419">
            <v>19880.355390000001</v>
          </cell>
          <cell r="AB419">
            <v>1131</v>
          </cell>
          <cell r="AE419">
            <v>192.3</v>
          </cell>
          <cell r="AF419">
            <v>273.45848074921958</v>
          </cell>
          <cell r="AH419">
            <v>0</v>
          </cell>
          <cell r="AI419">
            <v>13432.275080921054</v>
          </cell>
          <cell r="AL419">
            <v>990</v>
          </cell>
          <cell r="AN419">
            <v>1760</v>
          </cell>
          <cell r="AQ419">
            <v>3456</v>
          </cell>
          <cell r="AW419">
            <v>0</v>
          </cell>
          <cell r="AY419">
            <v>0</v>
          </cell>
          <cell r="BB419">
            <v>3778.2902866074446</v>
          </cell>
          <cell r="BF419">
            <v>0</v>
          </cell>
          <cell r="BH419">
            <v>4602.547184</v>
          </cell>
          <cell r="BN419">
            <v>10479.1</v>
          </cell>
          <cell r="BO419">
            <v>1635.6681882918663</v>
          </cell>
          <cell r="BP419">
            <v>699.37409479569897</v>
          </cell>
          <cell r="BQ419">
            <v>0</v>
          </cell>
        </row>
        <row r="420">
          <cell r="F420">
            <v>17</v>
          </cell>
          <cell r="J420" t="str">
            <v>НП4</v>
          </cell>
          <cell r="M420" t="str">
            <v>горизонт 1500м.</v>
          </cell>
          <cell r="P420">
            <v>32</v>
          </cell>
          <cell r="T420">
            <v>43039.866432000003</v>
          </cell>
          <cell r="V420">
            <v>0</v>
          </cell>
          <cell r="W420">
            <v>1694.2752359999999</v>
          </cell>
          <cell r="X420">
            <v>748.48</v>
          </cell>
          <cell r="Y420">
            <v>19880.355390000001</v>
          </cell>
          <cell r="AB420">
            <v>1131</v>
          </cell>
          <cell r="AE420">
            <v>192.3</v>
          </cell>
          <cell r="AF420">
            <v>273.63017689906349</v>
          </cell>
          <cell r="AH420">
            <v>0</v>
          </cell>
          <cell r="AI420">
            <v>13432.275080921052</v>
          </cell>
          <cell r="AL420">
            <v>990</v>
          </cell>
          <cell r="AN420">
            <v>1760</v>
          </cell>
          <cell r="AQ420">
            <v>3456</v>
          </cell>
          <cell r="AW420">
            <v>0</v>
          </cell>
          <cell r="AY420">
            <v>0</v>
          </cell>
          <cell r="BB420">
            <v>3778.2902866074446</v>
          </cell>
          <cell r="BF420">
            <v>0</v>
          </cell>
          <cell r="BH420">
            <v>4602.547184</v>
          </cell>
          <cell r="BN420">
            <v>10479.1</v>
          </cell>
          <cell r="BO420">
            <v>1635.6681882918663</v>
          </cell>
          <cell r="BP420">
            <v>700.98699802150543</v>
          </cell>
          <cell r="BQ420">
            <v>0</v>
          </cell>
        </row>
        <row r="421">
          <cell r="F421">
            <v>17</v>
          </cell>
          <cell r="J421" t="str">
            <v>НП4</v>
          </cell>
          <cell r="M421" t="str">
            <v>горизонт 1500м.</v>
          </cell>
          <cell r="P421">
            <v>32</v>
          </cell>
          <cell r="T421">
            <v>43039.866432000003</v>
          </cell>
          <cell r="V421">
            <v>0</v>
          </cell>
          <cell r="W421">
            <v>1694.2752359999999</v>
          </cell>
          <cell r="X421">
            <v>748.48</v>
          </cell>
          <cell r="Y421">
            <v>19880.355390000001</v>
          </cell>
          <cell r="AB421">
            <v>1131</v>
          </cell>
          <cell r="AE421">
            <v>192.3</v>
          </cell>
          <cell r="AF421">
            <v>273.05785639958378</v>
          </cell>
          <cell r="AH421">
            <v>0</v>
          </cell>
          <cell r="AI421">
            <v>13432.275080921052</v>
          </cell>
          <cell r="AL421">
            <v>990</v>
          </cell>
          <cell r="AN421">
            <v>1760</v>
          </cell>
          <cell r="AQ421">
            <v>3456</v>
          </cell>
          <cell r="AW421">
            <v>0</v>
          </cell>
          <cell r="AY421">
            <v>0</v>
          </cell>
          <cell r="BB421">
            <v>3778.2902866074446</v>
          </cell>
          <cell r="BF421">
            <v>0</v>
          </cell>
          <cell r="BH421">
            <v>4602.5471840000009</v>
          </cell>
          <cell r="BN421">
            <v>10479.1</v>
          </cell>
          <cell r="BO421">
            <v>1635.668188291866</v>
          </cell>
          <cell r="BP421">
            <v>695.61065393548392</v>
          </cell>
          <cell r="BQ421">
            <v>0</v>
          </cell>
        </row>
        <row r="422">
          <cell r="F422">
            <v>17</v>
          </cell>
          <cell r="J422" t="str">
            <v>НП4</v>
          </cell>
          <cell r="M422" t="str">
            <v>горизонт 1500м.</v>
          </cell>
          <cell r="P422">
            <v>32</v>
          </cell>
          <cell r="T422">
            <v>43039.86643200001</v>
          </cell>
          <cell r="V422">
            <v>0</v>
          </cell>
          <cell r="W422">
            <v>1694.2752359999999</v>
          </cell>
          <cell r="X422">
            <v>748.48</v>
          </cell>
          <cell r="Y422">
            <v>19880.355390000001</v>
          </cell>
          <cell r="AB422">
            <v>1131</v>
          </cell>
          <cell r="AE422">
            <v>192.3</v>
          </cell>
          <cell r="AF422">
            <v>272.542767950052</v>
          </cell>
          <cell r="AH422">
            <v>0</v>
          </cell>
          <cell r="AI422">
            <v>13432.275080921052</v>
          </cell>
          <cell r="AL422">
            <v>990</v>
          </cell>
          <cell r="AN422">
            <v>1760</v>
          </cell>
          <cell r="AQ422">
            <v>3456</v>
          </cell>
          <cell r="AW422">
            <v>0</v>
          </cell>
          <cell r="AY422">
            <v>0</v>
          </cell>
          <cell r="BB422">
            <v>3778.2902866074446</v>
          </cell>
          <cell r="BF422">
            <v>0</v>
          </cell>
          <cell r="BH422">
            <v>4602.547184</v>
          </cell>
          <cell r="BN422">
            <v>10479.1</v>
          </cell>
          <cell r="BO422">
            <v>1635.668188291866</v>
          </cell>
          <cell r="BP422">
            <v>690.77194425806454</v>
          </cell>
          <cell r="BQ422">
            <v>0</v>
          </cell>
        </row>
        <row r="423">
          <cell r="F423">
            <v>17</v>
          </cell>
          <cell r="J423" t="str">
            <v>НП4</v>
          </cell>
          <cell r="M423" t="str">
            <v>горизонт 1500м.</v>
          </cell>
          <cell r="P423">
            <v>32</v>
          </cell>
          <cell r="T423">
            <v>43039.866432000003</v>
          </cell>
          <cell r="V423">
            <v>0</v>
          </cell>
          <cell r="W423">
            <v>1694.2752359999999</v>
          </cell>
          <cell r="X423">
            <v>748.48</v>
          </cell>
          <cell r="Y423">
            <v>19880.355390000001</v>
          </cell>
          <cell r="AB423">
            <v>1131</v>
          </cell>
          <cell r="AE423">
            <v>192.3</v>
          </cell>
          <cell r="AF423">
            <v>274.20249739854319</v>
          </cell>
          <cell r="AH423">
            <v>0</v>
          </cell>
          <cell r="AI423">
            <v>13432.275080921052</v>
          </cell>
          <cell r="AL423">
            <v>990</v>
          </cell>
          <cell r="AN423">
            <v>1760</v>
          </cell>
          <cell r="AQ423">
            <v>3456</v>
          </cell>
          <cell r="AW423">
            <v>0</v>
          </cell>
          <cell r="AY423">
            <v>0</v>
          </cell>
          <cell r="BB423">
            <v>3778.2902866074446</v>
          </cell>
          <cell r="BF423">
            <v>0</v>
          </cell>
          <cell r="BH423">
            <v>4602.547184</v>
          </cell>
          <cell r="BN423">
            <v>10479.1</v>
          </cell>
          <cell r="BO423">
            <v>1635.668188291866</v>
          </cell>
          <cell r="BP423">
            <v>706.36334210752693</v>
          </cell>
          <cell r="BQ423">
            <v>0</v>
          </cell>
        </row>
        <row r="424">
          <cell r="C424" t="str">
            <v>ГРП</v>
          </cell>
          <cell r="F424">
            <v>18</v>
          </cell>
          <cell r="J424" t="str">
            <v>Ю2-6</v>
          </cell>
          <cell r="M424" t="str">
            <v>горизонт 1000м.</v>
          </cell>
          <cell r="P424">
            <v>30</v>
          </cell>
          <cell r="T424">
            <v>40349.874779999998</v>
          </cell>
          <cell r="V424">
            <v>0</v>
          </cell>
          <cell r="W424">
            <v>63011.150666000001</v>
          </cell>
          <cell r="X424">
            <v>701.7</v>
          </cell>
          <cell r="Y424">
            <v>17085.855390000001</v>
          </cell>
          <cell r="AB424">
            <v>1001</v>
          </cell>
          <cell r="AE424">
            <v>192.3</v>
          </cell>
          <cell r="AF424">
            <v>255.90946930280958</v>
          </cell>
          <cell r="AH424">
            <v>0</v>
          </cell>
          <cell r="AI424">
            <v>11888.335416447368</v>
          </cell>
          <cell r="AL424">
            <v>990</v>
          </cell>
          <cell r="AN424">
            <v>1650</v>
          </cell>
          <cell r="AQ424">
            <v>3240</v>
          </cell>
          <cell r="AW424">
            <v>22496</v>
          </cell>
          <cell r="AY424">
            <v>2800</v>
          </cell>
          <cell r="BB424">
            <v>3661.4359478463898</v>
          </cell>
          <cell r="BF424">
            <v>7200</v>
          </cell>
          <cell r="BH424">
            <v>4314.8879850000012</v>
          </cell>
          <cell r="BN424">
            <v>9193</v>
          </cell>
          <cell r="BO424">
            <v>1471.9958333157895</v>
          </cell>
          <cell r="BP424">
            <v>886.27732060215055</v>
          </cell>
          <cell r="BQ424">
            <v>95</v>
          </cell>
        </row>
        <row r="425">
          <cell r="C425" t="str">
            <v>ГРП</v>
          </cell>
          <cell r="F425">
            <v>18</v>
          </cell>
          <cell r="J425" t="str">
            <v>Ю2-6</v>
          </cell>
          <cell r="M425" t="str">
            <v>горизонт 1000м.</v>
          </cell>
          <cell r="N425" t="str">
            <v>пилот</v>
          </cell>
          <cell r="O425" t="str">
            <v>керн</v>
          </cell>
          <cell r="P425">
            <v>76</v>
          </cell>
          <cell r="T425">
            <v>102219.68277600003</v>
          </cell>
          <cell r="V425">
            <v>8251.6214880000007</v>
          </cell>
          <cell r="W425">
            <v>1694.2752359999999</v>
          </cell>
          <cell r="X425">
            <v>1777.64</v>
          </cell>
          <cell r="Y425">
            <v>20804.955389999999</v>
          </cell>
          <cell r="AB425">
            <v>1261</v>
          </cell>
          <cell r="AE425">
            <v>192.3</v>
          </cell>
          <cell r="AF425">
            <v>649.00603537981272</v>
          </cell>
          <cell r="AH425">
            <v>0</v>
          </cell>
          <cell r="AI425">
            <v>14976.214745394736</v>
          </cell>
          <cell r="AL425">
            <v>1155</v>
          </cell>
          <cell r="AN425">
            <v>4180</v>
          </cell>
          <cell r="AQ425">
            <v>8208</v>
          </cell>
          <cell r="AW425">
            <v>22496</v>
          </cell>
          <cell r="AY425">
            <v>2800</v>
          </cell>
          <cell r="BB425">
            <v>3661.4359478463898</v>
          </cell>
          <cell r="BF425">
            <v>7200</v>
          </cell>
          <cell r="BH425">
            <v>10931.049562</v>
          </cell>
          <cell r="BN425">
            <v>9193</v>
          </cell>
          <cell r="BO425">
            <v>1732.226179631579</v>
          </cell>
          <cell r="BP425">
            <v>1640.5783958709678</v>
          </cell>
          <cell r="BQ425">
            <v>95</v>
          </cell>
        </row>
        <row r="426">
          <cell r="C426" t="str">
            <v>ГРП</v>
          </cell>
          <cell r="F426">
            <v>18</v>
          </cell>
          <cell r="J426" t="str">
            <v>Ю2-6</v>
          </cell>
          <cell r="M426" t="str">
            <v>горизонт 1000м.</v>
          </cell>
          <cell r="P426">
            <v>30</v>
          </cell>
          <cell r="T426">
            <v>40349.874779999998</v>
          </cell>
          <cell r="V426">
            <v>0</v>
          </cell>
          <cell r="W426">
            <v>1694.2752359999999</v>
          </cell>
          <cell r="X426">
            <v>701.7</v>
          </cell>
          <cell r="Y426">
            <v>17085.855390000001</v>
          </cell>
          <cell r="AB426">
            <v>1001</v>
          </cell>
          <cell r="AE426">
            <v>192.3</v>
          </cell>
          <cell r="AF426">
            <v>256.08116545265352</v>
          </cell>
          <cell r="AH426">
            <v>0</v>
          </cell>
          <cell r="AI426">
            <v>11888.335416447368</v>
          </cell>
          <cell r="AL426">
            <v>990</v>
          </cell>
          <cell r="AN426">
            <v>1650</v>
          </cell>
          <cell r="AQ426">
            <v>3240</v>
          </cell>
          <cell r="AW426">
            <v>22496</v>
          </cell>
          <cell r="AY426">
            <v>2800</v>
          </cell>
          <cell r="BB426">
            <v>3661.4359478463903</v>
          </cell>
          <cell r="BF426">
            <v>7200</v>
          </cell>
          <cell r="BH426">
            <v>4314.8879850000003</v>
          </cell>
          <cell r="BN426">
            <v>9193</v>
          </cell>
          <cell r="BO426">
            <v>1471.9958333157895</v>
          </cell>
          <cell r="BP426">
            <v>713.24731182795699</v>
          </cell>
          <cell r="BQ426">
            <v>95</v>
          </cell>
        </row>
        <row r="427">
          <cell r="C427" t="str">
            <v>ГРП</v>
          </cell>
          <cell r="F427">
            <v>18</v>
          </cell>
          <cell r="J427" t="str">
            <v>Ю2-6</v>
          </cell>
          <cell r="M427" t="str">
            <v>горизонт 1000м.</v>
          </cell>
          <cell r="P427">
            <v>30</v>
          </cell>
          <cell r="T427">
            <v>40349.874779999998</v>
          </cell>
          <cell r="V427">
            <v>0</v>
          </cell>
          <cell r="W427">
            <v>1694.2752359999999</v>
          </cell>
          <cell r="X427">
            <v>701.7</v>
          </cell>
          <cell r="Y427">
            <v>17085.855390000001</v>
          </cell>
          <cell r="AB427">
            <v>1001</v>
          </cell>
          <cell r="AE427">
            <v>192.3</v>
          </cell>
          <cell r="AF427">
            <v>255.96670135275755</v>
          </cell>
          <cell r="AH427">
            <v>0</v>
          </cell>
          <cell r="AI427">
            <v>11888.335416447369</v>
          </cell>
          <cell r="AL427">
            <v>990</v>
          </cell>
          <cell r="AN427">
            <v>1650</v>
          </cell>
          <cell r="AQ427">
            <v>3240</v>
          </cell>
          <cell r="AW427">
            <v>22496</v>
          </cell>
          <cell r="AY427">
            <v>2800</v>
          </cell>
          <cell r="BB427">
            <v>3661.4359478463898</v>
          </cell>
          <cell r="BF427">
            <v>7200</v>
          </cell>
          <cell r="BH427">
            <v>4314.8879849999994</v>
          </cell>
          <cell r="BN427">
            <v>9193</v>
          </cell>
          <cell r="BO427">
            <v>1471.9958333157897</v>
          </cell>
          <cell r="BP427">
            <v>712.17204301075265</v>
          </cell>
          <cell r="BQ427">
            <v>95</v>
          </cell>
        </row>
        <row r="428">
          <cell r="C428" t="str">
            <v>ГРП</v>
          </cell>
          <cell r="F428">
            <v>18</v>
          </cell>
          <cell r="J428" t="str">
            <v>Ю2-6</v>
          </cell>
          <cell r="M428" t="str">
            <v>горизонт 1000м.</v>
          </cell>
          <cell r="P428">
            <v>30</v>
          </cell>
          <cell r="T428">
            <v>40349.874779999998</v>
          </cell>
          <cell r="V428">
            <v>0</v>
          </cell>
          <cell r="W428">
            <v>1694.2752359999999</v>
          </cell>
          <cell r="X428">
            <v>701.7</v>
          </cell>
          <cell r="Y428">
            <v>17085.855390000001</v>
          </cell>
          <cell r="AB428">
            <v>1001</v>
          </cell>
          <cell r="AE428">
            <v>192.3</v>
          </cell>
          <cell r="AF428">
            <v>255.50884495317376</v>
          </cell>
          <cell r="AH428">
            <v>0</v>
          </cell>
          <cell r="AI428">
            <v>11888.335416447368</v>
          </cell>
          <cell r="AL428">
            <v>990</v>
          </cell>
          <cell r="AN428">
            <v>1650</v>
          </cell>
          <cell r="AQ428">
            <v>3240</v>
          </cell>
          <cell r="AW428">
            <v>22496</v>
          </cell>
          <cell r="AY428">
            <v>2800</v>
          </cell>
          <cell r="BB428">
            <v>3661.4359478463898</v>
          </cell>
          <cell r="BF428">
            <v>7200</v>
          </cell>
          <cell r="BH428">
            <v>4314.8879850000012</v>
          </cell>
          <cell r="BN428">
            <v>9193</v>
          </cell>
          <cell r="BO428">
            <v>1471.9958333157895</v>
          </cell>
          <cell r="BP428">
            <v>882.51387974193551</v>
          </cell>
          <cell r="BQ428">
            <v>95</v>
          </cell>
        </row>
        <row r="429">
          <cell r="F429">
            <v>18</v>
          </cell>
          <cell r="J429" t="str">
            <v>НП2-3</v>
          </cell>
          <cell r="M429" t="str">
            <v>горизонт 1000м.</v>
          </cell>
          <cell r="N429" t="str">
            <v>пилот</v>
          </cell>
          <cell r="P429">
            <v>39</v>
          </cell>
          <cell r="T429">
            <v>52454.837213999999</v>
          </cell>
          <cell r="V429">
            <v>0</v>
          </cell>
          <cell r="W429">
            <v>1694.2752359999999</v>
          </cell>
          <cell r="X429">
            <v>912.21000000000015</v>
          </cell>
          <cell r="Y429">
            <v>20804.955389999999</v>
          </cell>
          <cell r="AB429">
            <v>1261.0000000000002</v>
          </cell>
          <cell r="AE429">
            <v>192.3</v>
          </cell>
          <cell r="AF429">
            <v>337.31238293444329</v>
          </cell>
          <cell r="AH429">
            <v>0</v>
          </cell>
          <cell r="AI429">
            <v>14976.214745394738</v>
          </cell>
          <cell r="AL429">
            <v>1155</v>
          </cell>
          <cell r="AN429">
            <v>2145</v>
          </cell>
          <cell r="AQ429">
            <v>4212</v>
          </cell>
          <cell r="AW429">
            <v>0</v>
          </cell>
          <cell r="AY429">
            <v>0</v>
          </cell>
          <cell r="BB429">
            <v>3661.4359478463903</v>
          </cell>
          <cell r="BF429">
            <v>0</v>
          </cell>
          <cell r="BH429">
            <v>5609.3543804999999</v>
          </cell>
          <cell r="BN429">
            <v>6622.1</v>
          </cell>
          <cell r="BO429">
            <v>1732.226179631579</v>
          </cell>
          <cell r="BP429">
            <v>852.06226683870966</v>
          </cell>
          <cell r="BQ429">
            <v>0</v>
          </cell>
        </row>
        <row r="430">
          <cell r="F430">
            <v>18</v>
          </cell>
          <cell r="J430" t="str">
            <v>НП2-3</v>
          </cell>
          <cell r="M430" t="str">
            <v>горизонт 1000м.</v>
          </cell>
          <cell r="P430">
            <v>30</v>
          </cell>
          <cell r="T430">
            <v>40349.874779999998</v>
          </cell>
          <cell r="V430">
            <v>0</v>
          </cell>
          <cell r="W430">
            <v>1694.2752359999999</v>
          </cell>
          <cell r="X430">
            <v>701.7</v>
          </cell>
          <cell r="Y430">
            <v>17085.855390000001</v>
          </cell>
          <cell r="AB430">
            <v>1001.0000000000001</v>
          </cell>
          <cell r="AE430">
            <v>192.3</v>
          </cell>
          <cell r="AF430">
            <v>255.85223725286158</v>
          </cell>
          <cell r="AH430">
            <v>0</v>
          </cell>
          <cell r="AI430">
            <v>11888.335416447369</v>
          </cell>
          <cell r="AL430">
            <v>990</v>
          </cell>
          <cell r="AN430">
            <v>1650</v>
          </cell>
          <cell r="AQ430">
            <v>3240</v>
          </cell>
          <cell r="AW430">
            <v>0</v>
          </cell>
          <cell r="AY430">
            <v>0</v>
          </cell>
          <cell r="BB430">
            <v>3661.4359478463903</v>
          </cell>
          <cell r="BF430">
            <v>0</v>
          </cell>
          <cell r="BH430">
            <v>4314.8879850000003</v>
          </cell>
          <cell r="BN430">
            <v>6622.1</v>
          </cell>
          <cell r="BO430">
            <v>1471.9958333157895</v>
          </cell>
          <cell r="BP430">
            <v>661.73968619354844</v>
          </cell>
          <cell r="BQ430">
            <v>0</v>
          </cell>
        </row>
        <row r="431">
          <cell r="F431">
            <v>18</v>
          </cell>
          <cell r="J431" t="str">
            <v>НП2-3</v>
          </cell>
          <cell r="M431" t="str">
            <v>горизонт 1000м.</v>
          </cell>
          <cell r="P431">
            <v>30</v>
          </cell>
          <cell r="T431">
            <v>40349.874779999998</v>
          </cell>
          <cell r="V431">
            <v>0</v>
          </cell>
          <cell r="W431">
            <v>1694.2752359999999</v>
          </cell>
          <cell r="X431">
            <v>701.7</v>
          </cell>
          <cell r="Y431">
            <v>17085.855390000001</v>
          </cell>
          <cell r="AB431">
            <v>1001</v>
          </cell>
          <cell r="AE431">
            <v>192.3</v>
          </cell>
          <cell r="AF431">
            <v>256.76795005202916</v>
          </cell>
          <cell r="AH431">
            <v>0</v>
          </cell>
          <cell r="AI431">
            <v>11888.335416447369</v>
          </cell>
          <cell r="AL431">
            <v>990</v>
          </cell>
          <cell r="AN431">
            <v>1650</v>
          </cell>
          <cell r="AQ431">
            <v>3240</v>
          </cell>
          <cell r="AW431">
            <v>0</v>
          </cell>
          <cell r="AY431">
            <v>0</v>
          </cell>
          <cell r="BB431">
            <v>3661.4359478463898</v>
          </cell>
          <cell r="BF431">
            <v>0</v>
          </cell>
          <cell r="BH431">
            <v>4314.8879849999994</v>
          </cell>
          <cell r="BN431">
            <v>6622.1</v>
          </cell>
          <cell r="BO431">
            <v>1471.9958333157897</v>
          </cell>
          <cell r="BP431">
            <v>670.34183673118287</v>
          </cell>
          <cell r="BQ431">
            <v>0</v>
          </cell>
        </row>
        <row r="432">
          <cell r="F432">
            <v>18</v>
          </cell>
          <cell r="J432" t="str">
            <v>НП2-3</v>
          </cell>
          <cell r="M432" t="str">
            <v>горизонт 1000м.</v>
          </cell>
          <cell r="P432">
            <v>30</v>
          </cell>
          <cell r="T432">
            <v>40349.874779999998</v>
          </cell>
          <cell r="V432">
            <v>0</v>
          </cell>
          <cell r="W432">
            <v>1694.2752359999999</v>
          </cell>
          <cell r="X432">
            <v>701.7</v>
          </cell>
          <cell r="Y432">
            <v>17085.855390000001</v>
          </cell>
          <cell r="AB432">
            <v>1001</v>
          </cell>
          <cell r="AE432">
            <v>192.3</v>
          </cell>
          <cell r="AF432">
            <v>256.0239334027055</v>
          </cell>
          <cell r="AH432">
            <v>0</v>
          </cell>
          <cell r="AI432">
            <v>11888.335416447368</v>
          </cell>
          <cell r="AL432">
            <v>990</v>
          </cell>
          <cell r="AN432">
            <v>1650</v>
          </cell>
          <cell r="AQ432">
            <v>3240</v>
          </cell>
          <cell r="AW432">
            <v>0</v>
          </cell>
          <cell r="AY432">
            <v>0</v>
          </cell>
          <cell r="BB432">
            <v>3661.4359478463898</v>
          </cell>
          <cell r="BF432">
            <v>0</v>
          </cell>
          <cell r="BH432">
            <v>4314.8879850000012</v>
          </cell>
          <cell r="BN432">
            <v>6622.1</v>
          </cell>
          <cell r="BO432">
            <v>1471.9958333157897</v>
          </cell>
          <cell r="BP432">
            <v>663.3525894193549</v>
          </cell>
          <cell r="BQ432">
            <v>0</v>
          </cell>
        </row>
        <row r="433">
          <cell r="F433">
            <v>18</v>
          </cell>
          <cell r="J433" t="str">
            <v>НП4</v>
          </cell>
          <cell r="M433" t="str">
            <v>горизонт 1500м.</v>
          </cell>
          <cell r="P433">
            <v>32</v>
          </cell>
          <cell r="T433">
            <v>43039.866432000003</v>
          </cell>
          <cell r="V433">
            <v>0</v>
          </cell>
          <cell r="W433">
            <v>1694.2752359999999</v>
          </cell>
          <cell r="X433">
            <v>748.48</v>
          </cell>
          <cell r="Y433">
            <v>19880.355390000001</v>
          </cell>
          <cell r="AB433">
            <v>1131</v>
          </cell>
          <cell r="AE433">
            <v>192.3</v>
          </cell>
          <cell r="AF433">
            <v>273.63017689906349</v>
          </cell>
          <cell r="AH433">
            <v>0</v>
          </cell>
          <cell r="AI433">
            <v>13432.275080921052</v>
          </cell>
          <cell r="AL433">
            <v>990</v>
          </cell>
          <cell r="AN433">
            <v>1760</v>
          </cell>
          <cell r="AQ433">
            <v>3456</v>
          </cell>
          <cell r="AW433">
            <v>0</v>
          </cell>
          <cell r="AY433">
            <v>0</v>
          </cell>
          <cell r="BB433">
            <v>3661.4359478463898</v>
          </cell>
          <cell r="BF433">
            <v>0</v>
          </cell>
          <cell r="BH433">
            <v>4602.547184</v>
          </cell>
          <cell r="BN433">
            <v>10479.1</v>
          </cell>
          <cell r="BO433">
            <v>1595.5110064736843</v>
          </cell>
          <cell r="BP433">
            <v>700.98699802150543</v>
          </cell>
          <cell r="BQ433">
            <v>0</v>
          </cell>
        </row>
        <row r="434">
          <cell r="F434">
            <v>18</v>
          </cell>
          <cell r="J434" t="str">
            <v>НП4</v>
          </cell>
          <cell r="M434" t="str">
            <v>горизонт 1500м.</v>
          </cell>
          <cell r="P434">
            <v>32</v>
          </cell>
          <cell r="T434">
            <v>43039.866432000003</v>
          </cell>
          <cell r="V434">
            <v>0</v>
          </cell>
          <cell r="W434">
            <v>1694.2752359999999</v>
          </cell>
          <cell r="X434">
            <v>748.48</v>
          </cell>
          <cell r="Y434">
            <v>19880.355390000001</v>
          </cell>
          <cell r="AB434">
            <v>1131</v>
          </cell>
          <cell r="AE434">
            <v>192.3</v>
          </cell>
          <cell r="AF434">
            <v>272.54276795005205</v>
          </cell>
          <cell r="AH434">
            <v>0</v>
          </cell>
          <cell r="AI434">
            <v>13432.275080921054</v>
          </cell>
          <cell r="AL434">
            <v>990</v>
          </cell>
          <cell r="AN434">
            <v>1760</v>
          </cell>
          <cell r="AQ434">
            <v>3456</v>
          </cell>
          <cell r="AW434">
            <v>0</v>
          </cell>
          <cell r="AY434">
            <v>0</v>
          </cell>
          <cell r="BB434">
            <v>3661.4359478463898</v>
          </cell>
          <cell r="BF434">
            <v>0</v>
          </cell>
          <cell r="BH434">
            <v>4602.547184</v>
          </cell>
          <cell r="BN434">
            <v>10479.1</v>
          </cell>
          <cell r="BO434">
            <v>1595.5110064736843</v>
          </cell>
          <cell r="BP434">
            <v>690.77194425806454</v>
          </cell>
          <cell r="BQ434">
            <v>0</v>
          </cell>
        </row>
        <row r="435">
          <cell r="F435">
            <v>18</v>
          </cell>
          <cell r="J435" t="str">
            <v>НП4</v>
          </cell>
          <cell r="M435" t="str">
            <v>горизонт 1500м.</v>
          </cell>
          <cell r="N435" t="str">
            <v>пилот</v>
          </cell>
          <cell r="P435">
            <v>39</v>
          </cell>
          <cell r="T435">
            <v>52454.837214000014</v>
          </cell>
          <cell r="V435">
            <v>0</v>
          </cell>
          <cell r="W435">
            <v>1694.2752359999999</v>
          </cell>
          <cell r="X435">
            <v>912.21</v>
          </cell>
          <cell r="Y435">
            <v>24254.955389999999</v>
          </cell>
          <cell r="AB435">
            <v>1521</v>
          </cell>
          <cell r="AE435">
            <v>192.3</v>
          </cell>
          <cell r="AF435">
            <v>333.64953173777315</v>
          </cell>
          <cell r="AH435">
            <v>0</v>
          </cell>
          <cell r="AI435">
            <v>18064.094074342105</v>
          </cell>
          <cell r="AL435">
            <v>1155</v>
          </cell>
          <cell r="AN435">
            <v>2145</v>
          </cell>
          <cell r="AQ435">
            <v>4212</v>
          </cell>
          <cell r="AW435">
            <v>0</v>
          </cell>
          <cell r="AY435">
            <v>0</v>
          </cell>
          <cell r="BB435">
            <v>3661.4359478463903</v>
          </cell>
          <cell r="BF435">
            <v>0</v>
          </cell>
          <cell r="BH435">
            <v>5609.3543805000008</v>
          </cell>
          <cell r="BN435">
            <v>10479.1</v>
          </cell>
          <cell r="BO435">
            <v>1979.2565259473686</v>
          </cell>
          <cell r="BP435">
            <v>817.65366468817206</v>
          </cell>
          <cell r="BQ435">
            <v>0</v>
          </cell>
        </row>
        <row r="436">
          <cell r="F436">
            <v>18</v>
          </cell>
          <cell r="J436" t="str">
            <v>НП4</v>
          </cell>
          <cell r="M436" t="str">
            <v>горизонт 1500м.</v>
          </cell>
          <cell r="P436">
            <v>32</v>
          </cell>
          <cell r="T436">
            <v>43039.86643200001</v>
          </cell>
          <cell r="V436">
            <v>0</v>
          </cell>
          <cell r="W436">
            <v>1694.2752359999999</v>
          </cell>
          <cell r="X436">
            <v>748.48</v>
          </cell>
          <cell r="Y436">
            <v>19880.355390000001</v>
          </cell>
          <cell r="AB436">
            <v>1131</v>
          </cell>
          <cell r="AE436">
            <v>192.3</v>
          </cell>
          <cell r="AF436">
            <v>272.65723204994794</v>
          </cell>
          <cell r="AH436">
            <v>0</v>
          </cell>
          <cell r="AI436">
            <v>13432.275080921052</v>
          </cell>
          <cell r="AL436">
            <v>990</v>
          </cell>
          <cell r="AN436">
            <v>1760</v>
          </cell>
          <cell r="AQ436">
            <v>3456</v>
          </cell>
          <cell r="AW436">
            <v>0</v>
          </cell>
          <cell r="AY436">
            <v>0</v>
          </cell>
          <cell r="BB436">
            <v>3661.4359478463898</v>
          </cell>
          <cell r="BF436">
            <v>0</v>
          </cell>
          <cell r="BH436">
            <v>4602.547184</v>
          </cell>
          <cell r="BN436">
            <v>10479.1</v>
          </cell>
          <cell r="BO436">
            <v>1595.5110064736843</v>
          </cell>
          <cell r="BP436">
            <v>691.84721307526888</v>
          </cell>
          <cell r="BQ436">
            <v>0</v>
          </cell>
        </row>
        <row r="437">
          <cell r="F437">
            <v>18</v>
          </cell>
          <cell r="J437" t="str">
            <v>НП4</v>
          </cell>
          <cell r="M437" t="str">
            <v>горизонт 1500м.</v>
          </cell>
          <cell r="P437">
            <v>32</v>
          </cell>
          <cell r="T437">
            <v>43039.866432000003</v>
          </cell>
          <cell r="V437">
            <v>0</v>
          </cell>
          <cell r="W437">
            <v>1694.2752359999999</v>
          </cell>
          <cell r="X437">
            <v>748.48</v>
          </cell>
          <cell r="Y437">
            <v>19880.355390000001</v>
          </cell>
          <cell r="AB437">
            <v>1131</v>
          </cell>
          <cell r="AE437">
            <v>192.3</v>
          </cell>
          <cell r="AF437">
            <v>273.63017689906349</v>
          </cell>
          <cell r="AH437">
            <v>0</v>
          </cell>
          <cell r="AI437">
            <v>13432.275080921052</v>
          </cell>
          <cell r="AL437">
            <v>990</v>
          </cell>
          <cell r="AN437">
            <v>1760</v>
          </cell>
          <cell r="AQ437">
            <v>3456</v>
          </cell>
          <cell r="AW437">
            <v>0</v>
          </cell>
          <cell r="AY437">
            <v>0</v>
          </cell>
          <cell r="BB437">
            <v>3661.4359478463898</v>
          </cell>
          <cell r="BF437">
            <v>0</v>
          </cell>
          <cell r="BH437">
            <v>4602.547184</v>
          </cell>
          <cell r="BN437">
            <v>10479.1</v>
          </cell>
          <cell r="BO437">
            <v>1595.5110064736843</v>
          </cell>
          <cell r="BP437">
            <v>700.98699802150543</v>
          </cell>
          <cell r="BQ437">
            <v>0</v>
          </cell>
        </row>
        <row r="438">
          <cell r="F438">
            <v>18</v>
          </cell>
          <cell r="J438" t="str">
            <v>НП4</v>
          </cell>
          <cell r="M438" t="str">
            <v>горизонт 1500м.</v>
          </cell>
          <cell r="P438">
            <v>32</v>
          </cell>
          <cell r="T438">
            <v>43039.866432000003</v>
          </cell>
          <cell r="V438">
            <v>0</v>
          </cell>
          <cell r="W438">
            <v>1694.2752359999999</v>
          </cell>
          <cell r="X438">
            <v>748.48</v>
          </cell>
          <cell r="Y438">
            <v>19880.355390000001</v>
          </cell>
          <cell r="AB438">
            <v>1131</v>
          </cell>
          <cell r="AE438">
            <v>192.3</v>
          </cell>
          <cell r="AF438">
            <v>272.54276795005205</v>
          </cell>
          <cell r="AH438">
            <v>0</v>
          </cell>
          <cell r="AI438">
            <v>13432.275080921054</v>
          </cell>
          <cell r="AL438">
            <v>990</v>
          </cell>
          <cell r="AN438">
            <v>1760</v>
          </cell>
          <cell r="AQ438">
            <v>3456</v>
          </cell>
          <cell r="AW438">
            <v>0</v>
          </cell>
          <cell r="AY438">
            <v>0</v>
          </cell>
          <cell r="BB438">
            <v>3661.4359478463898</v>
          </cell>
          <cell r="BF438">
            <v>0</v>
          </cell>
          <cell r="BH438">
            <v>4602.547184</v>
          </cell>
          <cell r="BN438">
            <v>10479.1</v>
          </cell>
          <cell r="BO438">
            <v>1595.5110064736843</v>
          </cell>
          <cell r="BP438">
            <v>690.77194425806454</v>
          </cell>
          <cell r="BQ438">
            <v>0</v>
          </cell>
        </row>
        <row r="439">
          <cell r="F439">
            <v>18</v>
          </cell>
          <cell r="J439" t="str">
            <v>НП4</v>
          </cell>
          <cell r="M439" t="str">
            <v>горизонт 1500м.</v>
          </cell>
          <cell r="P439">
            <v>32</v>
          </cell>
          <cell r="T439">
            <v>43039.866432000003</v>
          </cell>
          <cell r="V439">
            <v>0</v>
          </cell>
          <cell r="W439">
            <v>1694.2752359999999</v>
          </cell>
          <cell r="X439">
            <v>748.48</v>
          </cell>
          <cell r="Y439">
            <v>19880.355390000001</v>
          </cell>
          <cell r="AB439">
            <v>1131</v>
          </cell>
          <cell r="AE439">
            <v>192.3</v>
          </cell>
          <cell r="AF439">
            <v>276.03801100044592</v>
          </cell>
          <cell r="AH439">
            <v>0</v>
          </cell>
          <cell r="AI439">
            <v>13432.275080921052</v>
          </cell>
          <cell r="AL439">
            <v>990</v>
          </cell>
          <cell r="AN439">
            <v>1760</v>
          </cell>
          <cell r="AQ439">
            <v>3456</v>
          </cell>
          <cell r="AW439">
            <v>0</v>
          </cell>
          <cell r="AY439">
            <v>0</v>
          </cell>
          <cell r="BB439">
            <v>3661.4359478463898</v>
          </cell>
          <cell r="BF439">
            <v>0</v>
          </cell>
          <cell r="BH439">
            <v>4602.547184</v>
          </cell>
          <cell r="BN439">
            <v>10479.1</v>
          </cell>
          <cell r="BO439">
            <v>1595.5110064736843</v>
          </cell>
          <cell r="BP439">
            <v>723.60604564055302</v>
          </cell>
          <cell r="BQ439">
            <v>0</v>
          </cell>
        </row>
        <row r="440">
          <cell r="F440">
            <v>18</v>
          </cell>
          <cell r="J440" t="str">
            <v>НП4</v>
          </cell>
          <cell r="M440" t="str">
            <v>горизонт 1500м.</v>
          </cell>
          <cell r="P440">
            <v>32</v>
          </cell>
          <cell r="T440">
            <v>43039.866432000003</v>
          </cell>
          <cell r="V440">
            <v>0</v>
          </cell>
          <cell r="W440">
            <v>1694.2752359999999</v>
          </cell>
          <cell r="X440">
            <v>748.48</v>
          </cell>
          <cell r="Y440">
            <v>19880.355390000001</v>
          </cell>
          <cell r="AB440">
            <v>1131</v>
          </cell>
          <cell r="AE440">
            <v>192.3</v>
          </cell>
          <cell r="AF440">
            <v>273.83048907388138</v>
          </cell>
          <cell r="AH440">
            <v>0</v>
          </cell>
          <cell r="AI440">
            <v>13432.275080921054</v>
          </cell>
          <cell r="AL440">
            <v>990</v>
          </cell>
          <cell r="AN440">
            <v>1760</v>
          </cell>
          <cell r="AQ440">
            <v>3456</v>
          </cell>
          <cell r="AW440">
            <v>0</v>
          </cell>
          <cell r="AY440">
            <v>0</v>
          </cell>
          <cell r="BB440">
            <v>3661.4359478463898</v>
          </cell>
          <cell r="BF440">
            <v>0</v>
          </cell>
          <cell r="BH440">
            <v>4602.5471840000009</v>
          </cell>
          <cell r="BN440">
            <v>10479.1</v>
          </cell>
          <cell r="BO440">
            <v>1595.5110064736843</v>
          </cell>
          <cell r="BP440">
            <v>702.86871845161295</v>
          </cell>
          <cell r="BQ440">
            <v>0</v>
          </cell>
        </row>
        <row r="441">
          <cell r="F441">
            <v>18</v>
          </cell>
          <cell r="J441" t="str">
            <v>НП4</v>
          </cell>
          <cell r="M441" t="str">
            <v>горизонт 1500м.</v>
          </cell>
          <cell r="P441">
            <v>32</v>
          </cell>
          <cell r="T441">
            <v>43039.866432000003</v>
          </cell>
          <cell r="V441">
            <v>0</v>
          </cell>
          <cell r="W441">
            <v>1694.2752359999999</v>
          </cell>
          <cell r="X441">
            <v>748.48</v>
          </cell>
          <cell r="Y441">
            <v>19880.355390000001</v>
          </cell>
          <cell r="AB441">
            <v>1131</v>
          </cell>
          <cell r="AE441">
            <v>192.3</v>
          </cell>
          <cell r="AF441">
            <v>274.14526534859522</v>
          </cell>
          <cell r="AH441">
            <v>0</v>
          </cell>
          <cell r="AI441">
            <v>13432.275080921054</v>
          </cell>
          <cell r="AL441">
            <v>990</v>
          </cell>
          <cell r="AN441">
            <v>1760</v>
          </cell>
          <cell r="AQ441">
            <v>3456</v>
          </cell>
          <cell r="AW441">
            <v>0</v>
          </cell>
          <cell r="AY441">
            <v>0</v>
          </cell>
          <cell r="BB441">
            <v>3661.4359478463898</v>
          </cell>
          <cell r="BF441">
            <v>0</v>
          </cell>
          <cell r="BH441">
            <v>4602.5471840000009</v>
          </cell>
          <cell r="BN441">
            <v>10479.1</v>
          </cell>
          <cell r="BO441">
            <v>1595.5110064736843</v>
          </cell>
          <cell r="BP441">
            <v>705.82570769892482</v>
          </cell>
          <cell r="BQ441">
            <v>0</v>
          </cell>
        </row>
        <row r="442">
          <cell r="F442">
            <v>18</v>
          </cell>
          <cell r="J442" t="str">
            <v>НП4</v>
          </cell>
          <cell r="M442" t="str">
            <v>горизонт 1500м.</v>
          </cell>
          <cell r="N442" t="str">
            <v>пилот</v>
          </cell>
          <cell r="P442">
            <v>39</v>
          </cell>
          <cell r="T442">
            <v>52454.837214000006</v>
          </cell>
          <cell r="V442">
            <v>0</v>
          </cell>
          <cell r="W442">
            <v>1694.2752359999999</v>
          </cell>
          <cell r="X442">
            <v>912.21</v>
          </cell>
          <cell r="Y442">
            <v>24254.955389999999</v>
          </cell>
          <cell r="AB442">
            <v>1521</v>
          </cell>
          <cell r="AE442">
            <v>192.3</v>
          </cell>
          <cell r="AF442">
            <v>332.61935483870968</v>
          </cell>
          <cell r="AH442">
            <v>0</v>
          </cell>
          <cell r="AI442">
            <v>18064.094074342105</v>
          </cell>
          <cell r="AL442">
            <v>1155</v>
          </cell>
          <cell r="AN442">
            <v>2145</v>
          </cell>
          <cell r="AQ442">
            <v>4212</v>
          </cell>
          <cell r="AW442">
            <v>0</v>
          </cell>
          <cell r="AY442">
            <v>0</v>
          </cell>
          <cell r="BB442">
            <v>3661.4359478463903</v>
          </cell>
          <cell r="BF442">
            <v>0</v>
          </cell>
          <cell r="BH442">
            <v>5609.3543804999999</v>
          </cell>
          <cell r="BN442">
            <v>10479.1</v>
          </cell>
          <cell r="BO442">
            <v>1979.2565259473686</v>
          </cell>
          <cell r="BP442">
            <v>807.9762453333334</v>
          </cell>
          <cell r="BQ442">
            <v>0</v>
          </cell>
        </row>
        <row r="443">
          <cell r="F443">
            <v>18</v>
          </cell>
          <cell r="J443" t="str">
            <v>НП4</v>
          </cell>
          <cell r="M443" t="str">
            <v>горизонт 1500м.</v>
          </cell>
          <cell r="P443">
            <v>32</v>
          </cell>
          <cell r="T443">
            <v>43039.866432000003</v>
          </cell>
          <cell r="V443">
            <v>0</v>
          </cell>
          <cell r="W443">
            <v>1694.2752359999999</v>
          </cell>
          <cell r="X443">
            <v>748.48</v>
          </cell>
          <cell r="Y443">
            <v>19880.355390000001</v>
          </cell>
          <cell r="AB443">
            <v>1131</v>
          </cell>
          <cell r="AE443">
            <v>192.3</v>
          </cell>
          <cell r="AF443">
            <v>273.68740894901146</v>
          </cell>
          <cell r="AH443">
            <v>0</v>
          </cell>
          <cell r="AI443">
            <v>13432.275080921052</v>
          </cell>
          <cell r="AL443">
            <v>990</v>
          </cell>
          <cell r="AN443">
            <v>1760</v>
          </cell>
          <cell r="AQ443">
            <v>3456</v>
          </cell>
          <cell r="AW443">
            <v>0</v>
          </cell>
          <cell r="AY443">
            <v>0</v>
          </cell>
          <cell r="BB443">
            <v>3661.4359478463898</v>
          </cell>
          <cell r="BF443">
            <v>0</v>
          </cell>
          <cell r="BH443">
            <v>4602.547184</v>
          </cell>
          <cell r="BN443">
            <v>10479.1</v>
          </cell>
          <cell r="BO443">
            <v>1595.5110064736843</v>
          </cell>
          <cell r="BP443">
            <v>701.52463243010766</v>
          </cell>
          <cell r="BQ443">
            <v>0</v>
          </cell>
        </row>
        <row r="444">
          <cell r="F444">
            <v>18</v>
          </cell>
          <cell r="J444" t="str">
            <v>НП4</v>
          </cell>
          <cell r="M444" t="str">
            <v>горизонт 1500м.</v>
          </cell>
          <cell r="P444">
            <v>32</v>
          </cell>
          <cell r="T444">
            <v>43039.866432000003</v>
          </cell>
          <cell r="V444">
            <v>0</v>
          </cell>
          <cell r="W444">
            <v>1694.2752359999999</v>
          </cell>
          <cell r="X444">
            <v>748.48</v>
          </cell>
          <cell r="Y444">
            <v>19880.355390000001</v>
          </cell>
          <cell r="AB444">
            <v>1131</v>
          </cell>
          <cell r="AE444">
            <v>192.3</v>
          </cell>
          <cell r="AF444">
            <v>272.54276795005205</v>
          </cell>
          <cell r="AH444">
            <v>0</v>
          </cell>
          <cell r="AI444">
            <v>13432.275080921052</v>
          </cell>
          <cell r="AL444">
            <v>990</v>
          </cell>
          <cell r="AN444">
            <v>1760</v>
          </cell>
          <cell r="AQ444">
            <v>3456</v>
          </cell>
          <cell r="AW444">
            <v>0</v>
          </cell>
          <cell r="AY444">
            <v>0</v>
          </cell>
          <cell r="BB444">
            <v>3661.4359478463898</v>
          </cell>
          <cell r="BF444">
            <v>0</v>
          </cell>
          <cell r="BH444">
            <v>4602.5471840000009</v>
          </cell>
          <cell r="BN444">
            <v>10479.1</v>
          </cell>
          <cell r="BO444">
            <v>1595.5110064736843</v>
          </cell>
          <cell r="BP444">
            <v>690.77194425806454</v>
          </cell>
          <cell r="BQ444">
            <v>0</v>
          </cell>
        </row>
        <row r="445">
          <cell r="F445">
            <v>18</v>
          </cell>
          <cell r="J445" t="str">
            <v>НП4</v>
          </cell>
          <cell r="M445" t="str">
            <v>горизонт 1500м.</v>
          </cell>
          <cell r="P445">
            <v>32</v>
          </cell>
          <cell r="T445">
            <v>43039.866432000003</v>
          </cell>
          <cell r="V445">
            <v>0</v>
          </cell>
          <cell r="W445">
            <v>1694.2752359999999</v>
          </cell>
          <cell r="X445">
            <v>748.48</v>
          </cell>
          <cell r="Y445">
            <v>19880.355390000001</v>
          </cell>
          <cell r="AB445">
            <v>1131</v>
          </cell>
          <cell r="AE445">
            <v>192.3</v>
          </cell>
          <cell r="AF445">
            <v>273.57294484911552</v>
          </cell>
          <cell r="AH445">
            <v>0</v>
          </cell>
          <cell r="AI445">
            <v>13432.275080921052</v>
          </cell>
          <cell r="AL445">
            <v>990</v>
          </cell>
          <cell r="AN445">
            <v>1760</v>
          </cell>
          <cell r="AQ445">
            <v>3456</v>
          </cell>
          <cell r="AW445">
            <v>0</v>
          </cell>
          <cell r="AY445">
            <v>0</v>
          </cell>
          <cell r="BB445">
            <v>3661.4359478463898</v>
          </cell>
          <cell r="BF445">
            <v>0</v>
          </cell>
          <cell r="BH445">
            <v>4602.5471840000009</v>
          </cell>
          <cell r="BN445">
            <v>10479.1</v>
          </cell>
          <cell r="BO445">
            <v>1595.5110064736843</v>
          </cell>
          <cell r="BP445">
            <v>700.4493636129032</v>
          </cell>
          <cell r="BQ445">
            <v>0</v>
          </cell>
        </row>
        <row r="446">
          <cell r="F446">
            <v>18</v>
          </cell>
          <cell r="J446" t="str">
            <v>НП4</v>
          </cell>
          <cell r="M446" t="str">
            <v>горизонт 1500м.</v>
          </cell>
          <cell r="P446">
            <v>32</v>
          </cell>
          <cell r="T446">
            <v>43039.866432000003</v>
          </cell>
          <cell r="V446">
            <v>0</v>
          </cell>
          <cell r="W446">
            <v>1694.2752359999999</v>
          </cell>
          <cell r="X446">
            <v>748.48</v>
          </cell>
          <cell r="Y446">
            <v>19880.355390000001</v>
          </cell>
          <cell r="AB446">
            <v>1131</v>
          </cell>
          <cell r="AE446">
            <v>192.3</v>
          </cell>
          <cell r="AF446">
            <v>273.11508844953175</v>
          </cell>
          <cell r="AH446">
            <v>0</v>
          </cell>
          <cell r="AI446">
            <v>13432.275080921052</v>
          </cell>
          <cell r="AL446">
            <v>990</v>
          </cell>
          <cell r="AN446">
            <v>1760</v>
          </cell>
          <cell r="AQ446">
            <v>3456</v>
          </cell>
          <cell r="AW446">
            <v>0</v>
          </cell>
          <cell r="AY446">
            <v>0</v>
          </cell>
          <cell r="BB446">
            <v>3661.4359478463898</v>
          </cell>
          <cell r="BF446">
            <v>0</v>
          </cell>
          <cell r="BH446">
            <v>4602.547184</v>
          </cell>
          <cell r="BN446">
            <v>10479.1</v>
          </cell>
          <cell r="BO446">
            <v>1595.5110064736843</v>
          </cell>
          <cell r="BP446">
            <v>696.14828834408604</v>
          </cell>
          <cell r="BQ446">
            <v>0</v>
          </cell>
        </row>
        <row r="447">
          <cell r="C447" t="str">
            <v>ГРП</v>
          </cell>
          <cell r="F447">
            <v>18</v>
          </cell>
          <cell r="J447" t="str">
            <v>Ю2-6</v>
          </cell>
          <cell r="M447" t="str">
            <v>горизонт 1000м.</v>
          </cell>
          <cell r="P447">
            <v>30</v>
          </cell>
          <cell r="T447">
            <v>40349.874779999998</v>
          </cell>
          <cell r="V447">
            <v>0</v>
          </cell>
          <cell r="W447">
            <v>1694.2752359999999</v>
          </cell>
          <cell r="X447">
            <v>701.7</v>
          </cell>
          <cell r="Y447">
            <v>17085.855390000001</v>
          </cell>
          <cell r="AB447">
            <v>1001</v>
          </cell>
          <cell r="AE447">
            <v>192.3</v>
          </cell>
          <cell r="AF447">
            <v>256.82518210197713</v>
          </cell>
          <cell r="AH447">
            <v>0</v>
          </cell>
          <cell r="AI447">
            <v>11888.335416447368</v>
          </cell>
          <cell r="AL447">
            <v>990</v>
          </cell>
          <cell r="AN447">
            <v>1650</v>
          </cell>
          <cell r="AQ447">
            <v>3240</v>
          </cell>
          <cell r="AW447">
            <v>22496</v>
          </cell>
          <cell r="AY447">
            <v>2800</v>
          </cell>
          <cell r="BB447">
            <v>3661.4359478463898</v>
          </cell>
          <cell r="BF447">
            <v>7200</v>
          </cell>
          <cell r="BH447">
            <v>4314.8879850000012</v>
          </cell>
          <cell r="BN447">
            <v>9193</v>
          </cell>
          <cell r="BO447">
            <v>1471.9958333157895</v>
          </cell>
          <cell r="BP447">
            <v>894.87947113978498</v>
          </cell>
          <cell r="BQ447">
            <v>95</v>
          </cell>
        </row>
        <row r="448">
          <cell r="C448" t="str">
            <v>ГРП</v>
          </cell>
          <cell r="F448">
            <v>18.100000000000001</v>
          </cell>
          <cell r="J448" t="str">
            <v>Ю2-6</v>
          </cell>
          <cell r="M448" t="str">
            <v>горизонт 1000м.</v>
          </cell>
          <cell r="N448" t="str">
            <v>пилот</v>
          </cell>
          <cell r="P448">
            <v>39</v>
          </cell>
          <cell r="T448">
            <v>52454.837214000014</v>
          </cell>
          <cell r="V448">
            <v>0</v>
          </cell>
          <cell r="W448">
            <v>63011.150666000001</v>
          </cell>
          <cell r="X448">
            <v>912.21</v>
          </cell>
          <cell r="Y448">
            <v>20804.955389999999</v>
          </cell>
          <cell r="AB448">
            <v>1261</v>
          </cell>
          <cell r="AE448">
            <v>192.3</v>
          </cell>
          <cell r="AF448">
            <v>332.16149843912586</v>
          </cell>
          <cell r="AH448">
            <v>0</v>
          </cell>
          <cell r="AI448">
            <v>14976.21474539474</v>
          </cell>
          <cell r="AL448">
            <v>1155</v>
          </cell>
          <cell r="AN448">
            <v>2145</v>
          </cell>
          <cell r="AQ448">
            <v>4212</v>
          </cell>
          <cell r="AW448">
            <v>22496</v>
          </cell>
          <cell r="AY448">
            <v>2800</v>
          </cell>
          <cell r="BB448">
            <v>3661.4359478463898</v>
          </cell>
          <cell r="BF448">
            <v>7200</v>
          </cell>
          <cell r="BH448">
            <v>5609.3543805000008</v>
          </cell>
          <cell r="BN448">
            <v>9193</v>
          </cell>
          <cell r="BO448">
            <v>2615.6841796315794</v>
          </cell>
          <cell r="BP448">
            <v>1027.6751700645161</v>
          </cell>
          <cell r="BQ448">
            <v>95</v>
          </cell>
        </row>
        <row r="449">
          <cell r="C449" t="str">
            <v>ГРП</v>
          </cell>
          <cell r="F449">
            <v>18.100000000000001</v>
          </cell>
          <cell r="J449" t="str">
            <v>Ю2-6</v>
          </cell>
          <cell r="M449" t="str">
            <v>горизонт 1000м.</v>
          </cell>
          <cell r="P449">
            <v>30</v>
          </cell>
          <cell r="T449">
            <v>40349.874779999998</v>
          </cell>
          <cell r="V449">
            <v>0</v>
          </cell>
          <cell r="W449">
            <v>1694.2752359999999</v>
          </cell>
          <cell r="X449">
            <v>701.7</v>
          </cell>
          <cell r="Y449">
            <v>17085.855390000001</v>
          </cell>
          <cell r="AB449">
            <v>1001</v>
          </cell>
          <cell r="AE449">
            <v>192.3</v>
          </cell>
          <cell r="AF449">
            <v>258.08428720083248</v>
          </cell>
          <cell r="AH449">
            <v>0</v>
          </cell>
          <cell r="AI449">
            <v>11888.335416447369</v>
          </cell>
          <cell r="AL449">
            <v>990</v>
          </cell>
          <cell r="AN449">
            <v>1650</v>
          </cell>
          <cell r="AQ449">
            <v>3240</v>
          </cell>
          <cell r="AW449">
            <v>22496</v>
          </cell>
          <cell r="AY449">
            <v>2800</v>
          </cell>
          <cell r="BB449">
            <v>3661.4359478463898</v>
          </cell>
          <cell r="BF449">
            <v>7200</v>
          </cell>
          <cell r="BH449">
            <v>4314.8879850000003</v>
          </cell>
          <cell r="BN449">
            <v>9193</v>
          </cell>
          <cell r="BO449">
            <v>2355.4538333157898</v>
          </cell>
          <cell r="BP449">
            <v>906.70742812903222</v>
          </cell>
          <cell r="BQ449">
            <v>95</v>
          </cell>
        </row>
        <row r="450">
          <cell r="C450" t="str">
            <v>ГРП</v>
          </cell>
          <cell r="F450">
            <v>18.100000000000001</v>
          </cell>
          <cell r="J450" t="str">
            <v>Ю2-6</v>
          </cell>
          <cell r="M450" t="str">
            <v>горизонт 1000м.</v>
          </cell>
          <cell r="P450">
            <v>30</v>
          </cell>
          <cell r="T450">
            <v>40349.874779999998</v>
          </cell>
          <cell r="V450">
            <v>0</v>
          </cell>
          <cell r="W450">
            <v>1694.2752359999999</v>
          </cell>
          <cell r="X450">
            <v>701.7</v>
          </cell>
          <cell r="Y450">
            <v>17085.855390000001</v>
          </cell>
          <cell r="AB450">
            <v>1001</v>
          </cell>
          <cell r="AE450">
            <v>192.3</v>
          </cell>
          <cell r="AF450">
            <v>257.71636687973836</v>
          </cell>
          <cell r="AH450">
            <v>0</v>
          </cell>
          <cell r="AI450">
            <v>11888.335416447368</v>
          </cell>
          <cell r="AL450">
            <v>990</v>
          </cell>
          <cell r="AN450">
            <v>1650</v>
          </cell>
          <cell r="AQ450">
            <v>3240</v>
          </cell>
          <cell r="AW450">
            <v>22496</v>
          </cell>
          <cell r="AY450">
            <v>2800</v>
          </cell>
          <cell r="BB450">
            <v>3661.4359478463898</v>
          </cell>
          <cell r="BF450">
            <v>7200</v>
          </cell>
          <cell r="BH450">
            <v>4314.8879850000012</v>
          </cell>
          <cell r="BN450">
            <v>9193</v>
          </cell>
          <cell r="BO450">
            <v>2355.4538333157898</v>
          </cell>
          <cell r="BP450">
            <v>903.25120693087558</v>
          </cell>
          <cell r="BQ450">
            <v>95</v>
          </cell>
        </row>
        <row r="451">
          <cell r="C451" t="str">
            <v>ГРП</v>
          </cell>
          <cell r="F451">
            <v>18.100000000000001</v>
          </cell>
          <cell r="J451" t="str">
            <v>Ю2-6</v>
          </cell>
          <cell r="M451" t="str">
            <v>горизонт 1000м.</v>
          </cell>
          <cell r="P451">
            <v>30</v>
          </cell>
          <cell r="T451">
            <v>40349.874779999998</v>
          </cell>
          <cell r="V451">
            <v>0</v>
          </cell>
          <cell r="W451">
            <v>1694.2752359999999</v>
          </cell>
          <cell r="X451">
            <v>701.7</v>
          </cell>
          <cell r="Y451">
            <v>17085.855390000001</v>
          </cell>
          <cell r="AB451">
            <v>1001</v>
          </cell>
          <cell r="AE451">
            <v>192.3</v>
          </cell>
          <cell r="AF451">
            <v>256.59625390218525</v>
          </cell>
          <cell r="AH451">
            <v>0</v>
          </cell>
          <cell r="AI451">
            <v>11888.335416447369</v>
          </cell>
          <cell r="AL451">
            <v>990</v>
          </cell>
          <cell r="AN451">
            <v>1650</v>
          </cell>
          <cell r="AQ451">
            <v>3240</v>
          </cell>
          <cell r="AW451">
            <v>22496</v>
          </cell>
          <cell r="AY451">
            <v>2800</v>
          </cell>
          <cell r="BB451">
            <v>3661.4359478463898</v>
          </cell>
          <cell r="BF451">
            <v>7200</v>
          </cell>
          <cell r="BH451">
            <v>4314.8879849999994</v>
          </cell>
          <cell r="BN451">
            <v>9193</v>
          </cell>
          <cell r="BO451">
            <v>2355.4538333157898</v>
          </cell>
          <cell r="BP451">
            <v>892.7289335053764</v>
          </cell>
          <cell r="BQ451">
            <v>95</v>
          </cell>
        </row>
        <row r="452">
          <cell r="C452" t="str">
            <v>ГРП</v>
          </cell>
          <cell r="F452">
            <v>18.100000000000001</v>
          </cell>
          <cell r="J452" t="str">
            <v>Ю2-6</v>
          </cell>
          <cell r="M452" t="str">
            <v>горизонт 1000м.</v>
          </cell>
          <cell r="P452">
            <v>30</v>
          </cell>
          <cell r="T452">
            <v>40349.874779999998</v>
          </cell>
          <cell r="V452">
            <v>0</v>
          </cell>
          <cell r="W452">
            <v>1694.2752359999999</v>
          </cell>
          <cell r="X452">
            <v>701.7</v>
          </cell>
          <cell r="Y452">
            <v>17085.855390000001</v>
          </cell>
          <cell r="AB452">
            <v>1001</v>
          </cell>
          <cell r="AE452">
            <v>192.3</v>
          </cell>
          <cell r="AF452">
            <v>256.0239334027055</v>
          </cell>
          <cell r="AH452">
            <v>0</v>
          </cell>
          <cell r="AI452">
            <v>11888.335416447368</v>
          </cell>
          <cell r="AL452">
            <v>990</v>
          </cell>
          <cell r="AN452">
            <v>1650</v>
          </cell>
          <cell r="AQ452">
            <v>3240</v>
          </cell>
          <cell r="AW452">
            <v>22496</v>
          </cell>
          <cell r="AY452">
            <v>2800</v>
          </cell>
          <cell r="BB452">
            <v>3661.4359478463898</v>
          </cell>
          <cell r="BF452">
            <v>7200</v>
          </cell>
          <cell r="BH452">
            <v>4314.8879850000012</v>
          </cell>
          <cell r="BN452">
            <v>9193</v>
          </cell>
          <cell r="BO452">
            <v>2355.4538333157898</v>
          </cell>
          <cell r="BP452">
            <v>887.3525894193549</v>
          </cell>
          <cell r="BQ452">
            <v>95</v>
          </cell>
        </row>
        <row r="453">
          <cell r="C453" t="str">
            <v>ГРП</v>
          </cell>
          <cell r="F453">
            <v>18.100000000000001</v>
          </cell>
          <cell r="J453" t="str">
            <v>Ю2-6</v>
          </cell>
          <cell r="M453" t="str">
            <v>горизонт 1000м.</v>
          </cell>
          <cell r="N453" t="str">
            <v>пилот</v>
          </cell>
          <cell r="P453">
            <v>39</v>
          </cell>
          <cell r="T453">
            <v>52454.837214000006</v>
          </cell>
          <cell r="V453">
            <v>0</v>
          </cell>
          <cell r="W453">
            <v>1694.2752359999999</v>
          </cell>
          <cell r="X453">
            <v>912.21</v>
          </cell>
          <cell r="Y453">
            <v>20804.955389999999</v>
          </cell>
          <cell r="AB453">
            <v>1261</v>
          </cell>
          <cell r="AE453">
            <v>192.3</v>
          </cell>
          <cell r="AF453">
            <v>333.87845993756508</v>
          </cell>
          <cell r="AH453">
            <v>0</v>
          </cell>
          <cell r="AI453">
            <v>14976.214745394738</v>
          </cell>
          <cell r="AL453">
            <v>1155</v>
          </cell>
          <cell r="AN453">
            <v>2145</v>
          </cell>
          <cell r="AQ453">
            <v>4212</v>
          </cell>
          <cell r="AW453">
            <v>22496</v>
          </cell>
          <cell r="AY453">
            <v>2800</v>
          </cell>
          <cell r="BB453">
            <v>3661.4359478463898</v>
          </cell>
          <cell r="BF453">
            <v>7200</v>
          </cell>
          <cell r="BH453">
            <v>5609.3543804999999</v>
          </cell>
          <cell r="BN453">
            <v>9193</v>
          </cell>
          <cell r="BO453">
            <v>2615.6841796315794</v>
          </cell>
          <cell r="BP453">
            <v>1043.8042023225807</v>
          </cell>
          <cell r="BQ453">
            <v>95</v>
          </cell>
        </row>
        <row r="454">
          <cell r="C454" t="str">
            <v>ГРП</v>
          </cell>
          <cell r="F454">
            <v>18.100000000000001</v>
          </cell>
          <cell r="J454" t="str">
            <v>Ю2-6</v>
          </cell>
          <cell r="M454" t="str">
            <v>горизонт 1000м.</v>
          </cell>
          <cell r="P454">
            <v>30</v>
          </cell>
          <cell r="T454">
            <v>40349.874779999998</v>
          </cell>
          <cell r="V454">
            <v>0</v>
          </cell>
          <cell r="W454">
            <v>1694.2752359999999</v>
          </cell>
          <cell r="X454">
            <v>701.7</v>
          </cell>
          <cell r="Y454">
            <v>17085.855390000001</v>
          </cell>
          <cell r="AB454">
            <v>1001.0000000000001</v>
          </cell>
          <cell r="AE454">
            <v>192.3</v>
          </cell>
          <cell r="AF454">
            <v>255.50884495317379</v>
          </cell>
          <cell r="AH454">
            <v>0</v>
          </cell>
          <cell r="AI454">
            <v>11888.335416447369</v>
          </cell>
          <cell r="AL454">
            <v>990</v>
          </cell>
          <cell r="AN454">
            <v>1650</v>
          </cell>
          <cell r="AQ454">
            <v>3240</v>
          </cell>
          <cell r="AW454">
            <v>22496</v>
          </cell>
          <cell r="AY454">
            <v>2800</v>
          </cell>
          <cell r="BB454">
            <v>3661.4359478463898</v>
          </cell>
          <cell r="BF454">
            <v>7200</v>
          </cell>
          <cell r="BH454">
            <v>4314.8879850000003</v>
          </cell>
          <cell r="BN454">
            <v>9193</v>
          </cell>
          <cell r="BO454">
            <v>2355.4538333157898</v>
          </cell>
          <cell r="BP454">
            <v>882.51387974193551</v>
          </cell>
          <cell r="BQ454">
            <v>95</v>
          </cell>
        </row>
        <row r="455">
          <cell r="C455" t="str">
            <v>ГРП</v>
          </cell>
          <cell r="F455">
            <v>18.100000000000001</v>
          </cell>
          <cell r="J455" t="str">
            <v>Ю2-6</v>
          </cell>
          <cell r="M455" t="str">
            <v>горизонт 1000м.</v>
          </cell>
          <cell r="P455">
            <v>30</v>
          </cell>
          <cell r="T455">
            <v>40349.874780000006</v>
          </cell>
          <cell r="V455">
            <v>0</v>
          </cell>
          <cell r="W455">
            <v>1694.2752359999999</v>
          </cell>
          <cell r="X455">
            <v>701.69999999999993</v>
          </cell>
          <cell r="Y455">
            <v>17085.855390000001</v>
          </cell>
          <cell r="AB455">
            <v>1001</v>
          </cell>
          <cell r="AE455">
            <v>192.3</v>
          </cell>
          <cell r="AF455">
            <v>255.68054110301767</v>
          </cell>
          <cell r="AH455">
            <v>0</v>
          </cell>
          <cell r="AI455">
            <v>11888.335416447369</v>
          </cell>
          <cell r="AL455">
            <v>990</v>
          </cell>
          <cell r="AN455">
            <v>1650</v>
          </cell>
          <cell r="AQ455">
            <v>3240</v>
          </cell>
          <cell r="AW455">
            <v>22496</v>
          </cell>
          <cell r="AY455">
            <v>2800</v>
          </cell>
          <cell r="BB455">
            <v>3661.4359478463898</v>
          </cell>
          <cell r="BF455">
            <v>7200</v>
          </cell>
          <cell r="BH455">
            <v>4314.8879850000003</v>
          </cell>
          <cell r="BN455">
            <v>9193</v>
          </cell>
          <cell r="BO455">
            <v>2355.4538333157898</v>
          </cell>
          <cell r="BP455">
            <v>884.12678296774197</v>
          </cell>
          <cell r="BQ455">
            <v>95</v>
          </cell>
        </row>
        <row r="456">
          <cell r="C456" t="str">
            <v>ГРП</v>
          </cell>
          <cell r="F456">
            <v>19</v>
          </cell>
          <cell r="J456" t="str">
            <v>Ю2-6</v>
          </cell>
          <cell r="M456" t="str">
            <v>горизонт 1000м.</v>
          </cell>
          <cell r="P456">
            <v>30</v>
          </cell>
          <cell r="T456">
            <v>40349.874779999998</v>
          </cell>
          <cell r="V456">
            <v>0</v>
          </cell>
          <cell r="W456">
            <v>63011.150666000001</v>
          </cell>
          <cell r="X456">
            <v>701.7</v>
          </cell>
          <cell r="Y456">
            <v>17085.855390000001</v>
          </cell>
          <cell r="AB456">
            <v>1001</v>
          </cell>
          <cell r="AE456">
            <v>192.3</v>
          </cell>
          <cell r="AF456">
            <v>256.25286160249738</v>
          </cell>
          <cell r="AH456">
            <v>0</v>
          </cell>
          <cell r="AI456">
            <v>11888.335416447368</v>
          </cell>
          <cell r="AL456">
            <v>990</v>
          </cell>
          <cell r="AN456">
            <v>1650</v>
          </cell>
          <cell r="AQ456">
            <v>3240</v>
          </cell>
          <cell r="AW456">
            <v>22496</v>
          </cell>
          <cell r="AY456">
            <v>2800</v>
          </cell>
          <cell r="BB456">
            <v>3661.4359478463898</v>
          </cell>
          <cell r="BF456">
            <v>7200</v>
          </cell>
          <cell r="BH456">
            <v>4314.8879850000012</v>
          </cell>
          <cell r="BN456">
            <v>9193</v>
          </cell>
          <cell r="BO456">
            <v>1560.3416333157897</v>
          </cell>
          <cell r="BP456">
            <v>889.50312705376348</v>
          </cell>
          <cell r="BQ456">
            <v>95</v>
          </cell>
        </row>
        <row r="457">
          <cell r="C457" t="str">
            <v>ГРП</v>
          </cell>
          <cell r="F457">
            <v>19</v>
          </cell>
          <cell r="J457" t="str">
            <v>Ю2-6</v>
          </cell>
          <cell r="M457" t="str">
            <v>горизонт 1000м.</v>
          </cell>
          <cell r="N457" t="str">
            <v>пилот</v>
          </cell>
          <cell r="O457" t="str">
            <v>керн</v>
          </cell>
          <cell r="P457">
            <v>76</v>
          </cell>
          <cell r="T457">
            <v>102219.682776</v>
          </cell>
          <cell r="V457">
            <v>8251.6214880000007</v>
          </cell>
          <cell r="W457">
            <v>1694.2752359999999</v>
          </cell>
          <cell r="X457">
            <v>1777.6400000000003</v>
          </cell>
          <cell r="Y457">
            <v>20804.955389999999</v>
          </cell>
          <cell r="AB457">
            <v>1261.0000000000002</v>
          </cell>
          <cell r="AE457">
            <v>192.3</v>
          </cell>
          <cell r="AF457">
            <v>652.43995837669092</v>
          </cell>
          <cell r="AH457">
            <v>0</v>
          </cell>
          <cell r="AI457">
            <v>14976.214745394738</v>
          </cell>
          <cell r="AL457">
            <v>1155</v>
          </cell>
          <cell r="AN457">
            <v>4180</v>
          </cell>
          <cell r="AQ457">
            <v>8208</v>
          </cell>
          <cell r="AW457">
            <v>22496</v>
          </cell>
          <cell r="AY457">
            <v>2800</v>
          </cell>
          <cell r="BB457">
            <v>3661.4359478463903</v>
          </cell>
          <cell r="BF457">
            <v>7200</v>
          </cell>
          <cell r="BH457">
            <v>10931.049562000002</v>
          </cell>
          <cell r="BN457">
            <v>9193</v>
          </cell>
          <cell r="BO457">
            <v>1820.5719796315793</v>
          </cell>
          <cell r="BP457">
            <v>1672.8364603870968</v>
          </cell>
          <cell r="BQ457">
            <v>95</v>
          </cell>
        </row>
        <row r="458">
          <cell r="C458" t="str">
            <v>ГРП</v>
          </cell>
          <cell r="F458">
            <v>19</v>
          </cell>
          <cell r="J458" t="str">
            <v>Ю2-6</v>
          </cell>
          <cell r="M458" t="str">
            <v>горизонт 1000м.</v>
          </cell>
          <cell r="P458">
            <v>30</v>
          </cell>
          <cell r="T458">
            <v>40349.874779999998</v>
          </cell>
          <cell r="V458">
            <v>0</v>
          </cell>
          <cell r="W458">
            <v>1694.2752359999999</v>
          </cell>
          <cell r="X458">
            <v>701.7</v>
          </cell>
          <cell r="Y458">
            <v>17085.855390000001</v>
          </cell>
          <cell r="AB458">
            <v>1001</v>
          </cell>
          <cell r="AE458">
            <v>192.3</v>
          </cell>
          <cell r="AF458">
            <v>256.42455775234134</v>
          </cell>
          <cell r="AH458">
            <v>0</v>
          </cell>
          <cell r="AI458">
            <v>11888.335416447369</v>
          </cell>
          <cell r="AL458">
            <v>990</v>
          </cell>
          <cell r="AN458">
            <v>1650</v>
          </cell>
          <cell r="AQ458">
            <v>3240</v>
          </cell>
          <cell r="AW458">
            <v>22496</v>
          </cell>
          <cell r="AY458">
            <v>2800</v>
          </cell>
          <cell r="BB458">
            <v>3661.4359478463898</v>
          </cell>
          <cell r="BF458">
            <v>7200</v>
          </cell>
          <cell r="BH458">
            <v>4314.8879850000003</v>
          </cell>
          <cell r="BN458">
            <v>9193</v>
          </cell>
          <cell r="BO458">
            <v>1560.3416333157897</v>
          </cell>
          <cell r="BP458">
            <v>891.11603027956994</v>
          </cell>
          <cell r="BQ458">
            <v>95</v>
          </cell>
        </row>
        <row r="459">
          <cell r="C459" t="str">
            <v>ГРП</v>
          </cell>
          <cell r="F459">
            <v>19</v>
          </cell>
          <cell r="J459" t="str">
            <v>Ю2-6</v>
          </cell>
          <cell r="M459" t="str">
            <v>горизонт 1000м.</v>
          </cell>
          <cell r="P459">
            <v>30</v>
          </cell>
          <cell r="T459">
            <v>40349.874779999998</v>
          </cell>
          <cell r="V459">
            <v>0</v>
          </cell>
          <cell r="W459">
            <v>1694.2752359999999</v>
          </cell>
          <cell r="X459">
            <v>701.7</v>
          </cell>
          <cell r="Y459">
            <v>17085.855390000001</v>
          </cell>
          <cell r="AB459">
            <v>1001</v>
          </cell>
          <cell r="AE459">
            <v>192.3</v>
          </cell>
          <cell r="AF459">
            <v>256.19562955254941</v>
          </cell>
          <cell r="AH459">
            <v>0</v>
          </cell>
          <cell r="AI459">
            <v>11888.335416447368</v>
          </cell>
          <cell r="AL459">
            <v>990</v>
          </cell>
          <cell r="AN459">
            <v>1650</v>
          </cell>
          <cell r="AQ459">
            <v>3240</v>
          </cell>
          <cell r="AW459">
            <v>22496</v>
          </cell>
          <cell r="AY459">
            <v>2800</v>
          </cell>
          <cell r="BB459">
            <v>3661.4359478463898</v>
          </cell>
          <cell r="BF459">
            <v>7200</v>
          </cell>
          <cell r="BH459">
            <v>4314.8879850000012</v>
          </cell>
          <cell r="BN459">
            <v>9193</v>
          </cell>
          <cell r="BO459">
            <v>1560.3416333157893</v>
          </cell>
          <cell r="BP459">
            <v>888.96549264516125</v>
          </cell>
          <cell r="BQ459">
            <v>95</v>
          </cell>
        </row>
        <row r="460">
          <cell r="C460" t="str">
            <v>ГРП</v>
          </cell>
          <cell r="F460">
            <v>19</v>
          </cell>
          <cell r="J460" t="str">
            <v>Ю2-6</v>
          </cell>
          <cell r="M460" t="str">
            <v>горизонт 1000м.</v>
          </cell>
          <cell r="P460">
            <v>30</v>
          </cell>
          <cell r="T460">
            <v>40349.874779999998</v>
          </cell>
          <cell r="V460">
            <v>0</v>
          </cell>
          <cell r="W460">
            <v>1694.2752359999999</v>
          </cell>
          <cell r="X460">
            <v>701.7</v>
          </cell>
          <cell r="Y460">
            <v>17085.855390000001</v>
          </cell>
          <cell r="AB460">
            <v>1001</v>
          </cell>
          <cell r="AE460">
            <v>192.3</v>
          </cell>
          <cell r="AF460">
            <v>256.59625390218525</v>
          </cell>
          <cell r="AH460">
            <v>0</v>
          </cell>
          <cell r="AI460">
            <v>11888.335416447369</v>
          </cell>
          <cell r="AL460">
            <v>990</v>
          </cell>
          <cell r="AN460">
            <v>1650</v>
          </cell>
          <cell r="AQ460">
            <v>3240</v>
          </cell>
          <cell r="AW460">
            <v>22496</v>
          </cell>
          <cell r="AY460">
            <v>2800</v>
          </cell>
          <cell r="BB460">
            <v>3661.4359478463898</v>
          </cell>
          <cell r="BF460">
            <v>7200</v>
          </cell>
          <cell r="BH460">
            <v>4314.8879849999994</v>
          </cell>
          <cell r="BN460">
            <v>9193</v>
          </cell>
          <cell r="BO460">
            <v>1560.3416333157897</v>
          </cell>
          <cell r="BP460">
            <v>892.7289335053764</v>
          </cell>
          <cell r="BQ460">
            <v>95</v>
          </cell>
        </row>
        <row r="461">
          <cell r="C461" t="str">
            <v>ГРП</v>
          </cell>
          <cell r="F461">
            <v>19</v>
          </cell>
          <cell r="J461" t="str">
            <v>Ю2-6</v>
          </cell>
          <cell r="M461" t="str">
            <v>горизонт 1000м.</v>
          </cell>
          <cell r="P461">
            <v>30</v>
          </cell>
          <cell r="T461">
            <v>40349.874779999998</v>
          </cell>
          <cell r="V461">
            <v>0</v>
          </cell>
          <cell r="W461">
            <v>1694.2752359999999</v>
          </cell>
          <cell r="X461">
            <v>701.7</v>
          </cell>
          <cell r="Y461">
            <v>17085.855390000001</v>
          </cell>
          <cell r="AB461">
            <v>1001</v>
          </cell>
          <cell r="AE461">
            <v>192.3</v>
          </cell>
          <cell r="AF461">
            <v>256.0239334027055</v>
          </cell>
          <cell r="AH461">
            <v>0</v>
          </cell>
          <cell r="AI461">
            <v>11888.335416447368</v>
          </cell>
          <cell r="AL461">
            <v>990</v>
          </cell>
          <cell r="AN461">
            <v>1650</v>
          </cell>
          <cell r="AQ461">
            <v>3240</v>
          </cell>
          <cell r="AW461">
            <v>22496</v>
          </cell>
          <cell r="AY461">
            <v>2800</v>
          </cell>
          <cell r="BB461">
            <v>3661.4359478463898</v>
          </cell>
          <cell r="BF461">
            <v>7200</v>
          </cell>
          <cell r="BH461">
            <v>4314.8879850000012</v>
          </cell>
          <cell r="BN461">
            <v>9193</v>
          </cell>
          <cell r="BO461">
            <v>1560.3416333157897</v>
          </cell>
          <cell r="BP461">
            <v>887.3525894193549</v>
          </cell>
          <cell r="BQ461">
            <v>95</v>
          </cell>
        </row>
        <row r="462">
          <cell r="C462" t="str">
            <v>ГРП</v>
          </cell>
          <cell r="F462">
            <v>19</v>
          </cell>
          <cell r="J462" t="str">
            <v>Ю2-6</v>
          </cell>
          <cell r="M462" t="str">
            <v>горизонт 1000м.</v>
          </cell>
          <cell r="N462" t="str">
            <v>пилот</v>
          </cell>
          <cell r="P462">
            <v>39</v>
          </cell>
          <cell r="T462">
            <v>52454.837214000014</v>
          </cell>
          <cell r="V462">
            <v>0</v>
          </cell>
          <cell r="W462">
            <v>1694.2752359999999</v>
          </cell>
          <cell r="X462">
            <v>912.21</v>
          </cell>
          <cell r="Y462">
            <v>20804.955389999999</v>
          </cell>
          <cell r="AB462">
            <v>1261</v>
          </cell>
          <cell r="AE462">
            <v>192.3</v>
          </cell>
          <cell r="AF462">
            <v>332.16149843912592</v>
          </cell>
          <cell r="AH462">
            <v>0</v>
          </cell>
          <cell r="AI462">
            <v>14976.214745394736</v>
          </cell>
          <cell r="AL462">
            <v>1155</v>
          </cell>
          <cell r="AN462">
            <v>2145</v>
          </cell>
          <cell r="AQ462">
            <v>4212</v>
          </cell>
          <cell r="AW462">
            <v>22496</v>
          </cell>
          <cell r="AY462">
            <v>2800</v>
          </cell>
          <cell r="BB462">
            <v>3661.4359478463898</v>
          </cell>
          <cell r="BF462">
            <v>7200</v>
          </cell>
          <cell r="BH462">
            <v>5609.3543804999999</v>
          </cell>
          <cell r="BN462">
            <v>9193</v>
          </cell>
          <cell r="BO462">
            <v>1820.5719796315789</v>
          </cell>
          <cell r="BP462">
            <v>1027.6751700645161</v>
          </cell>
          <cell r="BQ462">
            <v>95</v>
          </cell>
        </row>
        <row r="463">
          <cell r="C463" t="str">
            <v>ГРП</v>
          </cell>
          <cell r="F463">
            <v>19</v>
          </cell>
          <cell r="J463" t="str">
            <v>Ю2-6</v>
          </cell>
          <cell r="M463" t="str">
            <v>горизонт 1000м.</v>
          </cell>
          <cell r="P463">
            <v>30</v>
          </cell>
          <cell r="T463">
            <v>40349.874779999998</v>
          </cell>
          <cell r="V463">
            <v>0</v>
          </cell>
          <cell r="W463">
            <v>1694.2752359999999</v>
          </cell>
          <cell r="X463">
            <v>701.7</v>
          </cell>
          <cell r="Y463">
            <v>17085.855390000001</v>
          </cell>
          <cell r="AB463">
            <v>1001.0000000000001</v>
          </cell>
          <cell r="AE463">
            <v>192.3</v>
          </cell>
          <cell r="AF463">
            <v>257.11134235171698</v>
          </cell>
          <cell r="AH463">
            <v>0</v>
          </cell>
          <cell r="AI463">
            <v>11888.335416447369</v>
          </cell>
          <cell r="AL463">
            <v>990</v>
          </cell>
          <cell r="AN463">
            <v>1650</v>
          </cell>
          <cell r="AQ463">
            <v>3240</v>
          </cell>
          <cell r="AW463">
            <v>22496</v>
          </cell>
          <cell r="AY463">
            <v>2800</v>
          </cell>
          <cell r="BB463">
            <v>3661.4359478463898</v>
          </cell>
          <cell r="BF463">
            <v>7200</v>
          </cell>
          <cell r="BH463">
            <v>4314.8879850000003</v>
          </cell>
          <cell r="BN463">
            <v>9193</v>
          </cell>
          <cell r="BO463">
            <v>1560.3416333157897</v>
          </cell>
          <cell r="BP463">
            <v>897.56764318279579</v>
          </cell>
          <cell r="BQ463">
            <v>95</v>
          </cell>
        </row>
        <row r="464">
          <cell r="C464" t="str">
            <v>ГРП</v>
          </cell>
          <cell r="F464">
            <v>19</v>
          </cell>
          <cell r="J464" t="str">
            <v>Ю2-6</v>
          </cell>
          <cell r="M464" t="str">
            <v>горизонт 1000м.</v>
          </cell>
          <cell r="P464">
            <v>30</v>
          </cell>
          <cell r="T464">
            <v>40349.874780000006</v>
          </cell>
          <cell r="V464">
            <v>0</v>
          </cell>
          <cell r="W464">
            <v>1694.2752359999999</v>
          </cell>
          <cell r="X464">
            <v>701.69999999999993</v>
          </cell>
          <cell r="Y464">
            <v>17085.855390000001</v>
          </cell>
          <cell r="AB464">
            <v>1001</v>
          </cell>
          <cell r="AE464">
            <v>192.3</v>
          </cell>
          <cell r="AF464">
            <v>255.68054110301767</v>
          </cell>
          <cell r="AH464">
            <v>0</v>
          </cell>
          <cell r="AI464">
            <v>11888.335416447369</v>
          </cell>
          <cell r="AL464">
            <v>990</v>
          </cell>
          <cell r="AN464">
            <v>1650</v>
          </cell>
          <cell r="AQ464">
            <v>3240</v>
          </cell>
          <cell r="AW464">
            <v>22496</v>
          </cell>
          <cell r="AY464">
            <v>2800</v>
          </cell>
          <cell r="BB464">
            <v>3661.4359478463898</v>
          </cell>
          <cell r="BF464">
            <v>7200</v>
          </cell>
          <cell r="BH464">
            <v>4314.8879850000003</v>
          </cell>
          <cell r="BN464">
            <v>9193</v>
          </cell>
          <cell r="BO464">
            <v>1560.3416333157897</v>
          </cell>
          <cell r="BP464">
            <v>884.12678296774197</v>
          </cell>
          <cell r="BQ464">
            <v>95</v>
          </cell>
        </row>
        <row r="465">
          <cell r="C465" t="str">
            <v>ГРП</v>
          </cell>
          <cell r="F465">
            <v>19</v>
          </cell>
          <cell r="J465" t="str">
            <v>Ю2-6</v>
          </cell>
          <cell r="M465" t="str">
            <v>горизонт 1000м.</v>
          </cell>
          <cell r="P465">
            <v>30</v>
          </cell>
          <cell r="T465">
            <v>40349.874779999998</v>
          </cell>
          <cell r="V465">
            <v>0</v>
          </cell>
          <cell r="W465">
            <v>1694.2752359999999</v>
          </cell>
          <cell r="X465">
            <v>701.7</v>
          </cell>
          <cell r="Y465">
            <v>17085.855390000001</v>
          </cell>
          <cell r="AB465">
            <v>1001.0000000000001</v>
          </cell>
          <cell r="AE465">
            <v>192.3</v>
          </cell>
          <cell r="AF465">
            <v>256.93964620187302</v>
          </cell>
          <cell r="AH465">
            <v>0</v>
          </cell>
          <cell r="AI465">
            <v>11888.335416447369</v>
          </cell>
          <cell r="AL465">
            <v>990</v>
          </cell>
          <cell r="AN465">
            <v>1650</v>
          </cell>
          <cell r="AQ465">
            <v>3240</v>
          </cell>
          <cell r="AW465">
            <v>22496</v>
          </cell>
          <cell r="AY465">
            <v>2800</v>
          </cell>
          <cell r="BB465">
            <v>3661.4359478463898</v>
          </cell>
          <cell r="BF465">
            <v>7200</v>
          </cell>
          <cell r="BH465">
            <v>4314.8879850000012</v>
          </cell>
          <cell r="BN465">
            <v>9193</v>
          </cell>
          <cell r="BO465">
            <v>1560.3416333157897</v>
          </cell>
          <cell r="BP465">
            <v>895.95473995698921</v>
          </cell>
          <cell r="BQ465">
            <v>95</v>
          </cell>
        </row>
        <row r="466">
          <cell r="C466" t="str">
            <v>ГРП</v>
          </cell>
          <cell r="F466">
            <v>19</v>
          </cell>
          <cell r="J466" t="str">
            <v>Ю2-6</v>
          </cell>
          <cell r="M466" t="str">
            <v>горизонт 1000м.</v>
          </cell>
          <cell r="P466">
            <v>30</v>
          </cell>
          <cell r="T466">
            <v>40349.874779999998</v>
          </cell>
          <cell r="V466">
            <v>0</v>
          </cell>
          <cell r="W466">
            <v>1694.2752359999999</v>
          </cell>
          <cell r="X466">
            <v>701.7</v>
          </cell>
          <cell r="Y466">
            <v>17085.855390000001</v>
          </cell>
          <cell r="AB466">
            <v>1001.0000000000001</v>
          </cell>
          <cell r="AE466">
            <v>192.3</v>
          </cell>
          <cell r="AF466">
            <v>255.50884495317376</v>
          </cell>
          <cell r="AH466">
            <v>0</v>
          </cell>
          <cell r="AI466">
            <v>11888.335416447369</v>
          </cell>
          <cell r="AL466">
            <v>990</v>
          </cell>
          <cell r="AN466">
            <v>1650</v>
          </cell>
          <cell r="AQ466">
            <v>3240</v>
          </cell>
          <cell r="AW466">
            <v>22496</v>
          </cell>
          <cell r="AY466">
            <v>2800</v>
          </cell>
          <cell r="BB466">
            <v>3661.4359478463898</v>
          </cell>
          <cell r="BF466">
            <v>7200</v>
          </cell>
          <cell r="BH466">
            <v>4314.8879850000003</v>
          </cell>
          <cell r="BN466">
            <v>9193</v>
          </cell>
          <cell r="BO466">
            <v>1560.3416333157897</v>
          </cell>
          <cell r="BP466">
            <v>882.51387974193551</v>
          </cell>
          <cell r="BQ466">
            <v>95</v>
          </cell>
        </row>
        <row r="467">
          <cell r="C467" t="str">
            <v>ГРП</v>
          </cell>
          <cell r="F467">
            <v>19</v>
          </cell>
          <cell r="J467" t="str">
            <v>Ю2-6</v>
          </cell>
          <cell r="M467" t="str">
            <v>горизонт 1000м.</v>
          </cell>
          <cell r="P467">
            <v>30</v>
          </cell>
          <cell r="T467">
            <v>40349.874779999998</v>
          </cell>
          <cell r="V467">
            <v>0</v>
          </cell>
          <cell r="W467">
            <v>1694.2752359999999</v>
          </cell>
          <cell r="X467">
            <v>701.7</v>
          </cell>
          <cell r="Y467">
            <v>17085.855390000001</v>
          </cell>
          <cell r="AB467">
            <v>1001</v>
          </cell>
          <cell r="AE467">
            <v>192.3</v>
          </cell>
          <cell r="AF467">
            <v>256.33772291793753</v>
          </cell>
          <cell r="AH467">
            <v>0</v>
          </cell>
          <cell r="AI467">
            <v>11888.335416447368</v>
          </cell>
          <cell r="AL467">
            <v>990</v>
          </cell>
          <cell r="AN467">
            <v>1650</v>
          </cell>
          <cell r="AQ467">
            <v>3240</v>
          </cell>
          <cell r="AW467">
            <v>22496</v>
          </cell>
          <cell r="AY467">
            <v>2800</v>
          </cell>
          <cell r="BB467">
            <v>3661.4359478463898</v>
          </cell>
          <cell r="BF467">
            <v>7200</v>
          </cell>
          <cell r="BH467">
            <v>4314.8879850000012</v>
          </cell>
          <cell r="BN467">
            <v>9193</v>
          </cell>
          <cell r="BO467">
            <v>1560.3416333157897</v>
          </cell>
          <cell r="BP467">
            <v>890.30030910789765</v>
          </cell>
          <cell r="BQ467">
            <v>95</v>
          </cell>
        </row>
        <row r="468">
          <cell r="C468" t="str">
            <v>ГРП</v>
          </cell>
          <cell r="F468">
            <v>19</v>
          </cell>
          <cell r="J468" t="str">
            <v>Ю2-6</v>
          </cell>
          <cell r="M468" t="str">
            <v>горизонт 1000м.</v>
          </cell>
          <cell r="P468">
            <v>30</v>
          </cell>
          <cell r="T468">
            <v>40349.874779999998</v>
          </cell>
          <cell r="V468">
            <v>0</v>
          </cell>
          <cell r="W468">
            <v>1694.2752359999999</v>
          </cell>
          <cell r="X468">
            <v>701.7</v>
          </cell>
          <cell r="Y468">
            <v>17085.855390000001</v>
          </cell>
          <cell r="AB468">
            <v>1001</v>
          </cell>
          <cell r="AE468">
            <v>192.3</v>
          </cell>
          <cell r="AF468">
            <v>257.87706770964155</v>
          </cell>
          <cell r="AH468">
            <v>0</v>
          </cell>
          <cell r="AI468">
            <v>11888.335416447368</v>
          </cell>
          <cell r="AL468">
            <v>990</v>
          </cell>
          <cell r="AN468">
            <v>1650</v>
          </cell>
          <cell r="AQ468">
            <v>3240</v>
          </cell>
          <cell r="AW468">
            <v>22496</v>
          </cell>
          <cell r="AY468">
            <v>2800</v>
          </cell>
          <cell r="BB468">
            <v>3661.4359478463903</v>
          </cell>
          <cell r="BF468">
            <v>7200</v>
          </cell>
          <cell r="BH468">
            <v>4314.8879850000003</v>
          </cell>
          <cell r="BN468">
            <v>9193</v>
          </cell>
          <cell r="BO468">
            <v>1560.3416333157893</v>
          </cell>
          <cell r="BP468">
            <v>904.76082078754177</v>
          </cell>
          <cell r="BQ468">
            <v>95</v>
          </cell>
        </row>
        <row r="469">
          <cell r="C469" t="str">
            <v>ГРП</v>
          </cell>
          <cell r="F469">
            <v>19</v>
          </cell>
          <cell r="J469" t="str">
            <v>Ю2-6</v>
          </cell>
          <cell r="M469" t="str">
            <v>горизонт 1000м.</v>
          </cell>
          <cell r="N469" t="str">
            <v>пилот</v>
          </cell>
          <cell r="P469">
            <v>39</v>
          </cell>
          <cell r="T469">
            <v>52454.837214000014</v>
          </cell>
          <cell r="V469">
            <v>0</v>
          </cell>
          <cell r="W469">
            <v>1694.2752359999999</v>
          </cell>
          <cell r="X469">
            <v>912.21</v>
          </cell>
          <cell r="Y469">
            <v>20804.955389999999</v>
          </cell>
          <cell r="AB469">
            <v>1261</v>
          </cell>
          <cell r="AE469">
            <v>192.3</v>
          </cell>
          <cell r="AF469">
            <v>333.87845993756503</v>
          </cell>
          <cell r="AH469">
            <v>0</v>
          </cell>
          <cell r="AI469">
            <v>14976.214745394736</v>
          </cell>
          <cell r="AL469">
            <v>1155</v>
          </cell>
          <cell r="AN469">
            <v>2145</v>
          </cell>
          <cell r="AQ469">
            <v>4212</v>
          </cell>
          <cell r="AW469">
            <v>22496</v>
          </cell>
          <cell r="AY469">
            <v>2800</v>
          </cell>
          <cell r="BB469">
            <v>3661.4359478463898</v>
          </cell>
          <cell r="BF469">
            <v>7200</v>
          </cell>
          <cell r="BH469">
            <v>5609.3543804999999</v>
          </cell>
          <cell r="BN469">
            <v>9193</v>
          </cell>
          <cell r="BO469">
            <v>1820.5719796315789</v>
          </cell>
          <cell r="BP469">
            <v>1043.8042023225807</v>
          </cell>
          <cell r="BQ469">
            <v>95</v>
          </cell>
        </row>
        <row r="470">
          <cell r="C470" t="str">
            <v>ГРП</v>
          </cell>
          <cell r="F470">
            <v>19</v>
          </cell>
          <cell r="J470" t="str">
            <v>Ю2-6</v>
          </cell>
          <cell r="M470" t="str">
            <v>горизонт 1000м.</v>
          </cell>
          <cell r="P470">
            <v>30</v>
          </cell>
          <cell r="T470">
            <v>40349.874779999998</v>
          </cell>
          <cell r="V470">
            <v>0</v>
          </cell>
          <cell r="W470">
            <v>1694.2752359999999</v>
          </cell>
          <cell r="X470">
            <v>701.7</v>
          </cell>
          <cell r="Y470">
            <v>17085.855390000001</v>
          </cell>
          <cell r="AB470">
            <v>1001</v>
          </cell>
          <cell r="AE470">
            <v>192.3</v>
          </cell>
          <cell r="AF470">
            <v>255.56607700312173</v>
          </cell>
          <cell r="AH470">
            <v>0</v>
          </cell>
          <cell r="AI470">
            <v>11888.335416447369</v>
          </cell>
          <cell r="AL470">
            <v>990</v>
          </cell>
          <cell r="AN470">
            <v>1650</v>
          </cell>
          <cell r="AQ470">
            <v>3240</v>
          </cell>
          <cell r="AW470">
            <v>22496</v>
          </cell>
          <cell r="AY470">
            <v>2800</v>
          </cell>
          <cell r="BB470">
            <v>3661.4359478463898</v>
          </cell>
          <cell r="BF470">
            <v>7200</v>
          </cell>
          <cell r="BH470">
            <v>4314.8879850000003</v>
          </cell>
          <cell r="BN470">
            <v>9193</v>
          </cell>
          <cell r="BO470">
            <v>1560.3416333157897</v>
          </cell>
          <cell r="BP470">
            <v>883.05151415053774</v>
          </cell>
          <cell r="BQ470">
            <v>95</v>
          </cell>
        </row>
        <row r="471">
          <cell r="C471" t="str">
            <v>ГРП</v>
          </cell>
          <cell r="F471">
            <v>19</v>
          </cell>
          <cell r="J471" t="str">
            <v>Ю2-6</v>
          </cell>
          <cell r="M471" t="str">
            <v>горизонт 1000м.</v>
          </cell>
          <cell r="P471">
            <v>30</v>
          </cell>
          <cell r="T471">
            <v>40349.874780000006</v>
          </cell>
          <cell r="V471">
            <v>0</v>
          </cell>
          <cell r="W471">
            <v>1694.2752359999999</v>
          </cell>
          <cell r="X471">
            <v>701.69999999999993</v>
          </cell>
          <cell r="Y471">
            <v>17085.855390000001</v>
          </cell>
          <cell r="AB471">
            <v>1001</v>
          </cell>
          <cell r="AE471">
            <v>192.3</v>
          </cell>
          <cell r="AF471">
            <v>257.05411030176901</v>
          </cell>
          <cell r="AH471">
            <v>0</v>
          </cell>
          <cell r="AI471">
            <v>11888.335416447369</v>
          </cell>
          <cell r="AL471">
            <v>990</v>
          </cell>
          <cell r="AN471">
            <v>1650</v>
          </cell>
          <cell r="AQ471">
            <v>3240</v>
          </cell>
          <cell r="AW471">
            <v>22496</v>
          </cell>
          <cell r="AY471">
            <v>2800</v>
          </cell>
          <cell r="BB471">
            <v>3661.4359478463898</v>
          </cell>
          <cell r="BF471">
            <v>7200</v>
          </cell>
          <cell r="BH471">
            <v>4314.8879850000003</v>
          </cell>
          <cell r="BN471">
            <v>9193</v>
          </cell>
          <cell r="BO471">
            <v>1560.3416333157897</v>
          </cell>
          <cell r="BP471">
            <v>897.03000877419367</v>
          </cell>
          <cell r="BQ471">
            <v>95</v>
          </cell>
        </row>
        <row r="472">
          <cell r="C472" t="str">
            <v>ГРП</v>
          </cell>
          <cell r="F472">
            <v>19</v>
          </cell>
          <cell r="J472" t="str">
            <v>Ю2-6</v>
          </cell>
          <cell r="M472" t="str">
            <v>горизонт 1000м.</v>
          </cell>
          <cell r="P472">
            <v>30</v>
          </cell>
          <cell r="T472">
            <v>40349.874779999998</v>
          </cell>
          <cell r="V472">
            <v>0</v>
          </cell>
          <cell r="W472">
            <v>1694.2752359999999</v>
          </cell>
          <cell r="X472">
            <v>701.7</v>
          </cell>
          <cell r="Y472">
            <v>17085.855390000001</v>
          </cell>
          <cell r="AB472">
            <v>1001</v>
          </cell>
          <cell r="AE472">
            <v>192.3</v>
          </cell>
          <cell r="AF472">
            <v>255.50884495317376</v>
          </cell>
          <cell r="AH472">
            <v>0</v>
          </cell>
          <cell r="AI472">
            <v>11888.335416447368</v>
          </cell>
          <cell r="AL472">
            <v>990</v>
          </cell>
          <cell r="AN472">
            <v>1650</v>
          </cell>
          <cell r="AQ472">
            <v>3240</v>
          </cell>
          <cell r="AW472">
            <v>22496</v>
          </cell>
          <cell r="AY472">
            <v>2800</v>
          </cell>
          <cell r="BB472">
            <v>3661.4359478463898</v>
          </cell>
          <cell r="BF472">
            <v>7200</v>
          </cell>
          <cell r="BH472">
            <v>4314.8879850000003</v>
          </cell>
          <cell r="BN472">
            <v>9193</v>
          </cell>
          <cell r="BO472">
            <v>1560.3416333157897</v>
          </cell>
          <cell r="BP472">
            <v>882.51387974193551</v>
          </cell>
          <cell r="BQ472">
            <v>95</v>
          </cell>
        </row>
        <row r="473">
          <cell r="C473" t="str">
            <v>ГРП</v>
          </cell>
          <cell r="F473">
            <v>19</v>
          </cell>
          <cell r="J473" t="str">
            <v>Ю2-6</v>
          </cell>
          <cell r="M473" t="str">
            <v>горизонт 1000м.</v>
          </cell>
          <cell r="P473">
            <v>30</v>
          </cell>
          <cell r="T473">
            <v>40349.874779999998</v>
          </cell>
          <cell r="V473">
            <v>0</v>
          </cell>
          <cell r="W473">
            <v>1694.2752359999999</v>
          </cell>
          <cell r="X473">
            <v>701.7</v>
          </cell>
          <cell r="Y473">
            <v>17085.855390000001</v>
          </cell>
          <cell r="AB473">
            <v>1001.0000000000001</v>
          </cell>
          <cell r="AE473">
            <v>192.3</v>
          </cell>
          <cell r="AF473">
            <v>255.79500520291364</v>
          </cell>
          <cell r="AH473">
            <v>0</v>
          </cell>
          <cell r="AI473">
            <v>11888.335416447369</v>
          </cell>
          <cell r="AL473">
            <v>990</v>
          </cell>
          <cell r="AN473">
            <v>1650</v>
          </cell>
          <cell r="AQ473">
            <v>3240</v>
          </cell>
          <cell r="AW473">
            <v>22496</v>
          </cell>
          <cell r="AY473">
            <v>2800</v>
          </cell>
          <cell r="BB473">
            <v>3661.4359478463898</v>
          </cell>
          <cell r="BF473">
            <v>7200</v>
          </cell>
          <cell r="BH473">
            <v>4314.8879850000012</v>
          </cell>
          <cell r="BN473">
            <v>9193</v>
          </cell>
          <cell r="BO473">
            <v>1560.3416333157897</v>
          </cell>
          <cell r="BP473">
            <v>885.20205178494632</v>
          </cell>
          <cell r="BQ473">
            <v>95</v>
          </cell>
        </row>
        <row r="474">
          <cell r="F474">
            <v>19</v>
          </cell>
          <cell r="J474" t="str">
            <v>НП4</v>
          </cell>
          <cell r="M474" t="str">
            <v>горизонт 1500м.</v>
          </cell>
          <cell r="P474">
            <v>32</v>
          </cell>
          <cell r="T474">
            <v>43039.866432000003</v>
          </cell>
          <cell r="V474">
            <v>0</v>
          </cell>
          <cell r="W474">
            <v>1694.2752359999999</v>
          </cell>
          <cell r="X474">
            <v>748.48</v>
          </cell>
          <cell r="Y474">
            <v>19880.355390000001</v>
          </cell>
          <cell r="AB474">
            <v>1131</v>
          </cell>
          <cell r="AE474">
            <v>192.3</v>
          </cell>
          <cell r="AF474">
            <v>273.85910509885537</v>
          </cell>
          <cell r="AH474">
            <v>0</v>
          </cell>
          <cell r="AI474">
            <v>13432.275080921052</v>
          </cell>
          <cell r="AL474">
            <v>990</v>
          </cell>
          <cell r="AN474">
            <v>1760</v>
          </cell>
          <cell r="AQ474">
            <v>3456</v>
          </cell>
          <cell r="AW474">
            <v>0</v>
          </cell>
          <cell r="AY474">
            <v>0</v>
          </cell>
          <cell r="BB474">
            <v>3661.4359478463898</v>
          </cell>
          <cell r="BF474">
            <v>0</v>
          </cell>
          <cell r="BH474">
            <v>4602.5471840000009</v>
          </cell>
          <cell r="BN474">
            <v>10479.1</v>
          </cell>
          <cell r="BO474">
            <v>1683.8568064736842</v>
          </cell>
          <cell r="BP474">
            <v>703.13753565591401</v>
          </cell>
          <cell r="BQ474">
            <v>0</v>
          </cell>
        </row>
        <row r="475">
          <cell r="F475">
            <v>19</v>
          </cell>
          <cell r="J475" t="str">
            <v>НП4</v>
          </cell>
          <cell r="M475" t="str">
            <v>горизонт 1500м.</v>
          </cell>
          <cell r="P475">
            <v>32</v>
          </cell>
          <cell r="T475">
            <v>43039.866432000003</v>
          </cell>
          <cell r="V475">
            <v>0</v>
          </cell>
          <cell r="W475">
            <v>1694.2752359999999</v>
          </cell>
          <cell r="X475">
            <v>748.48</v>
          </cell>
          <cell r="Y475">
            <v>19880.355390000001</v>
          </cell>
          <cell r="AB475">
            <v>1131</v>
          </cell>
          <cell r="AE475">
            <v>192.3</v>
          </cell>
          <cell r="AF475">
            <v>273.22955254942769</v>
          </cell>
          <cell r="AH475">
            <v>0</v>
          </cell>
          <cell r="AI475">
            <v>13432.275080921052</v>
          </cell>
          <cell r="AL475">
            <v>990</v>
          </cell>
          <cell r="AN475">
            <v>1760</v>
          </cell>
          <cell r="AQ475">
            <v>3456</v>
          </cell>
          <cell r="AW475">
            <v>0</v>
          </cell>
          <cell r="AY475">
            <v>0</v>
          </cell>
          <cell r="BB475">
            <v>3661.4359478463903</v>
          </cell>
          <cell r="BF475">
            <v>0</v>
          </cell>
          <cell r="BH475">
            <v>4602.547184</v>
          </cell>
          <cell r="BN475">
            <v>10479.1</v>
          </cell>
          <cell r="BO475">
            <v>1683.8568064736842</v>
          </cell>
          <cell r="BP475">
            <v>697.22355716129027</v>
          </cell>
          <cell r="BQ475">
            <v>0</v>
          </cell>
        </row>
        <row r="476">
          <cell r="C476" t="str">
            <v>ГРП</v>
          </cell>
          <cell r="F476">
            <v>20</v>
          </cell>
          <cell r="J476" t="str">
            <v>Ю2-6</v>
          </cell>
          <cell r="M476" t="str">
            <v>горизонт 1000м.</v>
          </cell>
          <cell r="P476">
            <v>30</v>
          </cell>
          <cell r="T476">
            <v>40349.874779999998</v>
          </cell>
          <cell r="V476">
            <v>0</v>
          </cell>
          <cell r="W476">
            <v>63011.150666000001</v>
          </cell>
          <cell r="X476">
            <v>701.7</v>
          </cell>
          <cell r="Y476">
            <v>17085.855390000001</v>
          </cell>
          <cell r="AB476">
            <v>1001</v>
          </cell>
          <cell r="AE476">
            <v>192.3</v>
          </cell>
          <cell r="AF476">
            <v>255.50884495317376</v>
          </cell>
          <cell r="AH476">
            <v>0</v>
          </cell>
          <cell r="AI476">
            <v>11888.335416447369</v>
          </cell>
          <cell r="AL476">
            <v>990</v>
          </cell>
          <cell r="AN476">
            <v>1650</v>
          </cell>
          <cell r="AQ476">
            <v>3240</v>
          </cell>
          <cell r="AW476">
            <v>22496</v>
          </cell>
          <cell r="AY476">
            <v>2800</v>
          </cell>
          <cell r="BB476">
            <v>3661.4359478463898</v>
          </cell>
          <cell r="BF476">
            <v>7200</v>
          </cell>
          <cell r="BH476">
            <v>4314.8879850000003</v>
          </cell>
          <cell r="BN476">
            <v>9193</v>
          </cell>
          <cell r="BO476">
            <v>1653.8842450804955</v>
          </cell>
          <cell r="BP476">
            <v>882.51387974193551</v>
          </cell>
          <cell r="BQ476">
            <v>95</v>
          </cell>
        </row>
        <row r="477">
          <cell r="C477" t="str">
            <v>ГРП</v>
          </cell>
          <cell r="F477">
            <v>20</v>
          </cell>
          <cell r="J477" t="str">
            <v>Ю2-6</v>
          </cell>
          <cell r="M477" t="str">
            <v>горизонт 1000м.</v>
          </cell>
          <cell r="N477" t="str">
            <v>пилот</v>
          </cell>
          <cell r="O477" t="str">
            <v>керн</v>
          </cell>
          <cell r="P477">
            <v>76</v>
          </cell>
          <cell r="T477">
            <v>102219.68277600003</v>
          </cell>
          <cell r="V477">
            <v>8251.6214880000007</v>
          </cell>
          <cell r="W477">
            <v>1694.2752359999999</v>
          </cell>
          <cell r="X477">
            <v>1777.6399999999999</v>
          </cell>
          <cell r="Y477">
            <v>20804.955389999999</v>
          </cell>
          <cell r="AB477">
            <v>1261</v>
          </cell>
          <cell r="AE477">
            <v>192.3</v>
          </cell>
          <cell r="AF477">
            <v>653.28617511520724</v>
          </cell>
          <cell r="AH477">
            <v>0</v>
          </cell>
          <cell r="AI477">
            <v>14976.214745394736</v>
          </cell>
          <cell r="AL477">
            <v>1155</v>
          </cell>
          <cell r="AN477">
            <v>4180</v>
          </cell>
          <cell r="AQ477">
            <v>8208</v>
          </cell>
          <cell r="AW477">
            <v>22496</v>
          </cell>
          <cell r="AY477">
            <v>2800</v>
          </cell>
          <cell r="BB477">
            <v>3661.4359478463898</v>
          </cell>
          <cell r="BF477">
            <v>7200</v>
          </cell>
          <cell r="BH477">
            <v>10931.049562000002</v>
          </cell>
          <cell r="BN477">
            <v>9193</v>
          </cell>
          <cell r="BO477">
            <v>1914.114591396285</v>
          </cell>
          <cell r="BP477">
            <v>1680.7857691428571</v>
          </cell>
          <cell r="BQ477">
            <v>95</v>
          </cell>
        </row>
        <row r="478">
          <cell r="C478" t="str">
            <v>ГРП</v>
          </cell>
          <cell r="F478">
            <v>20</v>
          </cell>
          <cell r="J478" t="str">
            <v>Ю2-6</v>
          </cell>
          <cell r="M478" t="str">
            <v>горизонт 1000м.</v>
          </cell>
          <cell r="P478">
            <v>30</v>
          </cell>
          <cell r="T478">
            <v>40349.874780000006</v>
          </cell>
          <cell r="V478">
            <v>0</v>
          </cell>
          <cell r="W478">
            <v>1694.2752359999999</v>
          </cell>
          <cell r="X478">
            <v>701.7</v>
          </cell>
          <cell r="Y478">
            <v>17085.855390000001</v>
          </cell>
          <cell r="AB478">
            <v>1001</v>
          </cell>
          <cell r="AE478">
            <v>192.3</v>
          </cell>
          <cell r="AF478">
            <v>255.50884495317376</v>
          </cell>
          <cell r="AH478">
            <v>0</v>
          </cell>
          <cell r="AI478">
            <v>11888.335416447369</v>
          </cell>
          <cell r="AL478">
            <v>990</v>
          </cell>
          <cell r="AN478">
            <v>1650</v>
          </cell>
          <cell r="AQ478">
            <v>3240</v>
          </cell>
          <cell r="AW478">
            <v>22496</v>
          </cell>
          <cell r="AY478">
            <v>2800</v>
          </cell>
          <cell r="BB478">
            <v>3661.4359478463898</v>
          </cell>
          <cell r="BF478">
            <v>7200</v>
          </cell>
          <cell r="BH478">
            <v>4314.8879850000003</v>
          </cell>
          <cell r="BN478">
            <v>9193</v>
          </cell>
          <cell r="BO478">
            <v>1653.8842450804955</v>
          </cell>
          <cell r="BP478">
            <v>882.51387974193551</v>
          </cell>
          <cell r="BQ478">
            <v>95</v>
          </cell>
        </row>
        <row r="479">
          <cell r="C479" t="str">
            <v>ГРП</v>
          </cell>
          <cell r="F479">
            <v>20</v>
          </cell>
          <cell r="J479" t="str">
            <v>Ю2-6</v>
          </cell>
          <cell r="M479" t="str">
            <v>горизонт 1000м.</v>
          </cell>
          <cell r="P479">
            <v>30</v>
          </cell>
          <cell r="T479">
            <v>40349.874779999998</v>
          </cell>
          <cell r="V479">
            <v>0</v>
          </cell>
          <cell r="W479">
            <v>1694.2752359999999</v>
          </cell>
          <cell r="X479">
            <v>701.7</v>
          </cell>
          <cell r="Y479">
            <v>17085.855390000001</v>
          </cell>
          <cell r="AB479">
            <v>1001</v>
          </cell>
          <cell r="AE479">
            <v>192.3</v>
          </cell>
          <cell r="AF479">
            <v>257.1685744016649</v>
          </cell>
          <cell r="AH479">
            <v>0</v>
          </cell>
          <cell r="AI479">
            <v>11888.335416447369</v>
          </cell>
          <cell r="AL479">
            <v>990</v>
          </cell>
          <cell r="AN479">
            <v>1650</v>
          </cell>
          <cell r="AQ479">
            <v>3240</v>
          </cell>
          <cell r="AW479">
            <v>22496</v>
          </cell>
          <cell r="AY479">
            <v>2800</v>
          </cell>
          <cell r="BB479">
            <v>3661.4359478463898</v>
          </cell>
          <cell r="BF479">
            <v>7200</v>
          </cell>
          <cell r="BH479">
            <v>4314.8879850000003</v>
          </cell>
          <cell r="BN479">
            <v>9193</v>
          </cell>
          <cell r="BO479">
            <v>1653.8842450804955</v>
          </cell>
          <cell r="BP479">
            <v>898.10527759139791</v>
          </cell>
          <cell r="BQ479">
            <v>95</v>
          </cell>
        </row>
        <row r="480">
          <cell r="C480" t="str">
            <v>ГРП</v>
          </cell>
          <cell r="F480">
            <v>20</v>
          </cell>
          <cell r="J480" t="str">
            <v>Ю2-6</v>
          </cell>
          <cell r="M480" t="str">
            <v>горизонт 1000м.</v>
          </cell>
          <cell r="P480">
            <v>30</v>
          </cell>
          <cell r="T480">
            <v>40349.874779999998</v>
          </cell>
          <cell r="V480">
            <v>0</v>
          </cell>
          <cell r="W480">
            <v>1694.2752359999999</v>
          </cell>
          <cell r="X480">
            <v>701.7</v>
          </cell>
          <cell r="Y480">
            <v>17085.855390000001</v>
          </cell>
          <cell r="AB480">
            <v>1001.0000000000001</v>
          </cell>
          <cell r="AE480">
            <v>192.3</v>
          </cell>
          <cell r="AF480">
            <v>255.50884495317379</v>
          </cell>
          <cell r="AH480">
            <v>0</v>
          </cell>
          <cell r="AI480">
            <v>11888.335416447369</v>
          </cell>
          <cell r="AL480">
            <v>990</v>
          </cell>
          <cell r="AN480">
            <v>1650</v>
          </cell>
          <cell r="AQ480">
            <v>3240</v>
          </cell>
          <cell r="AW480">
            <v>22496</v>
          </cell>
          <cell r="AY480">
            <v>2800</v>
          </cell>
          <cell r="BB480">
            <v>3661.4359478463898</v>
          </cell>
          <cell r="BF480">
            <v>7200</v>
          </cell>
          <cell r="BH480">
            <v>4314.8879850000003</v>
          </cell>
          <cell r="BN480">
            <v>9193</v>
          </cell>
          <cell r="BO480">
            <v>1653.8842450804955</v>
          </cell>
          <cell r="BP480">
            <v>882.51387974193551</v>
          </cell>
          <cell r="BQ480">
            <v>95</v>
          </cell>
        </row>
        <row r="481">
          <cell r="C481" t="str">
            <v>ГРП</v>
          </cell>
          <cell r="F481">
            <v>20</v>
          </cell>
          <cell r="J481" t="str">
            <v>Ю2-6</v>
          </cell>
          <cell r="M481" t="str">
            <v>горизонт 1000м.</v>
          </cell>
          <cell r="P481">
            <v>30</v>
          </cell>
          <cell r="T481">
            <v>40349.874780000006</v>
          </cell>
          <cell r="V481">
            <v>0</v>
          </cell>
          <cell r="W481">
            <v>1694.2752359999999</v>
          </cell>
          <cell r="X481">
            <v>701.69999999999993</v>
          </cell>
          <cell r="Y481">
            <v>17085.855390000001</v>
          </cell>
          <cell r="AB481">
            <v>1001</v>
          </cell>
          <cell r="AE481">
            <v>192.3</v>
          </cell>
          <cell r="AF481">
            <v>255.68054110301767</v>
          </cell>
          <cell r="AH481">
            <v>0</v>
          </cell>
          <cell r="AI481">
            <v>11888.335416447369</v>
          </cell>
          <cell r="AL481">
            <v>990</v>
          </cell>
          <cell r="AN481">
            <v>1650</v>
          </cell>
          <cell r="AQ481">
            <v>3240</v>
          </cell>
          <cell r="AW481">
            <v>22496</v>
          </cell>
          <cell r="AY481">
            <v>2800</v>
          </cell>
          <cell r="BB481">
            <v>3661.4359478463898</v>
          </cell>
          <cell r="BF481">
            <v>7200</v>
          </cell>
          <cell r="BH481">
            <v>4314.8879850000003</v>
          </cell>
          <cell r="BN481">
            <v>9193</v>
          </cell>
          <cell r="BO481">
            <v>1653.8842450804955</v>
          </cell>
          <cell r="BP481">
            <v>884.12678296774197</v>
          </cell>
          <cell r="BQ481">
            <v>95</v>
          </cell>
        </row>
        <row r="482">
          <cell r="C482" t="str">
            <v>ГРП</v>
          </cell>
          <cell r="F482">
            <v>20</v>
          </cell>
          <cell r="J482" t="str">
            <v>Ю2-6</v>
          </cell>
          <cell r="M482" t="str">
            <v>горизонт 1000м.</v>
          </cell>
          <cell r="N482" t="str">
            <v>пилот</v>
          </cell>
          <cell r="P482">
            <v>39</v>
          </cell>
          <cell r="T482">
            <v>52454.837213999999</v>
          </cell>
          <cell r="V482">
            <v>0</v>
          </cell>
          <cell r="W482">
            <v>1694.2752359999999</v>
          </cell>
          <cell r="X482">
            <v>912.21</v>
          </cell>
          <cell r="Y482">
            <v>20804.955389999999</v>
          </cell>
          <cell r="AB482">
            <v>1261</v>
          </cell>
          <cell r="AE482">
            <v>192.3</v>
          </cell>
          <cell r="AF482">
            <v>333.59229968782518</v>
          </cell>
          <cell r="AH482">
            <v>0</v>
          </cell>
          <cell r="AI482">
            <v>14976.214745394736</v>
          </cell>
          <cell r="AL482">
            <v>1155</v>
          </cell>
          <cell r="AN482">
            <v>2145</v>
          </cell>
          <cell r="AQ482">
            <v>4212</v>
          </cell>
          <cell r="AW482">
            <v>22496</v>
          </cell>
          <cell r="AY482">
            <v>2800</v>
          </cell>
          <cell r="BB482">
            <v>3661.4359478463898</v>
          </cell>
          <cell r="BF482">
            <v>7200</v>
          </cell>
          <cell r="BH482">
            <v>5609.3543804999999</v>
          </cell>
          <cell r="BN482">
            <v>9193</v>
          </cell>
          <cell r="BO482">
            <v>1914.114591396285</v>
          </cell>
          <cell r="BP482">
            <v>1041.1160302795699</v>
          </cell>
          <cell r="BQ482">
            <v>95</v>
          </cell>
        </row>
        <row r="483">
          <cell r="C483" t="str">
            <v>ГРП</v>
          </cell>
          <cell r="F483">
            <v>20</v>
          </cell>
          <cell r="J483" t="str">
            <v>Ю2-6</v>
          </cell>
          <cell r="M483" t="str">
            <v>горизонт 1000м.</v>
          </cell>
          <cell r="P483">
            <v>30</v>
          </cell>
          <cell r="T483">
            <v>40349.874780000006</v>
          </cell>
          <cell r="V483">
            <v>0</v>
          </cell>
          <cell r="W483">
            <v>1694.2752359999999</v>
          </cell>
          <cell r="X483">
            <v>701.7</v>
          </cell>
          <cell r="Y483">
            <v>17085.855390000001</v>
          </cell>
          <cell r="AB483">
            <v>1001</v>
          </cell>
          <cell r="AE483">
            <v>192.3</v>
          </cell>
          <cell r="AF483">
            <v>256.36732570239337</v>
          </cell>
          <cell r="AH483">
            <v>0</v>
          </cell>
          <cell r="AI483">
            <v>11888.335416447369</v>
          </cell>
          <cell r="AL483">
            <v>990</v>
          </cell>
          <cell r="AN483">
            <v>1650</v>
          </cell>
          <cell r="AQ483">
            <v>3240</v>
          </cell>
          <cell r="AW483">
            <v>22496</v>
          </cell>
          <cell r="AY483">
            <v>2800</v>
          </cell>
          <cell r="BB483">
            <v>3661.4359478463898</v>
          </cell>
          <cell r="BF483">
            <v>7200</v>
          </cell>
          <cell r="BH483">
            <v>4314.8879850000003</v>
          </cell>
          <cell r="BN483">
            <v>9193</v>
          </cell>
          <cell r="BO483">
            <v>1653.8842450804955</v>
          </cell>
          <cell r="BP483">
            <v>890.57839587096782</v>
          </cell>
          <cell r="BQ483">
            <v>95</v>
          </cell>
        </row>
        <row r="484">
          <cell r="C484" t="str">
            <v>ГРП</v>
          </cell>
          <cell r="F484">
            <v>20</v>
          </cell>
          <cell r="J484" t="str">
            <v>Ю2-6</v>
          </cell>
          <cell r="M484" t="str">
            <v>горизонт 1000м.</v>
          </cell>
          <cell r="P484">
            <v>30</v>
          </cell>
          <cell r="T484">
            <v>40349.874779999998</v>
          </cell>
          <cell r="V484">
            <v>0</v>
          </cell>
          <cell r="W484">
            <v>1694.2752359999999</v>
          </cell>
          <cell r="X484">
            <v>701.7</v>
          </cell>
          <cell r="Y484">
            <v>17085.855390000001</v>
          </cell>
          <cell r="AB484">
            <v>1001</v>
          </cell>
          <cell r="AE484">
            <v>192.3</v>
          </cell>
          <cell r="AF484">
            <v>256.25286160249738</v>
          </cell>
          <cell r="AH484">
            <v>0</v>
          </cell>
          <cell r="AI484">
            <v>11888.335416447368</v>
          </cell>
          <cell r="AL484">
            <v>990</v>
          </cell>
          <cell r="AN484">
            <v>1650</v>
          </cell>
          <cell r="AQ484">
            <v>3240</v>
          </cell>
          <cell r="AW484">
            <v>22496</v>
          </cell>
          <cell r="AY484">
            <v>2800</v>
          </cell>
          <cell r="BB484">
            <v>3661.4359478463898</v>
          </cell>
          <cell r="BF484">
            <v>7200</v>
          </cell>
          <cell r="BH484">
            <v>4314.8879850000012</v>
          </cell>
          <cell r="BN484">
            <v>9193</v>
          </cell>
          <cell r="BO484">
            <v>1653.8842450804955</v>
          </cell>
          <cell r="BP484">
            <v>889.50312705376348</v>
          </cell>
          <cell r="BQ484">
            <v>95</v>
          </cell>
        </row>
        <row r="485">
          <cell r="C485" t="str">
            <v>ГРП</v>
          </cell>
          <cell r="F485">
            <v>20</v>
          </cell>
          <cell r="J485" t="str">
            <v>Ю2-6</v>
          </cell>
          <cell r="M485" t="str">
            <v>горизонт 1000м.</v>
          </cell>
          <cell r="P485">
            <v>30</v>
          </cell>
          <cell r="T485">
            <v>40349.874779999998</v>
          </cell>
          <cell r="V485">
            <v>0</v>
          </cell>
          <cell r="W485">
            <v>1694.2752359999999</v>
          </cell>
          <cell r="X485">
            <v>701.7</v>
          </cell>
          <cell r="Y485">
            <v>17085.855390000001</v>
          </cell>
          <cell r="AB485">
            <v>1001</v>
          </cell>
          <cell r="AE485">
            <v>192.3</v>
          </cell>
          <cell r="AF485">
            <v>255.50884495317376</v>
          </cell>
          <cell r="AH485">
            <v>0</v>
          </cell>
          <cell r="AI485">
            <v>11888.335416447368</v>
          </cell>
          <cell r="AL485">
            <v>990</v>
          </cell>
          <cell r="AN485">
            <v>1650</v>
          </cell>
          <cell r="AQ485">
            <v>3240</v>
          </cell>
          <cell r="AW485">
            <v>22496</v>
          </cell>
          <cell r="AY485">
            <v>2800</v>
          </cell>
          <cell r="BB485">
            <v>3661.4359478463898</v>
          </cell>
          <cell r="BF485">
            <v>7200</v>
          </cell>
          <cell r="BH485">
            <v>4314.8879850000012</v>
          </cell>
          <cell r="BN485">
            <v>9193</v>
          </cell>
          <cell r="BO485">
            <v>1653.8842450804955</v>
          </cell>
          <cell r="BP485">
            <v>882.51387974193551</v>
          </cell>
          <cell r="BQ485">
            <v>95</v>
          </cell>
        </row>
        <row r="486">
          <cell r="C486" t="str">
            <v>ГРП</v>
          </cell>
          <cell r="F486">
            <v>20</v>
          </cell>
          <cell r="J486" t="str">
            <v>Ю2-6</v>
          </cell>
          <cell r="M486" t="str">
            <v>горизонт 1000м.</v>
          </cell>
          <cell r="P486">
            <v>30</v>
          </cell>
          <cell r="T486">
            <v>40349.874779999998</v>
          </cell>
          <cell r="V486">
            <v>0</v>
          </cell>
          <cell r="W486">
            <v>1694.2752359999999</v>
          </cell>
          <cell r="X486">
            <v>701.7</v>
          </cell>
          <cell r="Y486">
            <v>17085.855390000001</v>
          </cell>
          <cell r="AB486">
            <v>1001</v>
          </cell>
          <cell r="AE486">
            <v>192.3</v>
          </cell>
          <cell r="AF486">
            <v>259.00408800356769</v>
          </cell>
          <cell r="AH486">
            <v>0</v>
          </cell>
          <cell r="AI486">
            <v>11888.335416447369</v>
          </cell>
          <cell r="AL486">
            <v>990</v>
          </cell>
          <cell r="AN486">
            <v>1650</v>
          </cell>
          <cell r="AQ486">
            <v>3240</v>
          </cell>
          <cell r="AW486">
            <v>22496</v>
          </cell>
          <cell r="AY486">
            <v>2800</v>
          </cell>
          <cell r="BB486">
            <v>3661.4359478463898</v>
          </cell>
          <cell r="BF486">
            <v>7200</v>
          </cell>
          <cell r="BH486">
            <v>4314.8879849999994</v>
          </cell>
          <cell r="BN486">
            <v>9193</v>
          </cell>
          <cell r="BO486">
            <v>1653.8842450804955</v>
          </cell>
          <cell r="BP486">
            <v>915.347981124424</v>
          </cell>
          <cell r="BQ486">
            <v>95</v>
          </cell>
        </row>
        <row r="487">
          <cell r="C487" t="str">
            <v>ГРП</v>
          </cell>
          <cell r="F487">
            <v>20</v>
          </cell>
          <cell r="J487" t="str">
            <v>Ю2-6</v>
          </cell>
          <cell r="M487" t="str">
            <v>горизонт 1000м.</v>
          </cell>
          <cell r="N487" t="str">
            <v>пилот</v>
          </cell>
          <cell r="P487">
            <v>39</v>
          </cell>
          <cell r="T487">
            <v>52454.837214000006</v>
          </cell>
          <cell r="V487">
            <v>0</v>
          </cell>
          <cell r="W487">
            <v>1694.2752359999999</v>
          </cell>
          <cell r="X487">
            <v>912.21</v>
          </cell>
          <cell r="Y487">
            <v>20804.955389999999</v>
          </cell>
          <cell r="AB487">
            <v>1261</v>
          </cell>
          <cell r="AE487">
            <v>192.3</v>
          </cell>
          <cell r="AF487">
            <v>333.50645161290316</v>
          </cell>
          <cell r="AH487">
            <v>0</v>
          </cell>
          <cell r="AI487">
            <v>14976.214745394738</v>
          </cell>
          <cell r="AL487">
            <v>1155</v>
          </cell>
          <cell r="AN487">
            <v>2145</v>
          </cell>
          <cell r="AQ487">
            <v>4212</v>
          </cell>
          <cell r="AW487">
            <v>22496</v>
          </cell>
          <cell r="AY487">
            <v>2800</v>
          </cell>
          <cell r="BB487">
            <v>3661.4359478463898</v>
          </cell>
          <cell r="BF487">
            <v>7200</v>
          </cell>
          <cell r="BH487">
            <v>5609.3543804999999</v>
          </cell>
          <cell r="BN487">
            <v>9193</v>
          </cell>
          <cell r="BO487">
            <v>1914.114591396285</v>
          </cell>
          <cell r="BP487">
            <v>1040.3095786666665</v>
          </cell>
          <cell r="BQ487">
            <v>95</v>
          </cell>
        </row>
        <row r="488">
          <cell r="C488" t="str">
            <v>ГРП</v>
          </cell>
          <cell r="F488">
            <v>20</v>
          </cell>
          <cell r="J488" t="str">
            <v>Ю2-6</v>
          </cell>
          <cell r="M488" t="str">
            <v>горизонт 1000м.</v>
          </cell>
          <cell r="P488">
            <v>30</v>
          </cell>
          <cell r="T488">
            <v>40349.874779999998</v>
          </cell>
          <cell r="V488">
            <v>0</v>
          </cell>
          <cell r="W488">
            <v>1694.2752359999999</v>
          </cell>
          <cell r="X488">
            <v>701.7</v>
          </cell>
          <cell r="Y488">
            <v>17085.855390000001</v>
          </cell>
          <cell r="AB488">
            <v>1001</v>
          </cell>
          <cell r="AE488">
            <v>192.3</v>
          </cell>
          <cell r="AF488">
            <v>256.48178980228926</v>
          </cell>
          <cell r="AH488">
            <v>0</v>
          </cell>
          <cell r="AI488">
            <v>11888.335416447368</v>
          </cell>
          <cell r="AL488">
            <v>990</v>
          </cell>
          <cell r="AN488">
            <v>1650</v>
          </cell>
          <cell r="AQ488">
            <v>3240</v>
          </cell>
          <cell r="AW488">
            <v>22496</v>
          </cell>
          <cell r="AY488">
            <v>2800</v>
          </cell>
          <cell r="BB488">
            <v>3661.4359478463903</v>
          </cell>
          <cell r="BF488">
            <v>7200</v>
          </cell>
          <cell r="BH488">
            <v>4314.8879850000012</v>
          </cell>
          <cell r="BN488">
            <v>9193</v>
          </cell>
          <cell r="BO488">
            <v>1653.8842450804955</v>
          </cell>
          <cell r="BP488">
            <v>891.65366468817206</v>
          </cell>
          <cell r="BQ488">
            <v>95</v>
          </cell>
        </row>
        <row r="489">
          <cell r="C489" t="str">
            <v>ГРП</v>
          </cell>
          <cell r="F489">
            <v>20</v>
          </cell>
          <cell r="J489" t="str">
            <v>Ю2-6</v>
          </cell>
          <cell r="M489" t="str">
            <v>горизонт 1000м.</v>
          </cell>
          <cell r="P489">
            <v>30</v>
          </cell>
          <cell r="T489">
            <v>40349.874779999998</v>
          </cell>
          <cell r="V489">
            <v>0</v>
          </cell>
          <cell r="W489">
            <v>1694.2752359999999</v>
          </cell>
          <cell r="X489">
            <v>701.7</v>
          </cell>
          <cell r="Y489">
            <v>17085.855390000001</v>
          </cell>
          <cell r="AB489">
            <v>1001</v>
          </cell>
          <cell r="AE489">
            <v>192.3</v>
          </cell>
          <cell r="AF489">
            <v>256.3100936524454</v>
          </cell>
          <cell r="AH489">
            <v>0</v>
          </cell>
          <cell r="AI489">
            <v>11888.335416447369</v>
          </cell>
          <cell r="AL489">
            <v>990</v>
          </cell>
          <cell r="AN489">
            <v>1650</v>
          </cell>
          <cell r="AQ489">
            <v>3240</v>
          </cell>
          <cell r="AW489">
            <v>22496</v>
          </cell>
          <cell r="AY489">
            <v>2800</v>
          </cell>
          <cell r="BB489">
            <v>3661.4359478463898</v>
          </cell>
          <cell r="BF489">
            <v>7200</v>
          </cell>
          <cell r="BH489">
            <v>4314.8879850000003</v>
          </cell>
          <cell r="BN489">
            <v>9193</v>
          </cell>
          <cell r="BO489">
            <v>1653.8842450804955</v>
          </cell>
          <cell r="BP489">
            <v>890.04076146236559</v>
          </cell>
          <cell r="BQ489">
            <v>95</v>
          </cell>
        </row>
        <row r="490">
          <cell r="C490" t="str">
            <v>ГРП</v>
          </cell>
          <cell r="F490">
            <v>20</v>
          </cell>
          <cell r="J490" t="str">
            <v>Ю2-6</v>
          </cell>
          <cell r="M490" t="str">
            <v>горизонт 1000м.</v>
          </cell>
          <cell r="P490">
            <v>30</v>
          </cell>
          <cell r="T490">
            <v>40349.874779999998</v>
          </cell>
          <cell r="V490">
            <v>0</v>
          </cell>
          <cell r="W490">
            <v>1694.2752359999999</v>
          </cell>
          <cell r="X490">
            <v>701.7</v>
          </cell>
          <cell r="Y490">
            <v>17085.855390000001</v>
          </cell>
          <cell r="AB490">
            <v>1001</v>
          </cell>
          <cell r="AE490">
            <v>192.3</v>
          </cell>
          <cell r="AF490">
            <v>256.3100936524454</v>
          </cell>
          <cell r="AH490">
            <v>0</v>
          </cell>
          <cell r="AI490">
            <v>11888.335416447369</v>
          </cell>
          <cell r="AL490">
            <v>990</v>
          </cell>
          <cell r="AN490">
            <v>1650</v>
          </cell>
          <cell r="AQ490">
            <v>3240</v>
          </cell>
          <cell r="AW490">
            <v>22496</v>
          </cell>
          <cell r="AY490">
            <v>2800</v>
          </cell>
          <cell r="BB490">
            <v>3661.4359478463898</v>
          </cell>
          <cell r="BF490">
            <v>7200</v>
          </cell>
          <cell r="BH490">
            <v>4314.8879850000003</v>
          </cell>
          <cell r="BN490">
            <v>9193</v>
          </cell>
          <cell r="BO490">
            <v>1653.8842450804955</v>
          </cell>
          <cell r="BP490">
            <v>890.04076146236559</v>
          </cell>
          <cell r="BQ490">
            <v>95</v>
          </cell>
        </row>
        <row r="491">
          <cell r="F491">
            <v>20</v>
          </cell>
          <cell r="J491" t="str">
            <v>НП2-3</v>
          </cell>
          <cell r="M491" t="str">
            <v>горизонт 1000м.</v>
          </cell>
          <cell r="P491">
            <v>30</v>
          </cell>
          <cell r="T491">
            <v>40349.874779999998</v>
          </cell>
          <cell r="V491">
            <v>0</v>
          </cell>
          <cell r="W491">
            <v>1694.2752359999999</v>
          </cell>
          <cell r="X491">
            <v>701.7</v>
          </cell>
          <cell r="Y491">
            <v>17085.855390000001</v>
          </cell>
          <cell r="AB491">
            <v>1001</v>
          </cell>
          <cell r="AE491">
            <v>192.3</v>
          </cell>
          <cell r="AF491">
            <v>255.50884495317376</v>
          </cell>
          <cell r="AH491">
            <v>0</v>
          </cell>
          <cell r="AI491">
            <v>11888.335416447368</v>
          </cell>
          <cell r="AL491">
            <v>990</v>
          </cell>
          <cell r="AN491">
            <v>1650</v>
          </cell>
          <cell r="AQ491">
            <v>3240</v>
          </cell>
          <cell r="AW491">
            <v>0</v>
          </cell>
          <cell r="AY491">
            <v>0</v>
          </cell>
          <cell r="BB491">
            <v>3661.4359478463898</v>
          </cell>
          <cell r="BF491">
            <v>0</v>
          </cell>
          <cell r="BH491">
            <v>4314.8879850000012</v>
          </cell>
          <cell r="BN491">
            <v>6622.1</v>
          </cell>
          <cell r="BO491">
            <v>1653.8842450804955</v>
          </cell>
          <cell r="BP491">
            <v>658.51387974193551</v>
          </cell>
          <cell r="BQ491">
            <v>0</v>
          </cell>
        </row>
        <row r="492">
          <cell r="F492">
            <v>20</v>
          </cell>
          <cell r="J492" t="str">
            <v>НП2-3</v>
          </cell>
          <cell r="M492" t="str">
            <v>горизонт 1000м.</v>
          </cell>
          <cell r="P492">
            <v>30</v>
          </cell>
          <cell r="T492">
            <v>40349.874779999998</v>
          </cell>
          <cell r="V492">
            <v>0</v>
          </cell>
          <cell r="W492">
            <v>1694.2752359999999</v>
          </cell>
          <cell r="X492">
            <v>701.7</v>
          </cell>
          <cell r="Y492">
            <v>17085.855390000001</v>
          </cell>
          <cell r="AB492">
            <v>1001</v>
          </cell>
          <cell r="AE492">
            <v>192.3</v>
          </cell>
          <cell r="AF492">
            <v>256.53902185223723</v>
          </cell>
          <cell r="AH492">
            <v>0</v>
          </cell>
          <cell r="AI492">
            <v>11888.335416447368</v>
          </cell>
          <cell r="AL492">
            <v>990</v>
          </cell>
          <cell r="AN492">
            <v>1650</v>
          </cell>
          <cell r="AQ492">
            <v>3240</v>
          </cell>
          <cell r="AW492">
            <v>0</v>
          </cell>
          <cell r="AY492">
            <v>0</v>
          </cell>
          <cell r="BB492">
            <v>3661.4359478463898</v>
          </cell>
          <cell r="BF492">
            <v>0</v>
          </cell>
          <cell r="BH492">
            <v>4314.8879850000012</v>
          </cell>
          <cell r="BN492">
            <v>6622.1</v>
          </cell>
          <cell r="BO492">
            <v>1653.8842450804955</v>
          </cell>
          <cell r="BP492">
            <v>668.19129909677429</v>
          </cell>
          <cell r="BQ492">
            <v>0</v>
          </cell>
        </row>
        <row r="493">
          <cell r="C493" t="str">
            <v>ГРП</v>
          </cell>
          <cell r="F493">
            <v>21</v>
          </cell>
          <cell r="J493" t="str">
            <v>Ю2-6</v>
          </cell>
          <cell r="M493" t="str">
            <v>горизонт 1000м.</v>
          </cell>
          <cell r="P493">
            <v>30</v>
          </cell>
          <cell r="T493">
            <v>40349.874779999998</v>
          </cell>
          <cell r="V493">
            <v>0</v>
          </cell>
          <cell r="W493">
            <v>63011.150666000001</v>
          </cell>
          <cell r="X493">
            <v>701.7</v>
          </cell>
          <cell r="Y493">
            <v>17085.855390000001</v>
          </cell>
          <cell r="AB493">
            <v>1001</v>
          </cell>
          <cell r="AE493">
            <v>192.3</v>
          </cell>
          <cell r="AF493">
            <v>256.33772291793753</v>
          </cell>
          <cell r="AH493">
            <v>0</v>
          </cell>
          <cell r="AI493">
            <v>11888.335416447368</v>
          </cell>
          <cell r="AL493">
            <v>990</v>
          </cell>
          <cell r="AN493">
            <v>1650</v>
          </cell>
          <cell r="AQ493">
            <v>3240</v>
          </cell>
          <cell r="AW493">
            <v>22496</v>
          </cell>
          <cell r="AY493">
            <v>2800</v>
          </cell>
          <cell r="BB493">
            <v>3661.4359478463903</v>
          </cell>
          <cell r="BF493">
            <v>7200</v>
          </cell>
          <cell r="BH493">
            <v>4314.8879850000012</v>
          </cell>
          <cell r="BN493">
            <v>9193</v>
          </cell>
          <cell r="BO493">
            <v>1535.0999761729324</v>
          </cell>
          <cell r="BP493">
            <v>890.30030910789765</v>
          </cell>
          <cell r="BQ493">
            <v>95</v>
          </cell>
        </row>
        <row r="494">
          <cell r="C494" t="str">
            <v>ГРП</v>
          </cell>
          <cell r="F494">
            <v>21</v>
          </cell>
          <cell r="J494" t="str">
            <v>Ю2-6</v>
          </cell>
          <cell r="M494" t="str">
            <v>горизонт 1000м.</v>
          </cell>
          <cell r="N494" t="str">
            <v>пилот</v>
          </cell>
          <cell r="O494" t="str">
            <v>керн</v>
          </cell>
          <cell r="P494">
            <v>76</v>
          </cell>
          <cell r="T494">
            <v>102219.682776</v>
          </cell>
          <cell r="V494">
            <v>8251.6214880000007</v>
          </cell>
          <cell r="W494">
            <v>1694.2752359999999</v>
          </cell>
          <cell r="X494">
            <v>1777.64</v>
          </cell>
          <cell r="Y494">
            <v>20804.955389999999</v>
          </cell>
          <cell r="AB494">
            <v>1261</v>
          </cell>
          <cell r="AE494">
            <v>192.3</v>
          </cell>
          <cell r="AF494">
            <v>651.0880978865406</v>
          </cell>
          <cell r="AH494">
            <v>0</v>
          </cell>
          <cell r="AI494">
            <v>14976.214745394736</v>
          </cell>
          <cell r="AL494">
            <v>1155</v>
          </cell>
          <cell r="AN494">
            <v>4180</v>
          </cell>
          <cell r="AQ494">
            <v>8208</v>
          </cell>
          <cell r="AW494">
            <v>22496</v>
          </cell>
          <cell r="AY494">
            <v>2800</v>
          </cell>
          <cell r="BB494">
            <v>3661.4359478463898</v>
          </cell>
          <cell r="BF494">
            <v>7200</v>
          </cell>
          <cell r="BH494">
            <v>10931.049562</v>
          </cell>
          <cell r="BN494">
            <v>9193</v>
          </cell>
          <cell r="BO494">
            <v>1795.3303224887218</v>
          </cell>
          <cell r="BP494">
            <v>36657.137164873559</v>
          </cell>
          <cell r="BQ494">
            <v>95</v>
          </cell>
        </row>
        <row r="495">
          <cell r="C495" t="str">
            <v>ГРП</v>
          </cell>
          <cell r="F495">
            <v>21</v>
          </cell>
          <cell r="J495" t="str">
            <v>Ю2-6</v>
          </cell>
          <cell r="M495" t="str">
            <v>горизонт 1000м.</v>
          </cell>
          <cell r="P495">
            <v>30</v>
          </cell>
          <cell r="T495">
            <v>40349.874780000006</v>
          </cell>
          <cell r="V495">
            <v>0</v>
          </cell>
          <cell r="W495">
            <v>1694.2752359999999</v>
          </cell>
          <cell r="X495">
            <v>701.69999999999993</v>
          </cell>
          <cell r="Y495">
            <v>17085.855390000001</v>
          </cell>
          <cell r="AB495">
            <v>1001</v>
          </cell>
          <cell r="AE495">
            <v>192.3</v>
          </cell>
          <cell r="AF495">
            <v>255.68054110301767</v>
          </cell>
          <cell r="AH495">
            <v>0</v>
          </cell>
          <cell r="AI495">
            <v>11888.335416447369</v>
          </cell>
          <cell r="AL495">
            <v>990</v>
          </cell>
          <cell r="AN495">
            <v>1650</v>
          </cell>
          <cell r="AQ495">
            <v>3240</v>
          </cell>
          <cell r="AW495">
            <v>22496</v>
          </cell>
          <cell r="AY495">
            <v>2800</v>
          </cell>
          <cell r="BB495">
            <v>3661.4359478463898</v>
          </cell>
          <cell r="BF495">
            <v>7200</v>
          </cell>
          <cell r="BH495">
            <v>4314.8879850000003</v>
          </cell>
          <cell r="BN495">
            <v>9193</v>
          </cell>
          <cell r="BO495">
            <v>1535.0999761729324</v>
          </cell>
          <cell r="BP495">
            <v>884.12678296774197</v>
          </cell>
          <cell r="BQ495">
            <v>95</v>
          </cell>
        </row>
        <row r="496">
          <cell r="C496" t="str">
            <v>ГРП</v>
          </cell>
          <cell r="F496">
            <v>21</v>
          </cell>
          <cell r="J496" t="str">
            <v>Ю2-6</v>
          </cell>
          <cell r="M496" t="str">
            <v>горизонт 1000м.</v>
          </cell>
          <cell r="P496">
            <v>30</v>
          </cell>
          <cell r="T496">
            <v>40349.874779999998</v>
          </cell>
          <cell r="V496">
            <v>0</v>
          </cell>
          <cell r="W496">
            <v>1694.2752359999999</v>
          </cell>
          <cell r="X496">
            <v>701.7</v>
          </cell>
          <cell r="Y496">
            <v>17085.855390000001</v>
          </cell>
          <cell r="AB496">
            <v>520</v>
          </cell>
          <cell r="AE496">
            <v>192.3</v>
          </cell>
          <cell r="AF496">
            <v>257.11134235171698</v>
          </cell>
          <cell r="AH496">
            <v>0</v>
          </cell>
          <cell r="AI496">
            <v>6175.7586578947366</v>
          </cell>
          <cell r="AL496">
            <v>990</v>
          </cell>
          <cell r="AN496">
            <v>1650</v>
          </cell>
          <cell r="AQ496">
            <v>3240</v>
          </cell>
          <cell r="AW496">
            <v>22496</v>
          </cell>
          <cell r="AY496">
            <v>2800</v>
          </cell>
          <cell r="BB496">
            <v>3661.4359478463898</v>
          </cell>
          <cell r="BF496">
            <v>7200</v>
          </cell>
          <cell r="BH496">
            <v>4314.8879850000003</v>
          </cell>
          <cell r="BN496">
            <v>9193</v>
          </cell>
          <cell r="BO496">
            <v>1078.0938354887219</v>
          </cell>
          <cell r="BP496">
            <v>897.56764318279579</v>
          </cell>
          <cell r="BQ496">
            <v>95</v>
          </cell>
        </row>
        <row r="497">
          <cell r="C497" t="str">
            <v>ГРП</v>
          </cell>
          <cell r="F497">
            <v>21</v>
          </cell>
          <cell r="J497" t="str">
            <v>Ю2-6</v>
          </cell>
          <cell r="M497" t="str">
            <v>горизонт 1000м.</v>
          </cell>
          <cell r="P497">
            <v>30</v>
          </cell>
          <cell r="T497">
            <v>40349.874780000006</v>
          </cell>
          <cell r="V497">
            <v>0</v>
          </cell>
          <cell r="W497">
            <v>1694.2752359999999</v>
          </cell>
          <cell r="X497">
            <v>701.7</v>
          </cell>
          <cell r="Y497">
            <v>17085.855390000001</v>
          </cell>
          <cell r="AB497">
            <v>1001</v>
          </cell>
          <cell r="AE497">
            <v>192.3</v>
          </cell>
          <cell r="AF497">
            <v>255.50884495317376</v>
          </cell>
          <cell r="AH497">
            <v>0</v>
          </cell>
          <cell r="AI497">
            <v>11888.335416447369</v>
          </cell>
          <cell r="AL497">
            <v>990</v>
          </cell>
          <cell r="AN497">
            <v>1650</v>
          </cell>
          <cell r="AQ497">
            <v>3240</v>
          </cell>
          <cell r="AW497">
            <v>22496</v>
          </cell>
          <cell r="AY497">
            <v>2800</v>
          </cell>
          <cell r="BB497">
            <v>3661.4359478463898</v>
          </cell>
          <cell r="BF497">
            <v>7200</v>
          </cell>
          <cell r="BH497">
            <v>4314.8879850000003</v>
          </cell>
          <cell r="BN497">
            <v>9193</v>
          </cell>
          <cell r="BO497">
            <v>1535.0999761729324</v>
          </cell>
          <cell r="BP497">
            <v>882.51387974193551</v>
          </cell>
          <cell r="BQ497">
            <v>95</v>
          </cell>
        </row>
        <row r="498">
          <cell r="C498" t="str">
            <v>ГРП</v>
          </cell>
          <cell r="F498">
            <v>21</v>
          </cell>
          <cell r="J498" t="str">
            <v>Ю2-6</v>
          </cell>
          <cell r="M498" t="str">
            <v>горизонт 1000м.</v>
          </cell>
          <cell r="P498">
            <v>30</v>
          </cell>
          <cell r="T498">
            <v>40349.874779999998</v>
          </cell>
          <cell r="V498">
            <v>0</v>
          </cell>
          <cell r="W498">
            <v>1694.2752359999999</v>
          </cell>
          <cell r="X498">
            <v>701.7</v>
          </cell>
          <cell r="Y498">
            <v>17085.855390000001</v>
          </cell>
          <cell r="AB498">
            <v>1001</v>
          </cell>
          <cell r="AE498">
            <v>192.3</v>
          </cell>
          <cell r="AF498">
            <v>256.08116545265352</v>
          </cell>
          <cell r="AH498">
            <v>0</v>
          </cell>
          <cell r="AI498">
            <v>11888.335416447368</v>
          </cell>
          <cell r="AL498">
            <v>990</v>
          </cell>
          <cell r="AN498">
            <v>1650</v>
          </cell>
          <cell r="AQ498">
            <v>3240</v>
          </cell>
          <cell r="AW498">
            <v>22496</v>
          </cell>
          <cell r="AY498">
            <v>2800</v>
          </cell>
          <cell r="BB498">
            <v>3661.4359478463903</v>
          </cell>
          <cell r="BF498">
            <v>7200</v>
          </cell>
          <cell r="BH498">
            <v>4314.8879850000003</v>
          </cell>
          <cell r="BN498">
            <v>9193</v>
          </cell>
          <cell r="BO498">
            <v>1535.0999761729322</v>
          </cell>
          <cell r="BP498">
            <v>887.89022382795702</v>
          </cell>
          <cell r="BQ498">
            <v>95</v>
          </cell>
        </row>
        <row r="499">
          <cell r="C499" t="str">
            <v>ГРП</v>
          </cell>
          <cell r="F499">
            <v>21</v>
          </cell>
          <cell r="J499" t="str">
            <v>Ю2-6</v>
          </cell>
          <cell r="M499" t="str">
            <v>горизонт 1000м.</v>
          </cell>
          <cell r="P499">
            <v>30</v>
          </cell>
          <cell r="T499">
            <v>40349.874779999998</v>
          </cell>
          <cell r="V499">
            <v>0</v>
          </cell>
          <cell r="W499">
            <v>1694.2752359999999</v>
          </cell>
          <cell r="X499">
            <v>701.7</v>
          </cell>
          <cell r="Y499">
            <v>17085.855390000001</v>
          </cell>
          <cell r="AB499">
            <v>1001</v>
          </cell>
          <cell r="AE499">
            <v>192.3</v>
          </cell>
          <cell r="AF499">
            <v>256.53902185223723</v>
          </cell>
          <cell r="AH499">
            <v>0</v>
          </cell>
          <cell r="AI499">
            <v>11888.335416447368</v>
          </cell>
          <cell r="AL499">
            <v>990</v>
          </cell>
          <cell r="AN499">
            <v>1650</v>
          </cell>
          <cell r="AQ499">
            <v>3240</v>
          </cell>
          <cell r="AW499">
            <v>22496</v>
          </cell>
          <cell r="AY499">
            <v>2800</v>
          </cell>
          <cell r="BB499">
            <v>3661.4359478463898</v>
          </cell>
          <cell r="BF499">
            <v>7200</v>
          </cell>
          <cell r="BH499">
            <v>4314.8879850000012</v>
          </cell>
          <cell r="BN499">
            <v>9193</v>
          </cell>
          <cell r="BO499">
            <v>1535.0999761729324</v>
          </cell>
          <cell r="BP499">
            <v>892.19129909677417</v>
          </cell>
          <cell r="BQ499">
            <v>95</v>
          </cell>
        </row>
        <row r="500">
          <cell r="C500" t="str">
            <v>ГРП</v>
          </cell>
          <cell r="F500">
            <v>21</v>
          </cell>
          <cell r="J500" t="str">
            <v>Ю2-6</v>
          </cell>
          <cell r="M500" t="str">
            <v>горизонт 1000м.</v>
          </cell>
          <cell r="N500" t="str">
            <v>пилот</v>
          </cell>
          <cell r="P500">
            <v>39</v>
          </cell>
          <cell r="T500">
            <v>52454.837214000006</v>
          </cell>
          <cell r="V500">
            <v>0</v>
          </cell>
          <cell r="W500">
            <v>1694.2752359999999</v>
          </cell>
          <cell r="X500">
            <v>912.21</v>
          </cell>
          <cell r="Y500">
            <v>20804.955389999999</v>
          </cell>
          <cell r="AB500">
            <v>1261</v>
          </cell>
          <cell r="AE500">
            <v>192.3</v>
          </cell>
          <cell r="AF500">
            <v>333.42060353798126</v>
          </cell>
          <cell r="AH500">
            <v>0</v>
          </cell>
          <cell r="AI500">
            <v>14976.214745394736</v>
          </cell>
          <cell r="AL500">
            <v>1155</v>
          </cell>
          <cell r="AN500">
            <v>2145</v>
          </cell>
          <cell r="AQ500">
            <v>4212</v>
          </cell>
          <cell r="AW500">
            <v>22496</v>
          </cell>
          <cell r="AY500">
            <v>2800</v>
          </cell>
          <cell r="BB500">
            <v>3661.4359478463898</v>
          </cell>
          <cell r="BF500">
            <v>7200</v>
          </cell>
          <cell r="BH500">
            <v>5609.3543805000008</v>
          </cell>
          <cell r="BN500">
            <v>9193</v>
          </cell>
          <cell r="BO500">
            <v>1795.330322488722</v>
          </cell>
          <cell r="BP500">
            <v>1039.5031270537634</v>
          </cell>
          <cell r="BQ500">
            <v>95</v>
          </cell>
        </row>
        <row r="501">
          <cell r="C501" t="str">
            <v>ГРП</v>
          </cell>
          <cell r="F501">
            <v>21</v>
          </cell>
          <cell r="J501" t="str">
            <v>Ю2-6</v>
          </cell>
          <cell r="M501" t="str">
            <v>горизонт 1000м.</v>
          </cell>
          <cell r="P501">
            <v>30</v>
          </cell>
          <cell r="T501">
            <v>40349.874780000006</v>
          </cell>
          <cell r="V501">
            <v>0</v>
          </cell>
          <cell r="W501">
            <v>1694.2752359999999</v>
          </cell>
          <cell r="X501">
            <v>701.7</v>
          </cell>
          <cell r="Y501">
            <v>17085.855390000001</v>
          </cell>
          <cell r="AB501">
            <v>1001.0000000000001</v>
          </cell>
          <cell r="AE501">
            <v>192.3</v>
          </cell>
          <cell r="AF501">
            <v>255.85223725286158</v>
          </cell>
          <cell r="AH501">
            <v>0</v>
          </cell>
          <cell r="AI501">
            <v>11888.335416447369</v>
          </cell>
          <cell r="AL501">
            <v>990</v>
          </cell>
          <cell r="AN501">
            <v>1650</v>
          </cell>
          <cell r="AQ501">
            <v>3240</v>
          </cell>
          <cell r="AW501">
            <v>22496</v>
          </cell>
          <cell r="AY501">
            <v>2800</v>
          </cell>
          <cell r="BB501">
            <v>3661.4359478463898</v>
          </cell>
          <cell r="BF501">
            <v>7200</v>
          </cell>
          <cell r="BH501">
            <v>4314.8879850000003</v>
          </cell>
          <cell r="BN501">
            <v>9193</v>
          </cell>
          <cell r="BO501">
            <v>1535.0999761729324</v>
          </cell>
          <cell r="BP501">
            <v>885.73968619354844</v>
          </cell>
          <cell r="BQ501">
            <v>95</v>
          </cell>
        </row>
        <row r="502">
          <cell r="C502" t="str">
            <v>ГРП</v>
          </cell>
          <cell r="F502">
            <v>21</v>
          </cell>
          <cell r="J502" t="str">
            <v>Ю2-6</v>
          </cell>
          <cell r="M502" t="str">
            <v>горизонт 1000м.</v>
          </cell>
          <cell r="P502">
            <v>30</v>
          </cell>
          <cell r="T502">
            <v>40349.874779999998</v>
          </cell>
          <cell r="V502">
            <v>0</v>
          </cell>
          <cell r="W502">
            <v>1694.2752359999999</v>
          </cell>
          <cell r="X502">
            <v>701.7</v>
          </cell>
          <cell r="Y502">
            <v>17085.855390000001</v>
          </cell>
          <cell r="AB502">
            <v>1001.0000000000001</v>
          </cell>
          <cell r="AE502">
            <v>192.3</v>
          </cell>
          <cell r="AF502">
            <v>255.50884495317379</v>
          </cell>
          <cell r="AH502">
            <v>0</v>
          </cell>
          <cell r="AI502">
            <v>11888.335416447369</v>
          </cell>
          <cell r="AL502">
            <v>990</v>
          </cell>
          <cell r="AN502">
            <v>1650</v>
          </cell>
          <cell r="AQ502">
            <v>3240</v>
          </cell>
          <cell r="AW502">
            <v>22496</v>
          </cell>
          <cell r="AY502">
            <v>2800</v>
          </cell>
          <cell r="BB502">
            <v>3661.4359478463898</v>
          </cell>
          <cell r="BF502">
            <v>7200</v>
          </cell>
          <cell r="BH502">
            <v>4314.8879850000012</v>
          </cell>
          <cell r="BN502">
            <v>9193</v>
          </cell>
          <cell r="BO502">
            <v>1535.0999761729327</v>
          </cell>
          <cell r="BP502">
            <v>882.51387974193551</v>
          </cell>
          <cell r="BQ502">
            <v>95</v>
          </cell>
        </row>
        <row r="503">
          <cell r="C503" t="str">
            <v>ГРП</v>
          </cell>
          <cell r="F503">
            <v>21</v>
          </cell>
          <cell r="J503" t="str">
            <v>Ю2-6</v>
          </cell>
          <cell r="M503" t="str">
            <v>горизонт 1000м.</v>
          </cell>
          <cell r="P503">
            <v>30</v>
          </cell>
          <cell r="T503">
            <v>40349.874780000006</v>
          </cell>
          <cell r="V503">
            <v>0</v>
          </cell>
          <cell r="W503">
            <v>1694.2752359999999</v>
          </cell>
          <cell r="X503">
            <v>701.7</v>
          </cell>
          <cell r="Y503">
            <v>17085.855390000001</v>
          </cell>
          <cell r="AB503">
            <v>1001</v>
          </cell>
          <cell r="AE503">
            <v>192.3</v>
          </cell>
          <cell r="AF503">
            <v>260.29180912739702</v>
          </cell>
          <cell r="AH503">
            <v>0</v>
          </cell>
          <cell r="AI503">
            <v>11888.335416447368</v>
          </cell>
          <cell r="AL503">
            <v>990</v>
          </cell>
          <cell r="AN503">
            <v>1650</v>
          </cell>
          <cell r="AQ503">
            <v>3240</v>
          </cell>
          <cell r="AW503">
            <v>22496</v>
          </cell>
          <cell r="AY503">
            <v>2800</v>
          </cell>
          <cell r="BB503">
            <v>3661.4359478463898</v>
          </cell>
          <cell r="BF503">
            <v>7200</v>
          </cell>
          <cell r="BH503">
            <v>4314.8879850000003</v>
          </cell>
          <cell r="BN503">
            <v>9193</v>
          </cell>
          <cell r="BO503">
            <v>1535.0999761729324</v>
          </cell>
          <cell r="BP503">
            <v>927.44475531797241</v>
          </cell>
          <cell r="BQ503">
            <v>95</v>
          </cell>
        </row>
        <row r="504">
          <cell r="C504" t="str">
            <v>ГРП</v>
          </cell>
          <cell r="F504">
            <v>21</v>
          </cell>
          <cell r="J504" t="str">
            <v>Ю2-6</v>
          </cell>
          <cell r="M504" t="str">
            <v>горизонт 1000м.</v>
          </cell>
          <cell r="P504">
            <v>30</v>
          </cell>
          <cell r="T504">
            <v>40349.874780000006</v>
          </cell>
          <cell r="V504">
            <v>0</v>
          </cell>
          <cell r="W504">
            <v>1694.2752359999999</v>
          </cell>
          <cell r="X504">
            <v>701.7</v>
          </cell>
          <cell r="Y504">
            <v>17085.855390000001</v>
          </cell>
          <cell r="AB504">
            <v>1001</v>
          </cell>
          <cell r="AE504">
            <v>192.3</v>
          </cell>
          <cell r="AF504">
            <v>255.50884495317376</v>
          </cell>
          <cell r="AH504">
            <v>0</v>
          </cell>
          <cell r="AI504">
            <v>11888.335416447369</v>
          </cell>
          <cell r="AL504">
            <v>990</v>
          </cell>
          <cell r="AN504">
            <v>1650</v>
          </cell>
          <cell r="AQ504">
            <v>3240</v>
          </cell>
          <cell r="AW504">
            <v>22496</v>
          </cell>
          <cell r="AY504">
            <v>2800</v>
          </cell>
          <cell r="BB504">
            <v>3661.4359478463898</v>
          </cell>
          <cell r="BF504">
            <v>7200</v>
          </cell>
          <cell r="BH504">
            <v>4314.8879850000003</v>
          </cell>
          <cell r="BN504">
            <v>9193</v>
          </cell>
          <cell r="BO504">
            <v>1535.0999761729324</v>
          </cell>
          <cell r="BP504">
            <v>882.51387974193551</v>
          </cell>
          <cell r="BQ504">
            <v>95</v>
          </cell>
        </row>
        <row r="505">
          <cell r="C505" t="str">
            <v>ГРП</v>
          </cell>
          <cell r="F505">
            <v>21</v>
          </cell>
          <cell r="J505" t="str">
            <v>Ю2-6</v>
          </cell>
          <cell r="M505" t="str">
            <v>горизонт 1000м.</v>
          </cell>
          <cell r="N505" t="str">
            <v>пилот</v>
          </cell>
          <cell r="P505">
            <v>39</v>
          </cell>
          <cell r="T505">
            <v>52454.837213999999</v>
          </cell>
          <cell r="V505">
            <v>0</v>
          </cell>
          <cell r="W505">
            <v>1694.2752359999999</v>
          </cell>
          <cell r="X505">
            <v>912.21</v>
          </cell>
          <cell r="Y505">
            <v>20804.955389999999</v>
          </cell>
          <cell r="AB505">
            <v>1261</v>
          </cell>
          <cell r="AE505">
            <v>192.3</v>
          </cell>
          <cell r="AF505">
            <v>333.82122788761706</v>
          </cell>
          <cell r="AH505">
            <v>0</v>
          </cell>
          <cell r="AI505">
            <v>14976.214745394736</v>
          </cell>
          <cell r="AL505">
            <v>1155</v>
          </cell>
          <cell r="AN505">
            <v>2145</v>
          </cell>
          <cell r="AQ505">
            <v>4212</v>
          </cell>
          <cell r="AW505">
            <v>22496</v>
          </cell>
          <cell r="AY505">
            <v>2800</v>
          </cell>
          <cell r="BB505">
            <v>3661.4359478463903</v>
          </cell>
          <cell r="BF505">
            <v>7200</v>
          </cell>
          <cell r="BH505">
            <v>5609.3543804999999</v>
          </cell>
          <cell r="BN505">
            <v>9193</v>
          </cell>
          <cell r="BO505">
            <v>1795.3303224887218</v>
          </cell>
          <cell r="BP505">
            <v>1043.2665679139784</v>
          </cell>
          <cell r="BQ505">
            <v>95</v>
          </cell>
        </row>
        <row r="506">
          <cell r="C506" t="str">
            <v>ГРП</v>
          </cell>
          <cell r="F506">
            <v>21</v>
          </cell>
          <cell r="J506" t="str">
            <v>Ю2-6</v>
          </cell>
          <cell r="M506" t="str">
            <v>горизонт 1000м.</v>
          </cell>
          <cell r="P506">
            <v>30</v>
          </cell>
          <cell r="T506">
            <v>40349.874779999998</v>
          </cell>
          <cell r="V506">
            <v>0</v>
          </cell>
          <cell r="W506">
            <v>1694.2752359999999</v>
          </cell>
          <cell r="X506">
            <v>701.7</v>
          </cell>
          <cell r="Y506">
            <v>17085.855390000001</v>
          </cell>
          <cell r="AB506">
            <v>1001</v>
          </cell>
          <cell r="AE506">
            <v>192.3</v>
          </cell>
          <cell r="AF506">
            <v>256.13839750260144</v>
          </cell>
          <cell r="AH506">
            <v>0</v>
          </cell>
          <cell r="AI506">
            <v>11888.335416447369</v>
          </cell>
          <cell r="AL506">
            <v>990</v>
          </cell>
          <cell r="AN506">
            <v>1650</v>
          </cell>
          <cell r="AQ506">
            <v>3240</v>
          </cell>
          <cell r="AW506">
            <v>22496</v>
          </cell>
          <cell r="AY506">
            <v>2800</v>
          </cell>
          <cell r="BB506">
            <v>3661.4359478463898</v>
          </cell>
          <cell r="BF506">
            <v>7200</v>
          </cell>
          <cell r="BH506">
            <v>4314.8879849999994</v>
          </cell>
          <cell r="BN506">
            <v>9193</v>
          </cell>
          <cell r="BO506">
            <v>1535.0999761729324</v>
          </cell>
          <cell r="BP506">
            <v>888.42785823655913</v>
          </cell>
          <cell r="BQ506">
            <v>95</v>
          </cell>
        </row>
        <row r="507">
          <cell r="C507" t="str">
            <v>ГРП</v>
          </cell>
          <cell r="F507">
            <v>21</v>
          </cell>
          <cell r="J507" t="str">
            <v>Ю2-6</v>
          </cell>
          <cell r="M507" t="str">
            <v>горизонт 1000м.</v>
          </cell>
          <cell r="P507">
            <v>30</v>
          </cell>
          <cell r="T507">
            <v>40349.874779999998</v>
          </cell>
          <cell r="V507">
            <v>0</v>
          </cell>
          <cell r="W507">
            <v>1694.2752359999999</v>
          </cell>
          <cell r="X507">
            <v>701.7</v>
          </cell>
          <cell r="Y507">
            <v>17085.855390000001</v>
          </cell>
          <cell r="AB507">
            <v>1001</v>
          </cell>
          <cell r="AE507">
            <v>192.3</v>
          </cell>
          <cell r="AF507">
            <v>256.48178980228926</v>
          </cell>
          <cell r="AH507">
            <v>0</v>
          </cell>
          <cell r="AI507">
            <v>11888.335416447368</v>
          </cell>
          <cell r="AL507">
            <v>990</v>
          </cell>
          <cell r="AN507">
            <v>1650</v>
          </cell>
          <cell r="AQ507">
            <v>3240</v>
          </cell>
          <cell r="AW507">
            <v>22496</v>
          </cell>
          <cell r="AY507">
            <v>2800</v>
          </cell>
          <cell r="BB507">
            <v>3661.4359478463898</v>
          </cell>
          <cell r="BF507">
            <v>7200</v>
          </cell>
          <cell r="BH507">
            <v>4314.8879850000012</v>
          </cell>
          <cell r="BN507">
            <v>9193</v>
          </cell>
          <cell r="BO507">
            <v>1535.0999761729322</v>
          </cell>
          <cell r="BP507">
            <v>891.65366468817206</v>
          </cell>
          <cell r="BQ507">
            <v>95</v>
          </cell>
        </row>
        <row r="508">
          <cell r="C508" t="str">
            <v>ГРП</v>
          </cell>
          <cell r="F508">
            <v>21</v>
          </cell>
          <cell r="J508" t="str">
            <v>Ю2-6</v>
          </cell>
          <cell r="M508" t="str">
            <v>горизонт 1000м.</v>
          </cell>
          <cell r="P508">
            <v>30</v>
          </cell>
          <cell r="T508">
            <v>40349.874779999998</v>
          </cell>
          <cell r="V508">
            <v>0</v>
          </cell>
          <cell r="W508">
            <v>1694.2752359999999</v>
          </cell>
          <cell r="X508">
            <v>701.7</v>
          </cell>
          <cell r="Y508">
            <v>17085.855390000001</v>
          </cell>
          <cell r="AB508">
            <v>1001</v>
          </cell>
          <cell r="AE508">
            <v>192.3</v>
          </cell>
          <cell r="AF508">
            <v>255.50884495317379</v>
          </cell>
          <cell r="AH508">
            <v>0</v>
          </cell>
          <cell r="AI508">
            <v>11888.335416447369</v>
          </cell>
          <cell r="AL508">
            <v>990</v>
          </cell>
          <cell r="AN508">
            <v>1650</v>
          </cell>
          <cell r="AQ508">
            <v>3240</v>
          </cell>
          <cell r="AW508">
            <v>22496</v>
          </cell>
          <cell r="AY508">
            <v>2800</v>
          </cell>
          <cell r="BB508">
            <v>3661.4359478463898</v>
          </cell>
          <cell r="BF508">
            <v>7200</v>
          </cell>
          <cell r="BH508">
            <v>4314.8879850000003</v>
          </cell>
          <cell r="BN508">
            <v>9193</v>
          </cell>
          <cell r="BO508">
            <v>1535.0999761729324</v>
          </cell>
          <cell r="BP508">
            <v>882.51387974193551</v>
          </cell>
          <cell r="BQ508">
            <v>95</v>
          </cell>
        </row>
        <row r="509">
          <cell r="C509" t="str">
            <v>ГРП</v>
          </cell>
          <cell r="F509">
            <v>21</v>
          </cell>
          <cell r="J509" t="str">
            <v>Ю2-6</v>
          </cell>
          <cell r="M509" t="str">
            <v>горизонт 1000м.</v>
          </cell>
          <cell r="N509" t="str">
            <v>пилот</v>
          </cell>
          <cell r="P509">
            <v>39</v>
          </cell>
          <cell r="T509">
            <v>52454.837214000014</v>
          </cell>
          <cell r="V509">
            <v>0</v>
          </cell>
          <cell r="W509">
            <v>1694.2752359999999</v>
          </cell>
          <cell r="X509">
            <v>912.21</v>
          </cell>
          <cell r="Y509">
            <v>20804.955389999999</v>
          </cell>
          <cell r="AB509">
            <v>1261</v>
          </cell>
          <cell r="AE509">
            <v>192.3</v>
          </cell>
          <cell r="AF509">
            <v>333.87845993756508</v>
          </cell>
          <cell r="AH509">
            <v>0</v>
          </cell>
          <cell r="AI509">
            <v>14976.214745394738</v>
          </cell>
          <cell r="AL509">
            <v>1155</v>
          </cell>
          <cell r="AN509">
            <v>2145</v>
          </cell>
          <cell r="AQ509">
            <v>4212</v>
          </cell>
          <cell r="AW509">
            <v>22496</v>
          </cell>
          <cell r="AY509">
            <v>2800</v>
          </cell>
          <cell r="BB509">
            <v>3661.4359478463898</v>
          </cell>
          <cell r="BF509">
            <v>7200</v>
          </cell>
          <cell r="BH509">
            <v>5609.3543805000008</v>
          </cell>
          <cell r="BN509">
            <v>9193</v>
          </cell>
          <cell r="BO509">
            <v>1795.3303224887218</v>
          </cell>
          <cell r="BP509">
            <v>1043.8042023225807</v>
          </cell>
          <cell r="BQ509">
            <v>95</v>
          </cell>
        </row>
        <row r="510">
          <cell r="C510" t="str">
            <v>ГРП</v>
          </cell>
          <cell r="F510">
            <v>21</v>
          </cell>
          <cell r="J510" t="str">
            <v>Ю2-6</v>
          </cell>
          <cell r="M510" t="str">
            <v>горизонт 1000м.</v>
          </cell>
          <cell r="P510">
            <v>30</v>
          </cell>
          <cell r="T510">
            <v>40349.874779999998</v>
          </cell>
          <cell r="V510">
            <v>0</v>
          </cell>
          <cell r="W510">
            <v>1694.2752359999999</v>
          </cell>
          <cell r="X510">
            <v>701.7</v>
          </cell>
          <cell r="Y510">
            <v>17085.855390000001</v>
          </cell>
          <cell r="AB510">
            <v>1001.0000000000001</v>
          </cell>
          <cell r="AE510">
            <v>192.3</v>
          </cell>
          <cell r="AF510">
            <v>255.79500520291364</v>
          </cell>
          <cell r="AH510">
            <v>0</v>
          </cell>
          <cell r="AI510">
            <v>11888.335416447369</v>
          </cell>
          <cell r="AL510">
            <v>990</v>
          </cell>
          <cell r="AN510">
            <v>1650</v>
          </cell>
          <cell r="AQ510">
            <v>3240</v>
          </cell>
          <cell r="AW510">
            <v>22496</v>
          </cell>
          <cell r="AY510">
            <v>2800</v>
          </cell>
          <cell r="BB510">
            <v>3661.4359478463898</v>
          </cell>
          <cell r="BF510">
            <v>7200</v>
          </cell>
          <cell r="BH510">
            <v>4314.8879850000012</v>
          </cell>
          <cell r="BN510">
            <v>9193</v>
          </cell>
          <cell r="BO510">
            <v>1535.0999761729324</v>
          </cell>
          <cell r="BP510">
            <v>885.20205178494632</v>
          </cell>
          <cell r="BQ510">
            <v>95</v>
          </cell>
        </row>
        <row r="511">
          <cell r="C511" t="str">
            <v>ГРП</v>
          </cell>
          <cell r="F511">
            <v>21</v>
          </cell>
          <cell r="J511" t="str">
            <v>Ю2-6</v>
          </cell>
          <cell r="M511" t="str">
            <v>горизонт 1000м.</v>
          </cell>
          <cell r="P511">
            <v>30</v>
          </cell>
          <cell r="T511">
            <v>40349.874779999998</v>
          </cell>
          <cell r="V511">
            <v>0</v>
          </cell>
          <cell r="W511">
            <v>1694.2752359999999</v>
          </cell>
          <cell r="X511">
            <v>701.7</v>
          </cell>
          <cell r="Y511">
            <v>17085.855390000001</v>
          </cell>
          <cell r="AB511">
            <v>1001</v>
          </cell>
          <cell r="AE511">
            <v>192.3</v>
          </cell>
          <cell r="AF511">
            <v>256.82518210197713</v>
          </cell>
          <cell r="AH511">
            <v>0</v>
          </cell>
          <cell r="AI511">
            <v>11888.335416447368</v>
          </cell>
          <cell r="AL511">
            <v>990</v>
          </cell>
          <cell r="AN511">
            <v>1650</v>
          </cell>
          <cell r="AQ511">
            <v>3240</v>
          </cell>
          <cell r="AW511">
            <v>22496</v>
          </cell>
          <cell r="AY511">
            <v>2800</v>
          </cell>
          <cell r="BB511">
            <v>3661.4359478463898</v>
          </cell>
          <cell r="BF511">
            <v>7200</v>
          </cell>
          <cell r="BH511">
            <v>4314.8879850000012</v>
          </cell>
          <cell r="BN511">
            <v>9193</v>
          </cell>
          <cell r="BO511">
            <v>1535.0999761729324</v>
          </cell>
          <cell r="BP511">
            <v>894.87947113978498</v>
          </cell>
          <cell r="BQ511">
            <v>95</v>
          </cell>
        </row>
        <row r="512">
          <cell r="F512">
            <v>21</v>
          </cell>
          <cell r="J512" t="str">
            <v>НП2-3</v>
          </cell>
          <cell r="M512" t="str">
            <v>горизонт 1000м.</v>
          </cell>
          <cell r="P512">
            <v>30</v>
          </cell>
          <cell r="T512">
            <v>40349.874779999998</v>
          </cell>
          <cell r="V512">
            <v>0</v>
          </cell>
          <cell r="W512">
            <v>1694.2752359999999</v>
          </cell>
          <cell r="X512">
            <v>701.7</v>
          </cell>
          <cell r="Y512">
            <v>17085.855390000001</v>
          </cell>
          <cell r="AB512">
            <v>1001</v>
          </cell>
          <cell r="AE512">
            <v>192.3</v>
          </cell>
          <cell r="AF512">
            <v>255.50884495317379</v>
          </cell>
          <cell r="AH512">
            <v>0</v>
          </cell>
          <cell r="AI512">
            <v>11888.335416447369</v>
          </cell>
          <cell r="AL512">
            <v>990</v>
          </cell>
          <cell r="AN512">
            <v>1650</v>
          </cell>
          <cell r="AQ512">
            <v>3240</v>
          </cell>
          <cell r="AW512">
            <v>0</v>
          </cell>
          <cell r="AY512">
            <v>0</v>
          </cell>
          <cell r="BB512">
            <v>3661.4359478463898</v>
          </cell>
          <cell r="BF512">
            <v>0</v>
          </cell>
          <cell r="BH512">
            <v>4314.8879849999994</v>
          </cell>
          <cell r="BN512">
            <v>6622.1</v>
          </cell>
          <cell r="BO512">
            <v>1535.0999761729324</v>
          </cell>
          <cell r="BP512">
            <v>658.51387974193551</v>
          </cell>
          <cell r="BQ512">
            <v>0</v>
          </cell>
        </row>
        <row r="513">
          <cell r="F513">
            <v>21</v>
          </cell>
          <cell r="J513" t="str">
            <v>НП4</v>
          </cell>
          <cell r="M513" t="str">
            <v>горизонт 1500м.</v>
          </cell>
          <cell r="P513">
            <v>32</v>
          </cell>
          <cell r="T513">
            <v>43039.866432000003</v>
          </cell>
          <cell r="V513">
            <v>0</v>
          </cell>
          <cell r="W513">
            <v>1694.2752359999999</v>
          </cell>
          <cell r="X513">
            <v>748.48</v>
          </cell>
          <cell r="Y513">
            <v>19880.355390000001</v>
          </cell>
          <cell r="AB513">
            <v>1131</v>
          </cell>
          <cell r="AE513">
            <v>192.3</v>
          </cell>
          <cell r="AF513">
            <v>274.56632971606956</v>
          </cell>
          <cell r="AH513">
            <v>0</v>
          </cell>
          <cell r="AI513">
            <v>13432.275080921052</v>
          </cell>
          <cell r="AL513">
            <v>990</v>
          </cell>
          <cell r="AN513">
            <v>1760</v>
          </cell>
          <cell r="AQ513">
            <v>3456</v>
          </cell>
          <cell r="AW513">
            <v>0</v>
          </cell>
          <cell r="AY513">
            <v>0</v>
          </cell>
          <cell r="BB513">
            <v>3661.4359478463898</v>
          </cell>
          <cell r="BF513">
            <v>0</v>
          </cell>
          <cell r="BH513">
            <v>4602.547184</v>
          </cell>
          <cell r="BN513">
            <v>10479.1</v>
          </cell>
          <cell r="BO513">
            <v>1658.6151493308271</v>
          </cell>
          <cell r="BP513">
            <v>709.78116084792623</v>
          </cell>
          <cell r="BQ513">
            <v>0</v>
          </cell>
        </row>
        <row r="514">
          <cell r="C514" t="str">
            <v>ГРП</v>
          </cell>
          <cell r="F514">
            <v>22</v>
          </cell>
          <cell r="J514" t="str">
            <v>Ю2-6</v>
          </cell>
          <cell r="M514" t="str">
            <v>горизонт 1000м.</v>
          </cell>
          <cell r="P514">
            <v>30</v>
          </cell>
          <cell r="T514">
            <v>36937.057349999988</v>
          </cell>
          <cell r="V514">
            <v>0</v>
          </cell>
          <cell r="W514">
            <v>75691.503681117232</v>
          </cell>
          <cell r="X514">
            <v>701.7</v>
          </cell>
          <cell r="Y514">
            <v>17085.855390000001</v>
          </cell>
          <cell r="AB514">
            <v>1001</v>
          </cell>
          <cell r="AE514">
            <v>192.3</v>
          </cell>
          <cell r="AF514">
            <v>258.26824736137951</v>
          </cell>
          <cell r="AH514">
            <v>0</v>
          </cell>
          <cell r="AI514">
            <v>11888.335416447369</v>
          </cell>
          <cell r="AL514">
            <v>990</v>
          </cell>
          <cell r="AN514">
            <v>1650</v>
          </cell>
          <cell r="AQ514">
            <v>3240</v>
          </cell>
          <cell r="AW514">
            <v>22496</v>
          </cell>
          <cell r="AY514">
            <v>2800</v>
          </cell>
          <cell r="BB514">
            <v>3661.4359478463898</v>
          </cell>
          <cell r="BF514">
            <v>7200</v>
          </cell>
          <cell r="BH514">
            <v>4066.5083849999996</v>
          </cell>
          <cell r="BN514">
            <v>9193</v>
          </cell>
          <cell r="BO514">
            <v>1512.1530151339714</v>
          </cell>
          <cell r="BP514">
            <v>908.43553872811071</v>
          </cell>
          <cell r="BQ514">
            <v>95</v>
          </cell>
        </row>
        <row r="515">
          <cell r="C515" t="str">
            <v>ГРП</v>
          </cell>
          <cell r="F515">
            <v>22</v>
          </cell>
          <cell r="J515" t="str">
            <v>Ю2-6</v>
          </cell>
          <cell r="M515" t="str">
            <v>горизонт 1000м.</v>
          </cell>
          <cell r="N515" t="str">
            <v>пилот</v>
          </cell>
          <cell r="O515" t="str">
            <v>керн</v>
          </cell>
          <cell r="P515">
            <v>76</v>
          </cell>
          <cell r="T515">
            <v>93573.878619999989</v>
          </cell>
          <cell r="V515">
            <v>8251.6214880000007</v>
          </cell>
          <cell r="W515">
            <v>1490.4437011172297</v>
          </cell>
          <cell r="X515">
            <v>1777.6399999999999</v>
          </cell>
          <cell r="Y515">
            <v>20804.955389999999</v>
          </cell>
          <cell r="AB515">
            <v>1261.0000000000002</v>
          </cell>
          <cell r="AE515">
            <v>192.3</v>
          </cell>
          <cell r="AF515">
            <v>649.63558792924027</v>
          </cell>
          <cell r="AH515">
            <v>0</v>
          </cell>
          <cell r="AI515">
            <v>14976.214745394738</v>
          </cell>
          <cell r="AL515">
            <v>1155</v>
          </cell>
          <cell r="AN515">
            <v>4180</v>
          </cell>
          <cell r="AQ515">
            <v>8208</v>
          </cell>
          <cell r="AW515">
            <v>22496</v>
          </cell>
          <cell r="AY515">
            <v>2800</v>
          </cell>
          <cell r="BB515">
            <v>3661.4359478463898</v>
          </cell>
          <cell r="BF515">
            <v>7200</v>
          </cell>
          <cell r="BH515">
            <v>10301.821242</v>
          </cell>
          <cell r="BN515">
            <v>9193</v>
          </cell>
          <cell r="BO515">
            <v>1772.383361449761</v>
          </cell>
          <cell r="BP515">
            <v>1646.4923743655913</v>
          </cell>
          <cell r="BQ515">
            <v>95</v>
          </cell>
        </row>
        <row r="516">
          <cell r="C516" t="str">
            <v>ГРП</v>
          </cell>
          <cell r="F516">
            <v>22</v>
          </cell>
          <cell r="J516" t="str">
            <v>Ю2-6</v>
          </cell>
          <cell r="M516" t="str">
            <v>горизонт 1000м.</v>
          </cell>
          <cell r="P516">
            <v>30</v>
          </cell>
          <cell r="T516">
            <v>36937.057350000003</v>
          </cell>
          <cell r="V516">
            <v>0</v>
          </cell>
          <cell r="W516">
            <v>1490.4437011172297</v>
          </cell>
          <cell r="X516">
            <v>701.7</v>
          </cell>
          <cell r="Y516">
            <v>17085.855390000001</v>
          </cell>
          <cell r="AB516">
            <v>1001</v>
          </cell>
          <cell r="AE516">
            <v>192.3</v>
          </cell>
          <cell r="AF516">
            <v>256.48178980228926</v>
          </cell>
          <cell r="AH516">
            <v>0</v>
          </cell>
          <cell r="AI516">
            <v>11888.335416447368</v>
          </cell>
          <cell r="AL516">
            <v>990</v>
          </cell>
          <cell r="AN516">
            <v>1650</v>
          </cell>
          <cell r="AQ516">
            <v>3240</v>
          </cell>
          <cell r="AW516">
            <v>22496</v>
          </cell>
          <cell r="AY516">
            <v>2800</v>
          </cell>
          <cell r="BB516">
            <v>3661.4359478463898</v>
          </cell>
          <cell r="BF516">
            <v>7200</v>
          </cell>
          <cell r="BH516">
            <v>4066.5083849999996</v>
          </cell>
          <cell r="BN516">
            <v>9193</v>
          </cell>
          <cell r="BO516">
            <v>1512.1530151339714</v>
          </cell>
          <cell r="BP516">
            <v>891.65366468817206</v>
          </cell>
          <cell r="BQ516">
            <v>95</v>
          </cell>
        </row>
        <row r="517">
          <cell r="C517" t="str">
            <v>ГРП</v>
          </cell>
          <cell r="F517">
            <v>22</v>
          </cell>
          <cell r="J517" t="str">
            <v>Ю2-6</v>
          </cell>
          <cell r="M517" t="str">
            <v>горизонт 1000м.</v>
          </cell>
          <cell r="P517">
            <v>30</v>
          </cell>
          <cell r="T517">
            <v>36937.057350000003</v>
          </cell>
          <cell r="V517">
            <v>0</v>
          </cell>
          <cell r="W517">
            <v>1490.4437011172297</v>
          </cell>
          <cell r="X517">
            <v>701.7</v>
          </cell>
          <cell r="Y517">
            <v>17085.855390000001</v>
          </cell>
          <cell r="AB517">
            <v>1001</v>
          </cell>
          <cell r="AE517">
            <v>192.3</v>
          </cell>
          <cell r="AF517">
            <v>255.50884495317379</v>
          </cell>
          <cell r="AH517">
            <v>0</v>
          </cell>
          <cell r="AI517">
            <v>11888.335416447369</v>
          </cell>
          <cell r="AL517">
            <v>990</v>
          </cell>
          <cell r="AN517">
            <v>1650</v>
          </cell>
          <cell r="AQ517">
            <v>3240</v>
          </cell>
          <cell r="AW517">
            <v>22496</v>
          </cell>
          <cell r="AY517">
            <v>2800</v>
          </cell>
          <cell r="BB517">
            <v>3661.4359478463898</v>
          </cell>
          <cell r="BF517">
            <v>7200</v>
          </cell>
          <cell r="BH517">
            <v>4066.5083849999996</v>
          </cell>
          <cell r="BN517">
            <v>9193</v>
          </cell>
          <cell r="BO517">
            <v>1512.1530151339714</v>
          </cell>
          <cell r="BP517">
            <v>882.51387974193551</v>
          </cell>
          <cell r="BQ517">
            <v>95</v>
          </cell>
        </row>
        <row r="518">
          <cell r="C518" t="str">
            <v>ГРП</v>
          </cell>
          <cell r="F518">
            <v>22</v>
          </cell>
          <cell r="J518" t="str">
            <v>Ю2-6</v>
          </cell>
          <cell r="M518" t="str">
            <v>горизонт 1000м.</v>
          </cell>
          <cell r="P518">
            <v>30</v>
          </cell>
          <cell r="T518">
            <v>36937.057350000003</v>
          </cell>
          <cell r="V518">
            <v>0</v>
          </cell>
          <cell r="W518">
            <v>1490.4437011172297</v>
          </cell>
          <cell r="X518">
            <v>701.7</v>
          </cell>
          <cell r="Y518">
            <v>17085.855390000001</v>
          </cell>
          <cell r="AB518">
            <v>1001</v>
          </cell>
          <cell r="AE518">
            <v>192.3</v>
          </cell>
          <cell r="AF518">
            <v>256.36732570239337</v>
          </cell>
          <cell r="AH518">
            <v>0</v>
          </cell>
          <cell r="AI518">
            <v>11888.335416447369</v>
          </cell>
          <cell r="AL518">
            <v>990</v>
          </cell>
          <cell r="AN518">
            <v>1650</v>
          </cell>
          <cell r="AQ518">
            <v>3240</v>
          </cell>
          <cell r="AW518">
            <v>22496</v>
          </cell>
          <cell r="AY518">
            <v>2800</v>
          </cell>
          <cell r="BB518">
            <v>3661.4359478463898</v>
          </cell>
          <cell r="BF518">
            <v>7200</v>
          </cell>
          <cell r="BH518">
            <v>4066.5083849999996</v>
          </cell>
          <cell r="BN518">
            <v>9193</v>
          </cell>
          <cell r="BO518">
            <v>1512.1530151339714</v>
          </cell>
          <cell r="BP518">
            <v>890.57839587096782</v>
          </cell>
          <cell r="BQ518">
            <v>95</v>
          </cell>
        </row>
        <row r="519">
          <cell r="C519" t="str">
            <v>ГРП</v>
          </cell>
          <cell r="F519">
            <v>22</v>
          </cell>
          <cell r="J519" t="str">
            <v>Ю2-6</v>
          </cell>
          <cell r="M519" t="str">
            <v>горизонт 1000м.</v>
          </cell>
          <cell r="P519">
            <v>30</v>
          </cell>
          <cell r="T519">
            <v>36937.057350000003</v>
          </cell>
          <cell r="V519">
            <v>0</v>
          </cell>
          <cell r="W519">
            <v>1490.4437011172297</v>
          </cell>
          <cell r="X519">
            <v>701.7</v>
          </cell>
          <cell r="Y519">
            <v>17085.855390000001</v>
          </cell>
          <cell r="AB519">
            <v>1001</v>
          </cell>
          <cell r="AE519">
            <v>192.3</v>
          </cell>
          <cell r="AF519">
            <v>256.25286160249738</v>
          </cell>
          <cell r="AH519">
            <v>0</v>
          </cell>
          <cell r="AI519">
            <v>11888.335416447368</v>
          </cell>
          <cell r="AL519">
            <v>990</v>
          </cell>
          <cell r="AN519">
            <v>1650</v>
          </cell>
          <cell r="AQ519">
            <v>3240</v>
          </cell>
          <cell r="AW519">
            <v>22496</v>
          </cell>
          <cell r="AY519">
            <v>2800</v>
          </cell>
          <cell r="BB519">
            <v>3661.4359478463898</v>
          </cell>
          <cell r="BF519">
            <v>7200</v>
          </cell>
          <cell r="BH519">
            <v>4066.5083849999996</v>
          </cell>
          <cell r="BN519">
            <v>9193</v>
          </cell>
          <cell r="BO519">
            <v>1512.1530151339714</v>
          </cell>
          <cell r="BP519">
            <v>889.50312705376348</v>
          </cell>
          <cell r="BQ519">
            <v>95</v>
          </cell>
        </row>
        <row r="520">
          <cell r="C520" t="str">
            <v>ГРП</v>
          </cell>
          <cell r="F520">
            <v>22</v>
          </cell>
          <cell r="J520" t="str">
            <v>Ю2-6</v>
          </cell>
          <cell r="M520" t="str">
            <v>горизонт 1000м.</v>
          </cell>
          <cell r="P520">
            <v>30</v>
          </cell>
          <cell r="T520">
            <v>36937.057350000003</v>
          </cell>
          <cell r="V520">
            <v>0</v>
          </cell>
          <cell r="W520">
            <v>1490.4437011172297</v>
          </cell>
          <cell r="X520">
            <v>701.7</v>
          </cell>
          <cell r="Y520">
            <v>17085.855390000001</v>
          </cell>
          <cell r="AB520">
            <v>1001</v>
          </cell>
          <cell r="AE520">
            <v>192.3</v>
          </cell>
          <cell r="AF520">
            <v>256.53902185223723</v>
          </cell>
          <cell r="AH520">
            <v>0</v>
          </cell>
          <cell r="AI520">
            <v>11888.335416447368</v>
          </cell>
          <cell r="AL520">
            <v>990</v>
          </cell>
          <cell r="AN520">
            <v>1650</v>
          </cell>
          <cell r="AQ520">
            <v>3240</v>
          </cell>
          <cell r="AW520">
            <v>22496</v>
          </cell>
          <cell r="AY520">
            <v>2800</v>
          </cell>
          <cell r="BB520">
            <v>3661.4359478463898</v>
          </cell>
          <cell r="BF520">
            <v>7200</v>
          </cell>
          <cell r="BH520">
            <v>4066.5083849999996</v>
          </cell>
          <cell r="BN520">
            <v>9193</v>
          </cell>
          <cell r="BO520">
            <v>1512.1530151339714</v>
          </cell>
          <cell r="BP520">
            <v>892.19129909677417</v>
          </cell>
          <cell r="BQ520">
            <v>95</v>
          </cell>
        </row>
        <row r="521">
          <cell r="C521" t="str">
            <v>ГРП</v>
          </cell>
          <cell r="F521">
            <v>22</v>
          </cell>
          <cell r="J521" t="str">
            <v>Ю2-6</v>
          </cell>
          <cell r="M521" t="str">
            <v>горизонт 1000м.</v>
          </cell>
          <cell r="N521" t="str">
            <v>пилот</v>
          </cell>
          <cell r="P521">
            <v>39</v>
          </cell>
          <cell r="T521">
            <v>48018.174554999991</v>
          </cell>
          <cell r="V521">
            <v>0</v>
          </cell>
          <cell r="W521">
            <v>1490.4437011172297</v>
          </cell>
          <cell r="X521">
            <v>912.21</v>
          </cell>
          <cell r="Y521">
            <v>20804.955389999999</v>
          </cell>
          <cell r="AB521">
            <v>1261</v>
          </cell>
          <cell r="AE521">
            <v>192.3</v>
          </cell>
          <cell r="AF521">
            <v>332.73381893860562</v>
          </cell>
          <cell r="AH521">
            <v>0</v>
          </cell>
          <cell r="AI521">
            <v>14976.214745394736</v>
          </cell>
          <cell r="AL521">
            <v>1155</v>
          </cell>
          <cell r="AN521">
            <v>2145</v>
          </cell>
          <cell r="AQ521">
            <v>4212</v>
          </cell>
          <cell r="AW521">
            <v>22496</v>
          </cell>
          <cell r="AY521">
            <v>2800</v>
          </cell>
          <cell r="BB521">
            <v>3661.4359478463898</v>
          </cell>
          <cell r="BF521">
            <v>7200</v>
          </cell>
          <cell r="BH521">
            <v>5286.4609004999993</v>
          </cell>
          <cell r="BN521">
            <v>9193</v>
          </cell>
          <cell r="BO521">
            <v>1772.383361449761</v>
          </cell>
          <cell r="BP521">
            <v>858.40860215053772</v>
          </cell>
          <cell r="BQ521">
            <v>95</v>
          </cell>
        </row>
        <row r="522">
          <cell r="C522" t="str">
            <v>ГРП</v>
          </cell>
          <cell r="F522">
            <v>22</v>
          </cell>
          <cell r="J522" t="str">
            <v>Ю2-6</v>
          </cell>
          <cell r="M522" t="str">
            <v>горизонт 1000м.</v>
          </cell>
          <cell r="P522">
            <v>30</v>
          </cell>
          <cell r="T522">
            <v>36937.057349999995</v>
          </cell>
          <cell r="V522">
            <v>0</v>
          </cell>
          <cell r="W522">
            <v>1490.4437011172297</v>
          </cell>
          <cell r="X522">
            <v>701.7</v>
          </cell>
          <cell r="Y522">
            <v>17085.855390000001</v>
          </cell>
          <cell r="AB522">
            <v>1001</v>
          </cell>
          <cell r="AE522">
            <v>192.3</v>
          </cell>
          <cell r="AF522">
            <v>255.50884495317376</v>
          </cell>
          <cell r="AH522">
            <v>0</v>
          </cell>
          <cell r="AI522">
            <v>11888.335416447369</v>
          </cell>
          <cell r="AL522">
            <v>990</v>
          </cell>
          <cell r="AN522">
            <v>1650</v>
          </cell>
          <cell r="AQ522">
            <v>3240</v>
          </cell>
          <cell r="AW522">
            <v>22496</v>
          </cell>
          <cell r="AY522">
            <v>2800</v>
          </cell>
          <cell r="BB522">
            <v>3661.4359478463898</v>
          </cell>
          <cell r="BF522">
            <v>7200</v>
          </cell>
          <cell r="BH522">
            <v>4066.5083849999996</v>
          </cell>
          <cell r="BN522">
            <v>9193</v>
          </cell>
          <cell r="BO522">
            <v>1512.1530151339714</v>
          </cell>
          <cell r="BP522">
            <v>882.51387974193551</v>
          </cell>
          <cell r="BQ522">
            <v>95</v>
          </cell>
        </row>
        <row r="523">
          <cell r="C523" t="str">
            <v>ГРП</v>
          </cell>
          <cell r="F523">
            <v>22</v>
          </cell>
          <cell r="J523" t="str">
            <v>Ю2-6</v>
          </cell>
          <cell r="M523" t="str">
            <v>горизонт 1000м.</v>
          </cell>
          <cell r="P523">
            <v>30</v>
          </cell>
          <cell r="T523">
            <v>36937.057350000003</v>
          </cell>
          <cell r="V523">
            <v>0</v>
          </cell>
          <cell r="W523">
            <v>1490.4437011172297</v>
          </cell>
          <cell r="X523">
            <v>701.7</v>
          </cell>
          <cell r="Y523">
            <v>17085.855390000001</v>
          </cell>
          <cell r="AB523">
            <v>1001</v>
          </cell>
          <cell r="AE523">
            <v>192.3</v>
          </cell>
          <cell r="AF523">
            <v>258.63616768247357</v>
          </cell>
          <cell r="AH523">
            <v>0</v>
          </cell>
          <cell r="AI523">
            <v>11888.335416447368</v>
          </cell>
          <cell r="AL523">
            <v>990</v>
          </cell>
          <cell r="AN523">
            <v>1650</v>
          </cell>
          <cell r="AQ523">
            <v>3240</v>
          </cell>
          <cell r="AW523">
            <v>22496</v>
          </cell>
          <cell r="AY523">
            <v>2800</v>
          </cell>
          <cell r="BB523">
            <v>3661.4359478463903</v>
          </cell>
          <cell r="BF523">
            <v>7200</v>
          </cell>
          <cell r="BH523">
            <v>4066.5083849999996</v>
          </cell>
          <cell r="BN523">
            <v>9193</v>
          </cell>
          <cell r="BO523">
            <v>1512.1530151339714</v>
          </cell>
          <cell r="BP523">
            <v>911.89175992626724</v>
          </cell>
          <cell r="BQ523">
            <v>95</v>
          </cell>
        </row>
        <row r="524">
          <cell r="C524" t="str">
            <v>ГРП</v>
          </cell>
          <cell r="F524">
            <v>22</v>
          </cell>
          <cell r="J524" t="str">
            <v>Ю2-6</v>
          </cell>
          <cell r="M524" t="str">
            <v>горизонт 1000м.</v>
          </cell>
          <cell r="P524">
            <v>30</v>
          </cell>
          <cell r="T524">
            <v>36937.057350000003</v>
          </cell>
          <cell r="V524">
            <v>0</v>
          </cell>
          <cell r="W524">
            <v>1490.4437011172297</v>
          </cell>
          <cell r="X524">
            <v>701.7</v>
          </cell>
          <cell r="Y524">
            <v>17085.855390000001</v>
          </cell>
          <cell r="AB524">
            <v>1001</v>
          </cell>
          <cell r="AE524">
            <v>192.3</v>
          </cell>
          <cell r="AF524">
            <v>256.3100936524454</v>
          </cell>
          <cell r="AH524">
            <v>0</v>
          </cell>
          <cell r="AI524">
            <v>11888.335416447369</v>
          </cell>
          <cell r="AL524">
            <v>990</v>
          </cell>
          <cell r="AN524">
            <v>1650</v>
          </cell>
          <cell r="AQ524">
            <v>3240</v>
          </cell>
          <cell r="AW524">
            <v>22496</v>
          </cell>
          <cell r="AY524">
            <v>2800</v>
          </cell>
          <cell r="BB524">
            <v>3661.4359478463898</v>
          </cell>
          <cell r="BF524">
            <v>7200</v>
          </cell>
          <cell r="BH524">
            <v>4066.5083849999996</v>
          </cell>
          <cell r="BN524">
            <v>9193</v>
          </cell>
          <cell r="BO524">
            <v>1512.1530151339714</v>
          </cell>
          <cell r="BP524">
            <v>890.04076146236559</v>
          </cell>
          <cell r="BQ524">
            <v>95</v>
          </cell>
        </row>
        <row r="525">
          <cell r="C525" t="str">
            <v>ГРП</v>
          </cell>
          <cell r="F525">
            <v>22</v>
          </cell>
          <cell r="J525" t="str">
            <v>Ю2-6</v>
          </cell>
          <cell r="M525" t="str">
            <v>горизонт 1000м.</v>
          </cell>
          <cell r="P525">
            <v>30</v>
          </cell>
          <cell r="T525">
            <v>36937.057350000003</v>
          </cell>
          <cell r="V525">
            <v>0</v>
          </cell>
          <cell r="W525">
            <v>1490.4437011172297</v>
          </cell>
          <cell r="X525">
            <v>701.7</v>
          </cell>
          <cell r="Y525">
            <v>17085.855390000001</v>
          </cell>
          <cell r="AB525">
            <v>1001</v>
          </cell>
          <cell r="AE525">
            <v>192.3</v>
          </cell>
          <cell r="AF525">
            <v>256.3100936524454</v>
          </cell>
          <cell r="AH525">
            <v>0</v>
          </cell>
          <cell r="AI525">
            <v>11888.335416447369</v>
          </cell>
          <cell r="AL525">
            <v>990</v>
          </cell>
          <cell r="AN525">
            <v>1650</v>
          </cell>
          <cell r="AQ525">
            <v>3240</v>
          </cell>
          <cell r="AW525">
            <v>22496</v>
          </cell>
          <cell r="AY525">
            <v>2800</v>
          </cell>
          <cell r="BB525">
            <v>3661.4359478463898</v>
          </cell>
          <cell r="BF525">
            <v>7200</v>
          </cell>
          <cell r="BH525">
            <v>4066.5083849999996</v>
          </cell>
          <cell r="BN525">
            <v>9193</v>
          </cell>
          <cell r="BO525">
            <v>1512.1530151339714</v>
          </cell>
          <cell r="BP525">
            <v>890.04076146236559</v>
          </cell>
          <cell r="BQ525">
            <v>95</v>
          </cell>
        </row>
        <row r="526">
          <cell r="C526" t="str">
            <v>ГРП</v>
          </cell>
          <cell r="F526">
            <v>22</v>
          </cell>
          <cell r="J526" t="str">
            <v>Ю2-6</v>
          </cell>
          <cell r="M526" t="str">
            <v>горизонт 1000м.</v>
          </cell>
          <cell r="N526" t="str">
            <v>пилот</v>
          </cell>
          <cell r="P526">
            <v>39</v>
          </cell>
          <cell r="T526">
            <v>48018.174554999983</v>
          </cell>
          <cell r="V526">
            <v>0</v>
          </cell>
          <cell r="W526">
            <v>1490.4437011172297</v>
          </cell>
          <cell r="X526">
            <v>912.21</v>
          </cell>
          <cell r="Y526">
            <v>20804.955389999999</v>
          </cell>
          <cell r="AB526">
            <v>1261</v>
          </cell>
          <cell r="AE526">
            <v>192.3</v>
          </cell>
          <cell r="AF526">
            <v>333.64953173777315</v>
          </cell>
          <cell r="AH526">
            <v>0</v>
          </cell>
          <cell r="AI526">
            <v>14976.21474539474</v>
          </cell>
          <cell r="AL526">
            <v>1155</v>
          </cell>
          <cell r="AN526">
            <v>2145</v>
          </cell>
          <cell r="AQ526">
            <v>4212</v>
          </cell>
          <cell r="AW526">
            <v>22496</v>
          </cell>
          <cell r="AY526">
            <v>2800</v>
          </cell>
          <cell r="BB526">
            <v>3661.4359478463898</v>
          </cell>
          <cell r="BF526">
            <v>7200</v>
          </cell>
          <cell r="BH526">
            <v>5286.4609005000002</v>
          </cell>
          <cell r="BN526">
            <v>9193</v>
          </cell>
          <cell r="BO526">
            <v>1772.383361449761</v>
          </cell>
          <cell r="BP526">
            <v>1041.6536646881721</v>
          </cell>
          <cell r="BQ526">
            <v>95</v>
          </cell>
        </row>
        <row r="527">
          <cell r="C527" t="str">
            <v>ГРП</v>
          </cell>
          <cell r="F527">
            <v>22</v>
          </cell>
          <cell r="J527" t="str">
            <v>Ю2-6</v>
          </cell>
          <cell r="M527" t="str">
            <v>горизонт 1000м.</v>
          </cell>
          <cell r="P527">
            <v>30</v>
          </cell>
          <cell r="T527">
            <v>36937.057349999995</v>
          </cell>
          <cell r="V527">
            <v>0</v>
          </cell>
          <cell r="W527">
            <v>1490.4437011172297</v>
          </cell>
          <cell r="X527">
            <v>701.7</v>
          </cell>
          <cell r="Y527">
            <v>17085.855390000001</v>
          </cell>
          <cell r="AB527">
            <v>1001.0000000000001</v>
          </cell>
          <cell r="AE527">
            <v>192.3</v>
          </cell>
          <cell r="AF527">
            <v>255.62330905306973</v>
          </cell>
          <cell r="AH527">
            <v>0</v>
          </cell>
          <cell r="AI527">
            <v>11888.335416447369</v>
          </cell>
          <cell r="AL527">
            <v>990</v>
          </cell>
          <cell r="AN527">
            <v>1650</v>
          </cell>
          <cell r="AQ527">
            <v>3240</v>
          </cell>
          <cell r="AW527">
            <v>22496</v>
          </cell>
          <cell r="AY527">
            <v>2800</v>
          </cell>
          <cell r="BB527">
            <v>3661.4359478463898</v>
          </cell>
          <cell r="BF527">
            <v>7200</v>
          </cell>
          <cell r="BH527">
            <v>4066.5083850000001</v>
          </cell>
          <cell r="BN527">
            <v>9193</v>
          </cell>
          <cell r="BO527">
            <v>1512.1530151339714</v>
          </cell>
          <cell r="BP527">
            <v>883.58914855913986</v>
          </cell>
          <cell r="BQ527">
            <v>95</v>
          </cell>
        </row>
        <row r="528">
          <cell r="C528" t="str">
            <v>ГРП</v>
          </cell>
          <cell r="F528">
            <v>22</v>
          </cell>
          <cell r="J528" t="str">
            <v>Ю2-6</v>
          </cell>
          <cell r="M528" t="str">
            <v>горизонт 1000м.</v>
          </cell>
          <cell r="P528">
            <v>30</v>
          </cell>
          <cell r="T528">
            <v>36937.057349999995</v>
          </cell>
          <cell r="V528">
            <v>0</v>
          </cell>
          <cell r="W528">
            <v>1490.4437011172297</v>
          </cell>
          <cell r="X528">
            <v>701.7</v>
          </cell>
          <cell r="Y528">
            <v>17085.855390000001</v>
          </cell>
          <cell r="AB528">
            <v>1001</v>
          </cell>
          <cell r="AE528">
            <v>192.3</v>
          </cell>
          <cell r="AF528">
            <v>255.50884495317376</v>
          </cell>
          <cell r="AH528">
            <v>0</v>
          </cell>
          <cell r="AI528">
            <v>11888.335416447369</v>
          </cell>
          <cell r="AL528">
            <v>990</v>
          </cell>
          <cell r="AN528">
            <v>1650</v>
          </cell>
          <cell r="AQ528">
            <v>3240</v>
          </cell>
          <cell r="AW528">
            <v>22496</v>
          </cell>
          <cell r="AY528">
            <v>2800</v>
          </cell>
          <cell r="BB528">
            <v>3661.4359478463898</v>
          </cell>
          <cell r="BF528">
            <v>7200</v>
          </cell>
          <cell r="BH528">
            <v>4066.5083849999996</v>
          </cell>
          <cell r="BN528">
            <v>9193</v>
          </cell>
          <cell r="BO528">
            <v>1512.1530151339714</v>
          </cell>
          <cell r="BP528">
            <v>882.51387974193551</v>
          </cell>
          <cell r="BQ528">
            <v>95</v>
          </cell>
        </row>
        <row r="529">
          <cell r="C529" t="str">
            <v>ГРП</v>
          </cell>
          <cell r="F529">
            <v>22</v>
          </cell>
          <cell r="J529" t="str">
            <v>Ю2-6</v>
          </cell>
          <cell r="M529" t="str">
            <v>горизонт 1000м.</v>
          </cell>
          <cell r="P529">
            <v>30</v>
          </cell>
          <cell r="T529">
            <v>36937.057349999995</v>
          </cell>
          <cell r="V529">
            <v>0</v>
          </cell>
          <cell r="W529">
            <v>1490.4437011172297</v>
          </cell>
          <cell r="X529">
            <v>701.7</v>
          </cell>
          <cell r="Y529">
            <v>17085.855390000001</v>
          </cell>
          <cell r="AB529">
            <v>1001</v>
          </cell>
          <cell r="AE529">
            <v>192.3</v>
          </cell>
          <cell r="AF529">
            <v>257.22580645161293</v>
          </cell>
          <cell r="AH529">
            <v>0</v>
          </cell>
          <cell r="AI529">
            <v>11888.335416447369</v>
          </cell>
          <cell r="AL529">
            <v>990</v>
          </cell>
          <cell r="AN529">
            <v>1650</v>
          </cell>
          <cell r="AQ529">
            <v>3240</v>
          </cell>
          <cell r="AW529">
            <v>22496</v>
          </cell>
          <cell r="AY529">
            <v>2800</v>
          </cell>
          <cell r="BB529">
            <v>3661.4359478463898</v>
          </cell>
          <cell r="BF529">
            <v>7200</v>
          </cell>
          <cell r="BH529">
            <v>4066.5083849999996</v>
          </cell>
          <cell r="BN529">
            <v>9193</v>
          </cell>
          <cell r="BO529">
            <v>1512.1530151339714</v>
          </cell>
          <cell r="BP529">
            <v>898.64291200000002</v>
          </cell>
          <cell r="BQ529">
            <v>95</v>
          </cell>
        </row>
        <row r="530">
          <cell r="C530" t="str">
            <v>ГРП</v>
          </cell>
          <cell r="F530">
            <v>22</v>
          </cell>
          <cell r="J530" t="str">
            <v>Ю2-6</v>
          </cell>
          <cell r="M530" t="str">
            <v>горизонт 1000м.</v>
          </cell>
          <cell r="N530" t="str">
            <v>пилот</v>
          </cell>
          <cell r="P530">
            <v>39</v>
          </cell>
          <cell r="T530">
            <v>48018.174554999998</v>
          </cell>
          <cell r="V530">
            <v>0</v>
          </cell>
          <cell r="W530">
            <v>1490.4437011172297</v>
          </cell>
          <cell r="X530">
            <v>912.21</v>
          </cell>
          <cell r="Y530">
            <v>20804.955389999999</v>
          </cell>
          <cell r="AB530">
            <v>1261</v>
          </cell>
          <cell r="AE530">
            <v>192.3</v>
          </cell>
          <cell r="AF530">
            <v>332.73381893860562</v>
          </cell>
          <cell r="AH530">
            <v>0</v>
          </cell>
          <cell r="AI530">
            <v>14976.214745394736</v>
          </cell>
          <cell r="AL530">
            <v>1155</v>
          </cell>
          <cell r="AN530">
            <v>2145</v>
          </cell>
          <cell r="AQ530">
            <v>4212</v>
          </cell>
          <cell r="AW530">
            <v>22496</v>
          </cell>
          <cell r="AY530">
            <v>2800</v>
          </cell>
          <cell r="BB530">
            <v>3661.4359478463903</v>
          </cell>
          <cell r="BF530">
            <v>7200</v>
          </cell>
          <cell r="BH530">
            <v>5286.4609004999993</v>
          </cell>
          <cell r="BN530">
            <v>9193</v>
          </cell>
          <cell r="BO530">
            <v>1772.383361449761</v>
          </cell>
          <cell r="BP530">
            <v>858.40860215053772</v>
          </cell>
          <cell r="BQ530">
            <v>95</v>
          </cell>
        </row>
        <row r="531">
          <cell r="C531" t="str">
            <v>ГРП</v>
          </cell>
          <cell r="F531">
            <v>22</v>
          </cell>
          <cell r="J531" t="str">
            <v>Ю2-6</v>
          </cell>
          <cell r="M531" t="str">
            <v>горизонт 1000м.</v>
          </cell>
          <cell r="P531">
            <v>30</v>
          </cell>
          <cell r="T531">
            <v>36937.057350000003</v>
          </cell>
          <cell r="V531">
            <v>0</v>
          </cell>
          <cell r="W531">
            <v>1490.4437011172297</v>
          </cell>
          <cell r="X531">
            <v>701.7</v>
          </cell>
          <cell r="Y531">
            <v>17085.855390000001</v>
          </cell>
          <cell r="AB531">
            <v>1001</v>
          </cell>
          <cell r="AE531">
            <v>192.3</v>
          </cell>
          <cell r="AF531">
            <v>256.53902185223723</v>
          </cell>
          <cell r="AH531">
            <v>0</v>
          </cell>
          <cell r="AI531">
            <v>11888.335416447368</v>
          </cell>
          <cell r="AL531">
            <v>990</v>
          </cell>
          <cell r="AN531">
            <v>1650</v>
          </cell>
          <cell r="AQ531">
            <v>3240</v>
          </cell>
          <cell r="AW531">
            <v>22496</v>
          </cell>
          <cell r="AY531">
            <v>2800</v>
          </cell>
          <cell r="BB531">
            <v>3661.4359478463898</v>
          </cell>
          <cell r="BF531">
            <v>7200</v>
          </cell>
          <cell r="BH531">
            <v>4066.5083849999996</v>
          </cell>
          <cell r="BN531">
            <v>9193</v>
          </cell>
          <cell r="BO531">
            <v>1512.1530151339714</v>
          </cell>
          <cell r="BP531">
            <v>892.19129909677417</v>
          </cell>
          <cell r="BQ531">
            <v>95</v>
          </cell>
        </row>
        <row r="532">
          <cell r="F532">
            <v>22</v>
          </cell>
          <cell r="J532" t="str">
            <v>НП2-3</v>
          </cell>
          <cell r="M532" t="str">
            <v>горизонт 1000м.</v>
          </cell>
          <cell r="P532">
            <v>30</v>
          </cell>
          <cell r="T532">
            <v>36937.057350000003</v>
          </cell>
          <cell r="V532">
            <v>0</v>
          </cell>
          <cell r="W532">
            <v>1490.4437011172297</v>
          </cell>
          <cell r="X532">
            <v>701.7</v>
          </cell>
          <cell r="Y532">
            <v>17085.855390000001</v>
          </cell>
          <cell r="AB532">
            <v>1001</v>
          </cell>
          <cell r="AE532">
            <v>192.3</v>
          </cell>
          <cell r="AF532">
            <v>255.50884495317376</v>
          </cell>
          <cell r="AH532">
            <v>0</v>
          </cell>
          <cell r="AI532">
            <v>11888.335416447368</v>
          </cell>
          <cell r="AL532">
            <v>990</v>
          </cell>
          <cell r="AN532">
            <v>1650</v>
          </cell>
          <cell r="AQ532">
            <v>3240</v>
          </cell>
          <cell r="AW532">
            <v>0</v>
          </cell>
          <cell r="AY532">
            <v>0</v>
          </cell>
          <cell r="BB532">
            <v>3661.4359478463898</v>
          </cell>
          <cell r="BF532">
            <v>0</v>
          </cell>
          <cell r="BH532">
            <v>4066.5083849999996</v>
          </cell>
          <cell r="BN532">
            <v>6622.1</v>
          </cell>
          <cell r="BO532">
            <v>1512.1530151339714</v>
          </cell>
          <cell r="BP532">
            <v>658.51387974193551</v>
          </cell>
          <cell r="BQ532">
            <v>0</v>
          </cell>
        </row>
        <row r="533">
          <cell r="F533">
            <v>22</v>
          </cell>
          <cell r="J533" t="str">
            <v>НП2-3</v>
          </cell>
          <cell r="M533" t="str">
            <v>горизонт 1000м.</v>
          </cell>
          <cell r="P533">
            <v>30</v>
          </cell>
          <cell r="T533">
            <v>36937.057350000003</v>
          </cell>
          <cell r="V533">
            <v>0</v>
          </cell>
          <cell r="W533">
            <v>1490.4437011172297</v>
          </cell>
          <cell r="X533">
            <v>701.7</v>
          </cell>
          <cell r="Y533">
            <v>17085.855390000001</v>
          </cell>
          <cell r="AB533">
            <v>1001.0000000000001</v>
          </cell>
          <cell r="AE533">
            <v>192.3</v>
          </cell>
          <cell r="AF533">
            <v>259.92388880630295</v>
          </cell>
          <cell r="AH533">
            <v>0</v>
          </cell>
          <cell r="AI533">
            <v>11888.335416447369</v>
          </cell>
          <cell r="AL533">
            <v>990</v>
          </cell>
          <cell r="AN533">
            <v>1650</v>
          </cell>
          <cell r="AQ533">
            <v>3240</v>
          </cell>
          <cell r="AW533">
            <v>0</v>
          </cell>
          <cell r="AY533">
            <v>0</v>
          </cell>
          <cell r="BB533">
            <v>3661.4359478463903</v>
          </cell>
          <cell r="BF533">
            <v>0</v>
          </cell>
          <cell r="BH533">
            <v>4066.5083849999996</v>
          </cell>
          <cell r="BN533">
            <v>6622.1</v>
          </cell>
          <cell r="BO533">
            <v>1512.1530151339714</v>
          </cell>
          <cell r="BP533">
            <v>699.98853411981565</v>
          </cell>
          <cell r="BQ533">
            <v>0</v>
          </cell>
        </row>
        <row r="534">
          <cell r="F534">
            <v>22</v>
          </cell>
          <cell r="J534" t="str">
            <v>НП2-3</v>
          </cell>
          <cell r="M534" t="str">
            <v>горизонт 1000м.</v>
          </cell>
          <cell r="P534">
            <v>30</v>
          </cell>
          <cell r="T534">
            <v>36937.057349999995</v>
          </cell>
          <cell r="V534">
            <v>0</v>
          </cell>
          <cell r="W534">
            <v>1490.4437011172297</v>
          </cell>
          <cell r="X534">
            <v>701.7</v>
          </cell>
          <cell r="Y534">
            <v>17085.855390000001</v>
          </cell>
          <cell r="AB534">
            <v>1001.0000000000001</v>
          </cell>
          <cell r="AE534">
            <v>192.3</v>
          </cell>
          <cell r="AF534">
            <v>255.87676527426788</v>
          </cell>
          <cell r="AH534">
            <v>0</v>
          </cell>
          <cell r="AI534">
            <v>11888.335416447369</v>
          </cell>
          <cell r="AL534">
            <v>990</v>
          </cell>
          <cell r="AN534">
            <v>1650</v>
          </cell>
          <cell r="AQ534">
            <v>3240</v>
          </cell>
          <cell r="AW534">
            <v>0</v>
          </cell>
          <cell r="AY534">
            <v>0</v>
          </cell>
          <cell r="BB534">
            <v>3661.4359478463898</v>
          </cell>
          <cell r="BF534">
            <v>0</v>
          </cell>
          <cell r="BH534">
            <v>4066.5083850000001</v>
          </cell>
          <cell r="BN534">
            <v>6622.1</v>
          </cell>
          <cell r="BO534">
            <v>1512.1530151339714</v>
          </cell>
          <cell r="BP534">
            <v>661.97010094009227</v>
          </cell>
          <cell r="BQ534">
            <v>0</v>
          </cell>
        </row>
        <row r="535">
          <cell r="F535">
            <v>22</v>
          </cell>
          <cell r="J535" t="str">
            <v>НП2-3</v>
          </cell>
          <cell r="M535" t="str">
            <v>горизонт 1000м.</v>
          </cell>
          <cell r="P535">
            <v>30</v>
          </cell>
          <cell r="T535">
            <v>36937.057349999995</v>
          </cell>
          <cell r="V535">
            <v>0</v>
          </cell>
          <cell r="W535">
            <v>1490.4437011172297</v>
          </cell>
          <cell r="X535">
            <v>701.7</v>
          </cell>
          <cell r="Y535">
            <v>17085.855390000001</v>
          </cell>
          <cell r="AB535">
            <v>1001</v>
          </cell>
          <cell r="AE535">
            <v>192.3</v>
          </cell>
          <cell r="AF535">
            <v>257.1685744016649</v>
          </cell>
          <cell r="AH535">
            <v>0</v>
          </cell>
          <cell r="AI535">
            <v>11888.335416447369</v>
          </cell>
          <cell r="AL535">
            <v>990</v>
          </cell>
          <cell r="AN535">
            <v>1650</v>
          </cell>
          <cell r="AQ535">
            <v>3240</v>
          </cell>
          <cell r="AW535">
            <v>0</v>
          </cell>
          <cell r="AY535">
            <v>0</v>
          </cell>
          <cell r="BB535">
            <v>3661.4359478463898</v>
          </cell>
          <cell r="BF535">
            <v>0</v>
          </cell>
          <cell r="BH535">
            <v>4066.5083849999996</v>
          </cell>
          <cell r="BN535">
            <v>6622.1</v>
          </cell>
          <cell r="BO535">
            <v>1512.1530151339714</v>
          </cell>
          <cell r="BP535">
            <v>674.10527759139791</v>
          </cell>
          <cell r="BQ535">
            <v>0</v>
          </cell>
        </row>
        <row r="536">
          <cell r="C536" t="str">
            <v>ГРП</v>
          </cell>
          <cell r="F536">
            <v>23</v>
          </cell>
          <cell r="J536" t="str">
            <v>Ю2-6</v>
          </cell>
          <cell r="M536" t="str">
            <v>горизонт 1000м.</v>
          </cell>
          <cell r="P536">
            <v>30</v>
          </cell>
          <cell r="T536">
            <v>40349.874780000013</v>
          </cell>
          <cell r="V536">
            <v>0</v>
          </cell>
          <cell r="W536">
            <v>63011.150666000001</v>
          </cell>
          <cell r="X536">
            <v>701.7</v>
          </cell>
          <cell r="Y536">
            <v>17085.855390000001</v>
          </cell>
          <cell r="AB536">
            <v>1001</v>
          </cell>
          <cell r="AE536">
            <v>192.3</v>
          </cell>
          <cell r="AF536">
            <v>256.24468559536194</v>
          </cell>
          <cell r="AH536">
            <v>0</v>
          </cell>
          <cell r="AI536">
            <v>11888.335416447368</v>
          </cell>
          <cell r="AL536">
            <v>990</v>
          </cell>
          <cell r="AN536">
            <v>1650</v>
          </cell>
          <cell r="AQ536">
            <v>3240</v>
          </cell>
          <cell r="AW536">
            <v>22496</v>
          </cell>
          <cell r="AY536">
            <v>2800</v>
          </cell>
          <cell r="BB536">
            <v>3661.4359478463898</v>
          </cell>
          <cell r="BF536">
            <v>7200</v>
          </cell>
          <cell r="BH536">
            <v>4314.8879850000003</v>
          </cell>
          <cell r="BN536">
            <v>9193</v>
          </cell>
          <cell r="BO536">
            <v>2355.4538333157898</v>
          </cell>
          <cell r="BP536">
            <v>889.42632213824891</v>
          </cell>
          <cell r="BQ536">
            <v>95</v>
          </cell>
        </row>
        <row r="537">
          <cell r="C537" t="str">
            <v>ГРП</v>
          </cell>
          <cell r="F537">
            <v>23</v>
          </cell>
          <cell r="J537" t="str">
            <v>Ю2-6</v>
          </cell>
          <cell r="M537" t="str">
            <v>горизонт 1000м.</v>
          </cell>
          <cell r="N537" t="str">
            <v>пилот</v>
          </cell>
          <cell r="O537" t="str">
            <v>керн</v>
          </cell>
          <cell r="P537">
            <v>76</v>
          </cell>
          <cell r="T537">
            <v>102219.682776</v>
          </cell>
          <cell r="V537">
            <v>8251.6214880000007</v>
          </cell>
          <cell r="W537">
            <v>1694.2752359999999</v>
          </cell>
          <cell r="X537">
            <v>1777.64</v>
          </cell>
          <cell r="Y537">
            <v>20804.955389999999</v>
          </cell>
          <cell r="AB537">
            <v>1261.0000000000002</v>
          </cell>
          <cell r="AE537">
            <v>192.3</v>
          </cell>
          <cell r="AF537">
            <v>652.65253456221194</v>
          </cell>
          <cell r="AH537">
            <v>0</v>
          </cell>
          <cell r="AI537">
            <v>14976.214745394738</v>
          </cell>
          <cell r="AL537">
            <v>1155</v>
          </cell>
          <cell r="AN537">
            <v>4180</v>
          </cell>
          <cell r="AQ537">
            <v>8208</v>
          </cell>
          <cell r="AW537">
            <v>22496</v>
          </cell>
          <cell r="AY537">
            <v>2800</v>
          </cell>
          <cell r="BB537">
            <v>3661.4359478463898</v>
          </cell>
          <cell r="BF537">
            <v>7200</v>
          </cell>
          <cell r="BH537">
            <v>10931.049562</v>
          </cell>
          <cell r="BN537">
            <v>9193</v>
          </cell>
          <cell r="BO537">
            <v>2615.6841796315794</v>
          </cell>
          <cell r="BP537">
            <v>1674.8333881904762</v>
          </cell>
          <cell r="BQ537">
            <v>95</v>
          </cell>
        </row>
        <row r="538">
          <cell r="C538" t="str">
            <v>ГРП</v>
          </cell>
          <cell r="F538">
            <v>23</v>
          </cell>
          <cell r="J538" t="str">
            <v>Ю2-6</v>
          </cell>
          <cell r="M538" t="str">
            <v>горизонт 1000м.</v>
          </cell>
          <cell r="P538">
            <v>30</v>
          </cell>
          <cell r="T538">
            <v>40349.874779999998</v>
          </cell>
          <cell r="V538">
            <v>0</v>
          </cell>
          <cell r="W538">
            <v>1694.2752359999999</v>
          </cell>
          <cell r="X538">
            <v>701.7</v>
          </cell>
          <cell r="Y538">
            <v>17085.855390000001</v>
          </cell>
          <cell r="AB538">
            <v>1001.0000000000001</v>
          </cell>
          <cell r="AE538">
            <v>192.3</v>
          </cell>
          <cell r="AF538">
            <v>255.79500520291364</v>
          </cell>
          <cell r="AH538">
            <v>0</v>
          </cell>
          <cell r="AI538">
            <v>11888.335416447369</v>
          </cell>
          <cell r="AL538">
            <v>990</v>
          </cell>
          <cell r="AN538">
            <v>1650</v>
          </cell>
          <cell r="AQ538">
            <v>3240</v>
          </cell>
          <cell r="AW538">
            <v>22496</v>
          </cell>
          <cell r="AY538">
            <v>2800</v>
          </cell>
          <cell r="BB538">
            <v>3661.4359478463898</v>
          </cell>
          <cell r="BF538">
            <v>7200</v>
          </cell>
          <cell r="BH538">
            <v>4314.8879850000012</v>
          </cell>
          <cell r="BN538">
            <v>9193</v>
          </cell>
          <cell r="BO538">
            <v>2355.4538333157898</v>
          </cell>
          <cell r="BP538">
            <v>885.20205178494632</v>
          </cell>
          <cell r="BQ538">
            <v>95</v>
          </cell>
        </row>
        <row r="539">
          <cell r="C539" t="str">
            <v>ГРП</v>
          </cell>
          <cell r="F539">
            <v>23</v>
          </cell>
          <cell r="J539" t="str">
            <v>Ю2-6</v>
          </cell>
          <cell r="M539" t="str">
            <v>горизонт 1000м.</v>
          </cell>
          <cell r="P539">
            <v>30</v>
          </cell>
          <cell r="T539">
            <v>40349.874780000006</v>
          </cell>
          <cell r="V539">
            <v>0</v>
          </cell>
          <cell r="W539">
            <v>1694.2752359999999</v>
          </cell>
          <cell r="X539">
            <v>701.7</v>
          </cell>
          <cell r="Y539">
            <v>17085.855390000001</v>
          </cell>
          <cell r="AB539">
            <v>1001</v>
          </cell>
          <cell r="AE539">
            <v>192.3</v>
          </cell>
          <cell r="AF539">
            <v>256.99687825182099</v>
          </cell>
          <cell r="AH539">
            <v>0</v>
          </cell>
          <cell r="AI539">
            <v>11888.335416447368</v>
          </cell>
          <cell r="AL539">
            <v>990</v>
          </cell>
          <cell r="AN539">
            <v>1650</v>
          </cell>
          <cell r="AQ539">
            <v>3240</v>
          </cell>
          <cell r="AW539">
            <v>22496</v>
          </cell>
          <cell r="AY539">
            <v>2800</v>
          </cell>
          <cell r="BB539">
            <v>3661.4359478463903</v>
          </cell>
          <cell r="BF539">
            <v>7200</v>
          </cell>
          <cell r="BH539">
            <v>4314.8879850000003</v>
          </cell>
          <cell r="BN539">
            <v>9193</v>
          </cell>
          <cell r="BO539">
            <v>2355.4538333157898</v>
          </cell>
          <cell r="BP539">
            <v>896.49237436559144</v>
          </cell>
          <cell r="BQ539">
            <v>95</v>
          </cell>
        </row>
        <row r="540">
          <cell r="C540" t="str">
            <v>ГРП</v>
          </cell>
          <cell r="F540">
            <v>23</v>
          </cell>
          <cell r="J540" t="str">
            <v>Ю2-6</v>
          </cell>
          <cell r="M540" t="str">
            <v>горизонт 1000м.</v>
          </cell>
          <cell r="P540">
            <v>30</v>
          </cell>
          <cell r="T540">
            <v>40349.874779999998</v>
          </cell>
          <cell r="V540">
            <v>0</v>
          </cell>
          <cell r="W540">
            <v>1694.2752359999999</v>
          </cell>
          <cell r="X540">
            <v>701.7</v>
          </cell>
          <cell r="Y540">
            <v>17085.855390000001</v>
          </cell>
          <cell r="AB540">
            <v>1001.0000000000001</v>
          </cell>
          <cell r="AE540">
            <v>192.3</v>
          </cell>
          <cell r="AF540">
            <v>255.62330905306973</v>
          </cell>
          <cell r="AH540">
            <v>0</v>
          </cell>
          <cell r="AI540">
            <v>11888.335416447369</v>
          </cell>
          <cell r="AL540">
            <v>990</v>
          </cell>
          <cell r="AN540">
            <v>1650</v>
          </cell>
          <cell r="AQ540">
            <v>3240</v>
          </cell>
          <cell r="AW540">
            <v>22496</v>
          </cell>
          <cell r="AY540">
            <v>2800</v>
          </cell>
          <cell r="BB540">
            <v>3661.4359478463898</v>
          </cell>
          <cell r="BF540">
            <v>7200</v>
          </cell>
          <cell r="BH540">
            <v>4314.8879850000003</v>
          </cell>
          <cell r="BN540">
            <v>9193</v>
          </cell>
          <cell r="BO540">
            <v>2355.4538333157898</v>
          </cell>
          <cell r="BP540">
            <v>883.58914855913986</v>
          </cell>
          <cell r="BQ540">
            <v>95</v>
          </cell>
        </row>
        <row r="541">
          <cell r="C541" t="str">
            <v>ГРП</v>
          </cell>
          <cell r="F541">
            <v>23</v>
          </cell>
          <cell r="J541" t="str">
            <v>Ю2-6</v>
          </cell>
          <cell r="M541" t="str">
            <v>горизонт 1000м.</v>
          </cell>
          <cell r="N541" t="str">
            <v>пилот</v>
          </cell>
          <cell r="P541">
            <v>39</v>
          </cell>
          <cell r="T541">
            <v>52454.837214000006</v>
          </cell>
          <cell r="V541">
            <v>0</v>
          </cell>
          <cell r="W541">
            <v>1694.2752359999999</v>
          </cell>
          <cell r="X541">
            <v>912.21</v>
          </cell>
          <cell r="Y541">
            <v>20804.955389999999</v>
          </cell>
          <cell r="AB541">
            <v>1261</v>
          </cell>
          <cell r="AE541">
            <v>192.3</v>
          </cell>
          <cell r="AF541">
            <v>333.13444328824141</v>
          </cell>
          <cell r="AH541">
            <v>0</v>
          </cell>
          <cell r="AI541">
            <v>14976.214745394736</v>
          </cell>
          <cell r="AL541">
            <v>1155</v>
          </cell>
          <cell r="AN541">
            <v>2145</v>
          </cell>
          <cell r="AQ541">
            <v>4212</v>
          </cell>
          <cell r="AW541">
            <v>22496</v>
          </cell>
          <cell r="AY541">
            <v>2800</v>
          </cell>
          <cell r="BB541">
            <v>3661.4359478463898</v>
          </cell>
          <cell r="BF541">
            <v>7200</v>
          </cell>
          <cell r="BH541">
            <v>5609.3543805000008</v>
          </cell>
          <cell r="BN541">
            <v>9193</v>
          </cell>
          <cell r="BO541">
            <v>2615.6841796315794</v>
          </cell>
          <cell r="BP541">
            <v>1036.8149550107528</v>
          </cell>
          <cell r="BQ541">
            <v>95</v>
          </cell>
        </row>
        <row r="542">
          <cell r="C542" t="str">
            <v>ГРП</v>
          </cell>
          <cell r="F542">
            <v>23</v>
          </cell>
          <cell r="J542" t="str">
            <v>Ю2-6</v>
          </cell>
          <cell r="M542" t="str">
            <v>горизонт 1000м.</v>
          </cell>
          <cell r="P542">
            <v>30</v>
          </cell>
          <cell r="T542">
            <v>40349.874779999998</v>
          </cell>
          <cell r="V542">
            <v>0</v>
          </cell>
          <cell r="W542">
            <v>1694.2752359999999</v>
          </cell>
          <cell r="X542">
            <v>701.7</v>
          </cell>
          <cell r="Y542">
            <v>17085.855390000001</v>
          </cell>
          <cell r="AB542">
            <v>1001</v>
          </cell>
          <cell r="AE542">
            <v>192.3</v>
          </cell>
          <cell r="AF542">
            <v>256.13839750260144</v>
          </cell>
          <cell r="AH542">
            <v>0</v>
          </cell>
          <cell r="AI542">
            <v>11888.335416447369</v>
          </cell>
          <cell r="AL542">
            <v>990</v>
          </cell>
          <cell r="AN542">
            <v>1650</v>
          </cell>
          <cell r="AQ542">
            <v>3240</v>
          </cell>
          <cell r="AW542">
            <v>22496</v>
          </cell>
          <cell r="AY542">
            <v>2800</v>
          </cell>
          <cell r="BB542">
            <v>3661.4359478463898</v>
          </cell>
          <cell r="BF542">
            <v>7200</v>
          </cell>
          <cell r="BH542">
            <v>4314.8879849999994</v>
          </cell>
          <cell r="BN542">
            <v>9193</v>
          </cell>
          <cell r="BO542">
            <v>2355.4538333157898</v>
          </cell>
          <cell r="BP542">
            <v>888.42785823655913</v>
          </cell>
          <cell r="BQ542">
            <v>95</v>
          </cell>
        </row>
        <row r="543">
          <cell r="C543" t="str">
            <v>ГРП</v>
          </cell>
          <cell r="F543">
            <v>23</v>
          </cell>
          <cell r="J543" t="str">
            <v>Ю2-6</v>
          </cell>
          <cell r="M543" t="str">
            <v>горизонт 1000м.</v>
          </cell>
          <cell r="P543">
            <v>30</v>
          </cell>
          <cell r="T543">
            <v>40349.874779999998</v>
          </cell>
          <cell r="V543">
            <v>0</v>
          </cell>
          <cell r="W543">
            <v>1694.2752359999999</v>
          </cell>
          <cell r="X543">
            <v>701.7</v>
          </cell>
          <cell r="Y543">
            <v>17085.855390000001</v>
          </cell>
          <cell r="AB543">
            <v>1001</v>
          </cell>
          <cell r="AE543">
            <v>192.3</v>
          </cell>
          <cell r="AF543">
            <v>256.65348595213322</v>
          </cell>
          <cell r="AH543">
            <v>0</v>
          </cell>
          <cell r="AI543">
            <v>11888.335416447368</v>
          </cell>
          <cell r="AL543">
            <v>990</v>
          </cell>
          <cell r="AN543">
            <v>1650</v>
          </cell>
          <cell r="AQ543">
            <v>3240</v>
          </cell>
          <cell r="AW543">
            <v>22496</v>
          </cell>
          <cell r="AY543">
            <v>2800</v>
          </cell>
          <cell r="BB543">
            <v>3661.4359478463898</v>
          </cell>
          <cell r="BF543">
            <v>7200</v>
          </cell>
          <cell r="BH543">
            <v>4314.8879850000003</v>
          </cell>
          <cell r="BN543">
            <v>9193</v>
          </cell>
          <cell r="BO543">
            <v>2355.4538333157893</v>
          </cell>
          <cell r="BP543">
            <v>893.26656791397852</v>
          </cell>
          <cell r="BQ543">
            <v>95</v>
          </cell>
        </row>
        <row r="544">
          <cell r="C544" t="str">
            <v>ГРП</v>
          </cell>
          <cell r="F544">
            <v>24</v>
          </cell>
          <cell r="J544" t="str">
            <v>Ю2-6</v>
          </cell>
          <cell r="M544" t="str">
            <v>горизонт 1000м.</v>
          </cell>
          <cell r="P544">
            <v>30</v>
          </cell>
          <cell r="T544">
            <v>40349.874779999998</v>
          </cell>
          <cell r="V544">
            <v>0</v>
          </cell>
          <cell r="W544">
            <v>63011.150666000001</v>
          </cell>
          <cell r="X544">
            <v>701.7</v>
          </cell>
          <cell r="Y544">
            <v>17085.855390000001</v>
          </cell>
          <cell r="AB544">
            <v>1001.0000000000001</v>
          </cell>
          <cell r="AE544">
            <v>192.3</v>
          </cell>
          <cell r="AF544">
            <v>256.88241415192505</v>
          </cell>
          <cell r="AH544">
            <v>0</v>
          </cell>
          <cell r="AI544">
            <v>11888.335416447369</v>
          </cell>
          <cell r="AL544">
            <v>990</v>
          </cell>
          <cell r="AN544">
            <v>1650</v>
          </cell>
          <cell r="AQ544">
            <v>3240</v>
          </cell>
          <cell r="AW544">
            <v>51000</v>
          </cell>
          <cell r="AY544">
            <v>2800</v>
          </cell>
          <cell r="BB544">
            <v>3661.4359478463898</v>
          </cell>
          <cell r="BF544">
            <v>7200</v>
          </cell>
          <cell r="BH544">
            <v>4314.8879850000003</v>
          </cell>
          <cell r="BN544">
            <v>9193</v>
          </cell>
          <cell r="BO544">
            <v>1845.7665256234818</v>
          </cell>
          <cell r="BP544">
            <v>895.4171055483871</v>
          </cell>
          <cell r="BQ544">
            <v>95</v>
          </cell>
        </row>
        <row r="545">
          <cell r="C545" t="str">
            <v>ГРП</v>
          </cell>
          <cell r="F545">
            <v>24</v>
          </cell>
          <cell r="J545" t="str">
            <v>Ю2-6</v>
          </cell>
          <cell r="M545" t="str">
            <v>горизонт 1000м.</v>
          </cell>
          <cell r="N545" t="str">
            <v>пилот</v>
          </cell>
          <cell r="O545" t="str">
            <v>керн</v>
          </cell>
          <cell r="P545">
            <v>76</v>
          </cell>
          <cell r="T545">
            <v>102219.682776</v>
          </cell>
          <cell r="V545">
            <v>8251.6214880000007</v>
          </cell>
          <cell r="W545">
            <v>1694.2752359999999</v>
          </cell>
          <cell r="X545">
            <v>1777.64</v>
          </cell>
          <cell r="Y545">
            <v>20804.955389999999</v>
          </cell>
          <cell r="AB545">
            <v>1261.0000000000002</v>
          </cell>
          <cell r="AE545">
            <v>192.3</v>
          </cell>
          <cell r="AF545">
            <v>651.33619741340863</v>
          </cell>
          <cell r="AH545">
            <v>0</v>
          </cell>
          <cell r="AI545">
            <v>14976.214745394738</v>
          </cell>
          <cell r="AL545">
            <v>1155</v>
          </cell>
          <cell r="AN545">
            <v>4180</v>
          </cell>
          <cell r="AQ545">
            <v>8208</v>
          </cell>
          <cell r="AW545">
            <v>22496</v>
          </cell>
          <cell r="AY545">
            <v>2800</v>
          </cell>
          <cell r="BB545">
            <v>3661.4359478463898</v>
          </cell>
          <cell r="BF545">
            <v>7200</v>
          </cell>
          <cell r="BH545">
            <v>10931.049562</v>
          </cell>
          <cell r="BN545">
            <v>9193</v>
          </cell>
          <cell r="BO545">
            <v>2105.9968719392714</v>
          </cell>
          <cell r="BP545">
            <v>1662.4677967926268</v>
          </cell>
          <cell r="BQ545">
            <v>95</v>
          </cell>
        </row>
        <row r="546">
          <cell r="C546" t="str">
            <v>ГРП</v>
          </cell>
          <cell r="F546">
            <v>24</v>
          </cell>
          <cell r="J546" t="str">
            <v>Ю2-6</v>
          </cell>
          <cell r="M546" t="str">
            <v>горизонт 1000м.</v>
          </cell>
          <cell r="P546">
            <v>30</v>
          </cell>
          <cell r="T546">
            <v>40349.874780000006</v>
          </cell>
          <cell r="V546">
            <v>0</v>
          </cell>
          <cell r="W546">
            <v>1694.2752359999999</v>
          </cell>
          <cell r="X546">
            <v>701.7</v>
          </cell>
          <cell r="Y546">
            <v>17085.855390000001</v>
          </cell>
          <cell r="AB546">
            <v>1001</v>
          </cell>
          <cell r="AE546">
            <v>192.3</v>
          </cell>
          <cell r="AF546">
            <v>256.24468559536194</v>
          </cell>
          <cell r="AH546">
            <v>0</v>
          </cell>
          <cell r="AI546">
            <v>11888.335416447368</v>
          </cell>
          <cell r="AL546">
            <v>990</v>
          </cell>
          <cell r="AN546">
            <v>1650</v>
          </cell>
          <cell r="AQ546">
            <v>3240</v>
          </cell>
          <cell r="AW546">
            <v>22496</v>
          </cell>
          <cell r="AY546">
            <v>2800</v>
          </cell>
          <cell r="BB546">
            <v>3661.4359478463898</v>
          </cell>
          <cell r="BF546">
            <v>7200</v>
          </cell>
          <cell r="BH546">
            <v>4314.8879850000003</v>
          </cell>
          <cell r="BN546">
            <v>9193</v>
          </cell>
          <cell r="BO546">
            <v>1845.7665256234818</v>
          </cell>
          <cell r="BP546">
            <v>889.42632213824891</v>
          </cell>
          <cell r="BQ546">
            <v>95</v>
          </cell>
        </row>
        <row r="547">
          <cell r="C547" t="str">
            <v>ГРП</v>
          </cell>
          <cell r="F547">
            <v>24</v>
          </cell>
          <cell r="J547" t="str">
            <v>Ю2-6</v>
          </cell>
          <cell r="M547" t="str">
            <v>горизонт 1000м.</v>
          </cell>
          <cell r="P547">
            <v>30</v>
          </cell>
          <cell r="T547">
            <v>40349.874779999998</v>
          </cell>
          <cell r="V547">
            <v>0</v>
          </cell>
          <cell r="W547">
            <v>1694.2752359999999</v>
          </cell>
          <cell r="X547">
            <v>701.7</v>
          </cell>
          <cell r="Y547">
            <v>17085.855390000001</v>
          </cell>
          <cell r="AB547">
            <v>1001</v>
          </cell>
          <cell r="AE547">
            <v>192.3</v>
          </cell>
          <cell r="AF547">
            <v>256.82518210197713</v>
          </cell>
          <cell r="AH547">
            <v>0</v>
          </cell>
          <cell r="AI547">
            <v>11888.335416447368</v>
          </cell>
          <cell r="AL547">
            <v>990</v>
          </cell>
          <cell r="AN547">
            <v>1650</v>
          </cell>
          <cell r="AQ547">
            <v>3240</v>
          </cell>
          <cell r="AW547">
            <v>22496</v>
          </cell>
          <cell r="AY547">
            <v>2800</v>
          </cell>
          <cell r="BB547">
            <v>3661.4359478463898</v>
          </cell>
          <cell r="BF547">
            <v>7200</v>
          </cell>
          <cell r="BH547">
            <v>4314.8879850000012</v>
          </cell>
          <cell r="BN547">
            <v>9193</v>
          </cell>
          <cell r="BO547">
            <v>1845.7665256234818</v>
          </cell>
          <cell r="BP547">
            <v>894.87947113978498</v>
          </cell>
          <cell r="BQ547">
            <v>95</v>
          </cell>
        </row>
        <row r="548">
          <cell r="C548" t="str">
            <v>ГРП</v>
          </cell>
          <cell r="F548">
            <v>24</v>
          </cell>
          <cell r="J548" t="str">
            <v>Ю2-6</v>
          </cell>
          <cell r="M548" t="str">
            <v>горизонт 1000м.</v>
          </cell>
          <cell r="P548">
            <v>30</v>
          </cell>
          <cell r="T548">
            <v>40349.874779999998</v>
          </cell>
          <cell r="V548">
            <v>0</v>
          </cell>
          <cell r="W548">
            <v>1694.2752359999999</v>
          </cell>
          <cell r="X548">
            <v>701.7</v>
          </cell>
          <cell r="Y548">
            <v>17085.855390000001</v>
          </cell>
          <cell r="AB548">
            <v>1001</v>
          </cell>
          <cell r="AE548">
            <v>192.3</v>
          </cell>
          <cell r="AF548">
            <v>255.96670135275755</v>
          </cell>
          <cell r="AH548">
            <v>0</v>
          </cell>
          <cell r="AI548">
            <v>11888.335416447369</v>
          </cell>
          <cell r="AL548">
            <v>990</v>
          </cell>
          <cell r="AN548">
            <v>1650</v>
          </cell>
          <cell r="AQ548">
            <v>3240</v>
          </cell>
          <cell r="AW548">
            <v>22496</v>
          </cell>
          <cell r="AY548">
            <v>2800</v>
          </cell>
          <cell r="BB548">
            <v>3661.4359478463898</v>
          </cell>
          <cell r="BF548">
            <v>7200</v>
          </cell>
          <cell r="BH548">
            <v>4314.8879849999994</v>
          </cell>
          <cell r="BN548">
            <v>9193</v>
          </cell>
          <cell r="BO548">
            <v>1845.7665256234818</v>
          </cell>
          <cell r="BP548">
            <v>886.81495501075267</v>
          </cell>
          <cell r="BQ548">
            <v>95</v>
          </cell>
        </row>
        <row r="549">
          <cell r="C549" t="str">
            <v>ГРП</v>
          </cell>
          <cell r="F549">
            <v>24</v>
          </cell>
          <cell r="J549" t="str">
            <v>Ю2-6</v>
          </cell>
          <cell r="M549" t="str">
            <v>горизонт 1000м.</v>
          </cell>
          <cell r="P549">
            <v>30</v>
          </cell>
          <cell r="T549">
            <v>40349.874779999998</v>
          </cell>
          <cell r="V549">
            <v>0</v>
          </cell>
          <cell r="W549">
            <v>1694.2752359999999</v>
          </cell>
          <cell r="X549">
            <v>701.7</v>
          </cell>
          <cell r="Y549">
            <v>17085.855390000001</v>
          </cell>
          <cell r="AB549">
            <v>1001</v>
          </cell>
          <cell r="AE549">
            <v>192.3</v>
          </cell>
          <cell r="AF549">
            <v>256.65348595213322</v>
          </cell>
          <cell r="AH549">
            <v>0</v>
          </cell>
          <cell r="AI549">
            <v>11888.335416447368</v>
          </cell>
          <cell r="AL549">
            <v>990</v>
          </cell>
          <cell r="AN549">
            <v>1650</v>
          </cell>
          <cell r="AQ549">
            <v>3240</v>
          </cell>
          <cell r="AW549">
            <v>22496</v>
          </cell>
          <cell r="AY549">
            <v>2800</v>
          </cell>
          <cell r="BB549">
            <v>3661.4359478463898</v>
          </cell>
          <cell r="BF549">
            <v>7200</v>
          </cell>
          <cell r="BH549">
            <v>4314.8879850000003</v>
          </cell>
          <cell r="BN549">
            <v>9193</v>
          </cell>
          <cell r="BO549">
            <v>1845.7665256234818</v>
          </cell>
          <cell r="BP549">
            <v>893.26656791397852</v>
          </cell>
          <cell r="BQ549">
            <v>95</v>
          </cell>
        </row>
        <row r="550">
          <cell r="C550" t="str">
            <v>ГРП</v>
          </cell>
          <cell r="F550">
            <v>24</v>
          </cell>
          <cell r="J550" t="str">
            <v>Ю2-6</v>
          </cell>
          <cell r="M550" t="str">
            <v>горизонт 1000м.</v>
          </cell>
          <cell r="N550" t="str">
            <v>пилот</v>
          </cell>
          <cell r="P550">
            <v>39</v>
          </cell>
          <cell r="T550">
            <v>52454.837214000006</v>
          </cell>
          <cell r="V550">
            <v>0</v>
          </cell>
          <cell r="W550">
            <v>1694.2752359999999</v>
          </cell>
          <cell r="X550">
            <v>912.21</v>
          </cell>
          <cell r="Y550">
            <v>20804.955389999999</v>
          </cell>
          <cell r="AB550">
            <v>1261</v>
          </cell>
          <cell r="AE550">
            <v>192.3</v>
          </cell>
          <cell r="AF550">
            <v>332.16149843912592</v>
          </cell>
          <cell r="AH550">
            <v>0</v>
          </cell>
          <cell r="AI550">
            <v>14976.214745394736</v>
          </cell>
          <cell r="AL550">
            <v>1155</v>
          </cell>
          <cell r="AN550">
            <v>2145</v>
          </cell>
          <cell r="AQ550">
            <v>4212</v>
          </cell>
          <cell r="AW550">
            <v>22496</v>
          </cell>
          <cell r="AY550">
            <v>2800</v>
          </cell>
          <cell r="BB550">
            <v>3661.4359478463898</v>
          </cell>
          <cell r="BF550">
            <v>7200</v>
          </cell>
          <cell r="BH550">
            <v>5609.3543805000008</v>
          </cell>
          <cell r="BN550">
            <v>9193</v>
          </cell>
          <cell r="BO550">
            <v>2105.9968719392714</v>
          </cell>
          <cell r="BP550">
            <v>1027.6751700645161</v>
          </cell>
          <cell r="BQ550">
            <v>95</v>
          </cell>
        </row>
        <row r="551">
          <cell r="C551" t="str">
            <v>ГРП</v>
          </cell>
          <cell r="F551">
            <v>24</v>
          </cell>
          <cell r="J551" t="str">
            <v>Ю2-6</v>
          </cell>
          <cell r="M551" t="str">
            <v>горизонт 1000м.</v>
          </cell>
          <cell r="P551">
            <v>30</v>
          </cell>
          <cell r="T551">
            <v>40349.874779999998</v>
          </cell>
          <cell r="V551">
            <v>0</v>
          </cell>
          <cell r="W551">
            <v>1694.2752359999999</v>
          </cell>
          <cell r="X551">
            <v>701.7</v>
          </cell>
          <cell r="Y551">
            <v>17085.855390000001</v>
          </cell>
          <cell r="AB551">
            <v>1001</v>
          </cell>
          <cell r="AE551">
            <v>192.3</v>
          </cell>
          <cell r="AF551">
            <v>256.71071800208114</v>
          </cell>
          <cell r="AH551">
            <v>0</v>
          </cell>
          <cell r="AI551">
            <v>11888.335416447368</v>
          </cell>
          <cell r="AL551">
            <v>990</v>
          </cell>
          <cell r="AN551">
            <v>1650</v>
          </cell>
          <cell r="AQ551">
            <v>3240</v>
          </cell>
          <cell r="AW551">
            <v>22496</v>
          </cell>
          <cell r="AY551">
            <v>2800</v>
          </cell>
          <cell r="BB551">
            <v>3661.4359478463898</v>
          </cell>
          <cell r="BF551">
            <v>7200</v>
          </cell>
          <cell r="BH551">
            <v>4314.8879850000012</v>
          </cell>
          <cell r="BN551">
            <v>9193</v>
          </cell>
          <cell r="BO551">
            <v>1845.7665256234818</v>
          </cell>
          <cell r="BP551">
            <v>893.80420232258064</v>
          </cell>
          <cell r="BQ551">
            <v>95</v>
          </cell>
        </row>
        <row r="552">
          <cell r="C552" t="str">
            <v>ГРП</v>
          </cell>
          <cell r="F552">
            <v>24</v>
          </cell>
          <cell r="J552" t="str">
            <v>Ю2-6</v>
          </cell>
          <cell r="M552" t="str">
            <v>горизонт 1000м.</v>
          </cell>
          <cell r="P552">
            <v>30</v>
          </cell>
          <cell r="T552">
            <v>40349.874779999998</v>
          </cell>
          <cell r="V552">
            <v>0</v>
          </cell>
          <cell r="W552">
            <v>1694.2752359999999</v>
          </cell>
          <cell r="X552">
            <v>701.7</v>
          </cell>
          <cell r="Y552">
            <v>17085.855390000001</v>
          </cell>
          <cell r="AB552">
            <v>1001</v>
          </cell>
          <cell r="AE552">
            <v>192.3</v>
          </cell>
          <cell r="AF552">
            <v>255.90946930280958</v>
          </cell>
          <cell r="AH552">
            <v>0</v>
          </cell>
          <cell r="AI552">
            <v>11888.335416447368</v>
          </cell>
          <cell r="AL552">
            <v>990</v>
          </cell>
          <cell r="AN552">
            <v>1650</v>
          </cell>
          <cell r="AQ552">
            <v>3240</v>
          </cell>
          <cell r="AW552">
            <v>22496</v>
          </cell>
          <cell r="AY552">
            <v>2800</v>
          </cell>
          <cell r="BB552">
            <v>3661.4359478463898</v>
          </cell>
          <cell r="BF552">
            <v>7200</v>
          </cell>
          <cell r="BH552">
            <v>4314.8879850000012</v>
          </cell>
          <cell r="BN552">
            <v>9193</v>
          </cell>
          <cell r="BO552">
            <v>1845.7665256234818</v>
          </cell>
          <cell r="BP552">
            <v>886.27732060215055</v>
          </cell>
          <cell r="BQ552">
            <v>95</v>
          </cell>
        </row>
        <row r="553">
          <cell r="C553" t="str">
            <v>ГРП</v>
          </cell>
          <cell r="F553">
            <v>24</v>
          </cell>
          <cell r="J553" t="str">
            <v>Ю2-6</v>
          </cell>
          <cell r="M553" t="str">
            <v>горизонт 1000м.</v>
          </cell>
          <cell r="P553">
            <v>30</v>
          </cell>
          <cell r="T553">
            <v>40349.874780000006</v>
          </cell>
          <cell r="V553">
            <v>0</v>
          </cell>
          <cell r="W553">
            <v>1694.2752359999999</v>
          </cell>
          <cell r="X553">
            <v>701.7</v>
          </cell>
          <cell r="Y553">
            <v>17085.855390000001</v>
          </cell>
          <cell r="AB553">
            <v>1001.0000000000001</v>
          </cell>
          <cell r="AE553">
            <v>192.3</v>
          </cell>
          <cell r="AF553">
            <v>256.88241415192505</v>
          </cell>
          <cell r="AH553">
            <v>0</v>
          </cell>
          <cell r="AI553">
            <v>11888.335416447369</v>
          </cell>
          <cell r="AL553">
            <v>990</v>
          </cell>
          <cell r="AN553">
            <v>1650</v>
          </cell>
          <cell r="AQ553">
            <v>3240</v>
          </cell>
          <cell r="AW553">
            <v>22496</v>
          </cell>
          <cell r="AY553">
            <v>2800</v>
          </cell>
          <cell r="BB553">
            <v>3661.4359478463898</v>
          </cell>
          <cell r="BF553">
            <v>7200</v>
          </cell>
          <cell r="BH553">
            <v>4314.8879850000003</v>
          </cell>
          <cell r="BN553">
            <v>9193</v>
          </cell>
          <cell r="BO553">
            <v>1845.7665256234818</v>
          </cell>
          <cell r="BP553">
            <v>895.4171055483871</v>
          </cell>
          <cell r="BQ553">
            <v>95</v>
          </cell>
        </row>
        <row r="554">
          <cell r="C554" t="str">
            <v>ГРП</v>
          </cell>
          <cell r="F554">
            <v>24</v>
          </cell>
          <cell r="J554" t="str">
            <v>Ю2-6</v>
          </cell>
          <cell r="M554" t="str">
            <v>горизонт 1000м.</v>
          </cell>
          <cell r="P554">
            <v>30</v>
          </cell>
          <cell r="T554">
            <v>40349.874780000006</v>
          </cell>
          <cell r="V554">
            <v>0</v>
          </cell>
          <cell r="W554">
            <v>1694.2752359999999</v>
          </cell>
          <cell r="X554">
            <v>701.7</v>
          </cell>
          <cell r="Y554">
            <v>17085.855390000001</v>
          </cell>
          <cell r="AB554">
            <v>1001</v>
          </cell>
          <cell r="AE554">
            <v>192.3</v>
          </cell>
          <cell r="AF554">
            <v>255.73777315296564</v>
          </cell>
          <cell r="AH554">
            <v>0</v>
          </cell>
          <cell r="AI554">
            <v>11888.335416447368</v>
          </cell>
          <cell r="AL554">
            <v>990</v>
          </cell>
          <cell r="AN554">
            <v>1650</v>
          </cell>
          <cell r="AQ554">
            <v>3240</v>
          </cell>
          <cell r="AW554">
            <v>22496</v>
          </cell>
          <cell r="AY554">
            <v>2800</v>
          </cell>
          <cell r="BB554">
            <v>3661.4359478463898</v>
          </cell>
          <cell r="BF554">
            <v>7200</v>
          </cell>
          <cell r="BH554">
            <v>4314.8879850000003</v>
          </cell>
          <cell r="BN554">
            <v>9193</v>
          </cell>
          <cell r="BO554">
            <v>1845.7665256234818</v>
          </cell>
          <cell r="BP554">
            <v>884.66441737634409</v>
          </cell>
          <cell r="BQ554">
            <v>95</v>
          </cell>
        </row>
        <row r="555">
          <cell r="C555" t="str">
            <v>ГРП</v>
          </cell>
          <cell r="F555">
            <v>24</v>
          </cell>
          <cell r="J555" t="str">
            <v>Ю2-6</v>
          </cell>
          <cell r="M555" t="str">
            <v>горизонт 1000м.</v>
          </cell>
          <cell r="P555">
            <v>30</v>
          </cell>
          <cell r="T555">
            <v>40349.874780000006</v>
          </cell>
          <cell r="V555">
            <v>0</v>
          </cell>
          <cell r="W555">
            <v>1694.2752359999999</v>
          </cell>
          <cell r="X555">
            <v>701.69999999999993</v>
          </cell>
          <cell r="Y555">
            <v>17085.855390000001</v>
          </cell>
          <cell r="AB555">
            <v>1001</v>
          </cell>
          <cell r="AE555">
            <v>192.3</v>
          </cell>
          <cell r="AF555">
            <v>255.50884495317376</v>
          </cell>
          <cell r="AH555">
            <v>0</v>
          </cell>
          <cell r="AI555">
            <v>11888.335416447369</v>
          </cell>
          <cell r="AL555">
            <v>990</v>
          </cell>
          <cell r="AN555">
            <v>1650</v>
          </cell>
          <cell r="AQ555">
            <v>3240</v>
          </cell>
          <cell r="AW555">
            <v>22496</v>
          </cell>
          <cell r="AY555">
            <v>2800</v>
          </cell>
          <cell r="BB555">
            <v>3661.4359478463903</v>
          </cell>
          <cell r="BF555">
            <v>7200</v>
          </cell>
          <cell r="BH555">
            <v>4314.8879850000003</v>
          </cell>
          <cell r="BN555">
            <v>9193</v>
          </cell>
          <cell r="BO555">
            <v>1845.7665256234818</v>
          </cell>
          <cell r="BP555">
            <v>882.51387974193551</v>
          </cell>
          <cell r="BQ555">
            <v>95</v>
          </cell>
        </row>
        <row r="556">
          <cell r="C556" t="str">
            <v>ГРП</v>
          </cell>
          <cell r="F556">
            <v>24</v>
          </cell>
          <cell r="J556" t="str">
            <v>Ю2-6</v>
          </cell>
          <cell r="M556" t="str">
            <v>горизонт 1000м.</v>
          </cell>
          <cell r="P556">
            <v>30</v>
          </cell>
          <cell r="T556">
            <v>40349.874779999998</v>
          </cell>
          <cell r="V556">
            <v>0</v>
          </cell>
          <cell r="W556">
            <v>1694.2752359999999</v>
          </cell>
          <cell r="X556">
            <v>701.7</v>
          </cell>
          <cell r="Y556">
            <v>17085.855390000001</v>
          </cell>
          <cell r="AB556">
            <v>1001.0000000000001</v>
          </cell>
          <cell r="AE556">
            <v>192.3</v>
          </cell>
          <cell r="AF556">
            <v>258.82435681222864</v>
          </cell>
          <cell r="AH556">
            <v>0</v>
          </cell>
          <cell r="AI556">
            <v>11888.335416447369</v>
          </cell>
          <cell r="AL556">
            <v>990</v>
          </cell>
          <cell r="AN556">
            <v>1650</v>
          </cell>
          <cell r="AQ556">
            <v>3240</v>
          </cell>
          <cell r="AW556">
            <v>22496</v>
          </cell>
          <cell r="AY556">
            <v>2800</v>
          </cell>
          <cell r="BB556">
            <v>3661.4359478463898</v>
          </cell>
          <cell r="BF556">
            <v>7200</v>
          </cell>
          <cell r="BH556">
            <v>4314.8879850000003</v>
          </cell>
          <cell r="BN556">
            <v>9193</v>
          </cell>
          <cell r="BO556">
            <v>1845.766525623482</v>
          </cell>
          <cell r="BP556">
            <v>913.65959720578428</v>
          </cell>
          <cell r="BQ556">
            <v>95</v>
          </cell>
        </row>
        <row r="557">
          <cell r="C557" t="str">
            <v>ГРП</v>
          </cell>
          <cell r="F557">
            <v>26</v>
          </cell>
          <cell r="J557" t="str">
            <v>Ю2-6</v>
          </cell>
          <cell r="M557" t="str">
            <v>горизонт 1000м.</v>
          </cell>
          <cell r="P557">
            <v>30</v>
          </cell>
          <cell r="T557">
            <v>40349.874779999998</v>
          </cell>
          <cell r="V557">
            <v>0</v>
          </cell>
          <cell r="W557">
            <v>63011.150666000001</v>
          </cell>
          <cell r="X557">
            <v>701.7</v>
          </cell>
          <cell r="Y557">
            <v>17085.855390000001</v>
          </cell>
          <cell r="AB557">
            <v>1001</v>
          </cell>
          <cell r="AE557">
            <v>192.3</v>
          </cell>
          <cell r="AF557">
            <v>256.71071800208114</v>
          </cell>
          <cell r="AH557">
            <v>0</v>
          </cell>
          <cell r="AI557">
            <v>11888.335416447368</v>
          </cell>
          <cell r="AL557">
            <v>990</v>
          </cell>
          <cell r="AN557">
            <v>1650</v>
          </cell>
          <cell r="AQ557">
            <v>3240</v>
          </cell>
          <cell r="AW557">
            <v>22496</v>
          </cell>
          <cell r="AY557">
            <v>2800</v>
          </cell>
          <cell r="BB557">
            <v>3661.4359478463898</v>
          </cell>
          <cell r="BF557">
            <v>7200</v>
          </cell>
          <cell r="BH557">
            <v>4314.8879850000012</v>
          </cell>
          <cell r="BN557">
            <v>9193</v>
          </cell>
          <cell r="BO557">
            <v>2208.2108333157894</v>
          </cell>
          <cell r="BP557">
            <v>893.80420232258064</v>
          </cell>
          <cell r="BQ557">
            <v>95</v>
          </cell>
        </row>
        <row r="558">
          <cell r="C558" t="str">
            <v>ГРП</v>
          </cell>
          <cell r="F558">
            <v>26</v>
          </cell>
          <cell r="J558" t="str">
            <v>Ю2-6</v>
          </cell>
          <cell r="M558" t="str">
            <v>горизонт 1000м.</v>
          </cell>
          <cell r="N558" t="str">
            <v>пилот</v>
          </cell>
          <cell r="O558" t="str">
            <v>керн</v>
          </cell>
          <cell r="P558">
            <v>76</v>
          </cell>
          <cell r="T558">
            <v>102219.682776</v>
          </cell>
          <cell r="V558">
            <v>8251.6214880000007</v>
          </cell>
          <cell r="W558">
            <v>1694.2752359999999</v>
          </cell>
          <cell r="X558">
            <v>1777.64</v>
          </cell>
          <cell r="Y558">
            <v>20804.955389999999</v>
          </cell>
          <cell r="AB558">
            <v>1261</v>
          </cell>
          <cell r="AE558">
            <v>192.3</v>
          </cell>
          <cell r="AF558">
            <v>649.30206322437107</v>
          </cell>
          <cell r="AH558">
            <v>0</v>
          </cell>
          <cell r="AI558">
            <v>14976.214745394738</v>
          </cell>
          <cell r="AL558">
            <v>1155</v>
          </cell>
          <cell r="AN558">
            <v>4180</v>
          </cell>
          <cell r="AQ558">
            <v>8208</v>
          </cell>
          <cell r="AW558">
            <v>22496</v>
          </cell>
          <cell r="AY558">
            <v>2800</v>
          </cell>
          <cell r="BB558">
            <v>3661.4359478463898</v>
          </cell>
          <cell r="BF558">
            <v>7200</v>
          </cell>
          <cell r="BH558">
            <v>10931.049562</v>
          </cell>
          <cell r="BN558">
            <v>9193</v>
          </cell>
          <cell r="BO558">
            <v>2468.441179631579</v>
          </cell>
          <cell r="BP558">
            <v>1643.3592635016687</v>
          </cell>
          <cell r="BQ558">
            <v>95</v>
          </cell>
        </row>
        <row r="559">
          <cell r="C559" t="str">
            <v>ГРП</v>
          </cell>
          <cell r="F559">
            <v>26</v>
          </cell>
          <cell r="J559" t="str">
            <v>Ю2-6</v>
          </cell>
          <cell r="M559" t="str">
            <v>горизонт 1000м.</v>
          </cell>
          <cell r="P559">
            <v>30</v>
          </cell>
          <cell r="T559">
            <v>40349.874779999998</v>
          </cell>
          <cell r="V559">
            <v>0</v>
          </cell>
          <cell r="W559">
            <v>1694.2752359999999</v>
          </cell>
          <cell r="X559">
            <v>701.7</v>
          </cell>
          <cell r="Y559">
            <v>17085.855390000001</v>
          </cell>
          <cell r="AB559">
            <v>1001</v>
          </cell>
          <cell r="AE559">
            <v>192.3</v>
          </cell>
          <cell r="AF559">
            <v>256.69295633140769</v>
          </cell>
          <cell r="AH559">
            <v>0</v>
          </cell>
          <cell r="AI559">
            <v>11888.335416447368</v>
          </cell>
          <cell r="AL559">
            <v>990</v>
          </cell>
          <cell r="AN559">
            <v>1650</v>
          </cell>
          <cell r="AQ559">
            <v>3240</v>
          </cell>
          <cell r="AW559">
            <v>22496</v>
          </cell>
          <cell r="AY559">
            <v>2800</v>
          </cell>
          <cell r="BB559">
            <v>3661.4359478463898</v>
          </cell>
          <cell r="BF559">
            <v>7200</v>
          </cell>
          <cell r="BH559">
            <v>4314.8879850000003</v>
          </cell>
          <cell r="BN559">
            <v>9193</v>
          </cell>
          <cell r="BO559">
            <v>2208.2108333157894</v>
          </cell>
          <cell r="BP559">
            <v>893.63735026473864</v>
          </cell>
          <cell r="BQ559">
            <v>95</v>
          </cell>
        </row>
        <row r="560">
          <cell r="C560" t="str">
            <v>ГРП</v>
          </cell>
          <cell r="F560">
            <v>26</v>
          </cell>
          <cell r="J560" t="str">
            <v>Ю2-6</v>
          </cell>
          <cell r="M560" t="str">
            <v>горизонт 1000м.</v>
          </cell>
          <cell r="P560">
            <v>30</v>
          </cell>
          <cell r="T560">
            <v>40349.874779999998</v>
          </cell>
          <cell r="V560">
            <v>0</v>
          </cell>
          <cell r="W560">
            <v>1694.2752359999999</v>
          </cell>
          <cell r="X560">
            <v>701.7</v>
          </cell>
          <cell r="Y560">
            <v>17085.855390000001</v>
          </cell>
          <cell r="AB560">
            <v>1001</v>
          </cell>
          <cell r="AE560">
            <v>192.3</v>
          </cell>
          <cell r="AF560">
            <v>256.71071800208114</v>
          </cell>
          <cell r="AH560">
            <v>0</v>
          </cell>
          <cell r="AI560">
            <v>11888.335416447368</v>
          </cell>
          <cell r="AL560">
            <v>990</v>
          </cell>
          <cell r="AN560">
            <v>1650</v>
          </cell>
          <cell r="AQ560">
            <v>3240</v>
          </cell>
          <cell r="AW560">
            <v>22496</v>
          </cell>
          <cell r="AY560">
            <v>2800</v>
          </cell>
          <cell r="BB560">
            <v>3661.4359478463898</v>
          </cell>
          <cell r="BF560">
            <v>7200</v>
          </cell>
          <cell r="BH560">
            <v>4314.8879850000012</v>
          </cell>
          <cell r="BN560">
            <v>9193</v>
          </cell>
          <cell r="BO560">
            <v>2208.2108333157894</v>
          </cell>
          <cell r="BP560">
            <v>893.80420232258064</v>
          </cell>
          <cell r="BQ560">
            <v>95</v>
          </cell>
        </row>
        <row r="561">
          <cell r="C561" t="str">
            <v>ГРП</v>
          </cell>
          <cell r="F561">
            <v>26</v>
          </cell>
          <cell r="J561" t="str">
            <v>Ю2-6</v>
          </cell>
          <cell r="M561" t="str">
            <v>горизонт 1000м.</v>
          </cell>
          <cell r="P561">
            <v>30</v>
          </cell>
          <cell r="T561">
            <v>40349.874779999998</v>
          </cell>
          <cell r="V561">
            <v>0</v>
          </cell>
          <cell r="W561">
            <v>1694.2752359999999</v>
          </cell>
          <cell r="X561">
            <v>701.7</v>
          </cell>
          <cell r="Y561">
            <v>17085.855390000001</v>
          </cell>
          <cell r="AB561">
            <v>1001</v>
          </cell>
          <cell r="AE561">
            <v>192.3</v>
          </cell>
          <cell r="AF561">
            <v>255.90946930280958</v>
          </cell>
          <cell r="AH561">
            <v>0</v>
          </cell>
          <cell r="AI561">
            <v>11888.335416447368</v>
          </cell>
          <cell r="AL561">
            <v>990</v>
          </cell>
          <cell r="AN561">
            <v>1650</v>
          </cell>
          <cell r="AQ561">
            <v>3240</v>
          </cell>
          <cell r="AW561">
            <v>22496</v>
          </cell>
          <cell r="AY561">
            <v>2800</v>
          </cell>
          <cell r="BB561">
            <v>3661.4359478463898</v>
          </cell>
          <cell r="BF561">
            <v>7200</v>
          </cell>
          <cell r="BH561">
            <v>4314.8879850000012</v>
          </cell>
          <cell r="BN561">
            <v>9193</v>
          </cell>
          <cell r="BO561">
            <v>2208.2108333157894</v>
          </cell>
          <cell r="BP561">
            <v>886.27732060215055</v>
          </cell>
          <cell r="BQ561">
            <v>95</v>
          </cell>
        </row>
        <row r="562">
          <cell r="C562" t="str">
            <v>ГРП</v>
          </cell>
          <cell r="F562">
            <v>26</v>
          </cell>
          <cell r="J562" t="str">
            <v>Ю2-6</v>
          </cell>
          <cell r="M562" t="str">
            <v>горизонт 1000м.</v>
          </cell>
          <cell r="P562">
            <v>30</v>
          </cell>
          <cell r="T562">
            <v>40349.874780000006</v>
          </cell>
          <cell r="V562">
            <v>0</v>
          </cell>
          <cell r="W562">
            <v>1694.2752359999999</v>
          </cell>
          <cell r="X562">
            <v>701.7</v>
          </cell>
          <cell r="Y562">
            <v>17085.855390000001</v>
          </cell>
          <cell r="AB562">
            <v>1001.0000000000001</v>
          </cell>
          <cell r="AE562">
            <v>192.3</v>
          </cell>
          <cell r="AF562">
            <v>256.88241415192505</v>
          </cell>
          <cell r="AH562">
            <v>0</v>
          </cell>
          <cell r="AI562">
            <v>11888.335416447369</v>
          </cell>
          <cell r="AL562">
            <v>990</v>
          </cell>
          <cell r="AN562">
            <v>1650</v>
          </cell>
          <cell r="AQ562">
            <v>3240</v>
          </cell>
          <cell r="AW562">
            <v>22496</v>
          </cell>
          <cell r="AY562">
            <v>2800</v>
          </cell>
          <cell r="BB562">
            <v>3661.4359478463898</v>
          </cell>
          <cell r="BF562">
            <v>7200</v>
          </cell>
          <cell r="BH562">
            <v>4314.8879850000003</v>
          </cell>
          <cell r="BN562">
            <v>9193</v>
          </cell>
          <cell r="BO562">
            <v>2208.2108333157894</v>
          </cell>
          <cell r="BP562">
            <v>895.4171055483871</v>
          </cell>
          <cell r="BQ562">
            <v>95</v>
          </cell>
        </row>
        <row r="563">
          <cell r="C563" t="str">
            <v>ГРП</v>
          </cell>
          <cell r="F563">
            <v>26</v>
          </cell>
          <cell r="J563" t="str">
            <v>Ю2-6</v>
          </cell>
          <cell r="M563" t="str">
            <v>горизонт 1000м.</v>
          </cell>
          <cell r="N563" t="str">
            <v>пилот</v>
          </cell>
          <cell r="P563">
            <v>39</v>
          </cell>
          <cell r="T563">
            <v>52454.837214000014</v>
          </cell>
          <cell r="V563">
            <v>0</v>
          </cell>
          <cell r="W563">
            <v>1694.2752359999999</v>
          </cell>
          <cell r="X563">
            <v>912.21</v>
          </cell>
          <cell r="Y563">
            <v>20804.955389999999</v>
          </cell>
          <cell r="AB563">
            <v>1261</v>
          </cell>
          <cell r="AE563">
            <v>192.3</v>
          </cell>
          <cell r="AF563">
            <v>332.3904266389178</v>
          </cell>
          <cell r="AH563">
            <v>0</v>
          </cell>
          <cell r="AI563">
            <v>14976.214745394738</v>
          </cell>
          <cell r="AL563">
            <v>1155</v>
          </cell>
          <cell r="AN563">
            <v>2145</v>
          </cell>
          <cell r="AQ563">
            <v>4212</v>
          </cell>
          <cell r="AW563">
            <v>22496</v>
          </cell>
          <cell r="AY563">
            <v>2800</v>
          </cell>
          <cell r="BB563">
            <v>3661.4359478463898</v>
          </cell>
          <cell r="BF563">
            <v>7200</v>
          </cell>
          <cell r="BH563">
            <v>5609.3543804999999</v>
          </cell>
          <cell r="BN563">
            <v>9193</v>
          </cell>
          <cell r="BO563">
            <v>2468.441179631579</v>
          </cell>
          <cell r="BP563">
            <v>1029.8257076989246</v>
          </cell>
          <cell r="BQ563">
            <v>95</v>
          </cell>
        </row>
        <row r="564">
          <cell r="C564" t="str">
            <v>ГРП</v>
          </cell>
          <cell r="F564">
            <v>26</v>
          </cell>
          <cell r="J564" t="str">
            <v>Ю2-6</v>
          </cell>
          <cell r="M564" t="str">
            <v>горизонт 1000м.</v>
          </cell>
          <cell r="P564">
            <v>30</v>
          </cell>
          <cell r="T564">
            <v>40349.874779999998</v>
          </cell>
          <cell r="V564">
            <v>0</v>
          </cell>
          <cell r="W564">
            <v>1694.2752359999999</v>
          </cell>
          <cell r="X564">
            <v>701.7</v>
          </cell>
          <cell r="Y564">
            <v>17085.855390000001</v>
          </cell>
          <cell r="AB564">
            <v>1001.0000000000001</v>
          </cell>
          <cell r="AE564">
            <v>192.3</v>
          </cell>
          <cell r="AF564">
            <v>255.79500520291364</v>
          </cell>
          <cell r="AH564">
            <v>0</v>
          </cell>
          <cell r="AI564">
            <v>11888.335416447369</v>
          </cell>
          <cell r="AL564">
            <v>990</v>
          </cell>
          <cell r="AN564">
            <v>1650</v>
          </cell>
          <cell r="AQ564">
            <v>3240</v>
          </cell>
          <cell r="AW564">
            <v>22496</v>
          </cell>
          <cell r="AY564">
            <v>2800</v>
          </cell>
          <cell r="BB564">
            <v>3661.4359478463898</v>
          </cell>
          <cell r="BF564">
            <v>7200</v>
          </cell>
          <cell r="BH564">
            <v>4314.8879850000012</v>
          </cell>
          <cell r="BN564">
            <v>9193</v>
          </cell>
          <cell r="BO564">
            <v>2208.2108333157894</v>
          </cell>
          <cell r="BP564">
            <v>885.20205178494632</v>
          </cell>
          <cell r="BQ564">
            <v>95</v>
          </cell>
        </row>
        <row r="565">
          <cell r="C565" t="str">
            <v>ГРП</v>
          </cell>
          <cell r="F565">
            <v>26</v>
          </cell>
          <cell r="J565" t="str">
            <v>Ю2-6</v>
          </cell>
          <cell r="M565" t="str">
            <v>горизонт 1000м.</v>
          </cell>
          <cell r="P565">
            <v>30</v>
          </cell>
          <cell r="T565">
            <v>40349.874779999998</v>
          </cell>
          <cell r="V565">
            <v>0</v>
          </cell>
          <cell r="W565">
            <v>1694.2752359999999</v>
          </cell>
          <cell r="X565">
            <v>701.7</v>
          </cell>
          <cell r="Y565">
            <v>17085.855390000001</v>
          </cell>
          <cell r="AB565">
            <v>1001</v>
          </cell>
          <cell r="AE565">
            <v>192.3</v>
          </cell>
          <cell r="AF565">
            <v>256.82518210197713</v>
          </cell>
          <cell r="AH565">
            <v>0</v>
          </cell>
          <cell r="AI565">
            <v>11888.335416447368</v>
          </cell>
          <cell r="AL565">
            <v>990</v>
          </cell>
          <cell r="AN565">
            <v>1650</v>
          </cell>
          <cell r="AQ565">
            <v>3240</v>
          </cell>
          <cell r="AW565">
            <v>22496</v>
          </cell>
          <cell r="AY565">
            <v>2800</v>
          </cell>
          <cell r="BB565">
            <v>3661.4359478463898</v>
          </cell>
          <cell r="BF565">
            <v>7200</v>
          </cell>
          <cell r="BH565">
            <v>4314.8879850000012</v>
          </cell>
          <cell r="BN565">
            <v>9193</v>
          </cell>
          <cell r="BO565">
            <v>2208.2108333157894</v>
          </cell>
          <cell r="BP565">
            <v>894.87947113978498</v>
          </cell>
          <cell r="BQ565">
            <v>95</v>
          </cell>
        </row>
        <row r="566">
          <cell r="C566" t="str">
            <v>ГРП</v>
          </cell>
          <cell r="F566">
            <v>27</v>
          </cell>
          <cell r="J566" t="str">
            <v>Ю2-6</v>
          </cell>
          <cell r="M566" t="str">
            <v>горизонт 1000м.</v>
          </cell>
          <cell r="P566">
            <v>30</v>
          </cell>
          <cell r="T566">
            <v>36937.057350000003</v>
          </cell>
          <cell r="V566">
            <v>0</v>
          </cell>
          <cell r="W566">
            <v>75691.503681117232</v>
          </cell>
          <cell r="X566">
            <v>701.7</v>
          </cell>
          <cell r="Y566">
            <v>17085.855390000001</v>
          </cell>
          <cell r="AB566">
            <v>1001</v>
          </cell>
          <cell r="AE566">
            <v>192.3</v>
          </cell>
          <cell r="AF566">
            <v>256.25286160249738</v>
          </cell>
          <cell r="AH566">
            <v>0</v>
          </cell>
          <cell r="AI566">
            <v>11888.335416447368</v>
          </cell>
          <cell r="AL566">
            <v>990</v>
          </cell>
          <cell r="AN566">
            <v>1650</v>
          </cell>
          <cell r="AQ566">
            <v>3240</v>
          </cell>
          <cell r="AW566">
            <v>22496</v>
          </cell>
          <cell r="AY566">
            <v>2800</v>
          </cell>
          <cell r="BB566">
            <v>3661.4359478463898</v>
          </cell>
          <cell r="BF566">
            <v>7200</v>
          </cell>
          <cell r="BH566">
            <v>4066.5083849999996</v>
          </cell>
          <cell r="BN566">
            <v>9193</v>
          </cell>
          <cell r="BO566">
            <v>1845.7665256234818</v>
          </cell>
          <cell r="BP566">
            <v>889.50312705376348</v>
          </cell>
          <cell r="BQ566">
            <v>95</v>
          </cell>
        </row>
        <row r="567">
          <cell r="C567" t="str">
            <v>ГРП</v>
          </cell>
          <cell r="F567">
            <v>27</v>
          </cell>
          <cell r="J567" t="str">
            <v>Ю2-6</v>
          </cell>
          <cell r="M567" t="str">
            <v>горизонт 1000м.</v>
          </cell>
          <cell r="N567" t="str">
            <v>пилот</v>
          </cell>
          <cell r="O567" t="str">
            <v>керн</v>
          </cell>
          <cell r="P567">
            <v>76</v>
          </cell>
          <cell r="T567">
            <v>93573.878620000003</v>
          </cell>
          <cell r="V567">
            <v>8251.6214880000007</v>
          </cell>
          <cell r="W567">
            <v>1490.4437011172297</v>
          </cell>
          <cell r="X567">
            <v>1777.64</v>
          </cell>
          <cell r="Y567">
            <v>20804.955389999999</v>
          </cell>
          <cell r="AB567">
            <v>1261.0000000000002</v>
          </cell>
          <cell r="AE567">
            <v>192.3</v>
          </cell>
          <cell r="AF567">
            <v>649.00603537981272</v>
          </cell>
          <cell r="AH567">
            <v>0</v>
          </cell>
          <cell r="AI567">
            <v>14976.214745394736</v>
          </cell>
          <cell r="AL567">
            <v>1155</v>
          </cell>
          <cell r="AN567">
            <v>4180</v>
          </cell>
          <cell r="AQ567">
            <v>8208</v>
          </cell>
          <cell r="AW567">
            <v>22496</v>
          </cell>
          <cell r="AY567">
            <v>2800</v>
          </cell>
          <cell r="BB567">
            <v>3661.4359478463898</v>
          </cell>
          <cell r="BF567">
            <v>7200</v>
          </cell>
          <cell r="BH567">
            <v>10301.821241999998</v>
          </cell>
          <cell r="BN567">
            <v>9193</v>
          </cell>
          <cell r="BO567">
            <v>2105.9968719392714</v>
          </cell>
          <cell r="BP567">
            <v>1640.5783958709678</v>
          </cell>
          <cell r="BQ567">
            <v>95</v>
          </cell>
        </row>
        <row r="568">
          <cell r="C568" t="str">
            <v>ГРП</v>
          </cell>
          <cell r="F568">
            <v>27</v>
          </cell>
          <cell r="J568" t="str">
            <v>Ю2-6</v>
          </cell>
          <cell r="M568" t="str">
            <v>горизонт 1000м.</v>
          </cell>
          <cell r="P568">
            <v>30</v>
          </cell>
          <cell r="T568">
            <v>36937.057349999995</v>
          </cell>
          <cell r="V568">
            <v>0</v>
          </cell>
          <cell r="W568">
            <v>1490.4437011172297</v>
          </cell>
          <cell r="X568">
            <v>701.7</v>
          </cell>
          <cell r="Y568">
            <v>17085.855390000001</v>
          </cell>
          <cell r="AB568">
            <v>1001</v>
          </cell>
          <cell r="AE568">
            <v>192.3</v>
          </cell>
          <cell r="AF568">
            <v>255.73777315296564</v>
          </cell>
          <cell r="AH568">
            <v>0</v>
          </cell>
          <cell r="AI568">
            <v>11888.335416447368</v>
          </cell>
          <cell r="AL568">
            <v>990</v>
          </cell>
          <cell r="AN568">
            <v>1650</v>
          </cell>
          <cell r="AQ568">
            <v>3240</v>
          </cell>
          <cell r="AW568">
            <v>22496</v>
          </cell>
          <cell r="AY568">
            <v>2800</v>
          </cell>
          <cell r="BB568">
            <v>3661.4359478463898</v>
          </cell>
          <cell r="BF568">
            <v>7200</v>
          </cell>
          <cell r="BH568">
            <v>4066.5083849999996</v>
          </cell>
          <cell r="BN568">
            <v>9193</v>
          </cell>
          <cell r="BO568">
            <v>1845.7665256234818</v>
          </cell>
          <cell r="BP568">
            <v>710.02150537634407</v>
          </cell>
          <cell r="BQ568">
            <v>95</v>
          </cell>
        </row>
        <row r="569">
          <cell r="C569" t="str">
            <v>ГРП</v>
          </cell>
          <cell r="F569">
            <v>27</v>
          </cell>
          <cell r="J569" t="str">
            <v>Ю2-6</v>
          </cell>
          <cell r="M569" t="str">
            <v>горизонт 1000м.</v>
          </cell>
          <cell r="P569">
            <v>30</v>
          </cell>
          <cell r="T569">
            <v>36937.057350000003</v>
          </cell>
          <cell r="V569">
            <v>0</v>
          </cell>
          <cell r="W569">
            <v>1490.4437011172297</v>
          </cell>
          <cell r="X569">
            <v>701.7</v>
          </cell>
          <cell r="Y569">
            <v>17085.855390000001</v>
          </cell>
          <cell r="AB569">
            <v>1001.0000000000001</v>
          </cell>
          <cell r="AE569">
            <v>192.3</v>
          </cell>
          <cell r="AF569">
            <v>256.88241415192505</v>
          </cell>
          <cell r="AH569">
            <v>0</v>
          </cell>
          <cell r="AI569">
            <v>11888.335416447369</v>
          </cell>
          <cell r="AL569">
            <v>990</v>
          </cell>
          <cell r="AN569">
            <v>1650</v>
          </cell>
          <cell r="AQ569">
            <v>3240</v>
          </cell>
          <cell r="AW569">
            <v>22496</v>
          </cell>
          <cell r="AY569">
            <v>2800</v>
          </cell>
          <cell r="BB569">
            <v>3661.4359478463898</v>
          </cell>
          <cell r="BF569">
            <v>7200</v>
          </cell>
          <cell r="BH569">
            <v>4066.5083849999996</v>
          </cell>
          <cell r="BN569">
            <v>9193</v>
          </cell>
          <cell r="BO569">
            <v>1845.7665256234818</v>
          </cell>
          <cell r="BP569">
            <v>895.4171055483871</v>
          </cell>
          <cell r="BQ569">
            <v>95</v>
          </cell>
        </row>
        <row r="570">
          <cell r="C570" t="str">
            <v>ГРП</v>
          </cell>
          <cell r="F570">
            <v>27</v>
          </cell>
          <cell r="J570" t="str">
            <v>Ю2-6</v>
          </cell>
          <cell r="M570" t="str">
            <v>горизонт 1000м.</v>
          </cell>
          <cell r="P570">
            <v>30</v>
          </cell>
          <cell r="T570">
            <v>36937.057350000003</v>
          </cell>
          <cell r="V570">
            <v>0</v>
          </cell>
          <cell r="W570">
            <v>1490.4437011172297</v>
          </cell>
          <cell r="X570">
            <v>701.7</v>
          </cell>
          <cell r="Y570">
            <v>17085.855390000001</v>
          </cell>
          <cell r="AB570">
            <v>1001</v>
          </cell>
          <cell r="AE570">
            <v>192.3</v>
          </cell>
          <cell r="AF570">
            <v>255.50884495317376</v>
          </cell>
          <cell r="AH570">
            <v>0</v>
          </cell>
          <cell r="AI570">
            <v>11888.335416447368</v>
          </cell>
          <cell r="AL570">
            <v>990</v>
          </cell>
          <cell r="AN570">
            <v>1650</v>
          </cell>
          <cell r="AQ570">
            <v>3240</v>
          </cell>
          <cell r="AW570">
            <v>22496</v>
          </cell>
          <cell r="AY570">
            <v>2800</v>
          </cell>
          <cell r="BB570">
            <v>3661.4359478463898</v>
          </cell>
          <cell r="BF570">
            <v>7200</v>
          </cell>
          <cell r="BH570">
            <v>4066.5083849999996</v>
          </cell>
          <cell r="BN570">
            <v>9193</v>
          </cell>
          <cell r="BO570">
            <v>1845.7665256234818</v>
          </cell>
          <cell r="BP570">
            <v>882.51387974193551</v>
          </cell>
          <cell r="BQ570">
            <v>95</v>
          </cell>
        </row>
        <row r="571">
          <cell r="C571" t="str">
            <v>ГРП</v>
          </cell>
          <cell r="F571">
            <v>27</v>
          </cell>
          <cell r="J571" t="str">
            <v>Ю2-6</v>
          </cell>
          <cell r="M571" t="str">
            <v>горизонт 1000м.</v>
          </cell>
          <cell r="P571">
            <v>30</v>
          </cell>
          <cell r="T571">
            <v>36937.057350000003</v>
          </cell>
          <cell r="V571">
            <v>0</v>
          </cell>
          <cell r="W571">
            <v>1490.4437011172297</v>
          </cell>
          <cell r="X571">
            <v>701.7</v>
          </cell>
          <cell r="Y571">
            <v>17085.855390000001</v>
          </cell>
          <cell r="AB571">
            <v>1001</v>
          </cell>
          <cell r="AE571">
            <v>192.3</v>
          </cell>
          <cell r="AF571">
            <v>256.45613405576091</v>
          </cell>
          <cell r="AH571">
            <v>0</v>
          </cell>
          <cell r="AI571">
            <v>11888.335416447369</v>
          </cell>
          <cell r="AL571">
            <v>990</v>
          </cell>
          <cell r="AN571">
            <v>1650</v>
          </cell>
          <cell r="AQ571">
            <v>3240</v>
          </cell>
          <cell r="AW571">
            <v>22496</v>
          </cell>
          <cell r="AY571">
            <v>2800</v>
          </cell>
          <cell r="BB571">
            <v>3661.4359478463898</v>
          </cell>
          <cell r="BF571">
            <v>7200</v>
          </cell>
          <cell r="BH571">
            <v>4066.5083849999996</v>
          </cell>
          <cell r="BN571">
            <v>9193</v>
          </cell>
          <cell r="BO571">
            <v>1845.7665256234818</v>
          </cell>
          <cell r="BP571">
            <v>891.41265616017802</v>
          </cell>
          <cell r="BQ571">
            <v>95</v>
          </cell>
        </row>
        <row r="572">
          <cell r="C572" t="str">
            <v>ГРП</v>
          </cell>
          <cell r="F572">
            <v>27</v>
          </cell>
          <cell r="J572" t="str">
            <v>Ю2-6</v>
          </cell>
          <cell r="M572" t="str">
            <v>горизонт 1000м.</v>
          </cell>
          <cell r="P572">
            <v>30</v>
          </cell>
          <cell r="T572">
            <v>36937.057350000003</v>
          </cell>
          <cell r="V572">
            <v>0</v>
          </cell>
          <cell r="W572">
            <v>1490.4437011172297</v>
          </cell>
          <cell r="X572">
            <v>701.7</v>
          </cell>
          <cell r="Y572">
            <v>17085.855390000001</v>
          </cell>
          <cell r="AB572">
            <v>1001</v>
          </cell>
          <cell r="AE572">
            <v>192.3</v>
          </cell>
          <cell r="AF572">
            <v>256.57454519358424</v>
          </cell>
          <cell r="AH572">
            <v>0</v>
          </cell>
          <cell r="AI572">
            <v>11888.335416447368</v>
          </cell>
          <cell r="AL572">
            <v>990</v>
          </cell>
          <cell r="AN572">
            <v>1650</v>
          </cell>
          <cell r="AQ572">
            <v>3240</v>
          </cell>
          <cell r="AW572">
            <v>22496</v>
          </cell>
          <cell r="AY572">
            <v>2800</v>
          </cell>
          <cell r="BB572">
            <v>3661.4359478463898</v>
          </cell>
          <cell r="BF572">
            <v>7200</v>
          </cell>
          <cell r="BH572">
            <v>4066.5083849999996</v>
          </cell>
          <cell r="BN572">
            <v>9193</v>
          </cell>
          <cell r="BO572">
            <v>1845.7665256234818</v>
          </cell>
          <cell r="BP572">
            <v>892.52500321245827</v>
          </cell>
          <cell r="BQ572">
            <v>95</v>
          </cell>
        </row>
        <row r="573">
          <cell r="C573" t="str">
            <v>ГРП</v>
          </cell>
          <cell r="F573">
            <v>27</v>
          </cell>
          <cell r="J573" t="str">
            <v>Ю2-6</v>
          </cell>
          <cell r="M573" t="str">
            <v>горизонт 1000м.</v>
          </cell>
          <cell r="P573">
            <v>30</v>
          </cell>
          <cell r="T573">
            <v>36937.057350000003</v>
          </cell>
          <cell r="V573">
            <v>0</v>
          </cell>
          <cell r="W573">
            <v>1490.4437011172297</v>
          </cell>
          <cell r="X573">
            <v>701.7</v>
          </cell>
          <cell r="Y573">
            <v>17085.855390000001</v>
          </cell>
          <cell r="AB573">
            <v>1001</v>
          </cell>
          <cell r="AE573">
            <v>192.3</v>
          </cell>
          <cell r="AF573">
            <v>256.76795005202916</v>
          </cell>
          <cell r="AH573">
            <v>0</v>
          </cell>
          <cell r="AI573">
            <v>11888.335416447369</v>
          </cell>
          <cell r="AL573">
            <v>990</v>
          </cell>
          <cell r="AN573">
            <v>1650</v>
          </cell>
          <cell r="AQ573">
            <v>3240</v>
          </cell>
          <cell r="AW573">
            <v>22496</v>
          </cell>
          <cell r="AY573">
            <v>2800</v>
          </cell>
          <cell r="BB573">
            <v>3661.4359478463898</v>
          </cell>
          <cell r="BF573">
            <v>7200</v>
          </cell>
          <cell r="BH573">
            <v>4066.5083849999996</v>
          </cell>
          <cell r="BN573">
            <v>9193</v>
          </cell>
          <cell r="BO573">
            <v>1845.7665256234818</v>
          </cell>
          <cell r="BP573">
            <v>894.34183673118287</v>
          </cell>
          <cell r="BQ573">
            <v>95</v>
          </cell>
        </row>
        <row r="574">
          <cell r="C574" t="str">
            <v>ГРП</v>
          </cell>
          <cell r="F574">
            <v>27</v>
          </cell>
          <cell r="J574" t="str">
            <v>Ю2-6</v>
          </cell>
          <cell r="M574" t="str">
            <v>горизонт 1000м.</v>
          </cell>
          <cell r="N574" t="str">
            <v>пилот</v>
          </cell>
          <cell r="P574">
            <v>39</v>
          </cell>
          <cell r="T574">
            <v>48018.174554999991</v>
          </cell>
          <cell r="V574">
            <v>0</v>
          </cell>
          <cell r="W574">
            <v>1490.4437011172297</v>
          </cell>
          <cell r="X574">
            <v>912.21</v>
          </cell>
          <cell r="Y574">
            <v>20804.955389999999</v>
          </cell>
          <cell r="AB574">
            <v>1261.0000000000002</v>
          </cell>
          <cell r="AE574">
            <v>192.3</v>
          </cell>
          <cell r="AF574">
            <v>332.61935483870963</v>
          </cell>
          <cell r="AH574">
            <v>0</v>
          </cell>
          <cell r="AI574">
            <v>14976.214745394738</v>
          </cell>
          <cell r="AL574">
            <v>1155</v>
          </cell>
          <cell r="AN574">
            <v>2145</v>
          </cell>
          <cell r="AQ574">
            <v>4212</v>
          </cell>
          <cell r="AW574">
            <v>22496</v>
          </cell>
          <cell r="AY574">
            <v>2800</v>
          </cell>
          <cell r="BB574">
            <v>3661.4359478463898</v>
          </cell>
          <cell r="BF574">
            <v>7200</v>
          </cell>
          <cell r="BH574">
            <v>5286.4609005000002</v>
          </cell>
          <cell r="BN574">
            <v>9193</v>
          </cell>
          <cell r="BO574">
            <v>2105.9968719392714</v>
          </cell>
          <cell r="BP574">
            <v>1031.9762453333333</v>
          </cell>
          <cell r="BQ574">
            <v>95</v>
          </cell>
        </row>
        <row r="575">
          <cell r="C575" t="str">
            <v>ГРП</v>
          </cell>
          <cell r="F575">
            <v>27</v>
          </cell>
          <cell r="J575" t="str">
            <v>Ю2-6</v>
          </cell>
          <cell r="M575" t="str">
            <v>горизонт 1000м.</v>
          </cell>
          <cell r="P575">
            <v>30</v>
          </cell>
          <cell r="T575">
            <v>36937.057349999995</v>
          </cell>
          <cell r="V575">
            <v>0</v>
          </cell>
          <cell r="W575">
            <v>1490.4437011172297</v>
          </cell>
          <cell r="X575">
            <v>701.7</v>
          </cell>
          <cell r="Y575">
            <v>17085.855390000001</v>
          </cell>
          <cell r="AB575">
            <v>1001</v>
          </cell>
          <cell r="AE575">
            <v>192.3</v>
          </cell>
          <cell r="AF575">
            <v>256.99687825182099</v>
          </cell>
          <cell r="AH575">
            <v>0</v>
          </cell>
          <cell r="AI575">
            <v>11888.335416447368</v>
          </cell>
          <cell r="AL575">
            <v>990</v>
          </cell>
          <cell r="AN575">
            <v>1650</v>
          </cell>
          <cell r="AQ575">
            <v>3240</v>
          </cell>
          <cell r="AW575">
            <v>22496</v>
          </cell>
          <cell r="AY575">
            <v>2800</v>
          </cell>
          <cell r="BB575">
            <v>3661.4359478463898</v>
          </cell>
          <cell r="BF575">
            <v>7200</v>
          </cell>
          <cell r="BH575">
            <v>4066.5083849999996</v>
          </cell>
          <cell r="BN575">
            <v>9193</v>
          </cell>
          <cell r="BO575">
            <v>1845.7665256234818</v>
          </cell>
          <cell r="BP575">
            <v>896.49237436559144</v>
          </cell>
          <cell r="BQ575">
            <v>95</v>
          </cell>
        </row>
        <row r="576">
          <cell r="C576" t="str">
            <v>ГРП</v>
          </cell>
          <cell r="F576">
            <v>27</v>
          </cell>
          <cell r="J576" t="str">
            <v>Ю2-6</v>
          </cell>
          <cell r="M576" t="str">
            <v>горизонт 1000м.</v>
          </cell>
          <cell r="P576">
            <v>30</v>
          </cell>
          <cell r="T576">
            <v>36937.057350000003</v>
          </cell>
          <cell r="V576">
            <v>0</v>
          </cell>
          <cell r="W576">
            <v>1490.4437011172297</v>
          </cell>
          <cell r="X576">
            <v>701.7</v>
          </cell>
          <cell r="Y576">
            <v>17085.855390000001</v>
          </cell>
          <cell r="AB576">
            <v>1001.0000000000001</v>
          </cell>
          <cell r="AE576">
            <v>192.3</v>
          </cell>
          <cell r="AF576">
            <v>255.50884495317379</v>
          </cell>
          <cell r="AH576">
            <v>0</v>
          </cell>
          <cell r="AI576">
            <v>11888.335416447369</v>
          </cell>
          <cell r="AL576">
            <v>990</v>
          </cell>
          <cell r="AN576">
            <v>1650</v>
          </cell>
          <cell r="AQ576">
            <v>3240</v>
          </cell>
          <cell r="AW576">
            <v>22496</v>
          </cell>
          <cell r="AY576">
            <v>2800</v>
          </cell>
          <cell r="BB576">
            <v>3661.4359478463898</v>
          </cell>
          <cell r="BF576">
            <v>7200</v>
          </cell>
          <cell r="BH576">
            <v>4066.5083849999996</v>
          </cell>
          <cell r="BN576">
            <v>9193</v>
          </cell>
          <cell r="BO576">
            <v>1845.7665256234818</v>
          </cell>
          <cell r="BP576">
            <v>882.51387974193551</v>
          </cell>
          <cell r="BQ576">
            <v>95</v>
          </cell>
        </row>
        <row r="577">
          <cell r="C577" t="str">
            <v>ГРП</v>
          </cell>
          <cell r="F577">
            <v>27</v>
          </cell>
          <cell r="J577" t="str">
            <v>Ю2-6</v>
          </cell>
          <cell r="M577" t="str">
            <v>горизонт 1000м.</v>
          </cell>
          <cell r="P577">
            <v>30</v>
          </cell>
          <cell r="T577">
            <v>36937.057350000003</v>
          </cell>
          <cell r="V577">
            <v>0</v>
          </cell>
          <cell r="W577">
            <v>1490.4437011172297</v>
          </cell>
          <cell r="X577">
            <v>701.7</v>
          </cell>
          <cell r="Y577">
            <v>17085.855390000001</v>
          </cell>
          <cell r="AB577">
            <v>1001.0000000000001</v>
          </cell>
          <cell r="AE577">
            <v>192.3</v>
          </cell>
          <cell r="AF577">
            <v>255.85223725286158</v>
          </cell>
          <cell r="AH577">
            <v>0</v>
          </cell>
          <cell r="AI577">
            <v>11888.335416447369</v>
          </cell>
          <cell r="AL577">
            <v>990</v>
          </cell>
          <cell r="AN577">
            <v>1650</v>
          </cell>
          <cell r="AQ577">
            <v>3240</v>
          </cell>
          <cell r="AW577">
            <v>22496</v>
          </cell>
          <cell r="AY577">
            <v>2800</v>
          </cell>
          <cell r="BB577">
            <v>3661.4359478463898</v>
          </cell>
          <cell r="BF577">
            <v>7200</v>
          </cell>
          <cell r="BH577">
            <v>4066.5083849999996</v>
          </cell>
          <cell r="BN577">
            <v>9193</v>
          </cell>
          <cell r="BO577">
            <v>1845.7665256234818</v>
          </cell>
          <cell r="BP577">
            <v>885.73968619354844</v>
          </cell>
          <cell r="BQ577">
            <v>95</v>
          </cell>
        </row>
        <row r="578">
          <cell r="C578" t="str">
            <v>ГРП</v>
          </cell>
          <cell r="F578">
            <v>27</v>
          </cell>
          <cell r="J578" t="str">
            <v>Ю2-6</v>
          </cell>
          <cell r="M578" t="str">
            <v>горизонт 1000м.</v>
          </cell>
          <cell r="P578">
            <v>30</v>
          </cell>
          <cell r="T578">
            <v>36937.057350000003</v>
          </cell>
          <cell r="V578">
            <v>0</v>
          </cell>
          <cell r="W578">
            <v>1490.4437011172297</v>
          </cell>
          <cell r="X578">
            <v>701.7</v>
          </cell>
          <cell r="Y578">
            <v>17085.855390000001</v>
          </cell>
          <cell r="AB578">
            <v>1001</v>
          </cell>
          <cell r="AE578">
            <v>192.3</v>
          </cell>
          <cell r="AF578">
            <v>256.76795005202916</v>
          </cell>
          <cell r="AH578">
            <v>0</v>
          </cell>
          <cell r="AI578">
            <v>11888.335416447369</v>
          </cell>
          <cell r="AL578">
            <v>990</v>
          </cell>
          <cell r="AN578">
            <v>1650</v>
          </cell>
          <cell r="AQ578">
            <v>3240</v>
          </cell>
          <cell r="AW578">
            <v>22496</v>
          </cell>
          <cell r="AY578">
            <v>2800</v>
          </cell>
          <cell r="BB578">
            <v>3661.4359478463898</v>
          </cell>
          <cell r="BF578">
            <v>7200</v>
          </cell>
          <cell r="BH578">
            <v>4066.5083849999996</v>
          </cell>
          <cell r="BN578">
            <v>9193</v>
          </cell>
          <cell r="BO578">
            <v>1845.7665256234818</v>
          </cell>
          <cell r="BP578">
            <v>894.34183673118287</v>
          </cell>
          <cell r="BQ578">
            <v>95</v>
          </cell>
        </row>
        <row r="579">
          <cell r="C579" t="str">
            <v>ГРП</v>
          </cell>
          <cell r="F579">
            <v>28</v>
          </cell>
          <cell r="J579" t="str">
            <v>Ю2-6</v>
          </cell>
          <cell r="M579" t="str">
            <v>горизонт 1000м.</v>
          </cell>
          <cell r="P579">
            <v>30</v>
          </cell>
          <cell r="T579">
            <v>40349.874779999998</v>
          </cell>
          <cell r="V579">
            <v>0</v>
          </cell>
          <cell r="W579">
            <v>63011.150666000001</v>
          </cell>
          <cell r="X579">
            <v>701.7</v>
          </cell>
          <cell r="Y579">
            <v>17085.855390000001</v>
          </cell>
          <cell r="AB579">
            <v>1001</v>
          </cell>
          <cell r="AE579">
            <v>192.3</v>
          </cell>
          <cell r="AF579">
            <v>257.1685744016649</v>
          </cell>
          <cell r="AH579">
            <v>0</v>
          </cell>
          <cell r="AI579">
            <v>11888.335416447369</v>
          </cell>
          <cell r="AL579">
            <v>990</v>
          </cell>
          <cell r="AN579">
            <v>1650</v>
          </cell>
          <cell r="AQ579">
            <v>3240</v>
          </cell>
          <cell r="AW579">
            <v>22496</v>
          </cell>
          <cell r="AY579">
            <v>2800</v>
          </cell>
          <cell r="BB579">
            <v>3661.4359478463898</v>
          </cell>
          <cell r="BF579">
            <v>7200</v>
          </cell>
          <cell r="BH579">
            <v>4314.8879850000003</v>
          </cell>
          <cell r="BN579">
            <v>9193</v>
          </cell>
          <cell r="BO579">
            <v>2090.4164333157896</v>
          </cell>
          <cell r="BP579">
            <v>898.10527759139791</v>
          </cell>
          <cell r="BQ579">
            <v>95</v>
          </cell>
        </row>
        <row r="580">
          <cell r="C580" t="str">
            <v>ГРП</v>
          </cell>
          <cell r="F580">
            <v>28</v>
          </cell>
          <cell r="J580" t="str">
            <v>Ю2-6</v>
          </cell>
          <cell r="M580" t="str">
            <v>горизонт 1000м.</v>
          </cell>
          <cell r="N580" t="str">
            <v>пилот</v>
          </cell>
          <cell r="O580" t="str">
            <v>керн</v>
          </cell>
          <cell r="P580">
            <v>76</v>
          </cell>
          <cell r="T580">
            <v>102219.68277600003</v>
          </cell>
          <cell r="V580">
            <v>8251.6214880000007</v>
          </cell>
          <cell r="W580">
            <v>1694.2752359999999</v>
          </cell>
          <cell r="X580">
            <v>1777.64</v>
          </cell>
          <cell r="Y580">
            <v>20804.955389999999</v>
          </cell>
          <cell r="AB580">
            <v>1261</v>
          </cell>
          <cell r="AE580">
            <v>192.3</v>
          </cell>
          <cell r="AF580">
            <v>649.00603537981272</v>
          </cell>
          <cell r="AH580">
            <v>0</v>
          </cell>
          <cell r="AI580">
            <v>14976.214745394736</v>
          </cell>
          <cell r="AL580">
            <v>1155</v>
          </cell>
          <cell r="AN580">
            <v>4180</v>
          </cell>
          <cell r="AQ580">
            <v>8208</v>
          </cell>
          <cell r="AW580">
            <v>22496</v>
          </cell>
          <cell r="AY580">
            <v>2800</v>
          </cell>
          <cell r="BB580">
            <v>3661.4359478463898</v>
          </cell>
          <cell r="BF580">
            <v>7200</v>
          </cell>
          <cell r="BH580">
            <v>10931.049562000002</v>
          </cell>
          <cell r="BN580">
            <v>9193</v>
          </cell>
          <cell r="BO580">
            <v>2350.6467796315792</v>
          </cell>
          <cell r="BP580">
            <v>1640.5783958709678</v>
          </cell>
          <cell r="BQ580">
            <v>95</v>
          </cell>
        </row>
        <row r="581">
          <cell r="C581" t="str">
            <v>ГРП</v>
          </cell>
          <cell r="F581">
            <v>28</v>
          </cell>
          <cell r="J581" t="str">
            <v>Ю2-6</v>
          </cell>
          <cell r="M581" t="str">
            <v>горизонт 1000м.</v>
          </cell>
          <cell r="P581">
            <v>30</v>
          </cell>
          <cell r="T581">
            <v>40349.874779999998</v>
          </cell>
          <cell r="V581">
            <v>0</v>
          </cell>
          <cell r="W581">
            <v>1694.2752359999999</v>
          </cell>
          <cell r="X581">
            <v>701.7</v>
          </cell>
          <cell r="Y581">
            <v>17085.855390000001</v>
          </cell>
          <cell r="AB581">
            <v>1001</v>
          </cell>
          <cell r="AE581">
            <v>192.3</v>
          </cell>
          <cell r="AF581">
            <v>255.50884495317376</v>
          </cell>
          <cell r="AH581">
            <v>0</v>
          </cell>
          <cell r="AI581">
            <v>11888.335416447369</v>
          </cell>
          <cell r="AL581">
            <v>990</v>
          </cell>
          <cell r="AN581">
            <v>1650</v>
          </cell>
          <cell r="AQ581">
            <v>3240</v>
          </cell>
          <cell r="AW581">
            <v>22496</v>
          </cell>
          <cell r="AY581">
            <v>2800</v>
          </cell>
          <cell r="BB581">
            <v>3661.4359478463898</v>
          </cell>
          <cell r="BF581">
            <v>7200</v>
          </cell>
          <cell r="BH581">
            <v>4314.8879849999994</v>
          </cell>
          <cell r="BN581">
            <v>9193</v>
          </cell>
          <cell r="BO581">
            <v>2090.4164333157896</v>
          </cell>
          <cell r="BP581">
            <v>882.51387974193551</v>
          </cell>
          <cell r="BQ581">
            <v>95</v>
          </cell>
        </row>
        <row r="582">
          <cell r="C582" t="str">
            <v>ГРП</v>
          </cell>
          <cell r="F582">
            <v>28</v>
          </cell>
          <cell r="J582" t="str">
            <v>Ю2-6</v>
          </cell>
          <cell r="M582" t="str">
            <v>горизонт 1000м.</v>
          </cell>
          <cell r="P582">
            <v>30</v>
          </cell>
          <cell r="T582">
            <v>40349.874780000006</v>
          </cell>
          <cell r="V582">
            <v>0</v>
          </cell>
          <cell r="W582">
            <v>1694.2752359999999</v>
          </cell>
          <cell r="X582">
            <v>701.7</v>
          </cell>
          <cell r="Y582">
            <v>17085.855390000001</v>
          </cell>
          <cell r="AB582">
            <v>1001</v>
          </cell>
          <cell r="AE582">
            <v>192.3</v>
          </cell>
          <cell r="AF582">
            <v>257.22580645161293</v>
          </cell>
          <cell r="AH582">
            <v>0</v>
          </cell>
          <cell r="AI582">
            <v>11888.335416447369</v>
          </cell>
          <cell r="AL582">
            <v>990</v>
          </cell>
          <cell r="AN582">
            <v>1650</v>
          </cell>
          <cell r="AQ582">
            <v>3240</v>
          </cell>
          <cell r="AW582">
            <v>22496</v>
          </cell>
          <cell r="AY582">
            <v>2800</v>
          </cell>
          <cell r="BB582">
            <v>3661.4359478463898</v>
          </cell>
          <cell r="BF582">
            <v>7200</v>
          </cell>
          <cell r="BH582">
            <v>4314.8879850000003</v>
          </cell>
          <cell r="BN582">
            <v>9193</v>
          </cell>
          <cell r="BO582">
            <v>2090.4164333157896</v>
          </cell>
          <cell r="BP582">
            <v>898.64291200000002</v>
          </cell>
          <cell r="BQ582">
            <v>95</v>
          </cell>
        </row>
        <row r="583">
          <cell r="C583" t="str">
            <v>ГРП</v>
          </cell>
          <cell r="F583">
            <v>28</v>
          </cell>
          <cell r="J583" t="str">
            <v>Ю2-6</v>
          </cell>
          <cell r="M583" t="str">
            <v>горизонт 1000м.</v>
          </cell>
          <cell r="P583">
            <v>30</v>
          </cell>
          <cell r="T583">
            <v>40349.874779999998</v>
          </cell>
          <cell r="V583">
            <v>0</v>
          </cell>
          <cell r="W583">
            <v>1694.2752359999999</v>
          </cell>
          <cell r="X583">
            <v>701.7</v>
          </cell>
          <cell r="Y583">
            <v>17085.855390000001</v>
          </cell>
          <cell r="AB583">
            <v>1001</v>
          </cell>
          <cell r="AE583">
            <v>192.3</v>
          </cell>
          <cell r="AF583">
            <v>255.56607700312173</v>
          </cell>
          <cell r="AH583">
            <v>0</v>
          </cell>
          <cell r="AI583">
            <v>11888.335416447369</v>
          </cell>
          <cell r="AL583">
            <v>990</v>
          </cell>
          <cell r="AN583">
            <v>1650</v>
          </cell>
          <cell r="AQ583">
            <v>3240</v>
          </cell>
          <cell r="AW583">
            <v>22496</v>
          </cell>
          <cell r="AY583">
            <v>2800</v>
          </cell>
          <cell r="BB583">
            <v>3661.4359478463898</v>
          </cell>
          <cell r="BF583">
            <v>7200</v>
          </cell>
          <cell r="BH583">
            <v>4314.8879850000003</v>
          </cell>
          <cell r="BN583">
            <v>9193</v>
          </cell>
          <cell r="BO583">
            <v>2090.4164333157896</v>
          </cell>
          <cell r="BP583">
            <v>883.05151415053774</v>
          </cell>
          <cell r="BQ583">
            <v>95</v>
          </cell>
        </row>
        <row r="584">
          <cell r="C584" t="str">
            <v>ГРП</v>
          </cell>
          <cell r="F584">
            <v>28</v>
          </cell>
          <cell r="J584" t="str">
            <v>Ю2-6</v>
          </cell>
          <cell r="M584" t="str">
            <v>горизонт 1000м.</v>
          </cell>
          <cell r="P584">
            <v>30</v>
          </cell>
          <cell r="T584">
            <v>40349.874780000006</v>
          </cell>
          <cell r="V584">
            <v>0</v>
          </cell>
          <cell r="W584">
            <v>1694.2752359999999</v>
          </cell>
          <cell r="X584">
            <v>701.69999999999993</v>
          </cell>
          <cell r="Y584">
            <v>17085.855390000001</v>
          </cell>
          <cell r="AB584">
            <v>1001</v>
          </cell>
          <cell r="AE584">
            <v>192.3</v>
          </cell>
          <cell r="AF584">
            <v>257.05411030176901</v>
          </cell>
          <cell r="AH584">
            <v>0</v>
          </cell>
          <cell r="AI584">
            <v>11888.335416447369</v>
          </cell>
          <cell r="AL584">
            <v>990</v>
          </cell>
          <cell r="AN584">
            <v>1650</v>
          </cell>
          <cell r="AQ584">
            <v>3240</v>
          </cell>
          <cell r="AW584">
            <v>22496</v>
          </cell>
          <cell r="AY584">
            <v>2800</v>
          </cell>
          <cell r="BB584">
            <v>3661.4359478463898</v>
          </cell>
          <cell r="BF584">
            <v>7200</v>
          </cell>
          <cell r="BH584">
            <v>4314.8879850000003</v>
          </cell>
          <cell r="BN584">
            <v>9193</v>
          </cell>
          <cell r="BO584">
            <v>2090.4164333157896</v>
          </cell>
          <cell r="BP584">
            <v>897.03000877419367</v>
          </cell>
          <cell r="BQ584">
            <v>95</v>
          </cell>
        </row>
        <row r="585">
          <cell r="C585" t="str">
            <v>ГРП</v>
          </cell>
          <cell r="F585">
            <v>28</v>
          </cell>
          <cell r="J585" t="str">
            <v>Ю2-6</v>
          </cell>
          <cell r="M585" t="str">
            <v>горизонт 1000м.</v>
          </cell>
          <cell r="N585" t="str">
            <v>пилот</v>
          </cell>
          <cell r="P585">
            <v>39</v>
          </cell>
          <cell r="T585">
            <v>52454.837214000014</v>
          </cell>
          <cell r="V585">
            <v>0</v>
          </cell>
          <cell r="W585">
            <v>1694.2752359999999</v>
          </cell>
          <cell r="X585">
            <v>912.21</v>
          </cell>
          <cell r="Y585">
            <v>20804.955389999999</v>
          </cell>
          <cell r="AB585">
            <v>1261</v>
          </cell>
          <cell r="AE585">
            <v>192.3</v>
          </cell>
          <cell r="AF585">
            <v>332.16149843912586</v>
          </cell>
          <cell r="AH585">
            <v>0</v>
          </cell>
          <cell r="AI585">
            <v>14976.21474539474</v>
          </cell>
          <cell r="AL585">
            <v>1155</v>
          </cell>
          <cell r="AN585">
            <v>2145</v>
          </cell>
          <cell r="AQ585">
            <v>4212</v>
          </cell>
          <cell r="AW585">
            <v>22496</v>
          </cell>
          <cell r="AY585">
            <v>2800</v>
          </cell>
          <cell r="BB585">
            <v>3661.4359478463898</v>
          </cell>
          <cell r="BF585">
            <v>7200</v>
          </cell>
          <cell r="BH585">
            <v>5609.3543805000008</v>
          </cell>
          <cell r="BN585">
            <v>9193</v>
          </cell>
          <cell r="BO585">
            <v>2350.6467796315792</v>
          </cell>
          <cell r="BP585">
            <v>1027.6751700645161</v>
          </cell>
          <cell r="BQ585">
            <v>95</v>
          </cell>
        </row>
        <row r="586">
          <cell r="C586" t="str">
            <v>ГРП</v>
          </cell>
          <cell r="F586">
            <v>28</v>
          </cell>
          <cell r="J586" t="str">
            <v>Ю2-6</v>
          </cell>
          <cell r="M586" t="str">
            <v>горизонт 1000м.</v>
          </cell>
          <cell r="P586">
            <v>30</v>
          </cell>
          <cell r="T586">
            <v>40349.874779999998</v>
          </cell>
          <cell r="V586">
            <v>0</v>
          </cell>
          <cell r="W586">
            <v>1694.2752359999999</v>
          </cell>
          <cell r="X586">
            <v>701.7</v>
          </cell>
          <cell r="Y586">
            <v>17085.855390000001</v>
          </cell>
          <cell r="AB586">
            <v>1001</v>
          </cell>
          <cell r="AE586">
            <v>192.3</v>
          </cell>
          <cell r="AF586">
            <v>258.08428720083248</v>
          </cell>
          <cell r="AH586">
            <v>0</v>
          </cell>
          <cell r="AI586">
            <v>11888.335416447369</v>
          </cell>
          <cell r="AL586">
            <v>990</v>
          </cell>
          <cell r="AN586">
            <v>1650</v>
          </cell>
          <cell r="AQ586">
            <v>3240</v>
          </cell>
          <cell r="AW586">
            <v>22496</v>
          </cell>
          <cell r="AY586">
            <v>2800</v>
          </cell>
          <cell r="BB586">
            <v>3661.4359478463898</v>
          </cell>
          <cell r="BF586">
            <v>7200</v>
          </cell>
          <cell r="BH586">
            <v>4314.8879850000003</v>
          </cell>
          <cell r="BN586">
            <v>9193</v>
          </cell>
          <cell r="BO586">
            <v>2090.4164333157896</v>
          </cell>
          <cell r="BP586">
            <v>906.70742812903222</v>
          </cell>
          <cell r="BQ586">
            <v>95</v>
          </cell>
        </row>
        <row r="587">
          <cell r="C587" t="str">
            <v>ГРП</v>
          </cell>
          <cell r="F587">
            <v>28</v>
          </cell>
          <cell r="J587" t="str">
            <v>Ю2-6</v>
          </cell>
          <cell r="M587" t="str">
            <v>горизонт 1000м.</v>
          </cell>
          <cell r="P587">
            <v>30</v>
          </cell>
          <cell r="T587">
            <v>40349.874779999998</v>
          </cell>
          <cell r="V587">
            <v>0</v>
          </cell>
          <cell r="W587">
            <v>1694.2752359999999</v>
          </cell>
          <cell r="X587">
            <v>701.7</v>
          </cell>
          <cell r="Y587">
            <v>17085.855390000001</v>
          </cell>
          <cell r="AB587">
            <v>1001</v>
          </cell>
          <cell r="AE587">
            <v>192.3</v>
          </cell>
          <cell r="AF587">
            <v>257.71636687973836</v>
          </cell>
          <cell r="AH587">
            <v>0</v>
          </cell>
          <cell r="AI587">
            <v>11888.335416447368</v>
          </cell>
          <cell r="AL587">
            <v>990</v>
          </cell>
          <cell r="AN587">
            <v>1650</v>
          </cell>
          <cell r="AQ587">
            <v>3240</v>
          </cell>
          <cell r="AW587">
            <v>22496</v>
          </cell>
          <cell r="AY587">
            <v>2800</v>
          </cell>
          <cell r="BB587">
            <v>3661.4359478463898</v>
          </cell>
          <cell r="BF587">
            <v>7200</v>
          </cell>
          <cell r="BH587">
            <v>4314.8879850000012</v>
          </cell>
          <cell r="BN587">
            <v>9193</v>
          </cell>
          <cell r="BO587">
            <v>2090.4164333157896</v>
          </cell>
          <cell r="BP587">
            <v>903.25120693087558</v>
          </cell>
          <cell r="BQ587">
            <v>95</v>
          </cell>
        </row>
        <row r="588">
          <cell r="C588" t="str">
            <v>ГРП</v>
          </cell>
          <cell r="F588">
            <v>28</v>
          </cell>
          <cell r="J588" t="str">
            <v>Ю2-6</v>
          </cell>
          <cell r="M588" t="str">
            <v>горизонт 1000м.</v>
          </cell>
          <cell r="P588">
            <v>30</v>
          </cell>
          <cell r="T588">
            <v>40349.874779999998</v>
          </cell>
          <cell r="V588">
            <v>0</v>
          </cell>
          <cell r="W588">
            <v>1694.2752359999999</v>
          </cell>
          <cell r="X588">
            <v>701.7</v>
          </cell>
          <cell r="Y588">
            <v>17085.855390000001</v>
          </cell>
          <cell r="AB588">
            <v>1001</v>
          </cell>
          <cell r="AE588">
            <v>192.3</v>
          </cell>
          <cell r="AF588">
            <v>256.59625390218525</v>
          </cell>
          <cell r="AH588">
            <v>0</v>
          </cell>
          <cell r="AI588">
            <v>11888.335416447369</v>
          </cell>
          <cell r="AL588">
            <v>990</v>
          </cell>
          <cell r="AN588">
            <v>1650</v>
          </cell>
          <cell r="AQ588">
            <v>3240</v>
          </cell>
          <cell r="AW588">
            <v>22496</v>
          </cell>
          <cell r="AY588">
            <v>2800</v>
          </cell>
          <cell r="BB588">
            <v>3661.4359478463898</v>
          </cell>
          <cell r="BF588">
            <v>7200</v>
          </cell>
          <cell r="BH588">
            <v>4314.8879849999994</v>
          </cell>
          <cell r="BN588">
            <v>9193</v>
          </cell>
          <cell r="BO588">
            <v>2090.4164333157896</v>
          </cell>
          <cell r="BP588">
            <v>892.7289335053764</v>
          </cell>
          <cell r="BQ588">
            <v>95</v>
          </cell>
        </row>
        <row r="589">
          <cell r="F589">
            <v>101</v>
          </cell>
          <cell r="J589" t="str">
            <v>НП2-3</v>
          </cell>
          <cell r="M589" t="str">
            <v>горизонт 500м.</v>
          </cell>
          <cell r="P589">
            <v>33</v>
          </cell>
          <cell r="T589">
            <v>41192.240120000002</v>
          </cell>
          <cell r="V589">
            <v>0</v>
          </cell>
          <cell r="W589">
            <v>127848.81956</v>
          </cell>
          <cell r="X589">
            <v>0</v>
          </cell>
          <cell r="Y589">
            <v>16908.04</v>
          </cell>
          <cell r="AB589">
            <v>791.04200000000003</v>
          </cell>
          <cell r="AE589">
            <v>0</v>
          </cell>
          <cell r="AF589">
            <v>607.95000000000005</v>
          </cell>
          <cell r="AH589">
            <v>6394.0818393442623</v>
          </cell>
          <cell r="AI589">
            <v>9936.4578600000004</v>
          </cell>
          <cell r="AL589">
            <v>990</v>
          </cell>
          <cell r="AN589">
            <v>3096.23855</v>
          </cell>
          <cell r="AQ589">
            <v>3624.8959999999997</v>
          </cell>
          <cell r="AW589">
            <v>0</v>
          </cell>
          <cell r="AY589">
            <v>0</v>
          </cell>
          <cell r="BB589">
            <v>4879.8119999999999</v>
          </cell>
          <cell r="BF589">
            <v>0</v>
          </cell>
          <cell r="BH589">
            <v>3795.8365334999999</v>
          </cell>
          <cell r="BI589">
            <v>5141.8500000000004</v>
          </cell>
          <cell r="BJ589">
            <v>3780.0919199999994</v>
          </cell>
          <cell r="BK589">
            <v>0</v>
          </cell>
          <cell r="BL589">
            <v>0</v>
          </cell>
          <cell r="BM589">
            <v>4788.0470800000003</v>
          </cell>
          <cell r="BN589">
            <v>10111.375</v>
          </cell>
          <cell r="BO589">
            <v>2147.8819600000002</v>
          </cell>
          <cell r="BP589">
            <v>376.28531199999998</v>
          </cell>
          <cell r="BQ589">
            <v>258</v>
          </cell>
        </row>
        <row r="590">
          <cell r="C590" t="str">
            <v>ГРП</v>
          </cell>
          <cell r="F590">
            <v>101</v>
          </cell>
          <cell r="J590" t="str">
            <v>Ю2-6</v>
          </cell>
          <cell r="M590" t="str">
            <v>горизонт 500м.</v>
          </cell>
          <cell r="N590" t="str">
            <v>пилот</v>
          </cell>
          <cell r="P590">
            <v>33</v>
          </cell>
          <cell r="T590">
            <v>39896.267873520002</v>
          </cell>
          <cell r="V590">
            <v>0</v>
          </cell>
          <cell r="W590">
            <v>1540.0819299999998</v>
          </cell>
          <cell r="X590">
            <v>257.29000000000002</v>
          </cell>
          <cell r="Y590">
            <v>21255.449999999997</v>
          </cell>
          <cell r="AB590">
            <v>790.33100000000002</v>
          </cell>
          <cell r="AE590">
            <v>192.3</v>
          </cell>
          <cell r="AF590">
            <v>701.63657648283038</v>
          </cell>
          <cell r="AH590">
            <v>6394.0818393442632</v>
          </cell>
          <cell r="AI590">
            <v>9069.9227344736846</v>
          </cell>
          <cell r="AL590">
            <v>1155</v>
          </cell>
          <cell r="AN590">
            <v>1303.1981800000001</v>
          </cell>
          <cell r="AQ590">
            <v>3381.9962513825503</v>
          </cell>
          <cell r="AW590">
            <v>26247.75</v>
          </cell>
          <cell r="AY590">
            <v>2258.7874999999999</v>
          </cell>
          <cell r="BB590">
            <v>4879.8119999999999</v>
          </cell>
          <cell r="BF590">
            <v>10000</v>
          </cell>
          <cell r="BH590">
            <v>1477.2663711666667</v>
          </cell>
          <cell r="BI590">
            <v>3046.0750000000003</v>
          </cell>
          <cell r="BJ590">
            <v>5635.7919199999997</v>
          </cell>
          <cell r="BK590">
            <v>1930.5514800000001</v>
          </cell>
          <cell r="BL590">
            <v>148.5</v>
          </cell>
          <cell r="BM590">
            <v>8460.4332610000001</v>
          </cell>
          <cell r="BN590">
            <v>9193</v>
          </cell>
          <cell r="BO590">
            <v>3724.3576857518801</v>
          </cell>
          <cell r="BP590">
            <v>867.66049999999996</v>
          </cell>
          <cell r="BQ590">
            <v>354.232558139535</v>
          </cell>
        </row>
        <row r="591">
          <cell r="C591" t="str">
            <v>ГРП</v>
          </cell>
          <cell r="F591">
            <v>101</v>
          </cell>
          <cell r="J591" t="str">
            <v>Ю2-6</v>
          </cell>
          <cell r="M591" t="str">
            <v>горизонт 500м.</v>
          </cell>
          <cell r="P591">
            <v>34</v>
          </cell>
          <cell r="T591">
            <v>47155.57985088</v>
          </cell>
          <cell r="V591">
            <v>0</v>
          </cell>
          <cell r="W591">
            <v>1540.0819328</v>
          </cell>
          <cell r="X591">
            <v>795.26</v>
          </cell>
          <cell r="Y591">
            <v>17908.449999999997</v>
          </cell>
          <cell r="AB591">
            <v>845</v>
          </cell>
          <cell r="AE591">
            <v>192.3</v>
          </cell>
          <cell r="AF591">
            <v>290.49240374609781</v>
          </cell>
          <cell r="AH591">
            <v>6587.8418950819678</v>
          </cell>
          <cell r="AI591">
            <v>10035.607819078949</v>
          </cell>
          <cell r="AL591">
            <v>990</v>
          </cell>
          <cell r="AN591">
            <v>1700</v>
          </cell>
          <cell r="AQ591">
            <v>4274.8172964676342</v>
          </cell>
          <cell r="AW591">
            <v>26247.75</v>
          </cell>
          <cell r="AY591">
            <v>2258.7874999999999</v>
          </cell>
          <cell r="BB591">
            <v>4879.8119999999999</v>
          </cell>
          <cell r="BF591">
            <v>11920</v>
          </cell>
          <cell r="BH591">
            <v>4566.0960563333338</v>
          </cell>
          <cell r="BI591">
            <v>4655.4500000000007</v>
          </cell>
          <cell r="BJ591">
            <v>5280.0919199999989</v>
          </cell>
          <cell r="BK591">
            <v>1930.5514800000001</v>
          </cell>
          <cell r="BL591">
            <v>459</v>
          </cell>
          <cell r="BM591">
            <v>5356.6252410000006</v>
          </cell>
          <cell r="BN591">
            <v>9193</v>
          </cell>
          <cell r="BO591">
            <v>3887.8987066729323</v>
          </cell>
          <cell r="BP591">
            <v>817.24590000000001</v>
          </cell>
          <cell r="BQ591">
            <v>354.232558139535</v>
          </cell>
        </row>
        <row r="592">
          <cell r="F592">
            <v>101</v>
          </cell>
          <cell r="J592" t="str">
            <v>НП2-3</v>
          </cell>
          <cell r="M592" t="str">
            <v>горизонт 500м.</v>
          </cell>
          <cell r="P592">
            <v>34</v>
          </cell>
          <cell r="T592">
            <v>56035.30337152</v>
          </cell>
          <cell r="V592">
            <v>0</v>
          </cell>
          <cell r="W592">
            <v>1540.0819328</v>
          </cell>
          <cell r="X592">
            <v>842.04000000000008</v>
          </cell>
          <cell r="Y592">
            <v>17908.449999999997</v>
          </cell>
          <cell r="AB592">
            <v>871</v>
          </cell>
          <cell r="AE592">
            <v>192.3</v>
          </cell>
          <cell r="AF592">
            <v>307.41186264308016</v>
          </cell>
          <cell r="AH592">
            <v>6975.3620065573778</v>
          </cell>
          <cell r="AI592">
            <v>10344.395751973683</v>
          </cell>
          <cell r="AL592">
            <v>990</v>
          </cell>
          <cell r="AN592">
            <v>1800</v>
          </cell>
          <cell r="AQ592">
            <v>4872.1239458326954</v>
          </cell>
          <cell r="AW592">
            <v>0</v>
          </cell>
          <cell r="AY592">
            <v>0</v>
          </cell>
          <cell r="BB592">
            <v>4879.8119999999999</v>
          </cell>
          <cell r="BF592">
            <v>0</v>
          </cell>
          <cell r="BH592">
            <v>4834.6899420000009</v>
          </cell>
          <cell r="BI592">
            <v>4929.3000000000011</v>
          </cell>
          <cell r="BJ592">
            <v>5280.0919199999989</v>
          </cell>
          <cell r="BK592">
            <v>1930.5514800000001</v>
          </cell>
          <cell r="BL592">
            <v>486</v>
          </cell>
          <cell r="BM592">
            <v>5356.6252410000006</v>
          </cell>
          <cell r="BN592">
            <v>3046</v>
          </cell>
          <cell r="BO592">
            <v>3949.65629325188</v>
          </cell>
          <cell r="BP592">
            <v>510.76091200000002</v>
          </cell>
          <cell r="BQ592">
            <v>258</v>
          </cell>
        </row>
        <row r="593">
          <cell r="C593" t="str">
            <v>ГРП</v>
          </cell>
          <cell r="F593">
            <v>101</v>
          </cell>
          <cell r="J593" t="str">
            <v>Ю2-6</v>
          </cell>
          <cell r="M593" t="str">
            <v>горизонт 500м.</v>
          </cell>
          <cell r="N593" t="str">
            <v>пилот</v>
          </cell>
          <cell r="P593">
            <v>41</v>
          </cell>
          <cell r="T593">
            <v>60845.762173119991</v>
          </cell>
          <cell r="V593">
            <v>0</v>
          </cell>
          <cell r="W593">
            <v>1540.0819328</v>
          </cell>
          <cell r="X593">
            <v>958.99</v>
          </cell>
          <cell r="Y593">
            <v>21255.449999999997</v>
          </cell>
          <cell r="AB593">
            <v>1105</v>
          </cell>
          <cell r="AE593">
            <v>192.3</v>
          </cell>
          <cell r="AF593">
            <v>350.91238293444331</v>
          </cell>
          <cell r="AH593">
            <v>9944.1622852459022</v>
          </cell>
          <cell r="AI593">
            <v>13123.487148026315</v>
          </cell>
          <cell r="AL593">
            <v>1155</v>
          </cell>
          <cell r="AN593">
            <v>2050</v>
          </cell>
          <cell r="AQ593">
            <v>5052.7669630496912</v>
          </cell>
          <cell r="AW593">
            <v>26247.75</v>
          </cell>
          <cell r="AY593">
            <v>2258.7874999999999</v>
          </cell>
          <cell r="BB593">
            <v>4879.8119999999999</v>
          </cell>
          <cell r="BF593">
            <v>20560</v>
          </cell>
          <cell r="BH593">
            <v>5506.1746561666669</v>
          </cell>
          <cell r="BI593">
            <v>5613.9250000000002</v>
          </cell>
          <cell r="BJ593">
            <v>5635.7919199999997</v>
          </cell>
          <cell r="BK593">
            <v>1930.5514800000001</v>
          </cell>
          <cell r="BL593">
            <v>553.5</v>
          </cell>
          <cell r="BM593">
            <v>6748.6564310000003</v>
          </cell>
          <cell r="BN593">
            <v>9193</v>
          </cell>
          <cell r="BO593">
            <v>4538.4745724624063</v>
          </cell>
          <cell r="BP593">
            <v>867.662375</v>
          </cell>
          <cell r="BQ593">
            <v>354.232558139535</v>
          </cell>
        </row>
        <row r="594">
          <cell r="F594">
            <v>101</v>
          </cell>
          <cell r="J594" t="str">
            <v>НП2-3</v>
          </cell>
          <cell r="M594" t="str">
            <v>горизонт 500м.</v>
          </cell>
          <cell r="P594">
            <v>32</v>
          </cell>
          <cell r="T594">
            <v>48441.820137999995</v>
          </cell>
          <cell r="V594">
            <v>0</v>
          </cell>
          <cell r="W594">
            <v>1540.0819328</v>
          </cell>
          <cell r="X594">
            <v>748.48</v>
          </cell>
          <cell r="Y594">
            <v>20908.45</v>
          </cell>
          <cell r="AB594">
            <v>845</v>
          </cell>
          <cell r="AE594">
            <v>192.3</v>
          </cell>
          <cell r="AF594">
            <v>272.54276795005205</v>
          </cell>
          <cell r="AH594">
            <v>6200.3217836065578</v>
          </cell>
          <cell r="AI594">
            <v>10035.607819078949</v>
          </cell>
          <cell r="AL594">
            <v>990</v>
          </cell>
          <cell r="AN594">
            <v>1530</v>
          </cell>
          <cell r="AQ594">
            <v>4582.9074752125989</v>
          </cell>
          <cell r="AW594">
            <v>0</v>
          </cell>
          <cell r="AY594">
            <v>0</v>
          </cell>
          <cell r="BB594">
            <v>4879.8119999999999</v>
          </cell>
          <cell r="BF594">
            <v>0</v>
          </cell>
          <cell r="BH594">
            <v>4330.1482573333333</v>
          </cell>
          <cell r="BI594">
            <v>4172.125</v>
          </cell>
          <cell r="BJ594">
            <v>3780.0919199999994</v>
          </cell>
          <cell r="BK594">
            <v>1930.5514800000001</v>
          </cell>
          <cell r="BL594">
            <v>432</v>
          </cell>
          <cell r="BM594">
            <v>5356.6252410000006</v>
          </cell>
          <cell r="BN594">
            <v>3046</v>
          </cell>
          <cell r="BO594">
            <v>3887.8987066729333</v>
          </cell>
          <cell r="BP594">
            <v>961.26400000000001</v>
          </cell>
          <cell r="BQ594">
            <v>204</v>
          </cell>
        </row>
        <row r="595">
          <cell r="F595">
            <v>101</v>
          </cell>
          <cell r="J595" t="str">
            <v>НП2-3</v>
          </cell>
          <cell r="M595" t="str">
            <v>горизонт 500м.</v>
          </cell>
          <cell r="N595" t="str">
            <v>пилот</v>
          </cell>
          <cell r="P595">
            <v>40</v>
          </cell>
          <cell r="T595">
            <v>58225.863600000004</v>
          </cell>
          <cell r="V595">
            <v>0</v>
          </cell>
          <cell r="W595">
            <v>1622.8689999999999</v>
          </cell>
          <cell r="X595">
            <v>935.60000000000014</v>
          </cell>
          <cell r="Y595">
            <v>20255.45</v>
          </cell>
          <cell r="AB595">
            <v>1105</v>
          </cell>
          <cell r="AE595">
            <v>192.3</v>
          </cell>
          <cell r="AF595">
            <v>343.99397179661992</v>
          </cell>
          <cell r="AH595">
            <v>7750.4022295081968</v>
          </cell>
          <cell r="AI595">
            <v>13123.487148026315</v>
          </cell>
          <cell r="AL595">
            <v>1155</v>
          </cell>
          <cell r="AN595">
            <v>1600</v>
          </cell>
          <cell r="AQ595">
            <v>5651.1667620347398</v>
          </cell>
          <cell r="AW595">
            <v>0</v>
          </cell>
          <cell r="AY595">
            <v>0</v>
          </cell>
          <cell r="BB595">
            <v>4879.8119999999999</v>
          </cell>
          <cell r="BF595">
            <v>0</v>
          </cell>
          <cell r="BH595">
            <v>5558.4267800000007</v>
          </cell>
          <cell r="BI595">
            <v>4280</v>
          </cell>
          <cell r="BJ595">
            <v>4135.7919199999997</v>
          </cell>
          <cell r="BK595">
            <v>1930.5514800000001</v>
          </cell>
          <cell r="BL595">
            <v>540</v>
          </cell>
          <cell r="BM595">
            <v>6748.6564310000003</v>
          </cell>
          <cell r="BN595">
            <v>3046</v>
          </cell>
          <cell r="BO595">
            <v>4538.4745724624063</v>
          </cell>
          <cell r="BP595">
            <v>961.26400000000001</v>
          </cell>
          <cell r="BQ595">
            <v>204</v>
          </cell>
        </row>
        <row r="596">
          <cell r="C596" t="str">
            <v>ГРП</v>
          </cell>
          <cell r="F596">
            <v>102</v>
          </cell>
          <cell r="J596" t="str">
            <v>Ю2-6</v>
          </cell>
          <cell r="M596" t="str">
            <v>горизонт 500м.</v>
          </cell>
          <cell r="P596">
            <v>31</v>
          </cell>
          <cell r="T596">
            <v>41694.870605999997</v>
          </cell>
          <cell r="V596">
            <v>0</v>
          </cell>
          <cell r="W596">
            <v>63011.150666000001</v>
          </cell>
          <cell r="X596">
            <v>725.09</v>
          </cell>
          <cell r="Y596">
            <v>15908.45</v>
          </cell>
          <cell r="AB596">
            <v>923</v>
          </cell>
          <cell r="AE596">
            <v>192.3</v>
          </cell>
          <cell r="AF596">
            <v>265.39937565036416</v>
          </cell>
          <cell r="AH596">
            <v>0</v>
          </cell>
          <cell r="AI596">
            <v>10961.97161776316</v>
          </cell>
          <cell r="AL596">
            <v>990</v>
          </cell>
          <cell r="AN596">
            <v>6820</v>
          </cell>
          <cell r="AQ596">
            <v>5041.7768751560543</v>
          </cell>
          <cell r="AW596">
            <v>19758.928571428562</v>
          </cell>
          <cell r="AY596">
            <v>2401.357142857144</v>
          </cell>
          <cell r="BB596">
            <v>4879.8119999999999</v>
          </cell>
          <cell r="BF596">
            <v>34960</v>
          </cell>
          <cell r="BH596">
            <v>4458.7175845000002</v>
          </cell>
          <cell r="BI596">
            <v>3317</v>
          </cell>
          <cell r="BJ596">
            <v>6280.0919199999989</v>
          </cell>
          <cell r="BK596">
            <v>1930.5514800000001</v>
          </cell>
          <cell r="BL596">
            <v>0</v>
          </cell>
          <cell r="BM596">
            <v>5356.6252410000006</v>
          </cell>
          <cell r="BN596">
            <v>9193</v>
          </cell>
          <cell r="BO596">
            <v>2819.0348335735648</v>
          </cell>
          <cell r="BP596">
            <v>2131.7751428571387</v>
          </cell>
          <cell r="BQ596">
            <v>1070.875</v>
          </cell>
        </row>
        <row r="597">
          <cell r="C597" t="str">
            <v>ГРП</v>
          </cell>
          <cell r="F597">
            <v>102</v>
          </cell>
          <cell r="J597" t="str">
            <v>Ю2-6</v>
          </cell>
          <cell r="M597" t="str">
            <v>горизонт 500м.</v>
          </cell>
          <cell r="P597">
            <v>31</v>
          </cell>
          <cell r="T597">
            <v>41694.870605999997</v>
          </cell>
          <cell r="V597">
            <v>0</v>
          </cell>
          <cell r="W597">
            <v>1694.2752359999999</v>
          </cell>
          <cell r="X597">
            <v>725.09</v>
          </cell>
          <cell r="Y597">
            <v>15908.45</v>
          </cell>
          <cell r="AB597">
            <v>845</v>
          </cell>
          <cell r="AE597">
            <v>192.3</v>
          </cell>
          <cell r="AF597">
            <v>264.54089490114461</v>
          </cell>
          <cell r="AH597">
            <v>0</v>
          </cell>
          <cell r="AI597">
            <v>10035.607819078947</v>
          </cell>
          <cell r="AL597">
            <v>990</v>
          </cell>
          <cell r="AN597">
            <v>6820</v>
          </cell>
          <cell r="AQ597">
            <v>4623.2176666666664</v>
          </cell>
          <cell r="AW597">
            <v>19758.928571428562</v>
          </cell>
          <cell r="AY597">
            <v>2401.357142857144</v>
          </cell>
          <cell r="BB597">
            <v>4879.8119999999999</v>
          </cell>
          <cell r="BF597">
            <v>10000</v>
          </cell>
          <cell r="BH597">
            <v>4458.7175845000002</v>
          </cell>
          <cell r="BI597">
            <v>3317</v>
          </cell>
          <cell r="BJ597">
            <v>3780.0919199999994</v>
          </cell>
          <cell r="BK597">
            <v>1930.5514800000001</v>
          </cell>
          <cell r="BL597">
            <v>0</v>
          </cell>
          <cell r="BM597">
            <v>5356.6252410000006</v>
          </cell>
          <cell r="BN597">
            <v>9193</v>
          </cell>
          <cell r="BO597">
            <v>2680.080263770933</v>
          </cell>
          <cell r="BP597">
            <v>2131.7751428571387</v>
          </cell>
          <cell r="BQ597">
            <v>1070.875</v>
          </cell>
        </row>
        <row r="598">
          <cell r="C598" t="str">
            <v>ГРП</v>
          </cell>
          <cell r="F598">
            <v>102</v>
          </cell>
          <cell r="J598" t="str">
            <v>Ю2-6</v>
          </cell>
          <cell r="M598" t="str">
            <v>горизонт 500м.</v>
          </cell>
          <cell r="N598" t="str">
            <v>пилот</v>
          </cell>
          <cell r="P598">
            <v>36</v>
          </cell>
          <cell r="T598">
            <v>48419.849736000004</v>
          </cell>
          <cell r="V598">
            <v>0</v>
          </cell>
          <cell r="W598">
            <v>1694.2752359999999</v>
          </cell>
          <cell r="X598">
            <v>842.04</v>
          </cell>
          <cell r="Y598">
            <v>20255.45</v>
          </cell>
          <cell r="AB598">
            <v>1715.6388888888889</v>
          </cell>
          <cell r="AE598">
            <v>192.3</v>
          </cell>
          <cell r="AF598">
            <v>307.69802289281995</v>
          </cell>
          <cell r="AH598">
            <v>0</v>
          </cell>
          <cell r="AI598">
            <v>20375.714849762429</v>
          </cell>
          <cell r="AL598">
            <v>1155</v>
          </cell>
          <cell r="AN598">
            <v>7920</v>
          </cell>
          <cell r="AQ598">
            <v>4509.2279491525414</v>
          </cell>
          <cell r="AW598">
            <v>0</v>
          </cell>
          <cell r="AY598">
            <v>0</v>
          </cell>
          <cell r="BB598">
            <v>0</v>
          </cell>
          <cell r="BF598">
            <v>0</v>
          </cell>
          <cell r="BH598">
            <v>5177.8655820000004</v>
          </cell>
          <cell r="BI598">
            <v>3852</v>
          </cell>
          <cell r="BJ598">
            <v>4135.7919199999997</v>
          </cell>
          <cell r="BK598">
            <v>1930.5514800000001</v>
          </cell>
          <cell r="BL598">
            <v>0</v>
          </cell>
          <cell r="BM598">
            <v>6748.6564310000003</v>
          </cell>
          <cell r="BN598">
            <v>9193</v>
          </cell>
          <cell r="BO598">
            <v>3985.6568770905606</v>
          </cell>
          <cell r="BP598">
            <v>0</v>
          </cell>
          <cell r="BQ598">
            <v>0</v>
          </cell>
        </row>
        <row r="599">
          <cell r="C599" t="str">
            <v>ГРП</v>
          </cell>
          <cell r="F599">
            <v>102</v>
          </cell>
          <cell r="J599" t="str">
            <v>Ю2-6</v>
          </cell>
          <cell r="M599" t="str">
            <v>горизонт 500м.</v>
          </cell>
          <cell r="N599" t="str">
            <v>пилот</v>
          </cell>
          <cell r="P599">
            <v>36</v>
          </cell>
          <cell r="T599">
            <v>48419.849736000011</v>
          </cell>
          <cell r="V599">
            <v>0</v>
          </cell>
          <cell r="W599">
            <v>1694.2752359999999</v>
          </cell>
          <cell r="X599">
            <v>842.04</v>
          </cell>
          <cell r="Y599">
            <v>18755.45</v>
          </cell>
          <cell r="AB599">
            <v>1105</v>
          </cell>
          <cell r="AE599">
            <v>192.3</v>
          </cell>
          <cell r="AF599">
            <v>307.16249442544961</v>
          </cell>
          <cell r="AH599">
            <v>0</v>
          </cell>
          <cell r="AI599">
            <v>13123.487148026315</v>
          </cell>
          <cell r="AL599">
            <v>1155</v>
          </cell>
          <cell r="AN599">
            <v>1800</v>
          </cell>
          <cell r="AQ599">
            <v>3672</v>
          </cell>
          <cell r="AW599">
            <v>11248</v>
          </cell>
          <cell r="AY599">
            <v>1400</v>
          </cell>
          <cell r="BB599">
            <v>4406.8118228399999</v>
          </cell>
          <cell r="BF599">
            <v>9030.7000000000007</v>
          </cell>
          <cell r="BH599">
            <v>5177.8655820000004</v>
          </cell>
          <cell r="BI599">
            <v>2942.5</v>
          </cell>
          <cell r="BJ599">
            <v>4135.7919199999997</v>
          </cell>
          <cell r="BK599">
            <v>1930.5514800000001</v>
          </cell>
          <cell r="BL599">
            <v>0</v>
          </cell>
          <cell r="BM599">
            <v>6748.6564310000003</v>
          </cell>
          <cell r="BN599">
            <v>9193</v>
          </cell>
          <cell r="BO599">
            <v>2157.0871188319047</v>
          </cell>
          <cell r="BP599">
            <v>1008.2143405714286</v>
          </cell>
          <cell r="BQ599">
            <v>19</v>
          </cell>
        </row>
        <row r="600">
          <cell r="C600" t="str">
            <v>ГРП</v>
          </cell>
          <cell r="F600">
            <v>102</v>
          </cell>
          <cell r="J600" t="str">
            <v>Ю2-6</v>
          </cell>
          <cell r="M600" t="str">
            <v>горизонт 500м.</v>
          </cell>
          <cell r="P600">
            <v>29</v>
          </cell>
          <cell r="T600">
            <v>39004.878954000007</v>
          </cell>
          <cell r="V600">
            <v>0</v>
          </cell>
          <cell r="W600">
            <v>1694.2752359999999</v>
          </cell>
          <cell r="X600">
            <v>678.31000000000006</v>
          </cell>
          <cell r="Y600">
            <v>14408.45</v>
          </cell>
          <cell r="AB600">
            <v>845</v>
          </cell>
          <cell r="AE600">
            <v>192.3</v>
          </cell>
          <cell r="AF600">
            <v>251.22296714731678</v>
          </cell>
          <cell r="AH600">
            <v>0</v>
          </cell>
          <cell r="AI600">
            <v>10035.607819078947</v>
          </cell>
          <cell r="AL600">
            <v>990</v>
          </cell>
          <cell r="AN600">
            <v>1160</v>
          </cell>
          <cell r="AQ600">
            <v>3132</v>
          </cell>
          <cell r="AW600">
            <v>11248</v>
          </cell>
          <cell r="AY600">
            <v>1400</v>
          </cell>
          <cell r="BB600">
            <v>4406.8118228399999</v>
          </cell>
          <cell r="BF600">
            <v>9030.7000000000007</v>
          </cell>
          <cell r="BH600">
            <v>4171.0583855000004</v>
          </cell>
          <cell r="BI600">
            <v>2327.25</v>
          </cell>
          <cell r="BJ600">
            <v>3780.0919199999994</v>
          </cell>
          <cell r="BK600">
            <v>1930.5514800000001</v>
          </cell>
          <cell r="BL600">
            <v>0</v>
          </cell>
          <cell r="BM600">
            <v>5356.6252410000006</v>
          </cell>
          <cell r="BN600">
            <v>9193</v>
          </cell>
          <cell r="BO600">
            <v>1845.8209891626796</v>
          </cell>
          <cell r="BP600">
            <v>962.13139126267288</v>
          </cell>
          <cell r="BQ600">
            <v>19</v>
          </cell>
        </row>
        <row r="601">
          <cell r="C601" t="str">
            <v>ГРП</v>
          </cell>
          <cell r="F601" t="str">
            <v>102_</v>
          </cell>
          <cell r="J601" t="str">
            <v>Ю2-6</v>
          </cell>
          <cell r="M601" t="str">
            <v>горизонт 500м.</v>
          </cell>
          <cell r="N601" t="str">
            <v>пилот</v>
          </cell>
          <cell r="P601">
            <v>40</v>
          </cell>
          <cell r="T601">
            <v>58225.863599999997</v>
          </cell>
          <cell r="V601">
            <v>0</v>
          </cell>
          <cell r="W601">
            <v>62939.744429999999</v>
          </cell>
          <cell r="X601">
            <v>935.60000000000014</v>
          </cell>
          <cell r="Y601">
            <v>20255.45</v>
          </cell>
          <cell r="AB601">
            <v>1105</v>
          </cell>
          <cell r="AE601">
            <v>192.3</v>
          </cell>
          <cell r="AF601">
            <v>342.3954214360042</v>
          </cell>
          <cell r="AH601">
            <v>7750.4022295081977</v>
          </cell>
          <cell r="AI601">
            <v>13123.487148026315</v>
          </cell>
          <cell r="AL601">
            <v>1155</v>
          </cell>
          <cell r="AN601">
            <v>8400</v>
          </cell>
          <cell r="AQ601">
            <v>4973.404633514031</v>
          </cell>
          <cell r="AW601">
            <v>26247.75</v>
          </cell>
          <cell r="AY601">
            <v>2258.7874999999999</v>
          </cell>
          <cell r="BB601">
            <v>4879.8119999999999</v>
          </cell>
          <cell r="BF601">
            <v>25760</v>
          </cell>
          <cell r="BH601">
            <v>5558.4267799999998</v>
          </cell>
          <cell r="BI601">
            <v>4280</v>
          </cell>
          <cell r="BJ601">
            <v>6635.7919199999997</v>
          </cell>
          <cell r="BK601">
            <v>1930.5514800000001</v>
          </cell>
          <cell r="BL601">
            <v>540</v>
          </cell>
          <cell r="BM601">
            <v>6748.6564310000003</v>
          </cell>
          <cell r="BN601">
            <v>9193</v>
          </cell>
          <cell r="BO601">
            <v>3926.555611423445</v>
          </cell>
          <cell r="BP601">
            <v>1413.0215000000003</v>
          </cell>
          <cell r="BQ601">
            <v>354.232558139535</v>
          </cell>
        </row>
        <row r="602">
          <cell r="C602" t="str">
            <v>ГРП</v>
          </cell>
          <cell r="F602" t="str">
            <v>102_</v>
          </cell>
          <cell r="J602" t="str">
            <v>Ю2-6</v>
          </cell>
          <cell r="M602" t="str">
            <v>горизонт 500м.</v>
          </cell>
          <cell r="N602" t="str">
            <v>пилот</v>
          </cell>
          <cell r="P602">
            <v>40</v>
          </cell>
          <cell r="T602">
            <v>58225.863600000004</v>
          </cell>
          <cell r="V602">
            <v>0</v>
          </cell>
          <cell r="W602">
            <v>1622.8689999999999</v>
          </cell>
          <cell r="X602">
            <v>935.6</v>
          </cell>
          <cell r="Y602">
            <v>20255.45</v>
          </cell>
          <cell r="AB602">
            <v>1105</v>
          </cell>
          <cell r="AE602">
            <v>192.3</v>
          </cell>
          <cell r="AF602">
            <v>340.67845993756504</v>
          </cell>
          <cell r="AH602">
            <v>7750.4022295081977</v>
          </cell>
          <cell r="AI602">
            <v>13123.487148026315</v>
          </cell>
          <cell r="AL602">
            <v>1155</v>
          </cell>
          <cell r="AN602">
            <v>8400</v>
          </cell>
          <cell r="AQ602">
            <v>4565.3915999999999</v>
          </cell>
          <cell r="AW602">
            <v>26247.75</v>
          </cell>
          <cell r="AY602">
            <v>2258.7874999999999</v>
          </cell>
          <cell r="BB602">
            <v>4879.8119999999999</v>
          </cell>
          <cell r="BF602">
            <v>32080</v>
          </cell>
          <cell r="BH602">
            <v>5558.4267799999998</v>
          </cell>
          <cell r="BI602">
            <v>4280</v>
          </cell>
          <cell r="BJ602">
            <v>4135.7919199999997</v>
          </cell>
          <cell r="BK602">
            <v>1930.5514800000001</v>
          </cell>
          <cell r="BL602">
            <v>540</v>
          </cell>
          <cell r="BM602">
            <v>6748.6564310000003</v>
          </cell>
          <cell r="BN602">
            <v>9193</v>
          </cell>
          <cell r="BO602">
            <v>3926.5556114234455</v>
          </cell>
          <cell r="BP602">
            <v>1413.0215000000003</v>
          </cell>
          <cell r="BQ602">
            <v>354.232558139535</v>
          </cell>
        </row>
        <row r="603">
          <cell r="C603" t="str">
            <v>ГРП</v>
          </cell>
          <cell r="F603" t="str">
            <v>102_</v>
          </cell>
          <cell r="J603" t="str">
            <v>Ю2-6</v>
          </cell>
          <cell r="M603" t="str">
            <v>горизонт 500м.</v>
          </cell>
          <cell r="N603" t="str">
            <v>пилот</v>
          </cell>
          <cell r="P603">
            <v>40</v>
          </cell>
          <cell r="T603">
            <v>58225.863600000004</v>
          </cell>
          <cell r="V603">
            <v>0</v>
          </cell>
          <cell r="W603">
            <v>1622.8689999999999</v>
          </cell>
          <cell r="X603">
            <v>935.60000000000014</v>
          </cell>
          <cell r="Y603">
            <v>20255.45</v>
          </cell>
          <cell r="AB603">
            <v>1105</v>
          </cell>
          <cell r="AE603">
            <v>192.3</v>
          </cell>
          <cell r="AF603">
            <v>342.3954214360042</v>
          </cell>
          <cell r="AH603">
            <v>7750.4022295081968</v>
          </cell>
          <cell r="AI603">
            <v>13123.487148026315</v>
          </cell>
          <cell r="AL603">
            <v>1155</v>
          </cell>
          <cell r="AN603">
            <v>8400</v>
          </cell>
          <cell r="AQ603">
            <v>4502.6202772277229</v>
          </cell>
          <cell r="AW603">
            <v>26247.75</v>
          </cell>
          <cell r="AY603">
            <v>2258.7874999999999</v>
          </cell>
          <cell r="BB603">
            <v>4879.8119999999999</v>
          </cell>
          <cell r="BF603">
            <v>10000</v>
          </cell>
          <cell r="BH603">
            <v>5558.4267799999998</v>
          </cell>
          <cell r="BI603">
            <v>4280</v>
          </cell>
          <cell r="BJ603">
            <v>4135.7919199999997</v>
          </cell>
          <cell r="BK603">
            <v>1930.5514800000001</v>
          </cell>
          <cell r="BL603">
            <v>540</v>
          </cell>
          <cell r="BM603">
            <v>6748.6564310000003</v>
          </cell>
          <cell r="BN603">
            <v>9193</v>
          </cell>
          <cell r="BO603">
            <v>3926.555611423445</v>
          </cell>
          <cell r="BP603">
            <v>1413.0215000000003</v>
          </cell>
          <cell r="BQ603">
            <v>354.232558139535</v>
          </cell>
        </row>
        <row r="604">
          <cell r="F604" t="str">
            <v>102_</v>
          </cell>
          <cell r="J604" t="str">
            <v>НП4</v>
          </cell>
          <cell r="M604" t="str">
            <v>горизонт 500м.</v>
          </cell>
          <cell r="P604">
            <v>32</v>
          </cell>
          <cell r="T604">
            <v>46580.690880000002</v>
          </cell>
          <cell r="V604">
            <v>0</v>
          </cell>
          <cell r="W604">
            <v>1622.8689999999999</v>
          </cell>
          <cell r="X604">
            <v>748.48</v>
          </cell>
          <cell r="Y604">
            <v>15908.45</v>
          </cell>
          <cell r="AB604">
            <v>845</v>
          </cell>
          <cell r="AE604">
            <v>192.3</v>
          </cell>
          <cell r="AF604">
            <v>272.74308012486989</v>
          </cell>
          <cell r="AH604">
            <v>6200.3217836065578</v>
          </cell>
          <cell r="AI604">
            <v>10035.607819078949</v>
          </cell>
          <cell r="AL604">
            <v>990</v>
          </cell>
          <cell r="AN604">
            <v>6720</v>
          </cell>
          <cell r="AQ604">
            <v>3648.7641633404178</v>
          </cell>
          <cell r="AW604">
            <v>0</v>
          </cell>
          <cell r="AY604">
            <v>0</v>
          </cell>
          <cell r="BB604">
            <v>4879.8119999999999</v>
          </cell>
          <cell r="BF604">
            <v>0</v>
          </cell>
          <cell r="BH604">
            <v>4446.7414239999998</v>
          </cell>
          <cell r="BI604">
            <v>3424</v>
          </cell>
          <cell r="BJ604">
            <v>3780.0919199999994</v>
          </cell>
          <cell r="BK604">
            <v>1930.5514800000001</v>
          </cell>
          <cell r="BL604">
            <v>432</v>
          </cell>
          <cell r="BM604">
            <v>5356.6252410000006</v>
          </cell>
          <cell r="BN604">
            <v>3046</v>
          </cell>
          <cell r="BO604">
            <v>3275.9797456339716</v>
          </cell>
          <cell r="BP604">
            <v>961.26400000000001</v>
          </cell>
          <cell r="BQ604">
            <v>204</v>
          </cell>
        </row>
        <row r="605">
          <cell r="F605" t="str">
            <v>102_</v>
          </cell>
          <cell r="J605" t="str">
            <v>НП2-3</v>
          </cell>
          <cell r="M605" t="str">
            <v>горизонт 500м.</v>
          </cell>
          <cell r="P605">
            <v>32</v>
          </cell>
          <cell r="T605">
            <v>46580.690880000002</v>
          </cell>
          <cell r="V605">
            <v>0</v>
          </cell>
          <cell r="W605">
            <v>1622.8689999999999</v>
          </cell>
          <cell r="X605">
            <v>748.48</v>
          </cell>
          <cell r="Y605">
            <v>15908.45</v>
          </cell>
          <cell r="AB605">
            <v>845</v>
          </cell>
          <cell r="AE605">
            <v>192.3</v>
          </cell>
          <cell r="AF605">
            <v>273.94495317377732</v>
          </cell>
          <cell r="AH605">
            <v>6200.3217836065578</v>
          </cell>
          <cell r="AI605">
            <v>10035.607819078947</v>
          </cell>
          <cell r="AL605">
            <v>990</v>
          </cell>
          <cell r="AN605">
            <v>6720</v>
          </cell>
          <cell r="AQ605">
            <v>3341.3255664739886</v>
          </cell>
          <cell r="AW605">
            <v>0</v>
          </cell>
          <cell r="AY605">
            <v>0</v>
          </cell>
          <cell r="BB605">
            <v>4879.8119999999999</v>
          </cell>
          <cell r="BF605">
            <v>0</v>
          </cell>
          <cell r="BH605">
            <v>4446.7414239999998</v>
          </cell>
          <cell r="BI605">
            <v>3424</v>
          </cell>
          <cell r="BJ605">
            <v>3780.0919199999994</v>
          </cell>
          <cell r="BK605">
            <v>1930.5514800000001</v>
          </cell>
          <cell r="BL605">
            <v>432</v>
          </cell>
          <cell r="BM605">
            <v>5356.6252410000006</v>
          </cell>
          <cell r="BN605">
            <v>3046</v>
          </cell>
          <cell r="BO605">
            <v>3275.9797456339716</v>
          </cell>
          <cell r="BP605">
            <v>961.26400000000001</v>
          </cell>
          <cell r="BQ605">
            <v>204</v>
          </cell>
        </row>
        <row r="606">
          <cell r="F606" t="str">
            <v>102_</v>
          </cell>
          <cell r="J606" t="str">
            <v>НП2-3</v>
          </cell>
          <cell r="M606" t="str">
            <v>горизонт 500м.</v>
          </cell>
          <cell r="P606">
            <v>32</v>
          </cell>
          <cell r="T606">
            <v>46509.912437999999</v>
          </cell>
          <cell r="V606">
            <v>0</v>
          </cell>
          <cell r="W606">
            <v>1694.2752359999999</v>
          </cell>
          <cell r="X606">
            <v>748.48</v>
          </cell>
          <cell r="Y606">
            <v>15908.45</v>
          </cell>
          <cell r="AB606">
            <v>862.265625</v>
          </cell>
          <cell r="AE606">
            <v>192.3</v>
          </cell>
          <cell r="AF606">
            <v>272.542767950052</v>
          </cell>
          <cell r="AH606">
            <v>6200.3217836065578</v>
          </cell>
          <cell r="AI606">
            <v>10240.662305766858</v>
          </cell>
          <cell r="AL606">
            <v>990</v>
          </cell>
          <cell r="AN606">
            <v>6720</v>
          </cell>
          <cell r="AQ606">
            <v>3328.6797869822485</v>
          </cell>
          <cell r="AW606">
            <v>0</v>
          </cell>
          <cell r="AY606">
            <v>0</v>
          </cell>
          <cell r="BB606">
            <v>4879.8119999999999</v>
          </cell>
          <cell r="BF606">
            <v>0</v>
          </cell>
          <cell r="BH606">
            <v>4497.8651890000001</v>
          </cell>
          <cell r="BI606">
            <v>3424</v>
          </cell>
          <cell r="BJ606">
            <v>3780.0919199999994</v>
          </cell>
          <cell r="BK606">
            <v>1930.5514800000001</v>
          </cell>
          <cell r="BL606">
            <v>432</v>
          </cell>
          <cell r="BM606">
            <v>5356.6252410000006</v>
          </cell>
          <cell r="BN606">
            <v>3046</v>
          </cell>
          <cell r="BO606">
            <v>3058.2248612806989</v>
          </cell>
          <cell r="BP606">
            <v>961.26400000000001</v>
          </cell>
          <cell r="BQ606">
            <v>204</v>
          </cell>
        </row>
        <row r="607">
          <cell r="C607" t="str">
            <v>ГРП</v>
          </cell>
          <cell r="F607">
            <v>103</v>
          </cell>
          <cell r="J607" t="str">
            <v>Ю2-6</v>
          </cell>
          <cell r="M607" t="str">
            <v>горизонт 500м.</v>
          </cell>
          <cell r="N607" t="str">
            <v>пилот</v>
          </cell>
          <cell r="P607">
            <v>36</v>
          </cell>
          <cell r="T607">
            <v>48419.849736000004</v>
          </cell>
          <cell r="V607">
            <v>0</v>
          </cell>
          <cell r="W607">
            <v>63011.150666000001</v>
          </cell>
          <cell r="X607">
            <v>842.04</v>
          </cell>
          <cell r="Y607">
            <v>18755.45</v>
          </cell>
          <cell r="AB607">
            <v>1105</v>
          </cell>
          <cell r="AE607">
            <v>192.3</v>
          </cell>
          <cell r="AF607">
            <v>306.89677419354837</v>
          </cell>
          <cell r="AH607">
            <v>0</v>
          </cell>
          <cell r="AI607">
            <v>13123.487148026315</v>
          </cell>
          <cell r="AL607">
            <v>1155</v>
          </cell>
          <cell r="AN607">
            <v>1800</v>
          </cell>
          <cell r="AQ607">
            <v>3888</v>
          </cell>
          <cell r="AW607">
            <v>11248</v>
          </cell>
          <cell r="AY607">
            <v>1400</v>
          </cell>
          <cell r="BB607">
            <v>4406.8118228399999</v>
          </cell>
          <cell r="BF607">
            <v>9030.7000000000007</v>
          </cell>
          <cell r="BH607">
            <v>5177.8655820000004</v>
          </cell>
          <cell r="BI607">
            <v>2889</v>
          </cell>
          <cell r="BJ607">
            <v>6635.7919199999997</v>
          </cell>
          <cell r="BK607">
            <v>1930.5514800000001</v>
          </cell>
          <cell r="BL607">
            <v>486</v>
          </cell>
          <cell r="BM607">
            <v>6748.6564310000003</v>
          </cell>
          <cell r="BN607">
            <v>9193</v>
          </cell>
          <cell r="BO607">
            <v>2320.2229718421054</v>
          </cell>
          <cell r="BP607">
            <v>1037.9762453333333</v>
          </cell>
          <cell r="BQ607">
            <v>19</v>
          </cell>
        </row>
        <row r="608">
          <cell r="C608" t="str">
            <v>ГРП</v>
          </cell>
          <cell r="F608">
            <v>103</v>
          </cell>
          <cell r="J608" t="str">
            <v>Ю2-6</v>
          </cell>
          <cell r="M608" t="str">
            <v>горизонт 500м.</v>
          </cell>
          <cell r="P608">
            <v>29</v>
          </cell>
          <cell r="T608">
            <v>39004.878954000007</v>
          </cell>
          <cell r="V608">
            <v>0</v>
          </cell>
          <cell r="W608">
            <v>1694.2752359999999</v>
          </cell>
          <cell r="X608">
            <v>678.31</v>
          </cell>
          <cell r="Y608">
            <v>14408.45</v>
          </cell>
          <cell r="AB608">
            <v>845</v>
          </cell>
          <cell r="AE608">
            <v>192.3</v>
          </cell>
          <cell r="AF608">
            <v>248.47991675338187</v>
          </cell>
          <cell r="AH608">
            <v>0</v>
          </cell>
          <cell r="AI608">
            <v>10035.607819078949</v>
          </cell>
          <cell r="AL608">
            <v>990</v>
          </cell>
          <cell r="AN608">
            <v>1450</v>
          </cell>
          <cell r="AQ608">
            <v>3132</v>
          </cell>
          <cell r="AW608">
            <v>11248</v>
          </cell>
          <cell r="AY608">
            <v>1400</v>
          </cell>
          <cell r="BB608">
            <v>4406.8118228399999</v>
          </cell>
          <cell r="BF608">
            <v>9030.7000000000007</v>
          </cell>
          <cell r="BH608">
            <v>4171.0583855000004</v>
          </cell>
          <cell r="BI608">
            <v>2327.25</v>
          </cell>
          <cell r="BJ608">
            <v>3780.0919199999994</v>
          </cell>
          <cell r="BK608">
            <v>1930.5514800000001</v>
          </cell>
          <cell r="BL608">
            <v>391.5</v>
          </cell>
          <cell r="BM608">
            <v>5356.6252410000006</v>
          </cell>
          <cell r="BN608">
            <v>9193</v>
          </cell>
          <cell r="BO608">
            <v>2059.9926255263158</v>
          </cell>
          <cell r="BP608">
            <v>936.36334210752693</v>
          </cell>
          <cell r="BQ608">
            <v>19</v>
          </cell>
        </row>
        <row r="609">
          <cell r="C609" t="str">
            <v>ГРП</v>
          </cell>
          <cell r="F609">
            <v>103</v>
          </cell>
          <cell r="J609" t="str">
            <v>Ю2-6</v>
          </cell>
          <cell r="M609" t="str">
            <v>горизонт 500м.</v>
          </cell>
          <cell r="P609">
            <v>29</v>
          </cell>
          <cell r="T609">
            <v>39004.878954000007</v>
          </cell>
          <cell r="V609">
            <v>0</v>
          </cell>
          <cell r="W609">
            <v>1694.2752359999999</v>
          </cell>
          <cell r="X609">
            <v>678.31</v>
          </cell>
          <cell r="Y609">
            <v>14408.45</v>
          </cell>
          <cell r="AB609">
            <v>845</v>
          </cell>
          <cell r="AE609">
            <v>192.3</v>
          </cell>
          <cell r="AF609">
            <v>246.99188345473462</v>
          </cell>
          <cell r="AH609">
            <v>0</v>
          </cell>
          <cell r="AI609">
            <v>10035.607819078949</v>
          </cell>
          <cell r="AL609">
            <v>990</v>
          </cell>
          <cell r="AN609">
            <v>1450</v>
          </cell>
          <cell r="AQ609">
            <v>3132</v>
          </cell>
          <cell r="AW609">
            <v>11248</v>
          </cell>
          <cell r="AY609">
            <v>1400</v>
          </cell>
          <cell r="BB609">
            <v>4406.8118228399999</v>
          </cell>
          <cell r="BF609">
            <v>9030.7000000000007</v>
          </cell>
          <cell r="BH609">
            <v>4171.0583855000004</v>
          </cell>
          <cell r="BI609">
            <v>2327.25</v>
          </cell>
          <cell r="BJ609">
            <v>3780.0919199999994</v>
          </cell>
          <cell r="BK609">
            <v>1930.5514800000001</v>
          </cell>
          <cell r="BL609">
            <v>391.5</v>
          </cell>
          <cell r="BM609">
            <v>5356.6252410000006</v>
          </cell>
          <cell r="BN609">
            <v>9193</v>
          </cell>
          <cell r="BO609">
            <v>2059.9926255263158</v>
          </cell>
          <cell r="BP609">
            <v>922.384847483871</v>
          </cell>
          <cell r="BQ609">
            <v>19</v>
          </cell>
        </row>
        <row r="610">
          <cell r="C610" t="str">
            <v>ГРП</v>
          </cell>
          <cell r="F610">
            <v>103</v>
          </cell>
          <cell r="J610" t="str">
            <v>Ю2-6</v>
          </cell>
          <cell r="M610" t="str">
            <v>горизонт 500м.</v>
          </cell>
          <cell r="N610" t="str">
            <v>пилот</v>
          </cell>
          <cell r="P610">
            <v>36</v>
          </cell>
          <cell r="T610">
            <v>48419.849736000004</v>
          </cell>
          <cell r="V610">
            <v>0</v>
          </cell>
          <cell r="W610">
            <v>1694.2752359999999</v>
          </cell>
          <cell r="X610">
            <v>842.04</v>
          </cell>
          <cell r="Y610">
            <v>18755.45</v>
          </cell>
          <cell r="AB610">
            <v>1105</v>
          </cell>
          <cell r="AE610">
            <v>192.3</v>
          </cell>
          <cell r="AF610">
            <v>307.18293444328822</v>
          </cell>
          <cell r="AH610">
            <v>0</v>
          </cell>
          <cell r="AI610">
            <v>13123.487148026317</v>
          </cell>
          <cell r="AL610">
            <v>1155</v>
          </cell>
          <cell r="AN610">
            <v>1800</v>
          </cell>
          <cell r="AQ610">
            <v>3888</v>
          </cell>
          <cell r="AW610">
            <v>11248</v>
          </cell>
          <cell r="AY610">
            <v>1400</v>
          </cell>
          <cell r="BB610">
            <v>4406.8118228399999</v>
          </cell>
          <cell r="BF610">
            <v>9030.7000000000007</v>
          </cell>
          <cell r="BH610">
            <v>5177.8655820000004</v>
          </cell>
          <cell r="BI610">
            <v>2889</v>
          </cell>
          <cell r="BJ610">
            <v>4135.7919199999997</v>
          </cell>
          <cell r="BK610">
            <v>1930.5514800000001</v>
          </cell>
          <cell r="BL610">
            <v>486</v>
          </cell>
          <cell r="BM610">
            <v>6748.6564310000003</v>
          </cell>
          <cell r="BN610">
            <v>9193</v>
          </cell>
          <cell r="BO610">
            <v>2320.2229718421054</v>
          </cell>
          <cell r="BP610">
            <v>1040.6644173763441</v>
          </cell>
          <cell r="BQ610">
            <v>19</v>
          </cell>
        </row>
        <row r="611">
          <cell r="C611" t="str">
            <v>ГРП</v>
          </cell>
          <cell r="F611">
            <v>103</v>
          </cell>
          <cell r="J611" t="str">
            <v>Ю2-6</v>
          </cell>
          <cell r="M611" t="str">
            <v>горизонт 500м.</v>
          </cell>
          <cell r="P611">
            <v>29</v>
          </cell>
          <cell r="T611">
            <v>39004.878954000007</v>
          </cell>
          <cell r="V611">
            <v>0</v>
          </cell>
          <cell r="W611">
            <v>1694.2752359999999</v>
          </cell>
          <cell r="X611">
            <v>678.31</v>
          </cell>
          <cell r="Y611">
            <v>14408.45</v>
          </cell>
          <cell r="AB611">
            <v>845</v>
          </cell>
          <cell r="AE611">
            <v>192.3</v>
          </cell>
          <cell r="AF611">
            <v>248.02206035379811</v>
          </cell>
          <cell r="AH611">
            <v>0</v>
          </cell>
          <cell r="AI611">
            <v>10035.607819078949</v>
          </cell>
          <cell r="AL611">
            <v>990</v>
          </cell>
          <cell r="AN611">
            <v>1450</v>
          </cell>
          <cell r="AQ611">
            <v>3132</v>
          </cell>
          <cell r="AW611">
            <v>11248</v>
          </cell>
          <cell r="AY611">
            <v>1400</v>
          </cell>
          <cell r="BB611">
            <v>4406.8118228399999</v>
          </cell>
          <cell r="BF611">
            <v>9030.7000000000007</v>
          </cell>
          <cell r="BH611">
            <v>4171.0583855000004</v>
          </cell>
          <cell r="BI611">
            <v>2327.25</v>
          </cell>
          <cell r="BJ611">
            <v>3780.0919199999994</v>
          </cell>
          <cell r="BK611">
            <v>1930.5514800000001</v>
          </cell>
          <cell r="BL611">
            <v>391.5</v>
          </cell>
          <cell r="BM611">
            <v>5356.6252410000006</v>
          </cell>
          <cell r="BN611">
            <v>9193</v>
          </cell>
          <cell r="BO611">
            <v>2059.9926255263158</v>
          </cell>
          <cell r="BP611">
            <v>932.06226683870966</v>
          </cell>
          <cell r="BQ611">
            <v>19</v>
          </cell>
        </row>
        <row r="612">
          <cell r="C612" t="str">
            <v>ГРП</v>
          </cell>
          <cell r="F612">
            <v>103</v>
          </cell>
          <cell r="J612" t="str">
            <v>Ю2-6</v>
          </cell>
          <cell r="M612" t="str">
            <v>горизонт 500м.</v>
          </cell>
          <cell r="N612" t="str">
            <v>пилот</v>
          </cell>
          <cell r="P612">
            <v>36</v>
          </cell>
          <cell r="T612">
            <v>48419.849736000004</v>
          </cell>
          <cell r="V612">
            <v>0</v>
          </cell>
          <cell r="W612">
            <v>1694.2752359999999</v>
          </cell>
          <cell r="X612">
            <v>842.04</v>
          </cell>
          <cell r="Y612">
            <v>18755.45</v>
          </cell>
          <cell r="AB612">
            <v>1105</v>
          </cell>
          <cell r="AE612">
            <v>192.3</v>
          </cell>
          <cell r="AF612">
            <v>307.64079084287198</v>
          </cell>
          <cell r="AH612">
            <v>0</v>
          </cell>
          <cell r="AI612">
            <v>13123.487148026315</v>
          </cell>
          <cell r="AL612">
            <v>1155</v>
          </cell>
          <cell r="AN612">
            <v>1800</v>
          </cell>
          <cell r="AQ612">
            <v>3888</v>
          </cell>
          <cell r="AW612">
            <v>11248</v>
          </cell>
          <cell r="AY612">
            <v>1400</v>
          </cell>
          <cell r="BB612">
            <v>4406.8118228399999</v>
          </cell>
          <cell r="BF612">
            <v>9030.7000000000007</v>
          </cell>
          <cell r="BH612">
            <v>5177.8655820000004</v>
          </cell>
          <cell r="BI612">
            <v>2889</v>
          </cell>
          <cell r="BJ612">
            <v>4135.7919199999997</v>
          </cell>
          <cell r="BK612">
            <v>1930.5514800000001</v>
          </cell>
          <cell r="BL612">
            <v>486</v>
          </cell>
          <cell r="BM612">
            <v>6748.6564310000003</v>
          </cell>
          <cell r="BN612">
            <v>9193</v>
          </cell>
          <cell r="BO612">
            <v>2320.2229718421054</v>
          </cell>
          <cell r="BP612">
            <v>1044.9654926451612</v>
          </cell>
          <cell r="BQ612">
            <v>19</v>
          </cell>
        </row>
        <row r="613">
          <cell r="C613" t="str">
            <v>ГРП</v>
          </cell>
          <cell r="F613">
            <v>103</v>
          </cell>
          <cell r="J613" t="str">
            <v>Ю2-6</v>
          </cell>
          <cell r="M613" t="str">
            <v>горизонт 500м.</v>
          </cell>
          <cell r="P613">
            <v>29</v>
          </cell>
          <cell r="T613">
            <v>39004.878954000007</v>
          </cell>
          <cell r="V613">
            <v>0</v>
          </cell>
          <cell r="W613">
            <v>1694.2752359999999</v>
          </cell>
          <cell r="X613">
            <v>678.31000000000006</v>
          </cell>
          <cell r="Y613">
            <v>14408.45</v>
          </cell>
          <cell r="AB613">
            <v>845</v>
          </cell>
          <cell r="AE613">
            <v>192.3</v>
          </cell>
          <cell r="AF613">
            <v>247.56420395421435</v>
          </cell>
          <cell r="AH613">
            <v>0</v>
          </cell>
          <cell r="AI613">
            <v>10035.607819078947</v>
          </cell>
          <cell r="AL613">
            <v>990</v>
          </cell>
          <cell r="AN613">
            <v>1450</v>
          </cell>
          <cell r="AQ613">
            <v>3132</v>
          </cell>
          <cell r="AW613">
            <v>11248</v>
          </cell>
          <cell r="AY613">
            <v>1400</v>
          </cell>
          <cell r="BB613">
            <v>4186.4712316980003</v>
          </cell>
          <cell r="BF613">
            <v>8579.1650000000009</v>
          </cell>
          <cell r="BH613">
            <v>4171.0583855000004</v>
          </cell>
          <cell r="BI613">
            <v>2327.25</v>
          </cell>
          <cell r="BJ613">
            <v>3780.0919199999994</v>
          </cell>
          <cell r="BK613">
            <v>1930.5514800000001</v>
          </cell>
          <cell r="BL613">
            <v>391.5</v>
          </cell>
          <cell r="BM613">
            <v>5356.6252410000006</v>
          </cell>
          <cell r="BN613">
            <v>9193</v>
          </cell>
          <cell r="BO613">
            <v>2059.9926255263158</v>
          </cell>
          <cell r="BP613">
            <v>927.7611915698925</v>
          </cell>
          <cell r="BQ613">
            <v>19</v>
          </cell>
        </row>
        <row r="614">
          <cell r="F614" t="str">
            <v>103_</v>
          </cell>
          <cell r="J614" t="str">
            <v>НП2-3</v>
          </cell>
          <cell r="M614" t="str">
            <v>горизонт 500м.</v>
          </cell>
          <cell r="P614">
            <v>31</v>
          </cell>
          <cell r="T614">
            <v>44916.079366000005</v>
          </cell>
          <cell r="V614">
            <v>0</v>
          </cell>
          <cell r="W614">
            <v>63011.150666000001</v>
          </cell>
          <cell r="X614">
            <v>725.09</v>
          </cell>
          <cell r="Y614">
            <v>15908.45</v>
          </cell>
          <cell r="AB614">
            <v>845</v>
          </cell>
          <cell r="AE614">
            <v>192.3</v>
          </cell>
          <cell r="AF614">
            <v>264.05442247658692</v>
          </cell>
          <cell r="AH614">
            <v>6006.5617278688524</v>
          </cell>
          <cell r="AI614">
            <v>10035.607819078947</v>
          </cell>
          <cell r="AL614">
            <v>990</v>
          </cell>
          <cell r="AN614">
            <v>7440</v>
          </cell>
          <cell r="AQ614">
            <v>4960.8007269188329</v>
          </cell>
          <cell r="AW614">
            <v>892.38095238095195</v>
          </cell>
          <cell r="AY614">
            <v>0</v>
          </cell>
          <cell r="BB614">
            <v>4879.8119999999999</v>
          </cell>
          <cell r="BF614">
            <v>0</v>
          </cell>
          <cell r="BH614">
            <v>4458.7175845000002</v>
          </cell>
          <cell r="BI614">
            <v>3317</v>
          </cell>
          <cell r="BJ614">
            <v>6280.0919199999989</v>
          </cell>
          <cell r="BK614">
            <v>1930.5514800000001</v>
          </cell>
          <cell r="BL614">
            <v>418.5</v>
          </cell>
          <cell r="BM614">
            <v>5356.6252410000006</v>
          </cell>
          <cell r="BN614">
            <v>3046</v>
          </cell>
          <cell r="BO614">
            <v>2908.1333950840644</v>
          </cell>
          <cell r="BP614">
            <v>4232.2377745378808</v>
          </cell>
          <cell r="BQ614">
            <v>204</v>
          </cell>
        </row>
        <row r="615">
          <cell r="F615" t="str">
            <v>103_</v>
          </cell>
          <cell r="J615" t="str">
            <v>НП4</v>
          </cell>
          <cell r="M615" t="str">
            <v>горизонт 500м.</v>
          </cell>
          <cell r="P615">
            <v>31</v>
          </cell>
          <cell r="T615">
            <v>44916.079366000005</v>
          </cell>
          <cell r="V615">
            <v>0</v>
          </cell>
          <cell r="W615">
            <v>1694.2752359999999</v>
          </cell>
          <cell r="X615">
            <v>725.09</v>
          </cell>
          <cell r="Y615">
            <v>15908.45</v>
          </cell>
          <cell r="AB615">
            <v>833.30000000000007</v>
          </cell>
          <cell r="AE615">
            <v>192.3</v>
          </cell>
          <cell r="AF615">
            <v>265.59968782518212</v>
          </cell>
          <cell r="AH615">
            <v>6006.5617278688533</v>
          </cell>
          <cell r="AI615">
            <v>9896.6532492763163</v>
          </cell>
          <cell r="AL615">
            <v>990</v>
          </cell>
          <cell r="AN615">
            <v>7440</v>
          </cell>
          <cell r="AQ615">
            <v>4918.4501249195946</v>
          </cell>
          <cell r="AW615">
            <v>892.38095238095195</v>
          </cell>
          <cell r="AY615">
            <v>0</v>
          </cell>
          <cell r="BB615">
            <v>4879.8119999999999</v>
          </cell>
          <cell r="BF615">
            <v>0</v>
          </cell>
          <cell r="BH615">
            <v>4458.7175845000002</v>
          </cell>
          <cell r="BI615">
            <v>3317</v>
          </cell>
          <cell r="BJ615">
            <v>3780.0919199999994</v>
          </cell>
          <cell r="BK615">
            <v>1930.5514800000001</v>
          </cell>
          <cell r="BL615">
            <v>418.5</v>
          </cell>
          <cell r="BM615">
            <v>5356.6252410000006</v>
          </cell>
          <cell r="BN615">
            <v>3046</v>
          </cell>
          <cell r="BO615">
            <v>2887.2902096136695</v>
          </cell>
          <cell r="BP615">
            <v>4189.8871725386434</v>
          </cell>
          <cell r="BQ615">
            <v>204</v>
          </cell>
        </row>
        <row r="616">
          <cell r="F616">
            <v>104</v>
          </cell>
          <cell r="J616" t="str">
            <v>НП2-3</v>
          </cell>
          <cell r="M616" t="str">
            <v>горизонт 500м.</v>
          </cell>
          <cell r="P616">
            <v>29</v>
          </cell>
          <cell r="T616">
            <v>39004.878953999985</v>
          </cell>
          <cell r="V616">
            <v>0</v>
          </cell>
          <cell r="W616">
            <v>63011.150666000001</v>
          </cell>
          <cell r="X616">
            <v>678.31000000000006</v>
          </cell>
          <cell r="Y616">
            <v>14408.45</v>
          </cell>
          <cell r="AB616">
            <v>845</v>
          </cell>
          <cell r="AE616">
            <v>192.3</v>
          </cell>
          <cell r="AF616">
            <v>246.99188345473465</v>
          </cell>
          <cell r="AH616">
            <v>0</v>
          </cell>
          <cell r="AI616">
            <v>10035.607819078947</v>
          </cell>
          <cell r="AL616">
            <v>990</v>
          </cell>
          <cell r="AN616">
            <v>2030</v>
          </cell>
          <cell r="AQ616">
            <v>3132</v>
          </cell>
          <cell r="AW616">
            <v>0</v>
          </cell>
          <cell r="AY616">
            <v>0</v>
          </cell>
          <cell r="BB616">
            <v>4406.8118228399999</v>
          </cell>
          <cell r="BF616">
            <v>0</v>
          </cell>
          <cell r="BH616">
            <v>4171.0583855000004</v>
          </cell>
          <cell r="BN616">
            <v>3046</v>
          </cell>
          <cell r="BO616">
            <v>2059.9926255263158</v>
          </cell>
          <cell r="BP616">
            <v>642.384847483871</v>
          </cell>
          <cell r="BQ616">
            <v>0</v>
          </cell>
        </row>
        <row r="617">
          <cell r="C617" t="str">
            <v>ГРП</v>
          </cell>
          <cell r="F617">
            <v>104</v>
          </cell>
          <cell r="J617" t="str">
            <v>Ю2-6</v>
          </cell>
          <cell r="M617" t="str">
            <v>горизонт 500м.</v>
          </cell>
          <cell r="P617">
            <v>29</v>
          </cell>
          <cell r="T617">
            <v>39004.878954000007</v>
          </cell>
          <cell r="V617">
            <v>0</v>
          </cell>
          <cell r="W617">
            <v>1694.2752359999999</v>
          </cell>
          <cell r="X617">
            <v>678.31</v>
          </cell>
          <cell r="Y617">
            <v>14408.45</v>
          </cell>
          <cell r="AB617">
            <v>845</v>
          </cell>
          <cell r="AE617">
            <v>192.3</v>
          </cell>
          <cell r="AF617">
            <v>250.30316634458154</v>
          </cell>
          <cell r="AH617">
            <v>0</v>
          </cell>
          <cell r="AI617">
            <v>10035.607819078949</v>
          </cell>
          <cell r="AL617">
            <v>990</v>
          </cell>
          <cell r="AN617">
            <v>2030</v>
          </cell>
          <cell r="AQ617">
            <v>3132</v>
          </cell>
          <cell r="AW617">
            <v>11248</v>
          </cell>
          <cell r="AY617">
            <v>1400</v>
          </cell>
          <cell r="BB617">
            <v>4406.8118228399999</v>
          </cell>
          <cell r="BF617">
            <v>9030.7000000000007</v>
          </cell>
          <cell r="BH617">
            <v>4171.0583855000004</v>
          </cell>
          <cell r="BN617">
            <v>9193</v>
          </cell>
          <cell r="BO617">
            <v>2059.9926255263158</v>
          </cell>
          <cell r="BP617">
            <v>953.49083826728111</v>
          </cell>
          <cell r="BQ617">
            <v>19</v>
          </cell>
        </row>
        <row r="618">
          <cell r="C618" t="str">
            <v>ГРП</v>
          </cell>
          <cell r="F618">
            <v>104</v>
          </cell>
          <cell r="J618" t="str">
            <v>Ю2-6</v>
          </cell>
          <cell r="M618" t="str">
            <v>горизонт 500м.</v>
          </cell>
          <cell r="P618">
            <v>29</v>
          </cell>
          <cell r="T618">
            <v>39004.878954000007</v>
          </cell>
          <cell r="V618">
            <v>0</v>
          </cell>
          <cell r="W618">
            <v>1694.2752359999999</v>
          </cell>
          <cell r="X618">
            <v>678.31</v>
          </cell>
          <cell r="Y618">
            <v>14408.45</v>
          </cell>
          <cell r="AB618">
            <v>845</v>
          </cell>
          <cell r="AE618">
            <v>192.3</v>
          </cell>
          <cell r="AF618">
            <v>247.62143600416232</v>
          </cell>
          <cell r="AH618">
            <v>0</v>
          </cell>
          <cell r="AI618">
            <v>10035.607819078949</v>
          </cell>
          <cell r="AL618">
            <v>990</v>
          </cell>
          <cell r="AN618">
            <v>2030</v>
          </cell>
          <cell r="AQ618">
            <v>3132</v>
          </cell>
          <cell r="AW618">
            <v>11248</v>
          </cell>
          <cell r="AY618">
            <v>1400</v>
          </cell>
          <cell r="BB618">
            <v>4406.8118228399999</v>
          </cell>
          <cell r="BF618">
            <v>9030.7000000000007</v>
          </cell>
          <cell r="BH618">
            <v>4171.0583855000004</v>
          </cell>
          <cell r="BN618">
            <v>9193</v>
          </cell>
          <cell r="BO618">
            <v>2059.9926255263158</v>
          </cell>
          <cell r="BP618">
            <v>928.29882597849462</v>
          </cell>
          <cell r="BQ618">
            <v>19</v>
          </cell>
        </row>
        <row r="619">
          <cell r="C619" t="str">
            <v>ГРП</v>
          </cell>
          <cell r="F619">
            <v>104</v>
          </cell>
          <cell r="J619" t="str">
            <v>Ю2-6</v>
          </cell>
          <cell r="M619" t="str">
            <v>горизонт 500м.</v>
          </cell>
          <cell r="N619" t="str">
            <v>пилот</v>
          </cell>
          <cell r="P619">
            <v>36</v>
          </cell>
          <cell r="T619">
            <v>48419.849736000004</v>
          </cell>
          <cell r="V619">
            <v>0</v>
          </cell>
          <cell r="W619">
            <v>1694.2752359999999</v>
          </cell>
          <cell r="X619">
            <v>842.04</v>
          </cell>
          <cell r="Y619">
            <v>18755.45</v>
          </cell>
          <cell r="AB619">
            <v>1105</v>
          </cell>
          <cell r="AE619">
            <v>192.3</v>
          </cell>
          <cell r="AF619">
            <v>307.58355879292401</v>
          </cell>
          <cell r="AH619">
            <v>0</v>
          </cell>
          <cell r="AI619">
            <v>13123.487148026317</v>
          </cell>
          <cell r="AL619">
            <v>1155</v>
          </cell>
          <cell r="AN619">
            <v>2520</v>
          </cell>
          <cell r="AQ619">
            <v>3888</v>
          </cell>
          <cell r="AW619">
            <v>11248</v>
          </cell>
          <cell r="AY619">
            <v>1400</v>
          </cell>
          <cell r="BB619">
            <v>4406.8118228399999</v>
          </cell>
          <cell r="BF619">
            <v>9030.7000000000007</v>
          </cell>
          <cell r="BH619">
            <v>5177.8655820000004</v>
          </cell>
          <cell r="BN619">
            <v>9193</v>
          </cell>
          <cell r="BO619">
            <v>2320.2229718421054</v>
          </cell>
          <cell r="BP619">
            <v>1044.4278582365591</v>
          </cell>
          <cell r="BQ619">
            <v>19</v>
          </cell>
        </row>
        <row r="620">
          <cell r="C620" t="str">
            <v>ГРП</v>
          </cell>
          <cell r="F620">
            <v>104</v>
          </cell>
          <cell r="J620" t="str">
            <v>Ю2-6</v>
          </cell>
          <cell r="M620" t="str">
            <v>горизонт 500м.</v>
          </cell>
          <cell r="P620">
            <v>29</v>
          </cell>
          <cell r="T620">
            <v>39004.878954000007</v>
          </cell>
          <cell r="V620">
            <v>0</v>
          </cell>
          <cell r="W620">
            <v>1694.2752359999999</v>
          </cell>
          <cell r="X620">
            <v>678.31000000000006</v>
          </cell>
          <cell r="Y620">
            <v>14408.45</v>
          </cell>
          <cell r="AB620">
            <v>845</v>
          </cell>
          <cell r="AE620">
            <v>192.3</v>
          </cell>
          <cell r="AF620">
            <v>248.07929240374608</v>
          </cell>
          <cell r="AH620">
            <v>0</v>
          </cell>
          <cell r="AI620">
            <v>10035.607819078947</v>
          </cell>
          <cell r="AL620">
            <v>990</v>
          </cell>
          <cell r="AN620">
            <v>2030</v>
          </cell>
          <cell r="AQ620">
            <v>3132</v>
          </cell>
          <cell r="AW620">
            <v>11248</v>
          </cell>
          <cell r="AY620">
            <v>1400</v>
          </cell>
          <cell r="BB620">
            <v>4406.8118228399999</v>
          </cell>
          <cell r="BF620">
            <v>9030.7000000000007</v>
          </cell>
          <cell r="BH620">
            <v>4171.0583855000004</v>
          </cell>
          <cell r="BN620">
            <v>9193</v>
          </cell>
          <cell r="BO620">
            <v>2059.9926255263158</v>
          </cell>
          <cell r="BP620">
            <v>932.59990124731189</v>
          </cell>
          <cell r="BQ620">
            <v>19</v>
          </cell>
        </row>
        <row r="621">
          <cell r="C621" t="str">
            <v>ГРП</v>
          </cell>
          <cell r="F621">
            <v>104</v>
          </cell>
          <cell r="J621" t="str">
            <v>Ю2-6</v>
          </cell>
          <cell r="M621" t="str">
            <v>горизонт 500м.</v>
          </cell>
          <cell r="P621">
            <v>29</v>
          </cell>
          <cell r="T621">
            <v>39004.878954000007</v>
          </cell>
          <cell r="V621">
            <v>0</v>
          </cell>
          <cell r="W621">
            <v>1694.2752359999999</v>
          </cell>
          <cell r="X621">
            <v>678.31</v>
          </cell>
          <cell r="Y621">
            <v>14408.45</v>
          </cell>
          <cell r="AB621">
            <v>845</v>
          </cell>
          <cell r="AE621">
            <v>192.3</v>
          </cell>
          <cell r="AF621">
            <v>247.50697190426638</v>
          </cell>
          <cell r="AH621">
            <v>0</v>
          </cell>
          <cell r="AI621">
            <v>10035.607819078947</v>
          </cell>
          <cell r="AL621">
            <v>990</v>
          </cell>
          <cell r="AN621">
            <v>2030</v>
          </cell>
          <cell r="AQ621">
            <v>3132</v>
          </cell>
          <cell r="AW621">
            <v>11248</v>
          </cell>
          <cell r="AY621">
            <v>1400</v>
          </cell>
          <cell r="BB621">
            <v>4406.8118228399999</v>
          </cell>
          <cell r="BF621">
            <v>9030.7000000000007</v>
          </cell>
          <cell r="BH621">
            <v>4171.0583855000004</v>
          </cell>
          <cell r="BN621">
            <v>9193</v>
          </cell>
          <cell r="BO621">
            <v>2059.9926255263158</v>
          </cell>
          <cell r="BP621">
            <v>927.22355716129027</v>
          </cell>
          <cell r="BQ621">
            <v>19</v>
          </cell>
        </row>
        <row r="622">
          <cell r="C622" t="str">
            <v>ГРП</v>
          </cell>
          <cell r="F622">
            <v>104</v>
          </cell>
          <cell r="J622" t="str">
            <v>Ю2-6</v>
          </cell>
          <cell r="M622" t="str">
            <v>горизонт 500м.</v>
          </cell>
          <cell r="P622">
            <v>29</v>
          </cell>
          <cell r="T622">
            <v>39004.878954000007</v>
          </cell>
          <cell r="V622">
            <v>0</v>
          </cell>
          <cell r="W622">
            <v>1694.2752359999999</v>
          </cell>
          <cell r="X622">
            <v>678.31</v>
          </cell>
          <cell r="Y622">
            <v>14408.45</v>
          </cell>
          <cell r="AB622">
            <v>845</v>
          </cell>
          <cell r="AE622">
            <v>192.3</v>
          </cell>
          <cell r="AF622">
            <v>246.99188345473465</v>
          </cell>
          <cell r="AH622">
            <v>0</v>
          </cell>
          <cell r="AI622">
            <v>10035.607819078947</v>
          </cell>
          <cell r="AL622">
            <v>990</v>
          </cell>
          <cell r="AN622">
            <v>2030</v>
          </cell>
          <cell r="AQ622">
            <v>3132</v>
          </cell>
          <cell r="AW622">
            <v>11248</v>
          </cell>
          <cell r="AY622">
            <v>1400</v>
          </cell>
          <cell r="BB622">
            <v>4406.8118228399999</v>
          </cell>
          <cell r="BF622">
            <v>9030.7000000000007</v>
          </cell>
          <cell r="BH622">
            <v>4171.0583855000004</v>
          </cell>
          <cell r="BN622">
            <v>9193</v>
          </cell>
          <cell r="BO622">
            <v>2059.9926255263158</v>
          </cell>
          <cell r="BP622">
            <v>922.384847483871</v>
          </cell>
          <cell r="BQ622">
            <v>19</v>
          </cell>
        </row>
        <row r="623">
          <cell r="C623" t="str">
            <v>ГРП</v>
          </cell>
          <cell r="F623">
            <v>104</v>
          </cell>
          <cell r="J623" t="str">
            <v>Ю2-6</v>
          </cell>
          <cell r="M623" t="str">
            <v>горизонт 500м.</v>
          </cell>
          <cell r="P623">
            <v>29</v>
          </cell>
          <cell r="T623">
            <v>39004.878954000007</v>
          </cell>
          <cell r="V623">
            <v>0</v>
          </cell>
          <cell r="W623">
            <v>1694.2752359999999</v>
          </cell>
          <cell r="X623">
            <v>678.31</v>
          </cell>
          <cell r="Y623">
            <v>14408.45</v>
          </cell>
          <cell r="AB623">
            <v>845</v>
          </cell>
          <cell r="AE623">
            <v>192.3</v>
          </cell>
          <cell r="AF623">
            <v>248.13652445369408</v>
          </cell>
          <cell r="AH623">
            <v>0</v>
          </cell>
          <cell r="AI623">
            <v>10035.607819078947</v>
          </cell>
          <cell r="AL623">
            <v>990</v>
          </cell>
          <cell r="AN623">
            <v>2030</v>
          </cell>
          <cell r="AQ623">
            <v>3132</v>
          </cell>
          <cell r="AW623">
            <v>11248</v>
          </cell>
          <cell r="AY623">
            <v>1400</v>
          </cell>
          <cell r="BB623">
            <v>4406.8118228399999</v>
          </cell>
          <cell r="BF623">
            <v>9030.7000000000007</v>
          </cell>
          <cell r="BH623">
            <v>4171.0583855000004</v>
          </cell>
          <cell r="BN623">
            <v>9193</v>
          </cell>
          <cell r="BO623">
            <v>2059.9926255263158</v>
          </cell>
          <cell r="BP623">
            <v>933.13753565591401</v>
          </cell>
          <cell r="BQ623">
            <v>19</v>
          </cell>
        </row>
        <row r="624">
          <cell r="F624" t="str">
            <v>ЦПС</v>
          </cell>
          <cell r="J624" t="str">
            <v>НП2-3</v>
          </cell>
          <cell r="M624" t="str">
            <v>горизонт 500м.</v>
          </cell>
          <cell r="P624">
            <v>18</v>
          </cell>
          <cell r="T624">
            <v>14399.999999999985</v>
          </cell>
          <cell r="V624">
            <v>0</v>
          </cell>
          <cell r="W624">
            <v>87000</v>
          </cell>
          <cell r="X624">
            <v>421.02</v>
          </cell>
          <cell r="Y624">
            <v>11000</v>
          </cell>
          <cell r="AB624">
            <v>351</v>
          </cell>
          <cell r="AE624">
            <v>192.3</v>
          </cell>
          <cell r="AF624">
            <v>154.33548387096772</v>
          </cell>
          <cell r="AH624">
            <v>0</v>
          </cell>
          <cell r="AI624">
            <v>4168.6370940789475</v>
          </cell>
          <cell r="AL624">
            <v>990</v>
          </cell>
          <cell r="AN624">
            <v>540</v>
          </cell>
          <cell r="AQ624">
            <v>2732.0651748251748</v>
          </cell>
          <cell r="AW624">
            <v>0</v>
          </cell>
          <cell r="AY624">
            <v>0</v>
          </cell>
          <cell r="BB624">
            <v>3593.66</v>
          </cell>
          <cell r="BF624">
            <v>0</v>
          </cell>
          <cell r="BH624">
            <v>2334.2041755000005</v>
          </cell>
          <cell r="BI624">
            <v>2464.65</v>
          </cell>
          <cell r="BJ624">
            <v>6280.0919199999989</v>
          </cell>
          <cell r="BK624">
            <v>1930.5514800000001</v>
          </cell>
          <cell r="BL624">
            <v>243</v>
          </cell>
          <cell r="BM624">
            <v>2212.3065360000001</v>
          </cell>
          <cell r="BN624">
            <v>0</v>
          </cell>
          <cell r="BO624">
            <v>1937.8381880465588</v>
          </cell>
          <cell r="BP624">
            <v>1585.6179999999999</v>
          </cell>
          <cell r="BQ624">
            <v>203.99999999999997</v>
          </cell>
        </row>
        <row r="625">
          <cell r="F625" t="str">
            <v>ЦПС</v>
          </cell>
          <cell r="J625" t="str">
            <v>НП2-3</v>
          </cell>
          <cell r="M625" t="str">
            <v>горизонт 500м.</v>
          </cell>
          <cell r="P625">
            <v>18</v>
          </cell>
          <cell r="T625">
            <v>14399.999999999998</v>
          </cell>
          <cell r="V625">
            <v>0</v>
          </cell>
          <cell r="W625">
            <v>9000</v>
          </cell>
          <cell r="X625">
            <v>421.02000000000004</v>
          </cell>
          <cell r="Y625">
            <v>11000</v>
          </cell>
          <cell r="AB625">
            <v>351</v>
          </cell>
          <cell r="AE625">
            <v>192.3</v>
          </cell>
          <cell r="AF625">
            <v>153.47700312174817</v>
          </cell>
          <cell r="AH625">
            <v>0</v>
          </cell>
          <cell r="AI625">
            <v>4168.6370940789475</v>
          </cell>
          <cell r="AL625">
            <v>990</v>
          </cell>
          <cell r="AN625">
            <v>540</v>
          </cell>
          <cell r="AQ625">
            <v>2219.0126260367542</v>
          </cell>
          <cell r="AW625">
            <v>0</v>
          </cell>
          <cell r="AY625">
            <v>0</v>
          </cell>
          <cell r="BB625">
            <v>3593.66</v>
          </cell>
          <cell r="BF625">
            <v>0</v>
          </cell>
          <cell r="BH625">
            <v>2334.2041755000005</v>
          </cell>
          <cell r="BI625">
            <v>2464.65</v>
          </cell>
          <cell r="BJ625">
            <v>3780.0919199999994</v>
          </cell>
          <cell r="BK625">
            <v>1930.5514800000001</v>
          </cell>
          <cell r="BL625">
            <v>243</v>
          </cell>
          <cell r="BM625">
            <v>2212.3065360000001</v>
          </cell>
          <cell r="BN625">
            <v>0</v>
          </cell>
          <cell r="BO625">
            <v>1937.8381880465588</v>
          </cell>
          <cell r="BP625">
            <v>1585.6179999999999</v>
          </cell>
          <cell r="BQ625">
            <v>203.99999999999997</v>
          </cell>
        </row>
        <row r="626">
          <cell r="F626" t="str">
            <v>ЦПС</v>
          </cell>
          <cell r="J626" t="str">
            <v>НП2-3</v>
          </cell>
          <cell r="M626" t="str">
            <v>горизонт 500м.</v>
          </cell>
          <cell r="P626">
            <v>18</v>
          </cell>
          <cell r="T626">
            <v>14400</v>
          </cell>
          <cell r="V626">
            <v>0</v>
          </cell>
          <cell r="W626">
            <v>9000</v>
          </cell>
          <cell r="X626">
            <v>421.02</v>
          </cell>
          <cell r="Y626">
            <v>11000</v>
          </cell>
          <cell r="AB626">
            <v>351</v>
          </cell>
          <cell r="AE626">
            <v>192.3</v>
          </cell>
          <cell r="AF626">
            <v>153.76316337148802</v>
          </cell>
          <cell r="AH626">
            <v>0</v>
          </cell>
          <cell r="AI626">
            <v>4168.6370940789475</v>
          </cell>
          <cell r="AL626">
            <v>990</v>
          </cell>
          <cell r="AN626">
            <v>540</v>
          </cell>
          <cell r="AQ626">
            <v>2089.6884645994833</v>
          </cell>
          <cell r="AW626">
            <v>0</v>
          </cell>
          <cell r="AY626">
            <v>0</v>
          </cell>
          <cell r="BB626">
            <v>3593.66</v>
          </cell>
          <cell r="BF626">
            <v>0</v>
          </cell>
          <cell r="BH626">
            <v>2334.2041755</v>
          </cell>
          <cell r="BI626">
            <v>2464.65</v>
          </cell>
          <cell r="BJ626">
            <v>3780.0919199999994</v>
          </cell>
          <cell r="BK626">
            <v>1930.5514800000001</v>
          </cell>
          <cell r="BL626">
            <v>243</v>
          </cell>
          <cell r="BM626">
            <v>2212.3065360000001</v>
          </cell>
          <cell r="BN626">
            <v>0</v>
          </cell>
          <cell r="BO626">
            <v>1937.8381880465588</v>
          </cell>
          <cell r="BP626">
            <v>1585.6179999999999</v>
          </cell>
          <cell r="BQ626">
            <v>203.99999999999997</v>
          </cell>
        </row>
        <row r="627">
          <cell r="F627" t="str">
            <v>ЦПС</v>
          </cell>
          <cell r="J627" t="str">
            <v>НП2-3</v>
          </cell>
          <cell r="M627" t="str">
            <v>горизонт 500м.</v>
          </cell>
          <cell r="P627">
            <v>18</v>
          </cell>
          <cell r="T627">
            <v>14400.000000000004</v>
          </cell>
          <cell r="V627">
            <v>0</v>
          </cell>
          <cell r="W627">
            <v>9000</v>
          </cell>
          <cell r="X627">
            <v>421.02</v>
          </cell>
          <cell r="Y627">
            <v>11000</v>
          </cell>
          <cell r="AB627">
            <v>351</v>
          </cell>
          <cell r="AE627">
            <v>192.3</v>
          </cell>
          <cell r="AF627">
            <v>154.22101977107181</v>
          </cell>
          <cell r="AH627">
            <v>0</v>
          </cell>
          <cell r="AI627">
            <v>4168.6370940789475</v>
          </cell>
          <cell r="AL627">
            <v>990</v>
          </cell>
          <cell r="AN627">
            <v>540</v>
          </cell>
          <cell r="AQ627">
            <v>2055.6570222222222</v>
          </cell>
          <cell r="AW627">
            <v>0</v>
          </cell>
          <cell r="AY627">
            <v>0</v>
          </cell>
          <cell r="BB627">
            <v>3593.66</v>
          </cell>
          <cell r="BF627">
            <v>0</v>
          </cell>
          <cell r="BH627">
            <v>2334.2041755</v>
          </cell>
          <cell r="BI627">
            <v>2464.65</v>
          </cell>
          <cell r="BJ627">
            <v>3780.0919199999994</v>
          </cell>
          <cell r="BK627">
            <v>1930.5514800000001</v>
          </cell>
          <cell r="BL627">
            <v>243</v>
          </cell>
          <cell r="BM627">
            <v>2212.3065360000001</v>
          </cell>
          <cell r="BN627">
            <v>0</v>
          </cell>
          <cell r="BO627">
            <v>1937.8381880465588</v>
          </cell>
          <cell r="BP627">
            <v>1585.6179999999999</v>
          </cell>
          <cell r="BQ627">
            <v>203.99999999999997</v>
          </cell>
        </row>
        <row r="628">
          <cell r="F628" t="str">
            <v>ЦПС</v>
          </cell>
          <cell r="J628" t="str">
            <v>НП2-3</v>
          </cell>
          <cell r="M628" t="str">
            <v>горизонт 500м.</v>
          </cell>
          <cell r="P628">
            <v>18</v>
          </cell>
          <cell r="T628">
            <v>14399.999999999998</v>
          </cell>
          <cell r="V628">
            <v>0</v>
          </cell>
          <cell r="W628">
            <v>9000</v>
          </cell>
          <cell r="X628">
            <v>421.02</v>
          </cell>
          <cell r="Y628">
            <v>11000</v>
          </cell>
          <cell r="AB628">
            <v>351</v>
          </cell>
          <cell r="AE628">
            <v>192.3</v>
          </cell>
          <cell r="AF628">
            <v>153.30530697190426</v>
          </cell>
          <cell r="AH628">
            <v>0</v>
          </cell>
          <cell r="AI628">
            <v>4168.6370940789475</v>
          </cell>
          <cell r="AL628">
            <v>990</v>
          </cell>
          <cell r="AN628">
            <v>540</v>
          </cell>
          <cell r="AQ628">
            <v>2050.5420000000004</v>
          </cell>
          <cell r="AW628">
            <v>0</v>
          </cell>
          <cell r="AY628">
            <v>0</v>
          </cell>
          <cell r="BB628">
            <v>3593.66</v>
          </cell>
          <cell r="BF628">
            <v>0</v>
          </cell>
          <cell r="BH628">
            <v>2334.2041755000005</v>
          </cell>
          <cell r="BI628">
            <v>2464.65</v>
          </cell>
          <cell r="BJ628">
            <v>3780.0919199999994</v>
          </cell>
          <cell r="BK628">
            <v>1930.5514800000001</v>
          </cell>
          <cell r="BL628">
            <v>243</v>
          </cell>
          <cell r="BM628">
            <v>2212.3065360000001</v>
          </cell>
          <cell r="BN628">
            <v>0</v>
          </cell>
          <cell r="BO628">
            <v>1937.8381880465588</v>
          </cell>
          <cell r="BP628">
            <v>1585.6179999999999</v>
          </cell>
          <cell r="BQ628">
            <v>203.99999999999997</v>
          </cell>
        </row>
        <row r="629">
          <cell r="F629" t="str">
            <v>ЦПС</v>
          </cell>
          <cell r="J629" t="str">
            <v>НП2-3</v>
          </cell>
          <cell r="M629" t="str">
            <v>горизонт 500м.</v>
          </cell>
          <cell r="P629">
            <v>18</v>
          </cell>
          <cell r="T629">
            <v>14399.999999999998</v>
          </cell>
          <cell r="V629">
            <v>0</v>
          </cell>
          <cell r="W629">
            <v>9000</v>
          </cell>
          <cell r="X629">
            <v>421.02</v>
          </cell>
          <cell r="Y629">
            <v>11000</v>
          </cell>
          <cell r="AB629">
            <v>351</v>
          </cell>
          <cell r="AE629">
            <v>192.3</v>
          </cell>
          <cell r="AF629">
            <v>153.30530697190426</v>
          </cell>
          <cell r="AH629">
            <v>0</v>
          </cell>
          <cell r="AI629">
            <v>4168.6370940789475</v>
          </cell>
          <cell r="AL629">
            <v>990</v>
          </cell>
          <cell r="AN629">
            <v>540</v>
          </cell>
          <cell r="AQ629">
            <v>2009.9372079207924</v>
          </cell>
          <cell r="AW629">
            <v>0</v>
          </cell>
          <cell r="AY629">
            <v>0</v>
          </cell>
          <cell r="BB629">
            <v>3593.66</v>
          </cell>
          <cell r="BF629">
            <v>0</v>
          </cell>
          <cell r="BH629">
            <v>2334.2041755000005</v>
          </cell>
          <cell r="BI629">
            <v>2464.65</v>
          </cell>
          <cell r="BJ629">
            <v>3780.0919199999994</v>
          </cell>
          <cell r="BK629">
            <v>1930.5514800000001</v>
          </cell>
          <cell r="BL629">
            <v>243</v>
          </cell>
          <cell r="BM629">
            <v>2212.3065360000001</v>
          </cell>
          <cell r="BN629">
            <v>0</v>
          </cell>
          <cell r="BO629">
            <v>1937.8381880465588</v>
          </cell>
          <cell r="BP629">
            <v>1585.6179999999999</v>
          </cell>
          <cell r="BQ629">
            <v>203.99999999999997</v>
          </cell>
        </row>
        <row r="630">
          <cell r="F630" t="str">
            <v>ЦПС</v>
          </cell>
          <cell r="J630" t="str">
            <v>НП2-3</v>
          </cell>
          <cell r="M630" t="str">
            <v>горизонт 500м.</v>
          </cell>
          <cell r="P630">
            <v>18</v>
          </cell>
          <cell r="T630">
            <v>14399.999999999998</v>
          </cell>
          <cell r="V630">
            <v>0</v>
          </cell>
          <cell r="W630">
            <v>9000</v>
          </cell>
          <cell r="X630">
            <v>421.02</v>
          </cell>
          <cell r="Y630">
            <v>11000</v>
          </cell>
          <cell r="AB630">
            <v>351</v>
          </cell>
          <cell r="AE630">
            <v>192.3</v>
          </cell>
          <cell r="AF630">
            <v>153.9920915712799</v>
          </cell>
          <cell r="AH630">
            <v>0</v>
          </cell>
          <cell r="AI630">
            <v>4168.6370940789475</v>
          </cell>
          <cell r="AL630">
            <v>990</v>
          </cell>
          <cell r="AN630">
            <v>540</v>
          </cell>
          <cell r="AQ630">
            <v>2043.511634751957</v>
          </cell>
          <cell r="AW630">
            <v>0</v>
          </cell>
          <cell r="AY630">
            <v>0</v>
          </cell>
          <cell r="BB630">
            <v>3593.66</v>
          </cell>
          <cell r="BF630">
            <v>0</v>
          </cell>
          <cell r="BH630">
            <v>2334.2041755000005</v>
          </cell>
          <cell r="BI630">
            <v>2464.65</v>
          </cell>
          <cell r="BJ630">
            <v>3780.0919199999994</v>
          </cell>
          <cell r="BK630">
            <v>1930.5514800000001</v>
          </cell>
          <cell r="BL630">
            <v>243</v>
          </cell>
          <cell r="BM630">
            <v>2212.3065360000001</v>
          </cell>
          <cell r="BN630">
            <v>0</v>
          </cell>
          <cell r="BO630">
            <v>1937.8381880465588</v>
          </cell>
          <cell r="BP630">
            <v>1585.6179999999999</v>
          </cell>
          <cell r="BQ630">
            <v>203.99999999999997</v>
          </cell>
        </row>
        <row r="631">
          <cell r="F631" t="str">
            <v>ЦПС</v>
          </cell>
          <cell r="J631" t="str">
            <v>НП2-3</v>
          </cell>
          <cell r="M631" t="str">
            <v>горизонт 500м.</v>
          </cell>
          <cell r="P631">
            <v>18</v>
          </cell>
          <cell r="T631">
            <v>14400.000000000002</v>
          </cell>
          <cell r="V631">
            <v>0</v>
          </cell>
          <cell r="W631">
            <v>9000</v>
          </cell>
          <cell r="X631">
            <v>421.02</v>
          </cell>
          <cell r="Y631">
            <v>11000</v>
          </cell>
          <cell r="AB631">
            <v>351</v>
          </cell>
          <cell r="AE631">
            <v>192.3</v>
          </cell>
          <cell r="AF631">
            <v>153.9920915712799</v>
          </cell>
          <cell r="AH631">
            <v>0</v>
          </cell>
          <cell r="AI631">
            <v>4168.6370940789475</v>
          </cell>
          <cell r="AL631">
            <v>990</v>
          </cell>
          <cell r="AN631">
            <v>540</v>
          </cell>
          <cell r="AQ631">
            <v>2155.8202648669917</v>
          </cell>
          <cell r="AW631">
            <v>0</v>
          </cell>
          <cell r="AY631">
            <v>0</v>
          </cell>
          <cell r="BB631">
            <v>3593.66</v>
          </cell>
          <cell r="BF631">
            <v>0</v>
          </cell>
          <cell r="BH631">
            <v>2334.2041755000005</v>
          </cell>
          <cell r="BI631">
            <v>2464.65</v>
          </cell>
          <cell r="BJ631">
            <v>3780.0919199999994</v>
          </cell>
          <cell r="BK631">
            <v>1930.5514800000001</v>
          </cell>
          <cell r="BL631">
            <v>243</v>
          </cell>
          <cell r="BM631">
            <v>2212.3065360000001</v>
          </cell>
          <cell r="BN631">
            <v>0</v>
          </cell>
          <cell r="BO631">
            <v>1937.8381880465588</v>
          </cell>
          <cell r="BP631">
            <v>1585.6179999999999</v>
          </cell>
          <cell r="BQ631">
            <v>203.99999999999997</v>
          </cell>
        </row>
        <row r="632">
          <cell r="F632" t="str">
            <v>ЦПС</v>
          </cell>
          <cell r="J632" t="str">
            <v>НП2-3</v>
          </cell>
          <cell r="M632" t="str">
            <v>горизонт 500м.</v>
          </cell>
          <cell r="P632">
            <v>18</v>
          </cell>
          <cell r="T632">
            <v>14399.999999999998</v>
          </cell>
          <cell r="V632">
            <v>0</v>
          </cell>
          <cell r="W632">
            <v>9000</v>
          </cell>
          <cell r="X632">
            <v>421.02</v>
          </cell>
          <cell r="Y632">
            <v>11000</v>
          </cell>
          <cell r="AB632">
            <v>351</v>
          </cell>
          <cell r="AE632">
            <v>192.3</v>
          </cell>
          <cell r="AF632">
            <v>153.30530697190426</v>
          </cell>
          <cell r="AH632">
            <v>0</v>
          </cell>
          <cell r="AI632">
            <v>4168.6370940789475</v>
          </cell>
          <cell r="AL632">
            <v>990</v>
          </cell>
          <cell r="AN632">
            <v>540</v>
          </cell>
          <cell r="AQ632">
            <v>2346.8630982658965</v>
          </cell>
          <cell r="AW632">
            <v>0</v>
          </cell>
          <cell r="AY632">
            <v>0</v>
          </cell>
          <cell r="BB632">
            <v>3593.66</v>
          </cell>
          <cell r="BF632">
            <v>0</v>
          </cell>
          <cell r="BH632">
            <v>2334.2041755000005</v>
          </cell>
          <cell r="BI632">
            <v>2464.65</v>
          </cell>
          <cell r="BJ632">
            <v>3780.0919199999994</v>
          </cell>
          <cell r="BK632">
            <v>1930.5514800000001</v>
          </cell>
          <cell r="BL632">
            <v>243</v>
          </cell>
          <cell r="BM632">
            <v>2212.3065360000001</v>
          </cell>
          <cell r="BN632">
            <v>0</v>
          </cell>
          <cell r="BO632">
            <v>1937.8381880465588</v>
          </cell>
          <cell r="BP632">
            <v>1585.6179999999999</v>
          </cell>
          <cell r="BQ632">
            <v>203.99999999999997</v>
          </cell>
        </row>
        <row r="633">
          <cell r="F633" t="str">
            <v>ЦПС</v>
          </cell>
          <cell r="J633" t="str">
            <v>НП2-3</v>
          </cell>
          <cell r="M633" t="str">
            <v>горизонт 500м.</v>
          </cell>
          <cell r="P633">
            <v>18</v>
          </cell>
          <cell r="T633">
            <v>14399.999999999998</v>
          </cell>
          <cell r="V633">
            <v>0</v>
          </cell>
          <cell r="W633">
            <v>9000</v>
          </cell>
          <cell r="X633">
            <v>421.02</v>
          </cell>
          <cell r="Y633">
            <v>11000</v>
          </cell>
          <cell r="AB633">
            <v>351</v>
          </cell>
          <cell r="AE633">
            <v>192.3</v>
          </cell>
          <cell r="AF633">
            <v>154.33548387096772</v>
          </cell>
          <cell r="AH633">
            <v>0</v>
          </cell>
          <cell r="AI633">
            <v>4168.6370940789475</v>
          </cell>
          <cell r="AL633">
            <v>990</v>
          </cell>
          <cell r="AN633">
            <v>540</v>
          </cell>
          <cell r="AQ633">
            <v>1788.7140000000002</v>
          </cell>
          <cell r="AW633">
            <v>0</v>
          </cell>
          <cell r="AY633">
            <v>0</v>
          </cell>
          <cell r="BB633">
            <v>3593.66</v>
          </cell>
          <cell r="BF633">
            <v>0</v>
          </cell>
          <cell r="BH633">
            <v>2334.2041755000005</v>
          </cell>
          <cell r="BI633">
            <v>2464.65</v>
          </cell>
          <cell r="BJ633">
            <v>3780.0919199999994</v>
          </cell>
          <cell r="BK633">
            <v>1930.5514800000001</v>
          </cell>
          <cell r="BL633">
            <v>243</v>
          </cell>
          <cell r="BM633">
            <v>2212.3065360000001</v>
          </cell>
          <cell r="BN633">
            <v>0</v>
          </cell>
          <cell r="BO633">
            <v>1937.8381880465588</v>
          </cell>
          <cell r="BP633">
            <v>1585.6179999999999</v>
          </cell>
          <cell r="BQ633">
            <v>203.99999999999997</v>
          </cell>
        </row>
        <row r="634">
          <cell r="F634" t="str">
            <v>ЦПС</v>
          </cell>
          <cell r="J634" t="str">
            <v>НП2-3</v>
          </cell>
          <cell r="M634" t="str">
            <v>горизонт 500м.</v>
          </cell>
          <cell r="P634">
            <v>18</v>
          </cell>
          <cell r="T634">
            <v>14399.999999999998</v>
          </cell>
          <cell r="V634">
            <v>0</v>
          </cell>
          <cell r="W634">
            <v>9000</v>
          </cell>
          <cell r="X634">
            <v>421.02</v>
          </cell>
          <cell r="Y634">
            <v>11000</v>
          </cell>
          <cell r="AB634">
            <v>351</v>
          </cell>
          <cell r="AE634">
            <v>192.3</v>
          </cell>
          <cell r="AF634">
            <v>153.36253902185223</v>
          </cell>
          <cell r="AH634">
            <v>0</v>
          </cell>
          <cell r="AI634">
            <v>4168.6370940789475</v>
          </cell>
          <cell r="AL634">
            <v>990</v>
          </cell>
          <cell r="AN634">
            <v>540</v>
          </cell>
          <cell r="AQ634">
            <v>2420.8750946745563</v>
          </cell>
          <cell r="AW634">
            <v>0</v>
          </cell>
          <cell r="AY634">
            <v>0</v>
          </cell>
          <cell r="BB634">
            <v>3593.66</v>
          </cell>
          <cell r="BF634">
            <v>0</v>
          </cell>
          <cell r="BH634">
            <v>2334.2041755000005</v>
          </cell>
          <cell r="BI634">
            <v>2464.6500000000005</v>
          </cell>
          <cell r="BJ634">
            <v>3780.0919199999994</v>
          </cell>
          <cell r="BK634">
            <v>1930.5514800000001</v>
          </cell>
          <cell r="BL634">
            <v>243</v>
          </cell>
          <cell r="BM634">
            <v>2212.3065360000001</v>
          </cell>
          <cell r="BN634">
            <v>0</v>
          </cell>
          <cell r="BO634">
            <v>1937.8381880465588</v>
          </cell>
          <cell r="BP634">
            <v>1585.6179999999999</v>
          </cell>
          <cell r="BQ634">
            <v>203.99999999999997</v>
          </cell>
        </row>
        <row r="635">
          <cell r="F635" t="str">
            <v>ЦПС</v>
          </cell>
          <cell r="J635" t="str">
            <v>НП2-3</v>
          </cell>
          <cell r="M635" t="str">
            <v>горизонт 500м.</v>
          </cell>
          <cell r="P635">
            <v>18</v>
          </cell>
          <cell r="T635">
            <v>14400</v>
          </cell>
          <cell r="V635">
            <v>0</v>
          </cell>
          <cell r="W635">
            <v>9000</v>
          </cell>
          <cell r="X635">
            <v>421.02</v>
          </cell>
          <cell r="Y635">
            <v>11000</v>
          </cell>
          <cell r="AB635">
            <v>351</v>
          </cell>
          <cell r="AE635">
            <v>192.3</v>
          </cell>
          <cell r="AF635">
            <v>153.30530697190426</v>
          </cell>
          <cell r="AH635">
            <v>0</v>
          </cell>
          <cell r="AI635">
            <v>4168.6370940789475</v>
          </cell>
          <cell r="AL635">
            <v>990</v>
          </cell>
          <cell r="AN635">
            <v>540</v>
          </cell>
          <cell r="AQ635">
            <v>2764.8238928050769</v>
          </cell>
          <cell r="AW635">
            <v>0</v>
          </cell>
          <cell r="AY635">
            <v>0</v>
          </cell>
          <cell r="BB635">
            <v>3593.66</v>
          </cell>
          <cell r="BF635">
            <v>0</v>
          </cell>
          <cell r="BH635">
            <v>2334.2041755</v>
          </cell>
          <cell r="BI635">
            <v>2464.65</v>
          </cell>
          <cell r="BJ635">
            <v>3780</v>
          </cell>
          <cell r="BK635">
            <v>1930.5514800000001</v>
          </cell>
          <cell r="BL635">
            <v>243</v>
          </cell>
          <cell r="BM635">
            <v>2212.3065360000001</v>
          </cell>
          <cell r="BN635">
            <v>0</v>
          </cell>
          <cell r="BO635">
            <v>1642.151717957996</v>
          </cell>
          <cell r="BP635">
            <v>1810.4429999999998</v>
          </cell>
          <cell r="BQ635">
            <v>203.99999999999997</v>
          </cell>
        </row>
        <row r="636">
          <cell r="F636" t="str">
            <v>ЦПС</v>
          </cell>
          <cell r="J636" t="str">
            <v>НП2-3</v>
          </cell>
          <cell r="M636" t="str">
            <v>горизонт 500м.</v>
          </cell>
          <cell r="P636">
            <v>18</v>
          </cell>
          <cell r="T636">
            <v>14399.999999999998</v>
          </cell>
          <cell r="V636">
            <v>0</v>
          </cell>
          <cell r="W636">
            <v>9000</v>
          </cell>
          <cell r="X636">
            <v>421.02000000000004</v>
          </cell>
          <cell r="Y636">
            <v>11000</v>
          </cell>
          <cell r="AB636">
            <v>351</v>
          </cell>
          <cell r="AE636">
            <v>192.3</v>
          </cell>
          <cell r="AF636">
            <v>153.85718745354541</v>
          </cell>
          <cell r="AH636">
            <v>0</v>
          </cell>
          <cell r="AI636">
            <v>4168.6370940789475</v>
          </cell>
          <cell r="AL636">
            <v>990</v>
          </cell>
          <cell r="AN636">
            <v>540</v>
          </cell>
          <cell r="AQ636">
            <v>2876.3294842488936</v>
          </cell>
          <cell r="AW636">
            <v>0</v>
          </cell>
          <cell r="AY636">
            <v>0</v>
          </cell>
          <cell r="BB636">
            <v>3593.66</v>
          </cell>
          <cell r="BF636">
            <v>0</v>
          </cell>
          <cell r="BH636">
            <v>2334.2041755000005</v>
          </cell>
          <cell r="BI636">
            <v>2464.65</v>
          </cell>
          <cell r="BJ636">
            <v>3780</v>
          </cell>
          <cell r="BK636">
            <v>1930.5514800000001</v>
          </cell>
          <cell r="BL636">
            <v>243</v>
          </cell>
          <cell r="BM636">
            <v>2212.3065360000001</v>
          </cell>
          <cell r="BN636">
            <v>0</v>
          </cell>
          <cell r="BO636">
            <v>1642.151717957996</v>
          </cell>
          <cell r="BP636">
            <v>1810.4429999999998</v>
          </cell>
          <cell r="BQ636">
            <v>203.99999999999997</v>
          </cell>
        </row>
        <row r="637">
          <cell r="F637" t="str">
            <v>ПСП</v>
          </cell>
          <cell r="J637" t="str">
            <v>НП2-3</v>
          </cell>
          <cell r="M637" t="str">
            <v>горизонт 500м.</v>
          </cell>
          <cell r="P637">
            <v>18</v>
          </cell>
          <cell r="T637">
            <v>14400</v>
          </cell>
          <cell r="V637">
            <v>0</v>
          </cell>
          <cell r="W637">
            <v>17000</v>
          </cell>
          <cell r="X637">
            <v>421.02</v>
          </cell>
          <cell r="Y637">
            <v>11000</v>
          </cell>
          <cell r="AB637">
            <v>351</v>
          </cell>
          <cell r="AE637">
            <v>192.3</v>
          </cell>
          <cell r="AF637">
            <v>154.40906793518656</v>
          </cell>
          <cell r="AH637">
            <v>0</v>
          </cell>
          <cell r="AI637">
            <v>4168.6370940789475</v>
          </cell>
          <cell r="AL637">
            <v>990</v>
          </cell>
          <cell r="AN637">
            <v>1260</v>
          </cell>
          <cell r="AQ637">
            <v>3943.6145468597688</v>
          </cell>
          <cell r="AW637">
            <v>0</v>
          </cell>
          <cell r="AY637">
            <v>0</v>
          </cell>
          <cell r="BB637">
            <v>3593.66</v>
          </cell>
          <cell r="BF637">
            <v>0</v>
          </cell>
          <cell r="BH637">
            <v>2334.2041755000005</v>
          </cell>
          <cell r="BI637">
            <v>2464.65</v>
          </cell>
          <cell r="BJ637">
            <v>3780.0919199999994</v>
          </cell>
          <cell r="BK637">
            <v>1930.5514800000001</v>
          </cell>
          <cell r="BL637">
            <v>243</v>
          </cell>
          <cell r="BM637">
            <v>2212.3065360000001</v>
          </cell>
          <cell r="BN637">
            <v>0</v>
          </cell>
          <cell r="BO637">
            <v>2028.0877863340643</v>
          </cell>
          <cell r="BP637">
            <v>2460.8075468597685</v>
          </cell>
          <cell r="BQ637">
            <v>203.99999999999997</v>
          </cell>
        </row>
        <row r="638">
          <cell r="F638" t="str">
            <v>ПСП</v>
          </cell>
          <cell r="J638" t="str">
            <v>НП2-3</v>
          </cell>
          <cell r="M638" t="str">
            <v>горизонт 500м.</v>
          </cell>
          <cell r="P638">
            <v>18</v>
          </cell>
          <cell r="T638">
            <v>14400</v>
          </cell>
          <cell r="V638">
            <v>0</v>
          </cell>
          <cell r="W638">
            <v>9000</v>
          </cell>
          <cell r="X638">
            <v>421.02</v>
          </cell>
          <cell r="Y638">
            <v>11000</v>
          </cell>
          <cell r="AB638">
            <v>351</v>
          </cell>
          <cell r="AE638">
            <v>192.3</v>
          </cell>
          <cell r="AF638">
            <v>153.59146722164411</v>
          </cell>
          <cell r="AH638">
            <v>0</v>
          </cell>
          <cell r="AI638">
            <v>4168.6370940789475</v>
          </cell>
          <cell r="AL638">
            <v>990</v>
          </cell>
          <cell r="AN638">
            <v>1260</v>
          </cell>
          <cell r="AQ638">
            <v>4108.5357696283045</v>
          </cell>
          <cell r="AW638">
            <v>0</v>
          </cell>
          <cell r="AY638">
            <v>0</v>
          </cell>
          <cell r="BB638">
            <v>3593.66</v>
          </cell>
          <cell r="BF638">
            <v>0</v>
          </cell>
          <cell r="BH638">
            <v>2334.2041755</v>
          </cell>
          <cell r="BI638">
            <v>2464.65</v>
          </cell>
          <cell r="BJ638">
            <v>3780.0919199999994</v>
          </cell>
          <cell r="BK638">
            <v>1930.5514800000001</v>
          </cell>
          <cell r="BL638">
            <v>243</v>
          </cell>
          <cell r="BM638">
            <v>2212.3065360000001</v>
          </cell>
          <cell r="BN638">
            <v>0</v>
          </cell>
          <cell r="BO638">
            <v>2028.0877863340643</v>
          </cell>
          <cell r="BP638">
            <v>2625.7287696283042</v>
          </cell>
          <cell r="BQ638">
            <v>203.99999999999997</v>
          </cell>
        </row>
        <row r="639">
          <cell r="F639" t="str">
            <v>район ДНС</v>
          </cell>
          <cell r="M639" t="str">
            <v>накл.</v>
          </cell>
          <cell r="P639">
            <v>18</v>
          </cell>
          <cell r="T639">
            <v>14399.999999999985</v>
          </cell>
          <cell r="V639">
            <v>0</v>
          </cell>
          <cell r="W639">
            <v>87000</v>
          </cell>
          <cell r="X639">
            <v>421.02</v>
          </cell>
          <cell r="Y639">
            <v>11000</v>
          </cell>
          <cell r="AB639">
            <v>351</v>
          </cell>
          <cell r="AE639">
            <v>192.3</v>
          </cell>
          <cell r="AF639">
            <v>153.30530697190426</v>
          </cell>
          <cell r="AH639">
            <v>0</v>
          </cell>
          <cell r="AI639">
            <v>4168.6370940789475</v>
          </cell>
          <cell r="AL639">
            <v>990</v>
          </cell>
          <cell r="AN639">
            <v>1260</v>
          </cell>
          <cell r="AQ639">
            <v>1944</v>
          </cell>
          <cell r="AW639">
            <v>0</v>
          </cell>
          <cell r="AY639">
            <v>0</v>
          </cell>
          <cell r="BB639">
            <v>2724.7895425833599</v>
          </cell>
          <cell r="BF639">
            <v>0</v>
          </cell>
          <cell r="BH639">
            <v>2334.2041755000005</v>
          </cell>
          <cell r="BN639">
            <v>0</v>
          </cell>
          <cell r="BO639">
            <v>1590.6349675263159</v>
          </cell>
          <cell r="BP639">
            <v>464.96549264516131</v>
          </cell>
          <cell r="BQ639">
            <v>0</v>
          </cell>
        </row>
        <row r="640">
          <cell r="F640" t="str">
            <v>район ДНС</v>
          </cell>
          <cell r="M640" t="str">
            <v>накл.</v>
          </cell>
          <cell r="P640">
            <v>18</v>
          </cell>
          <cell r="T640">
            <v>14400</v>
          </cell>
          <cell r="V640">
            <v>0</v>
          </cell>
          <cell r="W640">
            <v>9000</v>
          </cell>
          <cell r="X640">
            <v>421.02000000000004</v>
          </cell>
          <cell r="Y640">
            <v>11000</v>
          </cell>
          <cell r="AB640">
            <v>351</v>
          </cell>
          <cell r="AE640">
            <v>192.3</v>
          </cell>
          <cell r="AF640">
            <v>153.93485952133193</v>
          </cell>
          <cell r="AH640">
            <v>0</v>
          </cell>
          <cell r="AI640">
            <v>4168.6370940789475</v>
          </cell>
          <cell r="AL640">
            <v>990</v>
          </cell>
          <cell r="AN640">
            <v>1260</v>
          </cell>
          <cell r="AQ640">
            <v>1944</v>
          </cell>
          <cell r="AW640">
            <v>0</v>
          </cell>
          <cell r="AY640">
            <v>0</v>
          </cell>
          <cell r="BB640">
            <v>2724.7895425833599</v>
          </cell>
          <cell r="BF640">
            <v>0</v>
          </cell>
          <cell r="BH640">
            <v>2334.2041755</v>
          </cell>
          <cell r="BN640">
            <v>0</v>
          </cell>
          <cell r="BO640">
            <v>1590.6349675263159</v>
          </cell>
          <cell r="BP640">
            <v>470.87947113978493</v>
          </cell>
          <cell r="BQ640">
            <v>0</v>
          </cell>
        </row>
        <row r="641">
          <cell r="F641" t="str">
            <v>район ДНС</v>
          </cell>
          <cell r="M641" t="str">
            <v>накл.</v>
          </cell>
          <cell r="P641">
            <v>18</v>
          </cell>
          <cell r="T641">
            <v>14400</v>
          </cell>
          <cell r="V641">
            <v>0</v>
          </cell>
          <cell r="W641">
            <v>9000</v>
          </cell>
          <cell r="X641">
            <v>421.02</v>
          </cell>
          <cell r="Y641">
            <v>11000</v>
          </cell>
          <cell r="AB641">
            <v>351</v>
          </cell>
          <cell r="AE641">
            <v>192.3</v>
          </cell>
          <cell r="AF641">
            <v>154.04932362122787</v>
          </cell>
          <cell r="AH641">
            <v>0</v>
          </cell>
          <cell r="AI641">
            <v>4168.6370940789475</v>
          </cell>
          <cell r="AL641">
            <v>990</v>
          </cell>
          <cell r="AN641">
            <v>1260</v>
          </cell>
          <cell r="AQ641">
            <v>1944</v>
          </cell>
          <cell r="AW641">
            <v>0</v>
          </cell>
          <cell r="AY641">
            <v>0</v>
          </cell>
          <cell r="BB641">
            <v>2724.7895425833599</v>
          </cell>
          <cell r="BF641">
            <v>0</v>
          </cell>
          <cell r="BH641">
            <v>2334.2041755</v>
          </cell>
          <cell r="BN641">
            <v>0</v>
          </cell>
          <cell r="BO641">
            <v>1590.6349675263159</v>
          </cell>
          <cell r="BP641">
            <v>471.95473995698927</v>
          </cell>
          <cell r="BQ641">
            <v>0</v>
          </cell>
        </row>
        <row r="642">
          <cell r="F642" t="str">
            <v>район ДНС</v>
          </cell>
          <cell r="M642" t="str">
            <v>накл.</v>
          </cell>
          <cell r="P642">
            <v>18</v>
          </cell>
          <cell r="T642">
            <v>14399.999999999998</v>
          </cell>
          <cell r="V642">
            <v>0</v>
          </cell>
          <cell r="W642">
            <v>9000</v>
          </cell>
          <cell r="X642">
            <v>421.02</v>
          </cell>
          <cell r="Y642">
            <v>11000</v>
          </cell>
          <cell r="AB642">
            <v>351</v>
          </cell>
          <cell r="AE642">
            <v>192.3</v>
          </cell>
          <cell r="AF642">
            <v>153.30530697190426</v>
          </cell>
          <cell r="AH642">
            <v>0</v>
          </cell>
          <cell r="AI642">
            <v>4168.6370940789475</v>
          </cell>
          <cell r="AL642">
            <v>990</v>
          </cell>
          <cell r="AN642">
            <v>1260</v>
          </cell>
          <cell r="AQ642">
            <v>1944</v>
          </cell>
          <cell r="AW642">
            <v>0</v>
          </cell>
          <cell r="AY642">
            <v>0</v>
          </cell>
          <cell r="BB642">
            <v>2724.7895425833599</v>
          </cell>
          <cell r="BF642">
            <v>0</v>
          </cell>
          <cell r="BH642">
            <v>2334.2041755000005</v>
          </cell>
          <cell r="BN642">
            <v>0</v>
          </cell>
          <cell r="BO642">
            <v>1590.6349675263159</v>
          </cell>
          <cell r="BP642">
            <v>464.96549264516131</v>
          </cell>
          <cell r="BQ642">
            <v>0</v>
          </cell>
        </row>
        <row r="643">
          <cell r="F643" t="str">
            <v>район ДНС</v>
          </cell>
          <cell r="M643" t="str">
            <v>накл.</v>
          </cell>
          <cell r="P643">
            <v>18</v>
          </cell>
          <cell r="T643">
            <v>14399.999999999998</v>
          </cell>
          <cell r="V643">
            <v>0</v>
          </cell>
          <cell r="W643">
            <v>9000</v>
          </cell>
          <cell r="X643">
            <v>421.02</v>
          </cell>
          <cell r="Y643">
            <v>11000</v>
          </cell>
          <cell r="AB643">
            <v>351</v>
          </cell>
          <cell r="AE643">
            <v>192.3</v>
          </cell>
          <cell r="AF643">
            <v>154.33548387096772</v>
          </cell>
          <cell r="AH643">
            <v>0</v>
          </cell>
          <cell r="AI643">
            <v>4168.6370940789475</v>
          </cell>
          <cell r="AL643">
            <v>990</v>
          </cell>
          <cell r="AN643">
            <v>1260</v>
          </cell>
          <cell r="AQ643">
            <v>1944</v>
          </cell>
          <cell r="AW643">
            <v>0</v>
          </cell>
          <cell r="AY643">
            <v>0</v>
          </cell>
          <cell r="BB643">
            <v>2724.7895425833599</v>
          </cell>
          <cell r="BF643">
            <v>0</v>
          </cell>
          <cell r="BH643">
            <v>2334.2041755000005</v>
          </cell>
          <cell r="BN643">
            <v>0</v>
          </cell>
          <cell r="BO643">
            <v>1590.6349675263159</v>
          </cell>
          <cell r="BP643">
            <v>474.64291199999997</v>
          </cell>
          <cell r="BQ643">
            <v>0</v>
          </cell>
        </row>
        <row r="644">
          <cell r="F644" t="str">
            <v>район ДНС</v>
          </cell>
          <cell r="M644" t="str">
            <v>накл.</v>
          </cell>
          <cell r="P644">
            <v>18</v>
          </cell>
          <cell r="T644">
            <v>14400.000000000004</v>
          </cell>
          <cell r="V644">
            <v>0</v>
          </cell>
          <cell r="W644">
            <v>9000</v>
          </cell>
          <cell r="X644">
            <v>421.02</v>
          </cell>
          <cell r="Y644">
            <v>11000</v>
          </cell>
          <cell r="AB644">
            <v>351</v>
          </cell>
          <cell r="AE644">
            <v>192.3</v>
          </cell>
          <cell r="AF644">
            <v>153.41977107180023</v>
          </cell>
          <cell r="AH644">
            <v>0</v>
          </cell>
          <cell r="AI644">
            <v>4168.6370940789475</v>
          </cell>
          <cell r="AL644">
            <v>990</v>
          </cell>
          <cell r="AN644">
            <v>1260</v>
          </cell>
          <cell r="AQ644">
            <v>1944</v>
          </cell>
          <cell r="AW644">
            <v>0</v>
          </cell>
          <cell r="AY644">
            <v>0</v>
          </cell>
          <cell r="BB644">
            <v>2724.7895425833599</v>
          </cell>
          <cell r="BF644">
            <v>0</v>
          </cell>
          <cell r="BH644">
            <v>2334.2041755</v>
          </cell>
          <cell r="BN644">
            <v>0</v>
          </cell>
          <cell r="BO644">
            <v>1590.6349675263159</v>
          </cell>
          <cell r="BP644">
            <v>466.04076146236554</v>
          </cell>
          <cell r="BQ644">
            <v>0</v>
          </cell>
        </row>
        <row r="645">
          <cell r="F645" t="str">
            <v>район ДНС</v>
          </cell>
          <cell r="M645" t="str">
            <v>накл.</v>
          </cell>
          <cell r="P645">
            <v>18</v>
          </cell>
          <cell r="T645">
            <v>14399.999999999998</v>
          </cell>
          <cell r="V645">
            <v>0</v>
          </cell>
          <cell r="W645">
            <v>9000</v>
          </cell>
          <cell r="X645">
            <v>421.02</v>
          </cell>
          <cell r="Y645">
            <v>11000</v>
          </cell>
          <cell r="AB645">
            <v>351</v>
          </cell>
          <cell r="AE645">
            <v>192.3</v>
          </cell>
          <cell r="AF645">
            <v>153.30530697190426</v>
          </cell>
          <cell r="AH645">
            <v>0</v>
          </cell>
          <cell r="AI645">
            <v>4168.6370940789475</v>
          </cell>
          <cell r="AL645">
            <v>990</v>
          </cell>
          <cell r="AN645">
            <v>1260</v>
          </cell>
          <cell r="AQ645">
            <v>1944</v>
          </cell>
          <cell r="AW645">
            <v>0</v>
          </cell>
          <cell r="AY645">
            <v>0</v>
          </cell>
          <cell r="BB645">
            <v>2724.7895425833599</v>
          </cell>
          <cell r="BF645">
            <v>0</v>
          </cell>
          <cell r="BH645">
            <v>2334.2041755000005</v>
          </cell>
          <cell r="BN645">
            <v>0</v>
          </cell>
          <cell r="BO645">
            <v>1590.6349675263159</v>
          </cell>
          <cell r="BP645">
            <v>464.96549264516131</v>
          </cell>
          <cell r="BQ645">
            <v>0</v>
          </cell>
        </row>
        <row r="646">
          <cell r="F646" t="str">
            <v>район ДНС</v>
          </cell>
          <cell r="M646" t="str">
            <v>накл.</v>
          </cell>
          <cell r="P646">
            <v>18</v>
          </cell>
          <cell r="T646">
            <v>14400.000000000004</v>
          </cell>
          <cell r="V646">
            <v>0</v>
          </cell>
          <cell r="W646">
            <v>9000</v>
          </cell>
          <cell r="X646">
            <v>421.02</v>
          </cell>
          <cell r="Y646">
            <v>11000</v>
          </cell>
          <cell r="AB646">
            <v>351</v>
          </cell>
          <cell r="AE646">
            <v>192.3</v>
          </cell>
          <cell r="AF646">
            <v>153.41977107180023</v>
          </cell>
          <cell r="AH646">
            <v>0</v>
          </cell>
          <cell r="AI646">
            <v>4168.6370940789475</v>
          </cell>
          <cell r="AL646">
            <v>990</v>
          </cell>
          <cell r="AN646">
            <v>1260</v>
          </cell>
          <cell r="AQ646">
            <v>1944</v>
          </cell>
          <cell r="AW646">
            <v>0</v>
          </cell>
          <cell r="AY646">
            <v>0</v>
          </cell>
          <cell r="BB646">
            <v>2724.7895425833599</v>
          </cell>
          <cell r="BF646">
            <v>0</v>
          </cell>
          <cell r="BH646">
            <v>2334.2041755</v>
          </cell>
          <cell r="BN646">
            <v>0</v>
          </cell>
          <cell r="BO646">
            <v>1590.6349675263159</v>
          </cell>
          <cell r="BP646">
            <v>466.04076146236554</v>
          </cell>
          <cell r="BQ646">
            <v>0</v>
          </cell>
        </row>
        <row r="647">
          <cell r="F647" t="str">
            <v>район ДНС</v>
          </cell>
          <cell r="M647" t="str">
            <v>накл.</v>
          </cell>
          <cell r="P647">
            <v>18</v>
          </cell>
          <cell r="T647">
            <v>14399.999999999998</v>
          </cell>
          <cell r="V647">
            <v>0</v>
          </cell>
          <cell r="W647">
            <v>9000</v>
          </cell>
          <cell r="X647">
            <v>421.02</v>
          </cell>
          <cell r="Y647">
            <v>11000</v>
          </cell>
          <cell r="AB647">
            <v>351</v>
          </cell>
          <cell r="AE647">
            <v>192.3</v>
          </cell>
          <cell r="AF647">
            <v>154.33548387096772</v>
          </cell>
          <cell r="AH647">
            <v>0</v>
          </cell>
          <cell r="AI647">
            <v>4168.6370940789475</v>
          </cell>
          <cell r="AL647">
            <v>990</v>
          </cell>
          <cell r="AN647">
            <v>1260</v>
          </cell>
          <cell r="AQ647">
            <v>1944</v>
          </cell>
          <cell r="AW647">
            <v>0</v>
          </cell>
          <cell r="AY647">
            <v>0</v>
          </cell>
          <cell r="BB647">
            <v>2724.7895425833599</v>
          </cell>
          <cell r="BF647">
            <v>0</v>
          </cell>
          <cell r="BH647">
            <v>2334.2041755000005</v>
          </cell>
          <cell r="BN647">
            <v>0</v>
          </cell>
          <cell r="BO647">
            <v>1590.6349675263159</v>
          </cell>
          <cell r="BP647">
            <v>474.64291199999997</v>
          </cell>
          <cell r="BQ647">
            <v>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3"/>
  </sheetPr>
  <dimension ref="A1:N22"/>
  <sheetViews>
    <sheetView zoomScale="85" zoomScaleNormal="85" workbookViewId="0">
      <selection activeCell="H9" sqref="H9"/>
    </sheetView>
  </sheetViews>
  <sheetFormatPr defaultRowHeight="15"/>
  <cols>
    <col min="1" max="6" width="18.140625" style="408" customWidth="1"/>
    <col min="7" max="7" width="19.42578125" style="408" customWidth="1"/>
    <col min="8" max="14" width="18.140625" style="408" customWidth="1"/>
    <col min="15" max="16384" width="9.140625" style="407"/>
  </cols>
  <sheetData>
    <row r="1" spans="1:14" ht="34.5" customHeight="1">
      <c r="A1" s="417" t="s">
        <v>249</v>
      </c>
      <c r="B1" s="406"/>
      <c r="C1" s="407"/>
    </row>
    <row r="2" spans="1:14" s="409" customFormat="1" ht="117" customHeight="1">
      <c r="A2" s="430" t="s">
        <v>250</v>
      </c>
      <c r="B2" s="431"/>
      <c r="C2" s="416" t="s">
        <v>251</v>
      </c>
      <c r="D2" s="416" t="s">
        <v>252</v>
      </c>
      <c r="E2" s="416" t="s">
        <v>253</v>
      </c>
      <c r="F2" s="416" t="s">
        <v>254</v>
      </c>
      <c r="G2" s="416" t="s">
        <v>255</v>
      </c>
      <c r="H2" s="416" t="s">
        <v>256</v>
      </c>
      <c r="I2" s="416" t="s">
        <v>257</v>
      </c>
      <c r="J2" s="416" t="s">
        <v>258</v>
      </c>
      <c r="K2" s="416" t="s">
        <v>125</v>
      </c>
      <c r="L2" s="416" t="s">
        <v>287</v>
      </c>
      <c r="M2" s="416" t="s">
        <v>319</v>
      </c>
      <c r="N2" s="416" t="s">
        <v>327</v>
      </c>
    </row>
    <row r="3" spans="1:14">
      <c r="A3" s="413" t="s">
        <v>260</v>
      </c>
      <c r="B3" s="413" t="s">
        <v>280</v>
      </c>
      <c r="C3" s="413" t="s">
        <v>315</v>
      </c>
      <c r="D3" s="413" t="s">
        <v>261</v>
      </c>
      <c r="E3" s="413">
        <v>1</v>
      </c>
      <c r="F3" s="413" t="s">
        <v>262</v>
      </c>
      <c r="G3" s="413">
        <v>1</v>
      </c>
      <c r="H3" s="413" t="s">
        <v>263</v>
      </c>
      <c r="I3" s="413" t="s">
        <v>295</v>
      </c>
      <c r="J3" s="413" t="s">
        <v>264</v>
      </c>
      <c r="K3" s="413" t="s">
        <v>273</v>
      </c>
      <c r="L3" s="413" t="s">
        <v>291</v>
      </c>
      <c r="M3" s="413" t="s">
        <v>11</v>
      </c>
      <c r="N3" s="413" t="s">
        <v>259</v>
      </c>
    </row>
    <row r="4" spans="1:14">
      <c r="A4" s="413" t="s">
        <v>266</v>
      </c>
      <c r="B4" s="413" t="s">
        <v>281</v>
      </c>
      <c r="C4" s="413" t="s">
        <v>316</v>
      </c>
      <c r="D4" s="413" t="s">
        <v>279</v>
      </c>
      <c r="E4" s="413">
        <v>2</v>
      </c>
      <c r="F4" s="410"/>
      <c r="G4" s="413">
        <v>2</v>
      </c>
      <c r="H4" s="413" t="s">
        <v>267</v>
      </c>
      <c r="I4" s="413" t="s">
        <v>296</v>
      </c>
      <c r="J4" s="414" t="s">
        <v>268</v>
      </c>
      <c r="K4" s="414" t="s">
        <v>274</v>
      </c>
      <c r="L4" s="413" t="s">
        <v>292</v>
      </c>
      <c r="M4" s="413" t="s">
        <v>12</v>
      </c>
      <c r="N4" s="414" t="s">
        <v>265</v>
      </c>
    </row>
    <row r="5" spans="1:14">
      <c r="A5" s="413" t="s">
        <v>290</v>
      </c>
      <c r="B5" s="413" t="s">
        <v>282</v>
      </c>
      <c r="C5" s="413" t="s">
        <v>317</v>
      </c>
      <c r="D5" s="410"/>
      <c r="E5" s="413">
        <v>3</v>
      </c>
      <c r="F5" s="410"/>
      <c r="G5" s="413">
        <v>3</v>
      </c>
      <c r="H5" s="410"/>
      <c r="I5" s="413" t="s">
        <v>297</v>
      </c>
      <c r="J5" s="413" t="s">
        <v>269</v>
      </c>
      <c r="K5" s="413" t="s">
        <v>275</v>
      </c>
      <c r="L5" s="413" t="s">
        <v>288</v>
      </c>
      <c r="M5" s="413" t="s">
        <v>13</v>
      </c>
      <c r="N5" s="413" t="s">
        <v>329</v>
      </c>
    </row>
    <row r="6" spans="1:14">
      <c r="A6" s="410"/>
      <c r="B6" s="411"/>
      <c r="C6" s="413" t="s">
        <v>318</v>
      </c>
      <c r="D6" s="410"/>
      <c r="E6" s="413">
        <v>4</v>
      </c>
      <c r="F6" s="410"/>
      <c r="G6" s="413">
        <v>4</v>
      </c>
      <c r="H6" s="410"/>
      <c r="I6" s="413" t="s">
        <v>298</v>
      </c>
      <c r="J6" s="413" t="s">
        <v>270</v>
      </c>
      <c r="K6" s="413" t="s">
        <v>276</v>
      </c>
      <c r="L6" s="413" t="s">
        <v>289</v>
      </c>
      <c r="M6" s="413" t="s">
        <v>320</v>
      </c>
      <c r="N6" s="410"/>
    </row>
    <row r="7" spans="1:14">
      <c r="A7" s="410"/>
      <c r="B7" s="410"/>
      <c r="C7" s="413" t="s">
        <v>389</v>
      </c>
      <c r="D7" s="410"/>
      <c r="E7" s="413">
        <v>5</v>
      </c>
      <c r="F7" s="410"/>
      <c r="G7" s="413">
        <v>5</v>
      </c>
      <c r="H7" s="410"/>
      <c r="I7" s="413" t="s">
        <v>299</v>
      </c>
      <c r="J7" s="413" t="s">
        <v>391</v>
      </c>
      <c r="K7" s="413" t="s">
        <v>277</v>
      </c>
      <c r="L7" s="413" t="s">
        <v>270</v>
      </c>
      <c r="M7" s="415" t="s">
        <v>325</v>
      </c>
      <c r="N7" s="410"/>
    </row>
    <row r="8" spans="1:14">
      <c r="A8" s="411"/>
      <c r="B8" s="410"/>
      <c r="C8" s="413" t="s">
        <v>390</v>
      </c>
      <c r="D8" s="410"/>
      <c r="E8" s="410"/>
      <c r="F8" s="410"/>
      <c r="G8" s="413">
        <v>6</v>
      </c>
      <c r="H8" s="410"/>
      <c r="I8" s="413" t="s">
        <v>300</v>
      </c>
      <c r="J8" s="413" t="s">
        <v>392</v>
      </c>
      <c r="K8" s="410"/>
      <c r="L8" s="413" t="s">
        <v>357</v>
      </c>
      <c r="M8" s="413" t="s">
        <v>321</v>
      </c>
      <c r="N8" s="410"/>
    </row>
    <row r="9" spans="1:14">
      <c r="A9" s="410"/>
      <c r="B9" s="412"/>
      <c r="C9" s="410"/>
      <c r="D9" s="410"/>
      <c r="E9" s="410"/>
      <c r="F9" s="410"/>
      <c r="G9" s="410"/>
      <c r="H9" s="410"/>
      <c r="I9" s="413" t="s">
        <v>301</v>
      </c>
      <c r="J9" s="410"/>
      <c r="K9" s="410"/>
      <c r="L9" s="413" t="s">
        <v>391</v>
      </c>
      <c r="M9" s="413" t="s">
        <v>322</v>
      </c>
      <c r="N9" s="410"/>
    </row>
    <row r="10" spans="1:14">
      <c r="A10" s="410"/>
      <c r="B10" s="412"/>
      <c r="C10" s="410"/>
      <c r="D10" s="410"/>
      <c r="E10" s="410"/>
      <c r="F10" s="410"/>
      <c r="G10" s="410"/>
      <c r="H10" s="410"/>
      <c r="I10" s="413" t="s">
        <v>302</v>
      </c>
      <c r="J10" s="410"/>
      <c r="K10" s="410"/>
      <c r="L10" s="413" t="s">
        <v>393</v>
      </c>
      <c r="M10" s="413" t="s">
        <v>119</v>
      </c>
      <c r="N10" s="410"/>
    </row>
    <row r="11" spans="1:14">
      <c r="A11" s="410"/>
      <c r="B11" s="412"/>
      <c r="C11" s="410"/>
      <c r="D11" s="410"/>
      <c r="E11" s="410"/>
      <c r="F11" s="410"/>
      <c r="G11" s="410"/>
      <c r="H11" s="410"/>
      <c r="I11" s="413" t="s">
        <v>303</v>
      </c>
      <c r="J11" s="410"/>
      <c r="K11" s="410"/>
      <c r="L11" s="410"/>
      <c r="M11" s="413" t="s">
        <v>323</v>
      </c>
      <c r="N11" s="410"/>
    </row>
    <row r="12" spans="1:14">
      <c r="A12" s="410"/>
      <c r="B12" s="412"/>
      <c r="C12" s="410"/>
      <c r="D12" s="410"/>
      <c r="E12" s="410"/>
      <c r="F12" s="410"/>
      <c r="G12" s="410"/>
      <c r="H12" s="410"/>
      <c r="I12" s="413" t="s">
        <v>304</v>
      </c>
      <c r="J12" s="410"/>
      <c r="K12" s="410"/>
      <c r="L12" s="410"/>
      <c r="M12" s="413" t="s">
        <v>3</v>
      </c>
      <c r="N12" s="410"/>
    </row>
    <row r="13" spans="1:14">
      <c r="I13" s="413" t="s">
        <v>305</v>
      </c>
      <c r="M13" s="413" t="s">
        <v>324</v>
      </c>
    </row>
    <row r="14" spans="1:14">
      <c r="I14" s="413" t="s">
        <v>306</v>
      </c>
    </row>
    <row r="15" spans="1:14">
      <c r="I15" s="413" t="s">
        <v>307</v>
      </c>
    </row>
    <row r="16" spans="1:14">
      <c r="I16" s="413" t="s">
        <v>308</v>
      </c>
    </row>
    <row r="17" spans="9:9">
      <c r="I17" s="413" t="s">
        <v>309</v>
      </c>
    </row>
    <row r="18" spans="9:9">
      <c r="I18" s="413" t="s">
        <v>310</v>
      </c>
    </row>
    <row r="19" spans="9:9">
      <c r="I19" s="413" t="s">
        <v>311</v>
      </c>
    </row>
    <row r="20" spans="9:9">
      <c r="I20" s="413" t="s">
        <v>312</v>
      </c>
    </row>
    <row r="21" spans="9:9">
      <c r="I21" s="413" t="s">
        <v>313</v>
      </c>
    </row>
    <row r="22" spans="9:9">
      <c r="I22" s="413" t="s">
        <v>314</v>
      </c>
    </row>
  </sheetData>
  <sheetProtection password="AC21" sheet="1" objects="1" scenarios="1"/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U92"/>
  <sheetViews>
    <sheetView tabSelected="1" workbookViewId="0">
      <selection activeCell="K5" sqref="K5:S5"/>
    </sheetView>
  </sheetViews>
  <sheetFormatPr defaultColWidth="9.140625" defaultRowHeight="12.75"/>
  <cols>
    <col min="1" max="1" width="3" style="93" customWidth="1"/>
    <col min="2" max="2" width="15.42578125" style="93" customWidth="1"/>
    <col min="3" max="3" width="4.85546875" style="93" bestFit="1" customWidth="1"/>
    <col min="4" max="4" width="9.42578125" style="93" customWidth="1"/>
    <col min="5" max="5" width="10.42578125" style="93" customWidth="1"/>
    <col min="6" max="6" width="10.28515625" style="93" customWidth="1"/>
    <col min="7" max="7" width="7.85546875" style="93" customWidth="1"/>
    <col min="8" max="9" width="9.7109375" style="93" customWidth="1"/>
    <col min="10" max="10" width="13.28515625" style="93" customWidth="1"/>
    <col min="11" max="11" width="9.7109375" style="93" bestFit="1" customWidth="1"/>
    <col min="12" max="12" width="9.42578125" style="93" customWidth="1"/>
    <col min="13" max="13" width="10.85546875" style="93" customWidth="1"/>
    <col min="14" max="14" width="14.5703125" style="93" customWidth="1"/>
    <col min="15" max="16" width="12.85546875" style="93" customWidth="1"/>
    <col min="17" max="17" width="13.28515625" style="93" customWidth="1"/>
    <col min="18" max="18" width="12.7109375" style="93" bestFit="1" customWidth="1"/>
    <col min="19" max="19" width="13" style="93" customWidth="1"/>
    <col min="20" max="20" width="10.85546875" style="93" customWidth="1"/>
    <col min="21" max="21" width="12.42578125" style="93" customWidth="1"/>
    <col min="22" max="16384" width="9.140625" style="93"/>
  </cols>
  <sheetData>
    <row r="1" spans="1:21" s="95" customFormat="1" ht="21.75" customHeight="1" thickBot="1">
      <c r="A1" s="94"/>
      <c r="B1" s="139" t="s">
        <v>180</v>
      </c>
      <c r="C1" s="92"/>
      <c r="D1" s="92"/>
      <c r="E1" s="92"/>
      <c r="F1" s="92"/>
      <c r="G1" s="92"/>
      <c r="H1" s="92"/>
      <c r="I1" s="92"/>
      <c r="J1" s="92"/>
      <c r="K1" s="92" t="s">
        <v>239</v>
      </c>
      <c r="L1" s="92"/>
      <c r="M1" s="92"/>
      <c r="N1" s="92"/>
      <c r="O1" s="92"/>
      <c r="P1" s="92"/>
      <c r="Q1" s="92"/>
      <c r="R1" s="92"/>
      <c r="S1" s="92"/>
    </row>
    <row r="2" spans="1:21" ht="11.2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432" t="s">
        <v>174</v>
      </c>
      <c r="L2" s="432"/>
      <c r="M2" s="432"/>
      <c r="N2" s="432"/>
      <c r="O2" s="432"/>
      <c r="P2" s="432"/>
      <c r="Q2" s="432"/>
      <c r="R2" s="432"/>
      <c r="S2" s="432"/>
      <c r="T2" s="98"/>
    </row>
    <row r="3" spans="1:2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P3" s="99"/>
      <c r="Q3" s="99"/>
      <c r="R3" s="99"/>
      <c r="S3" s="99"/>
      <c r="T3" s="96"/>
      <c r="U3" s="99"/>
    </row>
    <row r="4" spans="1:21" ht="18.75" customHeight="1" thickBot="1">
      <c r="A4" s="99"/>
      <c r="B4" s="442" t="s">
        <v>175</v>
      </c>
      <c r="C4" s="442"/>
      <c r="D4" s="442"/>
      <c r="E4" s="442"/>
      <c r="F4" s="442"/>
      <c r="G4" s="442"/>
      <c r="H4" s="442"/>
      <c r="I4" s="442"/>
      <c r="J4" s="442"/>
      <c r="K4" s="433" t="s">
        <v>408</v>
      </c>
      <c r="L4" s="433"/>
      <c r="M4" s="433"/>
      <c r="N4" s="433"/>
      <c r="O4" s="433"/>
      <c r="P4" s="433"/>
      <c r="Q4" s="433"/>
      <c r="R4" s="433"/>
      <c r="S4" s="433"/>
      <c r="T4" s="96"/>
      <c r="U4" s="96"/>
    </row>
    <row r="5" spans="1:21" ht="20.25" customHeight="1" thickBot="1">
      <c r="A5" s="96"/>
      <c r="B5" s="442"/>
      <c r="C5" s="442"/>
      <c r="D5" s="442"/>
      <c r="E5" s="442"/>
      <c r="F5" s="442"/>
      <c r="G5" s="442"/>
      <c r="H5" s="442"/>
      <c r="I5" s="442"/>
      <c r="J5" s="442"/>
      <c r="K5" s="443" t="s">
        <v>407</v>
      </c>
      <c r="L5" s="443"/>
      <c r="M5" s="443"/>
      <c r="N5" s="443"/>
      <c r="O5" s="443"/>
      <c r="P5" s="443"/>
      <c r="Q5" s="443"/>
      <c r="R5" s="443"/>
      <c r="S5" s="443"/>
      <c r="T5" s="96"/>
      <c r="U5" s="96"/>
    </row>
    <row r="6" spans="1:21" ht="13.5" customHeight="1">
      <c r="A6" s="96"/>
      <c r="B6" s="100"/>
      <c r="C6" s="100"/>
      <c r="D6" s="100"/>
      <c r="E6" s="100"/>
      <c r="F6" s="100"/>
      <c r="G6" s="100"/>
      <c r="H6" s="100"/>
      <c r="I6" s="100"/>
      <c r="J6" s="100"/>
      <c r="K6" s="101"/>
      <c r="L6" s="102"/>
      <c r="M6" s="103"/>
      <c r="N6" s="103"/>
      <c r="O6" s="103"/>
      <c r="P6" s="103"/>
      <c r="Q6" s="103"/>
      <c r="R6" s="104"/>
      <c r="S6" s="104"/>
      <c r="T6" s="96"/>
      <c r="U6" s="96"/>
    </row>
    <row r="7" spans="1:21" ht="18">
      <c r="A7" s="99"/>
      <c r="B7" s="442" t="s">
        <v>181</v>
      </c>
      <c r="C7" s="442"/>
      <c r="D7" s="442"/>
      <c r="E7" s="442"/>
      <c r="F7" s="442"/>
      <c r="G7" s="442"/>
      <c r="H7" s="442"/>
      <c r="I7" s="442"/>
      <c r="J7" s="442"/>
      <c r="K7" s="434" t="s">
        <v>401</v>
      </c>
      <c r="L7" s="434"/>
      <c r="M7" s="434"/>
      <c r="N7" s="434"/>
      <c r="O7" s="434"/>
      <c r="P7" s="434"/>
      <c r="Q7" s="434"/>
      <c r="R7" s="434"/>
      <c r="S7" s="434"/>
      <c r="T7" s="99"/>
      <c r="U7" s="99"/>
    </row>
    <row r="8" spans="1:21" ht="14.25">
      <c r="A8" s="96"/>
      <c r="B8" s="100"/>
      <c r="C8" s="100"/>
      <c r="D8" s="100"/>
      <c r="E8" s="100"/>
      <c r="F8" s="100"/>
      <c r="G8" s="100"/>
      <c r="H8" s="100"/>
      <c r="I8" s="100"/>
      <c r="J8" s="100"/>
      <c r="K8" s="105"/>
      <c r="L8" s="106"/>
      <c r="M8" s="96"/>
      <c r="N8" s="96"/>
      <c r="O8" s="96"/>
      <c r="P8" s="96"/>
      <c r="Q8" s="96"/>
      <c r="R8" s="96"/>
      <c r="S8" s="96"/>
      <c r="T8" s="96"/>
      <c r="U8" s="96"/>
    </row>
    <row r="9" spans="1:21" ht="16.5" thickBot="1">
      <c r="A9" s="99"/>
      <c r="B9" s="442" t="s">
        <v>182</v>
      </c>
      <c r="C9" s="442"/>
      <c r="D9" s="442"/>
      <c r="E9" s="442"/>
      <c r="F9" s="442"/>
      <c r="G9" s="442"/>
      <c r="H9" s="442"/>
      <c r="I9" s="442"/>
      <c r="J9" s="442"/>
      <c r="K9" s="77">
        <v>41792</v>
      </c>
      <c r="L9" s="143" t="s">
        <v>238</v>
      </c>
      <c r="M9" s="107"/>
      <c r="N9" s="107"/>
      <c r="O9" s="99"/>
      <c r="P9" s="99"/>
      <c r="Q9" s="99"/>
      <c r="R9" s="99"/>
      <c r="S9" s="99"/>
      <c r="T9" s="99"/>
      <c r="U9" s="99"/>
    </row>
    <row r="10" spans="1:21" ht="16.5" thickBot="1">
      <c r="A10" s="99"/>
      <c r="B10" s="442" t="s">
        <v>183</v>
      </c>
      <c r="C10" s="442"/>
      <c r="D10" s="442"/>
      <c r="E10" s="442"/>
      <c r="F10" s="442"/>
      <c r="G10" s="442"/>
      <c r="H10" s="442"/>
      <c r="I10" s="442"/>
      <c r="J10" s="442"/>
      <c r="K10" s="77">
        <v>42775</v>
      </c>
      <c r="L10" s="143" t="s">
        <v>238</v>
      </c>
      <c r="M10" s="107"/>
      <c r="N10" s="107"/>
      <c r="O10" s="99"/>
      <c r="P10" s="99"/>
      <c r="Q10" s="99"/>
      <c r="R10" s="99"/>
      <c r="S10" s="99"/>
      <c r="T10" s="99"/>
      <c r="U10" s="99"/>
    </row>
    <row r="11" spans="1:21" ht="14.25" customHeight="1" thickBot="1">
      <c r="A11" s="99"/>
      <c r="B11" s="442" t="s">
        <v>184</v>
      </c>
      <c r="C11" s="442"/>
      <c r="D11" s="442"/>
      <c r="E11" s="442"/>
      <c r="F11" s="442"/>
      <c r="G11" s="442"/>
      <c r="H11" s="442"/>
      <c r="I11" s="442"/>
      <c r="J11" s="442"/>
      <c r="K11" s="438" t="s">
        <v>400</v>
      </c>
      <c r="L11" s="438"/>
      <c r="M11" s="438"/>
      <c r="N11" s="142" t="s">
        <v>207</v>
      </c>
      <c r="O11" s="99"/>
      <c r="P11" s="99"/>
      <c r="Q11" s="99"/>
      <c r="R11" s="99"/>
      <c r="S11" s="99"/>
      <c r="T11" s="99"/>
      <c r="U11" s="99"/>
    </row>
    <row r="12" spans="1:21" ht="16.5" thickBot="1">
      <c r="A12" s="99"/>
      <c r="B12" s="442" t="s">
        <v>185</v>
      </c>
      <c r="C12" s="442"/>
      <c r="D12" s="442"/>
      <c r="E12" s="442"/>
      <c r="F12" s="442"/>
      <c r="G12" s="442"/>
      <c r="H12" s="442"/>
      <c r="I12" s="442"/>
      <c r="J12" s="442"/>
      <c r="K12" s="444" t="s">
        <v>406</v>
      </c>
      <c r="L12" s="444"/>
      <c r="M12" s="444"/>
      <c r="N12" s="140" t="s">
        <v>208</v>
      </c>
      <c r="O12" s="99"/>
      <c r="P12" s="99"/>
      <c r="Q12" s="99"/>
      <c r="R12" s="99"/>
      <c r="S12" s="99"/>
      <c r="T12" s="99"/>
      <c r="U12" s="99"/>
    </row>
    <row r="13" spans="1:21" ht="15" thickBot="1">
      <c r="A13" s="99"/>
      <c r="B13" s="442" t="s">
        <v>204</v>
      </c>
      <c r="C13" s="442"/>
      <c r="D13" s="442"/>
      <c r="E13" s="442"/>
      <c r="F13" s="442"/>
      <c r="G13" s="442"/>
      <c r="H13" s="442"/>
      <c r="I13" s="442"/>
      <c r="J13" s="442"/>
      <c r="K13" s="108"/>
      <c r="L13" s="140" t="s">
        <v>209</v>
      </c>
      <c r="M13" s="107"/>
      <c r="O13" s="99"/>
      <c r="P13" s="99"/>
      <c r="Q13" s="99"/>
      <c r="R13" s="99"/>
      <c r="S13" s="99"/>
      <c r="T13" s="99"/>
      <c r="U13" s="99"/>
    </row>
    <row r="14" spans="1:21" ht="15.75" thickTop="1" thickBot="1">
      <c r="A14" s="99"/>
      <c r="B14" s="442" t="s">
        <v>205</v>
      </c>
      <c r="C14" s="442"/>
      <c r="D14" s="442"/>
      <c r="E14" s="442"/>
      <c r="F14" s="442"/>
      <c r="G14" s="442"/>
      <c r="H14" s="442"/>
      <c r="I14" s="442"/>
      <c r="J14" s="442"/>
      <c r="K14" s="109" t="s">
        <v>259</v>
      </c>
      <c r="L14" s="140" t="s">
        <v>209</v>
      </c>
      <c r="M14" s="107"/>
      <c r="O14" s="99"/>
      <c r="P14" s="99"/>
      <c r="Q14" s="99"/>
      <c r="R14" s="99"/>
      <c r="S14" s="99"/>
      <c r="T14" s="99"/>
      <c r="U14" s="99"/>
    </row>
    <row r="15" spans="1:21" ht="15" thickTop="1">
      <c r="A15" s="99"/>
      <c r="B15" s="442" t="s">
        <v>206</v>
      </c>
      <c r="C15" s="442"/>
      <c r="D15" s="442"/>
      <c r="E15" s="442"/>
      <c r="F15" s="442"/>
      <c r="G15" s="442"/>
      <c r="H15" s="442"/>
      <c r="I15" s="442"/>
      <c r="J15" s="442"/>
      <c r="K15" s="110" t="s">
        <v>259</v>
      </c>
      <c r="L15" s="141" t="s">
        <v>210</v>
      </c>
      <c r="M15" s="107"/>
      <c r="O15" s="99"/>
      <c r="P15" s="99"/>
      <c r="Q15" s="99"/>
      <c r="R15" s="99"/>
      <c r="S15" s="99"/>
      <c r="T15" s="99"/>
      <c r="U15" s="99"/>
    </row>
    <row r="16" spans="1:21" ht="13.5" thickBot="1">
      <c r="A16" s="99"/>
      <c r="B16" s="107"/>
      <c r="C16" s="107"/>
      <c r="D16" s="107"/>
      <c r="E16" s="107"/>
      <c r="F16" s="107"/>
      <c r="G16" s="107"/>
      <c r="H16" s="107"/>
      <c r="I16" s="107"/>
      <c r="J16" s="107"/>
      <c r="K16" s="99"/>
      <c r="L16" s="99"/>
      <c r="M16" s="99"/>
      <c r="N16" s="99"/>
      <c r="O16" s="99"/>
      <c r="P16" s="99"/>
      <c r="Q16" s="99"/>
      <c r="R16" s="99"/>
      <c r="S16" s="99"/>
      <c r="T16" s="107"/>
      <c r="U16" s="107"/>
    </row>
    <row r="17" spans="1:21" ht="15.75" thickTop="1">
      <c r="A17" s="99"/>
      <c r="B17" s="435" t="s">
        <v>186</v>
      </c>
      <c r="C17" s="436"/>
      <c r="D17" s="436"/>
      <c r="E17" s="436"/>
      <c r="F17" s="436"/>
      <c r="G17" s="436"/>
      <c r="H17" s="436"/>
      <c r="I17" s="436"/>
      <c r="J17" s="436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7"/>
    </row>
    <row r="18" spans="1:21" ht="16.5" customHeight="1">
      <c r="A18" s="99"/>
      <c r="B18" s="144" t="s">
        <v>187</v>
      </c>
      <c r="C18" s="111"/>
      <c r="D18" s="111"/>
      <c r="E18" s="111"/>
      <c r="F18" s="111"/>
      <c r="G18" s="111"/>
      <c r="H18" s="111"/>
      <c r="I18" s="111"/>
      <c r="J18" s="111"/>
      <c r="K18" s="439" t="s">
        <v>402</v>
      </c>
      <c r="L18" s="439"/>
      <c r="M18" s="439"/>
      <c r="N18" s="439"/>
      <c r="O18" s="439"/>
      <c r="P18" s="429"/>
      <c r="Q18" s="439" t="s">
        <v>403</v>
      </c>
      <c r="R18" s="439"/>
      <c r="S18" s="439"/>
      <c r="T18" s="439"/>
      <c r="U18" s="439"/>
    </row>
    <row r="19" spans="1:21" ht="11.25" customHeight="1">
      <c r="A19" s="99"/>
      <c r="B19" s="112"/>
      <c r="C19" s="113"/>
      <c r="D19" s="113"/>
      <c r="E19" s="113"/>
      <c r="F19" s="113"/>
      <c r="G19" s="113"/>
      <c r="H19" s="113"/>
      <c r="I19" s="113"/>
      <c r="J19" s="113"/>
      <c r="K19" s="440" t="s">
        <v>176</v>
      </c>
      <c r="L19" s="440"/>
      <c r="M19" s="440"/>
      <c r="N19" s="440"/>
      <c r="O19" s="440"/>
      <c r="P19" s="59" t="s">
        <v>202</v>
      </c>
      <c r="Q19" s="440" t="s">
        <v>177</v>
      </c>
      <c r="R19" s="440"/>
      <c r="S19" s="440"/>
      <c r="T19" s="440"/>
      <c r="U19" s="441"/>
    </row>
    <row r="20" spans="1:21" ht="17.25" customHeight="1">
      <c r="A20" s="99"/>
      <c r="B20" s="144" t="s">
        <v>188</v>
      </c>
      <c r="C20" s="111"/>
      <c r="D20" s="111"/>
      <c r="E20" s="111"/>
      <c r="F20" s="111"/>
      <c r="G20" s="111"/>
      <c r="H20" s="111"/>
      <c r="I20" s="111"/>
      <c r="J20" s="111"/>
      <c r="K20" s="439" t="s">
        <v>404</v>
      </c>
      <c r="L20" s="439"/>
      <c r="M20" s="439"/>
      <c r="N20" s="439"/>
      <c r="O20" s="439"/>
      <c r="P20" s="429"/>
      <c r="Q20" s="439" t="s">
        <v>405</v>
      </c>
      <c r="R20" s="439"/>
      <c r="S20" s="439"/>
      <c r="T20" s="439"/>
      <c r="U20" s="439"/>
    </row>
    <row r="21" spans="1:21" ht="11.25" customHeight="1" thickBot="1">
      <c r="A21" s="99"/>
      <c r="B21" s="114"/>
      <c r="C21" s="115"/>
      <c r="D21" s="115"/>
      <c r="E21" s="115"/>
      <c r="F21" s="115"/>
      <c r="G21" s="115"/>
      <c r="H21" s="115"/>
      <c r="I21" s="115"/>
      <c r="J21" s="115"/>
      <c r="K21" s="445" t="s">
        <v>176</v>
      </c>
      <c r="L21" s="445"/>
      <c r="M21" s="445"/>
      <c r="N21" s="445"/>
      <c r="O21" s="445"/>
      <c r="P21" s="58" t="s">
        <v>202</v>
      </c>
      <c r="Q21" s="446" t="s">
        <v>177</v>
      </c>
      <c r="R21" s="446"/>
      <c r="S21" s="446"/>
      <c r="T21" s="446"/>
      <c r="U21" s="447"/>
    </row>
    <row r="22" spans="1:21" ht="13.5" thickTop="1">
      <c r="A22" s="96"/>
      <c r="B22" s="116"/>
      <c r="C22" s="116"/>
      <c r="D22" s="116"/>
      <c r="E22" s="116"/>
      <c r="F22" s="116"/>
      <c r="G22" s="116"/>
      <c r="H22" s="116"/>
      <c r="I22" s="116"/>
      <c r="J22" s="116"/>
      <c r="K22" s="117"/>
      <c r="L22" s="117"/>
      <c r="M22" s="117"/>
      <c r="N22" s="117"/>
      <c r="O22" s="116"/>
      <c r="P22" s="118"/>
      <c r="Q22" s="118"/>
      <c r="R22" s="117"/>
      <c r="S22" s="117"/>
      <c r="T22" s="117"/>
      <c r="U22" s="117"/>
    </row>
    <row r="23" spans="1:21" ht="16.5" thickBot="1">
      <c r="A23" s="99"/>
      <c r="B23" s="453" t="s">
        <v>203</v>
      </c>
      <c r="C23" s="453"/>
      <c r="D23" s="453"/>
      <c r="E23" s="453"/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</row>
    <row r="24" spans="1:21" ht="13.5" thickTop="1">
      <c r="A24" s="99"/>
      <c r="B24" s="107"/>
      <c r="C24" s="107"/>
      <c r="D24" s="107"/>
      <c r="E24" s="107"/>
      <c r="F24" s="107"/>
      <c r="G24" s="107"/>
      <c r="H24" s="107"/>
      <c r="I24" s="107"/>
      <c r="J24" s="107"/>
      <c r="K24" s="119"/>
      <c r="L24" s="120"/>
      <c r="M24" s="119"/>
      <c r="N24" s="119"/>
      <c r="O24" s="119"/>
      <c r="P24" s="119"/>
      <c r="Q24" s="119"/>
      <c r="R24" s="119"/>
      <c r="S24" s="119"/>
      <c r="T24" s="119"/>
      <c r="U24" s="119"/>
    </row>
    <row r="25" spans="1:21" ht="34.5" customHeight="1">
      <c r="A25" s="99"/>
      <c r="B25" s="457" t="s">
        <v>178</v>
      </c>
      <c r="C25" s="458"/>
      <c r="D25" s="458"/>
      <c r="E25" s="458"/>
      <c r="F25" s="458"/>
      <c r="G25" s="458"/>
      <c r="H25" s="458"/>
      <c r="I25" s="458"/>
      <c r="J25" s="459"/>
      <c r="K25" s="455" t="s">
        <v>179</v>
      </c>
      <c r="L25" s="451" t="s">
        <v>223</v>
      </c>
      <c r="M25" s="450"/>
      <c r="N25" s="451" t="s">
        <v>224</v>
      </c>
      <c r="O25" s="450"/>
      <c r="P25" s="451" t="s">
        <v>221</v>
      </c>
      <c r="Q25" s="454"/>
      <c r="R25" s="451" t="s">
        <v>200</v>
      </c>
      <c r="S25" s="450"/>
      <c r="T25" s="451" t="s">
        <v>201</v>
      </c>
      <c r="U25" s="450"/>
    </row>
    <row r="26" spans="1:21" ht="24">
      <c r="A26" s="121"/>
      <c r="B26" s="460"/>
      <c r="C26" s="460"/>
      <c r="D26" s="460"/>
      <c r="E26" s="460"/>
      <c r="F26" s="460"/>
      <c r="G26" s="460"/>
      <c r="H26" s="460"/>
      <c r="I26" s="460"/>
      <c r="J26" s="461"/>
      <c r="K26" s="456"/>
      <c r="L26" s="145" t="s">
        <v>294</v>
      </c>
      <c r="M26" s="145" t="s">
        <v>222</v>
      </c>
      <c r="N26" s="145" t="s">
        <v>294</v>
      </c>
      <c r="O26" s="145" t="s">
        <v>222</v>
      </c>
      <c r="P26" s="145" t="s">
        <v>197</v>
      </c>
      <c r="Q26" s="145" t="s">
        <v>198</v>
      </c>
      <c r="R26" s="145" t="s">
        <v>197</v>
      </c>
      <c r="S26" s="145" t="s">
        <v>198</v>
      </c>
      <c r="T26" s="145" t="s">
        <v>197</v>
      </c>
      <c r="U26" s="145" t="s">
        <v>198</v>
      </c>
    </row>
    <row r="27" spans="1:21" ht="38.25">
      <c r="A27" s="99"/>
      <c r="B27" s="146" t="s">
        <v>271</v>
      </c>
      <c r="C27" s="469" t="s">
        <v>272</v>
      </c>
      <c r="D27" s="470"/>
      <c r="E27" s="146" t="s">
        <v>328</v>
      </c>
      <c r="F27" s="146" t="s">
        <v>278</v>
      </c>
      <c r="G27" s="146" t="s">
        <v>283</v>
      </c>
      <c r="H27" s="146" t="s">
        <v>284</v>
      </c>
      <c r="I27" s="146" t="s">
        <v>251</v>
      </c>
      <c r="J27" s="146" t="s">
        <v>287</v>
      </c>
      <c r="K27" s="147" t="s">
        <v>79</v>
      </c>
      <c r="L27" s="50">
        <f>SUM(L28:L44)</f>
        <v>0</v>
      </c>
      <c r="M27" s="50">
        <f t="shared" ref="M27:P27" si="0">SUM(M28:M44)</f>
        <v>32</v>
      </c>
      <c r="N27" s="50">
        <f t="shared" si="0"/>
        <v>0</v>
      </c>
      <c r="O27" s="50">
        <f t="shared" si="0"/>
        <v>32</v>
      </c>
      <c r="P27" s="50">
        <f t="shared" si="0"/>
        <v>128505</v>
      </c>
      <c r="Q27" s="50">
        <f t="shared" ref="Q27" si="1">SUM(Q28:Q44)</f>
        <v>26218</v>
      </c>
      <c r="R27" s="50">
        <f t="shared" ref="R27" si="2">SUM(R28:R44)</f>
        <v>1162</v>
      </c>
      <c r="S27" s="50">
        <f t="shared" ref="S27:T27" si="3">SUM(S28:S44)</f>
        <v>292</v>
      </c>
      <c r="T27" s="50">
        <f t="shared" si="3"/>
        <v>0</v>
      </c>
      <c r="U27" s="50">
        <f t="shared" ref="U27" si="4">SUM(U28:U44)</f>
        <v>0</v>
      </c>
    </row>
    <row r="28" spans="1:21">
      <c r="A28" s="99"/>
      <c r="B28" s="156" t="s">
        <v>285</v>
      </c>
      <c r="C28" s="122" t="s">
        <v>266</v>
      </c>
      <c r="D28" s="122" t="s">
        <v>280</v>
      </c>
      <c r="E28" s="122"/>
      <c r="F28" s="122" t="s">
        <v>279</v>
      </c>
      <c r="G28" s="122" t="s">
        <v>267</v>
      </c>
      <c r="H28" s="122" t="s">
        <v>302</v>
      </c>
      <c r="I28" s="122"/>
      <c r="J28" s="122"/>
      <c r="K28" s="155" t="s">
        <v>79</v>
      </c>
      <c r="L28" s="63"/>
      <c r="M28" s="63">
        <v>2</v>
      </c>
      <c r="N28" s="63"/>
      <c r="O28" s="63">
        <f>M28</f>
        <v>2</v>
      </c>
      <c r="P28" s="148">
        <f>$M28*Q28</f>
        <v>9456</v>
      </c>
      <c r="Q28" s="148">
        <f>'Перв. скв '!$D$8</f>
        <v>4728</v>
      </c>
      <c r="R28" s="148">
        <f>$M28*S28</f>
        <v>68</v>
      </c>
      <c r="S28" s="148">
        <f>'Перв. скв '!$O$6</f>
        <v>34</v>
      </c>
      <c r="T28" s="148">
        <f>$O28*U28</f>
        <v>0</v>
      </c>
      <c r="U28" s="148">
        <f>'Перв. скв '!$R$6</f>
        <v>0</v>
      </c>
    </row>
    <row r="29" spans="1:21">
      <c r="A29" s="99"/>
      <c r="B29" s="156">
        <v>2</v>
      </c>
      <c r="C29" s="122" t="s">
        <v>266</v>
      </c>
      <c r="D29" s="122"/>
      <c r="E29" s="122"/>
      <c r="F29" s="122"/>
      <c r="G29" s="122"/>
      <c r="H29" s="122"/>
      <c r="I29" s="122"/>
      <c r="J29" s="122"/>
      <c r="K29" s="155" t="s">
        <v>79</v>
      </c>
      <c r="L29" s="63"/>
      <c r="M29" s="63"/>
      <c r="N29" s="63"/>
      <c r="O29" s="63"/>
      <c r="P29" s="148">
        <f t="shared" ref="P29:P44" si="5">$M29*Q29</f>
        <v>0</v>
      </c>
      <c r="Q29" s="148">
        <f>'2'!$D$8</f>
        <v>0</v>
      </c>
      <c r="R29" s="148">
        <f t="shared" ref="R29:R44" si="6">$M29*S29</f>
        <v>0</v>
      </c>
      <c r="S29" s="148">
        <f>'2'!$O$6</f>
        <v>0</v>
      </c>
      <c r="T29" s="148">
        <f t="shared" ref="T29:T44" si="7">$O29*U29</f>
        <v>0</v>
      </c>
      <c r="U29" s="148">
        <f>'2'!$R$6</f>
        <v>0</v>
      </c>
    </row>
    <row r="30" spans="1:21">
      <c r="A30" s="99"/>
      <c r="B30" s="156">
        <v>3</v>
      </c>
      <c r="C30" s="122" t="s">
        <v>260</v>
      </c>
      <c r="D30" s="122"/>
      <c r="E30" s="122"/>
      <c r="F30" s="122"/>
      <c r="G30" s="122"/>
      <c r="H30" s="122"/>
      <c r="I30" s="122"/>
      <c r="J30" s="122"/>
      <c r="K30" s="155" t="s">
        <v>79</v>
      </c>
      <c r="L30" s="63"/>
      <c r="M30" s="63"/>
      <c r="N30" s="63"/>
      <c r="O30" s="63"/>
      <c r="P30" s="148">
        <f t="shared" si="5"/>
        <v>0</v>
      </c>
      <c r="Q30" s="148">
        <f>'3'!$D$8</f>
        <v>0</v>
      </c>
      <c r="R30" s="148">
        <f t="shared" si="6"/>
        <v>0</v>
      </c>
      <c r="S30" s="148">
        <f>'3'!$O$6</f>
        <v>0</v>
      </c>
      <c r="T30" s="148">
        <f t="shared" si="7"/>
        <v>0</v>
      </c>
      <c r="U30" s="148">
        <f>'3'!$R$6</f>
        <v>0</v>
      </c>
    </row>
    <row r="31" spans="1:21">
      <c r="A31" s="99"/>
      <c r="B31" s="156">
        <v>4</v>
      </c>
      <c r="C31" s="122" t="s">
        <v>266</v>
      </c>
      <c r="D31" s="122"/>
      <c r="E31" s="122"/>
      <c r="F31" s="122"/>
      <c r="G31" s="122"/>
      <c r="H31" s="122"/>
      <c r="I31" s="122"/>
      <c r="J31" s="122"/>
      <c r="K31" s="155" t="s">
        <v>79</v>
      </c>
      <c r="L31" s="63"/>
      <c r="M31" s="63"/>
      <c r="N31" s="63"/>
      <c r="O31" s="63"/>
      <c r="P31" s="148">
        <f>$M31*Q31</f>
        <v>0</v>
      </c>
      <c r="Q31" s="148">
        <f>'4'!$D$8</f>
        <v>0</v>
      </c>
      <c r="R31" s="148">
        <f t="shared" si="6"/>
        <v>0</v>
      </c>
      <c r="S31" s="148">
        <f>'4'!$O$6</f>
        <v>0</v>
      </c>
      <c r="T31" s="148">
        <f t="shared" si="7"/>
        <v>0</v>
      </c>
      <c r="U31" s="148">
        <f>'4'!$R$6</f>
        <v>0</v>
      </c>
    </row>
    <row r="32" spans="1:21">
      <c r="A32" s="99"/>
      <c r="B32" s="156">
        <v>5</v>
      </c>
      <c r="C32" s="122" t="s">
        <v>266</v>
      </c>
      <c r="D32" s="122"/>
      <c r="E32" s="122"/>
      <c r="F32" s="122"/>
      <c r="G32" s="122"/>
      <c r="H32" s="122"/>
      <c r="I32" s="122"/>
      <c r="J32" s="122"/>
      <c r="K32" s="155" t="s">
        <v>79</v>
      </c>
      <c r="L32" s="63"/>
      <c r="M32" s="63"/>
      <c r="N32" s="63"/>
      <c r="O32" s="63"/>
      <c r="P32" s="148">
        <f t="shared" si="5"/>
        <v>0</v>
      </c>
      <c r="Q32" s="148">
        <f>'5'!$D$8</f>
        <v>0</v>
      </c>
      <c r="R32" s="148">
        <f t="shared" si="6"/>
        <v>0</v>
      </c>
      <c r="S32" s="148">
        <f>'5'!$O$6</f>
        <v>0</v>
      </c>
      <c r="T32" s="148">
        <f t="shared" si="7"/>
        <v>0</v>
      </c>
      <c r="U32" s="148">
        <f>'5'!$R$6</f>
        <v>0</v>
      </c>
    </row>
    <row r="33" spans="1:21">
      <c r="A33" s="99"/>
      <c r="B33" s="156">
        <v>6</v>
      </c>
      <c r="C33" s="122" t="s">
        <v>266</v>
      </c>
      <c r="D33" s="122"/>
      <c r="E33" s="122"/>
      <c r="F33" s="122"/>
      <c r="G33" s="122"/>
      <c r="H33" s="122"/>
      <c r="I33" s="122"/>
      <c r="J33" s="122"/>
      <c r="K33" s="155" t="s">
        <v>79</v>
      </c>
      <c r="L33" s="63"/>
      <c r="M33" s="63"/>
      <c r="N33" s="63"/>
      <c r="O33" s="63"/>
      <c r="P33" s="148">
        <f t="shared" si="5"/>
        <v>0</v>
      </c>
      <c r="Q33" s="148">
        <f>'6'!$D$8</f>
        <v>0</v>
      </c>
      <c r="R33" s="148">
        <f t="shared" si="6"/>
        <v>0</v>
      </c>
      <c r="S33" s="148">
        <f>'6'!$O$6</f>
        <v>0</v>
      </c>
      <c r="T33" s="148">
        <f t="shared" si="7"/>
        <v>0</v>
      </c>
      <c r="U33" s="148">
        <f>'6'!$R$6</f>
        <v>0</v>
      </c>
    </row>
    <row r="34" spans="1:21">
      <c r="A34" s="99"/>
      <c r="B34" s="156">
        <v>7</v>
      </c>
      <c r="C34" s="122" t="s">
        <v>266</v>
      </c>
      <c r="D34" s="122"/>
      <c r="E34" s="122"/>
      <c r="F34" s="122"/>
      <c r="G34" s="122"/>
      <c r="H34" s="122"/>
      <c r="I34" s="122"/>
      <c r="J34" s="122"/>
      <c r="K34" s="155" t="s">
        <v>79</v>
      </c>
      <c r="L34" s="63"/>
      <c r="M34" s="63"/>
      <c r="N34" s="63"/>
      <c r="O34" s="63"/>
      <c r="P34" s="148">
        <f t="shared" si="5"/>
        <v>0</v>
      </c>
      <c r="Q34" s="148">
        <f>'7'!$D$8</f>
        <v>0</v>
      </c>
      <c r="R34" s="148">
        <f t="shared" si="6"/>
        <v>0</v>
      </c>
      <c r="S34" s="148">
        <f>'7'!$O$6</f>
        <v>0</v>
      </c>
      <c r="T34" s="148">
        <f t="shared" si="7"/>
        <v>0</v>
      </c>
      <c r="U34" s="148">
        <f>'7'!$R$6</f>
        <v>0</v>
      </c>
    </row>
    <row r="35" spans="1:21">
      <c r="A35" s="99"/>
      <c r="B35" s="156">
        <v>8</v>
      </c>
      <c r="C35" s="122" t="s">
        <v>266</v>
      </c>
      <c r="D35" s="122"/>
      <c r="E35" s="122"/>
      <c r="F35" s="122"/>
      <c r="G35" s="122"/>
      <c r="H35" s="122"/>
      <c r="I35" s="122"/>
      <c r="J35" s="122"/>
      <c r="K35" s="155" t="s">
        <v>79</v>
      </c>
      <c r="L35" s="63"/>
      <c r="M35" s="63"/>
      <c r="N35" s="63"/>
      <c r="O35" s="63"/>
      <c r="P35" s="148">
        <f t="shared" si="5"/>
        <v>0</v>
      </c>
      <c r="Q35" s="148">
        <f>'8'!$D$8</f>
        <v>0</v>
      </c>
      <c r="R35" s="148">
        <f t="shared" si="6"/>
        <v>0</v>
      </c>
      <c r="S35" s="148">
        <f>'8'!$O$6</f>
        <v>0</v>
      </c>
      <c r="T35" s="148">
        <f t="shared" si="7"/>
        <v>0</v>
      </c>
      <c r="U35" s="148">
        <f>'8'!$R$6</f>
        <v>0</v>
      </c>
    </row>
    <row r="36" spans="1:21">
      <c r="A36" s="99"/>
      <c r="B36" s="156">
        <v>9</v>
      </c>
      <c r="C36" s="122" t="s">
        <v>266</v>
      </c>
      <c r="D36" s="122"/>
      <c r="E36" s="122"/>
      <c r="F36" s="122"/>
      <c r="G36" s="122"/>
      <c r="H36" s="122"/>
      <c r="I36" s="122"/>
      <c r="J36" s="122"/>
      <c r="K36" s="155" t="s">
        <v>79</v>
      </c>
      <c r="L36" s="63"/>
      <c r="M36" s="63"/>
      <c r="N36" s="63"/>
      <c r="O36" s="63"/>
      <c r="P36" s="148">
        <f t="shared" si="5"/>
        <v>0</v>
      </c>
      <c r="Q36" s="148">
        <f>'9'!$D$8</f>
        <v>0</v>
      </c>
      <c r="R36" s="148">
        <f t="shared" si="6"/>
        <v>0</v>
      </c>
      <c r="S36" s="148">
        <f>'9'!$O$6</f>
        <v>0</v>
      </c>
      <c r="T36" s="148">
        <f t="shared" si="7"/>
        <v>0</v>
      </c>
      <c r="U36" s="148">
        <f>'9'!$R$6</f>
        <v>0</v>
      </c>
    </row>
    <row r="37" spans="1:21">
      <c r="A37" s="99"/>
      <c r="B37" s="156">
        <v>10</v>
      </c>
      <c r="C37" s="122" t="s">
        <v>290</v>
      </c>
      <c r="D37" s="122"/>
      <c r="E37" s="122"/>
      <c r="F37" s="122" t="s">
        <v>279</v>
      </c>
      <c r="G37" s="122"/>
      <c r="H37" s="122"/>
      <c r="I37" s="122"/>
      <c r="J37" s="122"/>
      <c r="K37" s="155" t="s">
        <v>79</v>
      </c>
      <c r="L37" s="63"/>
      <c r="M37" s="63">
        <f>ВЗ!B12</f>
        <v>2</v>
      </c>
      <c r="N37" s="63"/>
      <c r="O37" s="63">
        <f t="shared" ref="O37:O43" si="8">M37</f>
        <v>2</v>
      </c>
      <c r="P37" s="148">
        <f t="shared" si="5"/>
        <v>2796</v>
      </c>
      <c r="Q37" s="148">
        <f>ВЗ!$D$8</f>
        <v>1398</v>
      </c>
      <c r="R37" s="148">
        <f t="shared" si="6"/>
        <v>80</v>
      </c>
      <c r="S37" s="148">
        <f>ВЗ!$O$6</f>
        <v>40</v>
      </c>
      <c r="T37" s="148">
        <f t="shared" si="7"/>
        <v>0</v>
      </c>
      <c r="U37" s="148">
        <f>ВЗ!$R$6</f>
        <v>0</v>
      </c>
    </row>
    <row r="38" spans="1:21">
      <c r="A38" s="99"/>
      <c r="B38" s="156">
        <v>11</v>
      </c>
      <c r="C38" s="122" t="s">
        <v>266</v>
      </c>
      <c r="D38" s="122"/>
      <c r="E38" s="122"/>
      <c r="F38" s="122" t="s">
        <v>279</v>
      </c>
      <c r="G38" s="122"/>
      <c r="H38" s="122"/>
      <c r="I38" s="122"/>
      <c r="J38" s="122"/>
      <c r="K38" s="155" t="s">
        <v>79</v>
      </c>
      <c r="L38" s="63"/>
      <c r="M38" s="63">
        <f>'ГС без пил 1000м гор'!B12</f>
        <v>8</v>
      </c>
      <c r="N38" s="63"/>
      <c r="O38" s="63">
        <f t="shared" si="8"/>
        <v>8</v>
      </c>
      <c r="P38" s="148">
        <f t="shared" si="5"/>
        <v>31432</v>
      </c>
      <c r="Q38" s="148">
        <f>'ГС без пил 1000м гор'!$D$8</f>
        <v>3929</v>
      </c>
      <c r="R38" s="148">
        <f t="shared" si="6"/>
        <v>264</v>
      </c>
      <c r="S38" s="148">
        <f>'ГС без пил 1000м гор'!$O$6</f>
        <v>33</v>
      </c>
      <c r="T38" s="148">
        <f t="shared" si="7"/>
        <v>0</v>
      </c>
      <c r="U38" s="148">
        <f>'ГС без пил 1000м гор'!$R$6</f>
        <v>0</v>
      </c>
    </row>
    <row r="39" spans="1:21">
      <c r="A39" s="99"/>
      <c r="B39" s="156">
        <v>12</v>
      </c>
      <c r="C39" s="122" t="s">
        <v>266</v>
      </c>
      <c r="D39" s="122"/>
      <c r="E39" s="122"/>
      <c r="F39" s="122" t="s">
        <v>261</v>
      </c>
      <c r="G39" s="122"/>
      <c r="H39" s="122"/>
      <c r="I39" s="122"/>
      <c r="J39" s="122"/>
      <c r="K39" s="155" t="s">
        <v>79</v>
      </c>
      <c r="L39" s="63"/>
      <c r="M39" s="63">
        <f>'ГС пил 1500м гор'!B12</f>
        <v>0</v>
      </c>
      <c r="N39" s="63"/>
      <c r="O39" s="63">
        <f t="shared" si="8"/>
        <v>0</v>
      </c>
      <c r="P39" s="148">
        <f t="shared" si="5"/>
        <v>0</v>
      </c>
      <c r="Q39" s="148">
        <f>'ГС пил 1500м гор'!$D$8</f>
        <v>0</v>
      </c>
      <c r="R39" s="148">
        <f t="shared" si="6"/>
        <v>0</v>
      </c>
      <c r="S39" s="148">
        <f>'ГС пил 1500м гор'!$O$6</f>
        <v>0</v>
      </c>
      <c r="T39" s="148">
        <f t="shared" si="7"/>
        <v>0</v>
      </c>
      <c r="U39" s="148">
        <f>'ГС пил 1500м гор'!$R$6</f>
        <v>0</v>
      </c>
    </row>
    <row r="40" spans="1:21">
      <c r="A40" s="99"/>
      <c r="B40" s="156">
        <v>13</v>
      </c>
      <c r="C40" s="122" t="s">
        <v>266</v>
      </c>
      <c r="D40" s="122"/>
      <c r="E40" s="122"/>
      <c r="F40" s="122" t="s">
        <v>279</v>
      </c>
      <c r="G40" s="122"/>
      <c r="H40" s="122"/>
      <c r="I40" s="122"/>
      <c r="J40" s="122"/>
      <c r="K40" s="155" t="s">
        <v>79</v>
      </c>
      <c r="L40" s="63"/>
      <c r="M40" s="63">
        <f>'ГС без пилот 1500м гор'!B12</f>
        <v>6</v>
      </c>
      <c r="N40" s="63"/>
      <c r="O40" s="63">
        <f t="shared" si="8"/>
        <v>6</v>
      </c>
      <c r="P40" s="148">
        <f t="shared" si="5"/>
        <v>25938</v>
      </c>
      <c r="Q40" s="148">
        <f>'ГС без пилот 1500м гор'!$D$8</f>
        <v>4323</v>
      </c>
      <c r="R40" s="148">
        <f t="shared" si="6"/>
        <v>204</v>
      </c>
      <c r="S40" s="148">
        <f>'ГС без пилот 1500м гор'!$O$6</f>
        <v>34</v>
      </c>
      <c r="T40" s="148">
        <f t="shared" si="7"/>
        <v>0</v>
      </c>
      <c r="U40" s="148">
        <f>'ГС без пилот 1500м гор'!$R$6</f>
        <v>0</v>
      </c>
    </row>
    <row r="41" spans="1:21">
      <c r="A41" s="99"/>
      <c r="B41" s="156">
        <v>14</v>
      </c>
      <c r="C41" s="122" t="s">
        <v>266</v>
      </c>
      <c r="D41" s="122" t="s">
        <v>280</v>
      </c>
      <c r="E41" s="122"/>
      <c r="F41" s="122" t="s">
        <v>279</v>
      </c>
      <c r="G41" s="122" t="s">
        <v>267</v>
      </c>
      <c r="H41" s="122" t="s">
        <v>302</v>
      </c>
      <c r="I41" s="122"/>
      <c r="J41" s="122"/>
      <c r="K41" s="155" t="s">
        <v>79</v>
      </c>
      <c r="L41" s="63"/>
      <c r="M41" s="63">
        <f>'ГСЮра без пил МГРП'!B12-2</f>
        <v>9</v>
      </c>
      <c r="N41" s="63"/>
      <c r="O41" s="63">
        <f t="shared" si="8"/>
        <v>9</v>
      </c>
      <c r="P41" s="148">
        <f t="shared" si="5"/>
        <v>36990</v>
      </c>
      <c r="Q41" s="148">
        <f>'ГСЮра без пил МГРП'!$D$8</f>
        <v>4110</v>
      </c>
      <c r="R41" s="148">
        <f t="shared" si="6"/>
        <v>306</v>
      </c>
      <c r="S41" s="148">
        <f>'ГСЮра без пил МГРП'!$O$6</f>
        <v>34</v>
      </c>
      <c r="T41" s="148">
        <f t="shared" si="7"/>
        <v>0</v>
      </c>
      <c r="U41" s="148">
        <f>'ГСЮра без пил МГРП'!$R$6</f>
        <v>0</v>
      </c>
    </row>
    <row r="42" spans="1:21">
      <c r="A42" s="99"/>
      <c r="B42" s="156">
        <v>15</v>
      </c>
      <c r="C42" s="122" t="s">
        <v>266</v>
      </c>
      <c r="D42" s="122" t="s">
        <v>280</v>
      </c>
      <c r="E42" s="122"/>
      <c r="F42" s="122" t="s">
        <v>261</v>
      </c>
      <c r="G42" s="122" t="s">
        <v>267</v>
      </c>
      <c r="H42" s="122" t="s">
        <v>302</v>
      </c>
      <c r="I42" s="122"/>
      <c r="J42" s="122"/>
      <c r="K42" s="155" t="s">
        <v>79</v>
      </c>
      <c r="L42" s="63"/>
      <c r="M42" s="63">
        <f>'ГСЮра пил МСГРП'!B12</f>
        <v>4</v>
      </c>
      <c r="N42" s="63"/>
      <c r="O42" s="63">
        <f t="shared" si="8"/>
        <v>4</v>
      </c>
      <c r="P42" s="148">
        <f t="shared" si="5"/>
        <v>18884</v>
      </c>
      <c r="Q42" s="148">
        <f>'ГСЮра пил МСГРП'!$D$8</f>
        <v>4721</v>
      </c>
      <c r="R42" s="148">
        <f t="shared" si="6"/>
        <v>164</v>
      </c>
      <c r="S42" s="148">
        <f>'ГСЮра пил МСГРП'!$O$6</f>
        <v>41</v>
      </c>
      <c r="T42" s="148">
        <f t="shared" si="7"/>
        <v>0</v>
      </c>
      <c r="U42" s="148">
        <f>'ГСЮра пил МСГРП'!$R$6</f>
        <v>0</v>
      </c>
    </row>
    <row r="43" spans="1:21">
      <c r="A43" s="99"/>
      <c r="B43" s="156">
        <v>16</v>
      </c>
      <c r="C43" s="122" t="s">
        <v>266</v>
      </c>
      <c r="D43" s="122" t="s">
        <v>280</v>
      </c>
      <c r="E43" s="122"/>
      <c r="F43" s="122"/>
      <c r="G43" s="122"/>
      <c r="H43" s="122"/>
      <c r="I43" s="122"/>
      <c r="J43" s="122"/>
      <c r="K43" s="155" t="s">
        <v>79</v>
      </c>
      <c r="L43" s="63"/>
      <c r="M43" s="63">
        <f>'ГСЮра керн ГИС'!B12</f>
        <v>1</v>
      </c>
      <c r="N43" s="63"/>
      <c r="O43" s="63">
        <f t="shared" si="8"/>
        <v>1</v>
      </c>
      <c r="P43" s="148">
        <f t="shared" si="5"/>
        <v>3009</v>
      </c>
      <c r="Q43" s="148">
        <f>'ГСЮра керн ГИС'!$D$8</f>
        <v>3009</v>
      </c>
      <c r="R43" s="148">
        <f t="shared" si="6"/>
        <v>75.999999999999986</v>
      </c>
      <c r="S43" s="148">
        <f>'ГСЮра керн ГИС'!$O$6</f>
        <v>75.999999999999986</v>
      </c>
      <c r="T43" s="148">
        <f t="shared" si="7"/>
        <v>0</v>
      </c>
      <c r="U43" s="148">
        <f>'ГСЮра керн ГИС'!$R$6</f>
        <v>0</v>
      </c>
    </row>
    <row r="44" spans="1:21">
      <c r="A44" s="99"/>
      <c r="B44" s="156" t="s">
        <v>286</v>
      </c>
      <c r="C44" s="122" t="s">
        <v>266</v>
      </c>
      <c r="D44" s="122"/>
      <c r="E44" s="122"/>
      <c r="F44" s="122"/>
      <c r="G44" s="122"/>
      <c r="H44" s="122"/>
      <c r="I44" s="122"/>
      <c r="J44" s="122"/>
      <c r="K44" s="155" t="s">
        <v>79</v>
      </c>
      <c r="L44" s="63"/>
      <c r="M44" s="63"/>
      <c r="N44" s="63"/>
      <c r="O44" s="63"/>
      <c r="P44" s="148">
        <f t="shared" si="5"/>
        <v>0</v>
      </c>
      <c r="Q44" s="148">
        <f>Посл.скв.!$D$8</f>
        <v>0</v>
      </c>
      <c r="R44" s="148">
        <f t="shared" si="6"/>
        <v>0</v>
      </c>
      <c r="S44" s="148">
        <f>Посл.скв.!$O$6</f>
        <v>0</v>
      </c>
      <c r="T44" s="148">
        <f t="shared" si="7"/>
        <v>0</v>
      </c>
      <c r="U44" s="148">
        <f>Посл.скв.!$R$6</f>
        <v>0</v>
      </c>
    </row>
    <row r="45" spans="1:21" ht="13.5" thickBot="1">
      <c r="A45" s="96"/>
      <c r="B45" s="123"/>
      <c r="C45" s="123"/>
      <c r="D45" s="123"/>
      <c r="E45" s="123"/>
      <c r="F45" s="123"/>
      <c r="G45" s="123"/>
      <c r="H45" s="123"/>
      <c r="I45" s="123"/>
      <c r="J45" s="123"/>
      <c r="K45" s="124"/>
      <c r="L45" s="125"/>
      <c r="M45" s="125"/>
      <c r="N45" s="125"/>
      <c r="O45" s="125"/>
      <c r="P45" s="125"/>
      <c r="Q45" s="125"/>
      <c r="R45" s="125"/>
      <c r="S45" s="125"/>
      <c r="T45" s="96"/>
      <c r="U45" s="96"/>
    </row>
    <row r="46" spans="1:21" ht="13.5" thickTop="1">
      <c r="A46" s="96"/>
      <c r="B46" s="466" t="s">
        <v>219</v>
      </c>
      <c r="C46" s="467"/>
      <c r="D46" s="467"/>
      <c r="E46" s="467"/>
      <c r="F46" s="467"/>
      <c r="G46" s="467"/>
      <c r="H46" s="467"/>
      <c r="I46" s="467"/>
      <c r="J46" s="468"/>
      <c r="K46" s="149" t="s">
        <v>79</v>
      </c>
      <c r="L46" s="150">
        <f>SUMIF($C$28:$C$44,"ННС",L28:L44)+SUMIF($C$28:$C$44,"ВЗ",L28:L44)</f>
        <v>0</v>
      </c>
      <c r="M46" s="150">
        <f>SUMIF($C$28:$C$44,"ННС",M28:M44)+SUMIF($C$28:$C$44,"ВЗ",M28:M44)</f>
        <v>2</v>
      </c>
      <c r="N46" s="150">
        <f>SUMIF($C$28:$C$44,"ННС",N28:N44)+SUMIF($C$28:$C$44,"ВЗ",N28:N44)</f>
        <v>0</v>
      </c>
      <c r="O46" s="150">
        <f t="shared" ref="O46" si="9">SUMIF($C$28:$C$44,"ННС",O28:O44)+SUMIF($C$28:$C$44,"ВЗ",O28:O44)</f>
        <v>2</v>
      </c>
      <c r="P46" s="150">
        <f t="shared" ref="P46" si="10">SUMIF($C$28:$C$44,"ННС",P28:P44)+SUMIF($C$28:$C$44,"ВЗ",P28:P44)</f>
        <v>2796</v>
      </c>
      <c r="Q46" s="150">
        <f>IF(M46=0,0,P46/$M$46)</f>
        <v>1398</v>
      </c>
      <c r="R46" s="150">
        <f t="shared" ref="R46" si="11">SUMIF($C$28:$C$44,"ННС",R28:R44)+SUMIF($C$28:$C$44,"ВЗ",R28:R44)</f>
        <v>80</v>
      </c>
      <c r="S46" s="150">
        <f>IF(M46=0,0,R46/$M$46)</f>
        <v>40</v>
      </c>
      <c r="T46" s="150">
        <f t="shared" ref="T46" si="12">SUMIF($C$28:$C$44,"ННС",T28:T44)+SUMIF($C$28:$C$44,"ВЗ",T28:T44)</f>
        <v>0</v>
      </c>
      <c r="U46" s="151">
        <f>IF(M46=0,0,T46/$M$46)</f>
        <v>0</v>
      </c>
    </row>
    <row r="47" spans="1:21" ht="13.5" thickBot="1">
      <c r="A47" s="96"/>
      <c r="B47" s="463" t="s">
        <v>220</v>
      </c>
      <c r="C47" s="464"/>
      <c r="D47" s="464"/>
      <c r="E47" s="464"/>
      <c r="F47" s="464"/>
      <c r="G47" s="464"/>
      <c r="H47" s="464"/>
      <c r="I47" s="464"/>
      <c r="J47" s="465"/>
      <c r="K47" s="152" t="s">
        <v>79</v>
      </c>
      <c r="L47" s="153">
        <f>SUMIF($C$28:$C$44,"ГС",L28:L44)</f>
        <v>0</v>
      </c>
      <c r="M47" s="153">
        <f t="shared" ref="M47:O47" si="13">SUMIF($C$28:$C$44,"ГС",M28:M44)</f>
        <v>30</v>
      </c>
      <c r="N47" s="153">
        <f t="shared" si="13"/>
        <v>0</v>
      </c>
      <c r="O47" s="153">
        <f t="shared" si="13"/>
        <v>30</v>
      </c>
      <c r="P47" s="153">
        <f t="shared" ref="P47" si="14">SUMIF($C$28:$C$44,"ГС",P28:P44)</f>
        <v>125709</v>
      </c>
      <c r="Q47" s="153">
        <f>IF(M47=0,0,P47/$M$46)</f>
        <v>62854.5</v>
      </c>
      <c r="R47" s="153">
        <f t="shared" ref="R47" si="15">SUMIF($C$28:$C$44,"ГС",R28:R44)</f>
        <v>1082</v>
      </c>
      <c r="S47" s="153">
        <f>IF(M47=0,0,R47/$M$47)</f>
        <v>36.06666666666667</v>
      </c>
      <c r="T47" s="153">
        <f t="shared" ref="T47" si="16">SUMIF($C$28:$C$44,"ГС",T28:T44)</f>
        <v>0</v>
      </c>
      <c r="U47" s="154">
        <f>IF(M47=0,0,T47/$M$47)</f>
        <v>0</v>
      </c>
    </row>
    <row r="48" spans="1:21" ht="13.5" thickTop="1">
      <c r="A48" s="96"/>
      <c r="B48" s="123"/>
      <c r="C48" s="123"/>
      <c r="D48" s="123"/>
      <c r="E48" s="123"/>
      <c r="F48" s="123"/>
      <c r="G48" s="123"/>
      <c r="H48" s="123"/>
      <c r="I48" s="123"/>
      <c r="J48" s="123"/>
      <c r="K48" s="124"/>
      <c r="L48" s="125"/>
      <c r="M48" s="125"/>
      <c r="N48" s="125"/>
      <c r="O48" s="125"/>
      <c r="P48" s="125"/>
      <c r="Q48" s="125"/>
      <c r="R48" s="125"/>
      <c r="S48" s="125"/>
      <c r="T48" s="96"/>
      <c r="U48" s="96"/>
    </row>
    <row r="49" spans="1:21" ht="16.5" thickBot="1">
      <c r="A49" s="99"/>
      <c r="B49" s="453" t="s">
        <v>211</v>
      </c>
      <c r="C49" s="453"/>
      <c r="D49" s="453"/>
      <c r="E49" s="453"/>
      <c r="F49" s="453"/>
      <c r="G49" s="453"/>
      <c r="H49" s="4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</row>
    <row r="50" spans="1:21" ht="13.5" thickTop="1">
      <c r="A50" s="99"/>
      <c r="B50" s="107"/>
      <c r="C50" s="107"/>
      <c r="D50" s="107"/>
      <c r="E50" s="107"/>
      <c r="F50" s="107"/>
      <c r="G50" s="107"/>
      <c r="H50" s="107"/>
      <c r="I50" s="107"/>
      <c r="J50" s="107"/>
      <c r="K50" s="119"/>
      <c r="L50" s="120"/>
      <c r="M50" s="119"/>
      <c r="N50" s="119"/>
      <c r="O50" s="119"/>
      <c r="P50" s="119"/>
      <c r="Q50" s="119"/>
      <c r="R50" s="119"/>
      <c r="S50" s="119"/>
      <c r="T50" s="119"/>
      <c r="U50" s="119" t="s">
        <v>215</v>
      </c>
    </row>
    <row r="51" spans="1:21" ht="34.5" customHeight="1">
      <c r="A51" s="99"/>
      <c r="B51" s="457" t="s">
        <v>178</v>
      </c>
      <c r="C51" s="457"/>
      <c r="D51" s="457"/>
      <c r="E51" s="457"/>
      <c r="F51" s="457"/>
      <c r="G51" s="457"/>
      <c r="H51" s="457"/>
      <c r="I51" s="457"/>
      <c r="J51" s="462"/>
      <c r="K51" s="449" t="s">
        <v>293</v>
      </c>
      <c r="L51" s="450"/>
      <c r="M51" s="450"/>
      <c r="N51" s="451" t="s">
        <v>227</v>
      </c>
      <c r="O51" s="450"/>
      <c r="P51" s="451" t="s">
        <v>214</v>
      </c>
      <c r="Q51" s="450"/>
      <c r="R51" s="451" t="s">
        <v>212</v>
      </c>
      <c r="S51" s="450"/>
      <c r="T51" s="452" t="s">
        <v>213</v>
      </c>
      <c r="U51" s="452" t="s">
        <v>228</v>
      </c>
    </row>
    <row r="52" spans="1:21" ht="36">
      <c r="A52" s="121"/>
      <c r="B52" s="457"/>
      <c r="C52" s="457"/>
      <c r="D52" s="457"/>
      <c r="E52" s="457"/>
      <c r="F52" s="457"/>
      <c r="G52" s="457"/>
      <c r="H52" s="457"/>
      <c r="I52" s="457"/>
      <c r="J52" s="462"/>
      <c r="K52" s="145" t="s">
        <v>225</v>
      </c>
      <c r="L52" s="145" t="s">
        <v>226</v>
      </c>
      <c r="M52" s="145" t="s">
        <v>231</v>
      </c>
      <c r="N52" s="145" t="s">
        <v>199</v>
      </c>
      <c r="O52" s="145" t="s">
        <v>198</v>
      </c>
      <c r="P52" s="145" t="s">
        <v>197</v>
      </c>
      <c r="Q52" s="145" t="s">
        <v>198</v>
      </c>
      <c r="R52" s="145" t="s">
        <v>197</v>
      </c>
      <c r="S52" s="145" t="s">
        <v>198</v>
      </c>
      <c r="T52" s="451"/>
      <c r="U52" s="451"/>
    </row>
    <row r="53" spans="1:21">
      <c r="A53" s="99"/>
      <c r="B53" s="146" t="s">
        <v>271</v>
      </c>
      <c r="C53" s="146"/>
      <c r="D53" s="146"/>
      <c r="E53" s="146"/>
      <c r="F53" s="146"/>
      <c r="G53" s="146"/>
      <c r="H53" s="146"/>
      <c r="I53" s="146"/>
      <c r="J53" s="146"/>
      <c r="K53" s="50">
        <f>SUM(K54:K70)</f>
        <v>0</v>
      </c>
      <c r="L53" s="50">
        <f t="shared" ref="L53:R53" si="17">SUM(L54:L70)</f>
        <v>0</v>
      </c>
      <c r="M53" s="50">
        <f t="shared" si="17"/>
        <v>0</v>
      </c>
      <c r="N53" s="50">
        <f t="shared" si="17"/>
        <v>6386782406.5080099</v>
      </c>
      <c r="O53" s="50">
        <f>IF(O27=0,0,N53/O27)</f>
        <v>199586950.20337531</v>
      </c>
      <c r="P53" s="50">
        <f t="shared" si="17"/>
        <v>4422218078.8701019</v>
      </c>
      <c r="Q53" s="50">
        <f>IF(M27=0,0,P53/M27)</f>
        <v>138194314.96469069</v>
      </c>
      <c r="R53" s="50">
        <f t="shared" si="17"/>
        <v>1657056917.8074288</v>
      </c>
      <c r="S53" s="50">
        <f>IF(O27=0,0,R53/O27)</f>
        <v>51783028.681482151</v>
      </c>
      <c r="T53" s="50">
        <f>SUM(T54:T70)</f>
        <v>307507409.83047998</v>
      </c>
      <c r="U53" s="50">
        <f>SUM(U54:U70)</f>
        <v>0</v>
      </c>
    </row>
    <row r="54" spans="1:21">
      <c r="A54" s="99"/>
      <c r="B54" s="156" t="s">
        <v>285</v>
      </c>
      <c r="C54" s="157" t="str">
        <f t="shared" ref="C54:J54" si="18">C28</f>
        <v>ГС</v>
      </c>
      <c r="D54" s="157" t="str">
        <f t="shared" si="18"/>
        <v>ЮРА</v>
      </c>
      <c r="E54" s="157">
        <f t="shared" si="18"/>
        <v>0</v>
      </c>
      <c r="F54" s="157" t="str">
        <f t="shared" si="18"/>
        <v>без пилота</v>
      </c>
      <c r="G54" s="157" t="str">
        <f t="shared" si="18"/>
        <v>МГРП</v>
      </c>
      <c r="H54" s="157" t="str">
        <f t="shared" si="18"/>
        <v>8ст</v>
      </c>
      <c r="I54" s="157">
        <f t="shared" ref="I54" si="19">I28</f>
        <v>0</v>
      </c>
      <c r="J54" s="157">
        <f t="shared" si="18"/>
        <v>0</v>
      </c>
      <c r="K54" s="148">
        <f>Q54*L28</f>
        <v>0</v>
      </c>
      <c r="L54" s="158">
        <f>S54*N28</f>
        <v>0</v>
      </c>
      <c r="M54" s="158">
        <f>K54+L54+IF(M28=0,0,T54/M28)*L28+IF(O28=0,0,U54/O28)*N28</f>
        <v>0</v>
      </c>
      <c r="N54" s="148">
        <f>P54+R54+T54+U54</f>
        <v>724375478.74300408</v>
      </c>
      <c r="O54" s="148">
        <f>IF(O28=0,0,N54/O28)</f>
        <v>362187739.37150204</v>
      </c>
      <c r="P54" s="148">
        <f>M28*Q54</f>
        <v>272881150.22349381</v>
      </c>
      <c r="Q54" s="159">
        <f>'Перв. скв '!$E$9</f>
        <v>136440575.11174691</v>
      </c>
      <c r="R54" s="148">
        <f>O28*S54</f>
        <v>193628847.06951022</v>
      </c>
      <c r="S54" s="159">
        <f>'Перв. скв '!$E$11</f>
        <v>96814423.534755111</v>
      </c>
      <c r="T54" s="159">
        <f>'Перв. скв '!$E$7*M28</f>
        <v>257865481.44999999</v>
      </c>
      <c r="U54" s="159">
        <f>'Перв. скв '!$E$13*N28</f>
        <v>0</v>
      </c>
    </row>
    <row r="55" spans="1:21">
      <c r="A55" s="99"/>
      <c r="B55" s="156">
        <v>2</v>
      </c>
      <c r="C55" s="157" t="str">
        <f t="shared" ref="C55:J55" si="20">C29</f>
        <v>ГС</v>
      </c>
      <c r="D55" s="157">
        <f t="shared" si="20"/>
        <v>0</v>
      </c>
      <c r="E55" s="157">
        <f t="shared" si="20"/>
        <v>0</v>
      </c>
      <c r="F55" s="157">
        <f t="shared" si="20"/>
        <v>0</v>
      </c>
      <c r="G55" s="157">
        <f t="shared" si="20"/>
        <v>0</v>
      </c>
      <c r="H55" s="157">
        <f t="shared" si="20"/>
        <v>0</v>
      </c>
      <c r="I55" s="157">
        <f t="shared" ref="I55" si="21">I29</f>
        <v>0</v>
      </c>
      <c r="J55" s="157">
        <f t="shared" si="20"/>
        <v>0</v>
      </c>
      <c r="K55" s="148">
        <f>Q55*L29</f>
        <v>0</v>
      </c>
      <c r="L55" s="158">
        <f>S55*N29</f>
        <v>0</v>
      </c>
      <c r="M55" s="158">
        <f t="shared" ref="M55:M70" si="22">K55+L55+IF(M29=0,0,T55/M29)*L29+IF(O29=0,0,U55/O29)*N29</f>
        <v>0</v>
      </c>
      <c r="N55" s="148">
        <f t="shared" ref="N55:N70" si="23">P55+R55+T55+U55</f>
        <v>0</v>
      </c>
      <c r="O55" s="148">
        <f t="shared" ref="O55:O73" si="24">IF(O29=0,0,N55/O29)</f>
        <v>0</v>
      </c>
      <c r="P55" s="148">
        <f t="shared" ref="P55:R70" si="25">M29*Q55</f>
        <v>0</v>
      </c>
      <c r="Q55" s="148">
        <f>'2'!$E$9</f>
        <v>0</v>
      </c>
      <c r="R55" s="148">
        <f t="shared" si="25"/>
        <v>0</v>
      </c>
      <c r="S55" s="148">
        <f>'2'!$E$11</f>
        <v>0</v>
      </c>
      <c r="T55" s="148">
        <f>'2'!$E$7*M29</f>
        <v>0</v>
      </c>
      <c r="U55" s="148">
        <f>'2'!$E$13*N29</f>
        <v>0</v>
      </c>
    </row>
    <row r="56" spans="1:21">
      <c r="A56" s="99"/>
      <c r="B56" s="156">
        <v>3</v>
      </c>
      <c r="C56" s="157" t="str">
        <f t="shared" ref="C56:J56" si="26">C30</f>
        <v>ННС</v>
      </c>
      <c r="D56" s="157">
        <f t="shared" si="26"/>
        <v>0</v>
      </c>
      <c r="E56" s="157">
        <f t="shared" si="26"/>
        <v>0</v>
      </c>
      <c r="F56" s="157">
        <f t="shared" si="26"/>
        <v>0</v>
      </c>
      <c r="G56" s="157">
        <f t="shared" si="26"/>
        <v>0</v>
      </c>
      <c r="H56" s="157">
        <f t="shared" si="26"/>
        <v>0</v>
      </c>
      <c r="I56" s="157">
        <f t="shared" ref="I56" si="27">I30</f>
        <v>0</v>
      </c>
      <c r="J56" s="157">
        <f t="shared" si="26"/>
        <v>0</v>
      </c>
      <c r="K56" s="148">
        <f>Q56*L30</f>
        <v>0</v>
      </c>
      <c r="L56" s="158">
        <f>S56*N30</f>
        <v>0</v>
      </c>
      <c r="M56" s="158">
        <f t="shared" si="22"/>
        <v>0</v>
      </c>
      <c r="N56" s="148">
        <f t="shared" si="23"/>
        <v>0</v>
      </c>
      <c r="O56" s="148">
        <f t="shared" si="24"/>
        <v>0</v>
      </c>
      <c r="P56" s="148">
        <f t="shared" si="25"/>
        <v>0</v>
      </c>
      <c r="Q56" s="148">
        <f>'3'!$E$9</f>
        <v>0</v>
      </c>
      <c r="R56" s="148">
        <f t="shared" si="25"/>
        <v>0</v>
      </c>
      <c r="S56" s="148">
        <f>'3'!$E$11</f>
        <v>0</v>
      </c>
      <c r="T56" s="148">
        <f>'3'!$E$7*M30</f>
        <v>0</v>
      </c>
      <c r="U56" s="148">
        <f>'3'!$E$13*N30</f>
        <v>0</v>
      </c>
    </row>
    <row r="57" spans="1:21">
      <c r="A57" s="99"/>
      <c r="B57" s="156">
        <v>4</v>
      </c>
      <c r="C57" s="157" t="str">
        <f t="shared" ref="C57:J57" si="28">C31</f>
        <v>ГС</v>
      </c>
      <c r="D57" s="157">
        <f t="shared" si="28"/>
        <v>0</v>
      </c>
      <c r="E57" s="157">
        <f t="shared" si="28"/>
        <v>0</v>
      </c>
      <c r="F57" s="157">
        <f t="shared" si="28"/>
        <v>0</v>
      </c>
      <c r="G57" s="157">
        <f t="shared" si="28"/>
        <v>0</v>
      </c>
      <c r="H57" s="157">
        <f t="shared" si="28"/>
        <v>0</v>
      </c>
      <c r="I57" s="157">
        <f t="shared" ref="I57" si="29">I31</f>
        <v>0</v>
      </c>
      <c r="J57" s="157">
        <f t="shared" si="28"/>
        <v>0</v>
      </c>
      <c r="K57" s="148">
        <f t="shared" ref="K57:K70" si="30">Q57*L31</f>
        <v>0</v>
      </c>
      <c r="L57" s="158">
        <f t="shared" ref="L57:L70" si="31">S57*N31</f>
        <v>0</v>
      </c>
      <c r="M57" s="158">
        <f t="shared" si="22"/>
        <v>0</v>
      </c>
      <c r="N57" s="148">
        <f t="shared" si="23"/>
        <v>0</v>
      </c>
      <c r="O57" s="148">
        <f t="shared" si="24"/>
        <v>0</v>
      </c>
      <c r="P57" s="148">
        <f t="shared" si="25"/>
        <v>0</v>
      </c>
      <c r="Q57" s="148">
        <f>'4'!$E$9</f>
        <v>0</v>
      </c>
      <c r="R57" s="148">
        <f t="shared" si="25"/>
        <v>0</v>
      </c>
      <c r="S57" s="148">
        <f>'4'!$E$11</f>
        <v>0</v>
      </c>
      <c r="T57" s="148">
        <f>'4'!$E$7*M31</f>
        <v>0</v>
      </c>
      <c r="U57" s="148">
        <f>'4'!$E$13*N31</f>
        <v>0</v>
      </c>
    </row>
    <row r="58" spans="1:21">
      <c r="A58" s="99"/>
      <c r="B58" s="156">
        <v>5</v>
      </c>
      <c r="C58" s="157" t="str">
        <f t="shared" ref="C58:J58" si="32">C32</f>
        <v>ГС</v>
      </c>
      <c r="D58" s="157">
        <f t="shared" si="32"/>
        <v>0</v>
      </c>
      <c r="E58" s="157">
        <f t="shared" si="32"/>
        <v>0</v>
      </c>
      <c r="F58" s="157">
        <f t="shared" si="32"/>
        <v>0</v>
      </c>
      <c r="G58" s="157">
        <f t="shared" si="32"/>
        <v>0</v>
      </c>
      <c r="H58" s="157">
        <f t="shared" si="32"/>
        <v>0</v>
      </c>
      <c r="I58" s="157">
        <f t="shared" ref="I58" si="33">I32</f>
        <v>0</v>
      </c>
      <c r="J58" s="157">
        <f t="shared" si="32"/>
        <v>0</v>
      </c>
      <c r="K58" s="148">
        <f t="shared" si="30"/>
        <v>0</v>
      </c>
      <c r="L58" s="158">
        <f t="shared" si="31"/>
        <v>0</v>
      </c>
      <c r="M58" s="158">
        <f t="shared" si="22"/>
        <v>0</v>
      </c>
      <c r="N58" s="148">
        <f t="shared" si="23"/>
        <v>0</v>
      </c>
      <c r="O58" s="148">
        <f t="shared" si="24"/>
        <v>0</v>
      </c>
      <c r="P58" s="148">
        <f t="shared" si="25"/>
        <v>0</v>
      </c>
      <c r="Q58" s="148">
        <f>'5'!$E$9</f>
        <v>0</v>
      </c>
      <c r="R58" s="148">
        <f t="shared" si="25"/>
        <v>0</v>
      </c>
      <c r="S58" s="148">
        <f>'5'!$E$11</f>
        <v>0</v>
      </c>
      <c r="T58" s="148">
        <f>'5'!$E$7*M32</f>
        <v>0</v>
      </c>
      <c r="U58" s="148">
        <f>'5'!$E$13*N32</f>
        <v>0</v>
      </c>
    </row>
    <row r="59" spans="1:21">
      <c r="A59" s="99"/>
      <c r="B59" s="156">
        <v>6</v>
      </c>
      <c r="C59" s="157" t="str">
        <f t="shared" ref="C59:J59" si="34">C33</f>
        <v>ГС</v>
      </c>
      <c r="D59" s="157">
        <f t="shared" si="34"/>
        <v>0</v>
      </c>
      <c r="E59" s="157">
        <f t="shared" si="34"/>
        <v>0</v>
      </c>
      <c r="F59" s="157">
        <f t="shared" si="34"/>
        <v>0</v>
      </c>
      <c r="G59" s="157">
        <f t="shared" si="34"/>
        <v>0</v>
      </c>
      <c r="H59" s="157">
        <f t="shared" si="34"/>
        <v>0</v>
      </c>
      <c r="I59" s="157">
        <f t="shared" ref="I59" si="35">I33</f>
        <v>0</v>
      </c>
      <c r="J59" s="157">
        <f t="shared" si="34"/>
        <v>0</v>
      </c>
      <c r="K59" s="148">
        <f t="shared" si="30"/>
        <v>0</v>
      </c>
      <c r="L59" s="158">
        <f t="shared" si="31"/>
        <v>0</v>
      </c>
      <c r="M59" s="158">
        <f t="shared" si="22"/>
        <v>0</v>
      </c>
      <c r="N59" s="148">
        <f t="shared" si="23"/>
        <v>0</v>
      </c>
      <c r="O59" s="148">
        <f t="shared" si="24"/>
        <v>0</v>
      </c>
      <c r="P59" s="148">
        <f t="shared" si="25"/>
        <v>0</v>
      </c>
      <c r="Q59" s="148">
        <f>'6'!$E$9</f>
        <v>0</v>
      </c>
      <c r="R59" s="148">
        <f t="shared" si="25"/>
        <v>0</v>
      </c>
      <c r="S59" s="148">
        <f>'6'!$E$11</f>
        <v>0</v>
      </c>
      <c r="T59" s="148">
        <f>'6'!$E$7*M33</f>
        <v>0</v>
      </c>
      <c r="U59" s="148">
        <f>'6'!$E$13*N33</f>
        <v>0</v>
      </c>
    </row>
    <row r="60" spans="1:21">
      <c r="A60" s="99"/>
      <c r="B60" s="156">
        <v>7</v>
      </c>
      <c r="C60" s="157" t="str">
        <f t="shared" ref="C60:J60" si="36">C34</f>
        <v>ГС</v>
      </c>
      <c r="D60" s="157">
        <f t="shared" si="36"/>
        <v>0</v>
      </c>
      <c r="E60" s="157">
        <f t="shared" si="36"/>
        <v>0</v>
      </c>
      <c r="F60" s="157">
        <f t="shared" si="36"/>
        <v>0</v>
      </c>
      <c r="G60" s="157">
        <f t="shared" si="36"/>
        <v>0</v>
      </c>
      <c r="H60" s="157">
        <f t="shared" si="36"/>
        <v>0</v>
      </c>
      <c r="I60" s="157">
        <f t="shared" ref="I60" si="37">I34</f>
        <v>0</v>
      </c>
      <c r="J60" s="157">
        <f t="shared" si="36"/>
        <v>0</v>
      </c>
      <c r="K60" s="148">
        <f t="shared" si="30"/>
        <v>0</v>
      </c>
      <c r="L60" s="158">
        <f t="shared" si="31"/>
        <v>0</v>
      </c>
      <c r="M60" s="158">
        <f t="shared" si="22"/>
        <v>0</v>
      </c>
      <c r="N60" s="148">
        <f t="shared" si="23"/>
        <v>0</v>
      </c>
      <c r="O60" s="148">
        <f t="shared" si="24"/>
        <v>0</v>
      </c>
      <c r="P60" s="148">
        <f t="shared" si="25"/>
        <v>0</v>
      </c>
      <c r="Q60" s="148">
        <f>'7'!$E$9</f>
        <v>0</v>
      </c>
      <c r="R60" s="148">
        <f t="shared" si="25"/>
        <v>0</v>
      </c>
      <c r="S60" s="148">
        <f>'7'!$E$11</f>
        <v>0</v>
      </c>
      <c r="T60" s="148">
        <f>'7'!$E$7*M34</f>
        <v>0</v>
      </c>
      <c r="U60" s="148">
        <f>'7'!$E$13*N34</f>
        <v>0</v>
      </c>
    </row>
    <row r="61" spans="1:21">
      <c r="A61" s="99"/>
      <c r="B61" s="156">
        <v>8</v>
      </c>
      <c r="C61" s="157" t="str">
        <f t="shared" ref="C61:J61" si="38">C35</f>
        <v>ГС</v>
      </c>
      <c r="D61" s="157">
        <f t="shared" si="38"/>
        <v>0</v>
      </c>
      <c r="E61" s="157">
        <f t="shared" si="38"/>
        <v>0</v>
      </c>
      <c r="F61" s="157">
        <f t="shared" si="38"/>
        <v>0</v>
      </c>
      <c r="G61" s="157">
        <f t="shared" si="38"/>
        <v>0</v>
      </c>
      <c r="H61" s="157">
        <f t="shared" si="38"/>
        <v>0</v>
      </c>
      <c r="I61" s="157">
        <f t="shared" ref="I61" si="39">I35</f>
        <v>0</v>
      </c>
      <c r="J61" s="157">
        <f t="shared" si="38"/>
        <v>0</v>
      </c>
      <c r="K61" s="148">
        <f t="shared" si="30"/>
        <v>0</v>
      </c>
      <c r="L61" s="158">
        <f t="shared" si="31"/>
        <v>0</v>
      </c>
      <c r="M61" s="158">
        <f t="shared" si="22"/>
        <v>0</v>
      </c>
      <c r="N61" s="148">
        <f t="shared" si="23"/>
        <v>0</v>
      </c>
      <c r="O61" s="148">
        <f t="shared" si="24"/>
        <v>0</v>
      </c>
      <c r="P61" s="148">
        <f t="shared" si="25"/>
        <v>0</v>
      </c>
      <c r="Q61" s="148">
        <f>'8'!$E$9</f>
        <v>0</v>
      </c>
      <c r="R61" s="148">
        <f t="shared" si="25"/>
        <v>0</v>
      </c>
      <c r="S61" s="148">
        <f>'8'!$E$11</f>
        <v>0</v>
      </c>
      <c r="T61" s="148">
        <f>'8'!$E$7*M35</f>
        <v>0</v>
      </c>
      <c r="U61" s="148">
        <f>'8'!$E$13*N35</f>
        <v>0</v>
      </c>
    </row>
    <row r="62" spans="1:21">
      <c r="A62" s="99"/>
      <c r="B62" s="156">
        <v>9</v>
      </c>
      <c r="C62" s="157" t="str">
        <f t="shared" ref="C62:J62" si="40">C36</f>
        <v>ГС</v>
      </c>
      <c r="D62" s="157">
        <f t="shared" si="40"/>
        <v>0</v>
      </c>
      <c r="E62" s="157">
        <f t="shared" si="40"/>
        <v>0</v>
      </c>
      <c r="F62" s="157">
        <f t="shared" si="40"/>
        <v>0</v>
      </c>
      <c r="G62" s="157">
        <f t="shared" si="40"/>
        <v>0</v>
      </c>
      <c r="H62" s="157">
        <f t="shared" si="40"/>
        <v>0</v>
      </c>
      <c r="I62" s="157">
        <f t="shared" ref="I62" si="41">I36</f>
        <v>0</v>
      </c>
      <c r="J62" s="157">
        <f t="shared" si="40"/>
        <v>0</v>
      </c>
      <c r="K62" s="148">
        <f t="shared" si="30"/>
        <v>0</v>
      </c>
      <c r="L62" s="158">
        <f t="shared" si="31"/>
        <v>0</v>
      </c>
      <c r="M62" s="158">
        <f t="shared" si="22"/>
        <v>0</v>
      </c>
      <c r="N62" s="148">
        <f t="shared" si="23"/>
        <v>0</v>
      </c>
      <c r="O62" s="148">
        <f t="shared" si="24"/>
        <v>0</v>
      </c>
      <c r="P62" s="148">
        <f t="shared" si="25"/>
        <v>0</v>
      </c>
      <c r="Q62" s="148">
        <f>'9'!$E$9</f>
        <v>0</v>
      </c>
      <c r="R62" s="148">
        <f t="shared" si="25"/>
        <v>0</v>
      </c>
      <c r="S62" s="148">
        <f>'9'!$E$11</f>
        <v>0</v>
      </c>
      <c r="T62" s="148">
        <f>'9'!$E$7*M36</f>
        <v>0</v>
      </c>
      <c r="U62" s="148">
        <f>'9'!$E$13*N36</f>
        <v>0</v>
      </c>
    </row>
    <row r="63" spans="1:21">
      <c r="A63" s="99"/>
      <c r="B63" s="156">
        <v>10</v>
      </c>
      <c r="C63" s="157" t="str">
        <f t="shared" ref="C63:J63" si="42">C37</f>
        <v>ВЗ</v>
      </c>
      <c r="D63" s="157">
        <f t="shared" si="42"/>
        <v>0</v>
      </c>
      <c r="E63" s="157">
        <f t="shared" si="42"/>
        <v>0</v>
      </c>
      <c r="F63" s="157" t="str">
        <f t="shared" si="42"/>
        <v>без пилота</v>
      </c>
      <c r="G63" s="157">
        <f t="shared" si="42"/>
        <v>0</v>
      </c>
      <c r="H63" s="157">
        <f t="shared" si="42"/>
        <v>0</v>
      </c>
      <c r="I63" s="157">
        <f t="shared" ref="I63" si="43">I37</f>
        <v>0</v>
      </c>
      <c r="J63" s="157">
        <f t="shared" si="42"/>
        <v>0</v>
      </c>
      <c r="K63" s="148">
        <f t="shared" si="30"/>
        <v>0</v>
      </c>
      <c r="L63" s="158">
        <f t="shared" si="31"/>
        <v>0</v>
      </c>
      <c r="M63" s="158">
        <f t="shared" si="22"/>
        <v>0</v>
      </c>
      <c r="N63" s="148">
        <f t="shared" si="23"/>
        <v>111981639.13043749</v>
      </c>
      <c r="O63" s="148">
        <f t="shared" si="24"/>
        <v>55990819.565218747</v>
      </c>
      <c r="P63" s="148">
        <f t="shared" si="25"/>
        <v>88719302.578437507</v>
      </c>
      <c r="Q63" s="148">
        <f>ВЗ!$E$9</f>
        <v>44359651.289218754</v>
      </c>
      <c r="R63" s="148">
        <f t="shared" si="25"/>
        <v>20292103.202</v>
      </c>
      <c r="S63" s="148">
        <f>ВЗ!$E$11</f>
        <v>10146051.601</v>
      </c>
      <c r="T63" s="148">
        <f>ВЗ!$E$7*M37</f>
        <v>2970233.35</v>
      </c>
      <c r="U63" s="148">
        <f>ВЗ!$E$13*N37</f>
        <v>0</v>
      </c>
    </row>
    <row r="64" spans="1:21">
      <c r="A64" s="99"/>
      <c r="B64" s="156">
        <v>11</v>
      </c>
      <c r="C64" s="157" t="str">
        <f t="shared" ref="C64:J64" si="44">C38</f>
        <v>ГС</v>
      </c>
      <c r="D64" s="157">
        <f t="shared" si="44"/>
        <v>0</v>
      </c>
      <c r="E64" s="157">
        <f t="shared" si="44"/>
        <v>0</v>
      </c>
      <c r="F64" s="157" t="str">
        <f t="shared" si="44"/>
        <v>без пилота</v>
      </c>
      <c r="G64" s="157">
        <f t="shared" si="44"/>
        <v>0</v>
      </c>
      <c r="H64" s="157">
        <f t="shared" si="44"/>
        <v>0</v>
      </c>
      <c r="I64" s="157">
        <f t="shared" ref="I64" si="45">I38</f>
        <v>0</v>
      </c>
      <c r="J64" s="157">
        <f t="shared" si="44"/>
        <v>0</v>
      </c>
      <c r="K64" s="148">
        <f t="shared" si="30"/>
        <v>0</v>
      </c>
      <c r="L64" s="158">
        <f t="shared" si="31"/>
        <v>0</v>
      </c>
      <c r="M64" s="158">
        <f t="shared" si="22"/>
        <v>0</v>
      </c>
      <c r="N64" s="148">
        <f t="shared" si="23"/>
        <v>1283576685.2468889</v>
      </c>
      <c r="O64" s="148">
        <f t="shared" si="24"/>
        <v>160447085.65586111</v>
      </c>
      <c r="P64" s="148">
        <f t="shared" si="25"/>
        <v>1211504682.6597652</v>
      </c>
      <c r="Q64" s="148">
        <f>'ГС без пил 1000м гор'!$E$9</f>
        <v>151438085.33247066</v>
      </c>
      <c r="R64" s="148">
        <f t="shared" si="25"/>
        <v>56930472.38104374</v>
      </c>
      <c r="S64" s="148">
        <f>'ГС без пил 1000м гор'!$E$11</f>
        <v>7116309.0476304675</v>
      </c>
      <c r="T64" s="148">
        <f>'ГС без пил 1000м гор'!$E$7*M38</f>
        <v>15141530.206079995</v>
      </c>
      <c r="U64" s="148">
        <f>'ГС без пил 1000м гор'!$E$13*N38</f>
        <v>0</v>
      </c>
    </row>
    <row r="65" spans="1:21">
      <c r="A65" s="99"/>
      <c r="B65" s="156">
        <v>12</v>
      </c>
      <c r="C65" s="157" t="str">
        <f t="shared" ref="C65:J65" si="46">C39</f>
        <v>ГС</v>
      </c>
      <c r="D65" s="157">
        <f t="shared" si="46"/>
        <v>0</v>
      </c>
      <c r="E65" s="157">
        <f t="shared" si="46"/>
        <v>0</v>
      </c>
      <c r="F65" s="157" t="str">
        <f t="shared" si="46"/>
        <v>пилот</v>
      </c>
      <c r="G65" s="157">
        <f t="shared" si="46"/>
        <v>0</v>
      </c>
      <c r="H65" s="157">
        <f t="shared" si="46"/>
        <v>0</v>
      </c>
      <c r="I65" s="157">
        <f t="shared" ref="I65" si="47">I39</f>
        <v>0</v>
      </c>
      <c r="J65" s="157">
        <f t="shared" si="46"/>
        <v>0</v>
      </c>
      <c r="K65" s="148">
        <f t="shared" si="30"/>
        <v>0</v>
      </c>
      <c r="L65" s="158">
        <f t="shared" si="31"/>
        <v>0</v>
      </c>
      <c r="M65" s="158">
        <f t="shared" si="22"/>
        <v>0</v>
      </c>
      <c r="N65" s="148">
        <f t="shared" si="23"/>
        <v>0</v>
      </c>
      <c r="O65" s="148">
        <f t="shared" si="24"/>
        <v>0</v>
      </c>
      <c r="P65" s="148">
        <f t="shared" si="25"/>
        <v>0</v>
      </c>
      <c r="Q65" s="148">
        <f>'ГС пил 1500м гор'!$E$9</f>
        <v>0</v>
      </c>
      <c r="R65" s="148">
        <f t="shared" si="25"/>
        <v>0</v>
      </c>
      <c r="S65" s="148">
        <f>'ГС пил 1500м гор'!$E$11</f>
        <v>0</v>
      </c>
      <c r="T65" s="148">
        <f>'ГС пил 1500м гор'!$E$7*M39</f>
        <v>0</v>
      </c>
      <c r="U65" s="148">
        <f>'ГС пил 1500м гор'!$E$13*N39</f>
        <v>0</v>
      </c>
    </row>
    <row r="66" spans="1:21">
      <c r="A66" s="99"/>
      <c r="B66" s="156">
        <v>13</v>
      </c>
      <c r="C66" s="157" t="str">
        <f t="shared" ref="C66:J66" si="48">C40</f>
        <v>ГС</v>
      </c>
      <c r="D66" s="157">
        <f t="shared" si="48"/>
        <v>0</v>
      </c>
      <c r="E66" s="157">
        <f t="shared" si="48"/>
        <v>0</v>
      </c>
      <c r="F66" s="157" t="str">
        <f t="shared" si="48"/>
        <v>без пилота</v>
      </c>
      <c r="G66" s="157">
        <f t="shared" si="48"/>
        <v>0</v>
      </c>
      <c r="H66" s="157">
        <f t="shared" si="48"/>
        <v>0</v>
      </c>
      <c r="I66" s="157">
        <f t="shared" ref="I66" si="49">I40</f>
        <v>0</v>
      </c>
      <c r="J66" s="157">
        <f t="shared" si="48"/>
        <v>0</v>
      </c>
      <c r="K66" s="148">
        <f t="shared" si="30"/>
        <v>0</v>
      </c>
      <c r="L66" s="158">
        <f t="shared" si="31"/>
        <v>0</v>
      </c>
      <c r="M66" s="158">
        <f t="shared" si="22"/>
        <v>0</v>
      </c>
      <c r="N66" s="148">
        <f t="shared" si="23"/>
        <v>875490259.94270194</v>
      </c>
      <c r="O66" s="148">
        <f t="shared" si="24"/>
        <v>145915043.32378367</v>
      </c>
      <c r="P66" s="148">
        <f t="shared" si="25"/>
        <v>831920388.56232095</v>
      </c>
      <c r="Q66" s="148">
        <f>'ГС без пилот 1500м гор'!$E$9</f>
        <v>138653398.09372017</v>
      </c>
      <c r="R66" s="148">
        <f t="shared" si="25"/>
        <v>33932001.864380948</v>
      </c>
      <c r="S66" s="148">
        <f>'ГС без пилот 1500м гор'!$E$11</f>
        <v>5655333.6440634914</v>
      </c>
      <c r="T66" s="148">
        <f>'ГС без пилот 1500м гор'!$E$7*M40</f>
        <v>9637869.5159999989</v>
      </c>
      <c r="U66" s="148">
        <f>'ГС без пилот 1500м гор'!$E$13*N40</f>
        <v>0</v>
      </c>
    </row>
    <row r="67" spans="1:21">
      <c r="A67" s="99"/>
      <c r="B67" s="156">
        <v>14</v>
      </c>
      <c r="C67" s="157" t="str">
        <f t="shared" ref="C67:J67" si="50">C41</f>
        <v>ГС</v>
      </c>
      <c r="D67" s="157" t="str">
        <f t="shared" si="50"/>
        <v>ЮРА</v>
      </c>
      <c r="E67" s="157">
        <f t="shared" si="50"/>
        <v>0</v>
      </c>
      <c r="F67" s="157" t="str">
        <f t="shared" si="50"/>
        <v>без пилота</v>
      </c>
      <c r="G67" s="157" t="str">
        <f t="shared" si="50"/>
        <v>МГРП</v>
      </c>
      <c r="H67" s="157" t="str">
        <f t="shared" si="50"/>
        <v>8ст</v>
      </c>
      <c r="I67" s="157">
        <f t="shared" ref="I67" si="51">I41</f>
        <v>0</v>
      </c>
      <c r="J67" s="157">
        <f t="shared" si="50"/>
        <v>0</v>
      </c>
      <c r="K67" s="148">
        <f t="shared" si="30"/>
        <v>0</v>
      </c>
      <c r="L67" s="158">
        <f t="shared" si="31"/>
        <v>0</v>
      </c>
      <c r="M67" s="158">
        <f t="shared" si="22"/>
        <v>0</v>
      </c>
      <c r="N67" s="148">
        <f t="shared" si="23"/>
        <v>2113420886.9243357</v>
      </c>
      <c r="O67" s="148">
        <f t="shared" si="24"/>
        <v>234824542.99159285</v>
      </c>
      <c r="P67" s="148">
        <f t="shared" si="25"/>
        <v>1227981976.5287395</v>
      </c>
      <c r="Q67" s="148">
        <f>'ГСЮра без пил МГРП'!$E$9</f>
        <v>136442441.8365266</v>
      </c>
      <c r="R67" s="148">
        <f t="shared" si="25"/>
        <v>871329811.812796</v>
      </c>
      <c r="S67" s="148">
        <f>'ГСЮра без пил МГРП'!$E$11</f>
        <v>96814423.534755111</v>
      </c>
      <c r="T67" s="148">
        <f>'ГСЮра без пил МГРП'!$E$7*M41</f>
        <v>14109098.582800061</v>
      </c>
      <c r="U67" s="148">
        <f>'ГСЮра без пил МГРП'!$E$13*N41</f>
        <v>0</v>
      </c>
    </row>
    <row r="68" spans="1:21">
      <c r="A68" s="99"/>
      <c r="B68" s="156">
        <v>15</v>
      </c>
      <c r="C68" s="157" t="str">
        <f t="shared" ref="C68:J68" si="52">C42</f>
        <v>ГС</v>
      </c>
      <c r="D68" s="157" t="str">
        <f t="shared" si="52"/>
        <v>ЮРА</v>
      </c>
      <c r="E68" s="157">
        <f t="shared" si="52"/>
        <v>0</v>
      </c>
      <c r="F68" s="157" t="str">
        <f t="shared" si="52"/>
        <v>пилот</v>
      </c>
      <c r="G68" s="157" t="str">
        <f t="shared" si="52"/>
        <v>МГРП</v>
      </c>
      <c r="H68" s="157" t="str">
        <f t="shared" si="52"/>
        <v>8ст</v>
      </c>
      <c r="I68" s="157">
        <f t="shared" ref="I68" si="53">I42</f>
        <v>0</v>
      </c>
      <c r="J68" s="157">
        <f t="shared" si="52"/>
        <v>0</v>
      </c>
      <c r="K68" s="148">
        <f t="shared" si="30"/>
        <v>0</v>
      </c>
      <c r="L68" s="158">
        <f t="shared" si="31"/>
        <v>0</v>
      </c>
      <c r="M68" s="158">
        <f t="shared" si="22"/>
        <v>0</v>
      </c>
      <c r="N68" s="148">
        <f t="shared" si="23"/>
        <v>912603536.74726689</v>
      </c>
      <c r="O68" s="148">
        <f t="shared" si="24"/>
        <v>228150884.18681672</v>
      </c>
      <c r="P68" s="148">
        <f t="shared" si="25"/>
        <v>587992646.3441087</v>
      </c>
      <c r="Q68" s="148">
        <f>'ГСЮра пил МСГРП'!$E$9</f>
        <v>146998161.58602718</v>
      </c>
      <c r="R68" s="148">
        <f t="shared" si="25"/>
        <v>318367775.60755813</v>
      </c>
      <c r="S68" s="148">
        <f>'ГСЮра пил МСГРП'!$E$11</f>
        <v>79591943.901889533</v>
      </c>
      <c r="T68" s="148">
        <f>'ГСЮра пил МСГРП'!$E$7*M42</f>
        <v>6243114.7955999998</v>
      </c>
      <c r="U68" s="148">
        <f>'ГСЮра пил МСГРП'!$E$13*N42</f>
        <v>0</v>
      </c>
    </row>
    <row r="69" spans="1:21">
      <c r="A69" s="99"/>
      <c r="B69" s="156">
        <v>16</v>
      </c>
      <c r="C69" s="157" t="str">
        <f t="shared" ref="C69:J69" si="54">C43</f>
        <v>ГС</v>
      </c>
      <c r="D69" s="157" t="str">
        <f t="shared" si="54"/>
        <v>ЮРА</v>
      </c>
      <c r="E69" s="157">
        <f t="shared" si="54"/>
        <v>0</v>
      </c>
      <c r="F69" s="157">
        <f t="shared" si="54"/>
        <v>0</v>
      </c>
      <c r="G69" s="157">
        <f t="shared" si="54"/>
        <v>0</v>
      </c>
      <c r="H69" s="157">
        <f t="shared" si="54"/>
        <v>0</v>
      </c>
      <c r="I69" s="157">
        <f t="shared" ref="I69" si="55">I43</f>
        <v>0</v>
      </c>
      <c r="J69" s="157">
        <f t="shared" si="54"/>
        <v>0</v>
      </c>
      <c r="K69" s="148">
        <f t="shared" si="30"/>
        <v>0</v>
      </c>
      <c r="L69" s="158">
        <f t="shared" si="31"/>
        <v>0</v>
      </c>
      <c r="M69" s="158">
        <f t="shared" si="22"/>
        <v>0</v>
      </c>
      <c r="N69" s="148">
        <f t="shared" si="23"/>
        <v>365333919.77337569</v>
      </c>
      <c r="O69" s="148">
        <f t="shared" si="24"/>
        <v>365333919.77337569</v>
      </c>
      <c r="P69" s="148">
        <f t="shared" si="25"/>
        <v>201217931.9732362</v>
      </c>
      <c r="Q69" s="148">
        <f>'ГСЮра керн ГИС'!$E$9</f>
        <v>201217931.9732362</v>
      </c>
      <c r="R69" s="148">
        <f t="shared" si="25"/>
        <v>162575905.87013951</v>
      </c>
      <c r="S69" s="148">
        <f>'ГСЮра керн ГИС'!$E$11</f>
        <v>162575905.87013951</v>
      </c>
      <c r="T69" s="148">
        <f>'ГСЮра керн ГИС'!$E$7*M43</f>
        <v>1540081.93</v>
      </c>
      <c r="U69" s="148">
        <f>'ГСЮра керн ГИС'!$E$13*N43</f>
        <v>0</v>
      </c>
    </row>
    <row r="70" spans="1:21" ht="13.5" thickBot="1">
      <c r="A70" s="99"/>
      <c r="B70" s="156" t="s">
        <v>286</v>
      </c>
      <c r="C70" s="157" t="str">
        <f t="shared" ref="C70:J70" si="56">C44</f>
        <v>ГС</v>
      </c>
      <c r="D70" s="157">
        <f t="shared" si="56"/>
        <v>0</v>
      </c>
      <c r="E70" s="157">
        <f t="shared" si="56"/>
        <v>0</v>
      </c>
      <c r="F70" s="157">
        <f t="shared" si="56"/>
        <v>0</v>
      </c>
      <c r="G70" s="157">
        <f t="shared" si="56"/>
        <v>0</v>
      </c>
      <c r="H70" s="157">
        <f t="shared" si="56"/>
        <v>0</v>
      </c>
      <c r="I70" s="157">
        <f t="shared" ref="I70" si="57">I44</f>
        <v>0</v>
      </c>
      <c r="J70" s="157">
        <f t="shared" si="56"/>
        <v>0</v>
      </c>
      <c r="K70" s="148">
        <f t="shared" si="30"/>
        <v>0</v>
      </c>
      <c r="L70" s="158">
        <f t="shared" si="31"/>
        <v>0</v>
      </c>
      <c r="M70" s="158">
        <f t="shared" si="22"/>
        <v>0</v>
      </c>
      <c r="N70" s="148">
        <f t="shared" si="23"/>
        <v>0</v>
      </c>
      <c r="O70" s="148">
        <f t="shared" si="24"/>
        <v>0</v>
      </c>
      <c r="P70" s="148">
        <f t="shared" si="25"/>
        <v>0</v>
      </c>
      <c r="Q70" s="148">
        <f>Посл.скв.!$E$9</f>
        <v>0</v>
      </c>
      <c r="R70" s="148">
        <f t="shared" si="25"/>
        <v>0</v>
      </c>
      <c r="S70" s="148">
        <f>Посл.скв.!$E$11</f>
        <v>0</v>
      </c>
      <c r="T70" s="148">
        <f>Посл.скв.!$E$7*M44</f>
        <v>0</v>
      </c>
      <c r="U70" s="148">
        <f>Посл.скв.!$E$13*N44</f>
        <v>0</v>
      </c>
    </row>
    <row r="71" spans="1:21" ht="17.25" thickTop="1" thickBot="1">
      <c r="A71" s="126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8"/>
      <c r="M71" s="128"/>
      <c r="N71" s="128"/>
      <c r="O71" s="128"/>
      <c r="P71" s="128"/>
      <c r="Q71" s="129"/>
      <c r="R71" s="127"/>
      <c r="S71" s="129"/>
      <c r="T71" s="127"/>
      <c r="U71" s="127"/>
    </row>
    <row r="72" spans="1:21" ht="13.5" thickTop="1">
      <c r="A72" s="96"/>
      <c r="B72" s="466" t="s">
        <v>229</v>
      </c>
      <c r="C72" s="467"/>
      <c r="D72" s="467"/>
      <c r="E72" s="467"/>
      <c r="F72" s="467"/>
      <c r="G72" s="467"/>
      <c r="H72" s="467"/>
      <c r="I72" s="467"/>
      <c r="J72" s="468"/>
      <c r="K72" s="150">
        <f>SUMIF($C$54:$C$70,"ННС",K54:K70)+SUMIF($C$54:$C$70,"ВЗ",K54:K70)</f>
        <v>0</v>
      </c>
      <c r="L72" s="150">
        <f>SUMIF($C$54:$C$70,"ННС",L54:L70)+SUMIF($C$54:$C$70,"ВЗ",L54:L70)</f>
        <v>0</v>
      </c>
      <c r="M72" s="150">
        <f>SUMIF($C$54:$C$70,"ННС",M54:M70)+SUMIF($C$54:$C$70,"ВЗ",M54:M70)</f>
        <v>0</v>
      </c>
      <c r="N72" s="150">
        <f>SUMIF($C$54:$C$70,"ННС",N54:N70)+SUMIF($C$54:$C$70,"ВЗ",N54:N70)</f>
        <v>111981639.13043749</v>
      </c>
      <c r="O72" s="150">
        <f t="shared" si="24"/>
        <v>55990819.565218747</v>
      </c>
      <c r="P72" s="150">
        <f>SUMIF($C$54:$C$70,"ННС",P54:P70)+SUMIF($C$54:$C$70,"ВЗ",P54:P70)</f>
        <v>88719302.578437507</v>
      </c>
      <c r="Q72" s="150">
        <f t="shared" ref="Q72:S73" si="58">IF(M46=0,0,P72/M46)</f>
        <v>44359651.289218754</v>
      </c>
      <c r="R72" s="150">
        <f>SUMIF($C$54:$C$70,"ННС",R54:R70)+SUMIF($C$54:$C$70,"ВЗ",R54:R70)</f>
        <v>20292103.202</v>
      </c>
      <c r="S72" s="150">
        <f t="shared" si="58"/>
        <v>10146051.601</v>
      </c>
      <c r="T72" s="150">
        <f>SUMIF($C$54:$C$70,"ННС",T54:T70)+SUMIF($C$54:$C$70,"ВЗ",T54:T70)</f>
        <v>2970233.35</v>
      </c>
      <c r="U72" s="160">
        <f>SUMIF($C$54:$C$70,"ННС",U54:U70)+SUMIF($C$54:$C$70,"ВЗ",U54:U70)</f>
        <v>0</v>
      </c>
    </row>
    <row r="73" spans="1:21" ht="13.5" thickBot="1">
      <c r="A73" s="96"/>
      <c r="B73" s="463" t="s">
        <v>230</v>
      </c>
      <c r="C73" s="464"/>
      <c r="D73" s="464"/>
      <c r="E73" s="464"/>
      <c r="F73" s="464"/>
      <c r="G73" s="464"/>
      <c r="H73" s="464"/>
      <c r="I73" s="464"/>
      <c r="J73" s="465"/>
      <c r="K73" s="153">
        <f>SUMIF($C$54:$C$70,"ГС",K54:K70)</f>
        <v>0</v>
      </c>
      <c r="L73" s="153">
        <f>SUMIF($C$54:$C$70,"ГС",L54:L70)</f>
        <v>0</v>
      </c>
      <c r="M73" s="153">
        <f>SUMIF($C$54:$C$70,"ГС",M54:M70)</f>
        <v>0</v>
      </c>
      <c r="N73" s="153">
        <f>SUMIF($C$54:$C$70,"ГС",N54:N70)</f>
        <v>6274800767.377573</v>
      </c>
      <c r="O73" s="153">
        <f t="shared" si="24"/>
        <v>209160025.57925242</v>
      </c>
      <c r="P73" s="153">
        <f>SUMIF($C$54:$C$70,"ГС",P54:P70)</f>
        <v>4333498776.2916641</v>
      </c>
      <c r="Q73" s="153">
        <f t="shared" si="58"/>
        <v>144449959.20972213</v>
      </c>
      <c r="R73" s="153">
        <f>SUMIF($C$54:$C$70,"ГС",R54:R70)</f>
        <v>1636764814.6054287</v>
      </c>
      <c r="S73" s="153">
        <f t="shared" si="58"/>
        <v>54558827.153514288</v>
      </c>
      <c r="T73" s="153">
        <f>SUMIF($C$54:$C$70,"ГС",T54:T70)</f>
        <v>304537176.48048007</v>
      </c>
      <c r="U73" s="154">
        <f>SUMIF($C$54:$C$70,"ГС",U54:U70)</f>
        <v>0</v>
      </c>
    </row>
    <row r="74" spans="1:21" ht="13.5" thickTop="1">
      <c r="A74" s="99"/>
      <c r="B74" s="130"/>
      <c r="C74" s="130"/>
      <c r="D74" s="130"/>
      <c r="E74" s="130"/>
      <c r="F74" s="130"/>
      <c r="G74" s="130"/>
      <c r="H74" s="130"/>
      <c r="I74" s="130"/>
      <c r="J74" s="130"/>
      <c r="K74" s="124"/>
      <c r="L74" s="124"/>
      <c r="M74" s="124"/>
      <c r="N74" s="124"/>
      <c r="O74" s="124"/>
      <c r="P74" s="124"/>
      <c r="Q74" s="124"/>
      <c r="R74" s="96"/>
      <c r="S74" s="99"/>
      <c r="T74" s="99"/>
      <c r="U74" s="99"/>
    </row>
    <row r="75" spans="1:21" ht="16.5" thickBot="1">
      <c r="A75" s="126"/>
      <c r="B75" s="453" t="s">
        <v>218</v>
      </c>
      <c r="C75" s="453"/>
      <c r="D75" s="453"/>
      <c r="E75" s="453"/>
      <c r="F75" s="453"/>
      <c r="G75" s="453"/>
      <c r="H75" s="453"/>
      <c r="I75" s="453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  <c r="U75" s="453"/>
    </row>
    <row r="76" spans="1:21" ht="16.5" thickTop="1">
      <c r="A76" s="126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</row>
    <row r="77" spans="1:21">
      <c r="A77" s="99"/>
      <c r="B77" s="448"/>
      <c r="C77" s="448"/>
      <c r="D77" s="448"/>
      <c r="E77" s="448"/>
      <c r="F77" s="448"/>
      <c r="G77" s="448"/>
      <c r="H77" s="448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</row>
    <row r="78" spans="1:21">
      <c r="A78" s="99"/>
      <c r="B78" s="448"/>
      <c r="C78" s="448"/>
      <c r="D78" s="448"/>
      <c r="E78" s="448"/>
      <c r="F78" s="448"/>
      <c r="G78" s="448"/>
      <c r="H78" s="448"/>
      <c r="I78" s="448"/>
      <c r="J78" s="448"/>
      <c r="K78" s="448"/>
      <c r="L78" s="448"/>
      <c r="M78" s="448"/>
      <c r="N78" s="448"/>
      <c r="O78" s="448"/>
      <c r="P78" s="448"/>
      <c r="Q78" s="448"/>
      <c r="R78" s="448"/>
      <c r="S78" s="448"/>
      <c r="T78" s="448"/>
      <c r="U78" s="448"/>
    </row>
    <row r="79" spans="1:21">
      <c r="A79" s="99"/>
      <c r="B79" s="448"/>
      <c r="C79" s="448"/>
      <c r="D79" s="448"/>
      <c r="E79" s="448"/>
      <c r="F79" s="448"/>
      <c r="G79" s="448"/>
      <c r="H79" s="448"/>
      <c r="I79" s="448"/>
      <c r="J79" s="448"/>
      <c r="K79" s="448"/>
      <c r="L79" s="448"/>
      <c r="M79" s="448"/>
      <c r="N79" s="448"/>
      <c r="O79" s="448"/>
      <c r="P79" s="448"/>
      <c r="Q79" s="448"/>
      <c r="R79" s="448"/>
      <c r="S79" s="448"/>
      <c r="T79" s="448"/>
      <c r="U79" s="448"/>
    </row>
    <row r="80" spans="1:21">
      <c r="A80" s="99"/>
      <c r="B80" s="448"/>
      <c r="C80" s="448"/>
      <c r="D80" s="448"/>
      <c r="E80" s="448"/>
      <c r="F80" s="448"/>
      <c r="G80" s="448"/>
      <c r="H80" s="448"/>
      <c r="I80" s="448"/>
      <c r="J80" s="448"/>
      <c r="K80" s="448"/>
      <c r="L80" s="448"/>
      <c r="M80" s="448"/>
      <c r="N80" s="448"/>
      <c r="O80" s="448"/>
      <c r="P80" s="448"/>
      <c r="Q80" s="448"/>
      <c r="R80" s="448"/>
      <c r="S80" s="448"/>
      <c r="T80" s="448"/>
      <c r="U80" s="448"/>
    </row>
    <row r="81" spans="1:21">
      <c r="A81" s="99"/>
      <c r="B81" s="448"/>
      <c r="C81" s="448"/>
      <c r="D81" s="448"/>
      <c r="E81" s="448"/>
      <c r="F81" s="448"/>
      <c r="G81" s="448"/>
      <c r="H81" s="448"/>
      <c r="I81" s="448"/>
      <c r="J81" s="448"/>
      <c r="K81" s="448"/>
      <c r="L81" s="448"/>
      <c r="M81" s="448"/>
      <c r="N81" s="448"/>
      <c r="O81" s="448"/>
      <c r="P81" s="448"/>
      <c r="Q81" s="448"/>
      <c r="R81" s="448"/>
      <c r="S81" s="448"/>
      <c r="T81" s="448"/>
      <c r="U81" s="448"/>
    </row>
    <row r="82" spans="1:21">
      <c r="A82" s="99"/>
      <c r="B82" s="448"/>
      <c r="C82" s="448"/>
      <c r="D82" s="448"/>
      <c r="E82" s="448"/>
      <c r="F82" s="448"/>
      <c r="G82" s="448"/>
      <c r="H82" s="448"/>
      <c r="I82" s="448"/>
      <c r="J82" s="448"/>
      <c r="K82" s="448"/>
      <c r="L82" s="448"/>
      <c r="M82" s="448"/>
      <c r="N82" s="448"/>
      <c r="O82" s="448"/>
      <c r="P82" s="448"/>
      <c r="Q82" s="448"/>
      <c r="R82" s="448"/>
      <c r="S82" s="448"/>
      <c r="T82" s="448"/>
      <c r="U82" s="448"/>
    </row>
    <row r="83" spans="1:21">
      <c r="A83" s="99"/>
      <c r="B83" s="448"/>
      <c r="C83" s="448"/>
      <c r="D83" s="448"/>
      <c r="E83" s="448"/>
      <c r="F83" s="448"/>
      <c r="G83" s="448"/>
      <c r="H83" s="448"/>
      <c r="I83" s="448"/>
      <c r="J83" s="448"/>
      <c r="K83" s="448"/>
      <c r="L83" s="448"/>
      <c r="M83" s="448"/>
      <c r="N83" s="448"/>
      <c r="O83" s="448"/>
      <c r="P83" s="448"/>
      <c r="Q83" s="448"/>
      <c r="R83" s="448"/>
      <c r="S83" s="448"/>
      <c r="T83" s="448"/>
      <c r="U83" s="448"/>
    </row>
    <row r="87" spans="1:21" ht="13.5" thickBot="1">
      <c r="B87" s="131" t="s">
        <v>243</v>
      </c>
      <c r="C87" s="131"/>
      <c r="D87" s="131"/>
      <c r="E87" s="131"/>
      <c r="F87" s="131"/>
      <c r="G87" s="131"/>
      <c r="H87" s="131"/>
      <c r="I87" s="131"/>
      <c r="J87" s="131"/>
    </row>
    <row r="88" spans="1:21" ht="14.25" thickTop="1" thickBot="1">
      <c r="B88" s="93" t="s">
        <v>241</v>
      </c>
      <c r="M88" s="132"/>
      <c r="N88" s="93" t="s">
        <v>242</v>
      </c>
    </row>
    <row r="89" spans="1:21" ht="13.5" thickTop="1">
      <c r="B89" s="93" t="s">
        <v>240</v>
      </c>
    </row>
    <row r="90" spans="1:21">
      <c r="B90" s="93" t="s">
        <v>244</v>
      </c>
      <c r="M90" s="133"/>
    </row>
    <row r="91" spans="1:21" ht="13.5">
      <c r="B91" s="93" t="s">
        <v>245</v>
      </c>
      <c r="P91" s="134"/>
      <c r="Q91" s="93" t="s">
        <v>246</v>
      </c>
      <c r="R91" s="135"/>
      <c r="S91" s="136" t="s">
        <v>247</v>
      </c>
      <c r="T91" s="137"/>
    </row>
    <row r="92" spans="1:21">
      <c r="B92" s="138" t="s">
        <v>248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</row>
  </sheetData>
  <sheetProtection autoFilter="0"/>
  <mergeCells count="47">
    <mergeCell ref="P51:Q51"/>
    <mergeCell ref="B75:U75"/>
    <mergeCell ref="N25:O25"/>
    <mergeCell ref="K25:K26"/>
    <mergeCell ref="B25:J26"/>
    <mergeCell ref="B51:J52"/>
    <mergeCell ref="B47:J47"/>
    <mergeCell ref="B46:J46"/>
    <mergeCell ref="C27:D27"/>
    <mergeCell ref="B72:J72"/>
    <mergeCell ref="B73:J73"/>
    <mergeCell ref="K20:O20"/>
    <mergeCell ref="Q20:U20"/>
    <mergeCell ref="K21:O21"/>
    <mergeCell ref="Q21:U21"/>
    <mergeCell ref="B77:U83"/>
    <mergeCell ref="K51:M51"/>
    <mergeCell ref="N51:O51"/>
    <mergeCell ref="T51:T52"/>
    <mergeCell ref="U51:U52"/>
    <mergeCell ref="B23:U23"/>
    <mergeCell ref="R25:S25"/>
    <mergeCell ref="T25:U25"/>
    <mergeCell ref="P25:Q25"/>
    <mergeCell ref="L25:M25"/>
    <mergeCell ref="B49:U49"/>
    <mergeCell ref="R51:S51"/>
    <mergeCell ref="K18:O18"/>
    <mergeCell ref="Q18:U18"/>
    <mergeCell ref="K19:O19"/>
    <mergeCell ref="Q19:U19"/>
    <mergeCell ref="B4:J5"/>
    <mergeCell ref="B7:J7"/>
    <mergeCell ref="B15:J15"/>
    <mergeCell ref="B14:J14"/>
    <mergeCell ref="B13:J13"/>
    <mergeCell ref="B12:J12"/>
    <mergeCell ref="B11:J11"/>
    <mergeCell ref="B10:J10"/>
    <mergeCell ref="B9:J9"/>
    <mergeCell ref="K5:S5"/>
    <mergeCell ref="K12:M12"/>
    <mergeCell ref="K2:S2"/>
    <mergeCell ref="K4:S4"/>
    <mergeCell ref="K7:S7"/>
    <mergeCell ref="B17:U17"/>
    <mergeCell ref="K11:M11"/>
  </mergeCells>
  <conditionalFormatting sqref="B75:H76 A75:A83 Q21:Q22 K22:P22 R22:U22 P3:S3 T3:U16 K3:N3 K2 B2:H3 B6:H6 K16:S16 N11:S12 O13:S15 L13:L15 A1:A27 A71:H71 B53:H53 K52 B51 O53 A45:H45 A29:B43 A48:H48 A46:A47 A74:H74 B25 P52:S52 L8:S10 K25 B4 B8:H8 B7 B16:H24 B9:B15 K29:K43 B27:C27 E27:H27 T71:U71 J27:K27 J16:J22 J8:K8 J48:U48 J45:U45 J53 J71:R71 J23:U24 J6:S6 J2:J3 J74:U76">
    <cfRule type="expression" dxfId="153" priority="275" stopIfTrue="1">
      <formula>(set_show_input_fields=1)</formula>
    </cfRule>
  </conditionalFormatting>
  <conditionalFormatting sqref="K19 K21:L21 M29:M44 Q55:Q70">
    <cfRule type="expression" dxfId="152" priority="276" stopIfTrue="1">
      <formula>(set_show_input_fields=1)</formula>
    </cfRule>
  </conditionalFormatting>
  <conditionalFormatting sqref="K9:K12">
    <cfRule type="expression" dxfId="151" priority="274" stopIfTrue="1">
      <formula>(set_show_input_fields=1)</formula>
    </cfRule>
  </conditionalFormatting>
  <conditionalFormatting sqref="K9:K12">
    <cfRule type="expression" dxfId="150" priority="273" stopIfTrue="1">
      <formula>(set_printing=1)</formula>
    </cfRule>
  </conditionalFormatting>
  <conditionalFormatting sqref="B77:H77 J77">
    <cfRule type="expression" dxfId="149" priority="253" stopIfTrue="1">
      <formula>(set_show_input_fields=1)</formula>
    </cfRule>
  </conditionalFormatting>
  <conditionalFormatting sqref="L29:L44">
    <cfRule type="expression" dxfId="148" priority="215" stopIfTrue="1">
      <formula>(set_show_input_fields=1)</formula>
    </cfRule>
  </conditionalFormatting>
  <conditionalFormatting sqref="L27:U27">
    <cfRule type="expression" dxfId="147" priority="214" stopIfTrue="1">
      <formula>(set_show_input_fields=1)</formula>
    </cfRule>
  </conditionalFormatting>
  <conditionalFormatting sqref="M13:M15">
    <cfRule type="expression" dxfId="146" priority="195" stopIfTrue="1">
      <formula>(set_show_input_fields=1)</formula>
    </cfRule>
  </conditionalFormatting>
  <conditionalFormatting sqref="L25 N25">
    <cfRule type="expression" dxfId="145" priority="210" stopIfTrue="1">
      <formula>(set_show_input_fields=1)</formula>
    </cfRule>
  </conditionalFormatting>
  <conditionalFormatting sqref="P25">
    <cfRule type="expression" dxfId="144" priority="208" stopIfTrue="1">
      <formula>(set_show_input_fields=1)</formula>
    </cfRule>
  </conditionalFormatting>
  <conditionalFormatting sqref="R25 T25">
    <cfRule type="expression" dxfId="143" priority="200" stopIfTrue="1">
      <formula>(set_show_input_fields=1)</formula>
    </cfRule>
  </conditionalFormatting>
  <conditionalFormatting sqref="Q53">
    <cfRule type="expression" dxfId="142" priority="178" stopIfTrue="1">
      <formula>(set_show_input_fields=1)</formula>
    </cfRule>
  </conditionalFormatting>
  <conditionalFormatting sqref="Q29 S29 U29:U44">
    <cfRule type="expression" dxfId="141" priority="197" stopIfTrue="1">
      <formula>(set_show_input_fields=1)</formula>
    </cfRule>
  </conditionalFormatting>
  <conditionalFormatting sqref="M52 A49:A53 B49:H50 A70 A55:A68 J49:U50">
    <cfRule type="expression" dxfId="140" priority="193" stopIfTrue="1">
      <formula>(set_show_input_fields=1)</formula>
    </cfRule>
  </conditionalFormatting>
  <conditionalFormatting sqref="N52">
    <cfRule type="expression" dxfId="139" priority="189" stopIfTrue="1">
      <formula>(set_show_input_fields=1)</formula>
    </cfRule>
  </conditionalFormatting>
  <conditionalFormatting sqref="K52:S52 K53:N53">
    <cfRule type="expression" dxfId="138" priority="191" stopIfTrue="1">
      <formula>(set_show_input_fields=1)</formula>
    </cfRule>
  </conditionalFormatting>
  <conditionalFormatting sqref="K51">
    <cfRule type="expression" dxfId="137" priority="188" stopIfTrue="1">
      <formula>(set_show_input_fields=1)</formula>
    </cfRule>
  </conditionalFormatting>
  <conditionalFormatting sqref="T51:U51">
    <cfRule type="expression" dxfId="136" priority="186" stopIfTrue="1">
      <formula>(set_show_input_fields=1)</formula>
    </cfRule>
  </conditionalFormatting>
  <conditionalFormatting sqref="O52">
    <cfRule type="expression" dxfId="135" priority="182" stopIfTrue="1">
      <formula>(set_show_input_fields=1)</formula>
    </cfRule>
  </conditionalFormatting>
  <conditionalFormatting sqref="P51 N51">
    <cfRule type="expression" dxfId="134" priority="181" stopIfTrue="1">
      <formula>(set_show_input_fields=1)</formula>
    </cfRule>
  </conditionalFormatting>
  <conditionalFormatting sqref="R51">
    <cfRule type="expression" dxfId="133" priority="180" stopIfTrue="1">
      <formula>(set_show_input_fields=1)</formula>
    </cfRule>
  </conditionalFormatting>
  <conditionalFormatting sqref="L44">
    <cfRule type="expression" dxfId="132" priority="170" stopIfTrue="1">
      <formula>(set_show_input_fields=1)</formula>
    </cfRule>
  </conditionalFormatting>
  <conditionalFormatting sqref="T28:T44">
    <cfRule type="expression" dxfId="131" priority="157" stopIfTrue="1">
      <formula>(set_show_input_fields=1)</formula>
    </cfRule>
  </conditionalFormatting>
  <conditionalFormatting sqref="A44:B44 K44">
    <cfRule type="expression" dxfId="130" priority="171" stopIfTrue="1">
      <formula>(set_show_input_fields=1)</formula>
    </cfRule>
  </conditionalFormatting>
  <conditionalFormatting sqref="M44">
    <cfRule type="expression" dxfId="129" priority="172" stopIfTrue="1">
      <formula>(set_show_input_fields=1)</formula>
    </cfRule>
  </conditionalFormatting>
  <conditionalFormatting sqref="Q30:Q44 S30:S44">
    <cfRule type="expression" dxfId="128" priority="159" stopIfTrue="1">
      <formula>(set_show_input_fields=1)</formula>
    </cfRule>
  </conditionalFormatting>
  <conditionalFormatting sqref="A28:B28 J29:J44 J28:K28 C29:H36 C43:H44 D37:H42 H28">
    <cfRule type="expression" dxfId="127" priority="166" stopIfTrue="1">
      <formula>(set_show_input_fields=1)</formula>
    </cfRule>
  </conditionalFormatting>
  <conditionalFormatting sqref="M28">
    <cfRule type="expression" dxfId="126" priority="167" stopIfTrue="1">
      <formula>(set_show_input_fields=1)</formula>
    </cfRule>
  </conditionalFormatting>
  <conditionalFormatting sqref="L28">
    <cfRule type="expression" dxfId="125" priority="165" stopIfTrue="1">
      <formula>(set_show_input_fields=1)</formula>
    </cfRule>
  </conditionalFormatting>
  <conditionalFormatting sqref="P28:Q28 S28 U28 P29:P44">
    <cfRule type="expression" dxfId="124" priority="163" stopIfTrue="1">
      <formula>(set_show_input_fields=1)</formula>
    </cfRule>
  </conditionalFormatting>
  <conditionalFormatting sqref="R28:R44">
    <cfRule type="expression" dxfId="123" priority="158" stopIfTrue="1">
      <formula>(set_show_input_fields=1)</formula>
    </cfRule>
  </conditionalFormatting>
  <conditionalFormatting sqref="A69">
    <cfRule type="expression" dxfId="122" priority="156" stopIfTrue="1">
      <formula>(set_show_input_fields=1)</formula>
    </cfRule>
  </conditionalFormatting>
  <conditionalFormatting sqref="O54:Q54 O55:P70">
    <cfRule type="expression" dxfId="121" priority="150" stopIfTrue="1">
      <formula>(set_show_input_fields=1)</formula>
    </cfRule>
  </conditionalFormatting>
  <conditionalFormatting sqref="A54">
    <cfRule type="expression" dxfId="120" priority="147" stopIfTrue="1">
      <formula>(set_show_input_fields=1)</formula>
    </cfRule>
  </conditionalFormatting>
  <conditionalFormatting sqref="L54:L70">
    <cfRule type="expression" dxfId="119" priority="146" stopIfTrue="1">
      <formula>(set_show_input_fields=1)</formula>
    </cfRule>
  </conditionalFormatting>
  <conditionalFormatting sqref="N54:N70">
    <cfRule type="expression" dxfId="118" priority="145" stopIfTrue="1">
      <formula>(set_show_input_fields=1)</formula>
    </cfRule>
  </conditionalFormatting>
  <conditionalFormatting sqref="U46:U47">
    <cfRule type="expression" dxfId="117" priority="112" stopIfTrue="1">
      <formula>(set_show_input_fields=1)</formula>
    </cfRule>
  </conditionalFormatting>
  <conditionalFormatting sqref="O44">
    <cfRule type="expression" dxfId="116" priority="96" stopIfTrue="1">
      <formula>(set_show_input_fields=1)</formula>
    </cfRule>
  </conditionalFormatting>
  <conditionalFormatting sqref="L46:O47">
    <cfRule type="expression" dxfId="115" priority="125" stopIfTrue="1">
      <formula>(set_show_input_fields=1)</formula>
    </cfRule>
  </conditionalFormatting>
  <conditionalFormatting sqref="Q46:Q47">
    <cfRule type="expression" dxfId="114" priority="115" stopIfTrue="1">
      <formula>(set_show_input_fields=1)</formula>
    </cfRule>
  </conditionalFormatting>
  <conditionalFormatting sqref="N44">
    <cfRule type="expression" dxfId="113" priority="95" stopIfTrue="1">
      <formula>(set_show_input_fields=1)</formula>
    </cfRule>
  </conditionalFormatting>
  <conditionalFormatting sqref="B46:B47 K46:K47">
    <cfRule type="expression" dxfId="112" priority="126" stopIfTrue="1">
      <formula>(set_show_input_fields=1)</formula>
    </cfRule>
  </conditionalFormatting>
  <conditionalFormatting sqref="S46:S47">
    <cfRule type="expression" dxfId="111" priority="113" stopIfTrue="1">
      <formula>(set_show_input_fields=1)</formula>
    </cfRule>
  </conditionalFormatting>
  <conditionalFormatting sqref="K54:K70">
    <cfRule type="expression" dxfId="110" priority="76" stopIfTrue="1">
      <formula>(set_show_input_fields=1)</formula>
    </cfRule>
  </conditionalFormatting>
  <conditionalFormatting sqref="A72:A73">
    <cfRule type="expression" dxfId="109" priority="111" stopIfTrue="1">
      <formula>(set_show_input_fields=1)</formula>
    </cfRule>
  </conditionalFormatting>
  <conditionalFormatting sqref="L26:U26">
    <cfRule type="expression" dxfId="108" priority="82" stopIfTrue="1">
      <formula>(set_show_input_fields=1)</formula>
    </cfRule>
  </conditionalFormatting>
  <conditionalFormatting sqref="P26">
    <cfRule type="expression" dxfId="107" priority="80" stopIfTrue="1">
      <formula>(set_show_input_fields=1)</formula>
    </cfRule>
  </conditionalFormatting>
  <conditionalFormatting sqref="O44">
    <cfRule type="expression" dxfId="106" priority="99" stopIfTrue="1">
      <formula>(set_show_input_fields=1)</formula>
    </cfRule>
  </conditionalFormatting>
  <conditionalFormatting sqref="N29:N44">
    <cfRule type="expression" dxfId="105" priority="98" stopIfTrue="1">
      <formula>(set_show_input_fields=1)</formula>
    </cfRule>
  </conditionalFormatting>
  <conditionalFormatting sqref="O28:O43">
    <cfRule type="expression" dxfId="104" priority="94" stopIfTrue="1">
      <formula>(set_show_input_fields=1)</formula>
    </cfRule>
  </conditionalFormatting>
  <conditionalFormatting sqref="N28">
    <cfRule type="expression" dxfId="103" priority="93" stopIfTrue="1">
      <formula>(set_show_input_fields=1)</formula>
    </cfRule>
  </conditionalFormatting>
  <conditionalFormatting sqref="Q72:Q73">
    <cfRule type="expression" dxfId="102" priority="87" stopIfTrue="1">
      <formula>(set_show_input_fields=1)</formula>
    </cfRule>
  </conditionalFormatting>
  <conditionalFormatting sqref="P53">
    <cfRule type="expression" dxfId="101" priority="68" stopIfTrue="1">
      <formula>(set_show_input_fields=1)</formula>
    </cfRule>
  </conditionalFormatting>
  <conditionalFormatting sqref="O72:O73">
    <cfRule type="expression" dxfId="100" priority="91" stopIfTrue="1">
      <formula>(set_show_input_fields=1)</formula>
    </cfRule>
  </conditionalFormatting>
  <conditionalFormatting sqref="L26 Q26:U26">
    <cfRule type="expression" dxfId="99" priority="84" stopIfTrue="1">
      <formula>(set_show_input_fields=1)</formula>
    </cfRule>
  </conditionalFormatting>
  <conditionalFormatting sqref="N26">
    <cfRule type="expression" dxfId="98" priority="83" stopIfTrue="1">
      <formula>(set_show_input_fields=1)</formula>
    </cfRule>
  </conditionalFormatting>
  <conditionalFormatting sqref="O26">
    <cfRule type="expression" dxfId="97" priority="81" stopIfTrue="1">
      <formula>(set_show_input_fields=1)</formula>
    </cfRule>
  </conditionalFormatting>
  <conditionalFormatting sqref="R53">
    <cfRule type="expression" dxfId="96" priority="67" stopIfTrue="1">
      <formula>(set_show_input_fields=1)</formula>
    </cfRule>
  </conditionalFormatting>
  <conditionalFormatting sqref="T53">
    <cfRule type="expression" dxfId="95" priority="66" stopIfTrue="1">
      <formula>(set_show_input_fields=1)</formula>
    </cfRule>
  </conditionalFormatting>
  <conditionalFormatting sqref="T91">
    <cfRule type="expression" dxfId="94" priority="64" stopIfTrue="1">
      <formula>(set_show_input_fields=1)</formula>
    </cfRule>
  </conditionalFormatting>
  <conditionalFormatting sqref="S71">
    <cfRule type="expression" dxfId="93" priority="38" stopIfTrue="1">
      <formula>(set_show_input_fields=1)</formula>
    </cfRule>
  </conditionalFormatting>
  <conditionalFormatting sqref="S53">
    <cfRule type="expression" dxfId="92" priority="37" stopIfTrue="1">
      <formula>(set_show_input_fields=1)</formula>
    </cfRule>
  </conditionalFormatting>
  <conditionalFormatting sqref="C54:H70 J54:J70">
    <cfRule type="expression" dxfId="91" priority="49" stopIfTrue="1">
      <formula>(set_show_input_fields=1)</formula>
    </cfRule>
  </conditionalFormatting>
  <conditionalFormatting sqref="B72:B73">
    <cfRule type="expression" dxfId="90" priority="48" stopIfTrue="1">
      <formula>(set_show_input_fields=1)</formula>
    </cfRule>
  </conditionalFormatting>
  <conditionalFormatting sqref="P46:P47">
    <cfRule type="expression" dxfId="89" priority="47" stopIfTrue="1">
      <formula>(set_show_input_fields=1)</formula>
    </cfRule>
  </conditionalFormatting>
  <conditionalFormatting sqref="R46:R47">
    <cfRule type="expression" dxfId="88" priority="46" stopIfTrue="1">
      <formula>(set_show_input_fields=1)</formula>
    </cfRule>
  </conditionalFormatting>
  <conditionalFormatting sqref="T46:T47">
    <cfRule type="expression" dxfId="87" priority="45" stopIfTrue="1">
      <formula>(set_show_input_fields=1)</formula>
    </cfRule>
  </conditionalFormatting>
  <conditionalFormatting sqref="B55:B69">
    <cfRule type="expression" dxfId="86" priority="44" stopIfTrue="1">
      <formula>(set_show_input_fields=1)</formula>
    </cfRule>
  </conditionalFormatting>
  <conditionalFormatting sqref="B70">
    <cfRule type="expression" dxfId="85" priority="43" stopIfTrue="1">
      <formula>(set_show_input_fields=1)</formula>
    </cfRule>
  </conditionalFormatting>
  <conditionalFormatting sqref="B54">
    <cfRule type="expression" dxfId="84" priority="42" stopIfTrue="1">
      <formula>(set_show_input_fields=1)</formula>
    </cfRule>
  </conditionalFormatting>
  <conditionalFormatting sqref="K72:N73">
    <cfRule type="expression" dxfId="83" priority="41" stopIfTrue="1">
      <formula>(set_show_input_fields=1)</formula>
    </cfRule>
  </conditionalFormatting>
  <conditionalFormatting sqref="P72:P73">
    <cfRule type="expression" dxfId="82" priority="40" stopIfTrue="1">
      <formula>(set_show_input_fields=1)</formula>
    </cfRule>
  </conditionalFormatting>
  <conditionalFormatting sqref="S55:S70">
    <cfRule type="expression" dxfId="81" priority="39" stopIfTrue="1">
      <formula>(set_show_input_fields=1)</formula>
    </cfRule>
  </conditionalFormatting>
  <conditionalFormatting sqref="S54">
    <cfRule type="expression" dxfId="80" priority="36" stopIfTrue="1">
      <formula>(set_show_input_fields=1)</formula>
    </cfRule>
  </conditionalFormatting>
  <conditionalFormatting sqref="S72:S73">
    <cfRule type="expression" dxfId="79" priority="35" stopIfTrue="1">
      <formula>(set_show_input_fields=1)</formula>
    </cfRule>
  </conditionalFormatting>
  <conditionalFormatting sqref="R54:R70">
    <cfRule type="expression" dxfId="78" priority="34" stopIfTrue="1">
      <formula>(set_show_input_fields=1)</formula>
    </cfRule>
  </conditionalFormatting>
  <conditionalFormatting sqref="R72:R73">
    <cfRule type="expression" dxfId="77" priority="33" stopIfTrue="1">
      <formula>(set_show_input_fields=1)</formula>
    </cfRule>
  </conditionalFormatting>
  <conditionalFormatting sqref="U72:U73">
    <cfRule type="expression" dxfId="76" priority="25" stopIfTrue="1">
      <formula>(set_show_input_fields=1)</formula>
    </cfRule>
  </conditionalFormatting>
  <conditionalFormatting sqref="T55:T70">
    <cfRule type="expression" dxfId="75" priority="32" stopIfTrue="1">
      <formula>(set_show_input_fields=1)</formula>
    </cfRule>
  </conditionalFormatting>
  <conditionalFormatting sqref="T54">
    <cfRule type="expression" dxfId="74" priority="31" stopIfTrue="1">
      <formula>(set_show_input_fields=1)</formula>
    </cfRule>
  </conditionalFormatting>
  <conditionalFormatting sqref="T72:T73">
    <cfRule type="expression" dxfId="73" priority="30" stopIfTrue="1">
      <formula>(set_show_input_fields=1)</formula>
    </cfRule>
  </conditionalFormatting>
  <conditionalFormatting sqref="U53">
    <cfRule type="expression" dxfId="72" priority="29" stopIfTrue="1">
      <formula>(set_show_input_fields=1)</formula>
    </cfRule>
  </conditionalFormatting>
  <conditionalFormatting sqref="U55:U70">
    <cfRule type="expression" dxfId="71" priority="28" stopIfTrue="1">
      <formula>(set_show_input_fields=1)</formula>
    </cfRule>
  </conditionalFormatting>
  <conditionalFormatting sqref="U54">
    <cfRule type="expression" dxfId="70" priority="27" stopIfTrue="1">
      <formula>(set_show_input_fields=1)</formula>
    </cfRule>
  </conditionalFormatting>
  <conditionalFormatting sqref="M54:M70">
    <cfRule type="expression" dxfId="69" priority="26" stopIfTrue="1">
      <formula>(set_show_input_fields=1)</formula>
    </cfRule>
  </conditionalFormatting>
  <conditionalFormatting sqref="I2:I3 I6 I71 I53 I45 I48 I74:I76 I8 I16:I24 I27">
    <cfRule type="expression" dxfId="68" priority="24" stopIfTrue="1">
      <formula>(set_show_input_fields=1)</formula>
    </cfRule>
  </conditionalFormatting>
  <conditionalFormatting sqref="I77">
    <cfRule type="expression" dxfId="67" priority="23" stopIfTrue="1">
      <formula>(set_show_input_fields=1)</formula>
    </cfRule>
  </conditionalFormatting>
  <conditionalFormatting sqref="I49:I50">
    <cfRule type="expression" dxfId="66" priority="22" stopIfTrue="1">
      <formula>(set_show_input_fields=1)</formula>
    </cfRule>
  </conditionalFormatting>
  <conditionalFormatting sqref="I28:I44">
    <cfRule type="expression" dxfId="65" priority="21" stopIfTrue="1">
      <formula>(set_show_input_fields=1)</formula>
    </cfRule>
  </conditionalFormatting>
  <conditionalFormatting sqref="I54:I70">
    <cfRule type="expression" dxfId="64" priority="20" stopIfTrue="1">
      <formula>(set_show_input_fields=1)</formula>
    </cfRule>
  </conditionalFormatting>
  <conditionalFormatting sqref="K13:K15">
    <cfRule type="expression" dxfId="63" priority="19" stopIfTrue="1">
      <formula>(set_show_input_fields=1)</formula>
    </cfRule>
  </conditionalFormatting>
  <conditionalFormatting sqref="B1:S1">
    <cfRule type="expression" dxfId="62" priority="18" stopIfTrue="1">
      <formula>(set_show_input_fields=1)</formula>
    </cfRule>
  </conditionalFormatting>
  <conditionalFormatting sqref="B1:S1">
    <cfRule type="expression" dxfId="61" priority="17" stopIfTrue="1">
      <formula>(set_printing=1)</formula>
    </cfRule>
  </conditionalFormatting>
  <conditionalFormatting sqref="K4:K5">
    <cfRule type="expression" dxfId="60" priority="16" stopIfTrue="1">
      <formula>(set_show_input_fields=1)</formula>
    </cfRule>
  </conditionalFormatting>
  <conditionalFormatting sqref="K4:K5">
    <cfRule type="expression" dxfId="59" priority="15" stopIfTrue="1">
      <formula>(set_printing=1)</formula>
    </cfRule>
  </conditionalFormatting>
  <conditionalFormatting sqref="C37:C42">
    <cfRule type="expression" dxfId="58" priority="12" stopIfTrue="1">
      <formula>(set_show_input_fields=1)</formula>
    </cfRule>
  </conditionalFormatting>
  <conditionalFormatting sqref="D28:G28">
    <cfRule type="expression" dxfId="57" priority="11" stopIfTrue="1">
      <formula>(set_show_input_fields=1)</formula>
    </cfRule>
  </conditionalFormatting>
  <conditionalFormatting sqref="C28">
    <cfRule type="expression" dxfId="56" priority="10" stopIfTrue="1">
      <formula>(set_show_input_fields=1)</formula>
    </cfRule>
  </conditionalFormatting>
  <conditionalFormatting sqref="K7:S7">
    <cfRule type="expression" dxfId="55" priority="9" stopIfTrue="1">
      <formula>(set_show_input_fields=1)</formula>
    </cfRule>
  </conditionalFormatting>
  <conditionalFormatting sqref="K18">
    <cfRule type="expression" dxfId="54" priority="8" stopIfTrue="1">
      <formula>(set_show_input_fields=1)</formula>
    </cfRule>
  </conditionalFormatting>
  <conditionalFormatting sqref="K18">
    <cfRule type="expression" dxfId="53" priority="7" stopIfTrue="1">
      <formula>(set_show_input_fields=1)</formula>
    </cfRule>
  </conditionalFormatting>
  <conditionalFormatting sqref="Q18">
    <cfRule type="expression" dxfId="52" priority="6" stopIfTrue="1">
      <formula>(set_show_input_fields=1)</formula>
    </cfRule>
  </conditionalFormatting>
  <conditionalFormatting sqref="Q18">
    <cfRule type="expression" dxfId="51" priority="5" stopIfTrue="1">
      <formula>(set_show_input_fields=1)</formula>
    </cfRule>
  </conditionalFormatting>
  <conditionalFormatting sqref="K20">
    <cfRule type="expression" dxfId="50" priority="4" stopIfTrue="1">
      <formula>(set_show_input_fields=1)</formula>
    </cfRule>
  </conditionalFormatting>
  <conditionalFormatting sqref="K20">
    <cfRule type="expression" dxfId="49" priority="3" stopIfTrue="1">
      <formula>(set_show_input_fields=1)</formula>
    </cfRule>
  </conditionalFormatting>
  <conditionalFormatting sqref="Q20">
    <cfRule type="expression" dxfId="48" priority="2" stopIfTrue="1">
      <formula>(set_show_input_fields=1)</formula>
    </cfRule>
  </conditionalFormatting>
  <conditionalFormatting sqref="Q20">
    <cfRule type="expression" dxfId="47" priority="1" stopIfTrue="1">
      <formula>(set_show_input_fields=1)</formula>
    </cfRule>
  </conditionalFormatting>
  <hyperlinks>
    <hyperlink ref="B28" location="'Перв. скв '!A1" display="1 (Первая)"/>
    <hyperlink ref="B29" location="'2'!A1" display="'2'!A1"/>
    <hyperlink ref="B30" location="'3'!A1" display="'3'!A1"/>
    <hyperlink ref="B31" location="'4'!A1" display="'4'!A1"/>
    <hyperlink ref="B32" location="'5'!A1" display="'5'!A1"/>
    <hyperlink ref="B33" location="'6'!A1" display="'6'!A1"/>
    <hyperlink ref="B34" location="'7'!A1" display="'7'!A1"/>
    <hyperlink ref="B35" location="'8'!A1" display="'8'!A1"/>
    <hyperlink ref="B36" location="'9'!A1" display="'9'!A1"/>
    <hyperlink ref="B37" location="'10'!A1" display="'10'!A1"/>
    <hyperlink ref="B38" location="'11'!A1" display="'11'!A1"/>
    <hyperlink ref="B39" location="'12'!A1" display="'12'!A1"/>
    <hyperlink ref="B40" location="'13'!A1" display="'13'!A1"/>
    <hyperlink ref="B41" location="'14'!A1" display="'14'!A1"/>
    <hyperlink ref="B42" location="'15'!A1" display="'15'!A1"/>
    <hyperlink ref="B43" location="'16'!A1" display="'16'!A1"/>
    <hyperlink ref="B44" location="'Посл. скв'!A1" display="17 (Последняя)"/>
    <hyperlink ref="B54" location="'Перв. скв '!A1" display="1 (Первая)"/>
    <hyperlink ref="B55" location="'2'!A1" display="'2'!A1"/>
    <hyperlink ref="B56" location="'3'!A1" display="'3'!A1"/>
    <hyperlink ref="B57" location="'4'!A1" display="'4'!A1"/>
    <hyperlink ref="B58" location="'5'!A1" display="'5'!A1"/>
    <hyperlink ref="B59" location="'6'!A1" display="'6'!A1"/>
    <hyperlink ref="B60" location="'7'!A1" display="'7'!A1"/>
    <hyperlink ref="B61" location="'8'!A1" display="'8'!A1"/>
    <hyperlink ref="B62" location="'9'!A1" display="'9'!A1"/>
    <hyperlink ref="B63" location="'10'!A1" display="'10'!A1"/>
    <hyperlink ref="B64" location="'11'!A1" display="'11'!A1"/>
    <hyperlink ref="B65" location="'12'!A1" display="'12'!A1"/>
    <hyperlink ref="B66" location="'13'!A1" display="'13'!A1"/>
    <hyperlink ref="B67" location="'14'!A1" display="'14'!A1"/>
    <hyperlink ref="B68" location="'15'!A1" display="'15'!A1"/>
    <hyperlink ref="B69" location="'16'!A1" display="'16'!A1"/>
    <hyperlink ref="B70" location="'Посл. скв'!A1" display="17 (Последняя)"/>
  </hyperlinks>
  <pageMargins left="0.55118110236220474" right="0.19685039370078741" top="0.19685039370078741" bottom="0.27559055118110237" header="0.19685039370078741" footer="0.19685039370078741"/>
  <pageSetup paperSize="9" scale="57" fitToHeight="2" orientation="portrait" r:id="rId1"/>
  <headerFooter>
    <oddHeader>&amp;R&amp;"Arial Cyr,полужирный"&amp;12Приложение 1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'Справочник подстановки'!$A$3:$A$10</xm:f>
          </x14:formula1>
          <xm:sqref>C28:C44</xm:sqref>
        </x14:dataValidation>
        <x14:dataValidation type="list" allowBlank="1" showInputMessage="1" showErrorMessage="1">
          <x14:formula1>
            <xm:f>'Справочник подстановки'!$K$3:$K$7</xm:f>
          </x14:formula1>
          <xm:sqref>E28:E44</xm:sqref>
        </x14:dataValidation>
        <x14:dataValidation type="list" allowBlank="1" showInputMessage="1" showErrorMessage="1">
          <x14:formula1>
            <xm:f>'Справочник подстановки'!$D$3:$D$4</xm:f>
          </x14:formula1>
          <xm:sqref>F28:F44</xm:sqref>
        </x14:dataValidation>
        <x14:dataValidation type="list" allowBlank="1" showInputMessage="1" showErrorMessage="1">
          <x14:formula1>
            <xm:f>'Справочник подстановки'!$H$3:$H$4</xm:f>
          </x14:formula1>
          <xm:sqref>G28:G44</xm:sqref>
        </x14:dataValidation>
        <x14:dataValidation type="list" allowBlank="1" showInputMessage="1" showErrorMessage="1">
          <x14:formula1>
            <xm:f>'Справочник подстановки'!$I$3:$I$22</xm:f>
          </x14:formula1>
          <xm:sqref>H28:H44</xm:sqref>
        </x14:dataValidation>
        <x14:dataValidation type="list" allowBlank="1" showInputMessage="1" showErrorMessage="1">
          <x14:formula1>
            <xm:f>'Справочник подстановки'!$L$3:$L$22</xm:f>
          </x14:formula1>
          <xm:sqref>J28:J44</xm:sqref>
        </x14:dataValidation>
        <x14:dataValidation type="list" allowBlank="1" showInputMessage="1" showErrorMessage="1">
          <x14:formula1>
            <xm:f>'Справочник подстановки'!$C$3:$C$6</xm:f>
          </x14:formula1>
          <xm:sqref>I29:I44</xm:sqref>
        </x14:dataValidation>
        <x14:dataValidation type="list" allowBlank="1" showInputMessage="1" showErrorMessage="1">
          <x14:formula1>
            <xm:f>'Справочник подстановки'!$N$3:$N$4</xm:f>
          </x14:formula1>
          <xm:sqref>K13:K15</xm:sqref>
        </x14:dataValidation>
        <x14:dataValidation type="list" allowBlank="1" showInputMessage="1" showErrorMessage="1">
          <x14:formula1>
            <xm:f>'Справочник подстановки'!$B$3:$B$12</xm:f>
          </x14:formula1>
          <xm:sqref>D28:D44</xm:sqref>
        </x14:dataValidation>
        <x14:dataValidation type="list" allowBlank="1" showInputMessage="1" showErrorMessage="1">
          <x14:formula1>
            <xm:f>'Справочник подстановки'!$C$3:$C$12</xm:f>
          </x14:formula1>
          <xm:sqref>I28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A1:AQ369"/>
  <sheetViews>
    <sheetView zoomScale="70" zoomScaleNormal="70" zoomScalePageLayoutView="90" workbookViewId="0">
      <pane xSplit="6" ySplit="16" topLeftCell="AG338" activePane="bottomRight" state="frozen"/>
      <selection activeCell="D35" sqref="D35:AP36"/>
      <selection pane="topRight" activeCell="D35" sqref="D35:AP36"/>
      <selection pane="bottomLeft" activeCell="D35" sqref="D35:AP36"/>
      <selection pane="bottomRight" activeCell="AP345" sqref="AP345"/>
    </sheetView>
  </sheetViews>
  <sheetFormatPr defaultColWidth="9.140625" defaultRowHeight="13.5" outlineLevelRow="1"/>
  <cols>
    <col min="1" max="1" width="6.42578125" style="161" customWidth="1"/>
    <col min="2" max="2" width="9.42578125" style="161" customWidth="1"/>
    <col min="3" max="3" width="44.85546875" style="161" customWidth="1"/>
    <col min="4" max="4" width="72.42578125" style="161" customWidth="1"/>
    <col min="5" max="5" width="16.42578125" style="162" customWidth="1"/>
    <col min="6" max="6" width="14" style="161" customWidth="1"/>
    <col min="7" max="42" width="15.42578125" style="161" customWidth="1"/>
    <col min="43" max="16384" width="9.140625" style="161"/>
  </cols>
  <sheetData>
    <row r="1" spans="1:42" ht="5.25" customHeight="1" thickBot="1"/>
    <row r="2" spans="1:42" ht="50.25" customHeight="1" thickBot="1">
      <c r="A2" s="471" t="s">
        <v>14</v>
      </c>
      <c r="B2" s="472"/>
      <c r="C2" s="472"/>
      <c r="D2" s="472"/>
      <c r="E2" s="472"/>
      <c r="F2" s="472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</row>
    <row r="3" spans="1:42" ht="4.5" customHeight="1">
      <c r="A3" s="164"/>
      <c r="B3" s="164"/>
      <c r="C3" s="164"/>
      <c r="D3" s="164"/>
      <c r="E3" s="165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</row>
    <row r="4" spans="1:42" ht="14.25" customHeight="1">
      <c r="A4" s="166"/>
      <c r="B4" s="166"/>
      <c r="C4" s="167" t="s">
        <v>189</v>
      </c>
      <c r="D4" s="168" t="str">
        <f>'Титул '!$K$5</f>
        <v xml:space="preserve">3 куст Новопортовского месторождения </v>
      </c>
      <c r="E4" s="169" t="s">
        <v>139</v>
      </c>
    </row>
    <row r="5" spans="1:42" ht="15">
      <c r="A5" s="166"/>
      <c r="B5" s="166"/>
      <c r="C5" s="167" t="s">
        <v>190</v>
      </c>
      <c r="D5" s="79" t="str">
        <f>'Титул '!K11</f>
        <v>ООО "Буровая компания "Евразия"</v>
      </c>
      <c r="E5" s="170">
        <f>E7+E9+E11+E13</f>
        <v>6386782406.508009</v>
      </c>
    </row>
    <row r="6" spans="1:42" ht="15" customHeight="1">
      <c r="A6" s="475"/>
      <c r="B6" s="476"/>
      <c r="C6" s="167" t="s">
        <v>191</v>
      </c>
      <c r="D6" s="79" t="str">
        <f>'Титул '!K12</f>
        <v>ZJ-50</v>
      </c>
      <c r="E6" s="171" t="s">
        <v>122</v>
      </c>
    </row>
    <row r="7" spans="1:42" ht="15" hidden="1" customHeight="1">
      <c r="A7" s="475"/>
      <c r="B7" s="476"/>
      <c r="C7" s="167" t="s">
        <v>18</v>
      </c>
      <c r="D7" s="172"/>
      <c r="E7" s="173">
        <f>AP69</f>
        <v>307507409.83048004</v>
      </c>
    </row>
    <row r="8" spans="1:42" ht="15" hidden="1" customHeight="1">
      <c r="A8" s="475"/>
      <c r="B8" s="476"/>
      <c r="C8" s="174" t="s">
        <v>133</v>
      </c>
      <c r="D8" s="172"/>
      <c r="E8" s="171" t="s">
        <v>123</v>
      </c>
    </row>
    <row r="9" spans="1:42" ht="15.75" customHeight="1">
      <c r="A9" s="475"/>
      <c r="B9" s="476"/>
      <c r="C9" s="167" t="s">
        <v>128</v>
      </c>
      <c r="D9" s="79">
        <f>'Титул '!K13</f>
        <v>0</v>
      </c>
      <c r="E9" s="173">
        <f>AP341</f>
        <v>4422218078.870101</v>
      </c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</row>
    <row r="10" spans="1:42" ht="15" customHeight="1">
      <c r="A10" s="176"/>
      <c r="B10" s="177"/>
      <c r="C10" s="167" t="s">
        <v>129</v>
      </c>
      <c r="D10" s="79" t="str">
        <f>'Титул '!K14</f>
        <v>да</v>
      </c>
      <c r="E10" s="171" t="s">
        <v>124</v>
      </c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</row>
    <row r="11" spans="1:42" ht="17.25" customHeight="1">
      <c r="A11" s="176"/>
      <c r="B11" s="177"/>
      <c r="C11" s="167" t="s">
        <v>130</v>
      </c>
      <c r="D11" s="79" t="str">
        <f>'Титул '!K15</f>
        <v>да</v>
      </c>
      <c r="E11" s="173">
        <f>AP361</f>
        <v>1657056917.8074286</v>
      </c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 t="s">
        <v>237</v>
      </c>
    </row>
    <row r="12" spans="1:42" ht="33.75" customHeight="1">
      <c r="A12" s="176"/>
      <c r="B12" s="177"/>
      <c r="C12" s="167" t="s">
        <v>169</v>
      </c>
      <c r="D12" s="178"/>
      <c r="E12" s="171" t="s">
        <v>173</v>
      </c>
      <c r="F12" s="171" t="s">
        <v>234</v>
      </c>
      <c r="G12" s="486" t="str">
        <f>CONCATENATE('Титул '!$C$28," ",'Титул '!$D$28," ",'Титул '!$E$28," ",'Титул '!$F$28," ",'Титул '!$G$28," ",'Титул '!$H$28," ",'Титул '!$J$28," ",'Титул '!$I$28)</f>
        <v xml:space="preserve">ГС ЮРА  без пилота МГРП 8ст  </v>
      </c>
      <c r="H12" s="487"/>
      <c r="I12" s="486" t="str">
        <f>CONCATENATE('Титул '!$C$29," ",'Титул '!$D$29," ",'Титул '!$E$29," ",'Титул '!$F$29," ",'Титул '!$G$29," ",'Титул '!$H$29," ",'Титул '!$J$29," ",'Титул '!$I$29)</f>
        <v xml:space="preserve">ГС       </v>
      </c>
      <c r="J12" s="487"/>
      <c r="K12" s="486" t="str">
        <f>CONCATENATE('Титул '!$C$30," ",'Титул '!$D$30," ",'Титул '!$E$30," ",'Титул '!$F$30," ",'Титул '!$G$30," ",'Титул '!$H$30," ",'Титул '!$J$30," ",'Титул '!$I$30)</f>
        <v xml:space="preserve">ННС       </v>
      </c>
      <c r="L12" s="487"/>
      <c r="M12" s="486" t="str">
        <f>CONCATENATE('Титул '!$C$31," ",'Титул '!$D$31," ",'Титул '!$E$31," ",'Титул '!$F$31," ",'Титул '!$G$31," ",'Титул '!$H$31," ",'Титул '!$J$31," ",'Титул '!$I$31)</f>
        <v xml:space="preserve">ГС       </v>
      </c>
      <c r="N12" s="487"/>
      <c r="O12" s="486" t="str">
        <f>CONCATENATE('Титул '!$C$32," ",'Титул '!$D$32," ",'Титул '!$E$32," ",'Титул '!$F$32," ",'Титул '!$G$32," ",'Титул '!$H$32," ",'Титул '!$J$32," ",'Титул '!$I$32)</f>
        <v xml:space="preserve">ГС       </v>
      </c>
      <c r="P12" s="487"/>
      <c r="Q12" s="486" t="str">
        <f>CONCATENATE('Титул '!$C$33," ",'Титул '!$D$33," ",'Титул '!$E$33," ",'Титул '!$F$33," ",'Титул '!$G$33," ",'Титул '!$H$33," ",'Титул '!$J$33," ",'Титул '!$I$33)</f>
        <v xml:space="preserve">ГС       </v>
      </c>
      <c r="R12" s="487"/>
      <c r="S12" s="486" t="str">
        <f>CONCATENATE('Титул '!$C$34," ",'Титул '!$D$34," ",'Титул '!$E$34," ",'Титул '!$F$34," ",'Титул '!$G$34," ",'Титул '!$H$34," ",'Титул '!$J$34," ",'Титул '!$I$34)</f>
        <v xml:space="preserve">ГС       </v>
      </c>
      <c r="T12" s="487"/>
      <c r="U12" s="486" t="str">
        <f>CONCATENATE('Титул '!$C$35," ",'Титул '!$D$35," ",'Титул '!$E$35," ",'Титул '!$F$35," ",'Титул '!$G$35," ",'Титул '!$H$35," ",'Титул '!$J$35," ",'Титул '!$I$35)</f>
        <v xml:space="preserve">ГС       </v>
      </c>
      <c r="V12" s="487"/>
      <c r="W12" s="486" t="str">
        <f>CONCATENATE('Титул '!$C$36," ",'Титул '!$D$36," ",'Титул '!$E$36," ",'Титул '!$F$36," ",'Титул '!$G$36," ",'Титул '!$H$36," ",'Титул '!$J$36," ",'Титул '!$I$36)</f>
        <v xml:space="preserve">ГС       </v>
      </c>
      <c r="X12" s="487"/>
      <c r="Y12" s="486" t="str">
        <f>CONCATENATE('Титул '!$C$37," ",'Титул '!$D$37," ",'Титул '!$E$37," ",'Титул '!$F$37," ",'Титул '!$G$37," ",'Титул '!$H$37," ",'Титул '!$J$37," ",'Титул '!$I$37)</f>
        <v xml:space="preserve">ВЗ   без пилота    </v>
      </c>
      <c r="Z12" s="487"/>
      <c r="AA12" s="486" t="str">
        <f>CONCATENATE('Титул '!$C$38," ",'Титул '!$D$38," ",'Титул '!$E$38," ",'Титул '!$F$38," ",'Титул '!$G$38," ",'Титул '!$H$38," ",'Титул '!$J$38," ",'Титул '!$I$38)</f>
        <v xml:space="preserve">ГС   без пилота    </v>
      </c>
      <c r="AB12" s="487"/>
      <c r="AC12" s="486" t="str">
        <f>CONCATENATE('Титул '!$C$39," ",'Титул '!$D$39," ",'Титул '!$E$39," ",'Титул '!$F$39," ",'Титул '!$G$39," ",'Титул '!$H$39," ",'Титул '!$J$39," ",'Титул '!$I$39)</f>
        <v xml:space="preserve">ГС   пилот    </v>
      </c>
      <c r="AD12" s="487"/>
      <c r="AE12" s="486" t="str">
        <f>CONCATENATE('Титул '!$C$40," ",'Титул '!$D$40," ",'Титул '!$E$40," ",'Титул '!$F$40," ",'Титул '!$G$40," ",'Титул '!$H$40," ",'Титул '!$J$40," ",'Титул '!$I$40)</f>
        <v xml:space="preserve">ГС   без пилота    </v>
      </c>
      <c r="AF12" s="487"/>
      <c r="AG12" s="486" t="str">
        <f>CONCATENATE('Титул '!$C$41," ",'Титул '!$D$41," ",'Титул '!$E$41," ",'Титул '!$F$41," ",'Титул '!$G$41," ",'Титул '!$H$41," ",'Титул '!$J$41," ",'Титул '!$I$41)</f>
        <v xml:space="preserve">ГС ЮРА  без пилота МГРП 8ст  </v>
      </c>
      <c r="AH12" s="487"/>
      <c r="AI12" s="486" t="str">
        <f>CONCATENATE('Титул '!$C$42," ",'Титул '!$D$42," ",'Титул '!$E$42," ",'Титул '!$F$42," ",'Титул '!$G$42," ",'Титул '!$H$42," ",'Титул '!$J$42," ",'Титул '!$I$42)</f>
        <v xml:space="preserve">ГС ЮРА  пилот МГРП 8ст  </v>
      </c>
      <c r="AJ12" s="487"/>
      <c r="AK12" s="486" t="str">
        <f>CONCATENATE('Титул '!$C$43," ",'Титул '!$D$43," ",'Титул '!$E$43," ",'Титул '!$F$43," ",'Титул '!$G$43," ",'Титул '!$H$43," ",'Титул '!$J$43," ",'Титул '!$I$43)</f>
        <v xml:space="preserve">ГС ЮРА      </v>
      </c>
      <c r="AL12" s="487"/>
      <c r="AM12" s="486" t="str">
        <f>CONCATENATE('Титул '!$C$44," ",'Титул '!$D$44," ",'Титул '!$E$44," ",'Титул '!$F$44," ",'Титул '!$G$44," ",'Титул '!$H$44," ",'Титул '!$J$44," ",'Титул '!$I$44)</f>
        <v xml:space="preserve">ГС       </v>
      </c>
      <c r="AN12" s="487"/>
      <c r="AO12" s="486" t="s">
        <v>233</v>
      </c>
      <c r="AP12" s="487"/>
    </row>
    <row r="13" spans="1:42" ht="17.25" customHeight="1">
      <c r="A13" s="477"/>
      <c r="B13" s="476"/>
      <c r="C13" s="167" t="s">
        <v>137</v>
      </c>
      <c r="D13" s="179"/>
      <c r="E13" s="173">
        <f>AP367</f>
        <v>0</v>
      </c>
      <c r="F13" s="171" t="s">
        <v>232</v>
      </c>
      <c r="G13" s="482">
        <f>'Титул '!$M$28</f>
        <v>2</v>
      </c>
      <c r="H13" s="483"/>
      <c r="I13" s="482">
        <f>'Титул '!$M$29</f>
        <v>0</v>
      </c>
      <c r="J13" s="483"/>
      <c r="K13" s="482">
        <f>'Титул '!$M$30</f>
        <v>0</v>
      </c>
      <c r="L13" s="483"/>
      <c r="M13" s="482">
        <f>'Титул '!$M$31</f>
        <v>0</v>
      </c>
      <c r="N13" s="483"/>
      <c r="O13" s="482">
        <f>'Титул '!$M$32</f>
        <v>0</v>
      </c>
      <c r="P13" s="483"/>
      <c r="Q13" s="482">
        <f>'Титул '!$M$33</f>
        <v>0</v>
      </c>
      <c r="R13" s="483"/>
      <c r="S13" s="482">
        <f>'Титул '!$M$34</f>
        <v>0</v>
      </c>
      <c r="T13" s="483"/>
      <c r="U13" s="482">
        <f>'Титул '!$M$35</f>
        <v>0</v>
      </c>
      <c r="V13" s="483"/>
      <c r="W13" s="482">
        <f>'Титул '!$M$36</f>
        <v>0</v>
      </c>
      <c r="X13" s="483"/>
      <c r="Y13" s="482">
        <f>'Титул '!$M$37</f>
        <v>2</v>
      </c>
      <c r="Z13" s="483"/>
      <c r="AA13" s="482">
        <f>'Титул '!$M$38</f>
        <v>8</v>
      </c>
      <c r="AB13" s="483"/>
      <c r="AC13" s="482">
        <f>'Титул '!$M$39</f>
        <v>0</v>
      </c>
      <c r="AD13" s="483"/>
      <c r="AE13" s="482">
        <f>'Титул '!$M$40</f>
        <v>6</v>
      </c>
      <c r="AF13" s="483"/>
      <c r="AG13" s="482">
        <f>'Титул '!$M$41</f>
        <v>9</v>
      </c>
      <c r="AH13" s="483"/>
      <c r="AI13" s="482">
        <f>'Титул '!$M$42</f>
        <v>4</v>
      </c>
      <c r="AJ13" s="483"/>
      <c r="AK13" s="482">
        <f>'Титул '!$M$43</f>
        <v>1</v>
      </c>
      <c r="AL13" s="483"/>
      <c r="AM13" s="482">
        <f>'Титул '!$M$44</f>
        <v>0</v>
      </c>
      <c r="AN13" s="483"/>
      <c r="AO13" s="488">
        <f>SUM(G13:AN13)</f>
        <v>32</v>
      </c>
      <c r="AP13" s="483"/>
    </row>
    <row r="14" spans="1:42" ht="3.75" customHeight="1" thickBot="1">
      <c r="A14" s="180"/>
      <c r="B14" s="180"/>
      <c r="C14" s="181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</row>
    <row r="15" spans="1:42" ht="15">
      <c r="A15" s="478" t="s">
        <v>172</v>
      </c>
      <c r="B15" s="479"/>
      <c r="C15" s="479"/>
      <c r="D15" s="479"/>
      <c r="E15" s="479"/>
      <c r="F15" s="479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</row>
    <row r="16" spans="1:42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185" t="s">
        <v>236</v>
      </c>
      <c r="H16" s="185" t="s">
        <v>235</v>
      </c>
      <c r="I16" s="185" t="s">
        <v>236</v>
      </c>
      <c r="J16" s="185" t="s">
        <v>235</v>
      </c>
      <c r="K16" s="185" t="s">
        <v>236</v>
      </c>
      <c r="L16" s="185" t="s">
        <v>235</v>
      </c>
      <c r="M16" s="185" t="s">
        <v>236</v>
      </c>
      <c r="N16" s="185" t="s">
        <v>235</v>
      </c>
      <c r="O16" s="185" t="s">
        <v>236</v>
      </c>
      <c r="P16" s="185" t="s">
        <v>235</v>
      </c>
      <c r="Q16" s="185" t="s">
        <v>236</v>
      </c>
      <c r="R16" s="185" t="s">
        <v>235</v>
      </c>
      <c r="S16" s="185" t="s">
        <v>236</v>
      </c>
      <c r="T16" s="185" t="s">
        <v>235</v>
      </c>
      <c r="U16" s="185" t="s">
        <v>236</v>
      </c>
      <c r="V16" s="185" t="s">
        <v>235</v>
      </c>
      <c r="W16" s="185" t="s">
        <v>236</v>
      </c>
      <c r="X16" s="185" t="s">
        <v>235</v>
      </c>
      <c r="Y16" s="185" t="s">
        <v>236</v>
      </c>
      <c r="Z16" s="185" t="s">
        <v>235</v>
      </c>
      <c r="AA16" s="185" t="s">
        <v>236</v>
      </c>
      <c r="AB16" s="185" t="s">
        <v>235</v>
      </c>
      <c r="AC16" s="185" t="s">
        <v>236</v>
      </c>
      <c r="AD16" s="185" t="s">
        <v>235</v>
      </c>
      <c r="AE16" s="185" t="s">
        <v>236</v>
      </c>
      <c r="AF16" s="185" t="s">
        <v>235</v>
      </c>
      <c r="AG16" s="185" t="s">
        <v>236</v>
      </c>
      <c r="AH16" s="185" t="s">
        <v>235</v>
      </c>
      <c r="AI16" s="185" t="s">
        <v>236</v>
      </c>
      <c r="AJ16" s="185" t="s">
        <v>235</v>
      </c>
      <c r="AK16" s="185" t="s">
        <v>236</v>
      </c>
      <c r="AL16" s="185" t="s">
        <v>235</v>
      </c>
      <c r="AM16" s="185" t="s">
        <v>236</v>
      </c>
      <c r="AN16" s="185" t="s">
        <v>235</v>
      </c>
      <c r="AO16" s="185" t="s">
        <v>236</v>
      </c>
      <c r="AP16" s="185" t="s">
        <v>235</v>
      </c>
    </row>
    <row r="17" spans="1:42" ht="15" thickBot="1">
      <c r="A17" s="186"/>
      <c r="B17" s="187"/>
      <c r="C17" s="188"/>
      <c r="D17" s="188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</row>
    <row r="18" spans="1:42" ht="15.75" thickBot="1">
      <c r="A18" s="186" t="s">
        <v>70</v>
      </c>
      <c r="B18" s="187"/>
      <c r="C18" s="484" t="s">
        <v>165</v>
      </c>
      <c r="D18" s="485"/>
      <c r="E18" s="485"/>
      <c r="F18" s="485"/>
      <c r="G18" s="473"/>
      <c r="H18" s="474"/>
      <c r="I18" s="474"/>
      <c r="J18" s="474"/>
      <c r="K18" s="473"/>
      <c r="L18" s="474"/>
      <c r="M18" s="474"/>
      <c r="N18" s="474"/>
      <c r="O18" s="473"/>
      <c r="P18" s="474"/>
      <c r="Q18" s="474"/>
      <c r="R18" s="474"/>
      <c r="S18" s="473"/>
      <c r="T18" s="474"/>
      <c r="U18" s="474"/>
      <c r="V18" s="474"/>
      <c r="W18" s="473"/>
      <c r="X18" s="474"/>
      <c r="Y18" s="474"/>
      <c r="Z18" s="474"/>
      <c r="AA18" s="473"/>
      <c r="AB18" s="474"/>
      <c r="AC18" s="474"/>
      <c r="AD18" s="474"/>
      <c r="AE18" s="473"/>
      <c r="AF18" s="474"/>
      <c r="AG18" s="474"/>
      <c r="AH18" s="474"/>
      <c r="AI18" s="473"/>
      <c r="AJ18" s="474"/>
      <c r="AK18" s="474"/>
      <c r="AL18" s="474"/>
      <c r="AM18" s="473"/>
      <c r="AN18" s="474"/>
      <c r="AO18" s="474"/>
      <c r="AP18" s="474"/>
    </row>
    <row r="19" spans="1:42" ht="15" outlineLevel="1">
      <c r="A19" s="190"/>
      <c r="B19" s="191"/>
      <c r="C19" s="192" t="str">
        <f>'Перв. скв '!C19</f>
        <v>ООО "Буровая компания "Евразия"</v>
      </c>
      <c r="D19" s="193" t="s">
        <v>162</v>
      </c>
      <c r="E19" s="194"/>
      <c r="F19" s="194"/>
      <c r="G19" s="195"/>
      <c r="H19" s="195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</row>
    <row r="20" spans="1:42" ht="14.25" outlineLevel="1">
      <c r="A20" s="190"/>
      <c r="B20" s="191"/>
      <c r="C20" s="489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196" t="str">
        <f>'Перв. скв '!D20</f>
        <v>Мобилизация БУ (переезд)</v>
      </c>
      <c r="E20" s="197" t="str">
        <f>'Перв. скв '!E20</f>
        <v>ООО "Буровая компания "Евразия"</v>
      </c>
      <c r="F20" s="198" t="str">
        <f>'Перв. скв '!F20</f>
        <v>операция</v>
      </c>
      <c r="G20" s="199">
        <f>'Перв. скв '!$V20*G$13</f>
        <v>2</v>
      </c>
      <c r="H20" s="199">
        <f>'Перв. скв '!$W20*G$13</f>
        <v>257865481.44999999</v>
      </c>
      <c r="I20" s="199">
        <f>'2'!$V20*I$13</f>
        <v>0</v>
      </c>
      <c r="J20" s="199">
        <f>'2'!$W20*I$13</f>
        <v>0</v>
      </c>
      <c r="K20" s="199">
        <f>'3'!$V20*K$13</f>
        <v>0</v>
      </c>
      <c r="L20" s="199">
        <f>'3'!$W20*K$13</f>
        <v>0</v>
      </c>
      <c r="M20" s="199">
        <f>'4'!$V20*M$13</f>
        <v>0</v>
      </c>
      <c r="N20" s="199">
        <f>'4'!$W20*M$13</f>
        <v>0</v>
      </c>
      <c r="O20" s="199">
        <f>'5'!$V20*O$13</f>
        <v>0</v>
      </c>
      <c r="P20" s="199">
        <f>'5'!$W20*O$13</f>
        <v>0</v>
      </c>
      <c r="Q20" s="199">
        <f>'6'!$V20*Q$13</f>
        <v>0</v>
      </c>
      <c r="R20" s="199">
        <f>'6'!$W20*Q$13</f>
        <v>0</v>
      </c>
      <c r="S20" s="199">
        <f>'7'!$V20*S$13</f>
        <v>0</v>
      </c>
      <c r="T20" s="199">
        <f>'7'!$W20*S$13</f>
        <v>0</v>
      </c>
      <c r="U20" s="199">
        <f>'8'!$V20*U$13</f>
        <v>0</v>
      </c>
      <c r="V20" s="199">
        <f>'8'!$W20*U$13</f>
        <v>0</v>
      </c>
      <c r="W20" s="199">
        <f>'9'!$V20*W$13</f>
        <v>0</v>
      </c>
      <c r="X20" s="199">
        <f>'9'!$W20*W$13</f>
        <v>0</v>
      </c>
      <c r="Y20" s="199">
        <f>ВЗ!$V20*Y$13</f>
        <v>0</v>
      </c>
      <c r="Z20" s="199">
        <f>ВЗ!$W20*Y$13</f>
        <v>0</v>
      </c>
      <c r="AA20" s="199">
        <f>'ГС без пил 1000м гор'!$V20*AA$13</f>
        <v>0</v>
      </c>
      <c r="AB20" s="199">
        <f>'ГС без пил 1000м гор'!$W20*AA$13</f>
        <v>0</v>
      </c>
      <c r="AC20" s="199">
        <f>'ГС пил 1500м гор'!$V20*AC$13</f>
        <v>0</v>
      </c>
      <c r="AD20" s="199">
        <f>'ГС пил 1500м гор'!$W20*AC$13</f>
        <v>0</v>
      </c>
      <c r="AE20" s="199">
        <f>'ГС без пилот 1500м гор'!$V20*AE$13</f>
        <v>0</v>
      </c>
      <c r="AF20" s="199">
        <f>'ГС без пилот 1500м гор'!$W20*AE$13</f>
        <v>0</v>
      </c>
      <c r="AG20" s="199">
        <f>'ГСЮра без пил МГРП'!$V20*AG$13</f>
        <v>0</v>
      </c>
      <c r="AH20" s="199">
        <f>'ГСЮра без пил МГРП'!$W20*AG$13</f>
        <v>0</v>
      </c>
      <c r="AI20" s="199">
        <f>'ГСЮра пил МСГРП'!$V20*AI$13</f>
        <v>0</v>
      </c>
      <c r="AJ20" s="199">
        <f>'ГСЮра пил МСГРП'!$W20*AI$13</f>
        <v>0</v>
      </c>
      <c r="AK20" s="199">
        <f>'ГСЮра керн ГИС'!$V20*AK$13</f>
        <v>0</v>
      </c>
      <c r="AL20" s="199">
        <f>'ГСЮра керн ГИС'!$W20*AK$13</f>
        <v>0</v>
      </c>
      <c r="AM20" s="199">
        <f>Посл.скв.!$V20*AM$13</f>
        <v>0</v>
      </c>
      <c r="AN20" s="199">
        <f>Посл.скв.!$W20*AM$13</f>
        <v>0</v>
      </c>
      <c r="AO20" s="199">
        <f t="shared" ref="AO20:AO28" si="0">AM20+AK20+AI20+AG20+AE20+AC20+AA20+Y20++W20+U20+S20+Q20+M20+O20+K20+I20+G20</f>
        <v>2</v>
      </c>
      <c r="AP20" s="199">
        <f t="shared" ref="AP20:AP28" si="1">AN20+AL20+AJ20+AH20+AF20+AD20+AB20+Z20++X20+V20+T20+R20+N20+P20+L20+J20+H20</f>
        <v>257865481.44999999</v>
      </c>
    </row>
    <row r="21" spans="1:42" ht="14.25" outlineLevel="1">
      <c r="A21" s="190"/>
      <c r="B21" s="191"/>
      <c r="C21" s="490">
        <f>'Перв. скв '!C21</f>
        <v>0</v>
      </c>
      <c r="D21" s="196" t="str">
        <f>'Перв. скв '!D21</f>
        <v xml:space="preserve"> - мобилизация БУ (переезд)</v>
      </c>
      <c r="E21" s="197" t="str">
        <f>'Перв. скв '!E21</f>
        <v>ООО "Буровая компания "Евразия"</v>
      </c>
      <c r="F21" s="198" t="str">
        <f>'Перв. скв '!F21</f>
        <v>операция</v>
      </c>
      <c r="G21" s="199">
        <f>'Перв. скв '!$V21*G$13</f>
        <v>0</v>
      </c>
      <c r="H21" s="199">
        <f>'Перв. скв '!$W21*G$13</f>
        <v>0</v>
      </c>
      <c r="I21" s="199">
        <f>'2'!$V21*I$13</f>
        <v>0</v>
      </c>
      <c r="J21" s="199">
        <f>'2'!$W21*I$13</f>
        <v>0</v>
      </c>
      <c r="K21" s="199">
        <f>'3'!$V21*K$13</f>
        <v>0</v>
      </c>
      <c r="L21" s="199">
        <f>'3'!$W21*K$13</f>
        <v>0</v>
      </c>
      <c r="M21" s="199">
        <f>'4'!$V21*M$13</f>
        <v>0</v>
      </c>
      <c r="N21" s="199">
        <f>'4'!$W21*M$13</f>
        <v>0</v>
      </c>
      <c r="O21" s="199">
        <f>'5'!$V21*O$13</f>
        <v>0</v>
      </c>
      <c r="P21" s="199">
        <f>'5'!$W21*O$13</f>
        <v>0</v>
      </c>
      <c r="Q21" s="199">
        <f>'6'!$V21*Q$13</f>
        <v>0</v>
      </c>
      <c r="R21" s="199">
        <f>'6'!$W21*Q$13</f>
        <v>0</v>
      </c>
      <c r="S21" s="199">
        <f>'7'!$V21*S$13</f>
        <v>0</v>
      </c>
      <c r="T21" s="199">
        <f>'7'!$W21*S$13</f>
        <v>0</v>
      </c>
      <c r="U21" s="199">
        <f>'8'!$V21*U$13</f>
        <v>0</v>
      </c>
      <c r="V21" s="199">
        <f>'8'!$W21*U$13</f>
        <v>0</v>
      </c>
      <c r="W21" s="199">
        <f>'9'!$V21*W$13</f>
        <v>0</v>
      </c>
      <c r="X21" s="199">
        <f>'9'!$W21*W$13</f>
        <v>0</v>
      </c>
      <c r="Y21" s="199">
        <f>ВЗ!$V21*Y$13</f>
        <v>0</v>
      </c>
      <c r="Z21" s="199">
        <f>ВЗ!$W21*Y$13</f>
        <v>0</v>
      </c>
      <c r="AA21" s="199">
        <f>'ГС без пил 1000м гор'!$V21*AA$13</f>
        <v>0</v>
      </c>
      <c r="AB21" s="199">
        <f>'ГС без пил 1000м гор'!$W21*AA$13</f>
        <v>0</v>
      </c>
      <c r="AC21" s="199">
        <f>'ГС пил 1500м гор'!$V21*AC$13</f>
        <v>0</v>
      </c>
      <c r="AD21" s="199">
        <f>'ГС пил 1500м гор'!$W21*AC$13</f>
        <v>0</v>
      </c>
      <c r="AE21" s="199">
        <f>'ГС без пилот 1500м гор'!$V21*AE$13</f>
        <v>0</v>
      </c>
      <c r="AF21" s="199">
        <f>'ГС без пилот 1500м гор'!$W21*AE$13</f>
        <v>0</v>
      </c>
      <c r="AG21" s="199">
        <f>'ГСЮра без пил МГРП'!$V21*AG$13</f>
        <v>0</v>
      </c>
      <c r="AH21" s="199">
        <f>'ГСЮра без пил МГРП'!$W21*AG$13</f>
        <v>0</v>
      </c>
      <c r="AI21" s="199">
        <f>'ГСЮра пил МСГРП'!$V21*AI$13</f>
        <v>0</v>
      </c>
      <c r="AJ21" s="199">
        <f>'ГСЮра пил МСГРП'!$W21*AI$13</f>
        <v>0</v>
      </c>
      <c r="AK21" s="199">
        <f>'ГСЮра керн ГИС'!$V21*AK$13</f>
        <v>0</v>
      </c>
      <c r="AL21" s="199">
        <f>'ГСЮра керн ГИС'!$W21*AK$13</f>
        <v>0</v>
      </c>
      <c r="AM21" s="199">
        <f>Посл.скв.!$V21*AM$13</f>
        <v>0</v>
      </c>
      <c r="AN21" s="199">
        <f>Посл.скв.!$W21*AM$13</f>
        <v>0</v>
      </c>
      <c r="AO21" s="199">
        <f t="shared" si="0"/>
        <v>0</v>
      </c>
      <c r="AP21" s="199">
        <f t="shared" si="1"/>
        <v>0</v>
      </c>
    </row>
    <row r="22" spans="1:42" ht="14.25" outlineLevel="1">
      <c r="A22" s="190"/>
      <c r="B22" s="191"/>
      <c r="C22" s="490">
        <f>'Перв. скв '!C22</f>
        <v>0</v>
      </c>
      <c r="D22" s="196" t="str">
        <f>'Перв. скв '!D22</f>
        <v xml:space="preserve"> - мобилизация БХ и БИ (перевозка)</v>
      </c>
      <c r="E22" s="197" t="str">
        <f>'Перв. скв '!E22</f>
        <v>ООО "Буровая компания "Евразия"</v>
      </c>
      <c r="F22" s="198" t="str">
        <f>'Перв. скв '!F22</f>
        <v>операция</v>
      </c>
      <c r="G22" s="199">
        <f>'Перв. скв '!$V22*G$13</f>
        <v>0</v>
      </c>
      <c r="H22" s="199">
        <f>'Перв. скв '!$W22*G$13</f>
        <v>0</v>
      </c>
      <c r="I22" s="199">
        <f>'2'!$V22*I$13</f>
        <v>0</v>
      </c>
      <c r="J22" s="199">
        <f>'2'!$W22*I$13</f>
        <v>0</v>
      </c>
      <c r="K22" s="199">
        <f>'3'!$V22*K$13</f>
        <v>0</v>
      </c>
      <c r="L22" s="199">
        <f>'3'!$W22*K$13</f>
        <v>0</v>
      </c>
      <c r="M22" s="199">
        <f>'4'!$V22*M$13</f>
        <v>0</v>
      </c>
      <c r="N22" s="199">
        <f>'4'!$W22*M$13</f>
        <v>0</v>
      </c>
      <c r="O22" s="199">
        <f>'5'!$V22*O$13</f>
        <v>0</v>
      </c>
      <c r="P22" s="199">
        <f>'5'!$W22*O$13</f>
        <v>0</v>
      </c>
      <c r="Q22" s="199">
        <f>'6'!$V22*Q$13</f>
        <v>0</v>
      </c>
      <c r="R22" s="199">
        <f>'6'!$W22*Q$13</f>
        <v>0</v>
      </c>
      <c r="S22" s="199">
        <f>'7'!$V22*S$13</f>
        <v>0</v>
      </c>
      <c r="T22" s="199">
        <f>'7'!$W22*S$13</f>
        <v>0</v>
      </c>
      <c r="U22" s="199">
        <f>'8'!$V22*U$13</f>
        <v>0</v>
      </c>
      <c r="V22" s="199">
        <f>'8'!$W22*U$13</f>
        <v>0</v>
      </c>
      <c r="W22" s="199">
        <f>'9'!$V22*W$13</f>
        <v>0</v>
      </c>
      <c r="X22" s="199">
        <f>'9'!$W22*W$13</f>
        <v>0</v>
      </c>
      <c r="Y22" s="199">
        <f>ВЗ!$V22*Y$13</f>
        <v>0</v>
      </c>
      <c r="Z22" s="199">
        <f>ВЗ!$W22*Y$13</f>
        <v>0</v>
      </c>
      <c r="AA22" s="199">
        <f>'ГС без пил 1000м гор'!$V22*AA$13</f>
        <v>0</v>
      </c>
      <c r="AB22" s="199">
        <f>'ГС без пил 1000м гор'!$W22*AA$13</f>
        <v>0</v>
      </c>
      <c r="AC22" s="199">
        <f>'ГС пил 1500м гор'!$V22*AC$13</f>
        <v>0</v>
      </c>
      <c r="AD22" s="199">
        <f>'ГС пил 1500м гор'!$W22*AC$13</f>
        <v>0</v>
      </c>
      <c r="AE22" s="199">
        <f>'ГС без пилот 1500м гор'!$V22*AE$13</f>
        <v>0</v>
      </c>
      <c r="AF22" s="199">
        <f>'ГС без пилот 1500м гор'!$W22*AE$13</f>
        <v>0</v>
      </c>
      <c r="AG22" s="199">
        <f>'ГСЮра без пил МГРП'!$V22*AG$13</f>
        <v>0</v>
      </c>
      <c r="AH22" s="199">
        <f>'ГСЮра без пил МГРП'!$W22*AG$13</f>
        <v>0</v>
      </c>
      <c r="AI22" s="199">
        <f>'ГСЮра пил МСГРП'!$V22*AI$13</f>
        <v>0</v>
      </c>
      <c r="AJ22" s="199">
        <f>'ГСЮра пил МСГРП'!$W22*AI$13</f>
        <v>0</v>
      </c>
      <c r="AK22" s="199">
        <f>'ГСЮра керн ГИС'!$V22*AK$13</f>
        <v>0</v>
      </c>
      <c r="AL22" s="199">
        <f>'ГСЮра керн ГИС'!$W22*AK$13</f>
        <v>0</v>
      </c>
      <c r="AM22" s="199">
        <f>Посл.скв.!$V22*AM$13</f>
        <v>0</v>
      </c>
      <c r="AN22" s="199">
        <f>Посл.скв.!$W22*AM$13</f>
        <v>0</v>
      </c>
      <c r="AO22" s="199">
        <f t="shared" si="0"/>
        <v>0</v>
      </c>
      <c r="AP22" s="199">
        <f t="shared" si="1"/>
        <v>0</v>
      </c>
    </row>
    <row r="23" spans="1:42" ht="14.25" outlineLevel="1">
      <c r="A23" s="190"/>
      <c r="B23" s="191"/>
      <c r="C23" s="490">
        <f>'Перв. скв '!C23</f>
        <v>0</v>
      </c>
      <c r="D23" s="196" t="str">
        <f>'Перв. скв '!D23</f>
        <v xml:space="preserve"> - мобилизация АвИЭС (переезд)</v>
      </c>
      <c r="E23" s="197" t="str">
        <f>'Перв. скв '!E23</f>
        <v>ООО "Буровая компания "Евразия"</v>
      </c>
      <c r="F23" s="198" t="str">
        <f>'Перв. скв '!F23</f>
        <v>операция</v>
      </c>
      <c r="G23" s="199">
        <f>'Перв. скв '!$V23*G$13</f>
        <v>0</v>
      </c>
      <c r="H23" s="199">
        <f>'Перв. скв '!$W23*G$13</f>
        <v>0</v>
      </c>
      <c r="I23" s="199">
        <f>'2'!$V23*I$13</f>
        <v>0</v>
      </c>
      <c r="J23" s="199">
        <f>'2'!$W23*I$13</f>
        <v>0</v>
      </c>
      <c r="K23" s="199">
        <f>'3'!$V23*K$13</f>
        <v>0</v>
      </c>
      <c r="L23" s="199">
        <f>'3'!$W23*K$13</f>
        <v>0</v>
      </c>
      <c r="M23" s="199">
        <f>'4'!$V23*M$13</f>
        <v>0</v>
      </c>
      <c r="N23" s="199">
        <f>'4'!$W23*M$13</f>
        <v>0</v>
      </c>
      <c r="O23" s="199">
        <f>'5'!$V23*O$13</f>
        <v>0</v>
      </c>
      <c r="P23" s="199">
        <f>'5'!$W23*O$13</f>
        <v>0</v>
      </c>
      <c r="Q23" s="199">
        <f>'6'!$V23*Q$13</f>
        <v>0</v>
      </c>
      <c r="R23" s="199">
        <f>'6'!$W23*Q$13</f>
        <v>0</v>
      </c>
      <c r="S23" s="199">
        <f>'7'!$V23*S$13</f>
        <v>0</v>
      </c>
      <c r="T23" s="199">
        <f>'7'!$W23*S$13</f>
        <v>0</v>
      </c>
      <c r="U23" s="199">
        <f>'8'!$V23*U$13</f>
        <v>0</v>
      </c>
      <c r="V23" s="199">
        <f>'8'!$W23*U$13</f>
        <v>0</v>
      </c>
      <c r="W23" s="199">
        <f>'9'!$V23*W$13</f>
        <v>0</v>
      </c>
      <c r="X23" s="199">
        <f>'9'!$W23*W$13</f>
        <v>0</v>
      </c>
      <c r="Y23" s="199">
        <f>ВЗ!$V23*Y$13</f>
        <v>0</v>
      </c>
      <c r="Z23" s="199">
        <f>ВЗ!$W23*Y$13</f>
        <v>0</v>
      </c>
      <c r="AA23" s="199">
        <f>'ГС без пил 1000м гор'!$V23*AA$13</f>
        <v>0</v>
      </c>
      <c r="AB23" s="199">
        <f>'ГС без пил 1000м гор'!$W23*AA$13</f>
        <v>0</v>
      </c>
      <c r="AC23" s="199">
        <f>'ГС пил 1500м гор'!$V23*AC$13</f>
        <v>0</v>
      </c>
      <c r="AD23" s="199">
        <f>'ГС пил 1500м гор'!$W23*AC$13</f>
        <v>0</v>
      </c>
      <c r="AE23" s="199">
        <f>'ГС без пилот 1500м гор'!$V23*AE$13</f>
        <v>0</v>
      </c>
      <c r="AF23" s="199">
        <f>'ГС без пилот 1500м гор'!$W23*AE$13</f>
        <v>0</v>
      </c>
      <c r="AG23" s="199">
        <f>'ГСЮра без пил МГРП'!$V23*AG$13</f>
        <v>0</v>
      </c>
      <c r="AH23" s="199">
        <f>'ГСЮра без пил МГРП'!$W23*AG$13</f>
        <v>0</v>
      </c>
      <c r="AI23" s="199">
        <f>'ГСЮра пил МСГРП'!$V23*AI$13</f>
        <v>0</v>
      </c>
      <c r="AJ23" s="199">
        <f>'ГСЮра пил МСГРП'!$W23*AI$13</f>
        <v>0</v>
      </c>
      <c r="AK23" s="199">
        <f>'ГСЮра керн ГИС'!$V23*AK$13</f>
        <v>0</v>
      </c>
      <c r="AL23" s="199">
        <f>'ГСЮра керн ГИС'!$W23*AK$13</f>
        <v>0</v>
      </c>
      <c r="AM23" s="199">
        <f>Посл.скв.!$V23*AM$13</f>
        <v>0</v>
      </c>
      <c r="AN23" s="199">
        <f>Посл.скв.!$W23*AM$13</f>
        <v>0</v>
      </c>
      <c r="AO23" s="199">
        <f t="shared" si="0"/>
        <v>0</v>
      </c>
      <c r="AP23" s="199">
        <f t="shared" si="1"/>
        <v>0</v>
      </c>
    </row>
    <row r="24" spans="1:42" ht="14.25" outlineLevel="1">
      <c r="A24" s="190"/>
      <c r="B24" s="191"/>
      <c r="C24" s="490">
        <f>'Перв. скв '!C24</f>
        <v>0</v>
      </c>
      <c r="D24" s="196">
        <f>'Перв. скв '!D24</f>
        <v>0</v>
      </c>
      <c r="E24" s="197" t="str">
        <f>'Перв. скв '!E24</f>
        <v>ООО "Буровая компания "Евразия"</v>
      </c>
      <c r="F24" s="198" t="str">
        <f>'Перв. скв '!F24</f>
        <v>операция</v>
      </c>
      <c r="G24" s="199">
        <f>'Перв. скв '!$V24*G$13</f>
        <v>0</v>
      </c>
      <c r="H24" s="199">
        <f>'Перв. скв '!$W24*G$13</f>
        <v>0</v>
      </c>
      <c r="I24" s="199">
        <f>'2'!$V24*I$13</f>
        <v>0</v>
      </c>
      <c r="J24" s="199">
        <f>'2'!$W24*I$13</f>
        <v>0</v>
      </c>
      <c r="K24" s="199">
        <f>'3'!$V24*K$13</f>
        <v>0</v>
      </c>
      <c r="L24" s="199">
        <f>'3'!$W24*K$13</f>
        <v>0</v>
      </c>
      <c r="M24" s="199">
        <f>'4'!$V24*M$13</f>
        <v>0</v>
      </c>
      <c r="N24" s="199">
        <f>'4'!$W24*M$13</f>
        <v>0</v>
      </c>
      <c r="O24" s="199">
        <f>'5'!$V24*O$13</f>
        <v>0</v>
      </c>
      <c r="P24" s="199">
        <f>'5'!$W24*O$13</f>
        <v>0</v>
      </c>
      <c r="Q24" s="199">
        <f>'6'!$V24*Q$13</f>
        <v>0</v>
      </c>
      <c r="R24" s="199">
        <f>'6'!$W24*Q$13</f>
        <v>0</v>
      </c>
      <c r="S24" s="199">
        <f>'7'!$V24*S$13</f>
        <v>0</v>
      </c>
      <c r="T24" s="199">
        <f>'7'!$W24*S$13</f>
        <v>0</v>
      </c>
      <c r="U24" s="199">
        <f>'8'!$V24*U$13</f>
        <v>0</v>
      </c>
      <c r="V24" s="199">
        <f>'8'!$W24*U$13</f>
        <v>0</v>
      </c>
      <c r="W24" s="199">
        <f>'9'!$V24*W$13</f>
        <v>0</v>
      </c>
      <c r="X24" s="199">
        <f>'9'!$W24*W$13</f>
        <v>0</v>
      </c>
      <c r="Y24" s="199">
        <f>ВЗ!$V24*Y$13</f>
        <v>0</v>
      </c>
      <c r="Z24" s="199">
        <f>ВЗ!$W24*Y$13</f>
        <v>0</v>
      </c>
      <c r="AA24" s="199">
        <f>'ГС без пил 1000м гор'!$V24*AA$13</f>
        <v>0</v>
      </c>
      <c r="AB24" s="199">
        <f>'ГС без пил 1000м гор'!$W24*AA$13</f>
        <v>0</v>
      </c>
      <c r="AC24" s="199">
        <f>'ГС пил 1500м гор'!$V24*AC$13</f>
        <v>0</v>
      </c>
      <c r="AD24" s="199">
        <f>'ГС пил 1500м гор'!$W24*AC$13</f>
        <v>0</v>
      </c>
      <c r="AE24" s="199">
        <f>'ГС без пилот 1500м гор'!$V24*AE$13</f>
        <v>0</v>
      </c>
      <c r="AF24" s="199">
        <f>'ГС без пилот 1500м гор'!$W24*AE$13</f>
        <v>0</v>
      </c>
      <c r="AG24" s="199">
        <f>'ГСЮра без пил МГРП'!$V24*AG$13</f>
        <v>0</v>
      </c>
      <c r="AH24" s="199">
        <f>'ГСЮра без пил МГРП'!$W24*AG$13</f>
        <v>0</v>
      </c>
      <c r="AI24" s="199">
        <f>'ГСЮра пил МСГРП'!$V24*AI$13</f>
        <v>0</v>
      </c>
      <c r="AJ24" s="199">
        <f>'ГСЮра пил МСГРП'!$W24*AI$13</f>
        <v>0</v>
      </c>
      <c r="AK24" s="199">
        <f>'ГСЮра керн ГИС'!$V24*AK$13</f>
        <v>0</v>
      </c>
      <c r="AL24" s="199">
        <f>'ГСЮра керн ГИС'!$W24*AK$13</f>
        <v>0</v>
      </c>
      <c r="AM24" s="199">
        <f>Посл.скв.!$V24*AM$13</f>
        <v>0</v>
      </c>
      <c r="AN24" s="199">
        <f>Посл.скв.!$W24*AM$13</f>
        <v>0</v>
      </c>
      <c r="AO24" s="199">
        <f t="shared" si="0"/>
        <v>0</v>
      </c>
      <c r="AP24" s="199">
        <f t="shared" si="1"/>
        <v>0</v>
      </c>
    </row>
    <row r="25" spans="1:42" ht="14.25" outlineLevel="1">
      <c r="A25" s="190"/>
      <c r="B25" s="191"/>
      <c r="C25" s="490">
        <f>'Перв. скв '!C25</f>
        <v>0</v>
      </c>
      <c r="D25" s="196">
        <f>'Перв. скв '!D25</f>
        <v>0</v>
      </c>
      <c r="E25" s="197" t="str">
        <f>'Перв. скв '!E25</f>
        <v>ООО "Буровая компания "Евразия"</v>
      </c>
      <c r="F25" s="198" t="str">
        <f>'Перв. скв '!F25</f>
        <v>операция</v>
      </c>
      <c r="G25" s="199">
        <f>'Перв. скв '!$V25*G$13</f>
        <v>0</v>
      </c>
      <c r="H25" s="199">
        <f>'Перв. скв '!$W25*G$13</f>
        <v>0</v>
      </c>
      <c r="I25" s="199">
        <f>'2'!$V25*I$13</f>
        <v>0</v>
      </c>
      <c r="J25" s="199">
        <f>'2'!$W25*I$13</f>
        <v>0</v>
      </c>
      <c r="K25" s="199">
        <f>'3'!$V25*K$13</f>
        <v>0</v>
      </c>
      <c r="L25" s="199">
        <f>'3'!$W25*K$13</f>
        <v>0</v>
      </c>
      <c r="M25" s="199">
        <f>'4'!$V25*M$13</f>
        <v>0</v>
      </c>
      <c r="N25" s="199">
        <f>'4'!$W25*M$13</f>
        <v>0</v>
      </c>
      <c r="O25" s="199">
        <f>'5'!$V25*O$13</f>
        <v>0</v>
      </c>
      <c r="P25" s="199">
        <f>'5'!$W25*O$13</f>
        <v>0</v>
      </c>
      <c r="Q25" s="199">
        <f>'6'!$V25*Q$13</f>
        <v>0</v>
      </c>
      <c r="R25" s="199">
        <f>'6'!$W25*Q$13</f>
        <v>0</v>
      </c>
      <c r="S25" s="199">
        <f>'7'!$V25*S$13</f>
        <v>0</v>
      </c>
      <c r="T25" s="199">
        <f>'7'!$W25*S$13</f>
        <v>0</v>
      </c>
      <c r="U25" s="199">
        <f>'8'!$V25*U$13</f>
        <v>0</v>
      </c>
      <c r="V25" s="199">
        <f>'8'!$W25*U$13</f>
        <v>0</v>
      </c>
      <c r="W25" s="199">
        <f>'9'!$V25*W$13</f>
        <v>0</v>
      </c>
      <c r="X25" s="199">
        <f>'9'!$W25*W$13</f>
        <v>0</v>
      </c>
      <c r="Y25" s="199">
        <f>ВЗ!$V25*Y$13</f>
        <v>0</v>
      </c>
      <c r="Z25" s="199">
        <f>ВЗ!$W25*Y$13</f>
        <v>0</v>
      </c>
      <c r="AA25" s="199">
        <f>'ГС без пил 1000м гор'!$V25*AA$13</f>
        <v>0</v>
      </c>
      <c r="AB25" s="199">
        <f>'ГС без пил 1000м гор'!$W25*AA$13</f>
        <v>0</v>
      </c>
      <c r="AC25" s="199">
        <f>'ГС пил 1500м гор'!$V25*AC$13</f>
        <v>0</v>
      </c>
      <c r="AD25" s="199">
        <f>'ГС пил 1500м гор'!$W25*AC$13</f>
        <v>0</v>
      </c>
      <c r="AE25" s="199">
        <f>'ГС без пилот 1500м гор'!$V25*AE$13</f>
        <v>0</v>
      </c>
      <c r="AF25" s="199">
        <f>'ГС без пилот 1500м гор'!$W25*AE$13</f>
        <v>0</v>
      </c>
      <c r="AG25" s="199">
        <f>'ГСЮра без пил МГРП'!$V25*AG$13</f>
        <v>0</v>
      </c>
      <c r="AH25" s="199">
        <f>'ГСЮра без пил МГРП'!$W25*AG$13</f>
        <v>0</v>
      </c>
      <c r="AI25" s="199">
        <f>'ГСЮра пил МСГРП'!$V25*AI$13</f>
        <v>0</v>
      </c>
      <c r="AJ25" s="199">
        <f>'ГСЮра пил МСГРП'!$W25*AI$13</f>
        <v>0</v>
      </c>
      <c r="AK25" s="199">
        <f>'ГСЮра керн ГИС'!$V25*AK$13</f>
        <v>0</v>
      </c>
      <c r="AL25" s="199">
        <f>'ГСЮра керн ГИС'!$W25*AK$13</f>
        <v>0</v>
      </c>
      <c r="AM25" s="199">
        <f>Посл.скв.!$V25*AM$13</f>
        <v>0</v>
      </c>
      <c r="AN25" s="199">
        <f>Посл.скв.!$W25*AM$13</f>
        <v>0</v>
      </c>
      <c r="AO25" s="199">
        <f t="shared" si="0"/>
        <v>0</v>
      </c>
      <c r="AP25" s="199">
        <f t="shared" si="1"/>
        <v>0</v>
      </c>
    </row>
    <row r="26" spans="1:42" ht="14.25" outlineLevel="1">
      <c r="A26" s="190"/>
      <c r="B26" s="191"/>
      <c r="C26" s="490">
        <f>'Перв. скв '!C26</f>
        <v>0</v>
      </c>
      <c r="D26" s="196">
        <f>'Перв. скв '!D26</f>
        <v>0</v>
      </c>
      <c r="E26" s="197" t="str">
        <f>'Перв. скв '!E26</f>
        <v>ООО "Буровая компания "Евразия"</v>
      </c>
      <c r="F26" s="198" t="str">
        <f>'Перв. скв '!F26</f>
        <v>операция</v>
      </c>
      <c r="G26" s="199">
        <f>'Перв. скв '!$V26*G$13</f>
        <v>0</v>
      </c>
      <c r="H26" s="199">
        <f>'Перв. скв '!$W26*G$13</f>
        <v>0</v>
      </c>
      <c r="I26" s="199">
        <f>'2'!$V26*I$13</f>
        <v>0</v>
      </c>
      <c r="J26" s="199">
        <f>'2'!$W26*I$13</f>
        <v>0</v>
      </c>
      <c r="K26" s="199">
        <f>'3'!$V26*K$13</f>
        <v>0</v>
      </c>
      <c r="L26" s="199">
        <f>'3'!$W26*K$13</f>
        <v>0</v>
      </c>
      <c r="M26" s="199">
        <f>'4'!$V26*M$13</f>
        <v>0</v>
      </c>
      <c r="N26" s="199">
        <f>'4'!$W26*M$13</f>
        <v>0</v>
      </c>
      <c r="O26" s="199">
        <f>'5'!$V26*O$13</f>
        <v>0</v>
      </c>
      <c r="P26" s="199">
        <f>'5'!$W26*O$13</f>
        <v>0</v>
      </c>
      <c r="Q26" s="199">
        <f>'6'!$V26*Q$13</f>
        <v>0</v>
      </c>
      <c r="R26" s="199">
        <f>'6'!$W26*Q$13</f>
        <v>0</v>
      </c>
      <c r="S26" s="199">
        <f>'7'!$V26*S$13</f>
        <v>0</v>
      </c>
      <c r="T26" s="199">
        <f>'7'!$W26*S$13</f>
        <v>0</v>
      </c>
      <c r="U26" s="199">
        <f>'8'!$V26*U$13</f>
        <v>0</v>
      </c>
      <c r="V26" s="199">
        <f>'8'!$W26*U$13</f>
        <v>0</v>
      </c>
      <c r="W26" s="199">
        <f>'9'!$V26*W$13</f>
        <v>0</v>
      </c>
      <c r="X26" s="199">
        <f>'9'!$W26*W$13</f>
        <v>0</v>
      </c>
      <c r="Y26" s="199">
        <f>ВЗ!$V26*Y$13</f>
        <v>0</v>
      </c>
      <c r="Z26" s="199">
        <f>ВЗ!$W26*Y$13</f>
        <v>0</v>
      </c>
      <c r="AA26" s="199">
        <f>'ГС без пил 1000м гор'!$V26*AA$13</f>
        <v>0</v>
      </c>
      <c r="AB26" s="199">
        <f>'ГС без пил 1000м гор'!$W26*AA$13</f>
        <v>0</v>
      </c>
      <c r="AC26" s="199">
        <f>'ГС пил 1500м гор'!$V26*AC$13</f>
        <v>0</v>
      </c>
      <c r="AD26" s="199">
        <f>'ГС пил 1500м гор'!$W26*AC$13</f>
        <v>0</v>
      </c>
      <c r="AE26" s="199">
        <f>'ГС без пилот 1500м гор'!$V26*AE$13</f>
        <v>0</v>
      </c>
      <c r="AF26" s="199">
        <f>'ГС без пилот 1500м гор'!$W26*AE$13</f>
        <v>0</v>
      </c>
      <c r="AG26" s="199">
        <f>'ГСЮра без пил МГРП'!$V26*AG$13</f>
        <v>0</v>
      </c>
      <c r="AH26" s="199">
        <f>'ГСЮра без пил МГРП'!$W26*AG$13</f>
        <v>0</v>
      </c>
      <c r="AI26" s="199">
        <f>'ГСЮра пил МСГРП'!$V26*AI$13</f>
        <v>0</v>
      </c>
      <c r="AJ26" s="199">
        <f>'ГСЮра пил МСГРП'!$W26*AI$13</f>
        <v>0</v>
      </c>
      <c r="AK26" s="199">
        <f>'ГСЮра керн ГИС'!$V26*AK$13</f>
        <v>0</v>
      </c>
      <c r="AL26" s="199">
        <f>'ГСЮра керн ГИС'!$W26*AK$13</f>
        <v>0</v>
      </c>
      <c r="AM26" s="199">
        <f>Посл.скв.!$V26*AM$13</f>
        <v>0</v>
      </c>
      <c r="AN26" s="199">
        <f>Посл.скв.!$W26*AM$13</f>
        <v>0</v>
      </c>
      <c r="AO26" s="199">
        <f t="shared" si="0"/>
        <v>0</v>
      </c>
      <c r="AP26" s="199">
        <f t="shared" si="1"/>
        <v>0</v>
      </c>
    </row>
    <row r="27" spans="1:42" ht="14.25" outlineLevel="1">
      <c r="A27" s="190"/>
      <c r="B27" s="191"/>
      <c r="C27" s="490">
        <f>'Перв. скв '!C27</f>
        <v>0</v>
      </c>
      <c r="D27" s="196">
        <f>'Перв. скв '!D27</f>
        <v>0</v>
      </c>
      <c r="E27" s="197" t="str">
        <f>'Перв. скв '!E27</f>
        <v>ООО "Буровая компания "Евразия"</v>
      </c>
      <c r="F27" s="198" t="str">
        <f>'Перв. скв '!F27</f>
        <v>операция</v>
      </c>
      <c r="G27" s="199">
        <f>'Перв. скв '!$V27*G$13</f>
        <v>0</v>
      </c>
      <c r="H27" s="199">
        <f>'Перв. скв '!$W27*G$13</f>
        <v>0</v>
      </c>
      <c r="I27" s="199">
        <f>'2'!$V27*I$13</f>
        <v>0</v>
      </c>
      <c r="J27" s="199">
        <f>'2'!$W27*I$13</f>
        <v>0</v>
      </c>
      <c r="K27" s="199">
        <f>'3'!$V27*K$13</f>
        <v>0</v>
      </c>
      <c r="L27" s="199">
        <f>'3'!$W27*K$13</f>
        <v>0</v>
      </c>
      <c r="M27" s="199">
        <f>'4'!$V27*M$13</f>
        <v>0</v>
      </c>
      <c r="N27" s="199">
        <f>'4'!$W27*M$13</f>
        <v>0</v>
      </c>
      <c r="O27" s="199">
        <f>'5'!$V27*O$13</f>
        <v>0</v>
      </c>
      <c r="P27" s="199">
        <f>'5'!$W27*O$13</f>
        <v>0</v>
      </c>
      <c r="Q27" s="199">
        <f>'6'!$V27*Q$13</f>
        <v>0</v>
      </c>
      <c r="R27" s="199">
        <f>'6'!$W27*Q$13</f>
        <v>0</v>
      </c>
      <c r="S27" s="199">
        <f>'7'!$V27*S$13</f>
        <v>0</v>
      </c>
      <c r="T27" s="199">
        <f>'7'!$W27*S$13</f>
        <v>0</v>
      </c>
      <c r="U27" s="199">
        <f>'8'!$V27*U$13</f>
        <v>0</v>
      </c>
      <c r="V27" s="199">
        <f>'8'!$W27*U$13</f>
        <v>0</v>
      </c>
      <c r="W27" s="199">
        <f>'9'!$V27*W$13</f>
        <v>0</v>
      </c>
      <c r="X27" s="199">
        <f>'9'!$W27*W$13</f>
        <v>0</v>
      </c>
      <c r="Y27" s="199">
        <f>ВЗ!$V27*Y$13</f>
        <v>0</v>
      </c>
      <c r="Z27" s="199">
        <f>ВЗ!$W27*Y$13</f>
        <v>0</v>
      </c>
      <c r="AA27" s="199">
        <f>'ГС без пил 1000м гор'!$V27*AA$13</f>
        <v>0</v>
      </c>
      <c r="AB27" s="199">
        <f>'ГС без пил 1000м гор'!$W27*AA$13</f>
        <v>0</v>
      </c>
      <c r="AC27" s="199">
        <f>'ГС пил 1500м гор'!$V27*AC$13</f>
        <v>0</v>
      </c>
      <c r="AD27" s="199">
        <f>'ГС пил 1500м гор'!$W27*AC$13</f>
        <v>0</v>
      </c>
      <c r="AE27" s="199">
        <f>'ГС без пилот 1500м гор'!$V27*AE$13</f>
        <v>0</v>
      </c>
      <c r="AF27" s="199">
        <f>'ГС без пилот 1500м гор'!$W27*AE$13</f>
        <v>0</v>
      </c>
      <c r="AG27" s="199">
        <f>'ГСЮра без пил МГРП'!$V27*AG$13</f>
        <v>0</v>
      </c>
      <c r="AH27" s="199">
        <f>'ГСЮра без пил МГРП'!$W27*AG$13</f>
        <v>0</v>
      </c>
      <c r="AI27" s="199">
        <f>'ГСЮра пил МСГРП'!$V27*AI$13</f>
        <v>0</v>
      </c>
      <c r="AJ27" s="199">
        <f>'ГСЮра пил МСГРП'!$W27*AI$13</f>
        <v>0</v>
      </c>
      <c r="AK27" s="199">
        <f>'ГСЮра керн ГИС'!$V27*AK$13</f>
        <v>0</v>
      </c>
      <c r="AL27" s="199">
        <f>'ГСЮра керн ГИС'!$W27*AK$13</f>
        <v>0</v>
      </c>
      <c r="AM27" s="199">
        <f>Посл.скв.!$V27*AM$13</f>
        <v>0</v>
      </c>
      <c r="AN27" s="199">
        <f>Посл.скв.!$W27*AM$13</f>
        <v>0</v>
      </c>
      <c r="AO27" s="199">
        <f t="shared" si="0"/>
        <v>0</v>
      </c>
      <c r="AP27" s="199">
        <f t="shared" si="1"/>
        <v>0</v>
      </c>
    </row>
    <row r="28" spans="1:42" ht="14.25" outlineLevel="1">
      <c r="A28" s="190"/>
      <c r="B28" s="191"/>
      <c r="C28" s="491">
        <f>'Перв. скв '!C28</f>
        <v>0</v>
      </c>
      <c r="D28" s="196">
        <f>'Перв. скв '!D28</f>
        <v>0</v>
      </c>
      <c r="E28" s="197" t="str">
        <f>'Перв. скв '!E28</f>
        <v>ООО "Буровая компания "Евразия"</v>
      </c>
      <c r="F28" s="198" t="str">
        <f>'Перв. скв '!F28</f>
        <v>операция</v>
      </c>
      <c r="G28" s="199">
        <f>'Перв. скв '!$V28*G$13</f>
        <v>0</v>
      </c>
      <c r="H28" s="199">
        <f>'Перв. скв '!$W28*G$13</f>
        <v>0</v>
      </c>
      <c r="I28" s="199">
        <f>'2'!$V28*I$13</f>
        <v>0</v>
      </c>
      <c r="J28" s="199">
        <f>'2'!$W28*I$13</f>
        <v>0</v>
      </c>
      <c r="K28" s="199">
        <f>'3'!$V28*K$13</f>
        <v>0</v>
      </c>
      <c r="L28" s="199">
        <f>'3'!$W28*K$13</f>
        <v>0</v>
      </c>
      <c r="M28" s="199">
        <f>'4'!$V28*M$13</f>
        <v>0</v>
      </c>
      <c r="N28" s="199">
        <f>'4'!$W28*M$13</f>
        <v>0</v>
      </c>
      <c r="O28" s="199">
        <f>'5'!$V28*O$13</f>
        <v>0</v>
      </c>
      <c r="P28" s="199">
        <f>'5'!$W28*O$13</f>
        <v>0</v>
      </c>
      <c r="Q28" s="199">
        <f>'6'!$V28*Q$13</f>
        <v>0</v>
      </c>
      <c r="R28" s="199">
        <f>'6'!$W28*Q$13</f>
        <v>0</v>
      </c>
      <c r="S28" s="199">
        <f>'7'!$V28*S$13</f>
        <v>0</v>
      </c>
      <c r="T28" s="199">
        <f>'7'!$W28*S$13</f>
        <v>0</v>
      </c>
      <c r="U28" s="199">
        <f>'8'!$V28*U$13</f>
        <v>0</v>
      </c>
      <c r="V28" s="199">
        <f>'8'!$W28*U$13</f>
        <v>0</v>
      </c>
      <c r="W28" s="199">
        <f>'9'!$V28*W$13</f>
        <v>0</v>
      </c>
      <c r="X28" s="199">
        <f>'9'!$W28*W$13</f>
        <v>0</v>
      </c>
      <c r="Y28" s="199">
        <f>ВЗ!$V28*Y$13</f>
        <v>0</v>
      </c>
      <c r="Z28" s="199">
        <f>ВЗ!$W28*Y$13</f>
        <v>0</v>
      </c>
      <c r="AA28" s="199">
        <f>'ГС без пил 1000м гор'!$V28*AA$13</f>
        <v>0</v>
      </c>
      <c r="AB28" s="199">
        <f>'ГС без пил 1000м гор'!$W28*AA$13</f>
        <v>0</v>
      </c>
      <c r="AC28" s="199">
        <f>'ГС пил 1500м гор'!$V28*AC$13</f>
        <v>0</v>
      </c>
      <c r="AD28" s="199">
        <f>'ГС пил 1500м гор'!$W28*AC$13</f>
        <v>0</v>
      </c>
      <c r="AE28" s="199">
        <f>'ГС без пилот 1500м гор'!$V28*AE$13</f>
        <v>0</v>
      </c>
      <c r="AF28" s="199">
        <f>'ГС без пилот 1500м гор'!$W28*AE$13</f>
        <v>0</v>
      </c>
      <c r="AG28" s="199">
        <f>'ГСЮра без пил МГРП'!$V28*AG$13</f>
        <v>0</v>
      </c>
      <c r="AH28" s="199">
        <f>'ГСЮра без пил МГРП'!$W28*AG$13</f>
        <v>0</v>
      </c>
      <c r="AI28" s="199">
        <f>'ГСЮра пил МСГРП'!$V28*AI$13</f>
        <v>0</v>
      </c>
      <c r="AJ28" s="199">
        <f>'ГСЮра пил МСГРП'!$W28*AI$13</f>
        <v>0</v>
      </c>
      <c r="AK28" s="199">
        <f>'ГСЮра керн ГИС'!$V28*AK$13</f>
        <v>0</v>
      </c>
      <c r="AL28" s="199">
        <f>'ГСЮра керн ГИС'!$W28*AK$13</f>
        <v>0</v>
      </c>
      <c r="AM28" s="199">
        <f>Посл.скв.!$V28*AM$13</f>
        <v>0</v>
      </c>
      <c r="AN28" s="199">
        <f>Посл.скв.!$W28*AM$13</f>
        <v>0</v>
      </c>
      <c r="AO28" s="199">
        <f t="shared" si="0"/>
        <v>0</v>
      </c>
      <c r="AP28" s="199">
        <f t="shared" si="1"/>
        <v>0</v>
      </c>
    </row>
    <row r="29" spans="1:42" ht="14.25" outlineLevel="1">
      <c r="A29" s="190"/>
      <c r="B29" s="191"/>
      <c r="C29" s="492" t="str">
        <f>'Перв. скв '!C29</f>
        <v>Работы связанные со сборкой (монтажем) и подключением БУ, бурового и вспомогательного оборудования</v>
      </c>
      <c r="D29" s="196" t="str">
        <f>'Перв. скв '!D29</f>
        <v>Монтаж БУ</v>
      </c>
      <c r="E29" s="197" t="str">
        <f>'Перв. скв '!E29</f>
        <v>ООО "Буровая компания "Евразия"</v>
      </c>
      <c r="F29" s="198" t="str">
        <f>'Перв. скв '!F29</f>
        <v>операция</v>
      </c>
      <c r="G29" s="199">
        <f>'Перв. скв '!$V29*G$13</f>
        <v>0</v>
      </c>
      <c r="H29" s="199">
        <f>'Перв. скв '!$W29*G$13</f>
        <v>0</v>
      </c>
      <c r="I29" s="199">
        <f>'2'!$V29*I$13</f>
        <v>0</v>
      </c>
      <c r="J29" s="199">
        <f>'2'!$W29*I$13</f>
        <v>0</v>
      </c>
      <c r="K29" s="199">
        <f>'3'!$V29*K$13</f>
        <v>0</v>
      </c>
      <c r="L29" s="199">
        <f>'3'!$W29*K$13</f>
        <v>0</v>
      </c>
      <c r="M29" s="199">
        <f>'4'!$V29*M$13</f>
        <v>0</v>
      </c>
      <c r="N29" s="199">
        <f>'4'!$W29*M$13</f>
        <v>0</v>
      </c>
      <c r="O29" s="199">
        <f>'5'!$V29*O$13</f>
        <v>0</v>
      </c>
      <c r="P29" s="199">
        <f>'5'!$W29*O$13</f>
        <v>0</v>
      </c>
      <c r="Q29" s="199">
        <f>'6'!$V29*Q$13</f>
        <v>0</v>
      </c>
      <c r="R29" s="199">
        <f>'6'!$W29*Q$13</f>
        <v>0</v>
      </c>
      <c r="S29" s="199">
        <f>'7'!$V29*S$13</f>
        <v>0</v>
      </c>
      <c r="T29" s="199">
        <f>'7'!$W29*S$13</f>
        <v>0</v>
      </c>
      <c r="U29" s="199">
        <f>'8'!$V29*U$13</f>
        <v>0</v>
      </c>
      <c r="V29" s="199">
        <f>'8'!$W29*U$13</f>
        <v>0</v>
      </c>
      <c r="W29" s="199">
        <f>'9'!$V29*W$13</f>
        <v>0</v>
      </c>
      <c r="X29" s="199">
        <f>'9'!$W29*W$13</f>
        <v>0</v>
      </c>
      <c r="Y29" s="199">
        <f>ВЗ!$V29*Y$13</f>
        <v>0</v>
      </c>
      <c r="Z29" s="199">
        <f>ВЗ!$W29*Y$13</f>
        <v>0</v>
      </c>
      <c r="AA29" s="199">
        <f>'ГС без пил 1000м гор'!$V29*AA$13</f>
        <v>0</v>
      </c>
      <c r="AB29" s="199">
        <f>'ГС без пил 1000м гор'!$W29*AA$13</f>
        <v>0</v>
      </c>
      <c r="AC29" s="199">
        <f>'ГС пил 1500м гор'!$V29*AC$13</f>
        <v>0</v>
      </c>
      <c r="AD29" s="199">
        <f>'ГС пил 1500м гор'!$W29*AC$13</f>
        <v>0</v>
      </c>
      <c r="AE29" s="199">
        <f>'ГС без пилот 1500м гор'!$V29*AE$13</f>
        <v>0</v>
      </c>
      <c r="AF29" s="199">
        <f>'ГС без пилот 1500м гор'!$W29*AE$13</f>
        <v>0</v>
      </c>
      <c r="AG29" s="199">
        <f>'ГСЮра без пил МГРП'!$V29*AG$13</f>
        <v>0</v>
      </c>
      <c r="AH29" s="199">
        <f>'ГСЮра без пил МГРП'!$W29*AG$13</f>
        <v>0</v>
      </c>
      <c r="AI29" s="199">
        <f>'ГСЮра пил МСГРП'!$V29*AI$13</f>
        <v>0</v>
      </c>
      <c r="AJ29" s="199">
        <f>'ГСЮра пил МСГРП'!$W29*AI$13</f>
        <v>0</v>
      </c>
      <c r="AK29" s="199">
        <f>'ГСЮра керн ГИС'!$V29*AK$13</f>
        <v>0</v>
      </c>
      <c r="AL29" s="199">
        <f>'ГСЮра керн ГИС'!$W29*AK$13</f>
        <v>0</v>
      </c>
      <c r="AM29" s="199">
        <f>Посл.скв.!$V29*AM$13</f>
        <v>0</v>
      </c>
      <c r="AN29" s="199">
        <f>Посл.скв.!$W29*AM$13</f>
        <v>0</v>
      </c>
      <c r="AO29" s="199">
        <f>AM29+AK29+AI29+AG29+AE29+AC29+AA29+Y29++W29+U29+S29+Q29+M29+O29+K29+I29+G29</f>
        <v>0</v>
      </c>
      <c r="AP29" s="199">
        <f>AN29+AL29+AJ29+AH29+AF29+AD29+AB29+Z29++X29+V29+T29+R29+N29+P29+L29+J29+H29</f>
        <v>0</v>
      </c>
    </row>
    <row r="30" spans="1:42" ht="14.25" outlineLevel="1">
      <c r="A30" s="190"/>
      <c r="B30" s="191"/>
      <c r="C30" s="493">
        <f>'Перв. скв '!C30</f>
        <v>0</v>
      </c>
      <c r="D30" s="196" t="str">
        <f>'Перв. скв '!D30</f>
        <v xml:space="preserve"> - монтаж БУ</v>
      </c>
      <c r="E30" s="197" t="str">
        <f>'Перв. скв '!E30</f>
        <v>ООО "Буровая компания "Евразия"</v>
      </c>
      <c r="F30" s="198" t="str">
        <f>'Перв. скв '!F30</f>
        <v>операция</v>
      </c>
      <c r="G30" s="199">
        <f>'Перв. скв '!$V30*G$13</f>
        <v>0</v>
      </c>
      <c r="H30" s="199">
        <f>'Перв. скв '!$W30*G$13</f>
        <v>0</v>
      </c>
      <c r="I30" s="199">
        <f>'2'!$V30*I$13</f>
        <v>0</v>
      </c>
      <c r="J30" s="199">
        <f>'2'!$W30*I$13</f>
        <v>0</v>
      </c>
      <c r="K30" s="199">
        <f>'3'!$V30*K$13</f>
        <v>0</v>
      </c>
      <c r="L30" s="199">
        <f>'3'!$W30*K$13</f>
        <v>0</v>
      </c>
      <c r="M30" s="199">
        <f>'4'!$V30*M$13</f>
        <v>0</v>
      </c>
      <c r="N30" s="199">
        <f>'4'!$W30*M$13</f>
        <v>0</v>
      </c>
      <c r="O30" s="199">
        <f>'5'!$V30*O$13</f>
        <v>0</v>
      </c>
      <c r="P30" s="199">
        <f>'5'!$W30*O$13</f>
        <v>0</v>
      </c>
      <c r="Q30" s="199">
        <f>'6'!$V30*Q$13</f>
        <v>0</v>
      </c>
      <c r="R30" s="199">
        <f>'6'!$W30*Q$13</f>
        <v>0</v>
      </c>
      <c r="S30" s="199">
        <f>'7'!$V30*S$13</f>
        <v>0</v>
      </c>
      <c r="T30" s="199">
        <f>'7'!$W30*S$13</f>
        <v>0</v>
      </c>
      <c r="U30" s="199">
        <f>'8'!$V30*U$13</f>
        <v>0</v>
      </c>
      <c r="V30" s="199">
        <f>'8'!$W30*U$13</f>
        <v>0</v>
      </c>
      <c r="W30" s="199">
        <f>'9'!$V30*W$13</f>
        <v>0</v>
      </c>
      <c r="X30" s="199">
        <f>'9'!$W30*W$13</f>
        <v>0</v>
      </c>
      <c r="Y30" s="199">
        <f>ВЗ!$V30*Y$13</f>
        <v>0</v>
      </c>
      <c r="Z30" s="199">
        <f>ВЗ!$W30*Y$13</f>
        <v>0</v>
      </c>
      <c r="AA30" s="199">
        <f>'ГС без пил 1000м гор'!$V30*AA$13</f>
        <v>0</v>
      </c>
      <c r="AB30" s="199">
        <f>'ГС без пил 1000м гор'!$W30*AA$13</f>
        <v>0</v>
      </c>
      <c r="AC30" s="199">
        <f>'ГС пил 1500м гор'!$V30*AC$13</f>
        <v>0</v>
      </c>
      <c r="AD30" s="199">
        <f>'ГС пил 1500м гор'!$W30*AC$13</f>
        <v>0</v>
      </c>
      <c r="AE30" s="199">
        <f>'ГС без пилот 1500м гор'!$V30*AE$13</f>
        <v>0</v>
      </c>
      <c r="AF30" s="199">
        <f>'ГС без пилот 1500м гор'!$W30*AE$13</f>
        <v>0</v>
      </c>
      <c r="AG30" s="199">
        <f>'ГСЮра без пил МГРП'!$V30*AG$13</f>
        <v>0</v>
      </c>
      <c r="AH30" s="199">
        <f>'ГСЮра без пил МГРП'!$W30*AG$13</f>
        <v>0</v>
      </c>
      <c r="AI30" s="199">
        <f>'ГСЮра пил МСГРП'!$V30*AI$13</f>
        <v>0</v>
      </c>
      <c r="AJ30" s="199">
        <f>'ГСЮра пил МСГРП'!$W30*AI$13</f>
        <v>0</v>
      </c>
      <c r="AK30" s="199">
        <f>'ГСЮра керн ГИС'!$V30*AK$13</f>
        <v>0</v>
      </c>
      <c r="AL30" s="199">
        <f>'ГСЮра керн ГИС'!$W30*AK$13</f>
        <v>0</v>
      </c>
      <c r="AM30" s="199">
        <f>Посл.скв.!$V30*AM$13</f>
        <v>0</v>
      </c>
      <c r="AN30" s="199">
        <f>Посл.скв.!$W30*AM$13</f>
        <v>0</v>
      </c>
      <c r="AO30" s="199">
        <f t="shared" ref="AO30:AO35" si="2">AM30+AK30+AI30+AG30+AE30+AC30+AA30+Y30++W30+U30+S30+Q30+M30+O30+K30+I30+G30</f>
        <v>0</v>
      </c>
      <c r="AP30" s="199">
        <f t="shared" ref="AP30:AP35" si="3">AN30+AL30+AJ30+AH30+AF30+AD30+AB30+Z30++X30+V30+T30+R30+N30+P30+L30+J30+H30</f>
        <v>0</v>
      </c>
    </row>
    <row r="31" spans="1:42" ht="14.25" outlineLevel="1">
      <c r="A31" s="190"/>
      <c r="B31" s="191"/>
      <c r="C31" s="493">
        <f>'Перв. скв '!C31</f>
        <v>0</v>
      </c>
      <c r="D31" s="196" t="str">
        <f>'Перв. скв '!D31</f>
        <v xml:space="preserve"> - монтаж АвИЭС</v>
      </c>
      <c r="E31" s="197" t="str">
        <f>'Перв. скв '!E31</f>
        <v>ООО "Буровая компания "Евразия"</v>
      </c>
      <c r="F31" s="198" t="str">
        <f>'Перв. скв '!F31</f>
        <v>операция</v>
      </c>
      <c r="G31" s="199">
        <f>'Перв. скв '!$V31*G$13</f>
        <v>0</v>
      </c>
      <c r="H31" s="199">
        <f>'Перв. скв '!$W31*G$13</f>
        <v>0</v>
      </c>
      <c r="I31" s="199">
        <f>'2'!$V31*I$13</f>
        <v>0</v>
      </c>
      <c r="J31" s="199">
        <f>'2'!$W31*I$13</f>
        <v>0</v>
      </c>
      <c r="K31" s="199">
        <f>'3'!$V31*K$13</f>
        <v>0</v>
      </c>
      <c r="L31" s="199">
        <f>'3'!$W31*K$13</f>
        <v>0</v>
      </c>
      <c r="M31" s="199">
        <f>'4'!$V31*M$13</f>
        <v>0</v>
      </c>
      <c r="N31" s="199">
        <f>'4'!$W31*M$13</f>
        <v>0</v>
      </c>
      <c r="O31" s="199">
        <f>'5'!$V31*O$13</f>
        <v>0</v>
      </c>
      <c r="P31" s="199">
        <f>'5'!$W31*O$13</f>
        <v>0</v>
      </c>
      <c r="Q31" s="199">
        <f>'6'!$V31*Q$13</f>
        <v>0</v>
      </c>
      <c r="R31" s="199">
        <f>'6'!$W31*Q$13</f>
        <v>0</v>
      </c>
      <c r="S31" s="199">
        <f>'7'!$V31*S$13</f>
        <v>0</v>
      </c>
      <c r="T31" s="199">
        <f>'7'!$W31*S$13</f>
        <v>0</v>
      </c>
      <c r="U31" s="199">
        <f>'8'!$V31*U$13</f>
        <v>0</v>
      </c>
      <c r="V31" s="199">
        <f>'8'!$W31*U$13</f>
        <v>0</v>
      </c>
      <c r="W31" s="199">
        <f>'9'!$V31*W$13</f>
        <v>0</v>
      </c>
      <c r="X31" s="199">
        <f>'9'!$W31*W$13</f>
        <v>0</v>
      </c>
      <c r="Y31" s="199">
        <f>ВЗ!$V31*Y$13</f>
        <v>0</v>
      </c>
      <c r="Z31" s="199">
        <f>ВЗ!$W31*Y$13</f>
        <v>0</v>
      </c>
      <c r="AA31" s="199">
        <f>'ГС без пил 1000м гор'!$V31*AA$13</f>
        <v>0</v>
      </c>
      <c r="AB31" s="199">
        <f>'ГС без пил 1000м гор'!$W31*AA$13</f>
        <v>0</v>
      </c>
      <c r="AC31" s="199">
        <f>'ГС пил 1500м гор'!$V31*AC$13</f>
        <v>0</v>
      </c>
      <c r="AD31" s="199">
        <f>'ГС пил 1500м гор'!$W31*AC$13</f>
        <v>0</v>
      </c>
      <c r="AE31" s="199">
        <f>'ГС без пилот 1500м гор'!$V31*AE$13</f>
        <v>0</v>
      </c>
      <c r="AF31" s="199">
        <f>'ГС без пилот 1500м гор'!$W31*AE$13</f>
        <v>0</v>
      </c>
      <c r="AG31" s="199">
        <f>'ГСЮра без пил МГРП'!$V31*AG$13</f>
        <v>0</v>
      </c>
      <c r="AH31" s="199">
        <f>'ГСЮра без пил МГРП'!$W31*AG$13</f>
        <v>0</v>
      </c>
      <c r="AI31" s="199">
        <f>'ГСЮра пил МСГРП'!$V31*AI$13</f>
        <v>0</v>
      </c>
      <c r="AJ31" s="199">
        <f>'ГСЮра пил МСГРП'!$W31*AI$13</f>
        <v>0</v>
      </c>
      <c r="AK31" s="199">
        <f>'ГСЮра керн ГИС'!$V31*AK$13</f>
        <v>0</v>
      </c>
      <c r="AL31" s="199">
        <f>'ГСЮра керн ГИС'!$W31*AK$13</f>
        <v>0</v>
      </c>
      <c r="AM31" s="199">
        <f>Посл.скв.!$V31*AM$13</f>
        <v>0</v>
      </c>
      <c r="AN31" s="199">
        <f>Посл.скв.!$W31*AM$13</f>
        <v>0</v>
      </c>
      <c r="AO31" s="199">
        <f t="shared" si="2"/>
        <v>0</v>
      </c>
      <c r="AP31" s="199">
        <f t="shared" si="3"/>
        <v>0</v>
      </c>
    </row>
    <row r="32" spans="1:42" ht="14.25" outlineLevel="1">
      <c r="A32" s="190"/>
      <c r="B32" s="191"/>
      <c r="C32" s="493">
        <f>'Перв. скв '!C32</f>
        <v>0</v>
      </c>
      <c r="D32" s="196" t="str">
        <f>'Перв. скв '!D32</f>
        <v xml:space="preserve"> - монтаж БДЕ, ПВО</v>
      </c>
      <c r="E32" s="197" t="str">
        <f>'Перв. скв '!E32</f>
        <v>ООО "Буровая компания "Евразия"</v>
      </c>
      <c r="F32" s="198" t="str">
        <f>'Перв. скв '!F32</f>
        <v>операция</v>
      </c>
      <c r="G32" s="199">
        <f>'Перв. скв '!$V32*G$13</f>
        <v>0</v>
      </c>
      <c r="H32" s="199">
        <f>'Перв. скв '!$W32*G$13</f>
        <v>0</v>
      </c>
      <c r="I32" s="199">
        <f>'2'!$V32*I$13</f>
        <v>0</v>
      </c>
      <c r="J32" s="199">
        <f>'2'!$W32*I$13</f>
        <v>0</v>
      </c>
      <c r="K32" s="199">
        <f>'3'!$V32*K$13</f>
        <v>0</v>
      </c>
      <c r="L32" s="199">
        <f>'3'!$W32*K$13</f>
        <v>0</v>
      </c>
      <c r="M32" s="199">
        <f>'4'!$V32*M$13</f>
        <v>0</v>
      </c>
      <c r="N32" s="199">
        <f>'4'!$W32*M$13</f>
        <v>0</v>
      </c>
      <c r="O32" s="199">
        <f>'5'!$V32*O$13</f>
        <v>0</v>
      </c>
      <c r="P32" s="199">
        <f>'5'!$W32*O$13</f>
        <v>0</v>
      </c>
      <c r="Q32" s="199">
        <f>'6'!$V32*Q$13</f>
        <v>0</v>
      </c>
      <c r="R32" s="199">
        <f>'6'!$W32*Q$13</f>
        <v>0</v>
      </c>
      <c r="S32" s="199">
        <f>'7'!$V32*S$13</f>
        <v>0</v>
      </c>
      <c r="T32" s="199">
        <f>'7'!$W32*S$13</f>
        <v>0</v>
      </c>
      <c r="U32" s="199">
        <f>'8'!$V32*U$13</f>
        <v>0</v>
      </c>
      <c r="V32" s="199">
        <f>'8'!$W32*U$13</f>
        <v>0</v>
      </c>
      <c r="W32" s="199">
        <f>'9'!$V32*W$13</f>
        <v>0</v>
      </c>
      <c r="X32" s="199">
        <f>'9'!$W32*W$13</f>
        <v>0</v>
      </c>
      <c r="Y32" s="199">
        <f>ВЗ!$V32*Y$13</f>
        <v>0</v>
      </c>
      <c r="Z32" s="199">
        <f>ВЗ!$W32*Y$13</f>
        <v>0</v>
      </c>
      <c r="AA32" s="199">
        <f>'ГС без пил 1000м гор'!$V32*AA$13</f>
        <v>0</v>
      </c>
      <c r="AB32" s="199">
        <f>'ГС без пил 1000м гор'!$W32*AA$13</f>
        <v>0</v>
      </c>
      <c r="AC32" s="199">
        <f>'ГС пил 1500м гор'!$V32*AC$13</f>
        <v>0</v>
      </c>
      <c r="AD32" s="199">
        <f>'ГС пил 1500м гор'!$W32*AC$13</f>
        <v>0</v>
      </c>
      <c r="AE32" s="199">
        <f>'ГС без пилот 1500м гор'!$V32*AE$13</f>
        <v>0</v>
      </c>
      <c r="AF32" s="199">
        <f>'ГС без пилот 1500м гор'!$W32*AE$13</f>
        <v>0</v>
      </c>
      <c r="AG32" s="199">
        <f>'ГСЮра без пил МГРП'!$V32*AG$13</f>
        <v>0</v>
      </c>
      <c r="AH32" s="199">
        <f>'ГСЮра без пил МГРП'!$W32*AG$13</f>
        <v>0</v>
      </c>
      <c r="AI32" s="199">
        <f>'ГСЮра пил МСГРП'!$V32*AI$13</f>
        <v>0</v>
      </c>
      <c r="AJ32" s="199">
        <f>'ГСЮра пил МСГРП'!$W32*AI$13</f>
        <v>0</v>
      </c>
      <c r="AK32" s="199">
        <f>'ГСЮра керн ГИС'!$V32*AK$13</f>
        <v>0</v>
      </c>
      <c r="AL32" s="199">
        <f>'ГСЮра керн ГИС'!$W32*AK$13</f>
        <v>0</v>
      </c>
      <c r="AM32" s="199">
        <f>Посл.скв.!$V32*AM$13</f>
        <v>0</v>
      </c>
      <c r="AN32" s="199">
        <f>Посл.скв.!$W32*AM$13</f>
        <v>0</v>
      </c>
      <c r="AO32" s="199">
        <f t="shared" si="2"/>
        <v>0</v>
      </c>
      <c r="AP32" s="199">
        <f t="shared" si="3"/>
        <v>0</v>
      </c>
    </row>
    <row r="33" spans="1:42" ht="14.25" outlineLevel="1">
      <c r="A33" s="190"/>
      <c r="B33" s="191"/>
      <c r="C33" s="493">
        <f>'Перв. скв '!C33</f>
        <v>0</v>
      </c>
      <c r="D33" s="196" t="str">
        <f>'Перв. скв '!D33</f>
        <v xml:space="preserve"> - бурение водяного колодца</v>
      </c>
      <c r="E33" s="197" t="str">
        <f>'Перв. скв '!E33</f>
        <v>ООО "Буровая компания "Евразия"</v>
      </c>
      <c r="F33" s="198" t="str">
        <f>'Перв. скв '!F33</f>
        <v>операция</v>
      </c>
      <c r="G33" s="199">
        <f>'Перв. скв '!$V33*G$13</f>
        <v>0</v>
      </c>
      <c r="H33" s="199">
        <f>'Перв. скв '!$W33*G$13</f>
        <v>0</v>
      </c>
      <c r="I33" s="199">
        <f>'2'!$V33*I$13</f>
        <v>0</v>
      </c>
      <c r="J33" s="199">
        <f>'2'!$W33*I$13</f>
        <v>0</v>
      </c>
      <c r="K33" s="199">
        <f>'3'!$V33*K$13</f>
        <v>0</v>
      </c>
      <c r="L33" s="199">
        <f>'3'!$W33*K$13</f>
        <v>0</v>
      </c>
      <c r="M33" s="199">
        <f>'4'!$V33*M$13</f>
        <v>0</v>
      </c>
      <c r="N33" s="199">
        <f>'4'!$W33*M$13</f>
        <v>0</v>
      </c>
      <c r="O33" s="199">
        <f>'5'!$V33*O$13</f>
        <v>0</v>
      </c>
      <c r="P33" s="199">
        <f>'5'!$W33*O$13</f>
        <v>0</v>
      </c>
      <c r="Q33" s="199">
        <f>'6'!$V33*Q$13</f>
        <v>0</v>
      </c>
      <c r="R33" s="199">
        <f>'6'!$W33*Q$13</f>
        <v>0</v>
      </c>
      <c r="S33" s="199">
        <f>'7'!$V33*S$13</f>
        <v>0</v>
      </c>
      <c r="T33" s="199">
        <f>'7'!$W33*S$13</f>
        <v>0</v>
      </c>
      <c r="U33" s="199">
        <f>'8'!$V33*U$13</f>
        <v>0</v>
      </c>
      <c r="V33" s="199">
        <f>'8'!$W33*U$13</f>
        <v>0</v>
      </c>
      <c r="W33" s="199">
        <f>'9'!$V33*W$13</f>
        <v>0</v>
      </c>
      <c r="X33" s="199">
        <f>'9'!$W33*W$13</f>
        <v>0</v>
      </c>
      <c r="Y33" s="199">
        <f>ВЗ!$V33*Y$13</f>
        <v>0</v>
      </c>
      <c r="Z33" s="199">
        <f>ВЗ!$W33*Y$13</f>
        <v>0</v>
      </c>
      <c r="AA33" s="199">
        <f>'ГС без пил 1000м гор'!$V33*AA$13</f>
        <v>0</v>
      </c>
      <c r="AB33" s="199">
        <f>'ГС без пил 1000м гор'!$W33*AA$13</f>
        <v>0</v>
      </c>
      <c r="AC33" s="199">
        <f>'ГС пил 1500м гор'!$V33*AC$13</f>
        <v>0</v>
      </c>
      <c r="AD33" s="199">
        <f>'ГС пил 1500м гор'!$W33*AC$13</f>
        <v>0</v>
      </c>
      <c r="AE33" s="199">
        <f>'ГС без пилот 1500м гор'!$V33*AE$13</f>
        <v>0</v>
      </c>
      <c r="AF33" s="199">
        <f>'ГС без пилот 1500м гор'!$W33*AE$13</f>
        <v>0</v>
      </c>
      <c r="AG33" s="199">
        <f>'ГСЮра без пил МГРП'!$V33*AG$13</f>
        <v>0</v>
      </c>
      <c r="AH33" s="199">
        <f>'ГСЮра без пил МГРП'!$W33*AG$13</f>
        <v>0</v>
      </c>
      <c r="AI33" s="199">
        <f>'ГСЮра пил МСГРП'!$V33*AI$13</f>
        <v>0</v>
      </c>
      <c r="AJ33" s="199">
        <f>'ГСЮра пил МСГРП'!$W33*AI$13</f>
        <v>0</v>
      </c>
      <c r="AK33" s="199">
        <f>'ГСЮра керн ГИС'!$V33*AK$13</f>
        <v>0</v>
      </c>
      <c r="AL33" s="199">
        <f>'ГСЮра керн ГИС'!$W33*AK$13</f>
        <v>0</v>
      </c>
      <c r="AM33" s="199">
        <f>Посл.скв.!$V33*AM$13</f>
        <v>0</v>
      </c>
      <c r="AN33" s="199">
        <f>Посл.скв.!$W33*AM$13</f>
        <v>0</v>
      </c>
      <c r="AO33" s="199">
        <f t="shared" si="2"/>
        <v>0</v>
      </c>
      <c r="AP33" s="199">
        <f t="shared" si="3"/>
        <v>0</v>
      </c>
    </row>
    <row r="34" spans="1:42" ht="14.25" outlineLevel="1">
      <c r="A34" s="190"/>
      <c r="B34" s="191"/>
      <c r="C34" s="493">
        <f>'Перв. скв '!C34</f>
        <v>0</v>
      </c>
      <c r="D34" s="196" t="str">
        <f>'Перв. скв '!D34</f>
        <v xml:space="preserve"> - ПНР</v>
      </c>
      <c r="E34" s="197" t="str">
        <f>'Перв. скв '!E34</f>
        <v>ООО "Буровая компания "Евразия"</v>
      </c>
      <c r="F34" s="198" t="str">
        <f>'Перв. скв '!F34</f>
        <v>операция</v>
      </c>
      <c r="G34" s="199">
        <f>'Перв. скв '!$V34*G$13</f>
        <v>0</v>
      </c>
      <c r="H34" s="199">
        <f>'Перв. скв '!$W34*G$13</f>
        <v>0</v>
      </c>
      <c r="I34" s="199">
        <f>'2'!$V34*I$13</f>
        <v>0</v>
      </c>
      <c r="J34" s="199">
        <f>'2'!$W34*I$13</f>
        <v>0</v>
      </c>
      <c r="K34" s="199">
        <f>'3'!$V34*K$13</f>
        <v>0</v>
      </c>
      <c r="L34" s="199">
        <f>'3'!$W34*K$13</f>
        <v>0</v>
      </c>
      <c r="M34" s="199">
        <f>'4'!$V34*M$13</f>
        <v>0</v>
      </c>
      <c r="N34" s="199">
        <f>'4'!$W34*M$13</f>
        <v>0</v>
      </c>
      <c r="O34" s="199">
        <f>'5'!$V34*O$13</f>
        <v>0</v>
      </c>
      <c r="P34" s="199">
        <f>'5'!$W34*O$13</f>
        <v>0</v>
      </c>
      <c r="Q34" s="199">
        <f>'6'!$V34*Q$13</f>
        <v>0</v>
      </c>
      <c r="R34" s="199">
        <f>'6'!$W34*Q$13</f>
        <v>0</v>
      </c>
      <c r="S34" s="199">
        <f>'7'!$V34*S$13</f>
        <v>0</v>
      </c>
      <c r="T34" s="199">
        <f>'7'!$W34*S$13</f>
        <v>0</v>
      </c>
      <c r="U34" s="199">
        <f>'8'!$V34*U$13</f>
        <v>0</v>
      </c>
      <c r="V34" s="199">
        <f>'8'!$W34*U$13</f>
        <v>0</v>
      </c>
      <c r="W34" s="199">
        <f>'9'!$V34*W$13</f>
        <v>0</v>
      </c>
      <c r="X34" s="199">
        <f>'9'!$W34*W$13</f>
        <v>0</v>
      </c>
      <c r="Y34" s="199">
        <f>ВЗ!$V34*Y$13</f>
        <v>0</v>
      </c>
      <c r="Z34" s="199">
        <f>ВЗ!$W34*Y$13</f>
        <v>0</v>
      </c>
      <c r="AA34" s="199">
        <f>'ГС без пил 1000м гор'!$V34*AA$13</f>
        <v>0</v>
      </c>
      <c r="AB34" s="199">
        <f>'ГС без пил 1000м гор'!$W34*AA$13</f>
        <v>0</v>
      </c>
      <c r="AC34" s="199">
        <f>'ГС пил 1500м гор'!$V34*AC$13</f>
        <v>0</v>
      </c>
      <c r="AD34" s="199">
        <f>'ГС пил 1500м гор'!$W34*AC$13</f>
        <v>0</v>
      </c>
      <c r="AE34" s="199">
        <f>'ГС без пилот 1500м гор'!$V34*AE$13</f>
        <v>0</v>
      </c>
      <c r="AF34" s="199">
        <f>'ГС без пилот 1500м гор'!$W34*AE$13</f>
        <v>0</v>
      </c>
      <c r="AG34" s="199">
        <f>'ГСЮра без пил МГРП'!$V34*AG$13</f>
        <v>0</v>
      </c>
      <c r="AH34" s="199">
        <f>'ГСЮра без пил МГРП'!$W34*AG$13</f>
        <v>0</v>
      </c>
      <c r="AI34" s="199">
        <f>'ГСЮра пил МСГРП'!$V34*AI$13</f>
        <v>0</v>
      </c>
      <c r="AJ34" s="199">
        <f>'ГСЮра пил МСГРП'!$W34*AI$13</f>
        <v>0</v>
      </c>
      <c r="AK34" s="199">
        <f>'ГСЮра керн ГИС'!$V34*AK$13</f>
        <v>0</v>
      </c>
      <c r="AL34" s="199">
        <f>'ГСЮра керн ГИС'!$W34*AK$13</f>
        <v>0</v>
      </c>
      <c r="AM34" s="199">
        <f>Посл.скв.!$V34*AM$13</f>
        <v>0</v>
      </c>
      <c r="AN34" s="199">
        <f>Посл.скв.!$W34*AM$13</f>
        <v>0</v>
      </c>
      <c r="AO34" s="199">
        <f t="shared" si="2"/>
        <v>0</v>
      </c>
      <c r="AP34" s="199">
        <f t="shared" si="3"/>
        <v>0</v>
      </c>
    </row>
    <row r="35" spans="1:42" ht="14.25" customHeight="1" outlineLevel="1">
      <c r="A35" s="200"/>
      <c r="B35" s="201"/>
      <c r="C35" s="493">
        <f>'Перв. скв '!C35</f>
        <v>0</v>
      </c>
      <c r="D35" s="196">
        <f>'Перв. скв '!D35</f>
        <v>0</v>
      </c>
      <c r="E35" s="197" t="str">
        <f>'Перв. скв '!E35</f>
        <v>ООО "Буровая компания "Евразия"</v>
      </c>
      <c r="F35" s="198" t="str">
        <f>'Перв. скв '!F35</f>
        <v>операция</v>
      </c>
      <c r="G35" s="199">
        <f>'Перв. скв '!$V35*G$13</f>
        <v>0</v>
      </c>
      <c r="H35" s="199">
        <f>'Перв. скв '!$W35*G$13</f>
        <v>0</v>
      </c>
      <c r="I35" s="199">
        <f>'2'!$V35*I$13</f>
        <v>0</v>
      </c>
      <c r="J35" s="199">
        <f>'2'!$W35*I$13</f>
        <v>0</v>
      </c>
      <c r="K35" s="199">
        <f>'3'!$V35*K$13</f>
        <v>0</v>
      </c>
      <c r="L35" s="199">
        <f>'3'!$W35*K$13</f>
        <v>0</v>
      </c>
      <c r="M35" s="199">
        <f>'4'!$V35*M$13</f>
        <v>0</v>
      </c>
      <c r="N35" s="199">
        <f>'4'!$W35*M$13</f>
        <v>0</v>
      </c>
      <c r="O35" s="199">
        <f>'5'!$V35*O$13</f>
        <v>0</v>
      </c>
      <c r="P35" s="199">
        <f>'5'!$W35*O$13</f>
        <v>0</v>
      </c>
      <c r="Q35" s="199">
        <f>'6'!$V35*Q$13</f>
        <v>0</v>
      </c>
      <c r="R35" s="199">
        <f>'6'!$W35*Q$13</f>
        <v>0</v>
      </c>
      <c r="S35" s="199">
        <f>'7'!$V35*S$13</f>
        <v>0</v>
      </c>
      <c r="T35" s="199">
        <f>'7'!$W35*S$13</f>
        <v>0</v>
      </c>
      <c r="U35" s="199">
        <f>'8'!$V35*U$13</f>
        <v>0</v>
      </c>
      <c r="V35" s="199">
        <f>'8'!$W35*U$13</f>
        <v>0</v>
      </c>
      <c r="W35" s="199">
        <f>'9'!$V35*W$13</f>
        <v>0</v>
      </c>
      <c r="X35" s="199">
        <f>'9'!$W35*W$13</f>
        <v>0</v>
      </c>
      <c r="Y35" s="199">
        <f>ВЗ!$V35*Y$13</f>
        <v>0</v>
      </c>
      <c r="Z35" s="199">
        <f>ВЗ!$W35*Y$13</f>
        <v>0</v>
      </c>
      <c r="AA35" s="199">
        <f>'ГС без пил 1000м гор'!$V35*AA$13</f>
        <v>0</v>
      </c>
      <c r="AB35" s="199">
        <f>'ГС без пил 1000м гор'!$W35*AA$13</f>
        <v>0</v>
      </c>
      <c r="AC35" s="199">
        <f>'ГС пил 1500м гор'!$V35*AC$13</f>
        <v>0</v>
      </c>
      <c r="AD35" s="199">
        <f>'ГС пил 1500м гор'!$W35*AC$13</f>
        <v>0</v>
      </c>
      <c r="AE35" s="199">
        <f>'ГС без пилот 1500м гор'!$V35*AE$13</f>
        <v>0</v>
      </c>
      <c r="AF35" s="199">
        <f>'ГС без пилот 1500м гор'!$W35*AE$13</f>
        <v>0</v>
      </c>
      <c r="AG35" s="199">
        <f>'ГСЮра без пил МГРП'!$V35*AG$13</f>
        <v>0</v>
      </c>
      <c r="AH35" s="199">
        <f>'ГСЮра без пил МГРП'!$W35*AG$13</f>
        <v>0</v>
      </c>
      <c r="AI35" s="199">
        <f>'ГСЮра пил МСГРП'!$V35*AI$13</f>
        <v>0</v>
      </c>
      <c r="AJ35" s="199">
        <f>'ГСЮра пил МСГРП'!$W35*AI$13</f>
        <v>0</v>
      </c>
      <c r="AK35" s="199">
        <f>'ГСЮра керн ГИС'!$V35*AK$13</f>
        <v>0</v>
      </c>
      <c r="AL35" s="199">
        <f>'ГСЮра керн ГИС'!$W35*AK$13</f>
        <v>0</v>
      </c>
      <c r="AM35" s="199">
        <f>Посл.скв.!$V35*AM$13</f>
        <v>0</v>
      </c>
      <c r="AN35" s="199">
        <f>Посл.скв.!$W35*AM$13</f>
        <v>0</v>
      </c>
      <c r="AO35" s="199">
        <f t="shared" si="2"/>
        <v>0</v>
      </c>
      <c r="AP35" s="199">
        <f t="shared" si="3"/>
        <v>0</v>
      </c>
    </row>
    <row r="36" spans="1:42" ht="14.25" customHeight="1" outlineLevel="1">
      <c r="A36" s="202"/>
      <c r="B36" s="201"/>
      <c r="C36" s="493"/>
      <c r="D36" s="196">
        <f>'Перв. скв '!D36</f>
        <v>0</v>
      </c>
      <c r="E36" s="197" t="str">
        <f>'Перв. скв '!E36</f>
        <v>ООО "Буровая компания "Евразия"</v>
      </c>
      <c r="F36" s="198" t="str">
        <f>'Перв. скв '!F36</f>
        <v>операция</v>
      </c>
      <c r="G36" s="199">
        <f>'Перв. скв '!$V36*G$13</f>
        <v>0</v>
      </c>
      <c r="H36" s="199">
        <f>'Перв. скв '!$W36*G$13</f>
        <v>0</v>
      </c>
      <c r="I36" s="199">
        <f>'2'!$V36*I$13</f>
        <v>0</v>
      </c>
      <c r="J36" s="199">
        <f>'2'!$W36*I$13</f>
        <v>0</v>
      </c>
      <c r="K36" s="199">
        <f>'3'!$V36*K$13</f>
        <v>0</v>
      </c>
      <c r="L36" s="199">
        <f>'3'!$W36*K$13</f>
        <v>0</v>
      </c>
      <c r="M36" s="199">
        <f>'4'!$V36*M$13</f>
        <v>0</v>
      </c>
      <c r="N36" s="199">
        <f>'4'!$W36*M$13</f>
        <v>0</v>
      </c>
      <c r="O36" s="199">
        <f>'5'!$V36*O$13</f>
        <v>0</v>
      </c>
      <c r="P36" s="199">
        <f>'5'!$W36*O$13</f>
        <v>0</v>
      </c>
      <c r="Q36" s="199">
        <f>'6'!$V36*Q$13</f>
        <v>0</v>
      </c>
      <c r="R36" s="199">
        <f>'6'!$W36*Q$13</f>
        <v>0</v>
      </c>
      <c r="S36" s="199">
        <f>'7'!$V36*S$13</f>
        <v>0</v>
      </c>
      <c r="T36" s="199">
        <f>'7'!$W36*S$13</f>
        <v>0</v>
      </c>
      <c r="U36" s="199">
        <f>'8'!$V36*U$13</f>
        <v>0</v>
      </c>
      <c r="V36" s="199">
        <f>'8'!$W36*U$13</f>
        <v>0</v>
      </c>
      <c r="W36" s="199">
        <f>'9'!$V36*W$13</f>
        <v>0</v>
      </c>
      <c r="X36" s="199">
        <f>'9'!$W36*W$13</f>
        <v>0</v>
      </c>
      <c r="Y36" s="199">
        <f>ВЗ!$V36*Y$13</f>
        <v>0</v>
      </c>
      <c r="Z36" s="199">
        <f>ВЗ!$W36*Y$13</f>
        <v>0</v>
      </c>
      <c r="AA36" s="199">
        <f>'ГС без пил 1000м гор'!$V36*AA$13</f>
        <v>0</v>
      </c>
      <c r="AB36" s="199">
        <f>'ГС без пил 1000м гор'!$W36*AA$13</f>
        <v>0</v>
      </c>
      <c r="AC36" s="199">
        <f>'ГС пил 1500м гор'!$V36*AC$13</f>
        <v>0</v>
      </c>
      <c r="AD36" s="199">
        <f>'ГС пил 1500м гор'!$W36*AC$13</f>
        <v>0</v>
      </c>
      <c r="AE36" s="199">
        <f>'ГС без пилот 1500м гор'!$V36*AE$13</f>
        <v>0</v>
      </c>
      <c r="AF36" s="199">
        <f>'ГС без пилот 1500м гор'!$W36*AE$13</f>
        <v>0</v>
      </c>
      <c r="AG36" s="199">
        <f>'ГСЮра без пил МГРП'!$V36*AG$13</f>
        <v>0</v>
      </c>
      <c r="AH36" s="199">
        <f>'ГСЮра без пил МГРП'!$W36*AG$13</f>
        <v>0</v>
      </c>
      <c r="AI36" s="199">
        <f>'ГСЮра пил МСГРП'!$V36*AI$13</f>
        <v>0</v>
      </c>
      <c r="AJ36" s="199">
        <f>'ГСЮра пил МСГРП'!$W36*AI$13</f>
        <v>0</v>
      </c>
      <c r="AK36" s="199">
        <f>'ГСЮра керн ГИС'!$V36*AK$13</f>
        <v>0</v>
      </c>
      <c r="AL36" s="199">
        <f>'ГСЮра керн ГИС'!$W36*AK$13</f>
        <v>0</v>
      </c>
      <c r="AM36" s="199">
        <f>Посл.скв.!$V36*AM$13</f>
        <v>0</v>
      </c>
      <c r="AN36" s="199">
        <f>Посл.скв.!$W36*AM$13</f>
        <v>0</v>
      </c>
      <c r="AO36" s="199">
        <f t="shared" ref="AO36" si="4">AM36+AK36+AI36+AG36+AE36+AC36+AA36+Y36++W36+U36+S36+Q36+M36+O36+K36+I36+G36</f>
        <v>0</v>
      </c>
      <c r="AP36" s="199">
        <f t="shared" ref="AP36" si="5">AN36+AL36+AJ36+AH36+AF36+AD36+AB36+Z36++X36+V36+T36+R36+N36+P36+L36+J36+H36</f>
        <v>0</v>
      </c>
    </row>
    <row r="37" spans="1:42" ht="14.25" customHeight="1" outlineLevel="1">
      <c r="A37" s="202"/>
      <c r="B37" s="201"/>
      <c r="C37" s="493">
        <f>'Перв. скв '!C37</f>
        <v>0</v>
      </c>
      <c r="D37" s="196">
        <f>'Перв. скв '!D37</f>
        <v>0</v>
      </c>
      <c r="E37" s="197" t="str">
        <f>'Перв. скв '!E37</f>
        <v>ООО "Буровая компания "Евразия"</v>
      </c>
      <c r="F37" s="198" t="str">
        <f>'Перв. скв '!F37</f>
        <v>операция</v>
      </c>
      <c r="G37" s="199">
        <f>'Перв. скв '!$V37*G$13</f>
        <v>0</v>
      </c>
      <c r="H37" s="199">
        <f>'Перв. скв '!$W37*G$13</f>
        <v>0</v>
      </c>
      <c r="I37" s="199">
        <f>'2'!$V37*I$13</f>
        <v>0</v>
      </c>
      <c r="J37" s="199">
        <f>'2'!$W37*I$13</f>
        <v>0</v>
      </c>
      <c r="K37" s="199">
        <f>'3'!$V37*K$13</f>
        <v>0</v>
      </c>
      <c r="L37" s="199">
        <f>'3'!$W37*K$13</f>
        <v>0</v>
      </c>
      <c r="M37" s="199">
        <f>'4'!$V37*M$13</f>
        <v>0</v>
      </c>
      <c r="N37" s="199">
        <f>'4'!$W37*M$13</f>
        <v>0</v>
      </c>
      <c r="O37" s="199">
        <f>'5'!$V37*O$13</f>
        <v>0</v>
      </c>
      <c r="P37" s="199">
        <f>'5'!$W37*O$13</f>
        <v>0</v>
      </c>
      <c r="Q37" s="199">
        <f>'6'!$V37*Q$13</f>
        <v>0</v>
      </c>
      <c r="R37" s="199">
        <f>'6'!$W37*Q$13</f>
        <v>0</v>
      </c>
      <c r="S37" s="199">
        <f>'7'!$V37*S$13</f>
        <v>0</v>
      </c>
      <c r="T37" s="199">
        <f>'7'!$W37*S$13</f>
        <v>0</v>
      </c>
      <c r="U37" s="199">
        <f>'8'!$V37*U$13</f>
        <v>0</v>
      </c>
      <c r="V37" s="199">
        <f>'8'!$W37*U$13</f>
        <v>0</v>
      </c>
      <c r="W37" s="199">
        <f>'9'!$V37*W$13</f>
        <v>0</v>
      </c>
      <c r="X37" s="199">
        <f>'9'!$W37*W$13</f>
        <v>0</v>
      </c>
      <c r="Y37" s="199">
        <f>ВЗ!$V37*Y$13</f>
        <v>0</v>
      </c>
      <c r="Z37" s="199">
        <f>ВЗ!$W37*Y$13</f>
        <v>0</v>
      </c>
      <c r="AA37" s="199">
        <f>'ГС без пил 1000м гор'!$V37*AA$13</f>
        <v>0</v>
      </c>
      <c r="AB37" s="199">
        <f>'ГС без пил 1000м гор'!$W37*AA$13</f>
        <v>0</v>
      </c>
      <c r="AC37" s="199">
        <f>'ГС пил 1500м гор'!$V37*AC$13</f>
        <v>0</v>
      </c>
      <c r="AD37" s="199">
        <f>'ГС пил 1500м гор'!$W37*AC$13</f>
        <v>0</v>
      </c>
      <c r="AE37" s="199">
        <f>'ГС без пилот 1500м гор'!$V37*AE$13</f>
        <v>0</v>
      </c>
      <c r="AF37" s="199">
        <f>'ГС без пилот 1500м гор'!$W37*AE$13</f>
        <v>0</v>
      </c>
      <c r="AG37" s="199">
        <f>'ГСЮра без пил МГРП'!$V37*AG$13</f>
        <v>0</v>
      </c>
      <c r="AH37" s="199">
        <f>'ГСЮра без пил МГРП'!$W37*AG$13</f>
        <v>0</v>
      </c>
      <c r="AI37" s="199">
        <f>'ГСЮра пил МСГРП'!$V37*AI$13</f>
        <v>0</v>
      </c>
      <c r="AJ37" s="199">
        <f>'ГСЮра пил МСГРП'!$W37*AI$13</f>
        <v>0</v>
      </c>
      <c r="AK37" s="199">
        <f>'ГСЮра керн ГИС'!$V37*AK$13</f>
        <v>0</v>
      </c>
      <c r="AL37" s="199">
        <f>'ГСЮра керн ГИС'!$W37*AK$13</f>
        <v>0</v>
      </c>
      <c r="AM37" s="199">
        <f>Посл.скв.!$V37*AM$13</f>
        <v>0</v>
      </c>
      <c r="AN37" s="199">
        <f>Посл.скв.!$W37*AM$13</f>
        <v>0</v>
      </c>
      <c r="AO37" s="199">
        <f t="shared" ref="AO37:AO68" si="6">AM37+AK37+AI37+AG37+AE37+AC37+AA37+Y37++W37+U37+S37+Q37+M37+O37+K37+I37+G37</f>
        <v>0</v>
      </c>
      <c r="AP37" s="199">
        <f t="shared" ref="AP37:AP68" si="7">AN37+AL37+AJ37+AH37+AF37+AD37+AB37+Z37++X37+V37+T37+R37+N37+P37+L37+J37+H37</f>
        <v>0</v>
      </c>
    </row>
    <row r="38" spans="1:42" ht="14.25" customHeight="1" outlineLevel="1">
      <c r="A38" s="202"/>
      <c r="B38" s="201"/>
      <c r="C38" s="494">
        <f>'Перв. скв '!C38</f>
        <v>0</v>
      </c>
      <c r="D38" s="196">
        <f>'Перв. скв '!D38</f>
        <v>0</v>
      </c>
      <c r="E38" s="197" t="str">
        <f>'Перв. скв '!E38</f>
        <v>ООО "Буровая компания "Евразия"</v>
      </c>
      <c r="F38" s="198" t="str">
        <f>'Перв. скв '!F38</f>
        <v>операция</v>
      </c>
      <c r="G38" s="199">
        <f>'Перв. скв '!$V38*G$13</f>
        <v>0</v>
      </c>
      <c r="H38" s="199">
        <f>'Перв. скв '!$W38*G$13</f>
        <v>0</v>
      </c>
      <c r="I38" s="199">
        <f>'2'!$V38*I$13</f>
        <v>0</v>
      </c>
      <c r="J38" s="199">
        <f>'2'!$W38*I$13</f>
        <v>0</v>
      </c>
      <c r="K38" s="199">
        <f>'3'!$V38*K$13</f>
        <v>0</v>
      </c>
      <c r="L38" s="199">
        <f>'3'!$W38*K$13</f>
        <v>0</v>
      </c>
      <c r="M38" s="199">
        <f>'4'!$V38*M$13</f>
        <v>0</v>
      </c>
      <c r="N38" s="199">
        <f>'4'!$W38*M$13</f>
        <v>0</v>
      </c>
      <c r="O38" s="199">
        <f>'5'!$V38*O$13</f>
        <v>0</v>
      </c>
      <c r="P38" s="199">
        <f>'5'!$W38*O$13</f>
        <v>0</v>
      </c>
      <c r="Q38" s="199">
        <f>'6'!$V38*Q$13</f>
        <v>0</v>
      </c>
      <c r="R38" s="199">
        <f>'6'!$W38*Q$13</f>
        <v>0</v>
      </c>
      <c r="S38" s="199">
        <f>'7'!$V38*S$13</f>
        <v>0</v>
      </c>
      <c r="T38" s="199">
        <f>'7'!$W38*S$13</f>
        <v>0</v>
      </c>
      <c r="U38" s="199">
        <f>'8'!$V38*U$13</f>
        <v>0</v>
      </c>
      <c r="V38" s="199">
        <f>'8'!$W38*U$13</f>
        <v>0</v>
      </c>
      <c r="W38" s="199">
        <f>'9'!$V38*W$13</f>
        <v>0</v>
      </c>
      <c r="X38" s="199">
        <f>'9'!$W38*W$13</f>
        <v>0</v>
      </c>
      <c r="Y38" s="199">
        <f>ВЗ!$V38*Y$13</f>
        <v>0</v>
      </c>
      <c r="Z38" s="199">
        <f>ВЗ!$W38*Y$13</f>
        <v>0</v>
      </c>
      <c r="AA38" s="199">
        <f>'ГС без пил 1000м гор'!$V38*AA$13</f>
        <v>0</v>
      </c>
      <c r="AB38" s="199">
        <f>'ГС без пил 1000м гор'!$W38*AA$13</f>
        <v>0</v>
      </c>
      <c r="AC38" s="199">
        <f>'ГС пил 1500м гор'!$V38*AC$13</f>
        <v>0</v>
      </c>
      <c r="AD38" s="199">
        <f>'ГС пил 1500м гор'!$W38*AC$13</f>
        <v>0</v>
      </c>
      <c r="AE38" s="199">
        <f>'ГС без пилот 1500м гор'!$V38*AE$13</f>
        <v>0</v>
      </c>
      <c r="AF38" s="199">
        <f>'ГС без пилот 1500м гор'!$W38*AE$13</f>
        <v>0</v>
      </c>
      <c r="AG38" s="199">
        <f>'ГСЮра без пил МГРП'!$V38*AG$13</f>
        <v>0</v>
      </c>
      <c r="AH38" s="199">
        <f>'ГСЮра без пил МГРП'!$W38*AG$13</f>
        <v>0</v>
      </c>
      <c r="AI38" s="199">
        <f>'ГСЮра пил МСГРП'!$V38*AI$13</f>
        <v>0</v>
      </c>
      <c r="AJ38" s="199">
        <f>'ГСЮра пил МСГРП'!$W38*AI$13</f>
        <v>0</v>
      </c>
      <c r="AK38" s="199">
        <f>'ГСЮра керн ГИС'!$V38*AK$13</f>
        <v>0</v>
      </c>
      <c r="AL38" s="199">
        <f>'ГСЮра керн ГИС'!$W38*AK$13</f>
        <v>0</v>
      </c>
      <c r="AM38" s="199">
        <f>Посл.скв.!$V38*AM$13</f>
        <v>0</v>
      </c>
      <c r="AN38" s="199">
        <f>Посл.скв.!$W38*AM$13</f>
        <v>0</v>
      </c>
      <c r="AO38" s="199">
        <f t="shared" si="6"/>
        <v>0</v>
      </c>
      <c r="AP38" s="199">
        <f t="shared" si="7"/>
        <v>0</v>
      </c>
    </row>
    <row r="39" spans="1:42" ht="14.25" customHeight="1" outlineLevel="1">
      <c r="A39" s="202"/>
      <c r="B39" s="201"/>
      <c r="C39" s="492" t="str">
        <f>'Перв. скв '!C39</f>
        <v xml:space="preserve">Работы, свзянные с передвижкой БУ между скважинами на кустовой площадке </v>
      </c>
      <c r="D39" s="196" t="str">
        <f>'Перв. скв '!D39</f>
        <v>Передвижка 5 м.</v>
      </c>
      <c r="E39" s="197" t="str">
        <f>'Перв. скв '!E39</f>
        <v>ООО "Буровая компания "Евразия"</v>
      </c>
      <c r="F39" s="198" t="str">
        <f>'Перв. скв '!F39</f>
        <v>операция</v>
      </c>
      <c r="G39" s="199">
        <f>'Перв. скв '!$V39*G$13</f>
        <v>0</v>
      </c>
      <c r="H39" s="199">
        <f>'Перв. скв '!$W39*G$13</f>
        <v>0</v>
      </c>
      <c r="I39" s="199">
        <f>'2'!$V39*I$13</f>
        <v>0</v>
      </c>
      <c r="J39" s="199">
        <f>'2'!$W39*I$13</f>
        <v>0</v>
      </c>
      <c r="K39" s="199">
        <f>'3'!$V39*K$13</f>
        <v>0</v>
      </c>
      <c r="L39" s="199">
        <f>'3'!$W39*K$13</f>
        <v>0</v>
      </c>
      <c r="M39" s="199">
        <f>'4'!$V39*M$13</f>
        <v>0</v>
      </c>
      <c r="N39" s="199">
        <f>'4'!$W39*M$13</f>
        <v>0</v>
      </c>
      <c r="O39" s="199">
        <f>'5'!$V39*O$13</f>
        <v>0</v>
      </c>
      <c r="P39" s="199">
        <f>'5'!$W39*O$13</f>
        <v>0</v>
      </c>
      <c r="Q39" s="199">
        <f>'6'!$V39*Q$13</f>
        <v>0</v>
      </c>
      <c r="R39" s="199">
        <f>'6'!$W39*Q$13</f>
        <v>0</v>
      </c>
      <c r="S39" s="199">
        <f>'7'!$V39*S$13</f>
        <v>0</v>
      </c>
      <c r="T39" s="199">
        <f>'7'!$W39*S$13</f>
        <v>0</v>
      </c>
      <c r="U39" s="199">
        <f>'8'!$V39*U$13</f>
        <v>0</v>
      </c>
      <c r="V39" s="199">
        <f>'8'!$W39*U$13</f>
        <v>0</v>
      </c>
      <c r="W39" s="199">
        <f>'9'!$V39*W$13</f>
        <v>0</v>
      </c>
      <c r="X39" s="199">
        <f>'9'!$W39*W$13</f>
        <v>0</v>
      </c>
      <c r="Y39" s="199">
        <f>ВЗ!$V39*Y$13</f>
        <v>0</v>
      </c>
      <c r="Z39" s="199">
        <f>ВЗ!$W39*Y$13</f>
        <v>0</v>
      </c>
      <c r="AA39" s="199">
        <f>'ГС без пил 1000м гор'!$V39*AA$13</f>
        <v>0</v>
      </c>
      <c r="AB39" s="199">
        <f>'ГС без пил 1000м гор'!$W39*AA$13</f>
        <v>0</v>
      </c>
      <c r="AC39" s="199">
        <f>'ГС пил 1500м гор'!$V39*AC$13</f>
        <v>0</v>
      </c>
      <c r="AD39" s="199">
        <f>'ГС пил 1500м гор'!$W39*AC$13</f>
        <v>0</v>
      </c>
      <c r="AE39" s="199">
        <f>'ГС без пилот 1500м гор'!$V39*AE$13</f>
        <v>0</v>
      </c>
      <c r="AF39" s="199">
        <f>'ГС без пилот 1500м гор'!$W39*AE$13</f>
        <v>0</v>
      </c>
      <c r="AG39" s="199">
        <f>'ГСЮра без пил МГРП'!$V39*AG$13</f>
        <v>0</v>
      </c>
      <c r="AH39" s="199">
        <f>'ГСЮра без пил МГРП'!$W39*AG$13</f>
        <v>0</v>
      </c>
      <c r="AI39" s="199">
        <f>'ГСЮра пил МСГРП'!$V39*AI$13</f>
        <v>0</v>
      </c>
      <c r="AJ39" s="199">
        <f>'ГСЮра пил МСГРП'!$W39*AI$13</f>
        <v>0</v>
      </c>
      <c r="AK39" s="199">
        <f>'ГСЮра керн ГИС'!$V39*AK$13</f>
        <v>0</v>
      </c>
      <c r="AL39" s="199">
        <f>'ГСЮра керн ГИС'!$W39*AK$13</f>
        <v>0</v>
      </c>
      <c r="AM39" s="199">
        <f>Посл.скв.!$V39*AM$13</f>
        <v>0</v>
      </c>
      <c r="AN39" s="199">
        <f>Посл.скв.!$W39*AM$13</f>
        <v>0</v>
      </c>
      <c r="AO39" s="199">
        <f t="shared" si="6"/>
        <v>0</v>
      </c>
      <c r="AP39" s="199">
        <f t="shared" si="7"/>
        <v>0</v>
      </c>
    </row>
    <row r="40" spans="1:42" ht="14.25" customHeight="1" outlineLevel="1">
      <c r="A40" s="202"/>
      <c r="B40" s="201"/>
      <c r="C40" s="493">
        <f>'Перв. скв '!C40</f>
        <v>0</v>
      </c>
      <c r="D40" s="196" t="str">
        <f>'Перв. скв '!D40</f>
        <v>Передвижка 9 м.</v>
      </c>
      <c r="E40" s="197" t="str">
        <f>'Перв. скв '!E40</f>
        <v>ООО "Буровая компания "Евразия"</v>
      </c>
      <c r="F40" s="198" t="str">
        <f>'Перв. скв '!F40</f>
        <v>операция</v>
      </c>
      <c r="G40" s="199">
        <f>'Перв. скв '!$V40*G$13</f>
        <v>0</v>
      </c>
      <c r="H40" s="199">
        <f>'Перв. скв '!$W40*G$13</f>
        <v>0</v>
      </c>
      <c r="I40" s="199">
        <f>'2'!$V40*I$13</f>
        <v>0</v>
      </c>
      <c r="J40" s="199">
        <f>'2'!$W40*I$13</f>
        <v>0</v>
      </c>
      <c r="K40" s="199">
        <f>'3'!$V40*K$13</f>
        <v>0</v>
      </c>
      <c r="L40" s="199">
        <f>'3'!$W40*K$13</f>
        <v>0</v>
      </c>
      <c r="M40" s="199">
        <f>'4'!$V40*M$13</f>
        <v>0</v>
      </c>
      <c r="N40" s="199">
        <f>'4'!$W40*M$13</f>
        <v>0</v>
      </c>
      <c r="O40" s="199">
        <f>'5'!$V40*O$13</f>
        <v>0</v>
      </c>
      <c r="P40" s="199">
        <f>'5'!$W40*O$13</f>
        <v>0</v>
      </c>
      <c r="Q40" s="199">
        <f>'6'!$V40*Q$13</f>
        <v>0</v>
      </c>
      <c r="R40" s="199">
        <f>'6'!$W40*Q$13</f>
        <v>0</v>
      </c>
      <c r="S40" s="199">
        <f>'7'!$V40*S$13</f>
        <v>0</v>
      </c>
      <c r="T40" s="199">
        <f>'7'!$W40*S$13</f>
        <v>0</v>
      </c>
      <c r="U40" s="199">
        <f>'8'!$V40*U$13</f>
        <v>0</v>
      </c>
      <c r="V40" s="199">
        <f>'8'!$W40*U$13</f>
        <v>0</v>
      </c>
      <c r="W40" s="199">
        <f>'9'!$V40*W$13</f>
        <v>0</v>
      </c>
      <c r="X40" s="199">
        <f>'9'!$W40*W$13</f>
        <v>0</v>
      </c>
      <c r="Y40" s="199">
        <f>ВЗ!$V40*Y$13</f>
        <v>0</v>
      </c>
      <c r="Z40" s="199">
        <f>ВЗ!$W40*Y$13</f>
        <v>0</v>
      </c>
      <c r="AA40" s="199">
        <f>'ГС без пил 1000м гор'!$V40*AA$13</f>
        <v>0</v>
      </c>
      <c r="AB40" s="199">
        <f>'ГС без пил 1000м гор'!$W40*AA$13</f>
        <v>0</v>
      </c>
      <c r="AC40" s="199">
        <f>'ГС пил 1500м гор'!$V40*AC$13</f>
        <v>0</v>
      </c>
      <c r="AD40" s="199">
        <f>'ГС пил 1500м гор'!$W40*AC$13</f>
        <v>0</v>
      </c>
      <c r="AE40" s="199">
        <f>'ГС без пилот 1500м гор'!$V40*AE$13</f>
        <v>0</v>
      </c>
      <c r="AF40" s="199">
        <f>'ГС без пилот 1500м гор'!$W40*AE$13</f>
        <v>0</v>
      </c>
      <c r="AG40" s="199">
        <f>'ГСЮра без пил МГРП'!$V40*AG$13</f>
        <v>0</v>
      </c>
      <c r="AH40" s="199">
        <f>'ГСЮра без пил МГРП'!$W40*AG$13</f>
        <v>0</v>
      </c>
      <c r="AI40" s="199">
        <f>'ГСЮра пил МСГРП'!$V40*AI$13</f>
        <v>0</v>
      </c>
      <c r="AJ40" s="199">
        <f>'ГСЮра пил МСГРП'!$W40*AI$13</f>
        <v>0</v>
      </c>
      <c r="AK40" s="199">
        <f>'ГСЮра керн ГИС'!$V40*AK$13</f>
        <v>0</v>
      </c>
      <c r="AL40" s="199">
        <f>'ГСЮра керн ГИС'!$W40*AK$13</f>
        <v>0</v>
      </c>
      <c r="AM40" s="199">
        <f>Посл.скв.!$V40*AM$13</f>
        <v>0</v>
      </c>
      <c r="AN40" s="199">
        <f>Посл.скв.!$W40*AM$13</f>
        <v>0</v>
      </c>
      <c r="AO40" s="199">
        <f t="shared" si="6"/>
        <v>0</v>
      </c>
      <c r="AP40" s="199">
        <f t="shared" si="7"/>
        <v>0</v>
      </c>
    </row>
    <row r="41" spans="1:42" ht="14.25" customHeight="1" outlineLevel="1">
      <c r="A41" s="202"/>
      <c r="B41" s="201"/>
      <c r="C41" s="493">
        <f>'Перв. скв '!C41</f>
        <v>0</v>
      </c>
      <c r="D41" s="196" t="str">
        <f>'Перв. скв '!D41</f>
        <v>Передвижка 18 м.</v>
      </c>
      <c r="E41" s="197" t="str">
        <f>'Перв. скв '!E41</f>
        <v>ООО "Буровая компания "Евразия"</v>
      </c>
      <c r="F41" s="198" t="str">
        <f>'Перв. скв '!F41</f>
        <v>операция</v>
      </c>
      <c r="G41" s="199">
        <f>'Перв. скв '!$V41*G$13</f>
        <v>0</v>
      </c>
      <c r="H41" s="199">
        <f>'Перв. скв '!$W41*G$13</f>
        <v>0</v>
      </c>
      <c r="I41" s="199">
        <f>'2'!$V41*I$13</f>
        <v>0</v>
      </c>
      <c r="J41" s="199">
        <f>'2'!$W41*I$13</f>
        <v>0</v>
      </c>
      <c r="K41" s="199">
        <f>'3'!$V41*K$13</f>
        <v>0</v>
      </c>
      <c r="L41" s="199">
        <f>'3'!$W41*K$13</f>
        <v>0</v>
      </c>
      <c r="M41" s="199">
        <f>'4'!$V41*M$13</f>
        <v>0</v>
      </c>
      <c r="N41" s="199">
        <f>'4'!$W41*M$13</f>
        <v>0</v>
      </c>
      <c r="O41" s="199">
        <f>'5'!$V41*O$13</f>
        <v>0</v>
      </c>
      <c r="P41" s="199">
        <f>'5'!$W41*O$13</f>
        <v>0</v>
      </c>
      <c r="Q41" s="199">
        <f>'6'!$V41*Q$13</f>
        <v>0</v>
      </c>
      <c r="R41" s="199">
        <f>'6'!$W41*Q$13</f>
        <v>0</v>
      </c>
      <c r="S41" s="199">
        <f>'7'!$V41*S$13</f>
        <v>0</v>
      </c>
      <c r="T41" s="199">
        <f>'7'!$W41*S$13</f>
        <v>0</v>
      </c>
      <c r="U41" s="199">
        <f>'8'!$V41*U$13</f>
        <v>0</v>
      </c>
      <c r="V41" s="199">
        <f>'8'!$W41*U$13</f>
        <v>0</v>
      </c>
      <c r="W41" s="199">
        <f>'9'!$V41*W$13</f>
        <v>0</v>
      </c>
      <c r="X41" s="199">
        <f>'9'!$W41*W$13</f>
        <v>0</v>
      </c>
      <c r="Y41" s="199">
        <f>ВЗ!$V41*Y$13</f>
        <v>2</v>
      </c>
      <c r="Z41" s="199">
        <f>ВЗ!$W41*Y$13</f>
        <v>2970233.35</v>
      </c>
      <c r="AA41" s="199">
        <f>'ГС без пил 1000м гор'!$V41*AA$13</f>
        <v>8</v>
      </c>
      <c r="AB41" s="199">
        <f>'ГС без пил 1000м гор'!$W41*AA$13</f>
        <v>15141530.206079995</v>
      </c>
      <c r="AC41" s="199">
        <f>'ГС пил 1500м гор'!$V41*AC$13</f>
        <v>0</v>
      </c>
      <c r="AD41" s="199">
        <f>'ГС пил 1500м гор'!$W41*AC$13</f>
        <v>0</v>
      </c>
      <c r="AE41" s="199">
        <f>'ГС без пилот 1500м гор'!$V41*AE$13</f>
        <v>6</v>
      </c>
      <c r="AF41" s="199">
        <f>'ГС без пилот 1500м гор'!$W41*AE$13</f>
        <v>9637869.5159999989</v>
      </c>
      <c r="AG41" s="199">
        <f>'ГСЮра без пил МГРП'!$V41*AG$13</f>
        <v>9</v>
      </c>
      <c r="AH41" s="199">
        <f>'ГСЮра без пил МГРП'!$W41*AG$13</f>
        <v>14109098.582800061</v>
      </c>
      <c r="AI41" s="199">
        <f>'ГСЮра пил МСГРП'!$V41*AI$13</f>
        <v>4</v>
      </c>
      <c r="AJ41" s="199">
        <f>'ГСЮра пил МСГРП'!$W41*AI$13</f>
        <v>6243114.7955999998</v>
      </c>
      <c r="AK41" s="199">
        <f>'ГСЮра керн ГИС'!$V41*AK$13</f>
        <v>1</v>
      </c>
      <c r="AL41" s="199">
        <f>'ГСЮра керн ГИС'!$W41*AK$13</f>
        <v>1540081.93</v>
      </c>
      <c r="AM41" s="199">
        <f>Посл.скв.!$V41*AM$13</f>
        <v>0</v>
      </c>
      <c r="AN41" s="199">
        <f>Посл.скв.!$W41*AM$13</f>
        <v>0</v>
      </c>
      <c r="AO41" s="199">
        <f t="shared" si="6"/>
        <v>30</v>
      </c>
      <c r="AP41" s="199">
        <f t="shared" si="7"/>
        <v>49641928.380480058</v>
      </c>
    </row>
    <row r="42" spans="1:42" ht="14.25" customHeight="1" outlineLevel="1">
      <c r="A42" s="202"/>
      <c r="B42" s="201"/>
      <c r="C42" s="493">
        <f>'Перв. скв '!C42</f>
        <v>0</v>
      </c>
      <c r="D42" s="196" t="str">
        <f>'Перв. скв '!D42</f>
        <v>Передвижка 25 м.</v>
      </c>
      <c r="E42" s="197" t="str">
        <f>'Перв. скв '!E42</f>
        <v>ООО "Буровая компания "Евразия"</v>
      </c>
      <c r="F42" s="198" t="str">
        <f>'Перв. скв '!F42</f>
        <v>операция</v>
      </c>
      <c r="G42" s="199">
        <f>'Перв. скв '!$V42*G$13</f>
        <v>0</v>
      </c>
      <c r="H42" s="199">
        <f>'Перв. скв '!$W42*G$13</f>
        <v>0</v>
      </c>
      <c r="I42" s="199">
        <f>'2'!$V42*I$13</f>
        <v>0</v>
      </c>
      <c r="J42" s="199">
        <f>'2'!$W42*I$13</f>
        <v>0</v>
      </c>
      <c r="K42" s="199">
        <f>'3'!$V42*K$13</f>
        <v>0</v>
      </c>
      <c r="L42" s="199">
        <f>'3'!$W42*K$13</f>
        <v>0</v>
      </c>
      <c r="M42" s="199">
        <f>'4'!$V42*M$13</f>
        <v>0</v>
      </c>
      <c r="N42" s="199">
        <f>'4'!$W42*M$13</f>
        <v>0</v>
      </c>
      <c r="O42" s="199">
        <f>'5'!$V42*O$13</f>
        <v>0</v>
      </c>
      <c r="P42" s="199">
        <f>'5'!$W42*O$13</f>
        <v>0</v>
      </c>
      <c r="Q42" s="199">
        <f>'6'!$V42*Q$13</f>
        <v>0</v>
      </c>
      <c r="R42" s="199">
        <f>'6'!$W42*Q$13</f>
        <v>0</v>
      </c>
      <c r="S42" s="199">
        <f>'7'!$V42*S$13</f>
        <v>0</v>
      </c>
      <c r="T42" s="199">
        <f>'7'!$W42*S$13</f>
        <v>0</v>
      </c>
      <c r="U42" s="199">
        <f>'8'!$V42*U$13</f>
        <v>0</v>
      </c>
      <c r="V42" s="199">
        <f>'8'!$W42*U$13</f>
        <v>0</v>
      </c>
      <c r="W42" s="199">
        <f>'9'!$V42*W$13</f>
        <v>0</v>
      </c>
      <c r="X42" s="199">
        <f>'9'!$W42*W$13</f>
        <v>0</v>
      </c>
      <c r="Y42" s="199">
        <f>ВЗ!$V42*Y$13</f>
        <v>0</v>
      </c>
      <c r="Z42" s="199">
        <f>ВЗ!$W42*Y$13</f>
        <v>0</v>
      </c>
      <c r="AA42" s="199">
        <f>'ГС без пил 1000м гор'!$V42*AA$13</f>
        <v>0</v>
      </c>
      <c r="AB42" s="199">
        <f>'ГС без пил 1000м гор'!$W42*AA$13</f>
        <v>0</v>
      </c>
      <c r="AC42" s="199">
        <f>'ГС пил 1500м гор'!$V42*AC$13</f>
        <v>0</v>
      </c>
      <c r="AD42" s="199">
        <f>'ГС пил 1500м гор'!$W42*AC$13</f>
        <v>0</v>
      </c>
      <c r="AE42" s="199">
        <f>'ГС без пилот 1500м гор'!$V42*AE$13</f>
        <v>0</v>
      </c>
      <c r="AF42" s="199">
        <f>'ГС без пилот 1500м гор'!$W42*AE$13</f>
        <v>0</v>
      </c>
      <c r="AG42" s="199">
        <f>'ГСЮра без пил МГРП'!$V42*AG$13</f>
        <v>0</v>
      </c>
      <c r="AH42" s="199">
        <f>'ГСЮра без пил МГРП'!$W42*AG$13</f>
        <v>0</v>
      </c>
      <c r="AI42" s="199">
        <f>'ГСЮра пил МСГРП'!$V42*AI$13</f>
        <v>0</v>
      </c>
      <c r="AJ42" s="199">
        <f>'ГСЮра пил МСГРП'!$W42*AI$13</f>
        <v>0</v>
      </c>
      <c r="AK42" s="199">
        <f>'ГСЮра керн ГИС'!$V42*AK$13</f>
        <v>0</v>
      </c>
      <c r="AL42" s="199">
        <f>'ГСЮра керн ГИС'!$W42*AK$13</f>
        <v>0</v>
      </c>
      <c r="AM42" s="199">
        <f>Посл.скв.!$V42*AM$13</f>
        <v>0</v>
      </c>
      <c r="AN42" s="199">
        <f>Посл.скв.!$W42*AM$13</f>
        <v>0</v>
      </c>
      <c r="AO42" s="199">
        <f t="shared" si="6"/>
        <v>0</v>
      </c>
      <c r="AP42" s="199">
        <f t="shared" si="7"/>
        <v>0</v>
      </c>
    </row>
    <row r="43" spans="1:42" ht="14.25" customHeight="1" outlineLevel="1">
      <c r="A43" s="202"/>
      <c r="B43" s="201"/>
      <c r="C43" s="493">
        <f>'Перв. скв '!C43</f>
        <v>0</v>
      </c>
      <c r="D43" s="196" t="str">
        <f>'Перв. скв '!D43</f>
        <v>Передвижка 75 м.</v>
      </c>
      <c r="E43" s="197" t="str">
        <f>'Перв. скв '!E43</f>
        <v>ООО "Буровая компания "Евразия"</v>
      </c>
      <c r="F43" s="198" t="str">
        <f>'Перв. скв '!F43</f>
        <v>операция</v>
      </c>
      <c r="G43" s="199">
        <f>'Перв. скв '!$V43*G$13</f>
        <v>0</v>
      </c>
      <c r="H43" s="199">
        <f>'Перв. скв '!$W43*G$13</f>
        <v>0</v>
      </c>
      <c r="I43" s="199">
        <f>'2'!$V43*I$13</f>
        <v>0</v>
      </c>
      <c r="J43" s="199">
        <f>'2'!$W43*I$13</f>
        <v>0</v>
      </c>
      <c r="K43" s="199">
        <f>'3'!$V43*K$13</f>
        <v>0</v>
      </c>
      <c r="L43" s="199">
        <f>'3'!$W43*K$13</f>
        <v>0</v>
      </c>
      <c r="M43" s="199">
        <f>'4'!$V43*M$13</f>
        <v>0</v>
      </c>
      <c r="N43" s="199">
        <f>'4'!$W43*M$13</f>
        <v>0</v>
      </c>
      <c r="O43" s="199">
        <f>'5'!$V43*O$13</f>
        <v>0</v>
      </c>
      <c r="P43" s="199">
        <f>'5'!$W43*O$13</f>
        <v>0</v>
      </c>
      <c r="Q43" s="199">
        <f>'6'!$V43*Q$13</f>
        <v>0</v>
      </c>
      <c r="R43" s="199">
        <f>'6'!$W43*Q$13</f>
        <v>0</v>
      </c>
      <c r="S43" s="199">
        <f>'7'!$V43*S$13</f>
        <v>0</v>
      </c>
      <c r="T43" s="199">
        <f>'7'!$W43*S$13</f>
        <v>0</v>
      </c>
      <c r="U43" s="199">
        <f>'8'!$V43*U$13</f>
        <v>0</v>
      </c>
      <c r="V43" s="199">
        <f>'8'!$W43*U$13</f>
        <v>0</v>
      </c>
      <c r="W43" s="199">
        <f>'9'!$V43*W$13</f>
        <v>0</v>
      </c>
      <c r="X43" s="199">
        <f>'9'!$W43*W$13</f>
        <v>0</v>
      </c>
      <c r="Y43" s="199">
        <f>ВЗ!$V43*Y$13</f>
        <v>0</v>
      </c>
      <c r="Z43" s="199">
        <f>ВЗ!$W43*Y$13</f>
        <v>0</v>
      </c>
      <c r="AA43" s="199">
        <f>'ГС без пил 1000м гор'!$V43*AA$13</f>
        <v>0</v>
      </c>
      <c r="AB43" s="199">
        <f>'ГС без пил 1000м гор'!$W43*AA$13</f>
        <v>0</v>
      </c>
      <c r="AC43" s="199">
        <f>'ГС пил 1500м гор'!$V43*AC$13</f>
        <v>0</v>
      </c>
      <c r="AD43" s="199">
        <f>'ГС пил 1500м гор'!$W43*AC$13</f>
        <v>0</v>
      </c>
      <c r="AE43" s="199">
        <f>'ГС без пилот 1500м гор'!$V43*AE$13</f>
        <v>0</v>
      </c>
      <c r="AF43" s="199">
        <f>'ГС без пилот 1500м гор'!$W43*AE$13</f>
        <v>0</v>
      </c>
      <c r="AG43" s="199">
        <f>'ГСЮра без пил МГРП'!$V43*AG$13</f>
        <v>0</v>
      </c>
      <c r="AH43" s="199">
        <f>'ГСЮра без пил МГРП'!$W43*AG$13</f>
        <v>0</v>
      </c>
      <c r="AI43" s="199">
        <f>'ГСЮра пил МСГРП'!$V43*AI$13</f>
        <v>0</v>
      </c>
      <c r="AJ43" s="199">
        <f>'ГСЮра пил МСГРП'!$W43*AI$13</f>
        <v>0</v>
      </c>
      <c r="AK43" s="199">
        <f>'ГСЮра керн ГИС'!$V43*AK$13</f>
        <v>0</v>
      </c>
      <c r="AL43" s="199">
        <f>'ГСЮра керн ГИС'!$W43*AK$13</f>
        <v>0</v>
      </c>
      <c r="AM43" s="199">
        <f>Посл.скв.!$V43*AM$13</f>
        <v>0</v>
      </c>
      <c r="AN43" s="199">
        <f>Посл.скв.!$W43*AM$13</f>
        <v>0</v>
      </c>
      <c r="AO43" s="199">
        <f t="shared" si="6"/>
        <v>0</v>
      </c>
      <c r="AP43" s="199">
        <f t="shared" si="7"/>
        <v>0</v>
      </c>
    </row>
    <row r="44" spans="1:42" ht="14.25" customHeight="1" outlineLevel="1">
      <c r="A44" s="202"/>
      <c r="B44" s="201"/>
      <c r="C44" s="494">
        <f>'Перв. скв '!C44</f>
        <v>0</v>
      </c>
      <c r="D44" s="196" t="str">
        <f>'Перв. скв '!D44</f>
        <v>Передвижка нестандартная</v>
      </c>
      <c r="E44" s="197" t="str">
        <f>'Перв. скв '!E44</f>
        <v>ООО "Буровая компания "Евразия"</v>
      </c>
      <c r="F44" s="198" t="str">
        <f>'Перв. скв '!F44</f>
        <v>операция</v>
      </c>
      <c r="G44" s="199">
        <f>'Перв. скв '!$V44*G$13</f>
        <v>0</v>
      </c>
      <c r="H44" s="199">
        <f>'Перв. скв '!$W44*G$13</f>
        <v>0</v>
      </c>
      <c r="I44" s="199">
        <f>'2'!$V44*I$13</f>
        <v>0</v>
      </c>
      <c r="J44" s="199">
        <f>'2'!$W44*I$13</f>
        <v>0</v>
      </c>
      <c r="K44" s="199">
        <f>'3'!$V44*K$13</f>
        <v>0</v>
      </c>
      <c r="L44" s="199">
        <f>'3'!$W44*K$13</f>
        <v>0</v>
      </c>
      <c r="M44" s="199">
        <f>'4'!$V44*M$13</f>
        <v>0</v>
      </c>
      <c r="N44" s="199">
        <f>'4'!$W44*M$13</f>
        <v>0</v>
      </c>
      <c r="O44" s="199">
        <f>'5'!$V44*O$13</f>
        <v>0</v>
      </c>
      <c r="P44" s="199">
        <f>'5'!$W44*O$13</f>
        <v>0</v>
      </c>
      <c r="Q44" s="199">
        <f>'6'!$V44*Q$13</f>
        <v>0</v>
      </c>
      <c r="R44" s="199">
        <f>'6'!$W44*Q$13</f>
        <v>0</v>
      </c>
      <c r="S44" s="199">
        <f>'7'!$V44*S$13</f>
        <v>0</v>
      </c>
      <c r="T44" s="199">
        <f>'7'!$W44*S$13</f>
        <v>0</v>
      </c>
      <c r="U44" s="199">
        <f>'8'!$V44*U$13</f>
        <v>0</v>
      </c>
      <c r="V44" s="199">
        <f>'8'!$W44*U$13</f>
        <v>0</v>
      </c>
      <c r="W44" s="199">
        <f>'9'!$V44*W$13</f>
        <v>0</v>
      </c>
      <c r="X44" s="199">
        <f>'9'!$W44*W$13</f>
        <v>0</v>
      </c>
      <c r="Y44" s="199">
        <f>ВЗ!$V44*Y$13</f>
        <v>0</v>
      </c>
      <c r="Z44" s="199">
        <f>ВЗ!$W44*Y$13</f>
        <v>0</v>
      </c>
      <c r="AA44" s="199">
        <f>'ГС без пил 1000м гор'!$V44*AA$13</f>
        <v>0</v>
      </c>
      <c r="AB44" s="199">
        <f>'ГС без пил 1000м гор'!$W44*AA$13</f>
        <v>0</v>
      </c>
      <c r="AC44" s="199">
        <f>'ГС пил 1500м гор'!$V44*AC$13</f>
        <v>0</v>
      </c>
      <c r="AD44" s="199">
        <f>'ГС пил 1500м гор'!$W44*AC$13</f>
        <v>0</v>
      </c>
      <c r="AE44" s="199">
        <f>'ГС без пилот 1500м гор'!$V44*AE$13</f>
        <v>0</v>
      </c>
      <c r="AF44" s="199">
        <f>'ГС без пилот 1500м гор'!$W44*AE$13</f>
        <v>0</v>
      </c>
      <c r="AG44" s="199">
        <f>'ГСЮра без пил МГРП'!$V44*AG$13</f>
        <v>0</v>
      </c>
      <c r="AH44" s="199">
        <f>'ГСЮра без пил МГРП'!$W44*AG$13</f>
        <v>0</v>
      </c>
      <c r="AI44" s="199">
        <f>'ГСЮра пил МСГРП'!$V44*AI$13</f>
        <v>0</v>
      </c>
      <c r="AJ44" s="199">
        <f>'ГСЮра пил МСГРП'!$W44*AI$13</f>
        <v>0</v>
      </c>
      <c r="AK44" s="199">
        <f>'ГСЮра керн ГИС'!$V44*AK$13</f>
        <v>0</v>
      </c>
      <c r="AL44" s="199">
        <f>'ГСЮра керн ГИС'!$W44*AK$13</f>
        <v>0</v>
      </c>
      <c r="AM44" s="199">
        <f>Посл.скв.!$V44*AM$13</f>
        <v>0</v>
      </c>
      <c r="AN44" s="199">
        <f>Посл.скв.!$W44*AM$13</f>
        <v>0</v>
      </c>
      <c r="AO44" s="199">
        <f t="shared" si="6"/>
        <v>0</v>
      </c>
      <c r="AP44" s="199">
        <f t="shared" si="7"/>
        <v>0</v>
      </c>
    </row>
    <row r="45" spans="1:42" ht="14.25" customHeight="1" outlineLevel="1">
      <c r="A45" s="202"/>
      <c r="B45" s="201"/>
      <c r="C45" s="492" t="str">
        <f>'Перв. скв '!C45</f>
        <v>Работы связанные с демонтажем БУ, бурового и вспомогательного оборудования</v>
      </c>
      <c r="D45" s="196" t="str">
        <f>'Перв. скв '!D45</f>
        <v>Демонтаж БУ</v>
      </c>
      <c r="E45" s="197" t="str">
        <f>'Перв. скв '!E45</f>
        <v>ООО "Буровая компания "Евразия"</v>
      </c>
      <c r="F45" s="198" t="str">
        <f>'Перв. скв '!F45</f>
        <v>операция</v>
      </c>
      <c r="G45" s="199">
        <f>'Перв. скв '!$V45*G$13</f>
        <v>0</v>
      </c>
      <c r="H45" s="199">
        <f>'Перв. скв '!$W45*G$13</f>
        <v>0</v>
      </c>
      <c r="I45" s="199">
        <f>'2'!$V45*I$13</f>
        <v>0</v>
      </c>
      <c r="J45" s="199">
        <f>'2'!$W45*I$13</f>
        <v>0</v>
      </c>
      <c r="K45" s="199">
        <f>'3'!$V45*K$13</f>
        <v>0</v>
      </c>
      <c r="L45" s="199">
        <f>'3'!$W45*K$13</f>
        <v>0</v>
      </c>
      <c r="M45" s="199">
        <f>'4'!$V45*M$13</f>
        <v>0</v>
      </c>
      <c r="N45" s="199">
        <f>'4'!$W45*M$13</f>
        <v>0</v>
      </c>
      <c r="O45" s="199">
        <f>'5'!$V45*O$13</f>
        <v>0</v>
      </c>
      <c r="P45" s="199">
        <f>'5'!$W45*O$13</f>
        <v>0</v>
      </c>
      <c r="Q45" s="199">
        <f>'6'!$V45*Q$13</f>
        <v>0</v>
      </c>
      <c r="R45" s="199">
        <f>'6'!$W45*Q$13</f>
        <v>0</v>
      </c>
      <c r="S45" s="199">
        <f>'7'!$V45*S$13</f>
        <v>0</v>
      </c>
      <c r="T45" s="199">
        <f>'7'!$W45*S$13</f>
        <v>0</v>
      </c>
      <c r="U45" s="199">
        <f>'8'!$V45*U$13</f>
        <v>0</v>
      </c>
      <c r="V45" s="199">
        <f>'8'!$W45*U$13</f>
        <v>0</v>
      </c>
      <c r="W45" s="199">
        <f>'9'!$V45*W$13</f>
        <v>0</v>
      </c>
      <c r="X45" s="199">
        <f>'9'!$W45*W$13</f>
        <v>0</v>
      </c>
      <c r="Y45" s="199">
        <f>ВЗ!$V45*Y$13</f>
        <v>0</v>
      </c>
      <c r="Z45" s="199">
        <f>ВЗ!$W45*Y$13</f>
        <v>0</v>
      </c>
      <c r="AA45" s="199">
        <f>'ГС без пил 1000м гор'!$V45*AA$13</f>
        <v>0</v>
      </c>
      <c r="AB45" s="199">
        <f>'ГС без пил 1000м гор'!$W45*AA$13</f>
        <v>0</v>
      </c>
      <c r="AC45" s="199">
        <f>'ГС пил 1500м гор'!$V45*AC$13</f>
        <v>0</v>
      </c>
      <c r="AD45" s="199">
        <f>'ГС пил 1500м гор'!$W45*AC$13</f>
        <v>0</v>
      </c>
      <c r="AE45" s="199">
        <f>'ГС без пилот 1500м гор'!$V45*AE$13</f>
        <v>0</v>
      </c>
      <c r="AF45" s="199">
        <f>'ГС без пилот 1500м гор'!$W45*AE$13</f>
        <v>0</v>
      </c>
      <c r="AG45" s="199">
        <f>'ГСЮра без пил МГРП'!$V45*AG$13</f>
        <v>0</v>
      </c>
      <c r="AH45" s="199">
        <f>'ГСЮра без пил МГРП'!$W45*AG$13</f>
        <v>0</v>
      </c>
      <c r="AI45" s="199">
        <f>'ГСЮра пил МСГРП'!$V45*AI$13</f>
        <v>0</v>
      </c>
      <c r="AJ45" s="199">
        <f>'ГСЮра пил МСГРП'!$W45*AI$13</f>
        <v>0</v>
      </c>
      <c r="AK45" s="199">
        <f>'ГСЮра керн ГИС'!$V45*AK$13</f>
        <v>0</v>
      </c>
      <c r="AL45" s="199">
        <f>'ГСЮра керн ГИС'!$W45*AK$13</f>
        <v>0</v>
      </c>
      <c r="AM45" s="199">
        <f>Посл.скв.!$V45*AM$13</f>
        <v>0</v>
      </c>
      <c r="AN45" s="199">
        <f>Посл.скв.!$W45*AM$13</f>
        <v>0</v>
      </c>
      <c r="AO45" s="199">
        <f t="shared" si="6"/>
        <v>0</v>
      </c>
      <c r="AP45" s="199">
        <f t="shared" si="7"/>
        <v>0</v>
      </c>
    </row>
    <row r="46" spans="1:42" ht="14.25" customHeight="1" outlineLevel="1">
      <c r="A46" s="202"/>
      <c r="B46" s="201"/>
      <c r="C46" s="493">
        <f>'Перв. скв '!C46</f>
        <v>0</v>
      </c>
      <c r="D46" s="196" t="str">
        <f>'Перв. скв '!D46</f>
        <v xml:space="preserve"> - демонтаж БУ</v>
      </c>
      <c r="E46" s="197" t="str">
        <f>'Перв. скв '!E46</f>
        <v>ООО "Буровая компания "Евразия"</v>
      </c>
      <c r="F46" s="198" t="str">
        <f>'Перв. скв '!F46</f>
        <v>операция</v>
      </c>
      <c r="G46" s="199">
        <f>'Перв. скв '!$V46*G$13</f>
        <v>0</v>
      </c>
      <c r="H46" s="199">
        <f>'Перв. скв '!$W46*G$13</f>
        <v>0</v>
      </c>
      <c r="I46" s="199">
        <f>'2'!$V46*I$13</f>
        <v>0</v>
      </c>
      <c r="J46" s="199">
        <f>'2'!$W46*I$13</f>
        <v>0</v>
      </c>
      <c r="K46" s="199">
        <f>'3'!$V46*K$13</f>
        <v>0</v>
      </c>
      <c r="L46" s="199">
        <f>'3'!$W46*K$13</f>
        <v>0</v>
      </c>
      <c r="M46" s="199">
        <f>'4'!$V46*M$13</f>
        <v>0</v>
      </c>
      <c r="N46" s="199">
        <f>'4'!$W46*M$13</f>
        <v>0</v>
      </c>
      <c r="O46" s="199">
        <f>'5'!$V46*O$13</f>
        <v>0</v>
      </c>
      <c r="P46" s="199">
        <f>'5'!$W46*O$13</f>
        <v>0</v>
      </c>
      <c r="Q46" s="199">
        <f>'6'!$V46*Q$13</f>
        <v>0</v>
      </c>
      <c r="R46" s="199">
        <f>'6'!$W46*Q$13</f>
        <v>0</v>
      </c>
      <c r="S46" s="199">
        <f>'7'!$V46*S$13</f>
        <v>0</v>
      </c>
      <c r="T46" s="199">
        <f>'7'!$W46*S$13</f>
        <v>0</v>
      </c>
      <c r="U46" s="199">
        <f>'8'!$V46*U$13</f>
        <v>0</v>
      </c>
      <c r="V46" s="199">
        <f>'8'!$W46*U$13</f>
        <v>0</v>
      </c>
      <c r="W46" s="199">
        <f>'9'!$V46*W$13</f>
        <v>0</v>
      </c>
      <c r="X46" s="199">
        <f>'9'!$W46*W$13</f>
        <v>0</v>
      </c>
      <c r="Y46" s="199">
        <f>ВЗ!$V46*Y$13</f>
        <v>0</v>
      </c>
      <c r="Z46" s="199">
        <f>ВЗ!$W46*Y$13</f>
        <v>0</v>
      </c>
      <c r="AA46" s="199">
        <f>'ГС без пил 1000м гор'!$V46*AA$13</f>
        <v>0</v>
      </c>
      <c r="AB46" s="199">
        <f>'ГС без пил 1000м гор'!$W46*AA$13</f>
        <v>0</v>
      </c>
      <c r="AC46" s="199">
        <f>'ГС пил 1500м гор'!$V46*AC$13</f>
        <v>0</v>
      </c>
      <c r="AD46" s="199">
        <f>'ГС пил 1500м гор'!$W46*AC$13</f>
        <v>0</v>
      </c>
      <c r="AE46" s="199">
        <f>'ГС без пилот 1500м гор'!$V46*AE$13</f>
        <v>0</v>
      </c>
      <c r="AF46" s="199">
        <f>'ГС без пилот 1500м гор'!$W46*AE$13</f>
        <v>0</v>
      </c>
      <c r="AG46" s="199">
        <f>'ГСЮра без пил МГРП'!$V46*AG$13</f>
        <v>0</v>
      </c>
      <c r="AH46" s="199">
        <f>'ГСЮра без пил МГРП'!$W46*AG$13</f>
        <v>0</v>
      </c>
      <c r="AI46" s="199">
        <f>'ГСЮра пил МСГРП'!$V46*AI$13</f>
        <v>0</v>
      </c>
      <c r="AJ46" s="199">
        <f>'ГСЮра пил МСГРП'!$W46*AI$13</f>
        <v>0</v>
      </c>
      <c r="AK46" s="199">
        <f>'ГСЮра керн ГИС'!$V46*AK$13</f>
        <v>0</v>
      </c>
      <c r="AL46" s="199">
        <f>'ГСЮра керн ГИС'!$W46*AK$13</f>
        <v>0</v>
      </c>
      <c r="AM46" s="199">
        <f>Посл.скв.!$V46*AM$13</f>
        <v>0</v>
      </c>
      <c r="AN46" s="199">
        <f>Посл.скв.!$W46*AM$13</f>
        <v>0</v>
      </c>
      <c r="AO46" s="199">
        <f t="shared" si="6"/>
        <v>0</v>
      </c>
      <c r="AP46" s="199">
        <f t="shared" si="7"/>
        <v>0</v>
      </c>
    </row>
    <row r="47" spans="1:42" ht="14.25" customHeight="1" outlineLevel="1">
      <c r="A47" s="202"/>
      <c r="B47" s="201"/>
      <c r="C47" s="493">
        <f>'Перв. скв '!C47</f>
        <v>0</v>
      </c>
      <c r="D47" s="196" t="str">
        <f>'Перв. скв '!D47</f>
        <v xml:space="preserve"> - демонтаж АвИЭС</v>
      </c>
      <c r="E47" s="197" t="str">
        <f>'Перв. скв '!E47</f>
        <v>ООО "Буровая компания "Евразия"</v>
      </c>
      <c r="F47" s="198" t="str">
        <f>'Перв. скв '!F47</f>
        <v>операция</v>
      </c>
      <c r="G47" s="199">
        <f>'Перв. скв '!$V47*G$13</f>
        <v>0</v>
      </c>
      <c r="H47" s="199">
        <f>'Перв. скв '!$W47*G$13</f>
        <v>0</v>
      </c>
      <c r="I47" s="199">
        <f>'2'!$V47*I$13</f>
        <v>0</v>
      </c>
      <c r="J47" s="199">
        <f>'2'!$W47*I$13</f>
        <v>0</v>
      </c>
      <c r="K47" s="199">
        <f>'3'!$V47*K$13</f>
        <v>0</v>
      </c>
      <c r="L47" s="199">
        <f>'3'!$W47*K$13</f>
        <v>0</v>
      </c>
      <c r="M47" s="199">
        <f>'4'!$V47*M$13</f>
        <v>0</v>
      </c>
      <c r="N47" s="199">
        <f>'4'!$W47*M$13</f>
        <v>0</v>
      </c>
      <c r="O47" s="199">
        <f>'5'!$V47*O$13</f>
        <v>0</v>
      </c>
      <c r="P47" s="199">
        <f>'5'!$W47*O$13</f>
        <v>0</v>
      </c>
      <c r="Q47" s="199">
        <f>'6'!$V47*Q$13</f>
        <v>0</v>
      </c>
      <c r="R47" s="199">
        <f>'6'!$W47*Q$13</f>
        <v>0</v>
      </c>
      <c r="S47" s="199">
        <f>'7'!$V47*S$13</f>
        <v>0</v>
      </c>
      <c r="T47" s="199">
        <f>'7'!$W47*S$13</f>
        <v>0</v>
      </c>
      <c r="U47" s="199">
        <f>'8'!$V47*U$13</f>
        <v>0</v>
      </c>
      <c r="V47" s="199">
        <f>'8'!$W47*U$13</f>
        <v>0</v>
      </c>
      <c r="W47" s="199">
        <f>'9'!$V47*W$13</f>
        <v>0</v>
      </c>
      <c r="X47" s="199">
        <f>'9'!$W47*W$13</f>
        <v>0</v>
      </c>
      <c r="Y47" s="199">
        <f>ВЗ!$V47*Y$13</f>
        <v>0</v>
      </c>
      <c r="Z47" s="199">
        <f>ВЗ!$W47*Y$13</f>
        <v>0</v>
      </c>
      <c r="AA47" s="199">
        <f>'ГС без пил 1000м гор'!$V47*AA$13</f>
        <v>0</v>
      </c>
      <c r="AB47" s="199">
        <f>'ГС без пил 1000м гор'!$W47*AA$13</f>
        <v>0</v>
      </c>
      <c r="AC47" s="199">
        <f>'ГС пил 1500м гор'!$V47*AC$13</f>
        <v>0</v>
      </c>
      <c r="AD47" s="199">
        <f>'ГС пил 1500м гор'!$W47*AC$13</f>
        <v>0</v>
      </c>
      <c r="AE47" s="199">
        <f>'ГС без пилот 1500м гор'!$V47*AE$13</f>
        <v>0</v>
      </c>
      <c r="AF47" s="199">
        <f>'ГС без пилот 1500м гор'!$W47*AE$13</f>
        <v>0</v>
      </c>
      <c r="AG47" s="199">
        <f>'ГСЮра без пил МГРП'!$V47*AG$13</f>
        <v>0</v>
      </c>
      <c r="AH47" s="199">
        <f>'ГСЮра без пил МГРП'!$W47*AG$13</f>
        <v>0</v>
      </c>
      <c r="AI47" s="199">
        <f>'ГСЮра пил МСГРП'!$V47*AI$13</f>
        <v>0</v>
      </c>
      <c r="AJ47" s="199">
        <f>'ГСЮра пил МСГРП'!$W47*AI$13</f>
        <v>0</v>
      </c>
      <c r="AK47" s="199">
        <f>'ГСЮра керн ГИС'!$V47*AK$13</f>
        <v>0</v>
      </c>
      <c r="AL47" s="199">
        <f>'ГСЮра керн ГИС'!$W47*AK$13</f>
        <v>0</v>
      </c>
      <c r="AM47" s="199">
        <f>Посл.скв.!$V47*AM$13</f>
        <v>0</v>
      </c>
      <c r="AN47" s="199">
        <f>Посл.скв.!$W47*AM$13</f>
        <v>0</v>
      </c>
      <c r="AO47" s="199">
        <f t="shared" si="6"/>
        <v>0</v>
      </c>
      <c r="AP47" s="199">
        <f t="shared" si="7"/>
        <v>0</v>
      </c>
    </row>
    <row r="48" spans="1:42" ht="14.25" customHeight="1" outlineLevel="1">
      <c r="A48" s="202"/>
      <c r="B48" s="201"/>
      <c r="C48" s="493">
        <f>'Перв. скв '!C48</f>
        <v>0</v>
      </c>
      <c r="D48" s="196" t="str">
        <f>'Перв. скв '!D48</f>
        <v xml:space="preserve"> - демонтаж БДЕ, ПВО</v>
      </c>
      <c r="E48" s="197" t="str">
        <f>'Перв. скв '!E48</f>
        <v>ООО "Буровая компания "Евразия"</v>
      </c>
      <c r="F48" s="198" t="str">
        <f>'Перв. скв '!F48</f>
        <v>операция</v>
      </c>
      <c r="G48" s="199">
        <f>'Перв. скв '!$V48*G$13</f>
        <v>0</v>
      </c>
      <c r="H48" s="199">
        <f>'Перв. скв '!$W48*G$13</f>
        <v>0</v>
      </c>
      <c r="I48" s="199">
        <f>'2'!$V48*I$13</f>
        <v>0</v>
      </c>
      <c r="J48" s="199">
        <f>'2'!$W48*I$13</f>
        <v>0</v>
      </c>
      <c r="K48" s="199">
        <f>'3'!$V48*K$13</f>
        <v>0</v>
      </c>
      <c r="L48" s="199">
        <f>'3'!$W48*K$13</f>
        <v>0</v>
      </c>
      <c r="M48" s="199">
        <f>'4'!$V48*M$13</f>
        <v>0</v>
      </c>
      <c r="N48" s="199">
        <f>'4'!$W48*M$13</f>
        <v>0</v>
      </c>
      <c r="O48" s="199">
        <f>'5'!$V48*O$13</f>
        <v>0</v>
      </c>
      <c r="P48" s="199">
        <f>'5'!$W48*O$13</f>
        <v>0</v>
      </c>
      <c r="Q48" s="199">
        <f>'6'!$V48*Q$13</f>
        <v>0</v>
      </c>
      <c r="R48" s="199">
        <f>'6'!$W48*Q$13</f>
        <v>0</v>
      </c>
      <c r="S48" s="199">
        <f>'7'!$V48*S$13</f>
        <v>0</v>
      </c>
      <c r="T48" s="199">
        <f>'7'!$W48*S$13</f>
        <v>0</v>
      </c>
      <c r="U48" s="199">
        <f>'8'!$V48*U$13</f>
        <v>0</v>
      </c>
      <c r="V48" s="199">
        <f>'8'!$W48*U$13</f>
        <v>0</v>
      </c>
      <c r="W48" s="199">
        <f>'9'!$V48*W$13</f>
        <v>0</v>
      </c>
      <c r="X48" s="199">
        <f>'9'!$W48*W$13</f>
        <v>0</v>
      </c>
      <c r="Y48" s="199">
        <f>ВЗ!$V48*Y$13</f>
        <v>0</v>
      </c>
      <c r="Z48" s="199">
        <f>ВЗ!$W48*Y$13</f>
        <v>0</v>
      </c>
      <c r="AA48" s="199">
        <f>'ГС без пил 1000м гор'!$V48*AA$13</f>
        <v>0</v>
      </c>
      <c r="AB48" s="199">
        <f>'ГС без пил 1000м гор'!$W48*AA$13</f>
        <v>0</v>
      </c>
      <c r="AC48" s="199">
        <f>'ГС пил 1500м гор'!$V48*AC$13</f>
        <v>0</v>
      </c>
      <c r="AD48" s="199">
        <f>'ГС пил 1500м гор'!$W48*AC$13</f>
        <v>0</v>
      </c>
      <c r="AE48" s="199">
        <f>'ГС без пилот 1500м гор'!$V48*AE$13</f>
        <v>0</v>
      </c>
      <c r="AF48" s="199">
        <f>'ГС без пилот 1500м гор'!$W48*AE$13</f>
        <v>0</v>
      </c>
      <c r="AG48" s="199">
        <f>'ГСЮра без пил МГРП'!$V48*AG$13</f>
        <v>0</v>
      </c>
      <c r="AH48" s="199">
        <f>'ГСЮра без пил МГРП'!$W48*AG$13</f>
        <v>0</v>
      </c>
      <c r="AI48" s="199">
        <f>'ГСЮра пил МСГРП'!$V48*AI$13</f>
        <v>0</v>
      </c>
      <c r="AJ48" s="199">
        <f>'ГСЮра пил МСГРП'!$W48*AI$13</f>
        <v>0</v>
      </c>
      <c r="AK48" s="199">
        <f>'ГСЮра керн ГИС'!$V48*AK$13</f>
        <v>0</v>
      </c>
      <c r="AL48" s="199">
        <f>'ГСЮра керн ГИС'!$W48*AK$13</f>
        <v>0</v>
      </c>
      <c r="AM48" s="199">
        <f>Посл.скв.!$V48*AM$13</f>
        <v>0</v>
      </c>
      <c r="AN48" s="199">
        <f>Посл.скв.!$W48*AM$13</f>
        <v>0</v>
      </c>
      <c r="AO48" s="199">
        <f t="shared" si="6"/>
        <v>0</v>
      </c>
      <c r="AP48" s="199">
        <f t="shared" si="7"/>
        <v>0</v>
      </c>
    </row>
    <row r="49" spans="1:42" ht="14.25" customHeight="1" outlineLevel="1">
      <c r="A49" s="202"/>
      <c r="B49" s="201"/>
      <c r="C49" s="493">
        <f>'Перв. скв '!C49</f>
        <v>0</v>
      </c>
      <c r="D49" s="196" t="str">
        <f>'Перв. скв '!D49</f>
        <v xml:space="preserve"> - ликвидация водяного колодца</v>
      </c>
      <c r="E49" s="197" t="str">
        <f>'Перв. скв '!E49</f>
        <v>ООО "Буровая компания "Евразия"</v>
      </c>
      <c r="F49" s="198" t="str">
        <f>'Перв. скв '!F49</f>
        <v>операция</v>
      </c>
      <c r="G49" s="199">
        <f>'Перв. скв '!$V49*G$13</f>
        <v>0</v>
      </c>
      <c r="H49" s="199">
        <f>'Перв. скв '!$W49*G$13</f>
        <v>0</v>
      </c>
      <c r="I49" s="199">
        <f>'2'!$V49*I$13</f>
        <v>0</v>
      </c>
      <c r="J49" s="199">
        <f>'2'!$W49*I$13</f>
        <v>0</v>
      </c>
      <c r="K49" s="199">
        <f>'3'!$V49*K$13</f>
        <v>0</v>
      </c>
      <c r="L49" s="199">
        <f>'3'!$W49*K$13</f>
        <v>0</v>
      </c>
      <c r="M49" s="199">
        <f>'4'!$V49*M$13</f>
        <v>0</v>
      </c>
      <c r="N49" s="199">
        <f>'4'!$W49*M$13</f>
        <v>0</v>
      </c>
      <c r="O49" s="199">
        <f>'5'!$V49*O$13</f>
        <v>0</v>
      </c>
      <c r="P49" s="199">
        <f>'5'!$W49*O$13</f>
        <v>0</v>
      </c>
      <c r="Q49" s="199">
        <f>'6'!$V49*Q$13</f>
        <v>0</v>
      </c>
      <c r="R49" s="199">
        <f>'6'!$W49*Q$13</f>
        <v>0</v>
      </c>
      <c r="S49" s="199">
        <f>'7'!$V49*S$13</f>
        <v>0</v>
      </c>
      <c r="T49" s="199">
        <f>'7'!$W49*S$13</f>
        <v>0</v>
      </c>
      <c r="U49" s="199">
        <f>'8'!$V49*U$13</f>
        <v>0</v>
      </c>
      <c r="V49" s="199">
        <f>'8'!$W49*U$13</f>
        <v>0</v>
      </c>
      <c r="W49" s="199">
        <f>'9'!$V49*W$13</f>
        <v>0</v>
      </c>
      <c r="X49" s="199">
        <f>'9'!$W49*W$13</f>
        <v>0</v>
      </c>
      <c r="Y49" s="199">
        <f>ВЗ!$V49*Y$13</f>
        <v>0</v>
      </c>
      <c r="Z49" s="199">
        <f>ВЗ!$W49*Y$13</f>
        <v>0</v>
      </c>
      <c r="AA49" s="199">
        <f>'ГС без пил 1000м гор'!$V49*AA$13</f>
        <v>0</v>
      </c>
      <c r="AB49" s="199">
        <f>'ГС без пил 1000м гор'!$W49*AA$13</f>
        <v>0</v>
      </c>
      <c r="AC49" s="199">
        <f>'ГС пил 1500м гор'!$V49*AC$13</f>
        <v>0</v>
      </c>
      <c r="AD49" s="199">
        <f>'ГС пил 1500м гор'!$W49*AC$13</f>
        <v>0</v>
      </c>
      <c r="AE49" s="199">
        <f>'ГС без пилот 1500м гор'!$V49*AE$13</f>
        <v>0</v>
      </c>
      <c r="AF49" s="199">
        <f>'ГС без пилот 1500м гор'!$W49*AE$13</f>
        <v>0</v>
      </c>
      <c r="AG49" s="199">
        <f>'ГСЮра без пил МГРП'!$V49*AG$13</f>
        <v>0</v>
      </c>
      <c r="AH49" s="199">
        <f>'ГСЮра без пил МГРП'!$W49*AG$13</f>
        <v>0</v>
      </c>
      <c r="AI49" s="199">
        <f>'ГСЮра пил МСГРП'!$V49*AI$13</f>
        <v>0</v>
      </c>
      <c r="AJ49" s="199">
        <f>'ГСЮра пил МСГРП'!$W49*AI$13</f>
        <v>0</v>
      </c>
      <c r="AK49" s="199">
        <f>'ГСЮра керн ГИС'!$V49*AK$13</f>
        <v>0</v>
      </c>
      <c r="AL49" s="199">
        <f>'ГСЮра керн ГИС'!$W49*AK$13</f>
        <v>0</v>
      </c>
      <c r="AM49" s="199">
        <f>Посл.скв.!$V49*AM$13</f>
        <v>0</v>
      </c>
      <c r="AN49" s="199">
        <f>Посл.скв.!$W49*AM$13</f>
        <v>0</v>
      </c>
      <c r="AO49" s="199">
        <f t="shared" ref="AO49:AO67" si="8">AM49+AK49+AI49+AG49+AE49+AC49+AA49+Y49++W49+U49+S49+Q49+M49+O49+K49+I49+G49</f>
        <v>0</v>
      </c>
      <c r="AP49" s="199">
        <f t="shared" ref="AP49:AP67" si="9">AN49+AL49+AJ49+AH49+AF49+AD49+AB49+Z49++X49+V49+T49+R49+N49+P49+L49+J49+H49</f>
        <v>0</v>
      </c>
    </row>
    <row r="50" spans="1:42" ht="14.25" customHeight="1" outlineLevel="1">
      <c r="A50" s="202"/>
      <c r="B50" s="201"/>
      <c r="C50" s="493">
        <f>'Перв. скв '!C50</f>
        <v>0</v>
      </c>
      <c r="D50" s="196">
        <f>'Перв. скв '!D50</f>
        <v>0</v>
      </c>
      <c r="E50" s="197" t="str">
        <f>'Перв. скв '!E50</f>
        <v>ООО "Буровая компания "Евразия"</v>
      </c>
      <c r="F50" s="198" t="str">
        <f>'Перв. скв '!F50</f>
        <v>операция</v>
      </c>
      <c r="G50" s="199">
        <f>'Перв. скв '!$V50*G$13</f>
        <v>0</v>
      </c>
      <c r="H50" s="199">
        <f>'Перв. скв '!$W50*G$13</f>
        <v>0</v>
      </c>
      <c r="I50" s="199">
        <f>'2'!$V50*I$13</f>
        <v>0</v>
      </c>
      <c r="J50" s="199">
        <f>'2'!$W50*I$13</f>
        <v>0</v>
      </c>
      <c r="K50" s="199">
        <f>'3'!$V50*K$13</f>
        <v>0</v>
      </c>
      <c r="L50" s="199">
        <f>'3'!$W50*K$13</f>
        <v>0</v>
      </c>
      <c r="M50" s="199">
        <f>'4'!$V50*M$13</f>
        <v>0</v>
      </c>
      <c r="N50" s="199">
        <f>'4'!$W50*M$13</f>
        <v>0</v>
      </c>
      <c r="O50" s="199">
        <f>'5'!$V50*O$13</f>
        <v>0</v>
      </c>
      <c r="P50" s="199">
        <f>'5'!$W50*O$13</f>
        <v>0</v>
      </c>
      <c r="Q50" s="199">
        <f>'6'!$V50*Q$13</f>
        <v>0</v>
      </c>
      <c r="R50" s="199">
        <f>'6'!$W50*Q$13</f>
        <v>0</v>
      </c>
      <c r="S50" s="199">
        <f>'7'!$V50*S$13</f>
        <v>0</v>
      </c>
      <c r="T50" s="199">
        <f>'7'!$W50*S$13</f>
        <v>0</v>
      </c>
      <c r="U50" s="199">
        <f>'8'!$V50*U$13</f>
        <v>0</v>
      </c>
      <c r="V50" s="199">
        <f>'8'!$W50*U$13</f>
        <v>0</v>
      </c>
      <c r="W50" s="199">
        <f>'9'!$V50*W$13</f>
        <v>0</v>
      </c>
      <c r="X50" s="199">
        <f>'9'!$W50*W$13</f>
        <v>0</v>
      </c>
      <c r="Y50" s="199">
        <f>ВЗ!$V50*Y$13</f>
        <v>0</v>
      </c>
      <c r="Z50" s="199">
        <f>ВЗ!$W50*Y$13</f>
        <v>0</v>
      </c>
      <c r="AA50" s="199">
        <f>'ГС без пил 1000м гор'!$V50*AA$13</f>
        <v>0</v>
      </c>
      <c r="AB50" s="199">
        <f>'ГС без пил 1000м гор'!$W50*AA$13</f>
        <v>0</v>
      </c>
      <c r="AC50" s="199">
        <f>'ГС пил 1500м гор'!$V50*AC$13</f>
        <v>0</v>
      </c>
      <c r="AD50" s="199">
        <f>'ГС пил 1500м гор'!$W50*AC$13</f>
        <v>0</v>
      </c>
      <c r="AE50" s="199">
        <f>'ГС без пилот 1500м гор'!$V50*AE$13</f>
        <v>0</v>
      </c>
      <c r="AF50" s="199">
        <f>'ГС без пилот 1500м гор'!$W50*AE$13</f>
        <v>0</v>
      </c>
      <c r="AG50" s="199">
        <f>'ГСЮра без пил МГРП'!$V50*AG$13</f>
        <v>0</v>
      </c>
      <c r="AH50" s="199">
        <f>'ГСЮра без пил МГРП'!$W50*AG$13</f>
        <v>0</v>
      </c>
      <c r="AI50" s="199">
        <f>'ГСЮра пил МСГРП'!$V50*AI$13</f>
        <v>0</v>
      </c>
      <c r="AJ50" s="199">
        <f>'ГСЮра пил МСГРП'!$W50*AI$13</f>
        <v>0</v>
      </c>
      <c r="AK50" s="199">
        <f>'ГСЮра керн ГИС'!$V50*AK$13</f>
        <v>0</v>
      </c>
      <c r="AL50" s="199">
        <f>'ГСЮра керн ГИС'!$W50*AK$13</f>
        <v>0</v>
      </c>
      <c r="AM50" s="199">
        <f>Посл.скв.!$V50*AM$13</f>
        <v>0</v>
      </c>
      <c r="AN50" s="199">
        <f>Посл.скв.!$W50*AM$13</f>
        <v>0</v>
      </c>
      <c r="AO50" s="199">
        <f t="shared" si="8"/>
        <v>0</v>
      </c>
      <c r="AP50" s="199">
        <f t="shared" si="9"/>
        <v>0</v>
      </c>
    </row>
    <row r="51" spans="1:42" ht="14.25" customHeight="1" outlineLevel="1">
      <c r="A51" s="202"/>
      <c r="B51" s="201"/>
      <c r="C51" s="493">
        <f>'Перв. скв '!C51</f>
        <v>0</v>
      </c>
      <c r="D51" s="196">
        <f>'Перв. скв '!D51</f>
        <v>0</v>
      </c>
      <c r="E51" s="197" t="str">
        <f>'Перв. скв '!E51</f>
        <v>ООО "Буровая компания "Евразия"</v>
      </c>
      <c r="F51" s="198" t="str">
        <f>'Перв. скв '!F51</f>
        <v>операция</v>
      </c>
      <c r="G51" s="199">
        <f>'Перв. скв '!$V51*G$13</f>
        <v>0</v>
      </c>
      <c r="H51" s="199">
        <f>'Перв. скв '!$W51*G$13</f>
        <v>0</v>
      </c>
      <c r="I51" s="199">
        <f>'2'!$V51*I$13</f>
        <v>0</v>
      </c>
      <c r="J51" s="199">
        <f>'2'!$W51*I$13</f>
        <v>0</v>
      </c>
      <c r="K51" s="199">
        <f>'3'!$V51*K$13</f>
        <v>0</v>
      </c>
      <c r="L51" s="199">
        <f>'3'!$W51*K$13</f>
        <v>0</v>
      </c>
      <c r="M51" s="199">
        <f>'4'!$V51*M$13</f>
        <v>0</v>
      </c>
      <c r="N51" s="199">
        <f>'4'!$W51*M$13</f>
        <v>0</v>
      </c>
      <c r="O51" s="199">
        <f>'5'!$V51*O$13</f>
        <v>0</v>
      </c>
      <c r="P51" s="199">
        <f>'5'!$W51*O$13</f>
        <v>0</v>
      </c>
      <c r="Q51" s="199">
        <f>'6'!$V51*Q$13</f>
        <v>0</v>
      </c>
      <c r="R51" s="199">
        <f>'6'!$W51*Q$13</f>
        <v>0</v>
      </c>
      <c r="S51" s="199">
        <f>'7'!$V51*S$13</f>
        <v>0</v>
      </c>
      <c r="T51" s="199">
        <f>'7'!$W51*S$13</f>
        <v>0</v>
      </c>
      <c r="U51" s="199">
        <f>'8'!$V51*U$13</f>
        <v>0</v>
      </c>
      <c r="V51" s="199">
        <f>'8'!$W51*U$13</f>
        <v>0</v>
      </c>
      <c r="W51" s="199">
        <f>'9'!$V51*W$13</f>
        <v>0</v>
      </c>
      <c r="X51" s="199">
        <f>'9'!$W51*W$13</f>
        <v>0</v>
      </c>
      <c r="Y51" s="199">
        <f>ВЗ!$V51*Y$13</f>
        <v>0</v>
      </c>
      <c r="Z51" s="199">
        <f>ВЗ!$W51*Y$13</f>
        <v>0</v>
      </c>
      <c r="AA51" s="199">
        <f>'ГС без пил 1000м гор'!$V51*AA$13</f>
        <v>0</v>
      </c>
      <c r="AB51" s="199">
        <f>'ГС без пил 1000м гор'!$W51*AA$13</f>
        <v>0</v>
      </c>
      <c r="AC51" s="199">
        <f>'ГС пил 1500м гор'!$V51*AC$13</f>
        <v>0</v>
      </c>
      <c r="AD51" s="199">
        <f>'ГС пил 1500м гор'!$W51*AC$13</f>
        <v>0</v>
      </c>
      <c r="AE51" s="199">
        <f>'ГС без пилот 1500м гор'!$V51*AE$13</f>
        <v>0</v>
      </c>
      <c r="AF51" s="199">
        <f>'ГС без пилот 1500м гор'!$W51*AE$13</f>
        <v>0</v>
      </c>
      <c r="AG51" s="199">
        <f>'ГСЮра без пил МГРП'!$V51*AG$13</f>
        <v>0</v>
      </c>
      <c r="AH51" s="199">
        <f>'ГСЮра без пил МГРП'!$W51*AG$13</f>
        <v>0</v>
      </c>
      <c r="AI51" s="199">
        <f>'ГСЮра пил МСГРП'!$V51*AI$13</f>
        <v>0</v>
      </c>
      <c r="AJ51" s="199">
        <f>'ГСЮра пил МСГРП'!$W51*AI$13</f>
        <v>0</v>
      </c>
      <c r="AK51" s="199">
        <f>'ГСЮра керн ГИС'!$V51*AK$13</f>
        <v>0</v>
      </c>
      <c r="AL51" s="199">
        <f>'ГСЮра керн ГИС'!$W51*AK$13</f>
        <v>0</v>
      </c>
      <c r="AM51" s="199">
        <f>Посл.скв.!$V51*AM$13</f>
        <v>0</v>
      </c>
      <c r="AN51" s="199">
        <f>Посл.скв.!$W51*AM$13</f>
        <v>0</v>
      </c>
      <c r="AO51" s="199">
        <f t="shared" si="8"/>
        <v>0</v>
      </c>
      <c r="AP51" s="199">
        <f t="shared" si="9"/>
        <v>0</v>
      </c>
    </row>
    <row r="52" spans="1:42" ht="14.25" customHeight="1" outlineLevel="1">
      <c r="A52" s="202"/>
      <c r="B52" s="201"/>
      <c r="C52" s="493">
        <f>'Перв. скв '!C52</f>
        <v>0</v>
      </c>
      <c r="D52" s="196">
        <f>'Перв. скв '!D52</f>
        <v>0</v>
      </c>
      <c r="E52" s="197" t="str">
        <f>'Перв. скв '!E52</f>
        <v>ООО "Буровая компания "Евразия"</v>
      </c>
      <c r="F52" s="198" t="str">
        <f>'Перв. скв '!F52</f>
        <v>операция</v>
      </c>
      <c r="G52" s="199">
        <f>'Перв. скв '!$V52*G$13</f>
        <v>0</v>
      </c>
      <c r="H52" s="199">
        <f>'Перв. скв '!$W52*G$13</f>
        <v>0</v>
      </c>
      <c r="I52" s="199">
        <f>'2'!$V52*I$13</f>
        <v>0</v>
      </c>
      <c r="J52" s="199">
        <f>'2'!$W52*I$13</f>
        <v>0</v>
      </c>
      <c r="K52" s="199">
        <f>'3'!$V52*K$13</f>
        <v>0</v>
      </c>
      <c r="L52" s="199">
        <f>'3'!$W52*K$13</f>
        <v>0</v>
      </c>
      <c r="M52" s="199">
        <f>'4'!$V52*M$13</f>
        <v>0</v>
      </c>
      <c r="N52" s="199">
        <f>'4'!$W52*M$13</f>
        <v>0</v>
      </c>
      <c r="O52" s="199">
        <f>'5'!$V52*O$13</f>
        <v>0</v>
      </c>
      <c r="P52" s="199">
        <f>'5'!$W52*O$13</f>
        <v>0</v>
      </c>
      <c r="Q52" s="199">
        <f>'6'!$V52*Q$13</f>
        <v>0</v>
      </c>
      <c r="R52" s="199">
        <f>'6'!$W52*Q$13</f>
        <v>0</v>
      </c>
      <c r="S52" s="199">
        <f>'7'!$V52*S$13</f>
        <v>0</v>
      </c>
      <c r="T52" s="199">
        <f>'7'!$W52*S$13</f>
        <v>0</v>
      </c>
      <c r="U52" s="199">
        <f>'8'!$V52*U$13</f>
        <v>0</v>
      </c>
      <c r="V52" s="199">
        <f>'8'!$W52*U$13</f>
        <v>0</v>
      </c>
      <c r="W52" s="199">
        <f>'9'!$V52*W$13</f>
        <v>0</v>
      </c>
      <c r="X52" s="199">
        <f>'9'!$W52*W$13</f>
        <v>0</v>
      </c>
      <c r="Y52" s="199">
        <f>ВЗ!$V52*Y$13</f>
        <v>0</v>
      </c>
      <c r="Z52" s="199">
        <f>ВЗ!$W52*Y$13</f>
        <v>0</v>
      </c>
      <c r="AA52" s="199">
        <f>'ГС без пил 1000м гор'!$V52*AA$13</f>
        <v>0</v>
      </c>
      <c r="AB52" s="199">
        <f>'ГС без пил 1000м гор'!$W52*AA$13</f>
        <v>0</v>
      </c>
      <c r="AC52" s="199">
        <f>'ГС пил 1500м гор'!$V52*AC$13</f>
        <v>0</v>
      </c>
      <c r="AD52" s="199">
        <f>'ГС пил 1500м гор'!$W52*AC$13</f>
        <v>0</v>
      </c>
      <c r="AE52" s="199">
        <f>'ГС без пилот 1500м гор'!$V52*AE$13</f>
        <v>0</v>
      </c>
      <c r="AF52" s="199">
        <f>'ГС без пилот 1500м гор'!$W52*AE$13</f>
        <v>0</v>
      </c>
      <c r="AG52" s="199">
        <f>'ГСЮра без пил МГРП'!$V52*AG$13</f>
        <v>0</v>
      </c>
      <c r="AH52" s="199">
        <f>'ГСЮра без пил МГРП'!$W52*AG$13</f>
        <v>0</v>
      </c>
      <c r="AI52" s="199">
        <f>'ГСЮра пил МСГРП'!$V52*AI$13</f>
        <v>0</v>
      </c>
      <c r="AJ52" s="199">
        <f>'ГСЮра пил МСГРП'!$W52*AI$13</f>
        <v>0</v>
      </c>
      <c r="AK52" s="199">
        <f>'ГСЮра керн ГИС'!$V52*AK$13</f>
        <v>0</v>
      </c>
      <c r="AL52" s="199">
        <f>'ГСЮра керн ГИС'!$W52*AK$13</f>
        <v>0</v>
      </c>
      <c r="AM52" s="199">
        <f>Посл.скв.!$V52*AM$13</f>
        <v>0</v>
      </c>
      <c r="AN52" s="199">
        <f>Посл.скв.!$W52*AM$13</f>
        <v>0</v>
      </c>
      <c r="AO52" s="199">
        <f t="shared" si="8"/>
        <v>0</v>
      </c>
      <c r="AP52" s="199">
        <f t="shared" si="9"/>
        <v>0</v>
      </c>
    </row>
    <row r="53" spans="1:42" ht="14.25" customHeight="1" outlineLevel="1">
      <c r="A53" s="202"/>
      <c r="B53" s="201"/>
      <c r="C53" s="493">
        <f>'Перв. скв '!C53</f>
        <v>0</v>
      </c>
      <c r="D53" s="196">
        <f>'Перв. скв '!D53</f>
        <v>0</v>
      </c>
      <c r="E53" s="197" t="str">
        <f>'Перв. скв '!E53</f>
        <v>ООО "Буровая компания "Евразия"</v>
      </c>
      <c r="F53" s="198" t="str">
        <f>'Перв. скв '!F53</f>
        <v>операция</v>
      </c>
      <c r="G53" s="199">
        <f>'Перв. скв '!$V53*G$13</f>
        <v>0</v>
      </c>
      <c r="H53" s="199">
        <f>'Перв. скв '!$W53*G$13</f>
        <v>0</v>
      </c>
      <c r="I53" s="199">
        <f>'2'!$V53*I$13</f>
        <v>0</v>
      </c>
      <c r="J53" s="199">
        <f>'2'!$W53*I$13</f>
        <v>0</v>
      </c>
      <c r="K53" s="199">
        <f>'3'!$V53*K$13</f>
        <v>0</v>
      </c>
      <c r="L53" s="199">
        <f>'3'!$W53*K$13</f>
        <v>0</v>
      </c>
      <c r="M53" s="199">
        <f>'4'!$V53*M$13</f>
        <v>0</v>
      </c>
      <c r="N53" s="199">
        <f>'4'!$W53*M$13</f>
        <v>0</v>
      </c>
      <c r="O53" s="199">
        <f>'5'!$V53*O$13</f>
        <v>0</v>
      </c>
      <c r="P53" s="199">
        <f>'5'!$W53*O$13</f>
        <v>0</v>
      </c>
      <c r="Q53" s="199">
        <f>'6'!$V53*Q$13</f>
        <v>0</v>
      </c>
      <c r="R53" s="199">
        <f>'6'!$W53*Q$13</f>
        <v>0</v>
      </c>
      <c r="S53" s="199">
        <f>'7'!$V53*S$13</f>
        <v>0</v>
      </c>
      <c r="T53" s="199">
        <f>'7'!$W53*S$13</f>
        <v>0</v>
      </c>
      <c r="U53" s="199">
        <f>'8'!$V53*U$13</f>
        <v>0</v>
      </c>
      <c r="V53" s="199">
        <f>'8'!$W53*U$13</f>
        <v>0</v>
      </c>
      <c r="W53" s="199">
        <f>'9'!$V53*W$13</f>
        <v>0</v>
      </c>
      <c r="X53" s="199">
        <f>'9'!$W53*W$13</f>
        <v>0</v>
      </c>
      <c r="Y53" s="199">
        <f>ВЗ!$V53*Y$13</f>
        <v>0</v>
      </c>
      <c r="Z53" s="199">
        <f>ВЗ!$W53*Y$13</f>
        <v>0</v>
      </c>
      <c r="AA53" s="199">
        <f>'ГС без пил 1000м гор'!$V53*AA$13</f>
        <v>0</v>
      </c>
      <c r="AB53" s="199">
        <f>'ГС без пил 1000м гор'!$W53*AA$13</f>
        <v>0</v>
      </c>
      <c r="AC53" s="199">
        <f>'ГС пил 1500м гор'!$V53*AC$13</f>
        <v>0</v>
      </c>
      <c r="AD53" s="199">
        <f>'ГС пил 1500м гор'!$W53*AC$13</f>
        <v>0</v>
      </c>
      <c r="AE53" s="199">
        <f>'ГС без пилот 1500м гор'!$V53*AE$13</f>
        <v>0</v>
      </c>
      <c r="AF53" s="199">
        <f>'ГС без пилот 1500м гор'!$W53*AE$13</f>
        <v>0</v>
      </c>
      <c r="AG53" s="199">
        <f>'ГСЮра без пил МГРП'!$V53*AG$13</f>
        <v>0</v>
      </c>
      <c r="AH53" s="199">
        <f>'ГСЮра без пил МГРП'!$W53*AG$13</f>
        <v>0</v>
      </c>
      <c r="AI53" s="199">
        <f>'ГСЮра пил МСГРП'!$V53*AI$13</f>
        <v>0</v>
      </c>
      <c r="AJ53" s="199">
        <f>'ГСЮра пил МСГРП'!$W53*AI$13</f>
        <v>0</v>
      </c>
      <c r="AK53" s="199">
        <f>'ГСЮра керн ГИС'!$V53*AK$13</f>
        <v>0</v>
      </c>
      <c r="AL53" s="199">
        <f>'ГСЮра керн ГИС'!$W53*AK$13</f>
        <v>0</v>
      </c>
      <c r="AM53" s="199">
        <f>Посл.скв.!$V53*AM$13</f>
        <v>0</v>
      </c>
      <c r="AN53" s="199">
        <f>Посл.скв.!$W53*AM$13</f>
        <v>0</v>
      </c>
      <c r="AO53" s="199">
        <f t="shared" si="8"/>
        <v>0</v>
      </c>
      <c r="AP53" s="199">
        <f t="shared" si="9"/>
        <v>0</v>
      </c>
    </row>
    <row r="54" spans="1:42" ht="14.25" customHeight="1" outlineLevel="1">
      <c r="A54" s="202"/>
      <c r="B54" s="201"/>
      <c r="C54" s="494">
        <f>'Перв. скв '!C54</f>
        <v>0</v>
      </c>
      <c r="D54" s="196">
        <f>'Перв. скв '!D54</f>
        <v>0</v>
      </c>
      <c r="E54" s="197" t="str">
        <f>'Перв. скв '!E54</f>
        <v>ООО "Буровая компания "Евразия"</v>
      </c>
      <c r="F54" s="198" t="str">
        <f>'Перв. скв '!F54</f>
        <v>операция</v>
      </c>
      <c r="G54" s="199">
        <f>'Перв. скв '!$V54*G$13</f>
        <v>0</v>
      </c>
      <c r="H54" s="199">
        <f>'Перв. скв '!$W54*G$13</f>
        <v>0</v>
      </c>
      <c r="I54" s="199">
        <f>'2'!$V54*I$13</f>
        <v>0</v>
      </c>
      <c r="J54" s="199">
        <f>'2'!$W54*I$13</f>
        <v>0</v>
      </c>
      <c r="K54" s="199">
        <f>'3'!$V54*K$13</f>
        <v>0</v>
      </c>
      <c r="L54" s="199">
        <f>'3'!$W54*K$13</f>
        <v>0</v>
      </c>
      <c r="M54" s="199">
        <f>'4'!$V54*M$13</f>
        <v>0</v>
      </c>
      <c r="N54" s="199">
        <f>'4'!$W54*M$13</f>
        <v>0</v>
      </c>
      <c r="O54" s="199">
        <f>'5'!$V54*O$13</f>
        <v>0</v>
      </c>
      <c r="P54" s="199">
        <f>'5'!$W54*O$13</f>
        <v>0</v>
      </c>
      <c r="Q54" s="199">
        <f>'6'!$V54*Q$13</f>
        <v>0</v>
      </c>
      <c r="R54" s="199">
        <f>'6'!$W54*Q$13</f>
        <v>0</v>
      </c>
      <c r="S54" s="199">
        <f>'7'!$V54*S$13</f>
        <v>0</v>
      </c>
      <c r="T54" s="199">
        <f>'7'!$W54*S$13</f>
        <v>0</v>
      </c>
      <c r="U54" s="199">
        <f>'8'!$V54*U$13</f>
        <v>0</v>
      </c>
      <c r="V54" s="199">
        <f>'8'!$W54*U$13</f>
        <v>0</v>
      </c>
      <c r="W54" s="199">
        <f>'9'!$V54*W$13</f>
        <v>0</v>
      </c>
      <c r="X54" s="199">
        <f>'9'!$W54*W$13</f>
        <v>0</v>
      </c>
      <c r="Y54" s="199">
        <f>ВЗ!$V54*Y$13</f>
        <v>0</v>
      </c>
      <c r="Z54" s="199">
        <f>ВЗ!$W54*Y$13</f>
        <v>0</v>
      </c>
      <c r="AA54" s="199">
        <f>'ГС без пил 1000м гор'!$V54*AA$13</f>
        <v>0</v>
      </c>
      <c r="AB54" s="199">
        <f>'ГС без пил 1000м гор'!$W54*AA$13</f>
        <v>0</v>
      </c>
      <c r="AC54" s="199">
        <f>'ГС пил 1500м гор'!$V54*AC$13</f>
        <v>0</v>
      </c>
      <c r="AD54" s="199">
        <f>'ГС пил 1500м гор'!$W54*AC$13</f>
        <v>0</v>
      </c>
      <c r="AE54" s="199">
        <f>'ГС без пилот 1500м гор'!$V54*AE$13</f>
        <v>0</v>
      </c>
      <c r="AF54" s="199">
        <f>'ГС без пилот 1500м гор'!$W54*AE$13</f>
        <v>0</v>
      </c>
      <c r="AG54" s="199">
        <f>'ГСЮра без пил МГРП'!$V54*AG$13</f>
        <v>0</v>
      </c>
      <c r="AH54" s="199">
        <f>'ГСЮра без пил МГРП'!$W54*AG$13</f>
        <v>0</v>
      </c>
      <c r="AI54" s="199">
        <f>'ГСЮра пил МСГРП'!$V54*AI$13</f>
        <v>0</v>
      </c>
      <c r="AJ54" s="199">
        <f>'ГСЮра пил МСГРП'!$W54*AI$13</f>
        <v>0</v>
      </c>
      <c r="AK54" s="199">
        <f>'ГСЮра керн ГИС'!$V54*AK$13</f>
        <v>0</v>
      </c>
      <c r="AL54" s="199">
        <f>'ГСЮра керн ГИС'!$W54*AK$13</f>
        <v>0</v>
      </c>
      <c r="AM54" s="199">
        <f>Посл.скв.!$V54*AM$13</f>
        <v>0</v>
      </c>
      <c r="AN54" s="199">
        <f>Посл.скв.!$W54*AM$13</f>
        <v>0</v>
      </c>
      <c r="AO54" s="199">
        <f t="shared" si="8"/>
        <v>0</v>
      </c>
      <c r="AP54" s="199">
        <f t="shared" si="9"/>
        <v>0</v>
      </c>
    </row>
    <row r="55" spans="1:42" ht="14.25" customHeight="1" outlineLevel="1">
      <c r="A55" s="202"/>
      <c r="B55" s="201"/>
      <c r="C55" s="489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196" t="str">
        <f>'Перв. скв '!D55</f>
        <v>Демобилизация БУ</v>
      </c>
      <c r="E55" s="197" t="str">
        <f>'Перв. скв '!E55</f>
        <v>ООО "Буровая компания "Евразия"</v>
      </c>
      <c r="F55" s="198" t="str">
        <f>'Перв. скв '!F55</f>
        <v>операция</v>
      </c>
      <c r="G55" s="199">
        <f>'Перв. скв '!$V55*G$13</f>
        <v>0</v>
      </c>
      <c r="H55" s="199">
        <f>'Перв. скв '!$W55*G$13</f>
        <v>0</v>
      </c>
      <c r="I55" s="199">
        <f>'2'!$V55*I$13</f>
        <v>0</v>
      </c>
      <c r="J55" s="199">
        <f>'2'!$W55*I$13</f>
        <v>0</v>
      </c>
      <c r="K55" s="199">
        <f>'3'!$V55*K$13</f>
        <v>0</v>
      </c>
      <c r="L55" s="199">
        <f>'3'!$W55*K$13</f>
        <v>0</v>
      </c>
      <c r="M55" s="199">
        <f>'4'!$V55*M$13</f>
        <v>0</v>
      </c>
      <c r="N55" s="199">
        <f>'4'!$W55*M$13</f>
        <v>0</v>
      </c>
      <c r="O55" s="199">
        <f>'5'!$V55*O$13</f>
        <v>0</v>
      </c>
      <c r="P55" s="199">
        <f>'5'!$W55*O$13</f>
        <v>0</v>
      </c>
      <c r="Q55" s="199">
        <f>'6'!$V55*Q$13</f>
        <v>0</v>
      </c>
      <c r="R55" s="199">
        <f>'6'!$W55*Q$13</f>
        <v>0</v>
      </c>
      <c r="S55" s="199">
        <f>'7'!$V55*S$13</f>
        <v>0</v>
      </c>
      <c r="T55" s="199">
        <f>'7'!$W55*S$13</f>
        <v>0</v>
      </c>
      <c r="U55" s="199">
        <f>'8'!$V55*U$13</f>
        <v>0</v>
      </c>
      <c r="V55" s="199">
        <f>'8'!$W55*U$13</f>
        <v>0</v>
      </c>
      <c r="W55" s="199">
        <f>'9'!$V55*W$13</f>
        <v>0</v>
      </c>
      <c r="X55" s="199">
        <f>'9'!$W55*W$13</f>
        <v>0</v>
      </c>
      <c r="Y55" s="199">
        <f>ВЗ!$V55*Y$13</f>
        <v>0</v>
      </c>
      <c r="Z55" s="199">
        <f>ВЗ!$W55*Y$13</f>
        <v>0</v>
      </c>
      <c r="AA55" s="199">
        <f>'ГС без пил 1000м гор'!$V55*AA$13</f>
        <v>0</v>
      </c>
      <c r="AB55" s="199">
        <f>'ГС без пил 1000м гор'!$W55*AA$13</f>
        <v>0</v>
      </c>
      <c r="AC55" s="199">
        <f>'ГС пил 1500м гор'!$V55*AC$13</f>
        <v>0</v>
      </c>
      <c r="AD55" s="199">
        <f>'ГС пил 1500м гор'!$W55*AC$13</f>
        <v>0</v>
      </c>
      <c r="AE55" s="199">
        <f>'ГС без пилот 1500м гор'!$V55*AE$13</f>
        <v>0</v>
      </c>
      <c r="AF55" s="199">
        <f>'ГС без пилот 1500м гор'!$W55*AE$13</f>
        <v>0</v>
      </c>
      <c r="AG55" s="199">
        <f>'ГСЮра без пил МГРП'!$V55*AG$13</f>
        <v>0</v>
      </c>
      <c r="AH55" s="199">
        <f>'ГСЮра без пил МГРП'!$W55*AG$13</f>
        <v>0</v>
      </c>
      <c r="AI55" s="199">
        <f>'ГСЮра пил МСГРП'!$V55*AI$13</f>
        <v>0</v>
      </c>
      <c r="AJ55" s="199">
        <f>'ГСЮра пил МСГРП'!$W55*AI$13</f>
        <v>0</v>
      </c>
      <c r="AK55" s="199">
        <f>'ГСЮра керн ГИС'!$V55*AK$13</f>
        <v>0</v>
      </c>
      <c r="AL55" s="199">
        <f>'ГСЮра керн ГИС'!$W55*AK$13</f>
        <v>0</v>
      </c>
      <c r="AM55" s="199">
        <f>Посл.скв.!$V55*AM$13</f>
        <v>0</v>
      </c>
      <c r="AN55" s="199">
        <f>Посл.скв.!$W55*AM$13</f>
        <v>0</v>
      </c>
      <c r="AO55" s="199">
        <f t="shared" si="8"/>
        <v>0</v>
      </c>
      <c r="AP55" s="199">
        <f t="shared" si="9"/>
        <v>0</v>
      </c>
    </row>
    <row r="56" spans="1:42" ht="14.25" customHeight="1" outlineLevel="1">
      <c r="A56" s="202"/>
      <c r="B56" s="201"/>
      <c r="C56" s="490">
        <f>'Перв. скв '!C56</f>
        <v>0</v>
      </c>
      <c r="D56" s="196" t="str">
        <f>'Перв. скв '!D56</f>
        <v xml:space="preserve"> - демобилизация БУ</v>
      </c>
      <c r="E56" s="197" t="str">
        <f>'Перв. скв '!E56</f>
        <v>ООО "Буровая компания "Евразия"</v>
      </c>
      <c r="F56" s="198" t="str">
        <f>'Перв. скв '!F56</f>
        <v>операция</v>
      </c>
      <c r="G56" s="199">
        <f>'Перв. скв '!$V56*G$13</f>
        <v>0</v>
      </c>
      <c r="H56" s="199">
        <f>'Перв. скв '!$W56*G$13</f>
        <v>0</v>
      </c>
      <c r="I56" s="199">
        <f>'2'!$V56*I$13</f>
        <v>0</v>
      </c>
      <c r="J56" s="199">
        <f>'2'!$W56*I$13</f>
        <v>0</v>
      </c>
      <c r="K56" s="199">
        <f>'3'!$V56*K$13</f>
        <v>0</v>
      </c>
      <c r="L56" s="199">
        <f>'3'!$W56*K$13</f>
        <v>0</v>
      </c>
      <c r="M56" s="199">
        <f>'4'!$V56*M$13</f>
        <v>0</v>
      </c>
      <c r="N56" s="199">
        <f>'4'!$W56*M$13</f>
        <v>0</v>
      </c>
      <c r="O56" s="199">
        <f>'5'!$V56*O$13</f>
        <v>0</v>
      </c>
      <c r="P56" s="199">
        <f>'5'!$W56*O$13</f>
        <v>0</v>
      </c>
      <c r="Q56" s="199">
        <f>'6'!$V56*Q$13</f>
        <v>0</v>
      </c>
      <c r="R56" s="199">
        <f>'6'!$W56*Q$13</f>
        <v>0</v>
      </c>
      <c r="S56" s="199">
        <f>'7'!$V56*S$13</f>
        <v>0</v>
      </c>
      <c r="T56" s="199">
        <f>'7'!$W56*S$13</f>
        <v>0</v>
      </c>
      <c r="U56" s="199">
        <f>'8'!$V56*U$13</f>
        <v>0</v>
      </c>
      <c r="V56" s="199">
        <f>'8'!$W56*U$13</f>
        <v>0</v>
      </c>
      <c r="W56" s="199">
        <f>'9'!$V56*W$13</f>
        <v>0</v>
      </c>
      <c r="X56" s="199">
        <f>'9'!$W56*W$13</f>
        <v>0</v>
      </c>
      <c r="Y56" s="199">
        <f>ВЗ!$V56*Y$13</f>
        <v>0</v>
      </c>
      <c r="Z56" s="199">
        <f>ВЗ!$W56*Y$13</f>
        <v>0</v>
      </c>
      <c r="AA56" s="199">
        <f>'ГС без пил 1000м гор'!$V56*AA$13</f>
        <v>0</v>
      </c>
      <c r="AB56" s="199">
        <f>'ГС без пил 1000м гор'!$W56*AA$13</f>
        <v>0</v>
      </c>
      <c r="AC56" s="199">
        <f>'ГС пил 1500м гор'!$V56*AC$13</f>
        <v>0</v>
      </c>
      <c r="AD56" s="199">
        <f>'ГС пил 1500м гор'!$W56*AC$13</f>
        <v>0</v>
      </c>
      <c r="AE56" s="199">
        <f>'ГС без пилот 1500м гор'!$V56*AE$13</f>
        <v>0</v>
      </c>
      <c r="AF56" s="199">
        <f>'ГС без пилот 1500м гор'!$W56*AE$13</f>
        <v>0</v>
      </c>
      <c r="AG56" s="199">
        <f>'ГСЮра без пил МГРП'!$V56*AG$13</f>
        <v>0</v>
      </c>
      <c r="AH56" s="199">
        <f>'ГСЮра без пил МГРП'!$W56*AG$13</f>
        <v>0</v>
      </c>
      <c r="AI56" s="199">
        <f>'ГСЮра пил МСГРП'!$V56*AI$13</f>
        <v>0</v>
      </c>
      <c r="AJ56" s="199">
        <f>'ГСЮра пил МСГРП'!$W56*AI$13</f>
        <v>0</v>
      </c>
      <c r="AK56" s="199">
        <f>'ГСЮра керн ГИС'!$V56*AK$13</f>
        <v>0</v>
      </c>
      <c r="AL56" s="199">
        <f>'ГСЮра керн ГИС'!$W56*AK$13</f>
        <v>0</v>
      </c>
      <c r="AM56" s="199">
        <f>Посл.скв.!$V56*AM$13</f>
        <v>0</v>
      </c>
      <c r="AN56" s="199">
        <f>Посл.скв.!$W56*AM$13</f>
        <v>0</v>
      </c>
      <c r="AO56" s="199">
        <f t="shared" si="8"/>
        <v>0</v>
      </c>
      <c r="AP56" s="199">
        <f t="shared" si="9"/>
        <v>0</v>
      </c>
    </row>
    <row r="57" spans="1:42" ht="14.25" customHeight="1" outlineLevel="1">
      <c r="A57" s="202"/>
      <c r="B57" s="201"/>
      <c r="C57" s="490">
        <f>'Перв. скв '!C57</f>
        <v>0</v>
      </c>
      <c r="D57" s="196" t="str">
        <f>'Перв. скв '!D57</f>
        <v xml:space="preserve"> - демобилизация БХ и БИ</v>
      </c>
      <c r="E57" s="197" t="str">
        <f>'Перв. скв '!E57</f>
        <v>ООО "Буровая компания "Евразия"</v>
      </c>
      <c r="F57" s="198" t="str">
        <f>'Перв. скв '!F57</f>
        <v>операция</v>
      </c>
      <c r="G57" s="199">
        <f>'Перв. скв '!$V57*G$13</f>
        <v>0</v>
      </c>
      <c r="H57" s="199">
        <f>'Перв. скв '!$W57*G$13</f>
        <v>0</v>
      </c>
      <c r="I57" s="199">
        <f>'2'!$V57*I$13</f>
        <v>0</v>
      </c>
      <c r="J57" s="199">
        <f>'2'!$W57*I$13</f>
        <v>0</v>
      </c>
      <c r="K57" s="199">
        <f>'3'!$V57*K$13</f>
        <v>0</v>
      </c>
      <c r="L57" s="199">
        <f>'3'!$W57*K$13</f>
        <v>0</v>
      </c>
      <c r="M57" s="199">
        <f>'4'!$V57*M$13</f>
        <v>0</v>
      </c>
      <c r="N57" s="199">
        <f>'4'!$W57*M$13</f>
        <v>0</v>
      </c>
      <c r="O57" s="199">
        <f>'5'!$V57*O$13</f>
        <v>0</v>
      </c>
      <c r="P57" s="199">
        <f>'5'!$W57*O$13</f>
        <v>0</v>
      </c>
      <c r="Q57" s="199">
        <f>'6'!$V57*Q$13</f>
        <v>0</v>
      </c>
      <c r="R57" s="199">
        <f>'6'!$W57*Q$13</f>
        <v>0</v>
      </c>
      <c r="S57" s="199">
        <f>'7'!$V57*S$13</f>
        <v>0</v>
      </c>
      <c r="T57" s="199">
        <f>'7'!$W57*S$13</f>
        <v>0</v>
      </c>
      <c r="U57" s="199">
        <f>'8'!$V57*U$13</f>
        <v>0</v>
      </c>
      <c r="V57" s="199">
        <f>'8'!$W57*U$13</f>
        <v>0</v>
      </c>
      <c r="W57" s="199">
        <f>'9'!$V57*W$13</f>
        <v>0</v>
      </c>
      <c r="X57" s="199">
        <f>'9'!$W57*W$13</f>
        <v>0</v>
      </c>
      <c r="Y57" s="199">
        <f>ВЗ!$V57*Y$13</f>
        <v>0</v>
      </c>
      <c r="Z57" s="199">
        <f>ВЗ!$W57*Y$13</f>
        <v>0</v>
      </c>
      <c r="AA57" s="199">
        <f>'ГС без пил 1000м гор'!$V57*AA$13</f>
        <v>0</v>
      </c>
      <c r="AB57" s="199">
        <f>'ГС без пил 1000м гор'!$W57*AA$13</f>
        <v>0</v>
      </c>
      <c r="AC57" s="199">
        <f>'ГС пил 1500м гор'!$V57*AC$13</f>
        <v>0</v>
      </c>
      <c r="AD57" s="199">
        <f>'ГС пил 1500м гор'!$W57*AC$13</f>
        <v>0</v>
      </c>
      <c r="AE57" s="199">
        <f>'ГС без пилот 1500м гор'!$V57*AE$13</f>
        <v>0</v>
      </c>
      <c r="AF57" s="199">
        <f>'ГС без пилот 1500м гор'!$W57*AE$13</f>
        <v>0</v>
      </c>
      <c r="AG57" s="199">
        <f>'ГСЮра без пил МГРП'!$V57*AG$13</f>
        <v>0</v>
      </c>
      <c r="AH57" s="199">
        <f>'ГСЮра без пил МГРП'!$W57*AG$13</f>
        <v>0</v>
      </c>
      <c r="AI57" s="199">
        <f>'ГСЮра пил МСГРП'!$V57*AI$13</f>
        <v>0</v>
      </c>
      <c r="AJ57" s="199">
        <f>'ГСЮра пил МСГРП'!$W57*AI$13</f>
        <v>0</v>
      </c>
      <c r="AK57" s="199">
        <f>'ГСЮра керн ГИС'!$V57*AK$13</f>
        <v>0</v>
      </c>
      <c r="AL57" s="199">
        <f>'ГСЮра керн ГИС'!$W57*AK$13</f>
        <v>0</v>
      </c>
      <c r="AM57" s="199">
        <f>Посл.скв.!$V57*AM$13</f>
        <v>0</v>
      </c>
      <c r="AN57" s="199">
        <f>Посл.скв.!$W57*AM$13</f>
        <v>0</v>
      </c>
      <c r="AO57" s="199">
        <f t="shared" si="8"/>
        <v>0</v>
      </c>
      <c r="AP57" s="199">
        <f t="shared" si="9"/>
        <v>0</v>
      </c>
    </row>
    <row r="58" spans="1:42" ht="14.25" customHeight="1" outlineLevel="1">
      <c r="A58" s="202"/>
      <c r="B58" s="201"/>
      <c r="C58" s="490">
        <f>'Перв. скв '!C58</f>
        <v>0</v>
      </c>
      <c r="D58" s="196" t="str">
        <f>'Перв. скв '!D58</f>
        <v xml:space="preserve"> - демобилизация АвИЭС</v>
      </c>
      <c r="E58" s="197" t="str">
        <f>'Перв. скв '!E58</f>
        <v>ООО "Буровая компания "Евразия"</v>
      </c>
      <c r="F58" s="198" t="str">
        <f>'Перв. скв '!F58</f>
        <v>операция</v>
      </c>
      <c r="G58" s="199">
        <f>'Перв. скв '!$V58*G$13</f>
        <v>0</v>
      </c>
      <c r="H58" s="199">
        <f>'Перв. скв '!$W58*G$13</f>
        <v>0</v>
      </c>
      <c r="I58" s="199">
        <f>'2'!$V58*I$13</f>
        <v>0</v>
      </c>
      <c r="J58" s="199">
        <f>'2'!$W58*I$13</f>
        <v>0</v>
      </c>
      <c r="K58" s="199">
        <f>'3'!$V58*K$13</f>
        <v>0</v>
      </c>
      <c r="L58" s="199">
        <f>'3'!$W58*K$13</f>
        <v>0</v>
      </c>
      <c r="M58" s="199">
        <f>'4'!$V58*M$13</f>
        <v>0</v>
      </c>
      <c r="N58" s="199">
        <f>'4'!$W58*M$13</f>
        <v>0</v>
      </c>
      <c r="O58" s="199">
        <f>'5'!$V58*O$13</f>
        <v>0</v>
      </c>
      <c r="P58" s="199">
        <f>'5'!$W58*O$13</f>
        <v>0</v>
      </c>
      <c r="Q58" s="199">
        <f>'6'!$V58*Q$13</f>
        <v>0</v>
      </c>
      <c r="R58" s="199">
        <f>'6'!$W58*Q$13</f>
        <v>0</v>
      </c>
      <c r="S58" s="199">
        <f>'7'!$V58*S$13</f>
        <v>0</v>
      </c>
      <c r="T58" s="199">
        <f>'7'!$W58*S$13</f>
        <v>0</v>
      </c>
      <c r="U58" s="199">
        <f>'8'!$V58*U$13</f>
        <v>0</v>
      </c>
      <c r="V58" s="199">
        <f>'8'!$W58*U$13</f>
        <v>0</v>
      </c>
      <c r="W58" s="199">
        <f>'9'!$V58*W$13</f>
        <v>0</v>
      </c>
      <c r="X58" s="199">
        <f>'9'!$W58*W$13</f>
        <v>0</v>
      </c>
      <c r="Y58" s="199">
        <f>ВЗ!$V58*Y$13</f>
        <v>0</v>
      </c>
      <c r="Z58" s="199">
        <f>ВЗ!$W58*Y$13</f>
        <v>0</v>
      </c>
      <c r="AA58" s="199">
        <f>'ГС без пил 1000м гор'!$V58*AA$13</f>
        <v>0</v>
      </c>
      <c r="AB58" s="199">
        <f>'ГС без пил 1000м гор'!$W58*AA$13</f>
        <v>0</v>
      </c>
      <c r="AC58" s="199">
        <f>'ГС пил 1500м гор'!$V58*AC$13</f>
        <v>0</v>
      </c>
      <c r="AD58" s="199">
        <f>'ГС пил 1500м гор'!$W58*AC$13</f>
        <v>0</v>
      </c>
      <c r="AE58" s="199">
        <f>'ГС без пилот 1500м гор'!$V58*AE$13</f>
        <v>0</v>
      </c>
      <c r="AF58" s="199">
        <f>'ГС без пилот 1500м гор'!$W58*AE$13</f>
        <v>0</v>
      </c>
      <c r="AG58" s="199">
        <f>'ГСЮра без пил МГРП'!$V58*AG$13</f>
        <v>0</v>
      </c>
      <c r="AH58" s="199">
        <f>'ГСЮра без пил МГРП'!$W58*AG$13</f>
        <v>0</v>
      </c>
      <c r="AI58" s="199">
        <f>'ГСЮра пил МСГРП'!$V58*AI$13</f>
        <v>0</v>
      </c>
      <c r="AJ58" s="199">
        <f>'ГСЮра пил МСГРП'!$W58*AI$13</f>
        <v>0</v>
      </c>
      <c r="AK58" s="199">
        <f>'ГСЮра керн ГИС'!$V58*AK$13</f>
        <v>0</v>
      </c>
      <c r="AL58" s="199">
        <f>'ГСЮра керн ГИС'!$W58*AK$13</f>
        <v>0</v>
      </c>
      <c r="AM58" s="199">
        <f>Посл.скв.!$V58*AM$13</f>
        <v>0</v>
      </c>
      <c r="AN58" s="199">
        <f>Посл.скв.!$W58*AM$13</f>
        <v>0</v>
      </c>
      <c r="AO58" s="199">
        <f t="shared" si="8"/>
        <v>0</v>
      </c>
      <c r="AP58" s="199">
        <f t="shared" si="9"/>
        <v>0</v>
      </c>
    </row>
    <row r="59" spans="1:42" ht="14.25" customHeight="1" outlineLevel="1">
      <c r="A59" s="202"/>
      <c r="B59" s="201"/>
      <c r="C59" s="490">
        <f>'Перв. скв '!C59</f>
        <v>0</v>
      </c>
      <c r="D59" s="196">
        <f>'Перв. скв '!D59</f>
        <v>0</v>
      </c>
      <c r="E59" s="197" t="str">
        <f>'Перв. скв '!E59</f>
        <v>ООО "Буровая компания "Евразия"</v>
      </c>
      <c r="F59" s="198" t="str">
        <f>'Перв. скв '!F59</f>
        <v>операция</v>
      </c>
      <c r="G59" s="199">
        <f>'Перв. скв '!$V59*G$13</f>
        <v>0</v>
      </c>
      <c r="H59" s="199">
        <f>'Перв. скв '!$W59*G$13</f>
        <v>0</v>
      </c>
      <c r="I59" s="199">
        <f>'2'!$V59*I$13</f>
        <v>0</v>
      </c>
      <c r="J59" s="199">
        <f>'2'!$W59*I$13</f>
        <v>0</v>
      </c>
      <c r="K59" s="199">
        <f>'3'!$V59*K$13</f>
        <v>0</v>
      </c>
      <c r="L59" s="199">
        <f>'3'!$W59*K$13</f>
        <v>0</v>
      </c>
      <c r="M59" s="199">
        <f>'4'!$V59*M$13</f>
        <v>0</v>
      </c>
      <c r="N59" s="199">
        <f>'4'!$W59*M$13</f>
        <v>0</v>
      </c>
      <c r="O59" s="199">
        <f>'5'!$V59*O$13</f>
        <v>0</v>
      </c>
      <c r="P59" s="199">
        <f>'5'!$W59*O$13</f>
        <v>0</v>
      </c>
      <c r="Q59" s="199">
        <f>'6'!$V59*Q$13</f>
        <v>0</v>
      </c>
      <c r="R59" s="199">
        <f>'6'!$W59*Q$13</f>
        <v>0</v>
      </c>
      <c r="S59" s="199">
        <f>'7'!$V59*S$13</f>
        <v>0</v>
      </c>
      <c r="T59" s="199">
        <f>'7'!$W59*S$13</f>
        <v>0</v>
      </c>
      <c r="U59" s="199">
        <f>'8'!$V59*U$13</f>
        <v>0</v>
      </c>
      <c r="V59" s="199">
        <f>'8'!$W59*U$13</f>
        <v>0</v>
      </c>
      <c r="W59" s="199">
        <f>'9'!$V59*W$13</f>
        <v>0</v>
      </c>
      <c r="X59" s="199">
        <f>'9'!$W59*W$13</f>
        <v>0</v>
      </c>
      <c r="Y59" s="199">
        <f>ВЗ!$V59*Y$13</f>
        <v>0</v>
      </c>
      <c r="Z59" s="199">
        <f>ВЗ!$W59*Y$13</f>
        <v>0</v>
      </c>
      <c r="AA59" s="199">
        <f>'ГС без пил 1000м гор'!$V59*AA$13</f>
        <v>0</v>
      </c>
      <c r="AB59" s="199">
        <f>'ГС без пил 1000м гор'!$W59*AA$13</f>
        <v>0</v>
      </c>
      <c r="AC59" s="199">
        <f>'ГС пил 1500м гор'!$V59*AC$13</f>
        <v>0</v>
      </c>
      <c r="AD59" s="199">
        <f>'ГС пил 1500м гор'!$W59*AC$13</f>
        <v>0</v>
      </c>
      <c r="AE59" s="199">
        <f>'ГС без пилот 1500м гор'!$V59*AE$13</f>
        <v>0</v>
      </c>
      <c r="AF59" s="199">
        <f>'ГС без пилот 1500м гор'!$W59*AE$13</f>
        <v>0</v>
      </c>
      <c r="AG59" s="199">
        <f>'ГСЮра без пил МГРП'!$V59*AG$13</f>
        <v>0</v>
      </c>
      <c r="AH59" s="199">
        <f>'ГСЮра без пил МГРП'!$W59*AG$13</f>
        <v>0</v>
      </c>
      <c r="AI59" s="199">
        <f>'ГСЮра пил МСГРП'!$V59*AI$13</f>
        <v>0</v>
      </c>
      <c r="AJ59" s="199">
        <f>'ГСЮра пил МСГРП'!$W59*AI$13</f>
        <v>0</v>
      </c>
      <c r="AK59" s="199">
        <f>'ГСЮра керн ГИС'!$V59*AK$13</f>
        <v>0</v>
      </c>
      <c r="AL59" s="199">
        <f>'ГСЮра керн ГИС'!$W59*AK$13</f>
        <v>0</v>
      </c>
      <c r="AM59" s="199">
        <f>Посл.скв.!$V59*AM$13</f>
        <v>0</v>
      </c>
      <c r="AN59" s="199">
        <f>Посл.скв.!$W59*AM$13</f>
        <v>0</v>
      </c>
      <c r="AO59" s="199">
        <f t="shared" si="8"/>
        <v>0</v>
      </c>
      <c r="AP59" s="199">
        <f t="shared" si="9"/>
        <v>0</v>
      </c>
    </row>
    <row r="60" spans="1:42" ht="14.25" customHeight="1" outlineLevel="1">
      <c r="A60" s="202"/>
      <c r="B60" s="201"/>
      <c r="C60" s="490">
        <f>'Перв. скв '!C60</f>
        <v>0</v>
      </c>
      <c r="D60" s="196">
        <f>'Перв. скв '!D60</f>
        <v>0</v>
      </c>
      <c r="E60" s="197" t="str">
        <f>'Перв. скв '!E60</f>
        <v>ООО "Буровая компания "Евразия"</v>
      </c>
      <c r="F60" s="198" t="str">
        <f>'Перв. скв '!F60</f>
        <v>операция</v>
      </c>
      <c r="G60" s="199">
        <f>'Перв. скв '!$V60*G$13</f>
        <v>0</v>
      </c>
      <c r="H60" s="199">
        <f>'Перв. скв '!$W60*G$13</f>
        <v>0</v>
      </c>
      <c r="I60" s="199">
        <f>'2'!$V60*I$13</f>
        <v>0</v>
      </c>
      <c r="J60" s="199">
        <f>'2'!$W60*I$13</f>
        <v>0</v>
      </c>
      <c r="K60" s="199">
        <f>'3'!$V60*K$13</f>
        <v>0</v>
      </c>
      <c r="L60" s="199">
        <f>'3'!$W60*K$13</f>
        <v>0</v>
      </c>
      <c r="M60" s="199">
        <f>'4'!$V60*M$13</f>
        <v>0</v>
      </c>
      <c r="N60" s="199">
        <f>'4'!$W60*M$13</f>
        <v>0</v>
      </c>
      <c r="O60" s="199">
        <f>'5'!$V60*O$13</f>
        <v>0</v>
      </c>
      <c r="P60" s="199">
        <f>'5'!$W60*O$13</f>
        <v>0</v>
      </c>
      <c r="Q60" s="199">
        <f>'6'!$V60*Q$13</f>
        <v>0</v>
      </c>
      <c r="R60" s="199">
        <f>'6'!$W60*Q$13</f>
        <v>0</v>
      </c>
      <c r="S60" s="199">
        <f>'7'!$V60*S$13</f>
        <v>0</v>
      </c>
      <c r="T60" s="199">
        <f>'7'!$W60*S$13</f>
        <v>0</v>
      </c>
      <c r="U60" s="199">
        <f>'8'!$V60*U$13</f>
        <v>0</v>
      </c>
      <c r="V60" s="199">
        <f>'8'!$W60*U$13</f>
        <v>0</v>
      </c>
      <c r="W60" s="199">
        <f>'9'!$V60*W$13</f>
        <v>0</v>
      </c>
      <c r="X60" s="199">
        <f>'9'!$W60*W$13</f>
        <v>0</v>
      </c>
      <c r="Y60" s="199">
        <f>ВЗ!$V60*Y$13</f>
        <v>0</v>
      </c>
      <c r="Z60" s="199">
        <f>ВЗ!$W60*Y$13</f>
        <v>0</v>
      </c>
      <c r="AA60" s="199">
        <f>'ГС без пил 1000м гор'!$V60*AA$13</f>
        <v>0</v>
      </c>
      <c r="AB60" s="199">
        <f>'ГС без пил 1000м гор'!$W60*AA$13</f>
        <v>0</v>
      </c>
      <c r="AC60" s="199">
        <f>'ГС пил 1500м гор'!$V60*AC$13</f>
        <v>0</v>
      </c>
      <c r="AD60" s="199">
        <f>'ГС пил 1500м гор'!$W60*AC$13</f>
        <v>0</v>
      </c>
      <c r="AE60" s="199">
        <f>'ГС без пилот 1500м гор'!$V60*AE$13</f>
        <v>0</v>
      </c>
      <c r="AF60" s="199">
        <f>'ГС без пилот 1500м гор'!$W60*AE$13</f>
        <v>0</v>
      </c>
      <c r="AG60" s="199">
        <f>'ГСЮра без пил МГРП'!$V60*AG$13</f>
        <v>0</v>
      </c>
      <c r="AH60" s="199">
        <f>'ГСЮра без пил МГРП'!$W60*AG$13</f>
        <v>0</v>
      </c>
      <c r="AI60" s="199">
        <f>'ГСЮра пил МСГРП'!$V60*AI$13</f>
        <v>0</v>
      </c>
      <c r="AJ60" s="199">
        <f>'ГСЮра пил МСГРП'!$W60*AI$13</f>
        <v>0</v>
      </c>
      <c r="AK60" s="199">
        <f>'ГСЮра керн ГИС'!$V60*AK$13</f>
        <v>0</v>
      </c>
      <c r="AL60" s="199">
        <f>'ГСЮра керн ГИС'!$W60*AK$13</f>
        <v>0</v>
      </c>
      <c r="AM60" s="199">
        <f>Посл.скв.!$V60*AM$13</f>
        <v>0</v>
      </c>
      <c r="AN60" s="199">
        <f>Посл.скв.!$W60*AM$13</f>
        <v>0</v>
      </c>
      <c r="AO60" s="199">
        <f t="shared" si="8"/>
        <v>0</v>
      </c>
      <c r="AP60" s="199">
        <f t="shared" si="9"/>
        <v>0</v>
      </c>
    </row>
    <row r="61" spans="1:42" ht="14.25" customHeight="1" outlineLevel="1">
      <c r="A61" s="202"/>
      <c r="B61" s="201"/>
      <c r="C61" s="490">
        <f>'Перв. скв '!C61</f>
        <v>0</v>
      </c>
      <c r="D61" s="196">
        <f>'Перв. скв '!D61</f>
        <v>0</v>
      </c>
      <c r="E61" s="197" t="str">
        <f>'Перв. скв '!E61</f>
        <v>ООО "Буровая компания "Евразия"</v>
      </c>
      <c r="F61" s="198" t="str">
        <f>'Перв. скв '!F61</f>
        <v>операция</v>
      </c>
      <c r="G61" s="199">
        <f>'Перв. скв '!$V61*G$13</f>
        <v>0</v>
      </c>
      <c r="H61" s="199">
        <f>'Перв. скв '!$W61*G$13</f>
        <v>0</v>
      </c>
      <c r="I61" s="199">
        <f>'2'!$V61*I$13</f>
        <v>0</v>
      </c>
      <c r="J61" s="199">
        <f>'2'!$W61*I$13</f>
        <v>0</v>
      </c>
      <c r="K61" s="199">
        <f>'3'!$V61*K$13</f>
        <v>0</v>
      </c>
      <c r="L61" s="199">
        <f>'3'!$W61*K$13</f>
        <v>0</v>
      </c>
      <c r="M61" s="199">
        <f>'4'!$V61*M$13</f>
        <v>0</v>
      </c>
      <c r="N61" s="199">
        <f>'4'!$W61*M$13</f>
        <v>0</v>
      </c>
      <c r="O61" s="199">
        <f>'5'!$V61*O$13</f>
        <v>0</v>
      </c>
      <c r="P61" s="199">
        <f>'5'!$W61*O$13</f>
        <v>0</v>
      </c>
      <c r="Q61" s="199">
        <f>'6'!$V61*Q$13</f>
        <v>0</v>
      </c>
      <c r="R61" s="199">
        <f>'6'!$W61*Q$13</f>
        <v>0</v>
      </c>
      <c r="S61" s="199">
        <f>'7'!$V61*S$13</f>
        <v>0</v>
      </c>
      <c r="T61" s="199">
        <f>'7'!$W61*S$13</f>
        <v>0</v>
      </c>
      <c r="U61" s="199">
        <f>'8'!$V61*U$13</f>
        <v>0</v>
      </c>
      <c r="V61" s="199">
        <f>'8'!$W61*U$13</f>
        <v>0</v>
      </c>
      <c r="W61" s="199">
        <f>'9'!$V61*W$13</f>
        <v>0</v>
      </c>
      <c r="X61" s="199">
        <f>'9'!$W61*W$13</f>
        <v>0</v>
      </c>
      <c r="Y61" s="199">
        <f>ВЗ!$V61*Y$13</f>
        <v>0</v>
      </c>
      <c r="Z61" s="199">
        <f>ВЗ!$W61*Y$13</f>
        <v>0</v>
      </c>
      <c r="AA61" s="199">
        <f>'ГС без пил 1000м гор'!$V61*AA$13</f>
        <v>0</v>
      </c>
      <c r="AB61" s="199">
        <f>'ГС без пил 1000м гор'!$W61*AA$13</f>
        <v>0</v>
      </c>
      <c r="AC61" s="199">
        <f>'ГС пил 1500м гор'!$V61*AC$13</f>
        <v>0</v>
      </c>
      <c r="AD61" s="199">
        <f>'ГС пил 1500м гор'!$W61*AC$13</f>
        <v>0</v>
      </c>
      <c r="AE61" s="199">
        <f>'ГС без пилот 1500м гор'!$V61*AE$13</f>
        <v>0</v>
      </c>
      <c r="AF61" s="199">
        <f>'ГС без пилот 1500м гор'!$W61*AE$13</f>
        <v>0</v>
      </c>
      <c r="AG61" s="199">
        <f>'ГСЮра без пил МГРП'!$V61*AG$13</f>
        <v>0</v>
      </c>
      <c r="AH61" s="199">
        <f>'ГСЮра без пил МГРП'!$W61*AG$13</f>
        <v>0</v>
      </c>
      <c r="AI61" s="199">
        <f>'ГСЮра пил МСГРП'!$V61*AI$13</f>
        <v>0</v>
      </c>
      <c r="AJ61" s="199">
        <f>'ГСЮра пил МСГРП'!$W61*AI$13</f>
        <v>0</v>
      </c>
      <c r="AK61" s="199">
        <f>'ГСЮра керн ГИС'!$V61*AK$13</f>
        <v>0</v>
      </c>
      <c r="AL61" s="199">
        <f>'ГСЮра керн ГИС'!$W61*AK$13</f>
        <v>0</v>
      </c>
      <c r="AM61" s="199">
        <f>Посл.скв.!$V61*AM$13</f>
        <v>0</v>
      </c>
      <c r="AN61" s="199">
        <f>Посл.скв.!$W61*AM$13</f>
        <v>0</v>
      </c>
      <c r="AO61" s="199">
        <f t="shared" si="8"/>
        <v>0</v>
      </c>
      <c r="AP61" s="199">
        <f t="shared" si="9"/>
        <v>0</v>
      </c>
    </row>
    <row r="62" spans="1:42" ht="14.25" customHeight="1" outlineLevel="1">
      <c r="A62" s="202"/>
      <c r="B62" s="201"/>
      <c r="C62" s="490">
        <f>'Перв. скв '!C62</f>
        <v>0</v>
      </c>
      <c r="D62" s="196">
        <f>'Перв. скв '!D62</f>
        <v>0</v>
      </c>
      <c r="E62" s="197" t="str">
        <f>'Перв. скв '!E62</f>
        <v>ООО "Буровая компания "Евразия"</v>
      </c>
      <c r="F62" s="198" t="str">
        <f>'Перв. скв '!F62</f>
        <v>операция</v>
      </c>
      <c r="G62" s="199">
        <f>'Перв. скв '!$V62*G$13</f>
        <v>0</v>
      </c>
      <c r="H62" s="199">
        <f>'Перв. скв '!$W62*G$13</f>
        <v>0</v>
      </c>
      <c r="I62" s="199">
        <f>'2'!$V62*I$13</f>
        <v>0</v>
      </c>
      <c r="J62" s="199">
        <f>'2'!$W62*I$13</f>
        <v>0</v>
      </c>
      <c r="K62" s="199">
        <f>'3'!$V62*K$13</f>
        <v>0</v>
      </c>
      <c r="L62" s="199">
        <f>'3'!$W62*K$13</f>
        <v>0</v>
      </c>
      <c r="M62" s="199">
        <f>'4'!$V62*M$13</f>
        <v>0</v>
      </c>
      <c r="N62" s="199">
        <f>'4'!$W62*M$13</f>
        <v>0</v>
      </c>
      <c r="O62" s="199">
        <f>'5'!$V62*O$13</f>
        <v>0</v>
      </c>
      <c r="P62" s="199">
        <f>'5'!$W62*O$13</f>
        <v>0</v>
      </c>
      <c r="Q62" s="199">
        <f>'6'!$V62*Q$13</f>
        <v>0</v>
      </c>
      <c r="R62" s="199">
        <f>'6'!$W62*Q$13</f>
        <v>0</v>
      </c>
      <c r="S62" s="199">
        <f>'7'!$V62*S$13</f>
        <v>0</v>
      </c>
      <c r="T62" s="199">
        <f>'7'!$W62*S$13</f>
        <v>0</v>
      </c>
      <c r="U62" s="199">
        <f>'8'!$V62*U$13</f>
        <v>0</v>
      </c>
      <c r="V62" s="199">
        <f>'8'!$W62*U$13</f>
        <v>0</v>
      </c>
      <c r="W62" s="199">
        <f>'9'!$V62*W$13</f>
        <v>0</v>
      </c>
      <c r="X62" s="199">
        <f>'9'!$W62*W$13</f>
        <v>0</v>
      </c>
      <c r="Y62" s="199">
        <f>ВЗ!$V62*Y$13</f>
        <v>0</v>
      </c>
      <c r="Z62" s="199">
        <f>ВЗ!$W62*Y$13</f>
        <v>0</v>
      </c>
      <c r="AA62" s="199">
        <f>'ГС без пил 1000м гор'!$V62*AA$13</f>
        <v>0</v>
      </c>
      <c r="AB62" s="199">
        <f>'ГС без пил 1000м гор'!$W62*AA$13</f>
        <v>0</v>
      </c>
      <c r="AC62" s="199">
        <f>'ГС пил 1500м гор'!$V62*AC$13</f>
        <v>0</v>
      </c>
      <c r="AD62" s="199">
        <f>'ГС пил 1500м гор'!$W62*AC$13</f>
        <v>0</v>
      </c>
      <c r="AE62" s="199">
        <f>'ГС без пилот 1500м гор'!$V62*AE$13</f>
        <v>0</v>
      </c>
      <c r="AF62" s="199">
        <f>'ГС без пилот 1500м гор'!$W62*AE$13</f>
        <v>0</v>
      </c>
      <c r="AG62" s="199">
        <f>'ГСЮра без пил МГРП'!$V62*AG$13</f>
        <v>0</v>
      </c>
      <c r="AH62" s="199">
        <f>'ГСЮра без пил МГРП'!$W62*AG$13</f>
        <v>0</v>
      </c>
      <c r="AI62" s="199">
        <f>'ГСЮра пил МСГРП'!$V62*AI$13</f>
        <v>0</v>
      </c>
      <c r="AJ62" s="199">
        <f>'ГСЮра пил МСГРП'!$W62*AI$13</f>
        <v>0</v>
      </c>
      <c r="AK62" s="199">
        <f>'ГСЮра керн ГИС'!$V62*AK$13</f>
        <v>0</v>
      </c>
      <c r="AL62" s="199">
        <f>'ГСЮра керн ГИС'!$W62*AK$13</f>
        <v>0</v>
      </c>
      <c r="AM62" s="199">
        <f>Посл.скв.!$V62*AM$13</f>
        <v>0</v>
      </c>
      <c r="AN62" s="199">
        <f>Посл.скв.!$W62*AM$13</f>
        <v>0</v>
      </c>
      <c r="AO62" s="199">
        <f t="shared" si="8"/>
        <v>0</v>
      </c>
      <c r="AP62" s="199">
        <f t="shared" si="9"/>
        <v>0</v>
      </c>
    </row>
    <row r="63" spans="1:42" ht="14.25" customHeight="1" outlineLevel="1">
      <c r="A63" s="202"/>
      <c r="B63" s="201"/>
      <c r="C63" s="491">
        <f>'Перв. скв '!C63</f>
        <v>0</v>
      </c>
      <c r="D63" s="196">
        <f>'Перв. скв '!D63</f>
        <v>0</v>
      </c>
      <c r="E63" s="197" t="str">
        <f>'Перв. скв '!E63</f>
        <v>ООО "Буровая компания "Евразия"</v>
      </c>
      <c r="F63" s="198" t="str">
        <f>'Перв. скв '!F63</f>
        <v>операция</v>
      </c>
      <c r="G63" s="199">
        <f>'Перв. скв '!$V63*G$13</f>
        <v>0</v>
      </c>
      <c r="H63" s="199">
        <f>'Перв. скв '!$W63*G$13</f>
        <v>0</v>
      </c>
      <c r="I63" s="199">
        <f>'2'!$V63*I$13</f>
        <v>0</v>
      </c>
      <c r="J63" s="199">
        <f>'2'!$W63*I$13</f>
        <v>0</v>
      </c>
      <c r="K63" s="199">
        <f>'3'!$V63*K$13</f>
        <v>0</v>
      </c>
      <c r="L63" s="199">
        <f>'3'!$W63*K$13</f>
        <v>0</v>
      </c>
      <c r="M63" s="199">
        <f>'4'!$V63*M$13</f>
        <v>0</v>
      </c>
      <c r="N63" s="199">
        <f>'4'!$W63*M$13</f>
        <v>0</v>
      </c>
      <c r="O63" s="199">
        <f>'5'!$V63*O$13</f>
        <v>0</v>
      </c>
      <c r="P63" s="199">
        <f>'5'!$W63*O$13</f>
        <v>0</v>
      </c>
      <c r="Q63" s="199">
        <f>'6'!$V63*Q$13</f>
        <v>0</v>
      </c>
      <c r="R63" s="199">
        <f>'6'!$W63*Q$13</f>
        <v>0</v>
      </c>
      <c r="S63" s="199">
        <f>'7'!$V63*S$13</f>
        <v>0</v>
      </c>
      <c r="T63" s="199">
        <f>'7'!$W63*S$13</f>
        <v>0</v>
      </c>
      <c r="U63" s="199">
        <f>'8'!$V63*U$13</f>
        <v>0</v>
      </c>
      <c r="V63" s="199">
        <f>'8'!$W63*U$13</f>
        <v>0</v>
      </c>
      <c r="W63" s="199">
        <f>'9'!$V63*W$13</f>
        <v>0</v>
      </c>
      <c r="X63" s="199">
        <f>'9'!$W63*W$13</f>
        <v>0</v>
      </c>
      <c r="Y63" s="199">
        <f>ВЗ!$V63*Y$13</f>
        <v>0</v>
      </c>
      <c r="Z63" s="199">
        <f>ВЗ!$W63*Y$13</f>
        <v>0</v>
      </c>
      <c r="AA63" s="199">
        <f>'ГС без пил 1000м гор'!$V63*AA$13</f>
        <v>0</v>
      </c>
      <c r="AB63" s="199">
        <f>'ГС без пил 1000м гор'!$W63*AA$13</f>
        <v>0</v>
      </c>
      <c r="AC63" s="199">
        <f>'ГС пил 1500м гор'!$V63*AC$13</f>
        <v>0</v>
      </c>
      <c r="AD63" s="199">
        <f>'ГС пил 1500м гор'!$W63*AC$13</f>
        <v>0</v>
      </c>
      <c r="AE63" s="199">
        <f>'ГС без пилот 1500м гор'!$V63*AE$13</f>
        <v>0</v>
      </c>
      <c r="AF63" s="199">
        <f>'ГС без пилот 1500м гор'!$W63*AE$13</f>
        <v>0</v>
      </c>
      <c r="AG63" s="199">
        <f>'ГСЮра без пил МГРП'!$V63*AG$13</f>
        <v>0</v>
      </c>
      <c r="AH63" s="199">
        <f>'ГСЮра без пил МГРП'!$W63*AG$13</f>
        <v>0</v>
      </c>
      <c r="AI63" s="199">
        <f>'ГСЮра пил МСГРП'!$V63*AI$13</f>
        <v>0</v>
      </c>
      <c r="AJ63" s="199">
        <f>'ГСЮра пил МСГРП'!$W63*AI$13</f>
        <v>0</v>
      </c>
      <c r="AK63" s="199">
        <f>'ГСЮра керн ГИС'!$V63*AK$13</f>
        <v>0</v>
      </c>
      <c r="AL63" s="199">
        <f>'ГСЮра керн ГИС'!$W63*AK$13</f>
        <v>0</v>
      </c>
      <c r="AM63" s="199">
        <f>Посл.скв.!$V63*AM$13</f>
        <v>0</v>
      </c>
      <c r="AN63" s="199">
        <f>Посл.скв.!$W63*AM$13</f>
        <v>0</v>
      </c>
      <c r="AO63" s="199">
        <f t="shared" si="8"/>
        <v>0</v>
      </c>
      <c r="AP63" s="199">
        <f t="shared" si="9"/>
        <v>0</v>
      </c>
    </row>
    <row r="64" spans="1:42" ht="14.25" customHeight="1" outlineLevel="1">
      <c r="A64" s="202"/>
      <c r="B64" s="201"/>
      <c r="C64" s="492" t="str">
        <f>'Перв. скв '!C64</f>
        <v>Прочие ВМР</v>
      </c>
      <c r="D64" s="196">
        <f>'Перв. скв '!D64</f>
        <v>0</v>
      </c>
      <c r="E64" s="197" t="str">
        <f>'Перв. скв '!E64</f>
        <v>ООО "Буровая компания "Евразия"</v>
      </c>
      <c r="F64" s="198" t="str">
        <f>'Перв. скв '!F64</f>
        <v>операция</v>
      </c>
      <c r="G64" s="199">
        <f>'Перв. скв '!$V64*G$13</f>
        <v>0</v>
      </c>
      <c r="H64" s="199">
        <f>'Перв. скв '!$W64*G$13</f>
        <v>0</v>
      </c>
      <c r="I64" s="199">
        <f>'2'!$V64*I$13</f>
        <v>0</v>
      </c>
      <c r="J64" s="199">
        <f>'2'!$W64*I$13</f>
        <v>0</v>
      </c>
      <c r="K64" s="199">
        <f>'3'!$V64*K$13</f>
        <v>0</v>
      </c>
      <c r="L64" s="199">
        <f>'3'!$W64*K$13</f>
        <v>0</v>
      </c>
      <c r="M64" s="199">
        <f>'4'!$V64*M$13</f>
        <v>0</v>
      </c>
      <c r="N64" s="199">
        <f>'4'!$W64*M$13</f>
        <v>0</v>
      </c>
      <c r="O64" s="199">
        <f>'5'!$V64*O$13</f>
        <v>0</v>
      </c>
      <c r="P64" s="199">
        <f>'5'!$W64*O$13</f>
        <v>0</v>
      </c>
      <c r="Q64" s="199">
        <f>'6'!$V64*Q$13</f>
        <v>0</v>
      </c>
      <c r="R64" s="199">
        <f>'6'!$W64*Q$13</f>
        <v>0</v>
      </c>
      <c r="S64" s="199">
        <f>'7'!$V64*S$13</f>
        <v>0</v>
      </c>
      <c r="T64" s="199">
        <f>'7'!$W64*S$13</f>
        <v>0</v>
      </c>
      <c r="U64" s="199">
        <f>'8'!$V64*U$13</f>
        <v>0</v>
      </c>
      <c r="V64" s="199">
        <f>'8'!$W64*U$13</f>
        <v>0</v>
      </c>
      <c r="W64" s="199">
        <f>'9'!$V64*W$13</f>
        <v>0</v>
      </c>
      <c r="X64" s="199">
        <f>'9'!$W64*W$13</f>
        <v>0</v>
      </c>
      <c r="Y64" s="199">
        <f>ВЗ!$V64*Y$13</f>
        <v>0</v>
      </c>
      <c r="Z64" s="199">
        <f>ВЗ!$W64*Y$13</f>
        <v>0</v>
      </c>
      <c r="AA64" s="199">
        <f>'ГС без пил 1000м гор'!$V64*AA$13</f>
        <v>0</v>
      </c>
      <c r="AB64" s="199">
        <f>'ГС без пил 1000м гор'!$W64*AA$13</f>
        <v>0</v>
      </c>
      <c r="AC64" s="199">
        <f>'ГС пил 1500м гор'!$V64*AC$13</f>
        <v>0</v>
      </c>
      <c r="AD64" s="199">
        <f>'ГС пил 1500м гор'!$W64*AC$13</f>
        <v>0</v>
      </c>
      <c r="AE64" s="199">
        <f>'ГС без пилот 1500м гор'!$V64*AE$13</f>
        <v>0</v>
      </c>
      <c r="AF64" s="199">
        <f>'ГС без пилот 1500м гор'!$W64*AE$13</f>
        <v>0</v>
      </c>
      <c r="AG64" s="199">
        <f>'ГСЮра без пил МГРП'!$V64*AG$13</f>
        <v>0</v>
      </c>
      <c r="AH64" s="199">
        <f>'ГСЮра без пил МГРП'!$W64*AG$13</f>
        <v>0</v>
      </c>
      <c r="AI64" s="199">
        <f>'ГСЮра пил МСГРП'!$V64*AI$13</f>
        <v>0</v>
      </c>
      <c r="AJ64" s="199">
        <f>'ГСЮра пил МСГРП'!$W64*AI$13</f>
        <v>0</v>
      </c>
      <c r="AK64" s="199">
        <f>'ГСЮра керн ГИС'!$V64*AK$13</f>
        <v>0</v>
      </c>
      <c r="AL64" s="199">
        <f>'ГСЮра керн ГИС'!$W64*AK$13</f>
        <v>0</v>
      </c>
      <c r="AM64" s="199">
        <f>Посл.скв.!$V64*AM$13</f>
        <v>0</v>
      </c>
      <c r="AN64" s="199">
        <f>Посл.скв.!$W64*AM$13</f>
        <v>0</v>
      </c>
      <c r="AO64" s="199">
        <f t="shared" si="8"/>
        <v>0</v>
      </c>
      <c r="AP64" s="199">
        <f t="shared" si="9"/>
        <v>0</v>
      </c>
    </row>
    <row r="65" spans="1:42" ht="14.25" customHeight="1" outlineLevel="1">
      <c r="A65" s="202"/>
      <c r="B65" s="201"/>
      <c r="C65" s="493">
        <f>'Перв. скв '!C65</f>
        <v>0</v>
      </c>
      <c r="D65" s="196">
        <f>'Перв. скв '!D65</f>
        <v>0</v>
      </c>
      <c r="E65" s="197" t="str">
        <f>'Перв. скв '!E65</f>
        <v>ООО "Буровая компания "Евразия"</v>
      </c>
      <c r="F65" s="198" t="str">
        <f>'Перв. скв '!F65</f>
        <v>операция</v>
      </c>
      <c r="G65" s="199">
        <f>'Перв. скв '!$V65*G$13</f>
        <v>0</v>
      </c>
      <c r="H65" s="199">
        <f>'Перв. скв '!$W65*G$13</f>
        <v>0</v>
      </c>
      <c r="I65" s="199">
        <f>'2'!$V65*I$13</f>
        <v>0</v>
      </c>
      <c r="J65" s="199">
        <f>'2'!$W65*I$13</f>
        <v>0</v>
      </c>
      <c r="K65" s="199">
        <f>'3'!$V65*K$13</f>
        <v>0</v>
      </c>
      <c r="L65" s="199">
        <f>'3'!$W65*K$13</f>
        <v>0</v>
      </c>
      <c r="M65" s="199">
        <f>'4'!$V65*M$13</f>
        <v>0</v>
      </c>
      <c r="N65" s="199">
        <f>'4'!$W65*M$13</f>
        <v>0</v>
      </c>
      <c r="O65" s="199">
        <f>'5'!$V65*O$13</f>
        <v>0</v>
      </c>
      <c r="P65" s="199">
        <f>'5'!$W65*O$13</f>
        <v>0</v>
      </c>
      <c r="Q65" s="199">
        <f>'6'!$V65*Q$13</f>
        <v>0</v>
      </c>
      <c r="R65" s="199">
        <f>'6'!$W65*Q$13</f>
        <v>0</v>
      </c>
      <c r="S65" s="199">
        <f>'7'!$V65*S$13</f>
        <v>0</v>
      </c>
      <c r="T65" s="199">
        <f>'7'!$W65*S$13</f>
        <v>0</v>
      </c>
      <c r="U65" s="199">
        <f>'8'!$V65*U$13</f>
        <v>0</v>
      </c>
      <c r="V65" s="199">
        <f>'8'!$W65*U$13</f>
        <v>0</v>
      </c>
      <c r="W65" s="199">
        <f>'9'!$V65*W$13</f>
        <v>0</v>
      </c>
      <c r="X65" s="199">
        <f>'9'!$W65*W$13</f>
        <v>0</v>
      </c>
      <c r="Y65" s="199">
        <f>ВЗ!$V65*Y$13</f>
        <v>0</v>
      </c>
      <c r="Z65" s="199">
        <f>ВЗ!$W65*Y$13</f>
        <v>0</v>
      </c>
      <c r="AA65" s="199">
        <f>'ГС без пил 1000м гор'!$V65*AA$13</f>
        <v>0</v>
      </c>
      <c r="AB65" s="199">
        <f>'ГС без пил 1000м гор'!$W65*AA$13</f>
        <v>0</v>
      </c>
      <c r="AC65" s="199">
        <f>'ГС пил 1500м гор'!$V65*AC$13</f>
        <v>0</v>
      </c>
      <c r="AD65" s="199">
        <f>'ГС пил 1500м гор'!$W65*AC$13</f>
        <v>0</v>
      </c>
      <c r="AE65" s="199">
        <f>'ГС без пилот 1500м гор'!$V65*AE$13</f>
        <v>0</v>
      </c>
      <c r="AF65" s="199">
        <f>'ГС без пилот 1500м гор'!$W65*AE$13</f>
        <v>0</v>
      </c>
      <c r="AG65" s="199">
        <f>'ГСЮра без пил МГРП'!$V65*AG$13</f>
        <v>0</v>
      </c>
      <c r="AH65" s="199">
        <f>'ГСЮра без пил МГРП'!$W65*AG$13</f>
        <v>0</v>
      </c>
      <c r="AI65" s="199">
        <f>'ГСЮра пил МСГРП'!$V65*AI$13</f>
        <v>0</v>
      </c>
      <c r="AJ65" s="199">
        <f>'ГСЮра пил МСГРП'!$W65*AI$13</f>
        <v>0</v>
      </c>
      <c r="AK65" s="199">
        <f>'ГСЮра керн ГИС'!$V65*AK$13</f>
        <v>0</v>
      </c>
      <c r="AL65" s="199">
        <f>'ГСЮра керн ГИС'!$W65*AK$13</f>
        <v>0</v>
      </c>
      <c r="AM65" s="199">
        <f>Посл.скв.!$V65*AM$13</f>
        <v>0</v>
      </c>
      <c r="AN65" s="199">
        <f>Посл.скв.!$W65*AM$13</f>
        <v>0</v>
      </c>
      <c r="AO65" s="199">
        <f t="shared" si="8"/>
        <v>0</v>
      </c>
      <c r="AP65" s="199">
        <f t="shared" si="9"/>
        <v>0</v>
      </c>
    </row>
    <row r="66" spans="1:42" ht="14.25" customHeight="1" outlineLevel="1">
      <c r="A66" s="202"/>
      <c r="B66" s="201"/>
      <c r="C66" s="493">
        <f>'Перв. скв '!C66</f>
        <v>0</v>
      </c>
      <c r="D66" s="196">
        <f>'Перв. скв '!D66</f>
        <v>0</v>
      </c>
      <c r="E66" s="197" t="str">
        <f>'Перв. скв '!E66</f>
        <v>ООО "Буровая компания "Евразия"</v>
      </c>
      <c r="F66" s="198" t="str">
        <f>'Перв. скв '!F66</f>
        <v>операция</v>
      </c>
      <c r="G66" s="199">
        <f>'Перв. скв '!$V66*G$13</f>
        <v>0</v>
      </c>
      <c r="H66" s="199">
        <f>'Перв. скв '!$W66*G$13</f>
        <v>0</v>
      </c>
      <c r="I66" s="199">
        <f>'2'!$V66*I$13</f>
        <v>0</v>
      </c>
      <c r="J66" s="199">
        <f>'2'!$W66*I$13</f>
        <v>0</v>
      </c>
      <c r="K66" s="199">
        <f>'3'!$V66*K$13</f>
        <v>0</v>
      </c>
      <c r="L66" s="199">
        <f>'3'!$W66*K$13</f>
        <v>0</v>
      </c>
      <c r="M66" s="199">
        <f>'4'!$V66*M$13</f>
        <v>0</v>
      </c>
      <c r="N66" s="199">
        <f>'4'!$W66*M$13</f>
        <v>0</v>
      </c>
      <c r="O66" s="199">
        <f>'5'!$V66*O$13</f>
        <v>0</v>
      </c>
      <c r="P66" s="199">
        <f>'5'!$W66*O$13</f>
        <v>0</v>
      </c>
      <c r="Q66" s="199">
        <f>'6'!$V66*Q$13</f>
        <v>0</v>
      </c>
      <c r="R66" s="199">
        <f>'6'!$W66*Q$13</f>
        <v>0</v>
      </c>
      <c r="S66" s="199">
        <f>'7'!$V66*S$13</f>
        <v>0</v>
      </c>
      <c r="T66" s="199">
        <f>'7'!$W66*S$13</f>
        <v>0</v>
      </c>
      <c r="U66" s="199">
        <f>'8'!$V66*U$13</f>
        <v>0</v>
      </c>
      <c r="V66" s="199">
        <f>'8'!$W66*U$13</f>
        <v>0</v>
      </c>
      <c r="W66" s="199">
        <f>'9'!$V66*W$13</f>
        <v>0</v>
      </c>
      <c r="X66" s="199">
        <f>'9'!$W66*W$13</f>
        <v>0</v>
      </c>
      <c r="Y66" s="199">
        <f>ВЗ!$V66*Y$13</f>
        <v>0</v>
      </c>
      <c r="Z66" s="199">
        <f>ВЗ!$W66*Y$13</f>
        <v>0</v>
      </c>
      <c r="AA66" s="199">
        <f>'ГС без пил 1000м гор'!$V66*AA$13</f>
        <v>0</v>
      </c>
      <c r="AB66" s="199">
        <f>'ГС без пил 1000м гор'!$W66*AA$13</f>
        <v>0</v>
      </c>
      <c r="AC66" s="199">
        <f>'ГС пил 1500м гор'!$V66*AC$13</f>
        <v>0</v>
      </c>
      <c r="AD66" s="199">
        <f>'ГС пил 1500м гор'!$W66*AC$13</f>
        <v>0</v>
      </c>
      <c r="AE66" s="199">
        <f>'ГС без пилот 1500м гор'!$V66*AE$13</f>
        <v>0</v>
      </c>
      <c r="AF66" s="199">
        <f>'ГС без пилот 1500м гор'!$W66*AE$13</f>
        <v>0</v>
      </c>
      <c r="AG66" s="199">
        <f>'ГСЮра без пил МГРП'!$V66*AG$13</f>
        <v>0</v>
      </c>
      <c r="AH66" s="199">
        <f>'ГСЮра без пил МГРП'!$W66*AG$13</f>
        <v>0</v>
      </c>
      <c r="AI66" s="199">
        <f>'ГСЮра пил МСГРП'!$V66*AI$13</f>
        <v>0</v>
      </c>
      <c r="AJ66" s="199">
        <f>'ГСЮра пил МСГРП'!$W66*AI$13</f>
        <v>0</v>
      </c>
      <c r="AK66" s="199">
        <f>'ГСЮра керн ГИС'!$V66*AK$13</f>
        <v>0</v>
      </c>
      <c r="AL66" s="199">
        <f>'ГСЮра керн ГИС'!$W66*AK$13</f>
        <v>0</v>
      </c>
      <c r="AM66" s="199">
        <f>Посл.скв.!$V66*AM$13</f>
        <v>0</v>
      </c>
      <c r="AN66" s="199">
        <f>Посл.скв.!$W66*AM$13</f>
        <v>0</v>
      </c>
      <c r="AO66" s="199">
        <f t="shared" si="8"/>
        <v>0</v>
      </c>
      <c r="AP66" s="199">
        <f t="shared" si="9"/>
        <v>0</v>
      </c>
    </row>
    <row r="67" spans="1:42" ht="14.25" customHeight="1" outlineLevel="1">
      <c r="A67" s="202"/>
      <c r="B67" s="201"/>
      <c r="C67" s="493">
        <f>'Перв. скв '!C67</f>
        <v>0</v>
      </c>
      <c r="D67" s="196">
        <f>'Перв. скв '!D67</f>
        <v>0</v>
      </c>
      <c r="E67" s="197" t="str">
        <f>'Перв. скв '!E67</f>
        <v>ООО "Буровая компания "Евразия"</v>
      </c>
      <c r="F67" s="198" t="str">
        <f>'Перв. скв '!F67</f>
        <v>операция</v>
      </c>
      <c r="G67" s="199">
        <f>'Перв. скв '!$V67*G$13</f>
        <v>0</v>
      </c>
      <c r="H67" s="199">
        <f>'Перв. скв '!$W67*G$13</f>
        <v>0</v>
      </c>
      <c r="I67" s="199">
        <f>'2'!$V67*I$13</f>
        <v>0</v>
      </c>
      <c r="J67" s="199">
        <f>'2'!$W67*I$13</f>
        <v>0</v>
      </c>
      <c r="K67" s="199">
        <f>'3'!$V67*K$13</f>
        <v>0</v>
      </c>
      <c r="L67" s="199">
        <f>'3'!$W67*K$13</f>
        <v>0</v>
      </c>
      <c r="M67" s="199">
        <f>'4'!$V67*M$13</f>
        <v>0</v>
      </c>
      <c r="N67" s="199">
        <f>'4'!$W67*M$13</f>
        <v>0</v>
      </c>
      <c r="O67" s="199">
        <f>'5'!$V67*O$13</f>
        <v>0</v>
      </c>
      <c r="P67" s="199">
        <f>'5'!$W67*O$13</f>
        <v>0</v>
      </c>
      <c r="Q67" s="199">
        <f>'6'!$V67*Q$13</f>
        <v>0</v>
      </c>
      <c r="R67" s="199">
        <f>'6'!$W67*Q$13</f>
        <v>0</v>
      </c>
      <c r="S67" s="199">
        <f>'7'!$V67*S$13</f>
        <v>0</v>
      </c>
      <c r="T67" s="199">
        <f>'7'!$W67*S$13</f>
        <v>0</v>
      </c>
      <c r="U67" s="199">
        <f>'8'!$V67*U$13</f>
        <v>0</v>
      </c>
      <c r="V67" s="199">
        <f>'8'!$W67*U$13</f>
        <v>0</v>
      </c>
      <c r="W67" s="199">
        <f>'9'!$V67*W$13</f>
        <v>0</v>
      </c>
      <c r="X67" s="199">
        <f>'9'!$W67*W$13</f>
        <v>0</v>
      </c>
      <c r="Y67" s="199">
        <f>ВЗ!$V67*Y$13</f>
        <v>0</v>
      </c>
      <c r="Z67" s="199">
        <f>ВЗ!$W67*Y$13</f>
        <v>0</v>
      </c>
      <c r="AA67" s="199">
        <f>'ГС без пил 1000м гор'!$V67*AA$13</f>
        <v>0</v>
      </c>
      <c r="AB67" s="199">
        <f>'ГС без пил 1000м гор'!$W67*AA$13</f>
        <v>0</v>
      </c>
      <c r="AC67" s="199">
        <f>'ГС пил 1500м гор'!$V67*AC$13</f>
        <v>0</v>
      </c>
      <c r="AD67" s="199">
        <f>'ГС пил 1500м гор'!$W67*AC$13</f>
        <v>0</v>
      </c>
      <c r="AE67" s="199">
        <f>'ГС без пилот 1500м гор'!$V67*AE$13</f>
        <v>0</v>
      </c>
      <c r="AF67" s="199">
        <f>'ГС без пилот 1500м гор'!$W67*AE$13</f>
        <v>0</v>
      </c>
      <c r="AG67" s="199">
        <f>'ГСЮра без пил МГРП'!$V67*AG$13</f>
        <v>0</v>
      </c>
      <c r="AH67" s="199">
        <f>'ГСЮра без пил МГРП'!$W67*AG$13</f>
        <v>0</v>
      </c>
      <c r="AI67" s="199">
        <f>'ГСЮра пил МСГРП'!$V67*AI$13</f>
        <v>0</v>
      </c>
      <c r="AJ67" s="199">
        <f>'ГСЮра пил МСГРП'!$W67*AI$13</f>
        <v>0</v>
      </c>
      <c r="AK67" s="199">
        <f>'ГСЮра керн ГИС'!$V67*AK$13</f>
        <v>0</v>
      </c>
      <c r="AL67" s="199">
        <f>'ГСЮра керн ГИС'!$W67*AK$13</f>
        <v>0</v>
      </c>
      <c r="AM67" s="199">
        <f>Посл.скв.!$V67*AM$13</f>
        <v>0</v>
      </c>
      <c r="AN67" s="199">
        <f>Посл.скв.!$W67*AM$13</f>
        <v>0</v>
      </c>
      <c r="AO67" s="199">
        <f t="shared" si="8"/>
        <v>0</v>
      </c>
      <c r="AP67" s="199">
        <f t="shared" si="9"/>
        <v>0</v>
      </c>
    </row>
    <row r="68" spans="1:42" ht="14.25" customHeight="1" outlineLevel="1" thickBot="1">
      <c r="A68" s="202"/>
      <c r="B68" s="201"/>
      <c r="C68" s="494">
        <f>'Перв. скв '!C68</f>
        <v>0</v>
      </c>
      <c r="D68" s="196"/>
      <c r="E68" s="197" t="str">
        <f>'Перв. скв '!E68</f>
        <v>ООО "Буровая компания "Евразия"</v>
      </c>
      <c r="F68" s="198" t="str">
        <f>'Перв. скв '!F68</f>
        <v>операция</v>
      </c>
      <c r="G68" s="199">
        <f>'Перв. скв '!$V68*G$13</f>
        <v>0</v>
      </c>
      <c r="H68" s="199">
        <f>'Перв. скв '!$W68*G$13</f>
        <v>0</v>
      </c>
      <c r="I68" s="199">
        <f>'2'!$V68*I$13</f>
        <v>0</v>
      </c>
      <c r="J68" s="199">
        <f>'2'!$W68*I$13</f>
        <v>0</v>
      </c>
      <c r="K68" s="199">
        <f>'3'!$V68*K$13</f>
        <v>0</v>
      </c>
      <c r="L68" s="199">
        <f>'3'!$W68*K$13</f>
        <v>0</v>
      </c>
      <c r="M68" s="199">
        <f>'4'!$V68*M$13</f>
        <v>0</v>
      </c>
      <c r="N68" s="199">
        <f>'4'!$W68*M$13</f>
        <v>0</v>
      </c>
      <c r="O68" s="199">
        <f>'5'!$V68*O$13</f>
        <v>0</v>
      </c>
      <c r="P68" s="199">
        <f>'5'!$W68*O$13</f>
        <v>0</v>
      </c>
      <c r="Q68" s="199">
        <f>'6'!$V68*Q$13</f>
        <v>0</v>
      </c>
      <c r="R68" s="199">
        <f>'6'!$W68*Q$13</f>
        <v>0</v>
      </c>
      <c r="S68" s="199">
        <f>'7'!$V68*S$13</f>
        <v>0</v>
      </c>
      <c r="T68" s="199">
        <f>'7'!$W68*S$13</f>
        <v>0</v>
      </c>
      <c r="U68" s="199">
        <f>'8'!$V68*U$13</f>
        <v>0</v>
      </c>
      <c r="V68" s="199">
        <f>'8'!$W68*U$13</f>
        <v>0</v>
      </c>
      <c r="W68" s="199">
        <f>'9'!$V68*W$13</f>
        <v>0</v>
      </c>
      <c r="X68" s="199">
        <f>'9'!$W68*W$13</f>
        <v>0</v>
      </c>
      <c r="Y68" s="199">
        <f>ВЗ!$V68*Y$13</f>
        <v>0</v>
      </c>
      <c r="Z68" s="199">
        <f>ВЗ!$W68*Y$13</f>
        <v>0</v>
      </c>
      <c r="AA68" s="199">
        <f>'ГС без пил 1000м гор'!$V68*AA$13</f>
        <v>0</v>
      </c>
      <c r="AB68" s="199">
        <f>'ГС без пил 1000м гор'!$W68*AA$13</f>
        <v>0</v>
      </c>
      <c r="AC68" s="199">
        <f>'ГС пил 1500м гор'!$V68*AC$13</f>
        <v>0</v>
      </c>
      <c r="AD68" s="199">
        <f>'ГС пил 1500м гор'!$W68*AC$13</f>
        <v>0</v>
      </c>
      <c r="AE68" s="199">
        <f>'ГС без пилот 1500м гор'!$V68*AE$13</f>
        <v>0</v>
      </c>
      <c r="AF68" s="199">
        <f>'ГС без пилот 1500м гор'!$W68*AE$13</f>
        <v>0</v>
      </c>
      <c r="AG68" s="199">
        <f>'ГСЮра без пил МГРП'!$V68*AG$13</f>
        <v>0</v>
      </c>
      <c r="AH68" s="199">
        <f>'ГСЮра без пил МГРП'!$W68*AG$13</f>
        <v>0</v>
      </c>
      <c r="AI68" s="199">
        <f>'ГСЮра пил МСГРП'!$V68*AI$13</f>
        <v>0</v>
      </c>
      <c r="AJ68" s="199">
        <f>'ГСЮра пил МСГРП'!$W68*AI$13</f>
        <v>0</v>
      </c>
      <c r="AK68" s="199">
        <f>'ГСЮра керн ГИС'!$V68*AK$13</f>
        <v>0</v>
      </c>
      <c r="AL68" s="199">
        <f>'ГСЮра керн ГИС'!$W68*AK$13</f>
        <v>0</v>
      </c>
      <c r="AM68" s="199">
        <f>Посл.скв.!$V68*AM$13</f>
        <v>0</v>
      </c>
      <c r="AN68" s="199">
        <f>Посл.скв.!$W68*AM$13</f>
        <v>0</v>
      </c>
      <c r="AO68" s="199">
        <f t="shared" si="6"/>
        <v>0</v>
      </c>
      <c r="AP68" s="199">
        <f t="shared" si="7"/>
        <v>0</v>
      </c>
    </row>
    <row r="69" spans="1:42" ht="17.25" thickBot="1">
      <c r="A69" s="203"/>
      <c r="B69" s="204"/>
      <c r="C69" s="205" t="s">
        <v>116</v>
      </c>
      <c r="D69" s="206"/>
      <c r="E69" s="207"/>
      <c r="F69" s="207"/>
      <c r="G69" s="208"/>
      <c r="H69" s="208">
        <f>SUM(H20:H68)</f>
        <v>257865481.44999999</v>
      </c>
      <c r="I69" s="208"/>
      <c r="J69" s="208">
        <f>SUM(J20:J68)</f>
        <v>0</v>
      </c>
      <c r="K69" s="208"/>
      <c r="L69" s="208">
        <f>SUM(L20:L68)</f>
        <v>0</v>
      </c>
      <c r="M69" s="208"/>
      <c r="N69" s="208">
        <f>SUM(N20:N68)</f>
        <v>0</v>
      </c>
      <c r="O69" s="208"/>
      <c r="P69" s="208">
        <f>SUM(P20:P68)</f>
        <v>0</v>
      </c>
      <c r="Q69" s="208"/>
      <c r="R69" s="208">
        <f>SUM(R20:R68)</f>
        <v>0</v>
      </c>
      <c r="S69" s="208"/>
      <c r="T69" s="208">
        <f>SUM(T20:T68)</f>
        <v>0</v>
      </c>
      <c r="U69" s="208"/>
      <c r="V69" s="208">
        <f>SUM(V20:V68)</f>
        <v>0</v>
      </c>
      <c r="W69" s="208"/>
      <c r="X69" s="208">
        <f>SUM(X20:X68)</f>
        <v>0</v>
      </c>
      <c r="Y69" s="208"/>
      <c r="Z69" s="208">
        <f>SUM(Z20:Z68)</f>
        <v>2970233.35</v>
      </c>
      <c r="AA69" s="208"/>
      <c r="AB69" s="208">
        <f>SUM(AB20:AB68)</f>
        <v>15141530.206079995</v>
      </c>
      <c r="AC69" s="208"/>
      <c r="AD69" s="208">
        <f>SUM(AD20:AD68)</f>
        <v>0</v>
      </c>
      <c r="AE69" s="208"/>
      <c r="AF69" s="208">
        <f>SUM(AF20:AF68)</f>
        <v>9637869.5159999989</v>
      </c>
      <c r="AG69" s="208"/>
      <c r="AH69" s="208">
        <f>SUM(AH20:AH68)</f>
        <v>14109098.582800061</v>
      </c>
      <c r="AI69" s="208"/>
      <c r="AJ69" s="208">
        <f>SUM(AJ20:AJ68)</f>
        <v>6243114.7955999998</v>
      </c>
      <c r="AK69" s="208"/>
      <c r="AL69" s="208">
        <f>SUM(AL20:AL68)</f>
        <v>1540081.93</v>
      </c>
      <c r="AM69" s="208"/>
      <c r="AN69" s="208">
        <f>SUM(AN20:AN68)</f>
        <v>0</v>
      </c>
      <c r="AO69" s="209"/>
      <c r="AP69" s="209">
        <f>SUM(AP20:AP68)</f>
        <v>307507409.83048004</v>
      </c>
    </row>
    <row r="70" spans="1:42" s="217" customFormat="1" ht="15.75" thickBot="1">
      <c r="A70" s="210"/>
      <c r="B70" s="211"/>
      <c r="C70" s="212"/>
      <c r="D70" s="213"/>
      <c r="E70" s="214"/>
      <c r="F70" s="215"/>
      <c r="G70" s="216"/>
      <c r="H70" s="216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</row>
    <row r="71" spans="1:42" ht="15" customHeight="1" thickBot="1">
      <c r="A71" s="218"/>
      <c r="B71" s="219"/>
      <c r="C71" s="473" t="s">
        <v>166</v>
      </c>
      <c r="D71" s="474"/>
      <c r="E71" s="474"/>
      <c r="F71" s="474"/>
      <c r="G71" s="473"/>
      <c r="H71" s="474"/>
      <c r="I71" s="474"/>
      <c r="J71" s="474"/>
      <c r="K71" s="473"/>
      <c r="L71" s="474"/>
      <c r="M71" s="474"/>
      <c r="N71" s="474"/>
      <c r="O71" s="473"/>
      <c r="P71" s="474"/>
      <c r="Q71" s="474"/>
      <c r="R71" s="474"/>
      <c r="S71" s="473"/>
      <c r="T71" s="474"/>
      <c r="U71" s="474"/>
      <c r="V71" s="474"/>
      <c r="W71" s="473"/>
      <c r="X71" s="474"/>
      <c r="Y71" s="474"/>
      <c r="Z71" s="474"/>
      <c r="AA71" s="473"/>
      <c r="AB71" s="474"/>
      <c r="AC71" s="474"/>
      <c r="AD71" s="474"/>
      <c r="AE71" s="473"/>
      <c r="AF71" s="474"/>
      <c r="AG71" s="474"/>
      <c r="AH71" s="474"/>
      <c r="AI71" s="473"/>
      <c r="AJ71" s="474"/>
      <c r="AK71" s="474"/>
      <c r="AL71" s="474"/>
      <c r="AM71" s="473"/>
      <c r="AN71" s="474"/>
      <c r="AO71" s="474"/>
      <c r="AP71" s="474"/>
    </row>
    <row r="72" spans="1:42" ht="15" customHeight="1" outlineLevel="1">
      <c r="A72" s="220"/>
      <c r="B72" s="221"/>
      <c r="C72" s="192" t="str">
        <f>'Перв. скв '!C72</f>
        <v>ООО "Буровая компания "Евразия"</v>
      </c>
      <c r="D72" s="193" t="s">
        <v>162</v>
      </c>
      <c r="E72" s="222"/>
      <c r="F72" s="223"/>
      <c r="G72" s="224"/>
      <c r="H72" s="224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223"/>
      <c r="AO72" s="223"/>
      <c r="AP72" s="223"/>
    </row>
    <row r="73" spans="1:42" ht="14.25" customHeight="1" outlineLevel="1">
      <c r="A73" s="202"/>
      <c r="B73" s="225"/>
      <c r="C73" s="495" t="str">
        <f>'Перв. скв '!C73</f>
        <v>Стоимость работ буровой бригады, а так же стоимость услуг АвИЭС</v>
      </c>
      <c r="D73" s="196" t="str">
        <f>'Перв. скв '!D73</f>
        <v xml:space="preserve">Суточная ставка работы буровой бригады </v>
      </c>
      <c r="E73" s="197" t="str">
        <f>'Перв. скв '!E73</f>
        <v>ООО "Буровая компания "Евразия"</v>
      </c>
      <c r="F73" s="198" t="str">
        <f>'Перв. скв '!F73</f>
        <v>сут</v>
      </c>
      <c r="G73" s="199">
        <f>'Перв. скв '!$V73*G$13</f>
        <v>68</v>
      </c>
      <c r="H73" s="199">
        <f>'Перв. скв '!$W73*G$13</f>
        <v>97165795.758341819</v>
      </c>
      <c r="I73" s="199">
        <f>'2'!$V73*I$13</f>
        <v>0</v>
      </c>
      <c r="J73" s="199">
        <f>'2'!$W73*I$13</f>
        <v>0</v>
      </c>
      <c r="K73" s="199">
        <f>'3'!$V73*K$13</f>
        <v>0</v>
      </c>
      <c r="L73" s="199">
        <f>'3'!$W73*K$13</f>
        <v>0</v>
      </c>
      <c r="M73" s="199">
        <f>'4'!$V73*M$13</f>
        <v>0</v>
      </c>
      <c r="N73" s="199">
        <f>'4'!$W73*M$13</f>
        <v>0</v>
      </c>
      <c r="O73" s="199">
        <f>'5'!$V73*O$13</f>
        <v>0</v>
      </c>
      <c r="P73" s="199">
        <f>'5'!$W73*O$13</f>
        <v>0</v>
      </c>
      <c r="Q73" s="199">
        <f>'6'!$V73*Q$13</f>
        <v>0</v>
      </c>
      <c r="R73" s="199">
        <f>'6'!$W73*Q$13</f>
        <v>0</v>
      </c>
      <c r="S73" s="199">
        <f>'7'!$V73*S$13</f>
        <v>0</v>
      </c>
      <c r="T73" s="199">
        <f>'7'!$W73*S$13</f>
        <v>0</v>
      </c>
      <c r="U73" s="199">
        <f>'8'!$V73*U$13</f>
        <v>0</v>
      </c>
      <c r="V73" s="199">
        <f>'8'!$W73*U$13</f>
        <v>0</v>
      </c>
      <c r="W73" s="199">
        <f>'9'!$V73*W$13</f>
        <v>0</v>
      </c>
      <c r="X73" s="199">
        <f>'9'!$W73*W$13</f>
        <v>0</v>
      </c>
      <c r="Y73" s="199">
        <f>ВЗ!$V73*Y$13</f>
        <v>80</v>
      </c>
      <c r="Z73" s="199">
        <f>ВЗ!$W73*Y$13</f>
        <v>25645916.058437496</v>
      </c>
      <c r="AA73" s="199">
        <f>'ГС без пил 1000м гор'!$V73*AA$13</f>
        <v>264</v>
      </c>
      <c r="AB73" s="199">
        <f>'ГС без пил 1000м гор'!$W73*AA$13</f>
        <v>452843909.01183993</v>
      </c>
      <c r="AC73" s="199">
        <f>'ГС пил 1500м гор'!$V73*AC$13</f>
        <v>0</v>
      </c>
      <c r="AD73" s="199">
        <f>'ГС пил 1500м гор'!$W73*AC$13</f>
        <v>0</v>
      </c>
      <c r="AE73" s="199">
        <f>'ГС без пилот 1500м гор'!$V73*AE$13</f>
        <v>204</v>
      </c>
      <c r="AF73" s="199">
        <f>'ГС без пилот 1500м гор'!$W73*AE$13</f>
        <v>289763932.68000007</v>
      </c>
      <c r="AG73" s="199">
        <f>'ГСЮра без пил МГРП'!$V73*AG$13</f>
        <v>306</v>
      </c>
      <c r="AH73" s="199">
        <f>'ГСЮра без пил МГРП'!$W73*AG$13</f>
        <v>437246080.91253817</v>
      </c>
      <c r="AI73" s="199">
        <f>'ГСЮра пил МСГРП'!$V73*AI$13</f>
        <v>164</v>
      </c>
      <c r="AJ73" s="199">
        <f>'ГСЮра пил МСГРП'!$W73*AI$13</f>
        <v>200350272.49847996</v>
      </c>
      <c r="AK73" s="199">
        <f>'ГСЮра керн ГИС'!$V73*AK$13</f>
        <v>75.999999999999986</v>
      </c>
      <c r="AL73" s="199">
        <f>'ГСЮра керн ГИС'!$W73*AK$13</f>
        <v>88236316.441520035</v>
      </c>
      <c r="AM73" s="199">
        <f>Посл.скв.!$V73*AM$13</f>
        <v>0</v>
      </c>
      <c r="AN73" s="199">
        <f>Посл.скв.!$W73*AM$13</f>
        <v>0</v>
      </c>
      <c r="AO73" s="199">
        <f t="shared" ref="AO73:AP77" si="10">AM73+AK73+AI73+AG73+AE73+AC73+AA73+Y73++W73+U73+S73+Q73+M73+O73+K73+I73+G73</f>
        <v>1162</v>
      </c>
      <c r="AP73" s="199">
        <f t="shared" si="10"/>
        <v>1591252223.3611574</v>
      </c>
    </row>
    <row r="74" spans="1:42" ht="14.25" customHeight="1" outlineLevel="1">
      <c r="A74" s="202"/>
      <c r="B74" s="225"/>
      <c r="C74" s="496"/>
      <c r="D74" s="196" t="str">
        <f>'Перв. скв '!D74</f>
        <v xml:space="preserve">Оплата по резервной ставке </v>
      </c>
      <c r="E74" s="197" t="str">
        <f>'Перв. скв '!E74</f>
        <v>ООО "Буровая компания "Евразия"</v>
      </c>
      <c r="F74" s="198" t="str">
        <f>'Перв. скв '!F74</f>
        <v>сут</v>
      </c>
      <c r="G74" s="199">
        <f>'Перв. скв '!$V74*G$13</f>
        <v>0</v>
      </c>
      <c r="H74" s="199">
        <f>'Перв. скв '!$W74*G$13</f>
        <v>0</v>
      </c>
      <c r="I74" s="199">
        <f>'2'!$V74*I$13</f>
        <v>0</v>
      </c>
      <c r="J74" s="199">
        <f>'2'!$W74*I$13</f>
        <v>0</v>
      </c>
      <c r="K74" s="199">
        <f>'3'!$V74*K$13</f>
        <v>0</v>
      </c>
      <c r="L74" s="199">
        <f>'3'!$W74*K$13</f>
        <v>0</v>
      </c>
      <c r="M74" s="199">
        <f>'4'!$V74*M$13</f>
        <v>0</v>
      </c>
      <c r="N74" s="199">
        <f>'4'!$W74*M$13</f>
        <v>0</v>
      </c>
      <c r="O74" s="199">
        <f>'5'!$V74*O$13</f>
        <v>0</v>
      </c>
      <c r="P74" s="199">
        <f>'5'!$W74*O$13</f>
        <v>0</v>
      </c>
      <c r="Q74" s="199">
        <f>'6'!$V74*Q$13</f>
        <v>0</v>
      </c>
      <c r="R74" s="199">
        <f>'6'!$W74*Q$13</f>
        <v>0</v>
      </c>
      <c r="S74" s="199">
        <f>'7'!$V74*S$13</f>
        <v>0</v>
      </c>
      <c r="T74" s="199">
        <f>'7'!$W74*S$13</f>
        <v>0</v>
      </c>
      <c r="U74" s="199">
        <f>'8'!$V74*U$13</f>
        <v>0</v>
      </c>
      <c r="V74" s="199">
        <f>'8'!$W74*U$13</f>
        <v>0</v>
      </c>
      <c r="W74" s="199">
        <f>'9'!$V74*W$13</f>
        <v>0</v>
      </c>
      <c r="X74" s="199">
        <f>'9'!$W74*W$13</f>
        <v>0</v>
      </c>
      <c r="Y74" s="199">
        <f>ВЗ!$V74*Y$13</f>
        <v>0</v>
      </c>
      <c r="Z74" s="199">
        <f>ВЗ!$W74*Y$13</f>
        <v>0</v>
      </c>
      <c r="AA74" s="199">
        <f>'ГС без пил 1000м гор'!$V74*AA$13</f>
        <v>0</v>
      </c>
      <c r="AB74" s="199">
        <f>'ГС без пил 1000м гор'!$W74*AA$13</f>
        <v>0</v>
      </c>
      <c r="AC74" s="199">
        <f>'ГС пил 1500м гор'!$V74*AC$13</f>
        <v>0</v>
      </c>
      <c r="AD74" s="199">
        <f>'ГС пил 1500м гор'!$W74*AC$13</f>
        <v>0</v>
      </c>
      <c r="AE74" s="199">
        <f>'ГС без пилот 1500м гор'!$V74*AE$13</f>
        <v>0</v>
      </c>
      <c r="AF74" s="199">
        <f>'ГС без пилот 1500м гор'!$W74*AE$13</f>
        <v>0</v>
      </c>
      <c r="AG74" s="199">
        <f>'ГСЮра без пил МГРП'!$V74*AG$13</f>
        <v>0</v>
      </c>
      <c r="AH74" s="199">
        <f>'ГСЮра без пил МГРП'!$W74*AG$13</f>
        <v>0</v>
      </c>
      <c r="AI74" s="199">
        <f>'ГСЮра пил МСГРП'!$V74*AI$13</f>
        <v>0</v>
      </c>
      <c r="AJ74" s="199">
        <f>'ГСЮра пил МСГРП'!$W74*AI$13</f>
        <v>0</v>
      </c>
      <c r="AK74" s="199">
        <f>'ГСЮра керн ГИС'!$V74*AK$13</f>
        <v>0</v>
      </c>
      <c r="AL74" s="199">
        <f>'ГСЮра керн ГИС'!$W74*AK$13</f>
        <v>0</v>
      </c>
      <c r="AM74" s="199">
        <f>Посл.скв.!$V74*AM$13</f>
        <v>0</v>
      </c>
      <c r="AN74" s="199">
        <f>Посл.скв.!$W74*AM$13</f>
        <v>0</v>
      </c>
      <c r="AO74" s="199">
        <f t="shared" si="10"/>
        <v>0</v>
      </c>
      <c r="AP74" s="199">
        <f t="shared" si="10"/>
        <v>0</v>
      </c>
    </row>
    <row r="75" spans="1:42" ht="13.5" customHeight="1" outlineLevel="1">
      <c r="A75" s="202"/>
      <c r="B75" s="225"/>
      <c r="C75" s="496"/>
      <c r="D75" s="196" t="str">
        <f>'Перв. скв '!D75</f>
        <v>Оплата по ставке дежурства</v>
      </c>
      <c r="E75" s="197" t="str">
        <f>'Перв. скв '!E75</f>
        <v>ООО "Буровая компания "Евразия"</v>
      </c>
      <c r="F75" s="198" t="str">
        <f>'Перв. скв '!F75</f>
        <v>сут</v>
      </c>
      <c r="G75" s="199">
        <f>'Перв. скв '!$V75*G$13</f>
        <v>0</v>
      </c>
      <c r="H75" s="199">
        <f>'Перв. скв '!$W75*G$13</f>
        <v>0</v>
      </c>
      <c r="I75" s="199">
        <f>'2'!$V75*I$13</f>
        <v>0</v>
      </c>
      <c r="J75" s="199">
        <f>'2'!$W75*I$13</f>
        <v>0</v>
      </c>
      <c r="K75" s="199">
        <f>'3'!$V75*K$13</f>
        <v>0</v>
      </c>
      <c r="L75" s="199">
        <f>'3'!$W75*K$13</f>
        <v>0</v>
      </c>
      <c r="M75" s="199">
        <f>'4'!$V75*M$13</f>
        <v>0</v>
      </c>
      <c r="N75" s="199">
        <f>'4'!$W75*M$13</f>
        <v>0</v>
      </c>
      <c r="O75" s="199">
        <f>'5'!$V75*O$13</f>
        <v>0</v>
      </c>
      <c r="P75" s="199">
        <f>'5'!$W75*O$13</f>
        <v>0</v>
      </c>
      <c r="Q75" s="199">
        <f>'6'!$V75*Q$13</f>
        <v>0</v>
      </c>
      <c r="R75" s="199">
        <f>'6'!$W75*Q$13</f>
        <v>0</v>
      </c>
      <c r="S75" s="199">
        <f>'7'!$V75*S$13</f>
        <v>0</v>
      </c>
      <c r="T75" s="199">
        <f>'7'!$W75*S$13</f>
        <v>0</v>
      </c>
      <c r="U75" s="199">
        <f>'8'!$V75*U$13</f>
        <v>0</v>
      </c>
      <c r="V75" s="199">
        <f>'8'!$W75*U$13</f>
        <v>0</v>
      </c>
      <c r="W75" s="199">
        <f>'9'!$V75*W$13</f>
        <v>0</v>
      </c>
      <c r="X75" s="199">
        <f>'9'!$W75*W$13</f>
        <v>0</v>
      </c>
      <c r="Y75" s="199">
        <f>ВЗ!$V75*Y$13</f>
        <v>0</v>
      </c>
      <c r="Z75" s="199">
        <f>ВЗ!$W75*Y$13</f>
        <v>0</v>
      </c>
      <c r="AA75" s="199">
        <f>'ГС без пил 1000м гор'!$V75*AA$13</f>
        <v>0</v>
      </c>
      <c r="AB75" s="199">
        <f>'ГС без пил 1000м гор'!$W75*AA$13</f>
        <v>0</v>
      </c>
      <c r="AC75" s="199">
        <f>'ГС пил 1500м гор'!$V75*AC$13</f>
        <v>0</v>
      </c>
      <c r="AD75" s="199">
        <f>'ГС пил 1500м гор'!$W75*AC$13</f>
        <v>0</v>
      </c>
      <c r="AE75" s="199">
        <f>'ГС без пилот 1500м гор'!$V75*AE$13</f>
        <v>0</v>
      </c>
      <c r="AF75" s="199">
        <f>'ГС без пилот 1500м гор'!$W75*AE$13</f>
        <v>0</v>
      </c>
      <c r="AG75" s="199">
        <f>'ГСЮра без пил МГРП'!$V75*AG$13</f>
        <v>0</v>
      </c>
      <c r="AH75" s="199">
        <f>'ГСЮра без пил МГРП'!$W75*AG$13</f>
        <v>0</v>
      </c>
      <c r="AI75" s="199">
        <f>'ГСЮра пил МСГРП'!$V75*AI$13</f>
        <v>0</v>
      </c>
      <c r="AJ75" s="199">
        <f>'ГСЮра пил МСГРП'!$W75*AI$13</f>
        <v>0</v>
      </c>
      <c r="AK75" s="199">
        <f>'ГСЮра керн ГИС'!$V75*AK$13</f>
        <v>0</v>
      </c>
      <c r="AL75" s="199">
        <f>'ГСЮра керн ГИС'!$W75*AK$13</f>
        <v>0</v>
      </c>
      <c r="AM75" s="199">
        <f>Посл.скв.!$V75*AM$13</f>
        <v>0</v>
      </c>
      <c r="AN75" s="199">
        <f>Посл.скв.!$W75*AM$13</f>
        <v>0</v>
      </c>
      <c r="AO75" s="199">
        <f t="shared" si="10"/>
        <v>0</v>
      </c>
      <c r="AP75" s="199">
        <f t="shared" si="10"/>
        <v>0</v>
      </c>
    </row>
    <row r="76" spans="1:42" ht="13.5" customHeight="1" outlineLevel="1">
      <c r="A76" s="202"/>
      <c r="B76" s="225"/>
      <c r="C76" s="496"/>
      <c r="D76" s="196" t="str">
        <f>'Перв. скв '!D76</f>
        <v>Монт/демонт ПВО и ФА, доп.работы</v>
      </c>
      <c r="E76" s="197" t="str">
        <f>'Перв. скв '!E76</f>
        <v>ООО "Буровая компания "Евразия"</v>
      </c>
      <c r="F76" s="198" t="str">
        <f>'Перв. скв '!F76</f>
        <v>сут</v>
      </c>
      <c r="G76" s="199">
        <f>'Перв. скв '!$V76*G$13</f>
        <v>0</v>
      </c>
      <c r="H76" s="199">
        <f>'Перв. скв '!$W76*G$13</f>
        <v>0</v>
      </c>
      <c r="I76" s="199">
        <f>'2'!$V76*I$13</f>
        <v>0</v>
      </c>
      <c r="J76" s="199">
        <f>'2'!$W76*I$13</f>
        <v>0</v>
      </c>
      <c r="K76" s="199">
        <f>'3'!$V76*K$13</f>
        <v>0</v>
      </c>
      <c r="L76" s="199">
        <f>'3'!$W76*K$13</f>
        <v>0</v>
      </c>
      <c r="M76" s="199">
        <f>'4'!$V76*M$13</f>
        <v>0</v>
      </c>
      <c r="N76" s="199">
        <f>'4'!$W76*M$13</f>
        <v>0</v>
      </c>
      <c r="O76" s="199">
        <f>'5'!$V76*O$13</f>
        <v>0</v>
      </c>
      <c r="P76" s="199">
        <f>'5'!$W76*O$13</f>
        <v>0</v>
      </c>
      <c r="Q76" s="199">
        <f>'6'!$V76*Q$13</f>
        <v>0</v>
      </c>
      <c r="R76" s="199">
        <f>'6'!$W76*Q$13</f>
        <v>0</v>
      </c>
      <c r="S76" s="199">
        <f>'7'!$V76*S$13</f>
        <v>0</v>
      </c>
      <c r="T76" s="199">
        <f>'7'!$W76*S$13</f>
        <v>0</v>
      </c>
      <c r="U76" s="199">
        <f>'8'!$V76*U$13</f>
        <v>0</v>
      </c>
      <c r="V76" s="199">
        <f>'8'!$W76*U$13</f>
        <v>0</v>
      </c>
      <c r="W76" s="199">
        <f>'9'!$V76*W$13</f>
        <v>0</v>
      </c>
      <c r="X76" s="199">
        <f>'9'!$W76*W$13</f>
        <v>0</v>
      </c>
      <c r="Y76" s="199">
        <f>ВЗ!$V76*Y$13</f>
        <v>0</v>
      </c>
      <c r="Z76" s="199">
        <f>ВЗ!$W76*Y$13</f>
        <v>0</v>
      </c>
      <c r="AA76" s="199">
        <f>'ГС без пил 1000м гор'!$V76*AA$13</f>
        <v>0</v>
      </c>
      <c r="AB76" s="199">
        <f>'ГС без пил 1000м гор'!$W76*AA$13</f>
        <v>0</v>
      </c>
      <c r="AC76" s="199">
        <f>'ГС пил 1500м гор'!$V76*AC$13</f>
        <v>0</v>
      </c>
      <c r="AD76" s="199">
        <f>'ГС пил 1500м гор'!$W76*AC$13</f>
        <v>0</v>
      </c>
      <c r="AE76" s="199">
        <f>'ГС без пилот 1500м гор'!$V76*AE$13</f>
        <v>0</v>
      </c>
      <c r="AF76" s="199">
        <f>'ГС без пилот 1500м гор'!$W76*AE$13</f>
        <v>0</v>
      </c>
      <c r="AG76" s="199">
        <f>'ГСЮра без пил МГРП'!$V76*AG$13</f>
        <v>0</v>
      </c>
      <c r="AH76" s="199">
        <f>'ГСЮра без пил МГРП'!$W76*AG$13</f>
        <v>0</v>
      </c>
      <c r="AI76" s="199">
        <f>'ГСЮра пил МСГРП'!$V76*AI$13</f>
        <v>0</v>
      </c>
      <c r="AJ76" s="199">
        <f>'ГСЮра пил МСГРП'!$W76*AI$13</f>
        <v>0</v>
      </c>
      <c r="AK76" s="199">
        <f>'ГСЮра керн ГИС'!$V76*AK$13</f>
        <v>0</v>
      </c>
      <c r="AL76" s="199">
        <f>'ГСЮра керн ГИС'!$W76*AK$13</f>
        <v>0</v>
      </c>
      <c r="AM76" s="199">
        <f>Посл.скв.!$V76*AM$13</f>
        <v>0</v>
      </c>
      <c r="AN76" s="199">
        <f>Посл.скв.!$W76*AM$13</f>
        <v>0</v>
      </c>
      <c r="AO76" s="199">
        <f t="shared" si="10"/>
        <v>0</v>
      </c>
      <c r="AP76" s="199">
        <f t="shared" si="10"/>
        <v>0</v>
      </c>
    </row>
    <row r="77" spans="1:42" ht="15" customHeight="1" outlineLevel="1">
      <c r="A77" s="202"/>
      <c r="B77" s="226"/>
      <c r="C77" s="496"/>
      <c r="D77" s="196" t="str">
        <f>'Перв. скв '!D77</f>
        <v>Суточная ставка АвИЭС</v>
      </c>
      <c r="E77" s="197" t="str">
        <f>'Перв. скв '!E77</f>
        <v>ООО "Буровая компания "Евразия"</v>
      </c>
      <c r="F77" s="198" t="str">
        <f>'Перв. скв '!F77</f>
        <v>сут</v>
      </c>
      <c r="G77" s="199">
        <f>'Перв. скв '!$V77*G$13</f>
        <v>68</v>
      </c>
      <c r="H77" s="199">
        <f>'Перв. скв '!$W77*G$13</f>
        <v>7065877.2799999993</v>
      </c>
      <c r="I77" s="199">
        <f>'2'!$V77*I$13</f>
        <v>0</v>
      </c>
      <c r="J77" s="199">
        <f>'2'!$W77*I$13</f>
        <v>0</v>
      </c>
      <c r="K77" s="199">
        <f>'3'!$V77*K$13</f>
        <v>0</v>
      </c>
      <c r="L77" s="199">
        <f>'3'!$W77*K$13</f>
        <v>0</v>
      </c>
      <c r="M77" s="199">
        <f>'4'!$V77*M$13</f>
        <v>0</v>
      </c>
      <c r="N77" s="199">
        <f>'4'!$W77*M$13</f>
        <v>0</v>
      </c>
      <c r="O77" s="199">
        <f>'5'!$V77*O$13</f>
        <v>0</v>
      </c>
      <c r="P77" s="199">
        <f>'5'!$W77*O$13</f>
        <v>0</v>
      </c>
      <c r="Q77" s="199">
        <f>'6'!$V77*Q$13</f>
        <v>0</v>
      </c>
      <c r="R77" s="199">
        <f>'6'!$W77*Q$13</f>
        <v>0</v>
      </c>
      <c r="S77" s="199">
        <f>'7'!$V77*S$13</f>
        <v>0</v>
      </c>
      <c r="T77" s="199">
        <f>'7'!$W77*S$13</f>
        <v>0</v>
      </c>
      <c r="U77" s="199">
        <f>'8'!$V77*U$13</f>
        <v>0</v>
      </c>
      <c r="V77" s="199">
        <f>'8'!$W77*U$13</f>
        <v>0</v>
      </c>
      <c r="W77" s="199">
        <f>'9'!$V77*W$13</f>
        <v>0</v>
      </c>
      <c r="X77" s="199">
        <f>'9'!$W77*W$13</f>
        <v>0</v>
      </c>
      <c r="Y77" s="199">
        <f>ВЗ!$V77*Y$13</f>
        <v>80</v>
      </c>
      <c r="Z77" s="199">
        <f>ВЗ!$W77*Y$13</f>
        <v>8312796.7999999989</v>
      </c>
      <c r="AA77" s="199">
        <f>'ГС без пил 1000м гор'!$V77*AA$13</f>
        <v>264</v>
      </c>
      <c r="AB77" s="199">
        <f>'ГС без пил 1000м гор'!$W77*AA$13</f>
        <v>27432229.439999998</v>
      </c>
      <c r="AC77" s="199">
        <f>'ГС пил 1500м гор'!$V77*AC$13</f>
        <v>0</v>
      </c>
      <c r="AD77" s="199">
        <f>'ГС пил 1500м гор'!$W77*AC$13</f>
        <v>0</v>
      </c>
      <c r="AE77" s="199">
        <f>'ГС без пилот 1500м гор'!$V77*AE$13</f>
        <v>204</v>
      </c>
      <c r="AF77" s="199">
        <f>'ГС без пилот 1500м гор'!$W77*AE$13</f>
        <v>21197631.839999996</v>
      </c>
      <c r="AG77" s="199">
        <f>'ГСЮра без пил МГРП'!$V77*AG$13</f>
        <v>306</v>
      </c>
      <c r="AH77" s="199">
        <f>'ГСЮра без пил МГРП'!$W77*AG$13</f>
        <v>31796447.759999998</v>
      </c>
      <c r="AI77" s="199">
        <f>'ГСЮра пил МСГРП'!$V77*AI$13</f>
        <v>164</v>
      </c>
      <c r="AJ77" s="199">
        <f>'ГСЮра пил МСГРП'!$W77*AI$13</f>
        <v>17041233.439999998</v>
      </c>
      <c r="AK77" s="199">
        <f>'ГСЮра керн ГИС'!$V77*AK$13</f>
        <v>75.999999999999986</v>
      </c>
      <c r="AL77" s="199">
        <f>'ГСЮра керн ГИС'!$W77*AK$13</f>
        <v>7897156.959999999</v>
      </c>
      <c r="AM77" s="199">
        <f>Посл.скв.!$V77*AM$13</f>
        <v>0</v>
      </c>
      <c r="AN77" s="199">
        <f>Посл.скв.!$W77*AM$13</f>
        <v>0</v>
      </c>
      <c r="AO77" s="199">
        <f t="shared" si="10"/>
        <v>1162</v>
      </c>
      <c r="AP77" s="199">
        <f t="shared" si="10"/>
        <v>120743373.52</v>
      </c>
    </row>
    <row r="78" spans="1:42" ht="15" customHeight="1" outlineLevel="1">
      <c r="A78" s="202"/>
      <c r="B78" s="226"/>
      <c r="C78" s="496"/>
      <c r="D78" s="196" t="str">
        <f>'Перв. скв '!D78</f>
        <v>Ставка дежурства АвИЭС</v>
      </c>
      <c r="E78" s="197" t="str">
        <f>'Перв. скв '!E78</f>
        <v>ООО "Буровая компания "Евразия"</v>
      </c>
      <c r="F78" s="198" t="str">
        <f>'Перв. скв '!F78</f>
        <v>сут</v>
      </c>
      <c r="G78" s="199">
        <f>'Перв. скв '!$V78*G$13</f>
        <v>0</v>
      </c>
      <c r="H78" s="199">
        <f>'Перв. скв '!$W78*G$13</f>
        <v>0</v>
      </c>
      <c r="I78" s="199">
        <f>'2'!$V78*I$13</f>
        <v>0</v>
      </c>
      <c r="J78" s="199">
        <f>'2'!$W78*I$13</f>
        <v>0</v>
      </c>
      <c r="K78" s="199">
        <f>'3'!$V78*K$13</f>
        <v>0</v>
      </c>
      <c r="L78" s="199">
        <f>'3'!$W78*K$13</f>
        <v>0</v>
      </c>
      <c r="M78" s="199">
        <f>'4'!$V78*M$13</f>
        <v>0</v>
      </c>
      <c r="N78" s="199">
        <f>'4'!$W78*M$13</f>
        <v>0</v>
      </c>
      <c r="O78" s="199">
        <f>'5'!$V78*O$13</f>
        <v>0</v>
      </c>
      <c r="P78" s="199">
        <f>'5'!$W78*O$13</f>
        <v>0</v>
      </c>
      <c r="Q78" s="199">
        <f>'6'!$V78*Q$13</f>
        <v>0</v>
      </c>
      <c r="R78" s="199">
        <f>'6'!$W78*Q$13</f>
        <v>0</v>
      </c>
      <c r="S78" s="199">
        <f>'7'!$V78*S$13</f>
        <v>0</v>
      </c>
      <c r="T78" s="199">
        <f>'7'!$W78*S$13</f>
        <v>0</v>
      </c>
      <c r="U78" s="199">
        <f>'8'!$V78*U$13</f>
        <v>0</v>
      </c>
      <c r="V78" s="199">
        <f>'8'!$W78*U$13</f>
        <v>0</v>
      </c>
      <c r="W78" s="199">
        <f>'9'!$V78*W$13</f>
        <v>0</v>
      </c>
      <c r="X78" s="199">
        <f>'9'!$W78*W$13</f>
        <v>0</v>
      </c>
      <c r="Y78" s="199">
        <f>ВЗ!$V78*Y$13</f>
        <v>0</v>
      </c>
      <c r="Z78" s="199">
        <f>ВЗ!$W78*Y$13</f>
        <v>0</v>
      </c>
      <c r="AA78" s="199">
        <f>'ГС без пил 1000м гор'!$V78*AA$13</f>
        <v>0</v>
      </c>
      <c r="AB78" s="199">
        <f>'ГС без пил 1000м гор'!$W78*AA$13</f>
        <v>0</v>
      </c>
      <c r="AC78" s="199">
        <f>'ГС пил 1500м гор'!$V78*AC$13</f>
        <v>0</v>
      </c>
      <c r="AD78" s="199">
        <f>'ГС пил 1500м гор'!$W78*AC$13</f>
        <v>0</v>
      </c>
      <c r="AE78" s="199">
        <f>'ГС без пилот 1500м гор'!$V78*AE$13</f>
        <v>0</v>
      </c>
      <c r="AF78" s="199">
        <f>'ГС без пилот 1500м гор'!$W78*AE$13</f>
        <v>0</v>
      </c>
      <c r="AG78" s="199">
        <f>'ГСЮра без пил МГРП'!$V78*AG$13</f>
        <v>0</v>
      </c>
      <c r="AH78" s="199">
        <f>'ГСЮра без пил МГРП'!$W78*AG$13</f>
        <v>0</v>
      </c>
      <c r="AI78" s="199">
        <f>'ГСЮра пил МСГРП'!$V78*AI$13</f>
        <v>0</v>
      </c>
      <c r="AJ78" s="199">
        <f>'ГСЮра пил МСГРП'!$W78*AI$13</f>
        <v>0</v>
      </c>
      <c r="AK78" s="199">
        <f>'ГСЮра керн ГИС'!$V78*AK$13</f>
        <v>0</v>
      </c>
      <c r="AL78" s="199">
        <f>'ГСЮра керн ГИС'!$W78*AK$13</f>
        <v>0</v>
      </c>
      <c r="AM78" s="199">
        <f>Посл.скв.!$V78*AM$13</f>
        <v>0</v>
      </c>
      <c r="AN78" s="199">
        <f>Посл.скв.!$W78*AM$13</f>
        <v>0</v>
      </c>
      <c r="AO78" s="199">
        <f t="shared" ref="AO78:AO102" si="11">AM78+AK78+AI78+AG78+AE78+AC78+AA78+Y78++W78+U78+S78+Q78+M78+O78+K78+I78+G78</f>
        <v>0</v>
      </c>
      <c r="AP78" s="199">
        <f t="shared" ref="AP78:AP102" si="12">AN78+AL78+AJ78+AH78+AF78+AD78+AB78+Z78++X78+V78+T78+R78+N78+P78+L78+J78+H78</f>
        <v>0</v>
      </c>
    </row>
    <row r="79" spans="1:42" ht="15" customHeight="1" outlineLevel="1">
      <c r="A79" s="202"/>
      <c r="B79" s="201"/>
      <c r="C79" s="496"/>
      <c r="D79" s="196" t="str">
        <f>'Перв. скв '!D79</f>
        <v>Прочее</v>
      </c>
      <c r="E79" s="197" t="str">
        <f>'Перв. скв '!E79</f>
        <v>ООО "Буровая компания "Евразия"</v>
      </c>
      <c r="F79" s="198">
        <f>'Перв. скв '!F79</f>
        <v>0</v>
      </c>
      <c r="G79" s="199">
        <f>'Перв. скв '!$V79*G$13</f>
        <v>2</v>
      </c>
      <c r="H79" s="199">
        <f>'Перв. скв '!$W79*G$13</f>
        <v>10183195.14796393</v>
      </c>
      <c r="I79" s="199">
        <f>'2'!$V79*I$13</f>
        <v>0</v>
      </c>
      <c r="J79" s="199">
        <f>'2'!$W79*I$13</f>
        <v>0</v>
      </c>
      <c r="K79" s="199">
        <f>'3'!$V79*K$13</f>
        <v>0</v>
      </c>
      <c r="L79" s="199">
        <f>'3'!$W79*K$13</f>
        <v>0</v>
      </c>
      <c r="M79" s="199">
        <f>'4'!$V79*M$13</f>
        <v>0</v>
      </c>
      <c r="N79" s="199">
        <f>'4'!$W79*M$13</f>
        <v>0</v>
      </c>
      <c r="O79" s="199">
        <f>'5'!$V79*O$13</f>
        <v>0</v>
      </c>
      <c r="P79" s="199">
        <f>'5'!$W79*O$13</f>
        <v>0</v>
      </c>
      <c r="Q79" s="199">
        <f>'6'!$V79*Q$13</f>
        <v>0</v>
      </c>
      <c r="R79" s="199">
        <f>'6'!$W79*Q$13</f>
        <v>0</v>
      </c>
      <c r="S79" s="199">
        <f>'7'!$V79*S$13</f>
        <v>0</v>
      </c>
      <c r="T79" s="199">
        <f>'7'!$W79*S$13</f>
        <v>0</v>
      </c>
      <c r="U79" s="199">
        <f>'8'!$V79*U$13</f>
        <v>0</v>
      </c>
      <c r="V79" s="199">
        <f>'8'!$W79*U$13</f>
        <v>0</v>
      </c>
      <c r="W79" s="199">
        <f>'9'!$V79*W$13</f>
        <v>0</v>
      </c>
      <c r="X79" s="199">
        <f>'9'!$W79*W$13</f>
        <v>0</v>
      </c>
      <c r="Y79" s="199">
        <f>ВЗ!$V79*Y$13</f>
        <v>2</v>
      </c>
      <c r="Z79" s="199">
        <f>ВЗ!$W79*Y$13</f>
        <v>4242705</v>
      </c>
      <c r="AA79" s="199">
        <f>'ГС без пил 1000м гор'!$V79*AA$13</f>
        <v>8</v>
      </c>
      <c r="AB79" s="199">
        <f>'ГС без пил 1000м гор'!$W79*AA$13</f>
        <v>53351372.223500006</v>
      </c>
      <c r="AC79" s="199">
        <f>'ГС пил 1500м гор'!$V79*AC$13</f>
        <v>0</v>
      </c>
      <c r="AD79" s="199">
        <f>'ГС пил 1500м гор'!$W79*AC$13</f>
        <v>0</v>
      </c>
      <c r="AE79" s="199">
        <f>'ГС без пилот 1500м гор'!$V79*AE$13</f>
        <v>6</v>
      </c>
      <c r="AF79" s="199">
        <f>'ГС без пилот 1500м гор'!$W79*AE$13</f>
        <v>29916256.088499997</v>
      </c>
      <c r="AG79" s="199">
        <f>'ГСЮра без пил МГРП'!$V79*AG$13</f>
        <v>9</v>
      </c>
      <c r="AH79" s="199">
        <f>'ГСЮра без пил МГРП'!$W79*AG$13</f>
        <v>43386042.991309084</v>
      </c>
      <c r="AI79" s="199">
        <f>'ГСЮра пил МСГРП'!$V79*AI$13</f>
        <v>4</v>
      </c>
      <c r="AJ79" s="199">
        <f>'ГСЮра пил МСГРП'!$W79*AI$13</f>
        <v>17788776.031166665</v>
      </c>
      <c r="AK79" s="199">
        <f>'ГСЮра керн ГИС'!$V79*AK$13</f>
        <v>1</v>
      </c>
      <c r="AL79" s="199">
        <f>'ГСЮра керн ГИС'!$W79*AK$13</f>
        <v>7378540.2620000001</v>
      </c>
      <c r="AM79" s="199">
        <f>Посл.скв.!$V79*AM$13</f>
        <v>0</v>
      </c>
      <c r="AN79" s="199">
        <f>Посл.скв.!$W79*AM$13</f>
        <v>0</v>
      </c>
      <c r="AO79" s="199">
        <f t="shared" si="11"/>
        <v>32</v>
      </c>
      <c r="AP79" s="199">
        <f t="shared" si="12"/>
        <v>166246887.74443969</v>
      </c>
    </row>
    <row r="80" spans="1:42" ht="15" customHeight="1" outlineLevel="1">
      <c r="A80" s="202"/>
      <c r="B80" s="201"/>
      <c r="C80" s="496"/>
      <c r="D80" s="196">
        <f>'Перв. скв '!D80</f>
        <v>0</v>
      </c>
      <c r="E80" s="197" t="str">
        <f>'Перв. скв '!E80</f>
        <v>ООО "Буровая компания "Евразия"</v>
      </c>
      <c r="F80" s="198">
        <f>'Перв. скв '!F80</f>
        <v>0</v>
      </c>
      <c r="G80" s="199">
        <f>'Перв. скв '!$V80*G$13</f>
        <v>0</v>
      </c>
      <c r="H80" s="199">
        <f>'Перв. скв '!$W80*G$13</f>
        <v>0</v>
      </c>
      <c r="I80" s="199">
        <f>'2'!$V80*I$13</f>
        <v>0</v>
      </c>
      <c r="J80" s="199">
        <f>'2'!$W80*I$13</f>
        <v>0</v>
      </c>
      <c r="K80" s="199">
        <f>'3'!$V80*K$13</f>
        <v>0</v>
      </c>
      <c r="L80" s="199">
        <f>'3'!$W80*K$13</f>
        <v>0</v>
      </c>
      <c r="M80" s="199">
        <f>'4'!$V80*M$13</f>
        <v>0</v>
      </c>
      <c r="N80" s="199">
        <f>'4'!$W80*M$13</f>
        <v>0</v>
      </c>
      <c r="O80" s="199">
        <f>'5'!$V80*O$13</f>
        <v>0</v>
      </c>
      <c r="P80" s="199">
        <f>'5'!$W80*O$13</f>
        <v>0</v>
      </c>
      <c r="Q80" s="199">
        <f>'6'!$V80*Q$13</f>
        <v>0</v>
      </c>
      <c r="R80" s="199">
        <f>'6'!$W80*Q$13</f>
        <v>0</v>
      </c>
      <c r="S80" s="199">
        <f>'7'!$V80*S$13</f>
        <v>0</v>
      </c>
      <c r="T80" s="199">
        <f>'7'!$W80*S$13</f>
        <v>0</v>
      </c>
      <c r="U80" s="199">
        <f>'8'!$V80*U$13</f>
        <v>0</v>
      </c>
      <c r="V80" s="199">
        <f>'8'!$W80*U$13</f>
        <v>0</v>
      </c>
      <c r="W80" s="199">
        <f>'9'!$V80*W$13</f>
        <v>0</v>
      </c>
      <c r="X80" s="199">
        <f>'9'!$W80*W$13</f>
        <v>0</v>
      </c>
      <c r="Y80" s="199">
        <f>ВЗ!$V80*Y$13</f>
        <v>0</v>
      </c>
      <c r="Z80" s="199">
        <f>ВЗ!$W80*Y$13</f>
        <v>0</v>
      </c>
      <c r="AA80" s="199">
        <f>'ГС без пил 1000м гор'!$V80*AA$13</f>
        <v>0</v>
      </c>
      <c r="AB80" s="199">
        <f>'ГС без пил 1000м гор'!$W80*AA$13</f>
        <v>0</v>
      </c>
      <c r="AC80" s="199">
        <f>'ГС пил 1500м гор'!$V80*AC$13</f>
        <v>0</v>
      </c>
      <c r="AD80" s="199">
        <f>'ГС пил 1500м гор'!$W80*AC$13</f>
        <v>0</v>
      </c>
      <c r="AE80" s="199">
        <f>'ГС без пилот 1500м гор'!$V80*AE$13</f>
        <v>0</v>
      </c>
      <c r="AF80" s="199">
        <f>'ГС без пилот 1500м гор'!$W80*AE$13</f>
        <v>0</v>
      </c>
      <c r="AG80" s="199">
        <f>'ГСЮра без пил МГРП'!$V80*AG$13</f>
        <v>0</v>
      </c>
      <c r="AH80" s="199">
        <f>'ГСЮра без пил МГРП'!$W80*AG$13</f>
        <v>0</v>
      </c>
      <c r="AI80" s="199">
        <f>'ГСЮра пил МСГРП'!$V80*AI$13</f>
        <v>0</v>
      </c>
      <c r="AJ80" s="199">
        <f>'ГСЮра пил МСГРП'!$W80*AI$13</f>
        <v>0</v>
      </c>
      <c r="AK80" s="199">
        <f>'ГСЮра керн ГИС'!$V80*AK$13</f>
        <v>0</v>
      </c>
      <c r="AL80" s="199">
        <f>'ГСЮра керн ГИС'!$W80*AK$13</f>
        <v>0</v>
      </c>
      <c r="AM80" s="199">
        <f>Посл.скв.!$V80*AM$13</f>
        <v>0</v>
      </c>
      <c r="AN80" s="199">
        <f>Посл.скв.!$W80*AM$13</f>
        <v>0</v>
      </c>
      <c r="AO80" s="199">
        <f t="shared" si="11"/>
        <v>0</v>
      </c>
      <c r="AP80" s="199">
        <f t="shared" si="12"/>
        <v>0</v>
      </c>
    </row>
    <row r="81" spans="1:42" ht="15" customHeight="1" outlineLevel="1">
      <c r="A81" s="202"/>
      <c r="B81" s="201"/>
      <c r="C81" s="496"/>
      <c r="D81" s="196">
        <f>'Перв. скв '!D81</f>
        <v>0</v>
      </c>
      <c r="E81" s="197" t="str">
        <f>'Перв. скв '!E81</f>
        <v>ООО "Буровая компания "Евразия"</v>
      </c>
      <c r="F81" s="198">
        <f>'Перв. скв '!F81</f>
        <v>0</v>
      </c>
      <c r="G81" s="199">
        <f>'Перв. скв '!$V81*G$13</f>
        <v>0</v>
      </c>
      <c r="H81" s="199">
        <f>'Перв. скв '!$W81*G$13</f>
        <v>0</v>
      </c>
      <c r="I81" s="199">
        <f>'2'!$V81*I$13</f>
        <v>0</v>
      </c>
      <c r="J81" s="199">
        <f>'2'!$W81*I$13</f>
        <v>0</v>
      </c>
      <c r="K81" s="199">
        <f>'3'!$V81*K$13</f>
        <v>0</v>
      </c>
      <c r="L81" s="199">
        <f>'3'!$W81*K$13</f>
        <v>0</v>
      </c>
      <c r="M81" s="199">
        <f>'4'!$V81*M$13</f>
        <v>0</v>
      </c>
      <c r="N81" s="199">
        <f>'4'!$W81*M$13</f>
        <v>0</v>
      </c>
      <c r="O81" s="199">
        <f>'5'!$V81*O$13</f>
        <v>0</v>
      </c>
      <c r="P81" s="199">
        <f>'5'!$W81*O$13</f>
        <v>0</v>
      </c>
      <c r="Q81" s="199">
        <f>'6'!$V81*Q$13</f>
        <v>0</v>
      </c>
      <c r="R81" s="199">
        <f>'6'!$W81*Q$13</f>
        <v>0</v>
      </c>
      <c r="S81" s="199">
        <f>'7'!$V81*S$13</f>
        <v>0</v>
      </c>
      <c r="T81" s="199">
        <f>'7'!$W81*S$13</f>
        <v>0</v>
      </c>
      <c r="U81" s="199">
        <f>'8'!$V81*U$13</f>
        <v>0</v>
      </c>
      <c r="V81" s="199">
        <f>'8'!$W81*U$13</f>
        <v>0</v>
      </c>
      <c r="W81" s="199">
        <f>'9'!$V81*W$13</f>
        <v>0</v>
      </c>
      <c r="X81" s="199">
        <f>'9'!$W81*W$13</f>
        <v>0</v>
      </c>
      <c r="Y81" s="199">
        <f>ВЗ!$V81*Y$13</f>
        <v>0</v>
      </c>
      <c r="Z81" s="199">
        <f>ВЗ!$W81*Y$13</f>
        <v>0</v>
      </c>
      <c r="AA81" s="199">
        <f>'ГС без пил 1000м гор'!$V81*AA$13</f>
        <v>0</v>
      </c>
      <c r="AB81" s="199">
        <f>'ГС без пил 1000м гор'!$W81*AA$13</f>
        <v>0</v>
      </c>
      <c r="AC81" s="199">
        <f>'ГС пил 1500м гор'!$V81*AC$13</f>
        <v>0</v>
      </c>
      <c r="AD81" s="199">
        <f>'ГС пил 1500м гор'!$W81*AC$13</f>
        <v>0</v>
      </c>
      <c r="AE81" s="199">
        <f>'ГС без пилот 1500м гор'!$V81*AE$13</f>
        <v>0</v>
      </c>
      <c r="AF81" s="199">
        <f>'ГС без пилот 1500м гор'!$W81*AE$13</f>
        <v>0</v>
      </c>
      <c r="AG81" s="199">
        <f>'ГСЮра без пил МГРП'!$V81*AG$13</f>
        <v>0</v>
      </c>
      <c r="AH81" s="199">
        <f>'ГСЮра без пил МГРП'!$W81*AG$13</f>
        <v>0</v>
      </c>
      <c r="AI81" s="199">
        <f>'ГСЮра пил МСГРП'!$V81*AI$13</f>
        <v>0</v>
      </c>
      <c r="AJ81" s="199">
        <f>'ГСЮра пил МСГРП'!$W81*AI$13</f>
        <v>0</v>
      </c>
      <c r="AK81" s="199">
        <f>'ГСЮра керн ГИС'!$V81*AK$13</f>
        <v>0</v>
      </c>
      <c r="AL81" s="199">
        <f>'ГСЮра керн ГИС'!$W81*AK$13</f>
        <v>0</v>
      </c>
      <c r="AM81" s="199">
        <f>Посл.скв.!$V81*AM$13</f>
        <v>0</v>
      </c>
      <c r="AN81" s="199">
        <f>Посл.скв.!$W81*AM$13</f>
        <v>0</v>
      </c>
      <c r="AO81" s="199">
        <f t="shared" si="11"/>
        <v>0</v>
      </c>
      <c r="AP81" s="199">
        <f t="shared" si="12"/>
        <v>0</v>
      </c>
    </row>
    <row r="82" spans="1:42" ht="15" customHeight="1" outlineLevel="1">
      <c r="A82" s="202"/>
      <c r="B82" s="201"/>
      <c r="C82" s="496"/>
      <c r="D82" s="196">
        <f>'Перв. скв '!D82</f>
        <v>0</v>
      </c>
      <c r="E82" s="197" t="str">
        <f>'Перв. скв '!E82</f>
        <v>ООО "Буровая компания "Евразия"</v>
      </c>
      <c r="F82" s="198">
        <f>'Перв. скв '!F82</f>
        <v>0</v>
      </c>
      <c r="G82" s="199">
        <f>'Перв. скв '!$V82*G$13</f>
        <v>0</v>
      </c>
      <c r="H82" s="199">
        <f>'Перв. скв '!$W82*G$13</f>
        <v>0</v>
      </c>
      <c r="I82" s="199">
        <f>'2'!$V82*I$13</f>
        <v>0</v>
      </c>
      <c r="J82" s="199">
        <f>'2'!$W82*I$13</f>
        <v>0</v>
      </c>
      <c r="K82" s="199">
        <f>'3'!$V82*K$13</f>
        <v>0</v>
      </c>
      <c r="L82" s="199">
        <f>'3'!$W82*K$13</f>
        <v>0</v>
      </c>
      <c r="M82" s="199">
        <f>'4'!$V82*M$13</f>
        <v>0</v>
      </c>
      <c r="N82" s="199">
        <f>'4'!$W82*M$13</f>
        <v>0</v>
      </c>
      <c r="O82" s="199">
        <f>'5'!$V82*O$13</f>
        <v>0</v>
      </c>
      <c r="P82" s="199">
        <f>'5'!$W82*O$13</f>
        <v>0</v>
      </c>
      <c r="Q82" s="199">
        <f>'6'!$V82*Q$13</f>
        <v>0</v>
      </c>
      <c r="R82" s="199">
        <f>'6'!$W82*Q$13</f>
        <v>0</v>
      </c>
      <c r="S82" s="199">
        <f>'7'!$V82*S$13</f>
        <v>0</v>
      </c>
      <c r="T82" s="199">
        <f>'7'!$W82*S$13</f>
        <v>0</v>
      </c>
      <c r="U82" s="199">
        <f>'8'!$V82*U$13</f>
        <v>0</v>
      </c>
      <c r="V82" s="199">
        <f>'8'!$W82*U$13</f>
        <v>0</v>
      </c>
      <c r="W82" s="199">
        <f>'9'!$V82*W$13</f>
        <v>0</v>
      </c>
      <c r="X82" s="199">
        <f>'9'!$W82*W$13</f>
        <v>0</v>
      </c>
      <c r="Y82" s="199">
        <f>ВЗ!$V82*Y$13</f>
        <v>0</v>
      </c>
      <c r="Z82" s="199">
        <f>ВЗ!$W82*Y$13</f>
        <v>0</v>
      </c>
      <c r="AA82" s="199">
        <f>'ГС без пил 1000м гор'!$V82*AA$13</f>
        <v>0</v>
      </c>
      <c r="AB82" s="199">
        <f>'ГС без пил 1000м гор'!$W82*AA$13</f>
        <v>0</v>
      </c>
      <c r="AC82" s="199">
        <f>'ГС пил 1500м гор'!$V82*AC$13</f>
        <v>0</v>
      </c>
      <c r="AD82" s="199">
        <f>'ГС пил 1500м гор'!$W82*AC$13</f>
        <v>0</v>
      </c>
      <c r="AE82" s="199">
        <f>'ГС без пилот 1500м гор'!$V82*AE$13</f>
        <v>0</v>
      </c>
      <c r="AF82" s="199">
        <f>'ГС без пилот 1500м гор'!$W82*AE$13</f>
        <v>0</v>
      </c>
      <c r="AG82" s="199">
        <f>'ГСЮра без пил МГРП'!$V82*AG$13</f>
        <v>0</v>
      </c>
      <c r="AH82" s="199">
        <f>'ГСЮра без пил МГРП'!$W82*AG$13</f>
        <v>0</v>
      </c>
      <c r="AI82" s="199">
        <f>'ГСЮра пил МСГРП'!$V82*AI$13</f>
        <v>0</v>
      </c>
      <c r="AJ82" s="199">
        <f>'ГСЮра пил МСГРП'!$W82*AI$13</f>
        <v>0</v>
      </c>
      <c r="AK82" s="199">
        <f>'ГСЮра керн ГИС'!$V82*AK$13</f>
        <v>0</v>
      </c>
      <c r="AL82" s="199">
        <f>'ГСЮра керн ГИС'!$W82*AK$13</f>
        <v>0</v>
      </c>
      <c r="AM82" s="199">
        <f>Посл.скв.!$V82*AM$13</f>
        <v>0</v>
      </c>
      <c r="AN82" s="199">
        <f>Посл.скв.!$W82*AM$13</f>
        <v>0</v>
      </c>
      <c r="AO82" s="199">
        <f t="shared" si="11"/>
        <v>0</v>
      </c>
      <c r="AP82" s="199">
        <f t="shared" si="12"/>
        <v>0</v>
      </c>
    </row>
    <row r="83" spans="1:42" ht="15" customHeight="1" outlineLevel="1">
      <c r="A83" s="202"/>
      <c r="B83" s="201"/>
      <c r="C83" s="496"/>
      <c r="D83" s="196">
        <f>'Перв. скв '!D83</f>
        <v>0</v>
      </c>
      <c r="E83" s="197" t="str">
        <f>'Перв. скв '!E83</f>
        <v>ООО "Буровая компания "Евразия"</v>
      </c>
      <c r="F83" s="198">
        <f>'Перв. скв '!F83</f>
        <v>0</v>
      </c>
      <c r="G83" s="199">
        <f>'Перв. скв '!$V83*G$13</f>
        <v>0</v>
      </c>
      <c r="H83" s="199">
        <f>'Перв. скв '!$W83*G$13</f>
        <v>0</v>
      </c>
      <c r="I83" s="199">
        <f>'2'!$V83*I$13</f>
        <v>0</v>
      </c>
      <c r="J83" s="199">
        <f>'2'!$W83*I$13</f>
        <v>0</v>
      </c>
      <c r="K83" s="199">
        <f>'3'!$V83*K$13</f>
        <v>0</v>
      </c>
      <c r="L83" s="199">
        <f>'3'!$W83*K$13</f>
        <v>0</v>
      </c>
      <c r="M83" s="199">
        <f>'4'!$V83*M$13</f>
        <v>0</v>
      </c>
      <c r="N83" s="199">
        <f>'4'!$W83*M$13</f>
        <v>0</v>
      </c>
      <c r="O83" s="199">
        <f>'5'!$V83*O$13</f>
        <v>0</v>
      </c>
      <c r="P83" s="199">
        <f>'5'!$W83*O$13</f>
        <v>0</v>
      </c>
      <c r="Q83" s="199">
        <f>'6'!$V83*Q$13</f>
        <v>0</v>
      </c>
      <c r="R83" s="199">
        <f>'6'!$W83*Q$13</f>
        <v>0</v>
      </c>
      <c r="S83" s="199">
        <f>'7'!$V83*S$13</f>
        <v>0</v>
      </c>
      <c r="T83" s="199">
        <f>'7'!$W83*S$13</f>
        <v>0</v>
      </c>
      <c r="U83" s="199">
        <f>'8'!$V83*U$13</f>
        <v>0</v>
      </c>
      <c r="V83" s="199">
        <f>'8'!$W83*U$13</f>
        <v>0</v>
      </c>
      <c r="W83" s="199">
        <f>'9'!$V83*W$13</f>
        <v>0</v>
      </c>
      <c r="X83" s="199">
        <f>'9'!$W83*W$13</f>
        <v>0</v>
      </c>
      <c r="Y83" s="199">
        <f>ВЗ!$V83*Y$13</f>
        <v>0</v>
      </c>
      <c r="Z83" s="199">
        <f>ВЗ!$W83*Y$13</f>
        <v>0</v>
      </c>
      <c r="AA83" s="199">
        <f>'ГС без пил 1000м гор'!$V83*AA$13</f>
        <v>0</v>
      </c>
      <c r="AB83" s="199">
        <f>'ГС без пил 1000м гор'!$W83*AA$13</f>
        <v>0</v>
      </c>
      <c r="AC83" s="199">
        <f>'ГС пил 1500м гор'!$V83*AC$13</f>
        <v>0</v>
      </c>
      <c r="AD83" s="199">
        <f>'ГС пил 1500м гор'!$W83*AC$13</f>
        <v>0</v>
      </c>
      <c r="AE83" s="199">
        <f>'ГС без пилот 1500м гор'!$V83*AE$13</f>
        <v>0</v>
      </c>
      <c r="AF83" s="199">
        <f>'ГС без пилот 1500м гор'!$W83*AE$13</f>
        <v>0</v>
      </c>
      <c r="AG83" s="199">
        <f>'ГСЮра без пил МГРП'!$V83*AG$13</f>
        <v>0</v>
      </c>
      <c r="AH83" s="199">
        <f>'ГСЮра без пил МГРП'!$W83*AG$13</f>
        <v>0</v>
      </c>
      <c r="AI83" s="199">
        <f>'ГСЮра пил МСГРП'!$V83*AI$13</f>
        <v>0</v>
      </c>
      <c r="AJ83" s="199">
        <f>'ГСЮра пил МСГРП'!$W83*AI$13</f>
        <v>0</v>
      </c>
      <c r="AK83" s="199">
        <f>'ГСЮра керн ГИС'!$V83*AK$13</f>
        <v>0</v>
      </c>
      <c r="AL83" s="199">
        <f>'ГСЮра керн ГИС'!$W83*AK$13</f>
        <v>0</v>
      </c>
      <c r="AM83" s="199">
        <f>Посл.скв.!$V83*AM$13</f>
        <v>0</v>
      </c>
      <c r="AN83" s="199">
        <f>Посл.скв.!$W83*AM$13</f>
        <v>0</v>
      </c>
      <c r="AO83" s="199">
        <f t="shared" si="11"/>
        <v>0</v>
      </c>
      <c r="AP83" s="199">
        <f t="shared" si="12"/>
        <v>0</v>
      </c>
    </row>
    <row r="84" spans="1:42" ht="15" customHeight="1" outlineLevel="1">
      <c r="A84" s="202"/>
      <c r="B84" s="201"/>
      <c r="C84" s="496"/>
      <c r="D84" s="196">
        <f>'Перв. скв '!D84</f>
        <v>0</v>
      </c>
      <c r="E84" s="197" t="str">
        <f>'Перв. скв '!E84</f>
        <v>ООО "Буровая компания "Евразия"</v>
      </c>
      <c r="F84" s="198">
        <f>'Перв. скв '!F84</f>
        <v>0</v>
      </c>
      <c r="G84" s="199">
        <f>'Перв. скв '!$V84*G$13</f>
        <v>0</v>
      </c>
      <c r="H84" s="199">
        <f>'Перв. скв '!$W84*G$13</f>
        <v>0</v>
      </c>
      <c r="I84" s="199">
        <f>'2'!$V84*I$13</f>
        <v>0</v>
      </c>
      <c r="J84" s="199">
        <f>'2'!$W84*I$13</f>
        <v>0</v>
      </c>
      <c r="K84" s="199">
        <f>'3'!$V84*K$13</f>
        <v>0</v>
      </c>
      <c r="L84" s="199">
        <f>'3'!$W84*K$13</f>
        <v>0</v>
      </c>
      <c r="M84" s="199">
        <f>'4'!$V84*M$13</f>
        <v>0</v>
      </c>
      <c r="N84" s="199">
        <f>'4'!$W84*M$13</f>
        <v>0</v>
      </c>
      <c r="O84" s="199">
        <f>'5'!$V84*O$13</f>
        <v>0</v>
      </c>
      <c r="P84" s="199">
        <f>'5'!$W84*O$13</f>
        <v>0</v>
      </c>
      <c r="Q84" s="199">
        <f>'6'!$V84*Q$13</f>
        <v>0</v>
      </c>
      <c r="R84" s="199">
        <f>'6'!$W84*Q$13</f>
        <v>0</v>
      </c>
      <c r="S84" s="199">
        <f>'7'!$V84*S$13</f>
        <v>0</v>
      </c>
      <c r="T84" s="199">
        <f>'7'!$W84*S$13</f>
        <v>0</v>
      </c>
      <c r="U84" s="199">
        <f>'8'!$V84*U$13</f>
        <v>0</v>
      </c>
      <c r="V84" s="199">
        <f>'8'!$W84*U$13</f>
        <v>0</v>
      </c>
      <c r="W84" s="199">
        <f>'9'!$V84*W$13</f>
        <v>0</v>
      </c>
      <c r="X84" s="199">
        <f>'9'!$W84*W$13</f>
        <v>0</v>
      </c>
      <c r="Y84" s="199">
        <f>ВЗ!$V84*Y$13</f>
        <v>0</v>
      </c>
      <c r="Z84" s="199">
        <f>ВЗ!$W84*Y$13</f>
        <v>0</v>
      </c>
      <c r="AA84" s="199">
        <f>'ГС без пил 1000м гор'!$V84*AA$13</f>
        <v>0</v>
      </c>
      <c r="AB84" s="199">
        <f>'ГС без пил 1000м гор'!$W84*AA$13</f>
        <v>0</v>
      </c>
      <c r="AC84" s="199">
        <f>'ГС пил 1500м гор'!$V84*AC$13</f>
        <v>0</v>
      </c>
      <c r="AD84" s="199">
        <f>'ГС пил 1500м гор'!$W84*AC$13</f>
        <v>0</v>
      </c>
      <c r="AE84" s="199">
        <f>'ГС без пилот 1500м гор'!$V84*AE$13</f>
        <v>0</v>
      </c>
      <c r="AF84" s="199">
        <f>'ГС без пилот 1500м гор'!$W84*AE$13</f>
        <v>0</v>
      </c>
      <c r="AG84" s="199">
        <f>'ГСЮра без пил МГРП'!$V84*AG$13</f>
        <v>0</v>
      </c>
      <c r="AH84" s="199">
        <f>'ГСЮра без пил МГРП'!$W84*AG$13</f>
        <v>0</v>
      </c>
      <c r="AI84" s="199">
        <f>'ГСЮра пил МСГРП'!$V84*AI$13</f>
        <v>0</v>
      </c>
      <c r="AJ84" s="199">
        <f>'ГСЮра пил МСГРП'!$W84*AI$13</f>
        <v>0</v>
      </c>
      <c r="AK84" s="199">
        <f>'ГСЮра керн ГИС'!$V84*AK$13</f>
        <v>0</v>
      </c>
      <c r="AL84" s="199">
        <f>'ГСЮра керн ГИС'!$W84*AK$13</f>
        <v>0</v>
      </c>
      <c r="AM84" s="199">
        <f>Посл.скв.!$V84*AM$13</f>
        <v>0</v>
      </c>
      <c r="AN84" s="199">
        <f>Посл.скв.!$W84*AM$13</f>
        <v>0</v>
      </c>
      <c r="AO84" s="199">
        <f t="shared" si="11"/>
        <v>0</v>
      </c>
      <c r="AP84" s="199">
        <f t="shared" si="12"/>
        <v>0</v>
      </c>
    </row>
    <row r="85" spans="1:42" ht="15" customHeight="1" outlineLevel="1">
      <c r="A85" s="202"/>
      <c r="B85" s="201"/>
      <c r="C85" s="496"/>
      <c r="D85" s="196">
        <f>'Перв. скв '!D85</f>
        <v>0</v>
      </c>
      <c r="E85" s="197" t="str">
        <f>'Перв. скв '!E85</f>
        <v>ООО "Буровая компания "Евразия"</v>
      </c>
      <c r="F85" s="198">
        <f>'Перв. скв '!F85</f>
        <v>0</v>
      </c>
      <c r="G85" s="199">
        <f>'Перв. скв '!$V85*G$13</f>
        <v>0</v>
      </c>
      <c r="H85" s="199">
        <f>'Перв. скв '!$W85*G$13</f>
        <v>0</v>
      </c>
      <c r="I85" s="199">
        <f>'2'!$V85*I$13</f>
        <v>0</v>
      </c>
      <c r="J85" s="199">
        <f>'2'!$W85*I$13</f>
        <v>0</v>
      </c>
      <c r="K85" s="199">
        <f>'3'!$V85*K$13</f>
        <v>0</v>
      </c>
      <c r="L85" s="199">
        <f>'3'!$W85*K$13</f>
        <v>0</v>
      </c>
      <c r="M85" s="199">
        <f>'4'!$V85*M$13</f>
        <v>0</v>
      </c>
      <c r="N85" s="199">
        <f>'4'!$W85*M$13</f>
        <v>0</v>
      </c>
      <c r="O85" s="199">
        <f>'5'!$V85*O$13</f>
        <v>0</v>
      </c>
      <c r="P85" s="199">
        <f>'5'!$W85*O$13</f>
        <v>0</v>
      </c>
      <c r="Q85" s="199">
        <f>'6'!$V85*Q$13</f>
        <v>0</v>
      </c>
      <c r="R85" s="199">
        <f>'6'!$W85*Q$13</f>
        <v>0</v>
      </c>
      <c r="S85" s="199">
        <f>'7'!$V85*S$13</f>
        <v>0</v>
      </c>
      <c r="T85" s="199">
        <f>'7'!$W85*S$13</f>
        <v>0</v>
      </c>
      <c r="U85" s="199">
        <f>'8'!$V85*U$13</f>
        <v>0</v>
      </c>
      <c r="V85" s="199">
        <f>'8'!$W85*U$13</f>
        <v>0</v>
      </c>
      <c r="W85" s="199">
        <f>'9'!$V85*W$13</f>
        <v>0</v>
      </c>
      <c r="X85" s="199">
        <f>'9'!$W85*W$13</f>
        <v>0</v>
      </c>
      <c r="Y85" s="199">
        <f>ВЗ!$V85*Y$13</f>
        <v>0</v>
      </c>
      <c r="Z85" s="199">
        <f>ВЗ!$W85*Y$13</f>
        <v>0</v>
      </c>
      <c r="AA85" s="199">
        <f>'ГС без пил 1000м гор'!$V85*AA$13</f>
        <v>0</v>
      </c>
      <c r="AB85" s="199">
        <f>'ГС без пил 1000м гор'!$W85*AA$13</f>
        <v>0</v>
      </c>
      <c r="AC85" s="199">
        <f>'ГС пил 1500м гор'!$V85*AC$13</f>
        <v>0</v>
      </c>
      <c r="AD85" s="199">
        <f>'ГС пил 1500м гор'!$W85*AC$13</f>
        <v>0</v>
      </c>
      <c r="AE85" s="199">
        <f>'ГС без пилот 1500м гор'!$V85*AE$13</f>
        <v>0</v>
      </c>
      <c r="AF85" s="199">
        <f>'ГС без пилот 1500м гор'!$W85*AE$13</f>
        <v>0</v>
      </c>
      <c r="AG85" s="199">
        <f>'ГСЮра без пил МГРП'!$V85*AG$13</f>
        <v>0</v>
      </c>
      <c r="AH85" s="199">
        <f>'ГСЮра без пил МГРП'!$W85*AG$13</f>
        <v>0</v>
      </c>
      <c r="AI85" s="199">
        <f>'ГСЮра пил МСГРП'!$V85*AI$13</f>
        <v>0</v>
      </c>
      <c r="AJ85" s="199">
        <f>'ГСЮра пил МСГРП'!$W85*AI$13</f>
        <v>0</v>
      </c>
      <c r="AK85" s="199">
        <f>'ГСЮра керн ГИС'!$V85*AK$13</f>
        <v>0</v>
      </c>
      <c r="AL85" s="199">
        <f>'ГСЮра керн ГИС'!$W85*AK$13</f>
        <v>0</v>
      </c>
      <c r="AM85" s="199">
        <f>Посл.скв.!$V85*AM$13</f>
        <v>0</v>
      </c>
      <c r="AN85" s="199">
        <f>Посл.скв.!$W85*AM$13</f>
        <v>0</v>
      </c>
      <c r="AO85" s="199">
        <f t="shared" si="11"/>
        <v>0</v>
      </c>
      <c r="AP85" s="199">
        <f t="shared" si="12"/>
        <v>0</v>
      </c>
    </row>
    <row r="86" spans="1:42" ht="15" customHeight="1" outlineLevel="1">
      <c r="A86" s="202"/>
      <c r="B86" s="201"/>
      <c r="C86" s="496"/>
      <c r="D86" s="196">
        <f>'Перв. скв '!D86</f>
        <v>0</v>
      </c>
      <c r="E86" s="197" t="str">
        <f>'Перв. скв '!E86</f>
        <v>ООО "Буровая компания "Евразия"</v>
      </c>
      <c r="F86" s="198">
        <f>'Перв. скв '!F86</f>
        <v>0</v>
      </c>
      <c r="G86" s="199">
        <f>'Перв. скв '!$V86*G$13</f>
        <v>0</v>
      </c>
      <c r="H86" s="199">
        <f>'Перв. скв '!$W86*G$13</f>
        <v>0</v>
      </c>
      <c r="I86" s="199">
        <f>'2'!$V86*I$13</f>
        <v>0</v>
      </c>
      <c r="J86" s="199">
        <f>'2'!$W86*I$13</f>
        <v>0</v>
      </c>
      <c r="K86" s="199">
        <f>'3'!$V86*K$13</f>
        <v>0</v>
      </c>
      <c r="L86" s="199">
        <f>'3'!$W86*K$13</f>
        <v>0</v>
      </c>
      <c r="M86" s="199">
        <f>'4'!$V86*M$13</f>
        <v>0</v>
      </c>
      <c r="N86" s="199">
        <f>'4'!$W86*M$13</f>
        <v>0</v>
      </c>
      <c r="O86" s="199">
        <f>'5'!$V86*O$13</f>
        <v>0</v>
      </c>
      <c r="P86" s="199">
        <f>'5'!$W86*O$13</f>
        <v>0</v>
      </c>
      <c r="Q86" s="199">
        <f>'6'!$V86*Q$13</f>
        <v>0</v>
      </c>
      <c r="R86" s="199">
        <f>'6'!$W86*Q$13</f>
        <v>0</v>
      </c>
      <c r="S86" s="199">
        <f>'7'!$V86*S$13</f>
        <v>0</v>
      </c>
      <c r="T86" s="199">
        <f>'7'!$W86*S$13</f>
        <v>0</v>
      </c>
      <c r="U86" s="199">
        <f>'8'!$V86*U$13</f>
        <v>0</v>
      </c>
      <c r="V86" s="199">
        <f>'8'!$W86*U$13</f>
        <v>0</v>
      </c>
      <c r="W86" s="199">
        <f>'9'!$V86*W$13</f>
        <v>0</v>
      </c>
      <c r="X86" s="199">
        <f>'9'!$W86*W$13</f>
        <v>0</v>
      </c>
      <c r="Y86" s="199">
        <f>ВЗ!$V86*Y$13</f>
        <v>0</v>
      </c>
      <c r="Z86" s="199">
        <f>ВЗ!$W86*Y$13</f>
        <v>0</v>
      </c>
      <c r="AA86" s="199">
        <f>'ГС без пил 1000м гор'!$V86*AA$13</f>
        <v>0</v>
      </c>
      <c r="AB86" s="199">
        <f>'ГС без пил 1000м гор'!$W86*AA$13</f>
        <v>0</v>
      </c>
      <c r="AC86" s="199">
        <f>'ГС пил 1500м гор'!$V86*AC$13</f>
        <v>0</v>
      </c>
      <c r="AD86" s="199">
        <f>'ГС пил 1500м гор'!$W86*AC$13</f>
        <v>0</v>
      </c>
      <c r="AE86" s="199">
        <f>'ГС без пилот 1500м гор'!$V86*AE$13</f>
        <v>0</v>
      </c>
      <c r="AF86" s="199">
        <f>'ГС без пилот 1500м гор'!$W86*AE$13</f>
        <v>0</v>
      </c>
      <c r="AG86" s="199">
        <f>'ГСЮра без пил МГРП'!$V86*AG$13</f>
        <v>0</v>
      </c>
      <c r="AH86" s="199">
        <f>'ГСЮра без пил МГРП'!$W86*AG$13</f>
        <v>0</v>
      </c>
      <c r="AI86" s="199">
        <f>'ГСЮра пил МСГРП'!$V86*AI$13</f>
        <v>0</v>
      </c>
      <c r="AJ86" s="199">
        <f>'ГСЮра пил МСГРП'!$W86*AI$13</f>
        <v>0</v>
      </c>
      <c r="AK86" s="199">
        <f>'ГСЮра керн ГИС'!$V86*AK$13</f>
        <v>0</v>
      </c>
      <c r="AL86" s="199">
        <f>'ГСЮра керн ГИС'!$W86*AK$13</f>
        <v>0</v>
      </c>
      <c r="AM86" s="199">
        <f>Посл.скв.!$V86*AM$13</f>
        <v>0</v>
      </c>
      <c r="AN86" s="199">
        <f>Посл.скв.!$W86*AM$13</f>
        <v>0</v>
      </c>
      <c r="AO86" s="199">
        <f t="shared" si="11"/>
        <v>0</v>
      </c>
      <c r="AP86" s="199">
        <f t="shared" si="12"/>
        <v>0</v>
      </c>
    </row>
    <row r="87" spans="1:42" ht="15" customHeight="1" outlineLevel="1">
      <c r="A87" s="202"/>
      <c r="B87" s="201"/>
      <c r="C87" s="496"/>
      <c r="D87" s="196">
        <f>'Перв. скв '!D87</f>
        <v>0</v>
      </c>
      <c r="E87" s="197" t="str">
        <f>'Перв. скв '!E87</f>
        <v>ООО "Буровая компания "Евразия"</v>
      </c>
      <c r="F87" s="198">
        <f>'Перв. скв '!F87</f>
        <v>0</v>
      </c>
      <c r="G87" s="199">
        <f>'Перв. скв '!$V87*G$13</f>
        <v>0</v>
      </c>
      <c r="H87" s="199">
        <f>'Перв. скв '!$W87*G$13</f>
        <v>0</v>
      </c>
      <c r="I87" s="199">
        <f>'2'!$V87*I$13</f>
        <v>0</v>
      </c>
      <c r="J87" s="199">
        <f>'2'!$W87*I$13</f>
        <v>0</v>
      </c>
      <c r="K87" s="199">
        <f>'3'!$V87*K$13</f>
        <v>0</v>
      </c>
      <c r="L87" s="199">
        <f>'3'!$W87*K$13</f>
        <v>0</v>
      </c>
      <c r="M87" s="199">
        <f>'4'!$V87*M$13</f>
        <v>0</v>
      </c>
      <c r="N87" s="199">
        <f>'4'!$W87*M$13</f>
        <v>0</v>
      </c>
      <c r="O87" s="199">
        <f>'5'!$V87*O$13</f>
        <v>0</v>
      </c>
      <c r="P87" s="199">
        <f>'5'!$W87*O$13</f>
        <v>0</v>
      </c>
      <c r="Q87" s="199">
        <f>'6'!$V87*Q$13</f>
        <v>0</v>
      </c>
      <c r="R87" s="199">
        <f>'6'!$W87*Q$13</f>
        <v>0</v>
      </c>
      <c r="S87" s="199">
        <f>'7'!$V87*S$13</f>
        <v>0</v>
      </c>
      <c r="T87" s="199">
        <f>'7'!$W87*S$13</f>
        <v>0</v>
      </c>
      <c r="U87" s="199">
        <f>'8'!$V87*U$13</f>
        <v>0</v>
      </c>
      <c r="V87" s="199">
        <f>'8'!$W87*U$13</f>
        <v>0</v>
      </c>
      <c r="W87" s="199">
        <f>'9'!$V87*W$13</f>
        <v>0</v>
      </c>
      <c r="X87" s="199">
        <f>'9'!$W87*W$13</f>
        <v>0</v>
      </c>
      <c r="Y87" s="199">
        <f>ВЗ!$V87*Y$13</f>
        <v>0</v>
      </c>
      <c r="Z87" s="199">
        <f>ВЗ!$W87*Y$13</f>
        <v>0</v>
      </c>
      <c r="AA87" s="199">
        <f>'ГС без пил 1000м гор'!$V87*AA$13</f>
        <v>0</v>
      </c>
      <c r="AB87" s="199">
        <f>'ГС без пил 1000м гор'!$W87*AA$13</f>
        <v>0</v>
      </c>
      <c r="AC87" s="199">
        <f>'ГС пил 1500м гор'!$V87*AC$13</f>
        <v>0</v>
      </c>
      <c r="AD87" s="199">
        <f>'ГС пил 1500м гор'!$W87*AC$13</f>
        <v>0</v>
      </c>
      <c r="AE87" s="199">
        <f>'ГС без пилот 1500м гор'!$V87*AE$13</f>
        <v>0</v>
      </c>
      <c r="AF87" s="199">
        <f>'ГС без пилот 1500м гор'!$W87*AE$13</f>
        <v>0</v>
      </c>
      <c r="AG87" s="199">
        <f>'ГСЮра без пил МГРП'!$V87*AG$13</f>
        <v>0</v>
      </c>
      <c r="AH87" s="199">
        <f>'ГСЮра без пил МГРП'!$W87*AG$13</f>
        <v>0</v>
      </c>
      <c r="AI87" s="199">
        <f>'ГСЮра пил МСГРП'!$V87*AI$13</f>
        <v>0</v>
      </c>
      <c r="AJ87" s="199">
        <f>'ГСЮра пил МСГРП'!$W87*AI$13</f>
        <v>0</v>
      </c>
      <c r="AK87" s="199">
        <f>'ГСЮра керн ГИС'!$V87*AK$13</f>
        <v>0</v>
      </c>
      <c r="AL87" s="199">
        <f>'ГСЮра керн ГИС'!$W87*AK$13</f>
        <v>0</v>
      </c>
      <c r="AM87" s="199">
        <f>Посл.скв.!$V87*AM$13</f>
        <v>0</v>
      </c>
      <c r="AN87" s="199">
        <f>Посл.скв.!$W87*AM$13</f>
        <v>0</v>
      </c>
      <c r="AO87" s="199">
        <f t="shared" si="11"/>
        <v>0</v>
      </c>
      <c r="AP87" s="199">
        <f t="shared" si="12"/>
        <v>0</v>
      </c>
    </row>
    <row r="88" spans="1:42" ht="15" customHeight="1" outlineLevel="1">
      <c r="A88" s="202"/>
      <c r="B88" s="201"/>
      <c r="C88" s="496"/>
      <c r="D88" s="196">
        <f>'Перв. скв '!D88</f>
        <v>0</v>
      </c>
      <c r="E88" s="197" t="str">
        <f>'Перв. скв '!E88</f>
        <v>ООО "Буровая компания "Евразия"</v>
      </c>
      <c r="F88" s="198">
        <f>'Перв. скв '!F88</f>
        <v>0</v>
      </c>
      <c r="G88" s="199">
        <f>'Перв. скв '!$V88*G$13</f>
        <v>0</v>
      </c>
      <c r="H88" s="199">
        <f>'Перв. скв '!$W88*G$13</f>
        <v>0</v>
      </c>
      <c r="I88" s="199">
        <f>'2'!$V88*I$13</f>
        <v>0</v>
      </c>
      <c r="J88" s="199">
        <f>'2'!$W88*I$13</f>
        <v>0</v>
      </c>
      <c r="K88" s="199">
        <f>'3'!$V88*K$13</f>
        <v>0</v>
      </c>
      <c r="L88" s="199">
        <f>'3'!$W88*K$13</f>
        <v>0</v>
      </c>
      <c r="M88" s="199">
        <f>'4'!$V88*M$13</f>
        <v>0</v>
      </c>
      <c r="N88" s="199">
        <f>'4'!$W88*M$13</f>
        <v>0</v>
      </c>
      <c r="O88" s="199">
        <f>'5'!$V88*O$13</f>
        <v>0</v>
      </c>
      <c r="P88" s="199">
        <f>'5'!$W88*O$13</f>
        <v>0</v>
      </c>
      <c r="Q88" s="199">
        <f>'6'!$V88*Q$13</f>
        <v>0</v>
      </c>
      <c r="R88" s="199">
        <f>'6'!$W88*Q$13</f>
        <v>0</v>
      </c>
      <c r="S88" s="199">
        <f>'7'!$V88*S$13</f>
        <v>0</v>
      </c>
      <c r="T88" s="199">
        <f>'7'!$W88*S$13</f>
        <v>0</v>
      </c>
      <c r="U88" s="199">
        <f>'8'!$V88*U$13</f>
        <v>0</v>
      </c>
      <c r="V88" s="199">
        <f>'8'!$W88*U$13</f>
        <v>0</v>
      </c>
      <c r="W88" s="199">
        <f>'9'!$V88*W$13</f>
        <v>0</v>
      </c>
      <c r="X88" s="199">
        <f>'9'!$W88*W$13</f>
        <v>0</v>
      </c>
      <c r="Y88" s="199">
        <f>ВЗ!$V88*Y$13</f>
        <v>0</v>
      </c>
      <c r="Z88" s="199">
        <f>ВЗ!$W88*Y$13</f>
        <v>0</v>
      </c>
      <c r="AA88" s="199">
        <f>'ГС без пил 1000м гор'!$V88*AA$13</f>
        <v>0</v>
      </c>
      <c r="AB88" s="199">
        <f>'ГС без пил 1000м гор'!$W88*AA$13</f>
        <v>0</v>
      </c>
      <c r="AC88" s="199">
        <f>'ГС пил 1500м гор'!$V88*AC$13</f>
        <v>0</v>
      </c>
      <c r="AD88" s="199">
        <f>'ГС пил 1500м гор'!$W88*AC$13</f>
        <v>0</v>
      </c>
      <c r="AE88" s="199">
        <f>'ГС без пилот 1500м гор'!$V88*AE$13</f>
        <v>0</v>
      </c>
      <c r="AF88" s="199">
        <f>'ГС без пилот 1500м гор'!$W88*AE$13</f>
        <v>0</v>
      </c>
      <c r="AG88" s="199">
        <f>'ГСЮра без пил МГРП'!$V88*AG$13</f>
        <v>0</v>
      </c>
      <c r="AH88" s="199">
        <f>'ГСЮра без пил МГРП'!$W88*AG$13</f>
        <v>0</v>
      </c>
      <c r="AI88" s="199">
        <f>'ГСЮра пил МСГРП'!$V88*AI$13</f>
        <v>0</v>
      </c>
      <c r="AJ88" s="199">
        <f>'ГСЮра пил МСГРП'!$W88*AI$13</f>
        <v>0</v>
      </c>
      <c r="AK88" s="199">
        <f>'ГСЮра керн ГИС'!$V88*AK$13</f>
        <v>0</v>
      </c>
      <c r="AL88" s="199">
        <f>'ГСЮра керн ГИС'!$W88*AK$13</f>
        <v>0</v>
      </c>
      <c r="AM88" s="199">
        <f>Посл.скв.!$V88*AM$13</f>
        <v>0</v>
      </c>
      <c r="AN88" s="199">
        <f>Посл.скв.!$W88*AM$13</f>
        <v>0</v>
      </c>
      <c r="AO88" s="199">
        <f t="shared" si="11"/>
        <v>0</v>
      </c>
      <c r="AP88" s="199">
        <f t="shared" si="12"/>
        <v>0</v>
      </c>
    </row>
    <row r="89" spans="1:42" ht="15" customHeight="1" outlineLevel="1">
      <c r="A89" s="202"/>
      <c r="B89" s="201"/>
      <c r="C89" s="496"/>
      <c r="D89" s="196">
        <f>'Перв. скв '!D89</f>
        <v>0</v>
      </c>
      <c r="E89" s="197" t="str">
        <f>'Перв. скв '!E89</f>
        <v>ООО "Буровая компания "Евразия"</v>
      </c>
      <c r="F89" s="198">
        <f>'Перв. скв '!F89</f>
        <v>0</v>
      </c>
      <c r="G89" s="199">
        <f>'Перв. скв '!$V89*G$13</f>
        <v>0</v>
      </c>
      <c r="H89" s="199">
        <f>'Перв. скв '!$W89*G$13</f>
        <v>0</v>
      </c>
      <c r="I89" s="199">
        <f>'2'!$V89*I$13</f>
        <v>0</v>
      </c>
      <c r="J89" s="199">
        <f>'2'!$W89*I$13</f>
        <v>0</v>
      </c>
      <c r="K89" s="199">
        <f>'3'!$V89*K$13</f>
        <v>0</v>
      </c>
      <c r="L89" s="199">
        <f>'3'!$W89*K$13</f>
        <v>0</v>
      </c>
      <c r="M89" s="199">
        <f>'4'!$V89*M$13</f>
        <v>0</v>
      </c>
      <c r="N89" s="199">
        <f>'4'!$W89*M$13</f>
        <v>0</v>
      </c>
      <c r="O89" s="199">
        <f>'5'!$V89*O$13</f>
        <v>0</v>
      </c>
      <c r="P89" s="199">
        <f>'5'!$W89*O$13</f>
        <v>0</v>
      </c>
      <c r="Q89" s="199">
        <f>'6'!$V89*Q$13</f>
        <v>0</v>
      </c>
      <c r="R89" s="199">
        <f>'6'!$W89*Q$13</f>
        <v>0</v>
      </c>
      <c r="S89" s="199">
        <f>'7'!$V89*S$13</f>
        <v>0</v>
      </c>
      <c r="T89" s="199">
        <f>'7'!$W89*S$13</f>
        <v>0</v>
      </c>
      <c r="U89" s="199">
        <f>'8'!$V89*U$13</f>
        <v>0</v>
      </c>
      <c r="V89" s="199">
        <f>'8'!$W89*U$13</f>
        <v>0</v>
      </c>
      <c r="W89" s="199">
        <f>'9'!$V89*W$13</f>
        <v>0</v>
      </c>
      <c r="X89" s="199">
        <f>'9'!$W89*W$13</f>
        <v>0</v>
      </c>
      <c r="Y89" s="199">
        <f>ВЗ!$V89*Y$13</f>
        <v>0</v>
      </c>
      <c r="Z89" s="199">
        <f>ВЗ!$W89*Y$13</f>
        <v>0</v>
      </c>
      <c r="AA89" s="199">
        <f>'ГС без пил 1000м гор'!$V89*AA$13</f>
        <v>0</v>
      </c>
      <c r="AB89" s="199">
        <f>'ГС без пил 1000м гор'!$W89*AA$13</f>
        <v>0</v>
      </c>
      <c r="AC89" s="199">
        <f>'ГС пил 1500м гор'!$V89*AC$13</f>
        <v>0</v>
      </c>
      <c r="AD89" s="199">
        <f>'ГС пил 1500м гор'!$W89*AC$13</f>
        <v>0</v>
      </c>
      <c r="AE89" s="199">
        <f>'ГС без пилот 1500м гор'!$V89*AE$13</f>
        <v>0</v>
      </c>
      <c r="AF89" s="199">
        <f>'ГС без пилот 1500м гор'!$W89*AE$13</f>
        <v>0</v>
      </c>
      <c r="AG89" s="199">
        <f>'ГСЮра без пил МГРП'!$V89*AG$13</f>
        <v>0</v>
      </c>
      <c r="AH89" s="199">
        <f>'ГСЮра без пил МГРП'!$W89*AG$13</f>
        <v>0</v>
      </c>
      <c r="AI89" s="199">
        <f>'ГСЮра пил МСГРП'!$V89*AI$13</f>
        <v>0</v>
      </c>
      <c r="AJ89" s="199">
        <f>'ГСЮра пил МСГРП'!$W89*AI$13</f>
        <v>0</v>
      </c>
      <c r="AK89" s="199">
        <f>'ГСЮра керн ГИС'!$V89*AK$13</f>
        <v>0</v>
      </c>
      <c r="AL89" s="199">
        <f>'ГСЮра керн ГИС'!$W89*AK$13</f>
        <v>0</v>
      </c>
      <c r="AM89" s="199">
        <f>Посл.скв.!$V89*AM$13</f>
        <v>0</v>
      </c>
      <c r="AN89" s="199">
        <f>Посл.скв.!$W89*AM$13</f>
        <v>0</v>
      </c>
      <c r="AO89" s="199">
        <f t="shared" si="11"/>
        <v>0</v>
      </c>
      <c r="AP89" s="199">
        <f t="shared" si="12"/>
        <v>0</v>
      </c>
    </row>
    <row r="90" spans="1:42" ht="15" customHeight="1" outlineLevel="1">
      <c r="A90" s="202"/>
      <c r="B90" s="201"/>
      <c r="C90" s="496"/>
      <c r="D90" s="196">
        <f>'Перв. скв '!D90</f>
        <v>0</v>
      </c>
      <c r="E90" s="197" t="str">
        <f>'Перв. скв '!E90</f>
        <v>ООО "Буровая компания "Евразия"</v>
      </c>
      <c r="F90" s="198">
        <f>'Перв. скв '!F90</f>
        <v>0</v>
      </c>
      <c r="G90" s="199">
        <f>'Перв. скв '!$V90*G$13</f>
        <v>0</v>
      </c>
      <c r="H90" s="199">
        <f>'Перв. скв '!$W90*G$13</f>
        <v>0</v>
      </c>
      <c r="I90" s="199">
        <f>'2'!$V90*I$13</f>
        <v>0</v>
      </c>
      <c r="J90" s="199">
        <f>'2'!$W90*I$13</f>
        <v>0</v>
      </c>
      <c r="K90" s="199">
        <f>'3'!$V90*K$13</f>
        <v>0</v>
      </c>
      <c r="L90" s="199">
        <f>'3'!$W90*K$13</f>
        <v>0</v>
      </c>
      <c r="M90" s="199">
        <f>'4'!$V90*M$13</f>
        <v>0</v>
      </c>
      <c r="N90" s="199">
        <f>'4'!$W90*M$13</f>
        <v>0</v>
      </c>
      <c r="O90" s="199">
        <f>'5'!$V90*O$13</f>
        <v>0</v>
      </c>
      <c r="P90" s="199">
        <f>'5'!$W90*O$13</f>
        <v>0</v>
      </c>
      <c r="Q90" s="199">
        <f>'6'!$V90*Q$13</f>
        <v>0</v>
      </c>
      <c r="R90" s="199">
        <f>'6'!$W90*Q$13</f>
        <v>0</v>
      </c>
      <c r="S90" s="199">
        <f>'7'!$V90*S$13</f>
        <v>0</v>
      </c>
      <c r="T90" s="199">
        <f>'7'!$W90*S$13</f>
        <v>0</v>
      </c>
      <c r="U90" s="199">
        <f>'8'!$V90*U$13</f>
        <v>0</v>
      </c>
      <c r="V90" s="199">
        <f>'8'!$W90*U$13</f>
        <v>0</v>
      </c>
      <c r="W90" s="199">
        <f>'9'!$V90*W$13</f>
        <v>0</v>
      </c>
      <c r="X90" s="199">
        <f>'9'!$W90*W$13</f>
        <v>0</v>
      </c>
      <c r="Y90" s="199">
        <f>ВЗ!$V90*Y$13</f>
        <v>0</v>
      </c>
      <c r="Z90" s="199">
        <f>ВЗ!$W90*Y$13</f>
        <v>0</v>
      </c>
      <c r="AA90" s="199">
        <f>'ГС без пил 1000м гор'!$V90*AA$13</f>
        <v>0</v>
      </c>
      <c r="AB90" s="199">
        <f>'ГС без пил 1000м гор'!$W90*AA$13</f>
        <v>0</v>
      </c>
      <c r="AC90" s="199">
        <f>'ГС пил 1500м гор'!$V90*AC$13</f>
        <v>0</v>
      </c>
      <c r="AD90" s="199">
        <f>'ГС пил 1500м гор'!$W90*AC$13</f>
        <v>0</v>
      </c>
      <c r="AE90" s="199">
        <f>'ГС без пилот 1500м гор'!$V90*AE$13</f>
        <v>0</v>
      </c>
      <c r="AF90" s="199">
        <f>'ГС без пилот 1500м гор'!$W90*AE$13</f>
        <v>0</v>
      </c>
      <c r="AG90" s="199">
        <f>'ГСЮра без пил МГРП'!$V90*AG$13</f>
        <v>0</v>
      </c>
      <c r="AH90" s="199">
        <f>'ГСЮра без пил МГРП'!$W90*AG$13</f>
        <v>0</v>
      </c>
      <c r="AI90" s="199">
        <f>'ГСЮра пил МСГРП'!$V90*AI$13</f>
        <v>0</v>
      </c>
      <c r="AJ90" s="199">
        <f>'ГСЮра пил МСГРП'!$W90*AI$13</f>
        <v>0</v>
      </c>
      <c r="AK90" s="199">
        <f>'ГСЮра керн ГИС'!$V90*AK$13</f>
        <v>0</v>
      </c>
      <c r="AL90" s="199">
        <f>'ГСЮра керн ГИС'!$W90*AK$13</f>
        <v>0</v>
      </c>
      <c r="AM90" s="199">
        <f>Посл.скв.!$V90*AM$13</f>
        <v>0</v>
      </c>
      <c r="AN90" s="199">
        <f>Посл.скв.!$W90*AM$13</f>
        <v>0</v>
      </c>
      <c r="AO90" s="199">
        <f t="shared" si="11"/>
        <v>0</v>
      </c>
      <c r="AP90" s="199">
        <f t="shared" si="12"/>
        <v>0</v>
      </c>
    </row>
    <row r="91" spans="1:42" ht="15" customHeight="1" outlineLevel="1">
      <c r="A91" s="202"/>
      <c r="B91" s="201"/>
      <c r="C91" s="496"/>
      <c r="D91" s="196">
        <f>'Перв. скв '!D91</f>
        <v>0</v>
      </c>
      <c r="E91" s="197" t="str">
        <f>'Перв. скв '!E91</f>
        <v>ООО "Буровая компания "Евразия"</v>
      </c>
      <c r="F91" s="198">
        <f>'Перв. скв '!F91</f>
        <v>0</v>
      </c>
      <c r="G91" s="199">
        <f>'Перв. скв '!$V91*G$13</f>
        <v>0</v>
      </c>
      <c r="H91" s="199">
        <f>'Перв. скв '!$W91*G$13</f>
        <v>0</v>
      </c>
      <c r="I91" s="199">
        <f>'2'!$V91*I$13</f>
        <v>0</v>
      </c>
      <c r="J91" s="199">
        <f>'2'!$W91*I$13</f>
        <v>0</v>
      </c>
      <c r="K91" s="199">
        <f>'3'!$V91*K$13</f>
        <v>0</v>
      </c>
      <c r="L91" s="199">
        <f>'3'!$W91*K$13</f>
        <v>0</v>
      </c>
      <c r="M91" s="199">
        <f>'4'!$V91*M$13</f>
        <v>0</v>
      </c>
      <c r="N91" s="199">
        <f>'4'!$W91*M$13</f>
        <v>0</v>
      </c>
      <c r="O91" s="199">
        <f>'5'!$V91*O$13</f>
        <v>0</v>
      </c>
      <c r="P91" s="199">
        <f>'5'!$W91*O$13</f>
        <v>0</v>
      </c>
      <c r="Q91" s="199">
        <f>'6'!$V91*Q$13</f>
        <v>0</v>
      </c>
      <c r="R91" s="199">
        <f>'6'!$W91*Q$13</f>
        <v>0</v>
      </c>
      <c r="S91" s="199">
        <f>'7'!$V91*S$13</f>
        <v>0</v>
      </c>
      <c r="T91" s="199">
        <f>'7'!$W91*S$13</f>
        <v>0</v>
      </c>
      <c r="U91" s="199">
        <f>'8'!$V91*U$13</f>
        <v>0</v>
      </c>
      <c r="V91" s="199">
        <f>'8'!$W91*U$13</f>
        <v>0</v>
      </c>
      <c r="W91" s="199">
        <f>'9'!$V91*W$13</f>
        <v>0</v>
      </c>
      <c r="X91" s="199">
        <f>'9'!$W91*W$13</f>
        <v>0</v>
      </c>
      <c r="Y91" s="199">
        <f>ВЗ!$V91*Y$13</f>
        <v>0</v>
      </c>
      <c r="Z91" s="199">
        <f>ВЗ!$W91*Y$13</f>
        <v>0</v>
      </c>
      <c r="AA91" s="199">
        <f>'ГС без пил 1000м гор'!$V91*AA$13</f>
        <v>0</v>
      </c>
      <c r="AB91" s="199">
        <f>'ГС без пил 1000м гор'!$W91*AA$13</f>
        <v>0</v>
      </c>
      <c r="AC91" s="199">
        <f>'ГС пил 1500м гор'!$V91*AC$13</f>
        <v>0</v>
      </c>
      <c r="AD91" s="199">
        <f>'ГС пил 1500м гор'!$W91*AC$13</f>
        <v>0</v>
      </c>
      <c r="AE91" s="199">
        <f>'ГС без пилот 1500м гор'!$V91*AE$13</f>
        <v>0</v>
      </c>
      <c r="AF91" s="199">
        <f>'ГС без пилот 1500м гор'!$W91*AE$13</f>
        <v>0</v>
      </c>
      <c r="AG91" s="199">
        <f>'ГСЮра без пил МГРП'!$V91*AG$13</f>
        <v>0</v>
      </c>
      <c r="AH91" s="199">
        <f>'ГСЮра без пил МГРП'!$W91*AG$13</f>
        <v>0</v>
      </c>
      <c r="AI91" s="199">
        <f>'ГСЮра пил МСГРП'!$V91*AI$13</f>
        <v>0</v>
      </c>
      <c r="AJ91" s="199">
        <f>'ГСЮра пил МСГРП'!$W91*AI$13</f>
        <v>0</v>
      </c>
      <c r="AK91" s="199">
        <f>'ГСЮра керн ГИС'!$V91*AK$13</f>
        <v>0</v>
      </c>
      <c r="AL91" s="199">
        <f>'ГСЮра керн ГИС'!$W91*AK$13</f>
        <v>0</v>
      </c>
      <c r="AM91" s="199">
        <f>Посл.скв.!$V91*AM$13</f>
        <v>0</v>
      </c>
      <c r="AN91" s="199">
        <f>Посл.скв.!$W91*AM$13</f>
        <v>0</v>
      </c>
      <c r="AO91" s="199">
        <f t="shared" si="11"/>
        <v>0</v>
      </c>
      <c r="AP91" s="199">
        <f t="shared" si="12"/>
        <v>0</v>
      </c>
    </row>
    <row r="92" spans="1:42" ht="15" customHeight="1" outlineLevel="1">
      <c r="A92" s="202"/>
      <c r="B92" s="201"/>
      <c r="C92" s="496"/>
      <c r="D92" s="196">
        <f>'Перв. скв '!D92</f>
        <v>0</v>
      </c>
      <c r="E92" s="197" t="str">
        <f>'Перв. скв '!E92</f>
        <v>ООО "Буровая компания "Евразия"</v>
      </c>
      <c r="F92" s="198">
        <f>'Перв. скв '!F92</f>
        <v>0</v>
      </c>
      <c r="G92" s="199">
        <f>'Перв. скв '!$V92*G$13</f>
        <v>0</v>
      </c>
      <c r="H92" s="199">
        <f>'Перв. скв '!$W92*G$13</f>
        <v>0</v>
      </c>
      <c r="I92" s="199">
        <f>'2'!$V92*I$13</f>
        <v>0</v>
      </c>
      <c r="J92" s="199">
        <f>'2'!$W92*I$13</f>
        <v>0</v>
      </c>
      <c r="K92" s="199">
        <f>'3'!$V92*K$13</f>
        <v>0</v>
      </c>
      <c r="L92" s="199">
        <f>'3'!$W92*K$13</f>
        <v>0</v>
      </c>
      <c r="M92" s="199">
        <f>'4'!$V92*M$13</f>
        <v>0</v>
      </c>
      <c r="N92" s="199">
        <f>'4'!$W92*M$13</f>
        <v>0</v>
      </c>
      <c r="O92" s="199">
        <f>'5'!$V92*O$13</f>
        <v>0</v>
      </c>
      <c r="P92" s="199">
        <f>'5'!$W92*O$13</f>
        <v>0</v>
      </c>
      <c r="Q92" s="199">
        <f>'6'!$V92*Q$13</f>
        <v>0</v>
      </c>
      <c r="R92" s="199">
        <f>'6'!$W92*Q$13</f>
        <v>0</v>
      </c>
      <c r="S92" s="199">
        <f>'7'!$V92*S$13</f>
        <v>0</v>
      </c>
      <c r="T92" s="199">
        <f>'7'!$W92*S$13</f>
        <v>0</v>
      </c>
      <c r="U92" s="199">
        <f>'8'!$V92*U$13</f>
        <v>0</v>
      </c>
      <c r="V92" s="199">
        <f>'8'!$W92*U$13</f>
        <v>0</v>
      </c>
      <c r="W92" s="199">
        <f>'9'!$V92*W$13</f>
        <v>0</v>
      </c>
      <c r="X92" s="199">
        <f>'9'!$W92*W$13</f>
        <v>0</v>
      </c>
      <c r="Y92" s="199">
        <f>ВЗ!$V92*Y$13</f>
        <v>0</v>
      </c>
      <c r="Z92" s="199">
        <f>ВЗ!$W92*Y$13</f>
        <v>0</v>
      </c>
      <c r="AA92" s="199">
        <f>'ГС без пил 1000м гор'!$V92*AA$13</f>
        <v>0</v>
      </c>
      <c r="AB92" s="199">
        <f>'ГС без пил 1000м гор'!$W92*AA$13</f>
        <v>0</v>
      </c>
      <c r="AC92" s="199">
        <f>'ГС пил 1500м гор'!$V92*AC$13</f>
        <v>0</v>
      </c>
      <c r="AD92" s="199">
        <f>'ГС пил 1500м гор'!$W92*AC$13</f>
        <v>0</v>
      </c>
      <c r="AE92" s="199">
        <f>'ГС без пилот 1500м гор'!$V92*AE$13</f>
        <v>0</v>
      </c>
      <c r="AF92" s="199">
        <f>'ГС без пилот 1500м гор'!$W92*AE$13</f>
        <v>0</v>
      </c>
      <c r="AG92" s="199">
        <f>'ГСЮра без пил МГРП'!$V92*AG$13</f>
        <v>0</v>
      </c>
      <c r="AH92" s="199">
        <f>'ГСЮра без пил МГРП'!$W92*AG$13</f>
        <v>0</v>
      </c>
      <c r="AI92" s="199">
        <f>'ГСЮра пил МСГРП'!$V92*AI$13</f>
        <v>0</v>
      </c>
      <c r="AJ92" s="199">
        <f>'ГСЮра пил МСГРП'!$W92*AI$13</f>
        <v>0</v>
      </c>
      <c r="AK92" s="199">
        <f>'ГСЮра керн ГИС'!$V92*AK$13</f>
        <v>0</v>
      </c>
      <c r="AL92" s="199">
        <f>'ГСЮра керн ГИС'!$W92*AK$13</f>
        <v>0</v>
      </c>
      <c r="AM92" s="199">
        <f>Посл.скв.!$V92*AM$13</f>
        <v>0</v>
      </c>
      <c r="AN92" s="199">
        <f>Посл.скв.!$W92*AM$13</f>
        <v>0</v>
      </c>
      <c r="AO92" s="199">
        <f t="shared" si="11"/>
        <v>0</v>
      </c>
      <c r="AP92" s="199">
        <f t="shared" si="12"/>
        <v>0</v>
      </c>
    </row>
    <row r="93" spans="1:42" ht="15" customHeight="1" outlineLevel="1">
      <c r="A93" s="202"/>
      <c r="B93" s="201"/>
      <c r="C93" s="496"/>
      <c r="D93" s="196">
        <f>'Перв. скв '!D93</f>
        <v>0</v>
      </c>
      <c r="E93" s="197" t="str">
        <f>'Перв. скв '!E93</f>
        <v>ООО "Буровая компания "Евразия"</v>
      </c>
      <c r="F93" s="198">
        <f>'Перв. скв '!F93</f>
        <v>0</v>
      </c>
      <c r="G93" s="199">
        <f>'Перв. скв '!$V93*G$13</f>
        <v>0</v>
      </c>
      <c r="H93" s="199">
        <f>'Перв. скв '!$W93*G$13</f>
        <v>0</v>
      </c>
      <c r="I93" s="199">
        <f>'2'!$V93*I$13</f>
        <v>0</v>
      </c>
      <c r="J93" s="199">
        <f>'2'!$W93*I$13</f>
        <v>0</v>
      </c>
      <c r="K93" s="199">
        <f>'3'!$V93*K$13</f>
        <v>0</v>
      </c>
      <c r="L93" s="199">
        <f>'3'!$W93*K$13</f>
        <v>0</v>
      </c>
      <c r="M93" s="199">
        <f>'4'!$V93*M$13</f>
        <v>0</v>
      </c>
      <c r="N93" s="199">
        <f>'4'!$W93*M$13</f>
        <v>0</v>
      </c>
      <c r="O93" s="199">
        <f>'5'!$V93*O$13</f>
        <v>0</v>
      </c>
      <c r="P93" s="199">
        <f>'5'!$W93*O$13</f>
        <v>0</v>
      </c>
      <c r="Q93" s="199">
        <f>'6'!$V93*Q$13</f>
        <v>0</v>
      </c>
      <c r="R93" s="199">
        <f>'6'!$W93*Q$13</f>
        <v>0</v>
      </c>
      <c r="S93" s="199">
        <f>'7'!$V93*S$13</f>
        <v>0</v>
      </c>
      <c r="T93" s="199">
        <f>'7'!$W93*S$13</f>
        <v>0</v>
      </c>
      <c r="U93" s="199">
        <f>'8'!$V93*U$13</f>
        <v>0</v>
      </c>
      <c r="V93" s="199">
        <f>'8'!$W93*U$13</f>
        <v>0</v>
      </c>
      <c r="W93" s="199">
        <f>'9'!$V93*W$13</f>
        <v>0</v>
      </c>
      <c r="X93" s="199">
        <f>'9'!$W93*W$13</f>
        <v>0</v>
      </c>
      <c r="Y93" s="199">
        <f>ВЗ!$V93*Y$13</f>
        <v>0</v>
      </c>
      <c r="Z93" s="199">
        <f>ВЗ!$W93*Y$13</f>
        <v>0</v>
      </c>
      <c r="AA93" s="199">
        <f>'ГС без пил 1000м гор'!$V93*AA$13</f>
        <v>0</v>
      </c>
      <c r="AB93" s="199">
        <f>'ГС без пил 1000м гор'!$W93*AA$13</f>
        <v>0</v>
      </c>
      <c r="AC93" s="199">
        <f>'ГС пил 1500м гор'!$V93*AC$13</f>
        <v>0</v>
      </c>
      <c r="AD93" s="199">
        <f>'ГС пил 1500м гор'!$W93*AC$13</f>
        <v>0</v>
      </c>
      <c r="AE93" s="199">
        <f>'ГС без пилот 1500м гор'!$V93*AE$13</f>
        <v>0</v>
      </c>
      <c r="AF93" s="199">
        <f>'ГС без пилот 1500м гор'!$W93*AE$13</f>
        <v>0</v>
      </c>
      <c r="AG93" s="199">
        <f>'ГСЮра без пил МГРП'!$V93*AG$13</f>
        <v>0</v>
      </c>
      <c r="AH93" s="199">
        <f>'ГСЮра без пил МГРП'!$W93*AG$13</f>
        <v>0</v>
      </c>
      <c r="AI93" s="199">
        <f>'ГСЮра пил МСГРП'!$V93*AI$13</f>
        <v>0</v>
      </c>
      <c r="AJ93" s="199">
        <f>'ГСЮра пил МСГРП'!$W93*AI$13</f>
        <v>0</v>
      </c>
      <c r="AK93" s="199">
        <f>'ГСЮра керн ГИС'!$V93*AK$13</f>
        <v>0</v>
      </c>
      <c r="AL93" s="199">
        <f>'ГСЮра керн ГИС'!$W93*AK$13</f>
        <v>0</v>
      </c>
      <c r="AM93" s="199">
        <f>Посл.скв.!$V93*AM$13</f>
        <v>0</v>
      </c>
      <c r="AN93" s="199">
        <f>Посл.скв.!$W93*AM$13</f>
        <v>0</v>
      </c>
      <c r="AO93" s="199">
        <f t="shared" si="11"/>
        <v>0</v>
      </c>
      <c r="AP93" s="199">
        <f t="shared" si="12"/>
        <v>0</v>
      </c>
    </row>
    <row r="94" spans="1:42" ht="15" customHeight="1" outlineLevel="1">
      <c r="A94" s="202"/>
      <c r="B94" s="201"/>
      <c r="C94" s="496"/>
      <c r="D94" s="196">
        <f>'Перв. скв '!D94</f>
        <v>0</v>
      </c>
      <c r="E94" s="197" t="str">
        <f>'Перв. скв '!E94</f>
        <v>ООО "Буровая компания "Евразия"</v>
      </c>
      <c r="F94" s="198">
        <f>'Перв. скв '!F94</f>
        <v>0</v>
      </c>
      <c r="G94" s="199">
        <f>'Перв. скв '!$V94*G$13</f>
        <v>0</v>
      </c>
      <c r="H94" s="199">
        <f>'Перв. скв '!$W94*G$13</f>
        <v>0</v>
      </c>
      <c r="I94" s="199">
        <f>'2'!$V94*I$13</f>
        <v>0</v>
      </c>
      <c r="J94" s="199">
        <f>'2'!$W94*I$13</f>
        <v>0</v>
      </c>
      <c r="K94" s="199">
        <f>'3'!$V94*K$13</f>
        <v>0</v>
      </c>
      <c r="L94" s="199">
        <f>'3'!$W94*K$13</f>
        <v>0</v>
      </c>
      <c r="M94" s="199">
        <f>'4'!$V94*M$13</f>
        <v>0</v>
      </c>
      <c r="N94" s="199">
        <f>'4'!$W94*M$13</f>
        <v>0</v>
      </c>
      <c r="O94" s="199">
        <f>'5'!$V94*O$13</f>
        <v>0</v>
      </c>
      <c r="P94" s="199">
        <f>'5'!$W94*O$13</f>
        <v>0</v>
      </c>
      <c r="Q94" s="199">
        <f>'6'!$V94*Q$13</f>
        <v>0</v>
      </c>
      <c r="R94" s="199">
        <f>'6'!$W94*Q$13</f>
        <v>0</v>
      </c>
      <c r="S94" s="199">
        <f>'7'!$V94*S$13</f>
        <v>0</v>
      </c>
      <c r="T94" s="199">
        <f>'7'!$W94*S$13</f>
        <v>0</v>
      </c>
      <c r="U94" s="199">
        <f>'8'!$V94*U$13</f>
        <v>0</v>
      </c>
      <c r="V94" s="199">
        <f>'8'!$W94*U$13</f>
        <v>0</v>
      </c>
      <c r="W94" s="199">
        <f>'9'!$V94*W$13</f>
        <v>0</v>
      </c>
      <c r="X94" s="199">
        <f>'9'!$W94*W$13</f>
        <v>0</v>
      </c>
      <c r="Y94" s="199">
        <f>ВЗ!$V94*Y$13</f>
        <v>0</v>
      </c>
      <c r="Z94" s="199">
        <f>ВЗ!$W94*Y$13</f>
        <v>0</v>
      </c>
      <c r="AA94" s="199">
        <f>'ГС без пил 1000м гор'!$V94*AA$13</f>
        <v>0</v>
      </c>
      <c r="AB94" s="199">
        <f>'ГС без пил 1000м гор'!$W94*AA$13</f>
        <v>0</v>
      </c>
      <c r="AC94" s="199">
        <f>'ГС пил 1500м гор'!$V94*AC$13</f>
        <v>0</v>
      </c>
      <c r="AD94" s="199">
        <f>'ГС пил 1500м гор'!$W94*AC$13</f>
        <v>0</v>
      </c>
      <c r="AE94" s="199">
        <f>'ГС без пилот 1500м гор'!$V94*AE$13</f>
        <v>0</v>
      </c>
      <c r="AF94" s="199">
        <f>'ГС без пилот 1500м гор'!$W94*AE$13</f>
        <v>0</v>
      </c>
      <c r="AG94" s="199">
        <f>'ГСЮра без пил МГРП'!$V94*AG$13</f>
        <v>0</v>
      </c>
      <c r="AH94" s="199">
        <f>'ГСЮра без пил МГРП'!$W94*AG$13</f>
        <v>0</v>
      </c>
      <c r="AI94" s="199">
        <f>'ГСЮра пил МСГРП'!$V94*AI$13</f>
        <v>0</v>
      </c>
      <c r="AJ94" s="199">
        <f>'ГСЮра пил МСГРП'!$W94*AI$13</f>
        <v>0</v>
      </c>
      <c r="AK94" s="199">
        <f>'ГСЮра керн ГИС'!$V94*AK$13</f>
        <v>0</v>
      </c>
      <c r="AL94" s="199">
        <f>'ГСЮра керн ГИС'!$W94*AK$13</f>
        <v>0</v>
      </c>
      <c r="AM94" s="199">
        <f>Посл.скв.!$V94*AM$13</f>
        <v>0</v>
      </c>
      <c r="AN94" s="199">
        <f>Посл.скв.!$W94*AM$13</f>
        <v>0</v>
      </c>
      <c r="AO94" s="199">
        <f t="shared" si="11"/>
        <v>0</v>
      </c>
      <c r="AP94" s="199">
        <f t="shared" si="12"/>
        <v>0</v>
      </c>
    </row>
    <row r="95" spans="1:42" ht="15" customHeight="1" outlineLevel="1">
      <c r="A95" s="202"/>
      <c r="B95" s="201"/>
      <c r="C95" s="496"/>
      <c r="D95" s="196">
        <f>'Перв. скв '!D95</f>
        <v>0</v>
      </c>
      <c r="E95" s="197" t="str">
        <f>'Перв. скв '!E95</f>
        <v>ООО "Буровая компания "Евразия"</v>
      </c>
      <c r="F95" s="198">
        <f>'Перв. скв '!F95</f>
        <v>0</v>
      </c>
      <c r="G95" s="199">
        <f>'Перв. скв '!$V95*G$13</f>
        <v>0</v>
      </c>
      <c r="H95" s="199">
        <f>'Перв. скв '!$W95*G$13</f>
        <v>0</v>
      </c>
      <c r="I95" s="199">
        <f>'2'!$V95*I$13</f>
        <v>0</v>
      </c>
      <c r="J95" s="199">
        <f>'2'!$W95*I$13</f>
        <v>0</v>
      </c>
      <c r="K95" s="199">
        <f>'3'!$V95*K$13</f>
        <v>0</v>
      </c>
      <c r="L95" s="199">
        <f>'3'!$W95*K$13</f>
        <v>0</v>
      </c>
      <c r="M95" s="199">
        <f>'4'!$V95*M$13</f>
        <v>0</v>
      </c>
      <c r="N95" s="199">
        <f>'4'!$W95*M$13</f>
        <v>0</v>
      </c>
      <c r="O95" s="199">
        <f>'5'!$V95*O$13</f>
        <v>0</v>
      </c>
      <c r="P95" s="199">
        <f>'5'!$W95*O$13</f>
        <v>0</v>
      </c>
      <c r="Q95" s="199">
        <f>'6'!$V95*Q$13</f>
        <v>0</v>
      </c>
      <c r="R95" s="199">
        <f>'6'!$W95*Q$13</f>
        <v>0</v>
      </c>
      <c r="S95" s="199">
        <f>'7'!$V95*S$13</f>
        <v>0</v>
      </c>
      <c r="T95" s="199">
        <f>'7'!$W95*S$13</f>
        <v>0</v>
      </c>
      <c r="U95" s="199">
        <f>'8'!$V95*U$13</f>
        <v>0</v>
      </c>
      <c r="V95" s="199">
        <f>'8'!$W95*U$13</f>
        <v>0</v>
      </c>
      <c r="W95" s="199">
        <f>'9'!$V95*W$13</f>
        <v>0</v>
      </c>
      <c r="X95" s="199">
        <f>'9'!$W95*W$13</f>
        <v>0</v>
      </c>
      <c r="Y95" s="199">
        <f>ВЗ!$V95*Y$13</f>
        <v>0</v>
      </c>
      <c r="Z95" s="199">
        <f>ВЗ!$W95*Y$13</f>
        <v>0</v>
      </c>
      <c r="AA95" s="199">
        <f>'ГС без пил 1000м гор'!$V95*AA$13</f>
        <v>0</v>
      </c>
      <c r="AB95" s="199">
        <f>'ГС без пил 1000м гор'!$W95*AA$13</f>
        <v>0</v>
      </c>
      <c r="AC95" s="199">
        <f>'ГС пил 1500м гор'!$V95*AC$13</f>
        <v>0</v>
      </c>
      <c r="AD95" s="199">
        <f>'ГС пил 1500м гор'!$W95*AC$13</f>
        <v>0</v>
      </c>
      <c r="AE95" s="199">
        <f>'ГС без пилот 1500м гор'!$V95*AE$13</f>
        <v>0</v>
      </c>
      <c r="AF95" s="199">
        <f>'ГС без пилот 1500м гор'!$W95*AE$13</f>
        <v>0</v>
      </c>
      <c r="AG95" s="199">
        <f>'ГСЮра без пил МГРП'!$V95*AG$13</f>
        <v>0</v>
      </c>
      <c r="AH95" s="199">
        <f>'ГСЮра без пил МГРП'!$W95*AG$13</f>
        <v>0</v>
      </c>
      <c r="AI95" s="199">
        <f>'ГСЮра пил МСГРП'!$V95*AI$13</f>
        <v>0</v>
      </c>
      <c r="AJ95" s="199">
        <f>'ГСЮра пил МСГРП'!$W95*AI$13</f>
        <v>0</v>
      </c>
      <c r="AK95" s="199">
        <f>'ГСЮра керн ГИС'!$V95*AK$13</f>
        <v>0</v>
      </c>
      <c r="AL95" s="199">
        <f>'ГСЮра керн ГИС'!$W95*AK$13</f>
        <v>0</v>
      </c>
      <c r="AM95" s="199">
        <f>Посл.скв.!$V95*AM$13</f>
        <v>0</v>
      </c>
      <c r="AN95" s="199">
        <f>Посл.скв.!$W95*AM$13</f>
        <v>0</v>
      </c>
      <c r="AO95" s="199">
        <f t="shared" si="11"/>
        <v>0</v>
      </c>
      <c r="AP95" s="199">
        <f t="shared" si="12"/>
        <v>0</v>
      </c>
    </row>
    <row r="96" spans="1:42" ht="15" customHeight="1" outlineLevel="1">
      <c r="A96" s="202"/>
      <c r="B96" s="201"/>
      <c r="C96" s="496"/>
      <c r="D96" s="196">
        <f>'Перв. скв '!D96</f>
        <v>0</v>
      </c>
      <c r="E96" s="197" t="str">
        <f>'Перв. скв '!E96</f>
        <v>ООО "Буровая компания "Евразия"</v>
      </c>
      <c r="F96" s="198">
        <f>'Перв. скв '!F96</f>
        <v>0</v>
      </c>
      <c r="G96" s="199">
        <f>'Перв. скв '!$V96*G$13</f>
        <v>0</v>
      </c>
      <c r="H96" s="199">
        <f>'Перв. скв '!$W96*G$13</f>
        <v>0</v>
      </c>
      <c r="I96" s="199">
        <f>'2'!$V96*I$13</f>
        <v>0</v>
      </c>
      <c r="J96" s="199">
        <f>'2'!$W96*I$13</f>
        <v>0</v>
      </c>
      <c r="K96" s="199">
        <f>'3'!$V96*K$13</f>
        <v>0</v>
      </c>
      <c r="L96" s="199">
        <f>'3'!$W96*K$13</f>
        <v>0</v>
      </c>
      <c r="M96" s="199">
        <f>'4'!$V96*M$13</f>
        <v>0</v>
      </c>
      <c r="N96" s="199">
        <f>'4'!$W96*M$13</f>
        <v>0</v>
      </c>
      <c r="O96" s="199">
        <f>'5'!$V96*O$13</f>
        <v>0</v>
      </c>
      <c r="P96" s="199">
        <f>'5'!$W96*O$13</f>
        <v>0</v>
      </c>
      <c r="Q96" s="199">
        <f>'6'!$V96*Q$13</f>
        <v>0</v>
      </c>
      <c r="R96" s="199">
        <f>'6'!$W96*Q$13</f>
        <v>0</v>
      </c>
      <c r="S96" s="199">
        <f>'7'!$V96*S$13</f>
        <v>0</v>
      </c>
      <c r="T96" s="199">
        <f>'7'!$W96*S$13</f>
        <v>0</v>
      </c>
      <c r="U96" s="199">
        <f>'8'!$V96*U$13</f>
        <v>0</v>
      </c>
      <c r="V96" s="199">
        <f>'8'!$W96*U$13</f>
        <v>0</v>
      </c>
      <c r="W96" s="199">
        <f>'9'!$V96*W$13</f>
        <v>0</v>
      </c>
      <c r="X96" s="199">
        <f>'9'!$W96*W$13</f>
        <v>0</v>
      </c>
      <c r="Y96" s="199">
        <f>ВЗ!$V96*Y$13</f>
        <v>0</v>
      </c>
      <c r="Z96" s="199">
        <f>ВЗ!$W96*Y$13</f>
        <v>0</v>
      </c>
      <c r="AA96" s="199">
        <f>'ГС без пил 1000м гор'!$V96*AA$13</f>
        <v>0</v>
      </c>
      <c r="AB96" s="199">
        <f>'ГС без пил 1000м гор'!$W96*AA$13</f>
        <v>0</v>
      </c>
      <c r="AC96" s="199">
        <f>'ГС пил 1500м гор'!$V96*AC$13</f>
        <v>0</v>
      </c>
      <c r="AD96" s="199">
        <f>'ГС пил 1500м гор'!$W96*AC$13</f>
        <v>0</v>
      </c>
      <c r="AE96" s="199">
        <f>'ГС без пилот 1500м гор'!$V96*AE$13</f>
        <v>0</v>
      </c>
      <c r="AF96" s="199">
        <f>'ГС без пилот 1500м гор'!$W96*AE$13</f>
        <v>0</v>
      </c>
      <c r="AG96" s="199">
        <f>'ГСЮра без пил МГРП'!$V96*AG$13</f>
        <v>0</v>
      </c>
      <c r="AH96" s="199">
        <f>'ГСЮра без пил МГРП'!$W96*AG$13</f>
        <v>0</v>
      </c>
      <c r="AI96" s="199">
        <f>'ГСЮра пил МСГРП'!$V96*AI$13</f>
        <v>0</v>
      </c>
      <c r="AJ96" s="199">
        <f>'ГСЮра пил МСГРП'!$W96*AI$13</f>
        <v>0</v>
      </c>
      <c r="AK96" s="199">
        <f>'ГСЮра керн ГИС'!$V96*AK$13</f>
        <v>0</v>
      </c>
      <c r="AL96" s="199">
        <f>'ГСЮра керн ГИС'!$W96*AK$13</f>
        <v>0</v>
      </c>
      <c r="AM96" s="199">
        <f>Посл.скв.!$V96*AM$13</f>
        <v>0</v>
      </c>
      <c r="AN96" s="199">
        <f>Посл.скв.!$W96*AM$13</f>
        <v>0</v>
      </c>
      <c r="AO96" s="199">
        <f t="shared" si="11"/>
        <v>0</v>
      </c>
      <c r="AP96" s="199">
        <f t="shared" si="12"/>
        <v>0</v>
      </c>
    </row>
    <row r="97" spans="1:42" ht="15" customHeight="1" outlineLevel="1">
      <c r="A97" s="202"/>
      <c r="B97" s="201"/>
      <c r="C97" s="496"/>
      <c r="D97" s="196">
        <f>'Перв. скв '!D97</f>
        <v>0</v>
      </c>
      <c r="E97" s="197" t="str">
        <f>'Перв. скв '!E97</f>
        <v>ООО "Буровая компания "Евразия"</v>
      </c>
      <c r="F97" s="198">
        <f>'Перв. скв '!F97</f>
        <v>0</v>
      </c>
      <c r="G97" s="199">
        <f>'Перв. скв '!$V97*G$13</f>
        <v>0</v>
      </c>
      <c r="H97" s="199">
        <f>'Перв. скв '!$W97*G$13</f>
        <v>0</v>
      </c>
      <c r="I97" s="199">
        <f>'2'!$V97*I$13</f>
        <v>0</v>
      </c>
      <c r="J97" s="199">
        <f>'2'!$W97*I$13</f>
        <v>0</v>
      </c>
      <c r="K97" s="199">
        <f>'3'!$V97*K$13</f>
        <v>0</v>
      </c>
      <c r="L97" s="199">
        <f>'3'!$W97*K$13</f>
        <v>0</v>
      </c>
      <c r="M97" s="199">
        <f>'4'!$V97*M$13</f>
        <v>0</v>
      </c>
      <c r="N97" s="199">
        <f>'4'!$W97*M$13</f>
        <v>0</v>
      </c>
      <c r="O97" s="199">
        <f>'5'!$V97*O$13</f>
        <v>0</v>
      </c>
      <c r="P97" s="199">
        <f>'5'!$W97*O$13</f>
        <v>0</v>
      </c>
      <c r="Q97" s="199">
        <f>'6'!$V97*Q$13</f>
        <v>0</v>
      </c>
      <c r="R97" s="199">
        <f>'6'!$W97*Q$13</f>
        <v>0</v>
      </c>
      <c r="S97" s="199">
        <f>'7'!$V97*S$13</f>
        <v>0</v>
      </c>
      <c r="T97" s="199">
        <f>'7'!$W97*S$13</f>
        <v>0</v>
      </c>
      <c r="U97" s="199">
        <f>'8'!$V97*U$13</f>
        <v>0</v>
      </c>
      <c r="V97" s="199">
        <f>'8'!$W97*U$13</f>
        <v>0</v>
      </c>
      <c r="W97" s="199">
        <f>'9'!$V97*W$13</f>
        <v>0</v>
      </c>
      <c r="X97" s="199">
        <f>'9'!$W97*W$13</f>
        <v>0</v>
      </c>
      <c r="Y97" s="199">
        <f>ВЗ!$V97*Y$13</f>
        <v>0</v>
      </c>
      <c r="Z97" s="199">
        <f>ВЗ!$W97*Y$13</f>
        <v>0</v>
      </c>
      <c r="AA97" s="199">
        <f>'ГС без пил 1000м гор'!$V97*AA$13</f>
        <v>0</v>
      </c>
      <c r="AB97" s="199">
        <f>'ГС без пил 1000м гор'!$W97*AA$13</f>
        <v>0</v>
      </c>
      <c r="AC97" s="199">
        <f>'ГС пил 1500м гор'!$V97*AC$13</f>
        <v>0</v>
      </c>
      <c r="AD97" s="199">
        <f>'ГС пил 1500м гор'!$W97*AC$13</f>
        <v>0</v>
      </c>
      <c r="AE97" s="199">
        <f>'ГС без пилот 1500м гор'!$V97*AE$13</f>
        <v>0</v>
      </c>
      <c r="AF97" s="199">
        <f>'ГС без пилот 1500м гор'!$W97*AE$13</f>
        <v>0</v>
      </c>
      <c r="AG97" s="199">
        <f>'ГСЮра без пил МГРП'!$V97*AG$13</f>
        <v>0</v>
      </c>
      <c r="AH97" s="199">
        <f>'ГСЮра без пил МГРП'!$W97*AG$13</f>
        <v>0</v>
      </c>
      <c r="AI97" s="199">
        <f>'ГСЮра пил МСГРП'!$V97*AI$13</f>
        <v>0</v>
      </c>
      <c r="AJ97" s="199">
        <f>'ГСЮра пил МСГРП'!$W97*AI$13</f>
        <v>0</v>
      </c>
      <c r="AK97" s="199">
        <f>'ГСЮра керн ГИС'!$V97*AK$13</f>
        <v>0</v>
      </c>
      <c r="AL97" s="199">
        <f>'ГСЮра керн ГИС'!$W97*AK$13</f>
        <v>0</v>
      </c>
      <c r="AM97" s="199">
        <f>Посл.скв.!$V97*AM$13</f>
        <v>0</v>
      </c>
      <c r="AN97" s="199">
        <f>Посл.скв.!$W97*AM$13</f>
        <v>0</v>
      </c>
      <c r="AO97" s="199">
        <f t="shared" ref="AO97:AO99" si="13">AM97+AK97+AI97+AG97+AE97+AC97+AA97+Y97++W97+U97+S97+Q97+M97+O97+K97+I97+G97</f>
        <v>0</v>
      </c>
      <c r="AP97" s="199">
        <f t="shared" ref="AP97:AP99" si="14">AN97+AL97+AJ97+AH97+AF97+AD97+AB97+Z97++X97+V97+T97+R97+N97+P97+L97+J97+H97</f>
        <v>0</v>
      </c>
    </row>
    <row r="98" spans="1:42" ht="15" customHeight="1" outlineLevel="1">
      <c r="A98" s="202"/>
      <c r="B98" s="201"/>
      <c r="C98" s="496"/>
      <c r="D98" s="196">
        <f>'Перв. скв '!D98</f>
        <v>0</v>
      </c>
      <c r="E98" s="197" t="str">
        <f>'Перв. скв '!E98</f>
        <v>ООО "Буровая компания "Евразия"</v>
      </c>
      <c r="F98" s="198">
        <f>'Перв. скв '!F98</f>
        <v>0</v>
      </c>
      <c r="G98" s="199">
        <f>'Перв. скв '!$V98*G$13</f>
        <v>0</v>
      </c>
      <c r="H98" s="199">
        <f>'Перв. скв '!$W98*G$13</f>
        <v>0</v>
      </c>
      <c r="I98" s="199">
        <f>'2'!$V98*I$13</f>
        <v>0</v>
      </c>
      <c r="J98" s="199">
        <f>'2'!$W98*I$13</f>
        <v>0</v>
      </c>
      <c r="K98" s="199">
        <f>'3'!$V98*K$13</f>
        <v>0</v>
      </c>
      <c r="L98" s="199">
        <f>'3'!$W98*K$13</f>
        <v>0</v>
      </c>
      <c r="M98" s="199">
        <f>'4'!$V98*M$13</f>
        <v>0</v>
      </c>
      <c r="N98" s="199">
        <f>'4'!$W98*M$13</f>
        <v>0</v>
      </c>
      <c r="O98" s="199">
        <f>'5'!$V98*O$13</f>
        <v>0</v>
      </c>
      <c r="P98" s="199">
        <f>'5'!$W98*O$13</f>
        <v>0</v>
      </c>
      <c r="Q98" s="199">
        <f>'6'!$V98*Q$13</f>
        <v>0</v>
      </c>
      <c r="R98" s="199">
        <f>'6'!$W98*Q$13</f>
        <v>0</v>
      </c>
      <c r="S98" s="199">
        <f>'7'!$V98*S$13</f>
        <v>0</v>
      </c>
      <c r="T98" s="199">
        <f>'7'!$W98*S$13</f>
        <v>0</v>
      </c>
      <c r="U98" s="199">
        <f>'8'!$V98*U$13</f>
        <v>0</v>
      </c>
      <c r="V98" s="199">
        <f>'8'!$W98*U$13</f>
        <v>0</v>
      </c>
      <c r="W98" s="199">
        <f>'9'!$V98*W$13</f>
        <v>0</v>
      </c>
      <c r="X98" s="199">
        <f>'9'!$W98*W$13</f>
        <v>0</v>
      </c>
      <c r="Y98" s="199">
        <f>ВЗ!$V98*Y$13</f>
        <v>0</v>
      </c>
      <c r="Z98" s="199">
        <f>ВЗ!$W98*Y$13</f>
        <v>0</v>
      </c>
      <c r="AA98" s="199">
        <f>'ГС без пил 1000м гор'!$V98*AA$13</f>
        <v>0</v>
      </c>
      <c r="AB98" s="199">
        <f>'ГС без пил 1000м гор'!$W98*AA$13</f>
        <v>0</v>
      </c>
      <c r="AC98" s="199">
        <f>'ГС пил 1500м гор'!$V98*AC$13</f>
        <v>0</v>
      </c>
      <c r="AD98" s="199">
        <f>'ГС пил 1500м гор'!$W98*AC$13</f>
        <v>0</v>
      </c>
      <c r="AE98" s="199">
        <f>'ГС без пилот 1500м гор'!$V98*AE$13</f>
        <v>0</v>
      </c>
      <c r="AF98" s="199">
        <f>'ГС без пилот 1500м гор'!$W98*AE$13</f>
        <v>0</v>
      </c>
      <c r="AG98" s="199">
        <f>'ГСЮра без пил МГРП'!$V98*AG$13</f>
        <v>0</v>
      </c>
      <c r="AH98" s="199">
        <f>'ГСЮра без пил МГРП'!$W98*AG$13</f>
        <v>0</v>
      </c>
      <c r="AI98" s="199">
        <f>'ГСЮра пил МСГРП'!$V98*AI$13</f>
        <v>0</v>
      </c>
      <c r="AJ98" s="199">
        <f>'ГСЮра пил МСГРП'!$W98*AI$13</f>
        <v>0</v>
      </c>
      <c r="AK98" s="199">
        <f>'ГСЮра керн ГИС'!$V98*AK$13</f>
        <v>0</v>
      </c>
      <c r="AL98" s="199">
        <f>'ГСЮра керн ГИС'!$W98*AK$13</f>
        <v>0</v>
      </c>
      <c r="AM98" s="199">
        <f>Посл.скв.!$V98*AM$13</f>
        <v>0</v>
      </c>
      <c r="AN98" s="199">
        <f>Посл.скв.!$W98*AM$13</f>
        <v>0</v>
      </c>
      <c r="AO98" s="199">
        <f t="shared" si="13"/>
        <v>0</v>
      </c>
      <c r="AP98" s="199">
        <f t="shared" si="14"/>
        <v>0</v>
      </c>
    </row>
    <row r="99" spans="1:42" ht="15" customHeight="1" outlineLevel="1">
      <c r="A99" s="202"/>
      <c r="B99" s="201"/>
      <c r="C99" s="496"/>
      <c r="D99" s="196">
        <f>'Перв. скв '!D99</f>
        <v>0</v>
      </c>
      <c r="E99" s="197" t="str">
        <f>'Перв. скв '!E99</f>
        <v>ООО "Буровая компания "Евразия"</v>
      </c>
      <c r="F99" s="198">
        <f>'Перв. скв '!F99</f>
        <v>0</v>
      </c>
      <c r="G99" s="199">
        <f>'Перв. скв '!$V99*G$13</f>
        <v>0</v>
      </c>
      <c r="H99" s="199">
        <f>'Перв. скв '!$W99*G$13</f>
        <v>0</v>
      </c>
      <c r="I99" s="199">
        <f>'2'!$V99*I$13</f>
        <v>0</v>
      </c>
      <c r="J99" s="199">
        <f>'2'!$W99*I$13</f>
        <v>0</v>
      </c>
      <c r="K99" s="199">
        <f>'3'!$V99*K$13</f>
        <v>0</v>
      </c>
      <c r="L99" s="199">
        <f>'3'!$W99*K$13</f>
        <v>0</v>
      </c>
      <c r="M99" s="199">
        <f>'4'!$V99*M$13</f>
        <v>0</v>
      </c>
      <c r="N99" s="199">
        <f>'4'!$W99*M$13</f>
        <v>0</v>
      </c>
      <c r="O99" s="199">
        <f>'5'!$V99*O$13</f>
        <v>0</v>
      </c>
      <c r="P99" s="199">
        <f>'5'!$W99*O$13</f>
        <v>0</v>
      </c>
      <c r="Q99" s="199">
        <f>'6'!$V99*Q$13</f>
        <v>0</v>
      </c>
      <c r="R99" s="199">
        <f>'6'!$W99*Q$13</f>
        <v>0</v>
      </c>
      <c r="S99" s="199">
        <f>'7'!$V99*S$13</f>
        <v>0</v>
      </c>
      <c r="T99" s="199">
        <f>'7'!$W99*S$13</f>
        <v>0</v>
      </c>
      <c r="U99" s="199">
        <f>'8'!$V99*U$13</f>
        <v>0</v>
      </c>
      <c r="V99" s="199">
        <f>'8'!$W99*U$13</f>
        <v>0</v>
      </c>
      <c r="W99" s="199">
        <f>'9'!$V99*W$13</f>
        <v>0</v>
      </c>
      <c r="X99" s="199">
        <f>'9'!$W99*W$13</f>
        <v>0</v>
      </c>
      <c r="Y99" s="199">
        <f>ВЗ!$V99*Y$13</f>
        <v>0</v>
      </c>
      <c r="Z99" s="199">
        <f>ВЗ!$W99*Y$13</f>
        <v>0</v>
      </c>
      <c r="AA99" s="199">
        <f>'ГС без пил 1000м гор'!$V99*AA$13</f>
        <v>0</v>
      </c>
      <c r="AB99" s="199">
        <f>'ГС без пил 1000м гор'!$W99*AA$13</f>
        <v>0</v>
      </c>
      <c r="AC99" s="199">
        <f>'ГС пил 1500м гор'!$V99*AC$13</f>
        <v>0</v>
      </c>
      <c r="AD99" s="199">
        <f>'ГС пил 1500м гор'!$W99*AC$13</f>
        <v>0</v>
      </c>
      <c r="AE99" s="199">
        <f>'ГС без пилот 1500м гор'!$V99*AE$13</f>
        <v>0</v>
      </c>
      <c r="AF99" s="199">
        <f>'ГС без пилот 1500м гор'!$W99*AE$13</f>
        <v>0</v>
      </c>
      <c r="AG99" s="199">
        <f>'ГСЮра без пил МГРП'!$V99*AG$13</f>
        <v>0</v>
      </c>
      <c r="AH99" s="199">
        <f>'ГСЮра без пил МГРП'!$W99*AG$13</f>
        <v>0</v>
      </c>
      <c r="AI99" s="199">
        <f>'ГСЮра пил МСГРП'!$V99*AI$13</f>
        <v>0</v>
      </c>
      <c r="AJ99" s="199">
        <f>'ГСЮра пил МСГРП'!$W99*AI$13</f>
        <v>0</v>
      </c>
      <c r="AK99" s="199">
        <f>'ГСЮра керн ГИС'!$V99*AK$13</f>
        <v>0</v>
      </c>
      <c r="AL99" s="199">
        <f>'ГСЮра керн ГИС'!$W99*AK$13</f>
        <v>0</v>
      </c>
      <c r="AM99" s="199">
        <f>Посл.скв.!$V99*AM$13</f>
        <v>0</v>
      </c>
      <c r="AN99" s="199">
        <f>Посл.скв.!$W99*AM$13</f>
        <v>0</v>
      </c>
      <c r="AO99" s="199">
        <f t="shared" si="13"/>
        <v>0</v>
      </c>
      <c r="AP99" s="199">
        <f t="shared" si="14"/>
        <v>0</v>
      </c>
    </row>
    <row r="100" spans="1:42" ht="15" customHeight="1" outlineLevel="1">
      <c r="A100" s="202"/>
      <c r="B100" s="201"/>
      <c r="C100" s="496"/>
      <c r="D100" s="196">
        <f>'Перв. скв '!D100</f>
        <v>0</v>
      </c>
      <c r="E100" s="197" t="str">
        <f>'Перв. скв '!E100</f>
        <v>ООО "Буровая компания "Евразия"</v>
      </c>
      <c r="F100" s="198">
        <f>'Перв. скв '!F100</f>
        <v>0</v>
      </c>
      <c r="G100" s="199">
        <f>'Перв. скв '!$V100*G$13</f>
        <v>0</v>
      </c>
      <c r="H100" s="199">
        <f>'Перв. скв '!$W100*G$13</f>
        <v>0</v>
      </c>
      <c r="I100" s="199">
        <f>'2'!$V100*I$13</f>
        <v>0</v>
      </c>
      <c r="J100" s="199">
        <f>'2'!$W100*I$13</f>
        <v>0</v>
      </c>
      <c r="K100" s="199">
        <f>'3'!$V100*K$13</f>
        <v>0</v>
      </c>
      <c r="L100" s="199">
        <f>'3'!$W100*K$13</f>
        <v>0</v>
      </c>
      <c r="M100" s="199">
        <f>'4'!$V100*M$13</f>
        <v>0</v>
      </c>
      <c r="N100" s="199">
        <f>'4'!$W100*M$13</f>
        <v>0</v>
      </c>
      <c r="O100" s="199">
        <f>'5'!$V100*O$13</f>
        <v>0</v>
      </c>
      <c r="P100" s="199">
        <f>'5'!$W100*O$13</f>
        <v>0</v>
      </c>
      <c r="Q100" s="199">
        <f>'6'!$V100*Q$13</f>
        <v>0</v>
      </c>
      <c r="R100" s="199">
        <f>'6'!$W100*Q$13</f>
        <v>0</v>
      </c>
      <c r="S100" s="199">
        <f>'7'!$V100*S$13</f>
        <v>0</v>
      </c>
      <c r="T100" s="199">
        <f>'7'!$W100*S$13</f>
        <v>0</v>
      </c>
      <c r="U100" s="199">
        <f>'8'!$V100*U$13</f>
        <v>0</v>
      </c>
      <c r="V100" s="199">
        <f>'8'!$W100*U$13</f>
        <v>0</v>
      </c>
      <c r="W100" s="199">
        <f>'9'!$V100*W$13</f>
        <v>0</v>
      </c>
      <c r="X100" s="199">
        <f>'9'!$W100*W$13</f>
        <v>0</v>
      </c>
      <c r="Y100" s="199">
        <f>ВЗ!$V100*Y$13</f>
        <v>0</v>
      </c>
      <c r="Z100" s="199">
        <f>ВЗ!$W100*Y$13</f>
        <v>0</v>
      </c>
      <c r="AA100" s="199">
        <f>'ГС без пил 1000м гор'!$V100*AA$13</f>
        <v>0</v>
      </c>
      <c r="AB100" s="199">
        <f>'ГС без пил 1000м гор'!$W100*AA$13</f>
        <v>0</v>
      </c>
      <c r="AC100" s="199">
        <f>'ГС пил 1500м гор'!$V100*AC$13</f>
        <v>0</v>
      </c>
      <c r="AD100" s="199">
        <f>'ГС пил 1500м гор'!$W100*AC$13</f>
        <v>0</v>
      </c>
      <c r="AE100" s="199">
        <f>'ГС без пилот 1500м гор'!$V100*AE$13</f>
        <v>0</v>
      </c>
      <c r="AF100" s="199">
        <f>'ГС без пилот 1500м гор'!$W100*AE$13</f>
        <v>0</v>
      </c>
      <c r="AG100" s="199">
        <f>'ГСЮра без пил МГРП'!$V100*AG$13</f>
        <v>0</v>
      </c>
      <c r="AH100" s="199">
        <f>'ГСЮра без пил МГРП'!$W100*AG$13</f>
        <v>0</v>
      </c>
      <c r="AI100" s="199">
        <f>'ГСЮра пил МСГРП'!$V100*AI$13</f>
        <v>0</v>
      </c>
      <c r="AJ100" s="199">
        <f>'ГСЮра пил МСГРП'!$W100*AI$13</f>
        <v>0</v>
      </c>
      <c r="AK100" s="199">
        <f>'ГСЮра керн ГИС'!$V100*AK$13</f>
        <v>0</v>
      </c>
      <c r="AL100" s="199">
        <f>'ГСЮра керн ГИС'!$W100*AK$13</f>
        <v>0</v>
      </c>
      <c r="AM100" s="199">
        <f>Посл.скв.!$V100*AM$13</f>
        <v>0</v>
      </c>
      <c r="AN100" s="199">
        <f>Посл.скв.!$W100*AM$13</f>
        <v>0</v>
      </c>
      <c r="AO100" s="199">
        <f t="shared" si="11"/>
        <v>0</v>
      </c>
      <c r="AP100" s="199">
        <f t="shared" si="12"/>
        <v>0</v>
      </c>
    </row>
    <row r="101" spans="1:42" ht="15" customHeight="1" outlineLevel="1">
      <c r="A101" s="202"/>
      <c r="B101" s="201"/>
      <c r="C101" s="496"/>
      <c r="D101" s="196">
        <f>'Перв. скв '!D101</f>
        <v>0</v>
      </c>
      <c r="E101" s="197" t="str">
        <f>'Перв. скв '!E101</f>
        <v>ООО "Буровая компания "Евразия"</v>
      </c>
      <c r="F101" s="198">
        <f>'Перв. скв '!F101</f>
        <v>0</v>
      </c>
      <c r="G101" s="199">
        <f>'Перв. скв '!$V101*G$13</f>
        <v>0</v>
      </c>
      <c r="H101" s="199">
        <f>'Перв. скв '!$W101*G$13</f>
        <v>0</v>
      </c>
      <c r="I101" s="199">
        <f>'2'!$V101*I$13</f>
        <v>0</v>
      </c>
      <c r="J101" s="199">
        <f>'2'!$W101*I$13</f>
        <v>0</v>
      </c>
      <c r="K101" s="199">
        <f>'3'!$V101*K$13</f>
        <v>0</v>
      </c>
      <c r="L101" s="199">
        <f>'3'!$W101*K$13</f>
        <v>0</v>
      </c>
      <c r="M101" s="199">
        <f>'4'!$V101*M$13</f>
        <v>0</v>
      </c>
      <c r="N101" s="199">
        <f>'4'!$W101*M$13</f>
        <v>0</v>
      </c>
      <c r="O101" s="199">
        <f>'5'!$V101*O$13</f>
        <v>0</v>
      </c>
      <c r="P101" s="199">
        <f>'5'!$W101*O$13</f>
        <v>0</v>
      </c>
      <c r="Q101" s="199">
        <f>'6'!$V101*Q$13</f>
        <v>0</v>
      </c>
      <c r="R101" s="199">
        <f>'6'!$W101*Q$13</f>
        <v>0</v>
      </c>
      <c r="S101" s="199">
        <f>'7'!$V101*S$13</f>
        <v>0</v>
      </c>
      <c r="T101" s="199">
        <f>'7'!$W101*S$13</f>
        <v>0</v>
      </c>
      <c r="U101" s="199">
        <f>'8'!$V101*U$13</f>
        <v>0</v>
      </c>
      <c r="V101" s="199">
        <f>'8'!$W101*U$13</f>
        <v>0</v>
      </c>
      <c r="W101" s="199">
        <f>'9'!$V101*W$13</f>
        <v>0</v>
      </c>
      <c r="X101" s="199">
        <f>'9'!$W101*W$13</f>
        <v>0</v>
      </c>
      <c r="Y101" s="199">
        <f>ВЗ!$V101*Y$13</f>
        <v>0</v>
      </c>
      <c r="Z101" s="199">
        <f>ВЗ!$W101*Y$13</f>
        <v>0</v>
      </c>
      <c r="AA101" s="199">
        <f>'ГС без пил 1000м гор'!$V101*AA$13</f>
        <v>0</v>
      </c>
      <c r="AB101" s="199">
        <f>'ГС без пил 1000м гор'!$W101*AA$13</f>
        <v>0</v>
      </c>
      <c r="AC101" s="199">
        <f>'ГС пил 1500м гор'!$V101*AC$13</f>
        <v>0</v>
      </c>
      <c r="AD101" s="199">
        <f>'ГС пил 1500м гор'!$W101*AC$13</f>
        <v>0</v>
      </c>
      <c r="AE101" s="199">
        <f>'ГС без пилот 1500м гор'!$V101*AE$13</f>
        <v>0</v>
      </c>
      <c r="AF101" s="199">
        <f>'ГС без пилот 1500м гор'!$W101*AE$13</f>
        <v>0</v>
      </c>
      <c r="AG101" s="199">
        <f>'ГСЮра без пил МГРП'!$V101*AG$13</f>
        <v>0</v>
      </c>
      <c r="AH101" s="199">
        <f>'ГСЮра без пил МГРП'!$W101*AG$13</f>
        <v>0</v>
      </c>
      <c r="AI101" s="199">
        <f>'ГСЮра пил МСГРП'!$V101*AI$13</f>
        <v>0</v>
      </c>
      <c r="AJ101" s="199">
        <f>'ГСЮра пил МСГРП'!$W101*AI$13</f>
        <v>0</v>
      </c>
      <c r="AK101" s="199">
        <f>'ГСЮра керн ГИС'!$V101*AK$13</f>
        <v>0</v>
      </c>
      <c r="AL101" s="199">
        <f>'ГСЮра керн ГИС'!$W101*AK$13</f>
        <v>0</v>
      </c>
      <c r="AM101" s="199">
        <f>Посл.скв.!$V101*AM$13</f>
        <v>0</v>
      </c>
      <c r="AN101" s="199">
        <f>Посл.скв.!$W101*AM$13</f>
        <v>0</v>
      </c>
      <c r="AO101" s="199">
        <f t="shared" si="11"/>
        <v>0</v>
      </c>
      <c r="AP101" s="199">
        <f t="shared" si="12"/>
        <v>0</v>
      </c>
    </row>
    <row r="102" spans="1:42" ht="15" customHeight="1" outlineLevel="1" thickBot="1">
      <c r="A102" s="202"/>
      <c r="B102" s="201"/>
      <c r="C102" s="497"/>
      <c r="D102" s="196">
        <f>'Перв. скв '!D102</f>
        <v>0</v>
      </c>
      <c r="E102" s="197" t="str">
        <f>'Перв. скв '!E102</f>
        <v>ООО "Буровая компания "Евразия"</v>
      </c>
      <c r="F102" s="198">
        <f>'Перв. скв '!F102</f>
        <v>0</v>
      </c>
      <c r="G102" s="199">
        <f>'Перв. скв '!$V102*G$13</f>
        <v>0</v>
      </c>
      <c r="H102" s="199">
        <f>'Перв. скв '!$W102*G$13</f>
        <v>0</v>
      </c>
      <c r="I102" s="199">
        <f>'2'!$V102*I$13</f>
        <v>0</v>
      </c>
      <c r="J102" s="199">
        <f>'2'!$W102*I$13</f>
        <v>0</v>
      </c>
      <c r="K102" s="199">
        <f>'3'!$V102*K$13</f>
        <v>0</v>
      </c>
      <c r="L102" s="199">
        <f>'3'!$W102*K$13</f>
        <v>0</v>
      </c>
      <c r="M102" s="199">
        <f>'4'!$V102*M$13</f>
        <v>0</v>
      </c>
      <c r="N102" s="199">
        <f>'4'!$W102*M$13</f>
        <v>0</v>
      </c>
      <c r="O102" s="199">
        <f>'5'!$V102*O$13</f>
        <v>0</v>
      </c>
      <c r="P102" s="199">
        <f>'5'!$W102*O$13</f>
        <v>0</v>
      </c>
      <c r="Q102" s="199">
        <f>'6'!$V102*Q$13</f>
        <v>0</v>
      </c>
      <c r="R102" s="199">
        <f>'6'!$W102*Q$13</f>
        <v>0</v>
      </c>
      <c r="S102" s="199">
        <f>'7'!$V102*S$13</f>
        <v>0</v>
      </c>
      <c r="T102" s="199">
        <f>'7'!$W102*S$13</f>
        <v>0</v>
      </c>
      <c r="U102" s="199">
        <f>'8'!$V102*U$13</f>
        <v>0</v>
      </c>
      <c r="V102" s="199">
        <f>'8'!$W102*U$13</f>
        <v>0</v>
      </c>
      <c r="W102" s="199">
        <f>'9'!$V102*W$13</f>
        <v>0</v>
      </c>
      <c r="X102" s="199">
        <f>'9'!$W102*W$13</f>
        <v>0</v>
      </c>
      <c r="Y102" s="199">
        <f>ВЗ!$V102*Y$13</f>
        <v>0</v>
      </c>
      <c r="Z102" s="199">
        <f>ВЗ!$W102*Y$13</f>
        <v>0</v>
      </c>
      <c r="AA102" s="199">
        <f>'ГС без пил 1000м гор'!$V102*AA$13</f>
        <v>0</v>
      </c>
      <c r="AB102" s="199">
        <f>'ГС без пил 1000м гор'!$W102*AA$13</f>
        <v>0</v>
      </c>
      <c r="AC102" s="199">
        <f>'ГС пил 1500м гор'!$V102*AC$13</f>
        <v>0</v>
      </c>
      <c r="AD102" s="199">
        <f>'ГС пил 1500м гор'!$W102*AC$13</f>
        <v>0</v>
      </c>
      <c r="AE102" s="199">
        <f>'ГС без пилот 1500м гор'!$V102*AE$13</f>
        <v>0</v>
      </c>
      <c r="AF102" s="199">
        <f>'ГС без пилот 1500м гор'!$W102*AE$13</f>
        <v>0</v>
      </c>
      <c r="AG102" s="199">
        <f>'ГСЮра без пил МГРП'!$V102*AG$13</f>
        <v>0</v>
      </c>
      <c r="AH102" s="199">
        <f>'ГСЮра без пил МГРП'!$W102*AG$13</f>
        <v>0</v>
      </c>
      <c r="AI102" s="199">
        <f>'ГСЮра пил МСГРП'!$V102*AI$13</f>
        <v>0</v>
      </c>
      <c r="AJ102" s="199">
        <f>'ГСЮра пил МСГРП'!$W102*AI$13</f>
        <v>0</v>
      </c>
      <c r="AK102" s="199">
        <f>'ГСЮра керн ГИС'!$V102*AK$13</f>
        <v>0</v>
      </c>
      <c r="AL102" s="199">
        <f>'ГСЮра керн ГИС'!$W102*AK$13</f>
        <v>0</v>
      </c>
      <c r="AM102" s="199">
        <f>Посл.скв.!$V102*AM$13</f>
        <v>0</v>
      </c>
      <c r="AN102" s="199">
        <f>Посл.скв.!$W102*AM$13</f>
        <v>0</v>
      </c>
      <c r="AO102" s="199">
        <f t="shared" si="11"/>
        <v>0</v>
      </c>
      <c r="AP102" s="199">
        <f t="shared" si="12"/>
        <v>0</v>
      </c>
    </row>
    <row r="103" spans="1:42" ht="14.25" customHeight="1" thickBot="1">
      <c r="A103" s="227"/>
      <c r="B103" s="228"/>
      <c r="C103" s="473" t="s">
        <v>35</v>
      </c>
      <c r="D103" s="474"/>
      <c r="E103" s="474"/>
      <c r="F103" s="474"/>
      <c r="G103" s="473"/>
      <c r="H103" s="474"/>
      <c r="I103" s="474"/>
      <c r="J103" s="474"/>
      <c r="K103" s="473"/>
      <c r="L103" s="474"/>
      <c r="M103" s="474"/>
      <c r="N103" s="474"/>
      <c r="O103" s="473"/>
      <c r="P103" s="474"/>
      <c r="Q103" s="474"/>
      <c r="R103" s="474"/>
      <c r="S103" s="473"/>
      <c r="T103" s="474"/>
      <c r="U103" s="474"/>
      <c r="V103" s="474"/>
      <c r="W103" s="473"/>
      <c r="X103" s="474"/>
      <c r="Y103" s="474"/>
      <c r="Z103" s="474"/>
      <c r="AA103" s="473"/>
      <c r="AB103" s="474"/>
      <c r="AC103" s="474"/>
      <c r="AD103" s="474"/>
      <c r="AE103" s="473"/>
      <c r="AF103" s="474"/>
      <c r="AG103" s="474"/>
      <c r="AH103" s="474"/>
      <c r="AI103" s="473"/>
      <c r="AJ103" s="474"/>
      <c r="AK103" s="474"/>
      <c r="AL103" s="474"/>
      <c r="AM103" s="473"/>
      <c r="AN103" s="474"/>
      <c r="AO103" s="474"/>
      <c r="AP103" s="474"/>
    </row>
    <row r="104" spans="1:42" ht="13.5" customHeight="1" outlineLevel="1">
      <c r="A104" s="227"/>
      <c r="B104" s="228"/>
      <c r="C104" s="192">
        <f>'Перв. скв '!C104</f>
        <v>0</v>
      </c>
      <c r="D104" s="193" t="s">
        <v>162</v>
      </c>
      <c r="E104" s="229"/>
      <c r="F104" s="230"/>
      <c r="G104" s="231"/>
      <c r="H104" s="231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</row>
    <row r="105" spans="1:42" ht="13.5" customHeight="1" outlineLevel="1">
      <c r="A105" s="200"/>
      <c r="B105" s="201"/>
      <c r="C105" s="498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196" t="str">
        <f>'Перв. скв '!D105</f>
        <v>550 мм долото для бурения под направление (долото+сервис)</v>
      </c>
      <c r="E105" s="197">
        <f>'Перв. скв '!E105</f>
        <v>0</v>
      </c>
      <c r="F105" s="198" t="str">
        <f>'Перв. скв '!F105</f>
        <v>м</v>
      </c>
      <c r="G105" s="199">
        <f>'Перв. скв '!$V105*G$13</f>
        <v>0</v>
      </c>
      <c r="H105" s="199">
        <f>'Перв. скв '!$W105*G$13</f>
        <v>0</v>
      </c>
      <c r="I105" s="199">
        <f>'2'!$V105*I$13</f>
        <v>0</v>
      </c>
      <c r="J105" s="199">
        <f>'2'!$W105*I$13</f>
        <v>0</v>
      </c>
      <c r="K105" s="199">
        <f>'3'!$V105*K$13</f>
        <v>0</v>
      </c>
      <c r="L105" s="199">
        <f>'3'!$W105*K$13</f>
        <v>0</v>
      </c>
      <c r="M105" s="199">
        <f>'4'!$V105*M$13</f>
        <v>0</v>
      </c>
      <c r="N105" s="199">
        <f>'4'!$W105*M$13</f>
        <v>0</v>
      </c>
      <c r="O105" s="199">
        <f>'5'!$V105*O$13</f>
        <v>0</v>
      </c>
      <c r="P105" s="199">
        <f>'5'!$W105*O$13</f>
        <v>0</v>
      </c>
      <c r="Q105" s="199">
        <f>'6'!$V105*Q$13</f>
        <v>0</v>
      </c>
      <c r="R105" s="199">
        <f>'6'!$W105*Q$13</f>
        <v>0</v>
      </c>
      <c r="S105" s="199">
        <f>'7'!$V105*S$13</f>
        <v>0</v>
      </c>
      <c r="T105" s="199">
        <f>'7'!$W105*S$13</f>
        <v>0</v>
      </c>
      <c r="U105" s="199">
        <f>'8'!$V105*U$13</f>
        <v>0</v>
      </c>
      <c r="V105" s="199">
        <f>'8'!$W105*U$13</f>
        <v>0</v>
      </c>
      <c r="W105" s="199">
        <f>'9'!$V105*W$13</f>
        <v>0</v>
      </c>
      <c r="X105" s="199">
        <f>'9'!$W105*W$13</f>
        <v>0</v>
      </c>
      <c r="Y105" s="199">
        <f>ВЗ!$V105*Y$13</f>
        <v>0</v>
      </c>
      <c r="Z105" s="199">
        <f>ВЗ!$W105*Y$13</f>
        <v>0</v>
      </c>
      <c r="AA105" s="199">
        <f>'ГС без пил 1000м гор'!$V105*AA$13</f>
        <v>0</v>
      </c>
      <c r="AB105" s="199">
        <f>'ГС без пил 1000м гор'!$W105*AA$13</f>
        <v>0</v>
      </c>
      <c r="AC105" s="199">
        <f>'ГС пил 1500м гор'!$V105*AC$13</f>
        <v>0</v>
      </c>
      <c r="AD105" s="199">
        <f>'ГС пил 1500м гор'!$W105*AC$13</f>
        <v>0</v>
      </c>
      <c r="AE105" s="199">
        <f>'ГС без пилот 1500м гор'!$V105*AE$13</f>
        <v>0</v>
      </c>
      <c r="AF105" s="199">
        <f>'ГС без пилот 1500м гор'!$W105*AE$13</f>
        <v>0</v>
      </c>
      <c r="AG105" s="199">
        <f>'ГСЮра без пил МГРП'!$V105*AG$13</f>
        <v>0</v>
      </c>
      <c r="AH105" s="199">
        <f>'ГСЮра без пил МГРП'!$W105*AG$13</f>
        <v>0</v>
      </c>
      <c r="AI105" s="199">
        <f>'ГСЮра пил МСГРП'!$V105*AI$13</f>
        <v>0</v>
      </c>
      <c r="AJ105" s="199">
        <f>'ГСЮра пил МСГРП'!$W105*AI$13</f>
        <v>0</v>
      </c>
      <c r="AK105" s="199">
        <f>'ГСЮра керн ГИС'!$V105*AK$13</f>
        <v>0</v>
      </c>
      <c r="AL105" s="199">
        <f>'ГСЮра керн ГИС'!$W105*AK$13</f>
        <v>0</v>
      </c>
      <c r="AM105" s="199">
        <f>Посл.скв.!$V105*AM$13</f>
        <v>0</v>
      </c>
      <c r="AN105" s="199">
        <f>Посл.скв.!$W105*AM$13</f>
        <v>0</v>
      </c>
      <c r="AO105" s="199">
        <f t="shared" ref="AO105:AO111" si="15">AM105+AK105+AI105+AG105+AE105+AC105+AA105+Y105++W105+U105+S105+Q105+M105+O105+K105+I105+G105</f>
        <v>0</v>
      </c>
      <c r="AP105" s="199">
        <f t="shared" ref="AP105:AP111" si="16">AN105+AL105+AJ105+AH105+AF105+AD105+AB105+Z105++X105+V105+T105+R105+N105+P105+L105+J105+H105</f>
        <v>0</v>
      </c>
    </row>
    <row r="106" spans="1:42" ht="13.5" customHeight="1" outlineLevel="1">
      <c r="A106" s="200"/>
      <c r="B106" s="201"/>
      <c r="C106" s="499"/>
      <c r="D106" s="196" t="str">
        <f>'Перв. скв '!D106</f>
        <v>393,7 мм долото для бурения под направление (долото+сервис)</v>
      </c>
      <c r="E106" s="197">
        <f>'Перв. скв '!E106</f>
        <v>0</v>
      </c>
      <c r="F106" s="198" t="str">
        <f>'Перв. скв '!F106</f>
        <v>м</v>
      </c>
      <c r="G106" s="199">
        <f>'Перв. скв '!$V106*G$13</f>
        <v>100</v>
      </c>
      <c r="H106" s="199">
        <f>'Перв. скв '!$W106*G$13</f>
        <v>16857.323400065638</v>
      </c>
      <c r="I106" s="199">
        <f>'2'!$V106*I$13</f>
        <v>0</v>
      </c>
      <c r="J106" s="199">
        <f>'2'!$W106*I$13</f>
        <v>0</v>
      </c>
      <c r="K106" s="199">
        <f>'3'!$V106*K$13</f>
        <v>0</v>
      </c>
      <c r="L106" s="199">
        <f>'3'!$W106*K$13</f>
        <v>0</v>
      </c>
      <c r="M106" s="199">
        <f>'4'!$V106*M$13</f>
        <v>0</v>
      </c>
      <c r="N106" s="199">
        <f>'4'!$W106*M$13</f>
        <v>0</v>
      </c>
      <c r="O106" s="199">
        <f>'5'!$V106*O$13</f>
        <v>0</v>
      </c>
      <c r="P106" s="199">
        <f>'5'!$W106*O$13</f>
        <v>0</v>
      </c>
      <c r="Q106" s="199">
        <f>'6'!$V106*Q$13</f>
        <v>0</v>
      </c>
      <c r="R106" s="199">
        <f>'6'!$W106*Q$13</f>
        <v>0</v>
      </c>
      <c r="S106" s="199">
        <f>'7'!$V106*S$13</f>
        <v>0</v>
      </c>
      <c r="T106" s="199">
        <f>'7'!$W106*S$13</f>
        <v>0</v>
      </c>
      <c r="U106" s="199">
        <f>'8'!$V106*U$13</f>
        <v>0</v>
      </c>
      <c r="V106" s="199">
        <f>'8'!$W106*U$13</f>
        <v>0</v>
      </c>
      <c r="W106" s="199">
        <f>'9'!$V106*W$13</f>
        <v>0</v>
      </c>
      <c r="X106" s="199">
        <f>'9'!$W106*W$13</f>
        <v>0</v>
      </c>
      <c r="Y106" s="199">
        <f>ВЗ!$V106*Y$13</f>
        <v>100</v>
      </c>
      <c r="Z106" s="199">
        <f>ВЗ!$W106*Y$13</f>
        <v>5332.1965065502172</v>
      </c>
      <c r="AA106" s="199">
        <f>'ГС без пил 1000м гор'!$V106*AA$13</f>
        <v>400</v>
      </c>
      <c r="AB106" s="199">
        <f>'ГС без пил 1000м гор'!$W106*AA$13</f>
        <v>53698.430204572796</v>
      </c>
      <c r="AC106" s="199">
        <f>'ГС пил 1500м гор'!$V106*AC$13</f>
        <v>0</v>
      </c>
      <c r="AD106" s="199">
        <f>'ГС пил 1500м гор'!$W106*AC$13</f>
        <v>0</v>
      </c>
      <c r="AE106" s="199">
        <f>'ГС без пилот 1500м гор'!$V106*AE$13</f>
        <v>300</v>
      </c>
      <c r="AF106" s="199">
        <f>'ГС без пилот 1500м гор'!$W106*AE$13</f>
        <v>44090.468557336615</v>
      </c>
      <c r="AG106" s="199">
        <f>'ГСЮра без пил МГРП'!$V106*AG$13</f>
        <v>450</v>
      </c>
      <c r="AH106" s="199">
        <f>'ГСЮра без пил МГРП'!$W106*AG$13</f>
        <v>75857.955300295376</v>
      </c>
      <c r="AI106" s="199">
        <f>'ГСЮра пил МСГРП'!$V106*AI$13</f>
        <v>200</v>
      </c>
      <c r="AJ106" s="199">
        <f>'ГСЮра пил МСГРП'!$W106*AI$13</f>
        <v>25276.473799126637</v>
      </c>
      <c r="AK106" s="199">
        <f>'ГСЮра керн ГИС'!$V106*AK$13</f>
        <v>50</v>
      </c>
      <c r="AL106" s="199">
        <f>'ГСЮра керн ГИС'!$W106*AK$13</f>
        <v>4304.8076923076924</v>
      </c>
      <c r="AM106" s="199">
        <f>Посл.скв.!$V106*AM$13</f>
        <v>0</v>
      </c>
      <c r="AN106" s="199">
        <f>Посл.скв.!$W106*AM$13</f>
        <v>0</v>
      </c>
      <c r="AO106" s="199">
        <f t="shared" si="15"/>
        <v>1600</v>
      </c>
      <c r="AP106" s="199">
        <f t="shared" si="16"/>
        <v>225417.65546025499</v>
      </c>
    </row>
    <row r="107" spans="1:42" ht="13.5" customHeight="1" outlineLevel="1">
      <c r="A107" s="200"/>
      <c r="B107" s="201"/>
      <c r="C107" s="499"/>
      <c r="D107" s="196" t="str">
        <f>'Перв. скв '!D107</f>
        <v>295,3 мм долото для бурения под кондуктор (долото+сервис)</v>
      </c>
      <c r="E107" s="197">
        <f>'Перв. скв '!E107</f>
        <v>0</v>
      </c>
      <c r="F107" s="198" t="str">
        <f>'Перв. скв '!F107</f>
        <v>м</v>
      </c>
      <c r="G107" s="199">
        <f>'Перв. скв '!$V107*G$13</f>
        <v>3320</v>
      </c>
      <c r="H107" s="199">
        <f>'Перв. скв '!$W107*G$13</f>
        <v>559663.13688217918</v>
      </c>
      <c r="I107" s="199">
        <f>'2'!$V107*I$13</f>
        <v>0</v>
      </c>
      <c r="J107" s="199">
        <f>'2'!$W107*I$13</f>
        <v>0</v>
      </c>
      <c r="K107" s="199">
        <f>'3'!$V107*K$13</f>
        <v>0</v>
      </c>
      <c r="L107" s="199">
        <f>'3'!$W107*K$13</f>
        <v>0</v>
      </c>
      <c r="M107" s="199">
        <f>'4'!$V107*M$13</f>
        <v>0</v>
      </c>
      <c r="N107" s="199">
        <f>'4'!$W107*M$13</f>
        <v>0</v>
      </c>
      <c r="O107" s="199">
        <f>'5'!$V107*O$13</f>
        <v>0</v>
      </c>
      <c r="P107" s="199">
        <f>'5'!$W107*O$13</f>
        <v>0</v>
      </c>
      <c r="Q107" s="199">
        <f>'6'!$V107*Q$13</f>
        <v>0</v>
      </c>
      <c r="R107" s="199">
        <f>'6'!$W107*Q$13</f>
        <v>0</v>
      </c>
      <c r="S107" s="199">
        <f>'7'!$V107*S$13</f>
        <v>0</v>
      </c>
      <c r="T107" s="199">
        <f>'7'!$W107*S$13</f>
        <v>0</v>
      </c>
      <c r="U107" s="199">
        <f>'8'!$V107*U$13</f>
        <v>0</v>
      </c>
      <c r="V107" s="199">
        <f>'8'!$W107*U$13</f>
        <v>0</v>
      </c>
      <c r="W107" s="199">
        <f>'9'!$V107*W$13</f>
        <v>0</v>
      </c>
      <c r="X107" s="199">
        <f>'9'!$W107*W$13</f>
        <v>0</v>
      </c>
      <c r="Y107" s="199">
        <f>ВЗ!$V107*Y$13</f>
        <v>3320</v>
      </c>
      <c r="Z107" s="199">
        <f>ВЗ!$W107*Y$13</f>
        <v>177028.92401746724</v>
      </c>
      <c r="AA107" s="199">
        <f>'ГС без пил 1000м гор'!$V107*AA$13</f>
        <v>13280</v>
      </c>
      <c r="AB107" s="199">
        <f>'ГС без пил 1000м гор'!$W107*AA$13</f>
        <v>1782787.8827918167</v>
      </c>
      <c r="AC107" s="199">
        <f>'ГС пил 1500м гор'!$V107*AC$13</f>
        <v>0</v>
      </c>
      <c r="AD107" s="199">
        <f>'ГС пил 1500м гор'!$W107*AC$13</f>
        <v>0</v>
      </c>
      <c r="AE107" s="199">
        <f>'ГС без пилот 1500м гор'!$V107*AE$13</f>
        <v>9960</v>
      </c>
      <c r="AF107" s="199">
        <f>'ГС без пилот 1500м гор'!$W107*AE$13</f>
        <v>1463803.5561035755</v>
      </c>
      <c r="AG107" s="199">
        <f>'ГСЮра без пил МГРП'!$V107*AG$13</f>
        <v>14940</v>
      </c>
      <c r="AH107" s="199">
        <f>'ГСЮра без пил МГРП'!$W107*AG$13</f>
        <v>2518484.1159698064</v>
      </c>
      <c r="AI107" s="199">
        <f>'ГСЮра пил МСГРП'!$V107*AI$13</f>
        <v>6640</v>
      </c>
      <c r="AJ107" s="199">
        <f>'ГСЮра пил МСГРП'!$W107*AI$13</f>
        <v>839178.93013100431</v>
      </c>
      <c r="AK107" s="199">
        <f>'ГСЮра керн ГИС'!$V107*AK$13</f>
        <v>1660</v>
      </c>
      <c r="AL107" s="199">
        <f>'ГСЮра керн ГИС'!$W107*AK$13</f>
        <v>142919.61538461538</v>
      </c>
      <c r="AM107" s="199">
        <f>Посл.скв.!$V107*AM$13</f>
        <v>0</v>
      </c>
      <c r="AN107" s="199">
        <f>Посл.скв.!$W107*AM$13</f>
        <v>0</v>
      </c>
      <c r="AO107" s="199">
        <f t="shared" si="15"/>
        <v>53120</v>
      </c>
      <c r="AP107" s="199">
        <f t="shared" si="16"/>
        <v>7483866.1612804662</v>
      </c>
    </row>
    <row r="108" spans="1:42" ht="13.5" customHeight="1" outlineLevel="1">
      <c r="A108" s="200"/>
      <c r="B108" s="201"/>
      <c r="C108" s="499"/>
      <c r="D108" s="196" t="str">
        <f>'Перв. скв '!D108</f>
        <v>220,7 мм долото для бурения эксплуатационную колонну (долото+сервис)</v>
      </c>
      <c r="E108" s="197">
        <f>'Перв. скв '!E108</f>
        <v>0</v>
      </c>
      <c r="F108" s="198" t="str">
        <f>'Перв. скв '!F108</f>
        <v>м</v>
      </c>
      <c r="G108" s="199">
        <f>'Перв. скв '!$V108*G$13</f>
        <v>12800</v>
      </c>
      <c r="H108" s="199">
        <f>'Перв. скв '!$W108*G$13</f>
        <v>2157737.3952084016</v>
      </c>
      <c r="I108" s="199">
        <f>'2'!$V108*I$13</f>
        <v>0</v>
      </c>
      <c r="J108" s="199">
        <f>'2'!$W108*I$13</f>
        <v>0</v>
      </c>
      <c r="K108" s="199">
        <f>'3'!$V108*K$13</f>
        <v>0</v>
      </c>
      <c r="L108" s="199">
        <f>'3'!$W108*K$13</f>
        <v>0</v>
      </c>
      <c r="M108" s="199">
        <f>'4'!$V108*M$13</f>
        <v>0</v>
      </c>
      <c r="N108" s="199">
        <f>'4'!$W108*M$13</f>
        <v>0</v>
      </c>
      <c r="O108" s="199">
        <f>'5'!$V108*O$13</f>
        <v>0</v>
      </c>
      <c r="P108" s="199">
        <f>'5'!$W108*O$13</f>
        <v>0</v>
      </c>
      <c r="Q108" s="199">
        <f>'6'!$V108*Q$13</f>
        <v>0</v>
      </c>
      <c r="R108" s="199">
        <f>'6'!$W108*Q$13</f>
        <v>0</v>
      </c>
      <c r="S108" s="199">
        <f>'7'!$V108*S$13</f>
        <v>0</v>
      </c>
      <c r="T108" s="199">
        <f>'7'!$W108*S$13</f>
        <v>0</v>
      </c>
      <c r="U108" s="199">
        <f>'8'!$V108*U$13</f>
        <v>0</v>
      </c>
      <c r="V108" s="199">
        <f>'8'!$W108*U$13</f>
        <v>0</v>
      </c>
      <c r="W108" s="199">
        <f>'9'!$V108*W$13</f>
        <v>0</v>
      </c>
      <c r="X108" s="199">
        <f>'9'!$W108*W$13</f>
        <v>0</v>
      </c>
      <c r="Y108" s="199">
        <f>ВЗ!$V108*Y$13</f>
        <v>14900</v>
      </c>
      <c r="Z108" s="199">
        <f>ВЗ!$W108*Y$13</f>
        <v>794497.27947598242</v>
      </c>
      <c r="AA108" s="199">
        <f>'ГС без пил 1000м гор'!$V108*AA$13</f>
        <v>52800</v>
      </c>
      <c r="AB108" s="199">
        <f>'ГС без пил 1000м гор'!$W108*AA$13</f>
        <v>7088192.7870036094</v>
      </c>
      <c r="AC108" s="199">
        <f>'ГС пил 1500м гор'!$V108*AC$13</f>
        <v>0</v>
      </c>
      <c r="AD108" s="199">
        <f>'ГС пил 1500м гор'!$W108*AC$13</f>
        <v>0</v>
      </c>
      <c r="AE108" s="199">
        <f>'ГС без пилот 1500м гор'!$V108*AE$13</f>
        <v>38400</v>
      </c>
      <c r="AF108" s="199">
        <f>'ГС без пилот 1500м гор'!$W108*AE$13</f>
        <v>5643579.9753390867</v>
      </c>
      <c r="AG108" s="199">
        <f>'ГСЮра без пил МГРП'!$V108*AG$13</f>
        <v>59400</v>
      </c>
      <c r="AH108" s="199">
        <f>'ГСЮра без пил МГРП'!$W108*AG$13</f>
        <v>10013250.099638989</v>
      </c>
      <c r="AI108" s="199">
        <f>'ГСЮра пил МСГРП'!$V108*AI$13</f>
        <v>29800</v>
      </c>
      <c r="AJ108" s="199">
        <f>'ГСЮра пил МСГРП'!$W108*AI$13</f>
        <v>3766194.5960698691</v>
      </c>
      <c r="AK108" s="199">
        <f>'ГСЮра керн ГИС'!$V108*AK$13</f>
        <v>7650</v>
      </c>
      <c r="AL108" s="199">
        <f>'ГСЮра керн ГИС'!$W108*AK$13</f>
        <v>658635.57692307688</v>
      </c>
      <c r="AM108" s="199">
        <f>Посл.скв.!$V108*AM$13</f>
        <v>0</v>
      </c>
      <c r="AN108" s="199">
        <f>Посл.скв.!$W108*AM$13</f>
        <v>0</v>
      </c>
      <c r="AO108" s="199">
        <f t="shared" si="15"/>
        <v>215750</v>
      </c>
      <c r="AP108" s="199">
        <f t="shared" si="16"/>
        <v>30122087.709659018</v>
      </c>
    </row>
    <row r="109" spans="1:42" ht="13.5" customHeight="1" outlineLevel="1">
      <c r="A109" s="200"/>
      <c r="B109" s="201"/>
      <c r="C109" s="499"/>
      <c r="D109" s="196" t="str">
        <f>'Перв. скв '!D109</f>
        <v>_________  мм долото для бурения под хвостовик (долото+сервис)</v>
      </c>
      <c r="E109" s="197">
        <f>'Перв. скв '!E109</f>
        <v>0</v>
      </c>
      <c r="F109" s="198" t="str">
        <f>'Перв. скв '!F109</f>
        <v>м</v>
      </c>
      <c r="G109" s="199">
        <f>'Перв. скв '!$V109*G$13</f>
        <v>0</v>
      </c>
      <c r="H109" s="199">
        <f>'Перв. скв '!$W109*G$13</f>
        <v>0</v>
      </c>
      <c r="I109" s="199">
        <f>'2'!$V109*I$13</f>
        <v>0</v>
      </c>
      <c r="J109" s="199">
        <f>'2'!$W109*I$13</f>
        <v>0</v>
      </c>
      <c r="K109" s="199">
        <f>'3'!$V109*K$13</f>
        <v>0</v>
      </c>
      <c r="L109" s="199">
        <f>'3'!$W109*K$13</f>
        <v>0</v>
      </c>
      <c r="M109" s="199">
        <f>'4'!$V109*M$13</f>
        <v>0</v>
      </c>
      <c r="N109" s="199">
        <f>'4'!$W109*M$13</f>
        <v>0</v>
      </c>
      <c r="O109" s="199">
        <f>'5'!$V109*O$13</f>
        <v>0</v>
      </c>
      <c r="P109" s="199">
        <f>'5'!$W109*O$13</f>
        <v>0</v>
      </c>
      <c r="Q109" s="199">
        <f>'6'!$V109*Q$13</f>
        <v>0</v>
      </c>
      <c r="R109" s="199">
        <f>'6'!$W109*Q$13</f>
        <v>0</v>
      </c>
      <c r="S109" s="199">
        <f>'7'!$V109*S$13</f>
        <v>0</v>
      </c>
      <c r="T109" s="199">
        <f>'7'!$W109*S$13</f>
        <v>0</v>
      </c>
      <c r="U109" s="199">
        <f>'8'!$V109*U$13</f>
        <v>0</v>
      </c>
      <c r="V109" s="199">
        <f>'8'!$W109*U$13</f>
        <v>0</v>
      </c>
      <c r="W109" s="199">
        <f>'9'!$V109*W$13</f>
        <v>0</v>
      </c>
      <c r="X109" s="199">
        <f>'9'!$W109*W$13</f>
        <v>0</v>
      </c>
      <c r="Y109" s="199">
        <f>ВЗ!$V109*Y$13</f>
        <v>0</v>
      </c>
      <c r="Z109" s="199">
        <f>ВЗ!$W109*Y$13</f>
        <v>0</v>
      </c>
      <c r="AA109" s="199">
        <f>'ГС без пил 1000м гор'!$V109*AA$13</f>
        <v>0</v>
      </c>
      <c r="AB109" s="199">
        <f>'ГС без пил 1000м гор'!$W109*AA$13</f>
        <v>0</v>
      </c>
      <c r="AC109" s="199">
        <f>'ГС пил 1500м гор'!$V109*AC$13</f>
        <v>0</v>
      </c>
      <c r="AD109" s="199">
        <f>'ГС пил 1500м гор'!$W109*AC$13</f>
        <v>0</v>
      </c>
      <c r="AE109" s="199">
        <f>'ГС без пилот 1500м гор'!$V109*AE$13</f>
        <v>0</v>
      </c>
      <c r="AF109" s="199">
        <f>'ГС без пилот 1500м гор'!$W109*AE$13</f>
        <v>0</v>
      </c>
      <c r="AG109" s="199">
        <f>'ГСЮра без пил МГРП'!$V109*AG$13</f>
        <v>0</v>
      </c>
      <c r="AH109" s="199">
        <f>'ГСЮра без пил МГРП'!$W109*AG$13</f>
        <v>0</v>
      </c>
      <c r="AI109" s="199">
        <f>'ГСЮра пил МСГРП'!$V109*AI$13</f>
        <v>0</v>
      </c>
      <c r="AJ109" s="199">
        <f>'ГСЮра пил МСГРП'!$W109*AI$13</f>
        <v>0</v>
      </c>
      <c r="AK109" s="199">
        <f>'ГСЮра керн ГИС'!$V109*AK$13</f>
        <v>0</v>
      </c>
      <c r="AL109" s="199">
        <f>'ГСЮра керн ГИС'!$W109*AK$13</f>
        <v>0</v>
      </c>
      <c r="AM109" s="199">
        <f>Посл.скв.!$V109*AM$13</f>
        <v>0</v>
      </c>
      <c r="AN109" s="199">
        <f>Посл.скв.!$W109*AM$13</f>
        <v>0</v>
      </c>
      <c r="AO109" s="199">
        <f t="shared" si="15"/>
        <v>0</v>
      </c>
      <c r="AP109" s="199">
        <f t="shared" si="16"/>
        <v>0</v>
      </c>
    </row>
    <row r="110" spans="1:42" ht="13.5" customHeight="1" outlineLevel="1">
      <c r="A110" s="200"/>
      <c r="B110" s="201"/>
      <c r="C110" s="499"/>
      <c r="D110" s="196" t="str">
        <f>'Перв. скв '!D110</f>
        <v>_________  мм долото для бурения (долото+сервис)</v>
      </c>
      <c r="E110" s="197">
        <f>'Перв. скв '!E110</f>
        <v>0</v>
      </c>
      <c r="F110" s="198" t="str">
        <f>'Перв. скв '!F110</f>
        <v>м</v>
      </c>
      <c r="G110" s="199">
        <f>'Перв. скв '!$V110*G$13</f>
        <v>0</v>
      </c>
      <c r="H110" s="199">
        <f>'Перв. скв '!$W110*G$13</f>
        <v>0</v>
      </c>
      <c r="I110" s="199">
        <f>'2'!$V110*I$13</f>
        <v>0</v>
      </c>
      <c r="J110" s="199">
        <f>'2'!$W110*I$13</f>
        <v>0</v>
      </c>
      <c r="K110" s="199">
        <f>'3'!$V110*K$13</f>
        <v>0</v>
      </c>
      <c r="L110" s="199">
        <f>'3'!$W110*K$13</f>
        <v>0</v>
      </c>
      <c r="M110" s="199">
        <f>'4'!$V110*M$13</f>
        <v>0</v>
      </c>
      <c r="N110" s="199">
        <f>'4'!$W110*M$13</f>
        <v>0</v>
      </c>
      <c r="O110" s="199">
        <f>'5'!$V110*O$13</f>
        <v>0</v>
      </c>
      <c r="P110" s="199">
        <f>'5'!$W110*O$13</f>
        <v>0</v>
      </c>
      <c r="Q110" s="199">
        <f>'6'!$V110*Q$13</f>
        <v>0</v>
      </c>
      <c r="R110" s="199">
        <f>'6'!$W110*Q$13</f>
        <v>0</v>
      </c>
      <c r="S110" s="199">
        <f>'7'!$V110*S$13</f>
        <v>0</v>
      </c>
      <c r="T110" s="199">
        <f>'7'!$W110*S$13</f>
        <v>0</v>
      </c>
      <c r="U110" s="199">
        <f>'8'!$V110*U$13</f>
        <v>0</v>
      </c>
      <c r="V110" s="199">
        <f>'8'!$W110*U$13</f>
        <v>0</v>
      </c>
      <c r="W110" s="199">
        <f>'9'!$V110*W$13</f>
        <v>0</v>
      </c>
      <c r="X110" s="199">
        <f>'9'!$W110*W$13</f>
        <v>0</v>
      </c>
      <c r="Y110" s="199">
        <f>ВЗ!$V110*Y$13</f>
        <v>0</v>
      </c>
      <c r="Z110" s="199">
        <f>ВЗ!$W110*Y$13</f>
        <v>0</v>
      </c>
      <c r="AA110" s="199">
        <f>'ГС без пил 1000м гор'!$V110*AA$13</f>
        <v>0</v>
      </c>
      <c r="AB110" s="199">
        <f>'ГС без пил 1000м гор'!$W110*AA$13</f>
        <v>0</v>
      </c>
      <c r="AC110" s="199">
        <f>'ГС пил 1500м гор'!$V110*AC$13</f>
        <v>0</v>
      </c>
      <c r="AD110" s="199">
        <f>'ГС пил 1500м гор'!$W110*AC$13</f>
        <v>0</v>
      </c>
      <c r="AE110" s="199">
        <f>'ГС без пилот 1500м гор'!$V110*AE$13</f>
        <v>0</v>
      </c>
      <c r="AF110" s="199">
        <f>'ГС без пилот 1500м гор'!$W110*AE$13</f>
        <v>0</v>
      </c>
      <c r="AG110" s="199">
        <f>'ГСЮра без пил МГРП'!$V110*AG$13</f>
        <v>0</v>
      </c>
      <c r="AH110" s="199">
        <f>'ГСЮра без пил МГРП'!$W110*AG$13</f>
        <v>0</v>
      </c>
      <c r="AI110" s="199">
        <f>'ГСЮра пил МСГРП'!$V110*AI$13</f>
        <v>0</v>
      </c>
      <c r="AJ110" s="199">
        <f>'ГСЮра пил МСГРП'!$W110*AI$13</f>
        <v>0</v>
      </c>
      <c r="AK110" s="199">
        <f>'ГСЮра керн ГИС'!$V110*AK$13</f>
        <v>0</v>
      </c>
      <c r="AL110" s="199">
        <f>'ГСЮра керн ГИС'!$W110*AK$13</f>
        <v>0</v>
      </c>
      <c r="AM110" s="199">
        <f>Посл.скв.!$V110*AM$13</f>
        <v>0</v>
      </c>
      <c r="AN110" s="199">
        <f>Посл.скв.!$W110*AM$13</f>
        <v>0</v>
      </c>
      <c r="AO110" s="199">
        <f t="shared" si="15"/>
        <v>0</v>
      </c>
      <c r="AP110" s="199">
        <f t="shared" si="16"/>
        <v>0</v>
      </c>
    </row>
    <row r="111" spans="1:42" ht="13.5" customHeight="1" outlineLevel="1">
      <c r="A111" s="200"/>
      <c r="B111" s="201"/>
      <c r="C111" s="499"/>
      <c r="D111" s="196" t="str">
        <f>'Перв. скв '!D111</f>
        <v>Расширитель раздвижной</v>
      </c>
      <c r="E111" s="197">
        <f>'Перв. скв '!E111</f>
        <v>0</v>
      </c>
      <c r="F111" s="198" t="str">
        <f>'Перв. скв '!F111</f>
        <v>м</v>
      </c>
      <c r="G111" s="199">
        <f>'Перв. скв '!$V111*G$13</f>
        <v>0</v>
      </c>
      <c r="H111" s="199">
        <f>'Перв. скв '!$W111*G$13</f>
        <v>0</v>
      </c>
      <c r="I111" s="199">
        <f>'2'!$V111*I$13</f>
        <v>0</v>
      </c>
      <c r="J111" s="199">
        <f>'2'!$W111*I$13</f>
        <v>0</v>
      </c>
      <c r="K111" s="199">
        <f>'3'!$V111*K$13</f>
        <v>0</v>
      </c>
      <c r="L111" s="199">
        <f>'3'!$W111*K$13</f>
        <v>0</v>
      </c>
      <c r="M111" s="199">
        <f>'4'!$V111*M$13</f>
        <v>0</v>
      </c>
      <c r="N111" s="199">
        <f>'4'!$W111*M$13</f>
        <v>0</v>
      </c>
      <c r="O111" s="199">
        <f>'5'!$V111*O$13</f>
        <v>0</v>
      </c>
      <c r="P111" s="199">
        <f>'5'!$W111*O$13</f>
        <v>0</v>
      </c>
      <c r="Q111" s="199">
        <f>'6'!$V111*Q$13</f>
        <v>0</v>
      </c>
      <c r="R111" s="199">
        <f>'6'!$W111*Q$13</f>
        <v>0</v>
      </c>
      <c r="S111" s="199">
        <f>'7'!$V111*S$13</f>
        <v>0</v>
      </c>
      <c r="T111" s="199">
        <f>'7'!$W111*S$13</f>
        <v>0</v>
      </c>
      <c r="U111" s="199">
        <f>'8'!$V111*U$13</f>
        <v>0</v>
      </c>
      <c r="V111" s="199">
        <f>'8'!$W111*U$13</f>
        <v>0</v>
      </c>
      <c r="W111" s="199">
        <f>'9'!$V111*W$13</f>
        <v>0</v>
      </c>
      <c r="X111" s="199">
        <f>'9'!$W111*W$13</f>
        <v>0</v>
      </c>
      <c r="Y111" s="199">
        <f>ВЗ!$V111*Y$13</f>
        <v>0</v>
      </c>
      <c r="Z111" s="199">
        <f>ВЗ!$W111*Y$13</f>
        <v>0</v>
      </c>
      <c r="AA111" s="199">
        <f>'ГС без пил 1000м гор'!$V111*AA$13</f>
        <v>0</v>
      </c>
      <c r="AB111" s="199">
        <f>'ГС без пил 1000м гор'!$W111*AA$13</f>
        <v>0</v>
      </c>
      <c r="AC111" s="199">
        <f>'ГС пил 1500м гор'!$V111*AC$13</f>
        <v>0</v>
      </c>
      <c r="AD111" s="199">
        <f>'ГС пил 1500м гор'!$W111*AC$13</f>
        <v>0</v>
      </c>
      <c r="AE111" s="199">
        <f>'ГС без пилот 1500м гор'!$V111*AE$13</f>
        <v>0</v>
      </c>
      <c r="AF111" s="199">
        <f>'ГС без пилот 1500м гор'!$W111*AE$13</f>
        <v>0</v>
      </c>
      <c r="AG111" s="199">
        <f>'ГСЮра без пил МГРП'!$V111*AG$13</f>
        <v>0</v>
      </c>
      <c r="AH111" s="199">
        <f>'ГСЮра без пил МГРП'!$W111*AG$13</f>
        <v>0</v>
      </c>
      <c r="AI111" s="199">
        <f>'ГСЮра пил МСГРП'!$V111*AI$13</f>
        <v>0</v>
      </c>
      <c r="AJ111" s="199">
        <f>'ГСЮра пил МСГРП'!$W111*AI$13</f>
        <v>0</v>
      </c>
      <c r="AK111" s="199">
        <f>'ГСЮра керн ГИС'!$V111*AK$13</f>
        <v>0</v>
      </c>
      <c r="AL111" s="199">
        <f>'ГСЮра керн ГИС'!$W111*AK$13</f>
        <v>0</v>
      </c>
      <c r="AM111" s="199">
        <f>Посл.скв.!$V111*AM$13</f>
        <v>0</v>
      </c>
      <c r="AN111" s="199">
        <f>Посл.скв.!$W111*AM$13</f>
        <v>0</v>
      </c>
      <c r="AO111" s="199">
        <f t="shared" si="15"/>
        <v>0</v>
      </c>
      <c r="AP111" s="199">
        <f t="shared" si="16"/>
        <v>0</v>
      </c>
    </row>
    <row r="112" spans="1:42" ht="13.5" customHeight="1" outlineLevel="1">
      <c r="A112" s="200"/>
      <c r="B112" s="201"/>
      <c r="C112" s="499"/>
      <c r="D112" s="196">
        <f>'Перв. скв '!D112</f>
        <v>0</v>
      </c>
      <c r="E112" s="197">
        <f>'Перв. скв '!E112</f>
        <v>0</v>
      </c>
      <c r="F112" s="198">
        <f>'Перв. скв '!F112</f>
        <v>0</v>
      </c>
      <c r="G112" s="199">
        <f>'Перв. скв '!$V112*G$13</f>
        <v>0</v>
      </c>
      <c r="H112" s="199">
        <f>'Перв. скв '!$W112*G$13</f>
        <v>0</v>
      </c>
      <c r="I112" s="199">
        <f>'2'!$V112*I$13</f>
        <v>0</v>
      </c>
      <c r="J112" s="199">
        <f>'2'!$W112*I$13</f>
        <v>0</v>
      </c>
      <c r="K112" s="199">
        <f>'3'!$V112*K$13</f>
        <v>0</v>
      </c>
      <c r="L112" s="199">
        <f>'3'!$W112*K$13</f>
        <v>0</v>
      </c>
      <c r="M112" s="199">
        <f>'4'!$V112*M$13</f>
        <v>0</v>
      </c>
      <c r="N112" s="199">
        <f>'4'!$W112*M$13</f>
        <v>0</v>
      </c>
      <c r="O112" s="199">
        <f>'5'!$V112*O$13</f>
        <v>0</v>
      </c>
      <c r="P112" s="199">
        <f>'5'!$W112*O$13</f>
        <v>0</v>
      </c>
      <c r="Q112" s="199">
        <f>'6'!$V112*Q$13</f>
        <v>0</v>
      </c>
      <c r="R112" s="199">
        <f>'6'!$W112*Q$13</f>
        <v>0</v>
      </c>
      <c r="S112" s="199">
        <f>'7'!$V112*S$13</f>
        <v>0</v>
      </c>
      <c r="T112" s="199">
        <f>'7'!$W112*S$13</f>
        <v>0</v>
      </c>
      <c r="U112" s="199">
        <f>'8'!$V112*U$13</f>
        <v>0</v>
      </c>
      <c r="V112" s="199">
        <f>'8'!$W112*U$13</f>
        <v>0</v>
      </c>
      <c r="W112" s="199">
        <f>'9'!$V112*W$13</f>
        <v>0</v>
      </c>
      <c r="X112" s="199">
        <f>'9'!$W112*W$13</f>
        <v>0</v>
      </c>
      <c r="Y112" s="199">
        <f>ВЗ!$V112*Y$13</f>
        <v>0</v>
      </c>
      <c r="Z112" s="199">
        <f>ВЗ!$W112*Y$13</f>
        <v>0</v>
      </c>
      <c r="AA112" s="199">
        <f>'ГС без пил 1000м гор'!$V112*AA$13</f>
        <v>0</v>
      </c>
      <c r="AB112" s="199">
        <f>'ГС без пил 1000м гор'!$W112*AA$13</f>
        <v>0</v>
      </c>
      <c r="AC112" s="199">
        <f>'ГС пил 1500м гор'!$V112*AC$13</f>
        <v>0</v>
      </c>
      <c r="AD112" s="199">
        <f>'ГС пил 1500м гор'!$W112*AC$13</f>
        <v>0</v>
      </c>
      <c r="AE112" s="199">
        <f>'ГС без пилот 1500м гор'!$V112*AE$13</f>
        <v>0</v>
      </c>
      <c r="AF112" s="199">
        <f>'ГС без пилот 1500м гор'!$W112*AE$13</f>
        <v>0</v>
      </c>
      <c r="AG112" s="199">
        <f>'ГСЮра без пил МГРП'!$V112*AG$13</f>
        <v>0</v>
      </c>
      <c r="AH112" s="199">
        <f>'ГСЮра без пил МГРП'!$W112*AG$13</f>
        <v>0</v>
      </c>
      <c r="AI112" s="199">
        <f>'ГСЮра пил МСГРП'!$V112*AI$13</f>
        <v>0</v>
      </c>
      <c r="AJ112" s="199">
        <f>'ГСЮра пил МСГРП'!$W112*AI$13</f>
        <v>0</v>
      </c>
      <c r="AK112" s="199">
        <f>'ГСЮра керн ГИС'!$V112*AK$13</f>
        <v>0</v>
      </c>
      <c r="AL112" s="199">
        <f>'ГСЮра керн ГИС'!$W112*AK$13</f>
        <v>0</v>
      </c>
      <c r="AM112" s="199">
        <f>Посл.скв.!$V112*AM$13</f>
        <v>0</v>
      </c>
      <c r="AN112" s="199">
        <f>Посл.скв.!$W112*AM$13</f>
        <v>0</v>
      </c>
      <c r="AO112" s="199">
        <f t="shared" ref="AO112:AO119" si="17">AM112+AK112+AI112+AG112+AE112+AC112+AA112+Y112++W112+U112+S112+Q112+M112+O112+K112+I112+G112</f>
        <v>0</v>
      </c>
      <c r="AP112" s="199">
        <f t="shared" ref="AP112:AP119" si="18">AN112+AL112+AJ112+AH112+AF112+AD112+AB112+Z112++X112+V112+T112+R112+N112+P112+L112+J112+H112</f>
        <v>0</v>
      </c>
    </row>
    <row r="113" spans="1:42" ht="13.5" customHeight="1" outlineLevel="1">
      <c r="A113" s="200"/>
      <c r="B113" s="201"/>
      <c r="C113" s="499"/>
      <c r="D113" s="196">
        <f>'Перв. скв '!D113</f>
        <v>0</v>
      </c>
      <c r="E113" s="197">
        <f>'Перв. скв '!E113</f>
        <v>0</v>
      </c>
      <c r="F113" s="198">
        <f>'Перв. скв '!F113</f>
        <v>0</v>
      </c>
      <c r="G113" s="199">
        <f>'Перв. скв '!$V113*G$13</f>
        <v>0</v>
      </c>
      <c r="H113" s="199">
        <f>'Перв. скв '!$W113*G$13</f>
        <v>0</v>
      </c>
      <c r="I113" s="199">
        <f>'2'!$V113*I$13</f>
        <v>0</v>
      </c>
      <c r="J113" s="199">
        <f>'2'!$W113*I$13</f>
        <v>0</v>
      </c>
      <c r="K113" s="199">
        <f>'3'!$V113*K$13</f>
        <v>0</v>
      </c>
      <c r="L113" s="199">
        <f>'3'!$W113*K$13</f>
        <v>0</v>
      </c>
      <c r="M113" s="199">
        <f>'4'!$V113*M$13</f>
        <v>0</v>
      </c>
      <c r="N113" s="199">
        <f>'4'!$W113*M$13</f>
        <v>0</v>
      </c>
      <c r="O113" s="199">
        <f>'5'!$V113*O$13</f>
        <v>0</v>
      </c>
      <c r="P113" s="199">
        <f>'5'!$W113*O$13</f>
        <v>0</v>
      </c>
      <c r="Q113" s="199">
        <f>'6'!$V113*Q$13</f>
        <v>0</v>
      </c>
      <c r="R113" s="199">
        <f>'6'!$W113*Q$13</f>
        <v>0</v>
      </c>
      <c r="S113" s="199">
        <f>'7'!$V113*S$13</f>
        <v>0</v>
      </c>
      <c r="T113" s="199">
        <f>'7'!$W113*S$13</f>
        <v>0</v>
      </c>
      <c r="U113" s="199">
        <f>'8'!$V113*U$13</f>
        <v>0</v>
      </c>
      <c r="V113" s="199">
        <f>'8'!$W113*U$13</f>
        <v>0</v>
      </c>
      <c r="W113" s="199">
        <f>'9'!$V113*W$13</f>
        <v>0</v>
      </c>
      <c r="X113" s="199">
        <f>'9'!$W113*W$13</f>
        <v>0</v>
      </c>
      <c r="Y113" s="199">
        <f>ВЗ!$V113*Y$13</f>
        <v>0</v>
      </c>
      <c r="Z113" s="199">
        <f>ВЗ!$W113*Y$13</f>
        <v>0</v>
      </c>
      <c r="AA113" s="199">
        <f>'ГС без пил 1000м гор'!$V113*AA$13</f>
        <v>0</v>
      </c>
      <c r="AB113" s="199">
        <f>'ГС без пил 1000м гор'!$W113*AA$13</f>
        <v>0</v>
      </c>
      <c r="AC113" s="199">
        <f>'ГС пил 1500м гор'!$V113*AC$13</f>
        <v>0</v>
      </c>
      <c r="AD113" s="199">
        <f>'ГС пил 1500м гор'!$W113*AC$13</f>
        <v>0</v>
      </c>
      <c r="AE113" s="199">
        <f>'ГС без пилот 1500м гор'!$V113*AE$13</f>
        <v>0</v>
      </c>
      <c r="AF113" s="199">
        <f>'ГС без пилот 1500м гор'!$W113*AE$13</f>
        <v>0</v>
      </c>
      <c r="AG113" s="199">
        <f>'ГСЮра без пил МГРП'!$V113*AG$13</f>
        <v>0</v>
      </c>
      <c r="AH113" s="199">
        <f>'ГСЮра без пил МГРП'!$W113*AG$13</f>
        <v>0</v>
      </c>
      <c r="AI113" s="199">
        <f>'ГСЮра пил МСГРП'!$V113*AI$13</f>
        <v>0</v>
      </c>
      <c r="AJ113" s="199">
        <f>'ГСЮра пил МСГРП'!$W113*AI$13</f>
        <v>0</v>
      </c>
      <c r="AK113" s="199">
        <f>'ГСЮра керн ГИС'!$V113*AK$13</f>
        <v>0</v>
      </c>
      <c r="AL113" s="199">
        <f>'ГСЮра керн ГИС'!$W113*AK$13</f>
        <v>0</v>
      </c>
      <c r="AM113" s="199">
        <f>Посл.скв.!$V113*AM$13</f>
        <v>0</v>
      </c>
      <c r="AN113" s="199">
        <f>Посл.скв.!$W113*AM$13</f>
        <v>0</v>
      </c>
      <c r="AO113" s="199">
        <f t="shared" si="17"/>
        <v>0</v>
      </c>
      <c r="AP113" s="199">
        <f t="shared" si="18"/>
        <v>0</v>
      </c>
    </row>
    <row r="114" spans="1:42" ht="13.5" customHeight="1" outlineLevel="1">
      <c r="A114" s="200"/>
      <c r="B114" s="201"/>
      <c r="C114" s="499"/>
      <c r="D114" s="196">
        <f>'Перв. скв '!D114</f>
        <v>0</v>
      </c>
      <c r="E114" s="197">
        <f>'Перв. скв '!E114</f>
        <v>0</v>
      </c>
      <c r="F114" s="198">
        <f>'Перв. скв '!F114</f>
        <v>0</v>
      </c>
      <c r="G114" s="199">
        <f>'Перв. скв '!$V114*G$13</f>
        <v>0</v>
      </c>
      <c r="H114" s="199">
        <f>'Перв. скв '!$W114*G$13</f>
        <v>0</v>
      </c>
      <c r="I114" s="199">
        <f>'2'!$V114*I$13</f>
        <v>0</v>
      </c>
      <c r="J114" s="199">
        <f>'2'!$W114*I$13</f>
        <v>0</v>
      </c>
      <c r="K114" s="199">
        <f>'3'!$V114*K$13</f>
        <v>0</v>
      </c>
      <c r="L114" s="199">
        <f>'3'!$W114*K$13</f>
        <v>0</v>
      </c>
      <c r="M114" s="199">
        <f>'4'!$V114*M$13</f>
        <v>0</v>
      </c>
      <c r="N114" s="199">
        <f>'4'!$W114*M$13</f>
        <v>0</v>
      </c>
      <c r="O114" s="199">
        <f>'5'!$V114*O$13</f>
        <v>0</v>
      </c>
      <c r="P114" s="199">
        <f>'5'!$W114*O$13</f>
        <v>0</v>
      </c>
      <c r="Q114" s="199">
        <f>'6'!$V114*Q$13</f>
        <v>0</v>
      </c>
      <c r="R114" s="199">
        <f>'6'!$W114*Q$13</f>
        <v>0</v>
      </c>
      <c r="S114" s="199">
        <f>'7'!$V114*S$13</f>
        <v>0</v>
      </c>
      <c r="T114" s="199">
        <f>'7'!$W114*S$13</f>
        <v>0</v>
      </c>
      <c r="U114" s="199">
        <f>'8'!$V114*U$13</f>
        <v>0</v>
      </c>
      <c r="V114" s="199">
        <f>'8'!$W114*U$13</f>
        <v>0</v>
      </c>
      <c r="W114" s="199">
        <f>'9'!$V114*W$13</f>
        <v>0</v>
      </c>
      <c r="X114" s="199">
        <f>'9'!$W114*W$13</f>
        <v>0</v>
      </c>
      <c r="Y114" s="199">
        <f>ВЗ!$V114*Y$13</f>
        <v>0</v>
      </c>
      <c r="Z114" s="199">
        <f>ВЗ!$W114*Y$13</f>
        <v>0</v>
      </c>
      <c r="AA114" s="199">
        <f>'ГС без пил 1000м гор'!$V114*AA$13</f>
        <v>0</v>
      </c>
      <c r="AB114" s="199">
        <f>'ГС без пил 1000м гор'!$W114*AA$13</f>
        <v>0</v>
      </c>
      <c r="AC114" s="199">
        <f>'ГС пил 1500м гор'!$V114*AC$13</f>
        <v>0</v>
      </c>
      <c r="AD114" s="199">
        <f>'ГС пил 1500м гор'!$W114*AC$13</f>
        <v>0</v>
      </c>
      <c r="AE114" s="199">
        <f>'ГС без пилот 1500м гор'!$V114*AE$13</f>
        <v>0</v>
      </c>
      <c r="AF114" s="199">
        <f>'ГС без пилот 1500м гор'!$W114*AE$13</f>
        <v>0</v>
      </c>
      <c r="AG114" s="199">
        <f>'ГСЮра без пил МГРП'!$V114*AG$13</f>
        <v>0</v>
      </c>
      <c r="AH114" s="199">
        <f>'ГСЮра без пил МГРП'!$W114*AG$13</f>
        <v>0</v>
      </c>
      <c r="AI114" s="199">
        <f>'ГСЮра пил МСГРП'!$V114*AI$13</f>
        <v>0</v>
      </c>
      <c r="AJ114" s="199">
        <f>'ГСЮра пил МСГРП'!$W114*AI$13</f>
        <v>0</v>
      </c>
      <c r="AK114" s="199">
        <f>'ГСЮра керн ГИС'!$V114*AK$13</f>
        <v>0</v>
      </c>
      <c r="AL114" s="199">
        <f>'ГСЮра керн ГИС'!$W114*AK$13</f>
        <v>0</v>
      </c>
      <c r="AM114" s="199">
        <f>Посл.скв.!$V114*AM$13</f>
        <v>0</v>
      </c>
      <c r="AN114" s="199">
        <f>Посл.скв.!$W114*AM$13</f>
        <v>0</v>
      </c>
      <c r="AO114" s="199">
        <f t="shared" si="17"/>
        <v>0</v>
      </c>
      <c r="AP114" s="199">
        <f t="shared" si="18"/>
        <v>0</v>
      </c>
    </row>
    <row r="115" spans="1:42" ht="13.5" customHeight="1" outlineLevel="1">
      <c r="A115" s="200"/>
      <c r="B115" s="201"/>
      <c r="C115" s="499"/>
      <c r="D115" s="196">
        <f>'Перв. скв '!D115</f>
        <v>0</v>
      </c>
      <c r="E115" s="197">
        <f>'Перв. скв '!E115</f>
        <v>0</v>
      </c>
      <c r="F115" s="198">
        <f>'Перв. скв '!F115</f>
        <v>0</v>
      </c>
      <c r="G115" s="199">
        <f>'Перв. скв '!$V115*G$13</f>
        <v>0</v>
      </c>
      <c r="H115" s="199">
        <f>'Перв. скв '!$W115*G$13</f>
        <v>0</v>
      </c>
      <c r="I115" s="199">
        <f>'2'!$V115*I$13</f>
        <v>0</v>
      </c>
      <c r="J115" s="199">
        <f>'2'!$W115*I$13</f>
        <v>0</v>
      </c>
      <c r="K115" s="199">
        <f>'3'!$V115*K$13</f>
        <v>0</v>
      </c>
      <c r="L115" s="199">
        <f>'3'!$W115*K$13</f>
        <v>0</v>
      </c>
      <c r="M115" s="199">
        <f>'4'!$V115*M$13</f>
        <v>0</v>
      </c>
      <c r="N115" s="199">
        <f>'4'!$W115*M$13</f>
        <v>0</v>
      </c>
      <c r="O115" s="199">
        <f>'5'!$V115*O$13</f>
        <v>0</v>
      </c>
      <c r="P115" s="199">
        <f>'5'!$W115*O$13</f>
        <v>0</v>
      </c>
      <c r="Q115" s="199">
        <f>'6'!$V115*Q$13</f>
        <v>0</v>
      </c>
      <c r="R115" s="199">
        <f>'6'!$W115*Q$13</f>
        <v>0</v>
      </c>
      <c r="S115" s="199">
        <f>'7'!$V115*S$13</f>
        <v>0</v>
      </c>
      <c r="T115" s="199">
        <f>'7'!$W115*S$13</f>
        <v>0</v>
      </c>
      <c r="U115" s="199">
        <f>'8'!$V115*U$13</f>
        <v>0</v>
      </c>
      <c r="V115" s="199">
        <f>'8'!$W115*U$13</f>
        <v>0</v>
      </c>
      <c r="W115" s="199">
        <f>'9'!$V115*W$13</f>
        <v>0</v>
      </c>
      <c r="X115" s="199">
        <f>'9'!$W115*W$13</f>
        <v>0</v>
      </c>
      <c r="Y115" s="199">
        <f>ВЗ!$V115*Y$13</f>
        <v>0</v>
      </c>
      <c r="Z115" s="199">
        <f>ВЗ!$W115*Y$13</f>
        <v>0</v>
      </c>
      <c r="AA115" s="199">
        <f>'ГС без пил 1000м гор'!$V115*AA$13</f>
        <v>0</v>
      </c>
      <c r="AB115" s="199">
        <f>'ГС без пил 1000м гор'!$W115*AA$13</f>
        <v>0</v>
      </c>
      <c r="AC115" s="199">
        <f>'ГС пил 1500м гор'!$V115*AC$13</f>
        <v>0</v>
      </c>
      <c r="AD115" s="199">
        <f>'ГС пил 1500м гор'!$W115*AC$13</f>
        <v>0</v>
      </c>
      <c r="AE115" s="199">
        <f>'ГС без пилот 1500м гор'!$V115*AE$13</f>
        <v>0</v>
      </c>
      <c r="AF115" s="199">
        <f>'ГС без пилот 1500м гор'!$W115*AE$13</f>
        <v>0</v>
      </c>
      <c r="AG115" s="199">
        <f>'ГСЮра без пил МГРП'!$V115*AG$13</f>
        <v>0</v>
      </c>
      <c r="AH115" s="199">
        <f>'ГСЮра без пил МГРП'!$W115*AG$13</f>
        <v>0</v>
      </c>
      <c r="AI115" s="199">
        <f>'ГСЮра пил МСГРП'!$V115*AI$13</f>
        <v>0</v>
      </c>
      <c r="AJ115" s="199">
        <f>'ГСЮра пил МСГРП'!$W115*AI$13</f>
        <v>0</v>
      </c>
      <c r="AK115" s="199">
        <f>'ГСЮра керн ГИС'!$V115*AK$13</f>
        <v>0</v>
      </c>
      <c r="AL115" s="199">
        <f>'ГСЮра керн ГИС'!$W115*AK$13</f>
        <v>0</v>
      </c>
      <c r="AM115" s="199">
        <f>Посл.скв.!$V115*AM$13</f>
        <v>0</v>
      </c>
      <c r="AN115" s="199">
        <f>Посл.скв.!$W115*AM$13</f>
        <v>0</v>
      </c>
      <c r="AO115" s="199">
        <f t="shared" si="17"/>
        <v>0</v>
      </c>
      <c r="AP115" s="199">
        <f t="shared" si="18"/>
        <v>0</v>
      </c>
    </row>
    <row r="116" spans="1:42" ht="13.5" customHeight="1" outlineLevel="1">
      <c r="A116" s="200"/>
      <c r="B116" s="201"/>
      <c r="C116" s="499"/>
      <c r="D116" s="196">
        <f>'Перв. скв '!D116</f>
        <v>0</v>
      </c>
      <c r="E116" s="197">
        <f>'Перв. скв '!E116</f>
        <v>0</v>
      </c>
      <c r="F116" s="198">
        <f>'Перв. скв '!F116</f>
        <v>0</v>
      </c>
      <c r="G116" s="199">
        <f>'Перв. скв '!$V116*G$13</f>
        <v>0</v>
      </c>
      <c r="H116" s="199">
        <f>'Перв. скв '!$W116*G$13</f>
        <v>0</v>
      </c>
      <c r="I116" s="199">
        <f>'2'!$V116*I$13</f>
        <v>0</v>
      </c>
      <c r="J116" s="199">
        <f>'2'!$W116*I$13</f>
        <v>0</v>
      </c>
      <c r="K116" s="199">
        <f>'3'!$V116*K$13</f>
        <v>0</v>
      </c>
      <c r="L116" s="199">
        <f>'3'!$W116*K$13</f>
        <v>0</v>
      </c>
      <c r="M116" s="199">
        <f>'4'!$V116*M$13</f>
        <v>0</v>
      </c>
      <c r="N116" s="199">
        <f>'4'!$W116*M$13</f>
        <v>0</v>
      </c>
      <c r="O116" s="199">
        <f>'5'!$V116*O$13</f>
        <v>0</v>
      </c>
      <c r="P116" s="199">
        <f>'5'!$W116*O$13</f>
        <v>0</v>
      </c>
      <c r="Q116" s="199">
        <f>'6'!$V116*Q$13</f>
        <v>0</v>
      </c>
      <c r="R116" s="199">
        <f>'6'!$W116*Q$13</f>
        <v>0</v>
      </c>
      <c r="S116" s="199">
        <f>'7'!$V116*S$13</f>
        <v>0</v>
      </c>
      <c r="T116" s="199">
        <f>'7'!$W116*S$13</f>
        <v>0</v>
      </c>
      <c r="U116" s="199">
        <f>'8'!$V116*U$13</f>
        <v>0</v>
      </c>
      <c r="V116" s="199">
        <f>'8'!$W116*U$13</f>
        <v>0</v>
      </c>
      <c r="W116" s="199">
        <f>'9'!$V116*W$13</f>
        <v>0</v>
      </c>
      <c r="X116" s="199">
        <f>'9'!$W116*W$13</f>
        <v>0</v>
      </c>
      <c r="Y116" s="199">
        <f>ВЗ!$V116*Y$13</f>
        <v>0</v>
      </c>
      <c r="Z116" s="199">
        <f>ВЗ!$W116*Y$13</f>
        <v>0</v>
      </c>
      <c r="AA116" s="199">
        <f>'ГС без пил 1000м гор'!$V116*AA$13</f>
        <v>0</v>
      </c>
      <c r="AB116" s="199">
        <f>'ГС без пил 1000м гор'!$W116*AA$13</f>
        <v>0</v>
      </c>
      <c r="AC116" s="199">
        <f>'ГС пил 1500м гор'!$V116*AC$13</f>
        <v>0</v>
      </c>
      <c r="AD116" s="199">
        <f>'ГС пил 1500м гор'!$W116*AC$13</f>
        <v>0</v>
      </c>
      <c r="AE116" s="199">
        <f>'ГС без пилот 1500м гор'!$V116*AE$13</f>
        <v>0</v>
      </c>
      <c r="AF116" s="199">
        <f>'ГС без пилот 1500м гор'!$W116*AE$13</f>
        <v>0</v>
      </c>
      <c r="AG116" s="199">
        <f>'ГСЮра без пил МГРП'!$V116*AG$13</f>
        <v>0</v>
      </c>
      <c r="AH116" s="199">
        <f>'ГСЮра без пил МГРП'!$W116*AG$13</f>
        <v>0</v>
      </c>
      <c r="AI116" s="199">
        <f>'ГСЮра пил МСГРП'!$V116*AI$13</f>
        <v>0</v>
      </c>
      <c r="AJ116" s="199">
        <f>'ГСЮра пил МСГРП'!$W116*AI$13</f>
        <v>0</v>
      </c>
      <c r="AK116" s="199">
        <f>'ГСЮра керн ГИС'!$V116*AK$13</f>
        <v>0</v>
      </c>
      <c r="AL116" s="199">
        <f>'ГСЮра керн ГИС'!$W116*AK$13</f>
        <v>0</v>
      </c>
      <c r="AM116" s="199">
        <f>Посл.скв.!$V116*AM$13</f>
        <v>0</v>
      </c>
      <c r="AN116" s="199">
        <f>Посл.скв.!$W116*AM$13</f>
        <v>0</v>
      </c>
      <c r="AO116" s="199">
        <f t="shared" si="17"/>
        <v>0</v>
      </c>
      <c r="AP116" s="199">
        <f t="shared" si="18"/>
        <v>0</v>
      </c>
    </row>
    <row r="117" spans="1:42" ht="13.5" customHeight="1" outlineLevel="1">
      <c r="A117" s="200"/>
      <c r="B117" s="201"/>
      <c r="C117" s="499"/>
      <c r="D117" s="196">
        <f>'Перв. скв '!D117</f>
        <v>0</v>
      </c>
      <c r="E117" s="197">
        <f>'Перв. скв '!E117</f>
        <v>0</v>
      </c>
      <c r="F117" s="198">
        <f>'Перв. скв '!F117</f>
        <v>0</v>
      </c>
      <c r="G117" s="199">
        <f>'Перв. скв '!$V117*G$13</f>
        <v>0</v>
      </c>
      <c r="H117" s="199">
        <f>'Перв. скв '!$W117*G$13</f>
        <v>0</v>
      </c>
      <c r="I117" s="199">
        <f>'2'!$V117*I$13</f>
        <v>0</v>
      </c>
      <c r="J117" s="199">
        <f>'2'!$W117*I$13</f>
        <v>0</v>
      </c>
      <c r="K117" s="199">
        <f>'3'!$V117*K$13</f>
        <v>0</v>
      </c>
      <c r="L117" s="199">
        <f>'3'!$W117*K$13</f>
        <v>0</v>
      </c>
      <c r="M117" s="199">
        <f>'4'!$V117*M$13</f>
        <v>0</v>
      </c>
      <c r="N117" s="199">
        <f>'4'!$W117*M$13</f>
        <v>0</v>
      </c>
      <c r="O117" s="199">
        <f>'5'!$V117*O$13</f>
        <v>0</v>
      </c>
      <c r="P117" s="199">
        <f>'5'!$W117*O$13</f>
        <v>0</v>
      </c>
      <c r="Q117" s="199">
        <f>'6'!$V117*Q$13</f>
        <v>0</v>
      </c>
      <c r="R117" s="199">
        <f>'6'!$W117*Q$13</f>
        <v>0</v>
      </c>
      <c r="S117" s="199">
        <f>'7'!$V117*S$13</f>
        <v>0</v>
      </c>
      <c r="T117" s="199">
        <f>'7'!$W117*S$13</f>
        <v>0</v>
      </c>
      <c r="U117" s="199">
        <f>'8'!$V117*U$13</f>
        <v>0</v>
      </c>
      <c r="V117" s="199">
        <f>'8'!$W117*U$13</f>
        <v>0</v>
      </c>
      <c r="W117" s="199">
        <f>'9'!$V117*W$13</f>
        <v>0</v>
      </c>
      <c r="X117" s="199">
        <f>'9'!$W117*W$13</f>
        <v>0</v>
      </c>
      <c r="Y117" s="199">
        <f>ВЗ!$V117*Y$13</f>
        <v>0</v>
      </c>
      <c r="Z117" s="199">
        <f>ВЗ!$W117*Y$13</f>
        <v>0</v>
      </c>
      <c r="AA117" s="199">
        <f>'ГС без пил 1000м гор'!$V117*AA$13</f>
        <v>0</v>
      </c>
      <c r="AB117" s="199">
        <f>'ГС без пил 1000м гор'!$W117*AA$13</f>
        <v>0</v>
      </c>
      <c r="AC117" s="199">
        <f>'ГС пил 1500м гор'!$V117*AC$13</f>
        <v>0</v>
      </c>
      <c r="AD117" s="199">
        <f>'ГС пил 1500м гор'!$W117*AC$13</f>
        <v>0</v>
      </c>
      <c r="AE117" s="199">
        <f>'ГС без пилот 1500м гор'!$V117*AE$13</f>
        <v>0</v>
      </c>
      <c r="AF117" s="199">
        <f>'ГС без пилот 1500м гор'!$W117*AE$13</f>
        <v>0</v>
      </c>
      <c r="AG117" s="199">
        <f>'ГСЮра без пил МГРП'!$V117*AG$13</f>
        <v>0</v>
      </c>
      <c r="AH117" s="199">
        <f>'ГСЮра без пил МГРП'!$W117*AG$13</f>
        <v>0</v>
      </c>
      <c r="AI117" s="199">
        <f>'ГСЮра пил МСГРП'!$V117*AI$13</f>
        <v>0</v>
      </c>
      <c r="AJ117" s="199">
        <f>'ГСЮра пил МСГРП'!$W117*AI$13</f>
        <v>0</v>
      </c>
      <c r="AK117" s="199">
        <f>'ГСЮра керн ГИС'!$V117*AK$13</f>
        <v>0</v>
      </c>
      <c r="AL117" s="199">
        <f>'ГСЮра керн ГИС'!$W117*AK$13</f>
        <v>0</v>
      </c>
      <c r="AM117" s="199">
        <f>Посл.скв.!$V117*AM$13</f>
        <v>0</v>
      </c>
      <c r="AN117" s="199">
        <f>Посл.скв.!$W117*AM$13</f>
        <v>0</v>
      </c>
      <c r="AO117" s="199">
        <f t="shared" si="17"/>
        <v>0</v>
      </c>
      <c r="AP117" s="199">
        <f t="shared" si="18"/>
        <v>0</v>
      </c>
    </row>
    <row r="118" spans="1:42" ht="13.5" customHeight="1" outlineLevel="1">
      <c r="A118" s="200"/>
      <c r="B118" s="201"/>
      <c r="C118" s="499"/>
      <c r="D118" s="196">
        <f>'Перв. скв '!D118</f>
        <v>0</v>
      </c>
      <c r="E118" s="197">
        <f>'Перв. скв '!E118</f>
        <v>0</v>
      </c>
      <c r="F118" s="198">
        <f>'Перв. скв '!F118</f>
        <v>0</v>
      </c>
      <c r="G118" s="199">
        <f>'Перв. скв '!$V118*G$13</f>
        <v>0</v>
      </c>
      <c r="H118" s="199">
        <f>'Перв. скв '!$W118*G$13</f>
        <v>0</v>
      </c>
      <c r="I118" s="199">
        <f>'2'!$V118*I$13</f>
        <v>0</v>
      </c>
      <c r="J118" s="199">
        <f>'2'!$W118*I$13</f>
        <v>0</v>
      </c>
      <c r="K118" s="199">
        <f>'3'!$V118*K$13</f>
        <v>0</v>
      </c>
      <c r="L118" s="199">
        <f>'3'!$W118*K$13</f>
        <v>0</v>
      </c>
      <c r="M118" s="199">
        <f>'4'!$V118*M$13</f>
        <v>0</v>
      </c>
      <c r="N118" s="199">
        <f>'4'!$W118*M$13</f>
        <v>0</v>
      </c>
      <c r="O118" s="199">
        <f>'5'!$V118*O$13</f>
        <v>0</v>
      </c>
      <c r="P118" s="199">
        <f>'5'!$W118*O$13</f>
        <v>0</v>
      </c>
      <c r="Q118" s="199">
        <f>'6'!$V118*Q$13</f>
        <v>0</v>
      </c>
      <c r="R118" s="199">
        <f>'6'!$W118*Q$13</f>
        <v>0</v>
      </c>
      <c r="S118" s="199">
        <f>'7'!$V118*S$13</f>
        <v>0</v>
      </c>
      <c r="T118" s="199">
        <f>'7'!$W118*S$13</f>
        <v>0</v>
      </c>
      <c r="U118" s="199">
        <f>'8'!$V118*U$13</f>
        <v>0</v>
      </c>
      <c r="V118" s="199">
        <f>'8'!$W118*U$13</f>
        <v>0</v>
      </c>
      <c r="W118" s="199">
        <f>'9'!$V118*W$13</f>
        <v>0</v>
      </c>
      <c r="X118" s="199">
        <f>'9'!$W118*W$13</f>
        <v>0</v>
      </c>
      <c r="Y118" s="199">
        <f>ВЗ!$V118*Y$13</f>
        <v>0</v>
      </c>
      <c r="Z118" s="199">
        <f>ВЗ!$W118*Y$13</f>
        <v>0</v>
      </c>
      <c r="AA118" s="199">
        <f>'ГС без пил 1000м гор'!$V118*AA$13</f>
        <v>0</v>
      </c>
      <c r="AB118" s="199">
        <f>'ГС без пил 1000м гор'!$W118*AA$13</f>
        <v>0</v>
      </c>
      <c r="AC118" s="199">
        <f>'ГС пил 1500м гор'!$V118*AC$13</f>
        <v>0</v>
      </c>
      <c r="AD118" s="199">
        <f>'ГС пил 1500м гор'!$W118*AC$13</f>
        <v>0</v>
      </c>
      <c r="AE118" s="199">
        <f>'ГС без пилот 1500м гор'!$V118*AE$13</f>
        <v>0</v>
      </c>
      <c r="AF118" s="199">
        <f>'ГС без пилот 1500м гор'!$W118*AE$13</f>
        <v>0</v>
      </c>
      <c r="AG118" s="199">
        <f>'ГСЮра без пил МГРП'!$V118*AG$13</f>
        <v>0</v>
      </c>
      <c r="AH118" s="199">
        <f>'ГСЮра без пил МГРП'!$W118*AG$13</f>
        <v>0</v>
      </c>
      <c r="AI118" s="199">
        <f>'ГСЮра пил МСГРП'!$V118*AI$13</f>
        <v>0</v>
      </c>
      <c r="AJ118" s="199">
        <f>'ГСЮра пил МСГРП'!$W118*AI$13</f>
        <v>0</v>
      </c>
      <c r="AK118" s="199">
        <f>'ГСЮра керн ГИС'!$V118*AK$13</f>
        <v>0</v>
      </c>
      <c r="AL118" s="199">
        <f>'ГСЮра керн ГИС'!$W118*AK$13</f>
        <v>0</v>
      </c>
      <c r="AM118" s="199">
        <f>Посл.скв.!$V118*AM$13</f>
        <v>0</v>
      </c>
      <c r="AN118" s="199">
        <f>Посл.скв.!$W118*AM$13</f>
        <v>0</v>
      </c>
      <c r="AO118" s="199">
        <f t="shared" si="17"/>
        <v>0</v>
      </c>
      <c r="AP118" s="199">
        <f t="shared" si="18"/>
        <v>0</v>
      </c>
    </row>
    <row r="119" spans="1:42" ht="13.5" customHeight="1" outlineLevel="1" thickBot="1">
      <c r="A119" s="200"/>
      <c r="B119" s="201"/>
      <c r="C119" s="500"/>
      <c r="D119" s="196">
        <f>'Перв. скв '!D119</f>
        <v>0</v>
      </c>
      <c r="E119" s="197">
        <f>'Перв. скв '!E119</f>
        <v>0</v>
      </c>
      <c r="F119" s="198">
        <f>'Перв. скв '!F119</f>
        <v>0</v>
      </c>
      <c r="G119" s="199">
        <f>'Перв. скв '!$V119*G$13</f>
        <v>0</v>
      </c>
      <c r="H119" s="199">
        <f>'Перв. скв '!$W119*G$13</f>
        <v>0</v>
      </c>
      <c r="I119" s="199">
        <f>'2'!$V119*I$13</f>
        <v>0</v>
      </c>
      <c r="J119" s="199">
        <f>'2'!$W119*I$13</f>
        <v>0</v>
      </c>
      <c r="K119" s="199">
        <f>'3'!$V119*K$13</f>
        <v>0</v>
      </c>
      <c r="L119" s="199">
        <f>'3'!$W119*K$13</f>
        <v>0</v>
      </c>
      <c r="M119" s="199">
        <f>'4'!$V119*M$13</f>
        <v>0</v>
      </c>
      <c r="N119" s="199">
        <f>'4'!$W119*M$13</f>
        <v>0</v>
      </c>
      <c r="O119" s="199">
        <f>'5'!$V119*O$13</f>
        <v>0</v>
      </c>
      <c r="P119" s="199">
        <f>'5'!$W119*O$13</f>
        <v>0</v>
      </c>
      <c r="Q119" s="199">
        <f>'6'!$V119*Q$13</f>
        <v>0</v>
      </c>
      <c r="R119" s="199">
        <f>'6'!$W119*Q$13</f>
        <v>0</v>
      </c>
      <c r="S119" s="199">
        <f>'7'!$V119*S$13</f>
        <v>0</v>
      </c>
      <c r="T119" s="199">
        <f>'7'!$W119*S$13</f>
        <v>0</v>
      </c>
      <c r="U119" s="199">
        <f>'8'!$V119*U$13</f>
        <v>0</v>
      </c>
      <c r="V119" s="199">
        <f>'8'!$W119*U$13</f>
        <v>0</v>
      </c>
      <c r="W119" s="199">
        <f>'9'!$V119*W$13</f>
        <v>0</v>
      </c>
      <c r="X119" s="199">
        <f>'9'!$W119*W$13</f>
        <v>0</v>
      </c>
      <c r="Y119" s="199">
        <f>ВЗ!$V119*Y$13</f>
        <v>0</v>
      </c>
      <c r="Z119" s="199">
        <f>ВЗ!$W119*Y$13</f>
        <v>0</v>
      </c>
      <c r="AA119" s="199">
        <f>'ГС без пил 1000м гор'!$V119*AA$13</f>
        <v>0</v>
      </c>
      <c r="AB119" s="199">
        <f>'ГС без пил 1000м гор'!$W119*AA$13</f>
        <v>0</v>
      </c>
      <c r="AC119" s="199">
        <f>'ГС пил 1500м гор'!$V119*AC$13</f>
        <v>0</v>
      </c>
      <c r="AD119" s="199">
        <f>'ГС пил 1500м гор'!$W119*AC$13</f>
        <v>0</v>
      </c>
      <c r="AE119" s="199">
        <f>'ГС без пилот 1500м гор'!$V119*AE$13</f>
        <v>0</v>
      </c>
      <c r="AF119" s="199">
        <f>'ГС без пилот 1500м гор'!$W119*AE$13</f>
        <v>0</v>
      </c>
      <c r="AG119" s="199">
        <f>'ГСЮра без пил МГРП'!$V119*AG$13</f>
        <v>0</v>
      </c>
      <c r="AH119" s="199">
        <f>'ГСЮра без пил МГРП'!$W119*AG$13</f>
        <v>0</v>
      </c>
      <c r="AI119" s="199">
        <f>'ГСЮра пил МСГРП'!$V119*AI$13</f>
        <v>0</v>
      </c>
      <c r="AJ119" s="199">
        <f>'ГСЮра пил МСГРП'!$W119*AI$13</f>
        <v>0</v>
      </c>
      <c r="AK119" s="199">
        <f>'ГСЮра керн ГИС'!$V119*AK$13</f>
        <v>0</v>
      </c>
      <c r="AL119" s="199">
        <f>'ГСЮра керн ГИС'!$W119*AK$13</f>
        <v>0</v>
      </c>
      <c r="AM119" s="199">
        <f>Посл.скв.!$V119*AM$13</f>
        <v>0</v>
      </c>
      <c r="AN119" s="199">
        <f>Посл.скв.!$W119*AM$13</f>
        <v>0</v>
      </c>
      <c r="AO119" s="199">
        <f t="shared" si="17"/>
        <v>0</v>
      </c>
      <c r="AP119" s="199">
        <f t="shared" si="18"/>
        <v>0</v>
      </c>
    </row>
    <row r="120" spans="1:42" ht="15.75" customHeight="1" thickBot="1">
      <c r="A120" s="232"/>
      <c r="B120" s="233"/>
      <c r="C120" s="473" t="s">
        <v>192</v>
      </c>
      <c r="D120" s="474"/>
      <c r="E120" s="474"/>
      <c r="F120" s="474"/>
      <c r="G120" s="234"/>
      <c r="H120" s="234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</row>
    <row r="121" spans="1:42" ht="15" outlineLevel="1">
      <c r="A121" s="235"/>
      <c r="B121" s="228"/>
      <c r="C121" s="192">
        <f>'Перв. скв '!C121</f>
        <v>0</v>
      </c>
      <c r="D121" s="193" t="s">
        <v>162</v>
      </c>
      <c r="E121" s="230"/>
      <c r="F121" s="230"/>
      <c r="G121" s="231"/>
      <c r="H121" s="231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</row>
    <row r="122" spans="1:42" ht="14.25" outlineLevel="1">
      <c r="A122" s="202"/>
      <c r="B122" s="201"/>
      <c r="C122" s="501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196" t="str">
        <f>'Перв. скв '!D122</f>
        <v>Ставка работы по ННБ для секции скважин диаметром 393,7 мм.</v>
      </c>
      <c r="E122" s="197">
        <f>'Перв. скв '!E122</f>
        <v>0</v>
      </c>
      <c r="F122" s="198" t="str">
        <f>'Перв. скв '!F122</f>
        <v>сут</v>
      </c>
      <c r="G122" s="199">
        <f>'Перв. скв '!$V122*G$13</f>
        <v>4</v>
      </c>
      <c r="H122" s="199">
        <f>'Перв. скв '!$W122*G$13</f>
        <v>1296000</v>
      </c>
      <c r="I122" s="199">
        <f>'2'!$V122*I$13</f>
        <v>0</v>
      </c>
      <c r="J122" s="199">
        <f>'2'!$W122*I$13</f>
        <v>0</v>
      </c>
      <c r="K122" s="199">
        <f>'3'!$V122*K$13</f>
        <v>0</v>
      </c>
      <c r="L122" s="199">
        <f>'3'!$W122*K$13</f>
        <v>0</v>
      </c>
      <c r="M122" s="199">
        <f>'4'!$V122*M$13</f>
        <v>0</v>
      </c>
      <c r="N122" s="199">
        <f>'4'!$W122*M$13</f>
        <v>0</v>
      </c>
      <c r="O122" s="199">
        <f>'5'!$V122*O$13</f>
        <v>0</v>
      </c>
      <c r="P122" s="199">
        <f>'5'!$W122*O$13</f>
        <v>0</v>
      </c>
      <c r="Q122" s="199">
        <f>'6'!$V122*Q$13</f>
        <v>0</v>
      </c>
      <c r="R122" s="199">
        <f>'6'!$W122*Q$13</f>
        <v>0</v>
      </c>
      <c r="S122" s="199">
        <f>'7'!$V122*S$13</f>
        <v>0</v>
      </c>
      <c r="T122" s="199">
        <f>'7'!$W122*S$13</f>
        <v>0</v>
      </c>
      <c r="U122" s="199">
        <f>'8'!$V122*U$13</f>
        <v>0</v>
      </c>
      <c r="V122" s="199">
        <f>'8'!$W122*U$13</f>
        <v>0</v>
      </c>
      <c r="W122" s="199">
        <f>'9'!$V122*W$13</f>
        <v>0</v>
      </c>
      <c r="X122" s="199">
        <f>'9'!$W122*W$13</f>
        <v>0</v>
      </c>
      <c r="Y122" s="199">
        <f>ВЗ!$V122*Y$13</f>
        <v>4</v>
      </c>
      <c r="Z122" s="199">
        <f>ВЗ!$W122*Y$13</f>
        <v>1296000</v>
      </c>
      <c r="AA122" s="199">
        <f>'ГС без пил 1000м гор'!$V122*AA$13</f>
        <v>16</v>
      </c>
      <c r="AB122" s="199">
        <f>'ГС без пил 1000м гор'!$W122*AA$13</f>
        <v>5184000</v>
      </c>
      <c r="AC122" s="199">
        <f>'ГС пил 1500м гор'!$V122*AC$13</f>
        <v>0</v>
      </c>
      <c r="AD122" s="199">
        <f>'ГС пил 1500м гор'!$W122*AC$13</f>
        <v>0</v>
      </c>
      <c r="AE122" s="199">
        <f>'ГС без пилот 1500м гор'!$V122*AE$13</f>
        <v>12</v>
      </c>
      <c r="AF122" s="199">
        <f>'ГС без пилот 1500м гор'!$W122*AE$13</f>
        <v>3888000</v>
      </c>
      <c r="AG122" s="199">
        <f>'ГСЮра без пил МГРП'!$V122*AG$13</f>
        <v>18</v>
      </c>
      <c r="AH122" s="199">
        <f>'ГСЮра без пил МГРП'!$W122*AG$13</f>
        <v>5832000</v>
      </c>
      <c r="AI122" s="199">
        <f>'ГСЮра пил МСГРП'!$V122*AI$13</f>
        <v>8</v>
      </c>
      <c r="AJ122" s="199">
        <f>'ГСЮра пил МСГРП'!$W122*AI$13</f>
        <v>2592000</v>
      </c>
      <c r="AK122" s="199">
        <f>'ГСЮра керн ГИС'!$V122*AK$13</f>
        <v>2</v>
      </c>
      <c r="AL122" s="199">
        <f>'ГСЮра керн ГИС'!$W122*AK$13</f>
        <v>648000</v>
      </c>
      <c r="AM122" s="199">
        <f>Посл.скв.!$V122*AM$13</f>
        <v>0</v>
      </c>
      <c r="AN122" s="199">
        <f>Посл.скв.!$W122*AM$13</f>
        <v>0</v>
      </c>
      <c r="AO122" s="199">
        <f t="shared" ref="AO122:AO132" si="19">AM122+AK122+AI122+AG122+AE122+AC122+AA122+Y122++W122+U122+S122+Q122+M122+O122+K122+I122+G122</f>
        <v>64</v>
      </c>
      <c r="AP122" s="199">
        <f t="shared" ref="AP122:AP132" si="20">AN122+AL122+AJ122+AH122+AF122+AD122+AB122+Z122++X122+V122+T122+R122+N122+P122+L122+J122+H122</f>
        <v>20736000</v>
      </c>
    </row>
    <row r="123" spans="1:42" ht="14.25" outlineLevel="1">
      <c r="A123" s="202"/>
      <c r="B123" s="201"/>
      <c r="C123" s="502"/>
      <c r="D123" s="196" t="str">
        <f>'Перв. скв '!D123</f>
        <v>Резервная ставка по ННБ для секций скважин диаметром 393,7 мм.</v>
      </c>
      <c r="E123" s="197">
        <f>'Перв. скв '!E123</f>
        <v>0</v>
      </c>
      <c r="F123" s="198" t="str">
        <f>'Перв. скв '!F123</f>
        <v>сут</v>
      </c>
      <c r="G123" s="199">
        <f>'Перв. скв '!$V123*G$13</f>
        <v>0</v>
      </c>
      <c r="H123" s="199">
        <f>'Перв. скв '!$W123*G$13</f>
        <v>0</v>
      </c>
      <c r="I123" s="199">
        <f>'2'!$V123*I$13</f>
        <v>0</v>
      </c>
      <c r="J123" s="199">
        <f>'2'!$W123*I$13</f>
        <v>0</v>
      </c>
      <c r="K123" s="199">
        <f>'3'!$V123*K$13</f>
        <v>0</v>
      </c>
      <c r="L123" s="199">
        <f>'3'!$W123*K$13</f>
        <v>0</v>
      </c>
      <c r="M123" s="199">
        <f>'4'!$V123*M$13</f>
        <v>0</v>
      </c>
      <c r="N123" s="199">
        <f>'4'!$W123*M$13</f>
        <v>0</v>
      </c>
      <c r="O123" s="199">
        <f>'5'!$V123*O$13</f>
        <v>0</v>
      </c>
      <c r="P123" s="199">
        <f>'5'!$W123*O$13</f>
        <v>0</v>
      </c>
      <c r="Q123" s="199">
        <f>'6'!$V123*Q$13</f>
        <v>0</v>
      </c>
      <c r="R123" s="199">
        <f>'6'!$W123*Q$13</f>
        <v>0</v>
      </c>
      <c r="S123" s="199">
        <f>'7'!$V123*S$13</f>
        <v>0</v>
      </c>
      <c r="T123" s="199">
        <f>'7'!$W123*S$13</f>
        <v>0</v>
      </c>
      <c r="U123" s="199">
        <f>'8'!$V123*U$13</f>
        <v>0</v>
      </c>
      <c r="V123" s="199">
        <f>'8'!$W123*U$13</f>
        <v>0</v>
      </c>
      <c r="W123" s="199">
        <f>'9'!$V123*W$13</f>
        <v>0</v>
      </c>
      <c r="X123" s="199">
        <f>'9'!$W123*W$13</f>
        <v>0</v>
      </c>
      <c r="Y123" s="199">
        <f>ВЗ!$V123*Y$13</f>
        <v>0</v>
      </c>
      <c r="Z123" s="199">
        <f>ВЗ!$W123*Y$13</f>
        <v>0</v>
      </c>
      <c r="AA123" s="199">
        <f>'ГС без пил 1000м гор'!$V123*AA$13</f>
        <v>0</v>
      </c>
      <c r="AB123" s="199">
        <f>'ГС без пил 1000м гор'!$W123*AA$13</f>
        <v>0</v>
      </c>
      <c r="AC123" s="199">
        <f>'ГС пил 1500м гор'!$V123*AC$13</f>
        <v>0</v>
      </c>
      <c r="AD123" s="199">
        <f>'ГС пил 1500м гор'!$W123*AC$13</f>
        <v>0</v>
      </c>
      <c r="AE123" s="199">
        <f>'ГС без пилот 1500м гор'!$V123*AE$13</f>
        <v>0</v>
      </c>
      <c r="AF123" s="199">
        <f>'ГС без пилот 1500м гор'!$W123*AE$13</f>
        <v>0</v>
      </c>
      <c r="AG123" s="199">
        <f>'ГСЮра без пил МГРП'!$V123*AG$13</f>
        <v>0</v>
      </c>
      <c r="AH123" s="199">
        <f>'ГСЮра без пил МГРП'!$W123*AG$13</f>
        <v>0</v>
      </c>
      <c r="AI123" s="199">
        <f>'ГСЮра пил МСГРП'!$V123*AI$13</f>
        <v>0</v>
      </c>
      <c r="AJ123" s="199">
        <f>'ГСЮра пил МСГРП'!$W123*AI$13</f>
        <v>0</v>
      </c>
      <c r="AK123" s="199">
        <f>'ГСЮра керн ГИС'!$V123*AK$13</f>
        <v>0</v>
      </c>
      <c r="AL123" s="199">
        <f>'ГСЮра керн ГИС'!$W123*AK$13</f>
        <v>0</v>
      </c>
      <c r="AM123" s="199">
        <f>Посл.скв.!$V123*AM$13</f>
        <v>0</v>
      </c>
      <c r="AN123" s="199">
        <f>Посл.скв.!$W123*AM$13</f>
        <v>0</v>
      </c>
      <c r="AO123" s="199">
        <f t="shared" si="19"/>
        <v>0</v>
      </c>
      <c r="AP123" s="199">
        <f t="shared" si="20"/>
        <v>0</v>
      </c>
    </row>
    <row r="124" spans="1:42" ht="14.25" outlineLevel="1">
      <c r="A124" s="202"/>
      <c r="B124" s="201"/>
      <c r="C124" s="502"/>
      <c r="D124" s="196" t="str">
        <f>'Перв. скв '!D124</f>
        <v>Ставка работы по ННБ для секции скважин диаметром 295,3  мм.</v>
      </c>
      <c r="E124" s="197">
        <f>'Перв. скв '!E124</f>
        <v>0</v>
      </c>
      <c r="F124" s="198" t="str">
        <f>'Перв. скв '!F124</f>
        <v>сут</v>
      </c>
      <c r="G124" s="199">
        <f>'Перв. скв '!$V124*G$13</f>
        <v>5.66</v>
      </c>
      <c r="H124" s="199">
        <f>'Перв. скв '!$W124*G$13</f>
        <v>1896100</v>
      </c>
      <c r="I124" s="199">
        <f>'2'!$V124*I$13</f>
        <v>0</v>
      </c>
      <c r="J124" s="199">
        <f>'2'!$W124*I$13</f>
        <v>0</v>
      </c>
      <c r="K124" s="199">
        <f>'3'!$V124*K$13</f>
        <v>0</v>
      </c>
      <c r="L124" s="199">
        <f>'3'!$W124*K$13</f>
        <v>0</v>
      </c>
      <c r="M124" s="199">
        <f>'4'!$V124*M$13</f>
        <v>0</v>
      </c>
      <c r="N124" s="199">
        <f>'4'!$W124*M$13</f>
        <v>0</v>
      </c>
      <c r="O124" s="199">
        <f>'5'!$V124*O$13</f>
        <v>0</v>
      </c>
      <c r="P124" s="199">
        <f>'5'!$W124*O$13</f>
        <v>0</v>
      </c>
      <c r="Q124" s="199">
        <f>'6'!$V124*Q$13</f>
        <v>0</v>
      </c>
      <c r="R124" s="199">
        <f>'6'!$W124*Q$13</f>
        <v>0</v>
      </c>
      <c r="S124" s="199">
        <f>'7'!$V124*S$13</f>
        <v>0</v>
      </c>
      <c r="T124" s="199">
        <f>'7'!$W124*S$13</f>
        <v>0</v>
      </c>
      <c r="U124" s="199">
        <f>'8'!$V124*U$13</f>
        <v>0</v>
      </c>
      <c r="V124" s="199">
        <f>'8'!$W124*U$13</f>
        <v>0</v>
      </c>
      <c r="W124" s="199">
        <f>'9'!$V124*W$13</f>
        <v>0</v>
      </c>
      <c r="X124" s="199">
        <f>'9'!$W124*W$13</f>
        <v>0</v>
      </c>
      <c r="Y124" s="199">
        <f>ВЗ!$V124*Y$13</f>
        <v>5.66</v>
      </c>
      <c r="Z124" s="199">
        <f>ВЗ!$W124*Y$13</f>
        <v>1896100</v>
      </c>
      <c r="AA124" s="199">
        <f>'ГС без пил 1000м гор'!$V124*AA$13</f>
        <v>22.64</v>
      </c>
      <c r="AB124" s="199">
        <f>'ГС без пил 1000м гор'!$W124*AA$13</f>
        <v>7584400</v>
      </c>
      <c r="AC124" s="199">
        <f>'ГС пил 1500м гор'!$V124*AC$13</f>
        <v>0</v>
      </c>
      <c r="AD124" s="199">
        <f>'ГС пил 1500м гор'!$W124*AC$13</f>
        <v>0</v>
      </c>
      <c r="AE124" s="199">
        <f>'ГС без пилот 1500м гор'!$V124*AE$13</f>
        <v>16.98</v>
      </c>
      <c r="AF124" s="199">
        <f>'ГС без пилот 1500м гор'!$W124*AE$13</f>
        <v>5688300</v>
      </c>
      <c r="AG124" s="199">
        <f>'ГСЮра без пил МГРП'!$V124*AG$13</f>
        <v>25.47</v>
      </c>
      <c r="AH124" s="199">
        <f>'ГСЮра без пил МГРП'!$W124*AG$13</f>
        <v>8532450</v>
      </c>
      <c r="AI124" s="199">
        <f>'ГСЮра пил МСГРП'!$V124*AI$13</f>
        <v>11.32</v>
      </c>
      <c r="AJ124" s="199">
        <f>'ГСЮра пил МСГРП'!$W124*AI$13</f>
        <v>3792200</v>
      </c>
      <c r="AK124" s="199">
        <f>'ГСЮра керн ГИС'!$V124*AK$13</f>
        <v>2.83</v>
      </c>
      <c r="AL124" s="199">
        <f>'ГСЮра керн ГИС'!$W124*AK$13</f>
        <v>948050</v>
      </c>
      <c r="AM124" s="199">
        <f>Посл.скв.!$V124*AM$13</f>
        <v>0</v>
      </c>
      <c r="AN124" s="199">
        <f>Посл.скв.!$W124*AM$13</f>
        <v>0</v>
      </c>
      <c r="AO124" s="199">
        <f t="shared" si="19"/>
        <v>90.559999999999988</v>
      </c>
      <c r="AP124" s="199">
        <f t="shared" si="20"/>
        <v>30337600</v>
      </c>
    </row>
    <row r="125" spans="1:42" ht="14.25" outlineLevel="1">
      <c r="A125" s="202"/>
      <c r="B125" s="201"/>
      <c r="C125" s="502"/>
      <c r="D125" s="196" t="str">
        <f>'Перв. скв '!D125</f>
        <v>Резервная ставка по ННБ для секций скважин диаметром 295,3  мм.</v>
      </c>
      <c r="E125" s="197">
        <f>'Перв. скв '!E125</f>
        <v>0</v>
      </c>
      <c r="F125" s="198" t="str">
        <f>'Перв. скв '!F125</f>
        <v>сут</v>
      </c>
      <c r="G125" s="199">
        <f>'Перв. скв '!$V125*G$13</f>
        <v>0</v>
      </c>
      <c r="H125" s="199">
        <f>'Перв. скв '!$W125*G$13</f>
        <v>0</v>
      </c>
      <c r="I125" s="199">
        <f>'2'!$V125*I$13</f>
        <v>0</v>
      </c>
      <c r="J125" s="199">
        <f>'2'!$W125*I$13</f>
        <v>0</v>
      </c>
      <c r="K125" s="199">
        <f>'3'!$V125*K$13</f>
        <v>0</v>
      </c>
      <c r="L125" s="199">
        <f>'3'!$W125*K$13</f>
        <v>0</v>
      </c>
      <c r="M125" s="199">
        <f>'4'!$V125*M$13</f>
        <v>0</v>
      </c>
      <c r="N125" s="199">
        <f>'4'!$W125*M$13</f>
        <v>0</v>
      </c>
      <c r="O125" s="199">
        <f>'5'!$V125*O$13</f>
        <v>0</v>
      </c>
      <c r="P125" s="199">
        <f>'5'!$W125*O$13</f>
        <v>0</v>
      </c>
      <c r="Q125" s="199">
        <f>'6'!$V125*Q$13</f>
        <v>0</v>
      </c>
      <c r="R125" s="199">
        <f>'6'!$W125*Q$13</f>
        <v>0</v>
      </c>
      <c r="S125" s="199">
        <f>'7'!$V125*S$13</f>
        <v>0</v>
      </c>
      <c r="T125" s="199">
        <f>'7'!$W125*S$13</f>
        <v>0</v>
      </c>
      <c r="U125" s="199">
        <f>'8'!$V125*U$13</f>
        <v>0</v>
      </c>
      <c r="V125" s="199">
        <f>'8'!$W125*U$13</f>
        <v>0</v>
      </c>
      <c r="W125" s="199">
        <f>'9'!$V125*W$13</f>
        <v>0</v>
      </c>
      <c r="X125" s="199">
        <f>'9'!$W125*W$13</f>
        <v>0</v>
      </c>
      <c r="Y125" s="199">
        <f>ВЗ!$V125*Y$13</f>
        <v>0</v>
      </c>
      <c r="Z125" s="199">
        <f>ВЗ!$W125*Y$13</f>
        <v>0</v>
      </c>
      <c r="AA125" s="199">
        <f>'ГС без пил 1000м гор'!$V125*AA$13</f>
        <v>0</v>
      </c>
      <c r="AB125" s="199">
        <f>'ГС без пил 1000м гор'!$W125*AA$13</f>
        <v>0</v>
      </c>
      <c r="AC125" s="199">
        <f>'ГС пил 1500м гор'!$V125*AC$13</f>
        <v>0</v>
      </c>
      <c r="AD125" s="199">
        <f>'ГС пил 1500м гор'!$W125*AC$13</f>
        <v>0</v>
      </c>
      <c r="AE125" s="199">
        <f>'ГС без пилот 1500м гор'!$V125*AE$13</f>
        <v>0</v>
      </c>
      <c r="AF125" s="199">
        <f>'ГС без пилот 1500м гор'!$W125*AE$13</f>
        <v>0</v>
      </c>
      <c r="AG125" s="199">
        <f>'ГСЮра без пил МГРП'!$V125*AG$13</f>
        <v>0</v>
      </c>
      <c r="AH125" s="199">
        <f>'ГСЮра без пил МГРП'!$W125*AG$13</f>
        <v>0</v>
      </c>
      <c r="AI125" s="199">
        <f>'ГСЮра пил МСГРП'!$V125*AI$13</f>
        <v>0</v>
      </c>
      <c r="AJ125" s="199">
        <f>'ГСЮра пил МСГРП'!$W125*AI$13</f>
        <v>0</v>
      </c>
      <c r="AK125" s="199">
        <f>'ГСЮра керн ГИС'!$V125*AK$13</f>
        <v>0</v>
      </c>
      <c r="AL125" s="199">
        <f>'ГСЮра керн ГИС'!$W125*AK$13</f>
        <v>0</v>
      </c>
      <c r="AM125" s="199">
        <f>Посл.скв.!$V125*AM$13</f>
        <v>0</v>
      </c>
      <c r="AN125" s="199">
        <f>Посл.скв.!$W125*AM$13</f>
        <v>0</v>
      </c>
      <c r="AO125" s="199">
        <f t="shared" si="19"/>
        <v>0</v>
      </c>
      <c r="AP125" s="199">
        <f t="shared" si="20"/>
        <v>0</v>
      </c>
    </row>
    <row r="126" spans="1:42" ht="14.25" outlineLevel="1">
      <c r="A126" s="202"/>
      <c r="B126" s="201"/>
      <c r="C126" s="502"/>
      <c r="D126" s="196" t="str">
        <f>'Перв. скв '!D126</f>
        <v>Ставка работы по ННБ для секции скважин диаметром 220,7  мм.</v>
      </c>
      <c r="E126" s="197">
        <f>'Перв. скв '!E126</f>
        <v>0</v>
      </c>
      <c r="F126" s="198" t="str">
        <f>'Перв. скв '!F126</f>
        <v>сут</v>
      </c>
      <c r="G126" s="199">
        <f>'Перв. скв '!$V126*G$13</f>
        <v>0</v>
      </c>
      <c r="H126" s="199">
        <f>'Перв. скв '!$W126*G$13</f>
        <v>0</v>
      </c>
      <c r="I126" s="199">
        <f>'2'!$V126*I$13</f>
        <v>0</v>
      </c>
      <c r="J126" s="199">
        <f>'2'!$W126*I$13</f>
        <v>0</v>
      </c>
      <c r="K126" s="199">
        <f>'3'!$V126*K$13</f>
        <v>0</v>
      </c>
      <c r="L126" s="199">
        <f>'3'!$W126*K$13</f>
        <v>0</v>
      </c>
      <c r="M126" s="199">
        <f>'4'!$V126*M$13</f>
        <v>0</v>
      </c>
      <c r="N126" s="199">
        <f>'4'!$W126*M$13</f>
        <v>0</v>
      </c>
      <c r="O126" s="199">
        <f>'5'!$V126*O$13</f>
        <v>0</v>
      </c>
      <c r="P126" s="199">
        <f>'5'!$W126*O$13</f>
        <v>0</v>
      </c>
      <c r="Q126" s="199">
        <f>'6'!$V126*Q$13</f>
        <v>0</v>
      </c>
      <c r="R126" s="199">
        <f>'6'!$W126*Q$13</f>
        <v>0</v>
      </c>
      <c r="S126" s="199">
        <f>'7'!$V126*S$13</f>
        <v>0</v>
      </c>
      <c r="T126" s="199">
        <f>'7'!$W126*S$13</f>
        <v>0</v>
      </c>
      <c r="U126" s="199">
        <f>'8'!$V126*U$13</f>
        <v>0</v>
      </c>
      <c r="V126" s="199">
        <f>'8'!$W126*U$13</f>
        <v>0</v>
      </c>
      <c r="W126" s="199">
        <f>'9'!$V126*W$13</f>
        <v>0</v>
      </c>
      <c r="X126" s="199">
        <f>'9'!$W126*W$13</f>
        <v>0</v>
      </c>
      <c r="Y126" s="199">
        <f>ВЗ!$V126*Y$13</f>
        <v>0</v>
      </c>
      <c r="Z126" s="199">
        <f>ВЗ!$W126*Y$13</f>
        <v>0</v>
      </c>
      <c r="AA126" s="199">
        <f>'ГС без пил 1000м гор'!$V126*AA$13</f>
        <v>0</v>
      </c>
      <c r="AB126" s="199">
        <f>'ГС без пил 1000м гор'!$W126*AA$13</f>
        <v>0</v>
      </c>
      <c r="AC126" s="199">
        <f>'ГС пил 1500м гор'!$V126*AC$13</f>
        <v>0</v>
      </c>
      <c r="AD126" s="199">
        <f>'ГС пил 1500м гор'!$W126*AC$13</f>
        <v>0</v>
      </c>
      <c r="AE126" s="199">
        <f>'ГС без пилот 1500м гор'!$V126*AE$13</f>
        <v>0</v>
      </c>
      <c r="AF126" s="199">
        <f>'ГС без пилот 1500м гор'!$W126*AE$13</f>
        <v>0</v>
      </c>
      <c r="AG126" s="199">
        <f>'ГСЮра без пил МГРП'!$V126*AG$13</f>
        <v>0</v>
      </c>
      <c r="AH126" s="199">
        <f>'ГСЮра без пил МГРП'!$W126*AG$13</f>
        <v>0</v>
      </c>
      <c r="AI126" s="199">
        <f>'ГСЮра пил МСГРП'!$V126*AI$13</f>
        <v>0</v>
      </c>
      <c r="AJ126" s="199">
        <f>'ГСЮра пил МСГРП'!$W126*AI$13</f>
        <v>0</v>
      </c>
      <c r="AK126" s="199">
        <f>'ГСЮра керн ГИС'!$V126*AK$13</f>
        <v>0</v>
      </c>
      <c r="AL126" s="199">
        <f>'ГСЮра керн ГИС'!$W126*AK$13</f>
        <v>0</v>
      </c>
      <c r="AM126" s="199">
        <f>Посл.скв.!$V126*AM$13</f>
        <v>0</v>
      </c>
      <c r="AN126" s="199">
        <f>Посл.скв.!$W126*AM$13</f>
        <v>0</v>
      </c>
      <c r="AO126" s="199">
        <f t="shared" si="19"/>
        <v>0</v>
      </c>
      <c r="AP126" s="199">
        <f t="shared" si="20"/>
        <v>0</v>
      </c>
    </row>
    <row r="127" spans="1:42" ht="14.25" outlineLevel="1">
      <c r="A127" s="202"/>
      <c r="B127" s="201"/>
      <c r="C127" s="502"/>
      <c r="D127" s="196" t="str">
        <f>'Перв. скв '!D127</f>
        <v>Резервная ставка по ННБ для секций скважин диаметром 220,7  мм.</v>
      </c>
      <c r="E127" s="197">
        <f>'Перв. скв '!E127</f>
        <v>0</v>
      </c>
      <c r="F127" s="198" t="str">
        <f>'Перв. скв '!F127</f>
        <v>сут</v>
      </c>
      <c r="G127" s="199">
        <f>'Перв. скв '!$V127*G$13</f>
        <v>0</v>
      </c>
      <c r="H127" s="199">
        <f>'Перв. скв '!$W127*G$13</f>
        <v>0</v>
      </c>
      <c r="I127" s="199">
        <f>'2'!$V127*I$13</f>
        <v>0</v>
      </c>
      <c r="J127" s="199">
        <f>'2'!$W127*I$13</f>
        <v>0</v>
      </c>
      <c r="K127" s="199">
        <f>'3'!$V127*K$13</f>
        <v>0</v>
      </c>
      <c r="L127" s="199">
        <f>'3'!$W127*K$13</f>
        <v>0</v>
      </c>
      <c r="M127" s="199">
        <f>'4'!$V127*M$13</f>
        <v>0</v>
      </c>
      <c r="N127" s="199">
        <f>'4'!$W127*M$13</f>
        <v>0</v>
      </c>
      <c r="O127" s="199">
        <f>'5'!$V127*O$13</f>
        <v>0</v>
      </c>
      <c r="P127" s="199">
        <f>'5'!$W127*O$13</f>
        <v>0</v>
      </c>
      <c r="Q127" s="199">
        <f>'6'!$V127*Q$13</f>
        <v>0</v>
      </c>
      <c r="R127" s="199">
        <f>'6'!$W127*Q$13</f>
        <v>0</v>
      </c>
      <c r="S127" s="199">
        <f>'7'!$V127*S$13</f>
        <v>0</v>
      </c>
      <c r="T127" s="199">
        <f>'7'!$W127*S$13</f>
        <v>0</v>
      </c>
      <c r="U127" s="199">
        <f>'8'!$V127*U$13</f>
        <v>0</v>
      </c>
      <c r="V127" s="199">
        <f>'8'!$W127*U$13</f>
        <v>0</v>
      </c>
      <c r="W127" s="199">
        <f>'9'!$V127*W$13</f>
        <v>0</v>
      </c>
      <c r="X127" s="199">
        <f>'9'!$W127*W$13</f>
        <v>0</v>
      </c>
      <c r="Y127" s="199">
        <f>ВЗ!$V127*Y$13</f>
        <v>0</v>
      </c>
      <c r="Z127" s="199">
        <f>ВЗ!$W127*Y$13</f>
        <v>0</v>
      </c>
      <c r="AA127" s="199">
        <f>'ГС без пил 1000м гор'!$V127*AA$13</f>
        <v>0</v>
      </c>
      <c r="AB127" s="199">
        <f>'ГС без пил 1000м гор'!$W127*AA$13</f>
        <v>0</v>
      </c>
      <c r="AC127" s="199">
        <f>'ГС пил 1500м гор'!$V127*AC$13</f>
        <v>0</v>
      </c>
      <c r="AD127" s="199">
        <f>'ГС пил 1500м гор'!$W127*AC$13</f>
        <v>0</v>
      </c>
      <c r="AE127" s="199">
        <f>'ГС без пилот 1500м гор'!$V127*AE$13</f>
        <v>0</v>
      </c>
      <c r="AF127" s="199">
        <f>'ГС без пилот 1500м гор'!$W127*AE$13</f>
        <v>0</v>
      </c>
      <c r="AG127" s="199">
        <f>'ГСЮра без пил МГРП'!$V127*AG$13</f>
        <v>0</v>
      </c>
      <c r="AH127" s="199">
        <f>'ГСЮра без пил МГРП'!$W127*AG$13</f>
        <v>0</v>
      </c>
      <c r="AI127" s="199">
        <f>'ГСЮра пил МСГРП'!$V127*AI$13</f>
        <v>0</v>
      </c>
      <c r="AJ127" s="199">
        <f>'ГСЮра пил МСГРП'!$W127*AI$13</f>
        <v>0</v>
      </c>
      <c r="AK127" s="199">
        <f>'ГСЮра керн ГИС'!$V127*AK$13</f>
        <v>0</v>
      </c>
      <c r="AL127" s="199">
        <f>'ГСЮра керн ГИС'!$W127*AK$13</f>
        <v>0</v>
      </c>
      <c r="AM127" s="199">
        <f>Посл.скв.!$V127*AM$13</f>
        <v>0</v>
      </c>
      <c r="AN127" s="199">
        <f>Посл.скв.!$W127*AM$13</f>
        <v>0</v>
      </c>
      <c r="AO127" s="199">
        <f t="shared" si="19"/>
        <v>0</v>
      </c>
      <c r="AP127" s="199">
        <f t="shared" si="20"/>
        <v>0</v>
      </c>
    </row>
    <row r="128" spans="1:42" ht="14.25" outlineLevel="1">
      <c r="A128" s="202"/>
      <c r="B128" s="201"/>
      <c r="C128" s="502"/>
      <c r="D128" s="196" t="str">
        <f>'Перв. скв '!D128</f>
        <v>Ставка работы по ННБ для секции скважин диаметром 220,7  мм.+ГК</v>
      </c>
      <c r="E128" s="197">
        <f>'Перв. скв '!E128</f>
        <v>0</v>
      </c>
      <c r="F128" s="198" t="str">
        <f>'Перв. скв '!F128</f>
        <v>сут</v>
      </c>
      <c r="G128" s="199">
        <f>'Перв. скв '!$V128*G$13</f>
        <v>21.58</v>
      </c>
      <c r="H128" s="199">
        <f>'Перв. скв '!$W128*G$13</f>
        <v>20468301.880000006</v>
      </c>
      <c r="I128" s="199">
        <f>'2'!$V128*I$13</f>
        <v>0</v>
      </c>
      <c r="J128" s="199">
        <f>'2'!$W128*I$13</f>
        <v>0</v>
      </c>
      <c r="K128" s="199">
        <f>'3'!$V128*K$13</f>
        <v>0</v>
      </c>
      <c r="L128" s="199">
        <f>'3'!$W128*K$13</f>
        <v>0</v>
      </c>
      <c r="M128" s="199">
        <f>'4'!$V128*M$13</f>
        <v>0</v>
      </c>
      <c r="N128" s="199">
        <f>'4'!$W128*M$13</f>
        <v>0</v>
      </c>
      <c r="O128" s="199">
        <f>'5'!$V128*O$13</f>
        <v>0</v>
      </c>
      <c r="P128" s="199">
        <f>'5'!$W128*O$13</f>
        <v>0</v>
      </c>
      <c r="Q128" s="199">
        <f>'6'!$V128*Q$13</f>
        <v>0</v>
      </c>
      <c r="R128" s="199">
        <f>'6'!$W128*Q$13</f>
        <v>0</v>
      </c>
      <c r="S128" s="199">
        <f>'7'!$V128*S$13</f>
        <v>0</v>
      </c>
      <c r="T128" s="199">
        <f>'7'!$W128*S$13</f>
        <v>0</v>
      </c>
      <c r="U128" s="199">
        <f>'8'!$V128*U$13</f>
        <v>0</v>
      </c>
      <c r="V128" s="199">
        <f>'8'!$W128*U$13</f>
        <v>0</v>
      </c>
      <c r="W128" s="199">
        <f>'9'!$V128*W$13</f>
        <v>0</v>
      </c>
      <c r="X128" s="199">
        <f>'9'!$W128*W$13</f>
        <v>0</v>
      </c>
      <c r="Y128" s="199">
        <f>ВЗ!$V128*Y$13</f>
        <v>33.58</v>
      </c>
      <c r="Z128" s="199">
        <f>ВЗ!$W128*Y$13</f>
        <v>-17882808.949999999</v>
      </c>
      <c r="AA128" s="199">
        <f>'ГС без пил 1000м гор'!$V128*AA$13</f>
        <v>78.319999999999993</v>
      </c>
      <c r="AB128" s="199">
        <f>'ГС без пил 1000м гор'!$W128*AA$13</f>
        <v>95048703.840000018</v>
      </c>
      <c r="AC128" s="199">
        <f>'ГС пил 1500м гор'!$V128*AC$13</f>
        <v>0</v>
      </c>
      <c r="AD128" s="199">
        <f>'ГС пил 1500м гор'!$W128*AC$13</f>
        <v>0</v>
      </c>
      <c r="AE128" s="199">
        <f>'ГС без пилот 1500м гор'!$V128*AE$13</f>
        <v>64.739999999999995</v>
      </c>
      <c r="AF128" s="199">
        <f>'ГС без пилот 1500м гор'!$W128*AE$13</f>
        <v>69318753.540000007</v>
      </c>
      <c r="AG128" s="199">
        <f>'ГСЮра без пил МГРП'!$V128*AG$13</f>
        <v>97.109999999999985</v>
      </c>
      <c r="AH128" s="199">
        <f>'ГСЮра без пил МГРП'!$W128*AG$13</f>
        <v>92107358.460000023</v>
      </c>
      <c r="AI128" s="199">
        <f>'ГСЮра пил МСГРП'!$V128*AI$13</f>
        <v>71.16</v>
      </c>
      <c r="AJ128" s="199">
        <f>'ГСЮра пил МСГРП'!$W128*AI$13</f>
        <v>48377869.160000004</v>
      </c>
      <c r="AK128" s="199">
        <f>'ГСЮра керн ГИС'!$V128*AK$13</f>
        <v>52.79</v>
      </c>
      <c r="AL128" s="199">
        <f>'ГСЮра керн ГИС'!$W128*AK$13</f>
        <v>3148489.7899999991</v>
      </c>
      <c r="AM128" s="199">
        <f>Посл.скв.!$V128*AM$13</f>
        <v>0</v>
      </c>
      <c r="AN128" s="199">
        <f>Посл.скв.!$W128*AM$13</f>
        <v>0</v>
      </c>
      <c r="AO128" s="199">
        <f t="shared" si="19"/>
        <v>419.27999999999992</v>
      </c>
      <c r="AP128" s="199">
        <f t="shared" si="20"/>
        <v>310586667.72000009</v>
      </c>
    </row>
    <row r="129" spans="1:42" ht="14.25" outlineLevel="1">
      <c r="A129" s="202"/>
      <c r="B129" s="201"/>
      <c r="C129" s="502"/>
      <c r="D129" s="196" t="str">
        <f>'Перв. скв '!D129</f>
        <v>Ставка работы по ННБ для секции скважин диаметром 155,6  мм.</v>
      </c>
      <c r="E129" s="197">
        <f>'Перв. скв '!E129</f>
        <v>0</v>
      </c>
      <c r="F129" s="198" t="str">
        <f>'Перв. скв '!F129</f>
        <v>сут</v>
      </c>
      <c r="G129" s="199">
        <f>'Перв. скв '!$V129*G$13</f>
        <v>15.86</v>
      </c>
      <c r="H129" s="199">
        <f>'Перв. скв '!$W129*G$13</f>
        <v>12925900</v>
      </c>
      <c r="I129" s="199">
        <f>'2'!$V129*I$13</f>
        <v>0</v>
      </c>
      <c r="J129" s="199">
        <f>'2'!$W129*I$13</f>
        <v>0</v>
      </c>
      <c r="K129" s="199">
        <f>'3'!$V129*K$13</f>
        <v>0</v>
      </c>
      <c r="L129" s="199">
        <f>'3'!$W129*K$13</f>
        <v>0</v>
      </c>
      <c r="M129" s="199">
        <f>'4'!$V129*M$13</f>
        <v>0</v>
      </c>
      <c r="N129" s="199">
        <f>'4'!$W129*M$13</f>
        <v>0</v>
      </c>
      <c r="O129" s="199">
        <f>'5'!$V129*O$13</f>
        <v>0</v>
      </c>
      <c r="P129" s="199">
        <f>'5'!$W129*O$13</f>
        <v>0</v>
      </c>
      <c r="Q129" s="199">
        <f>'6'!$V129*Q$13</f>
        <v>0</v>
      </c>
      <c r="R129" s="199">
        <f>'6'!$W129*Q$13</f>
        <v>0</v>
      </c>
      <c r="S129" s="199">
        <f>'7'!$V129*S$13</f>
        <v>0</v>
      </c>
      <c r="T129" s="199">
        <f>'7'!$W129*S$13</f>
        <v>0</v>
      </c>
      <c r="U129" s="199">
        <f>'8'!$V129*U$13</f>
        <v>0</v>
      </c>
      <c r="V129" s="199">
        <f>'8'!$W129*U$13</f>
        <v>0</v>
      </c>
      <c r="W129" s="199">
        <f>'9'!$V129*W$13</f>
        <v>0</v>
      </c>
      <c r="X129" s="199">
        <f>'9'!$W129*W$13</f>
        <v>0</v>
      </c>
      <c r="Y129" s="199">
        <f>ВЗ!$V129*Y$13</f>
        <v>15.86</v>
      </c>
      <c r="Z129" s="199">
        <f>ВЗ!$W129*Y$13</f>
        <v>12925900</v>
      </c>
      <c r="AA129" s="199">
        <f>'ГС без пил 1000м гор'!$V129*AA$13</f>
        <v>63.44</v>
      </c>
      <c r="AB129" s="199">
        <f>'ГС без пил 1000м гор'!$W129*AA$13</f>
        <v>51703600</v>
      </c>
      <c r="AC129" s="199">
        <f>'ГС пил 1500м гор'!$V129*AC$13</f>
        <v>0</v>
      </c>
      <c r="AD129" s="199">
        <f>'ГС пил 1500м гор'!$W129*AC$13</f>
        <v>0</v>
      </c>
      <c r="AE129" s="199">
        <f>'ГС без пилот 1500м гор'!$V129*AE$13</f>
        <v>47.58</v>
      </c>
      <c r="AF129" s="199">
        <f>'ГС без пилот 1500м гор'!$W129*AE$13</f>
        <v>38777700</v>
      </c>
      <c r="AG129" s="199">
        <f>'ГСЮра без пил МГРП'!$V129*AG$13</f>
        <v>71.37</v>
      </c>
      <c r="AH129" s="199">
        <f>'ГСЮра без пил МГРП'!$W129*AG$13</f>
        <v>58166550</v>
      </c>
      <c r="AI129" s="199">
        <f>'ГСЮра пил МСГРП'!$V129*AI$13</f>
        <v>31.72</v>
      </c>
      <c r="AJ129" s="199">
        <f>'ГСЮра пил МСГРП'!$W129*AI$13</f>
        <v>25851800</v>
      </c>
      <c r="AK129" s="199">
        <f>'ГСЮра керн ГИС'!$V129*AK$13</f>
        <v>7.93</v>
      </c>
      <c r="AL129" s="199">
        <f>'ГСЮра керн ГИС'!$W129*AK$13</f>
        <v>6462950</v>
      </c>
      <c r="AM129" s="199">
        <f>Посл.скв.!$V129*AM$13</f>
        <v>0</v>
      </c>
      <c r="AN129" s="199">
        <f>Посл.скв.!$W129*AM$13</f>
        <v>0</v>
      </c>
      <c r="AO129" s="199">
        <f t="shared" si="19"/>
        <v>253.76000000000005</v>
      </c>
      <c r="AP129" s="199">
        <f t="shared" si="20"/>
        <v>206814400</v>
      </c>
    </row>
    <row r="130" spans="1:42" ht="14.25" outlineLevel="1">
      <c r="A130" s="202"/>
      <c r="B130" s="201"/>
      <c r="C130" s="502"/>
      <c r="D130" s="196" t="str">
        <f>'Перв. скв '!D130</f>
        <v>Резервная ставка по ННБ для секций скважин диаметром 155,6  мм.</v>
      </c>
      <c r="E130" s="197">
        <f>'Перв. скв '!E130</f>
        <v>0</v>
      </c>
      <c r="F130" s="198" t="str">
        <f>'Перв. скв '!F130</f>
        <v>сут</v>
      </c>
      <c r="G130" s="199">
        <f>'Перв. скв '!$V130*G$13</f>
        <v>0</v>
      </c>
      <c r="H130" s="199">
        <f>'Перв. скв '!$W130*G$13</f>
        <v>0</v>
      </c>
      <c r="I130" s="199">
        <f>'2'!$V130*I$13</f>
        <v>0</v>
      </c>
      <c r="J130" s="199">
        <f>'2'!$W130*I$13</f>
        <v>0</v>
      </c>
      <c r="K130" s="199">
        <f>'3'!$V130*K$13</f>
        <v>0</v>
      </c>
      <c r="L130" s="199">
        <f>'3'!$W130*K$13</f>
        <v>0</v>
      </c>
      <c r="M130" s="199">
        <f>'4'!$V130*M$13</f>
        <v>0</v>
      </c>
      <c r="N130" s="199">
        <f>'4'!$W130*M$13</f>
        <v>0</v>
      </c>
      <c r="O130" s="199">
        <f>'5'!$V130*O$13</f>
        <v>0</v>
      </c>
      <c r="P130" s="199">
        <f>'5'!$W130*O$13</f>
        <v>0</v>
      </c>
      <c r="Q130" s="199">
        <f>'6'!$V130*Q$13</f>
        <v>0</v>
      </c>
      <c r="R130" s="199">
        <f>'6'!$W130*Q$13</f>
        <v>0</v>
      </c>
      <c r="S130" s="199">
        <f>'7'!$V130*S$13</f>
        <v>0</v>
      </c>
      <c r="T130" s="199">
        <f>'7'!$W130*S$13</f>
        <v>0</v>
      </c>
      <c r="U130" s="199">
        <f>'8'!$V130*U$13</f>
        <v>0</v>
      </c>
      <c r="V130" s="199">
        <f>'8'!$W130*U$13</f>
        <v>0</v>
      </c>
      <c r="W130" s="199">
        <f>'9'!$V130*W$13</f>
        <v>0</v>
      </c>
      <c r="X130" s="199">
        <f>'9'!$W130*W$13</f>
        <v>0</v>
      </c>
      <c r="Y130" s="199">
        <f>ВЗ!$V130*Y$13</f>
        <v>0</v>
      </c>
      <c r="Z130" s="199">
        <f>ВЗ!$W130*Y$13</f>
        <v>0</v>
      </c>
      <c r="AA130" s="199">
        <f>'ГС без пил 1000м гор'!$V130*AA$13</f>
        <v>0</v>
      </c>
      <c r="AB130" s="199">
        <f>'ГС без пил 1000м гор'!$W130*AA$13</f>
        <v>0</v>
      </c>
      <c r="AC130" s="199">
        <f>'ГС пил 1500м гор'!$V130*AC$13</f>
        <v>0</v>
      </c>
      <c r="AD130" s="199">
        <f>'ГС пил 1500м гор'!$W130*AC$13</f>
        <v>0</v>
      </c>
      <c r="AE130" s="199">
        <f>'ГС без пилот 1500м гор'!$V130*AE$13</f>
        <v>0</v>
      </c>
      <c r="AF130" s="199">
        <f>'ГС без пилот 1500м гор'!$W130*AE$13</f>
        <v>0</v>
      </c>
      <c r="AG130" s="199">
        <f>'ГСЮра без пил МГРП'!$V130*AG$13</f>
        <v>0</v>
      </c>
      <c r="AH130" s="199">
        <f>'ГСЮра без пил МГРП'!$W130*AG$13</f>
        <v>0</v>
      </c>
      <c r="AI130" s="199">
        <f>'ГСЮра пил МСГРП'!$V130*AI$13</f>
        <v>0</v>
      </c>
      <c r="AJ130" s="199">
        <f>'ГСЮра пил МСГРП'!$W130*AI$13</f>
        <v>0</v>
      </c>
      <c r="AK130" s="199">
        <f>'ГСЮра керн ГИС'!$V130*AK$13</f>
        <v>0</v>
      </c>
      <c r="AL130" s="199">
        <f>'ГСЮра керн ГИС'!$W130*AK$13</f>
        <v>0</v>
      </c>
      <c r="AM130" s="199">
        <f>Посл.скв.!$V130*AM$13</f>
        <v>0</v>
      </c>
      <c r="AN130" s="199">
        <f>Посл.скв.!$W130*AM$13</f>
        <v>0</v>
      </c>
      <c r="AO130" s="199">
        <f t="shared" si="19"/>
        <v>0</v>
      </c>
      <c r="AP130" s="199">
        <f t="shared" si="20"/>
        <v>0</v>
      </c>
    </row>
    <row r="131" spans="1:42" ht="14.25" outlineLevel="1">
      <c r="A131" s="202"/>
      <c r="B131" s="201"/>
      <c r="C131" s="502"/>
      <c r="D131" s="196" t="str">
        <f>'Перв. скв '!D131</f>
        <v xml:space="preserve">Мобилизация и демобилизация на объект работ </v>
      </c>
      <c r="E131" s="197">
        <f>'Перв. скв '!E131</f>
        <v>0</v>
      </c>
      <c r="F131" s="198" t="str">
        <f>'Перв. скв '!F131</f>
        <v>операция</v>
      </c>
      <c r="G131" s="199">
        <f>'Перв. скв '!$V131*G$13</f>
        <v>2</v>
      </c>
      <c r="H131" s="199">
        <f>'Перв. скв '!$W131*G$13</f>
        <v>7154257.2000000002</v>
      </c>
      <c r="I131" s="199">
        <f>'2'!$V131*I$13</f>
        <v>0</v>
      </c>
      <c r="J131" s="199">
        <f>'2'!$W131*I$13</f>
        <v>0</v>
      </c>
      <c r="K131" s="199">
        <f>'3'!$V131*K$13</f>
        <v>0</v>
      </c>
      <c r="L131" s="199">
        <f>'3'!$W131*K$13</f>
        <v>0</v>
      </c>
      <c r="M131" s="199">
        <f>'4'!$V131*M$13</f>
        <v>0</v>
      </c>
      <c r="N131" s="199">
        <f>'4'!$W131*M$13</f>
        <v>0</v>
      </c>
      <c r="O131" s="199">
        <f>'5'!$V131*O$13</f>
        <v>0</v>
      </c>
      <c r="P131" s="199">
        <f>'5'!$W131*O$13</f>
        <v>0</v>
      </c>
      <c r="Q131" s="199">
        <f>'6'!$V131*Q$13</f>
        <v>0</v>
      </c>
      <c r="R131" s="199">
        <f>'6'!$W131*Q$13</f>
        <v>0</v>
      </c>
      <c r="S131" s="199">
        <f>'7'!$V131*S$13</f>
        <v>0</v>
      </c>
      <c r="T131" s="199">
        <f>'7'!$W131*S$13</f>
        <v>0</v>
      </c>
      <c r="U131" s="199">
        <f>'8'!$V131*U$13</f>
        <v>0</v>
      </c>
      <c r="V131" s="199">
        <f>'8'!$W131*U$13</f>
        <v>0</v>
      </c>
      <c r="W131" s="199">
        <f>'9'!$V131*W$13</f>
        <v>0</v>
      </c>
      <c r="X131" s="199">
        <f>'9'!$W131*W$13</f>
        <v>0</v>
      </c>
      <c r="Y131" s="199">
        <f>ВЗ!$V131*Y$13</f>
        <v>2</v>
      </c>
      <c r="Z131" s="199">
        <f>ВЗ!$W131*Y$13</f>
        <v>7154257.2000000002</v>
      </c>
      <c r="AA131" s="199">
        <f>'ГС без пил 1000м гор'!$V131*AA$13</f>
        <v>8</v>
      </c>
      <c r="AB131" s="199">
        <f>'ГС без пил 1000м гор'!$W131*AA$13</f>
        <v>28617028.800000001</v>
      </c>
      <c r="AC131" s="199">
        <f>'ГС пил 1500м гор'!$V131*AC$13</f>
        <v>0</v>
      </c>
      <c r="AD131" s="199">
        <f>'ГС пил 1500м гор'!$W131*AC$13</f>
        <v>0</v>
      </c>
      <c r="AE131" s="199">
        <f>'ГС без пилот 1500м гор'!$V131*AE$13</f>
        <v>6</v>
      </c>
      <c r="AF131" s="199">
        <f>'ГС без пилот 1500м гор'!$W131*AE$13</f>
        <v>21462771.600000001</v>
      </c>
      <c r="AG131" s="199">
        <f>'ГСЮра без пил МГРП'!$V131*AG$13</f>
        <v>9</v>
      </c>
      <c r="AH131" s="199">
        <f>'ГСЮра без пил МГРП'!$W131*AG$13</f>
        <v>32194157.400000002</v>
      </c>
      <c r="AI131" s="199">
        <f>'ГСЮра пил МСГРП'!$V131*AI$13</f>
        <v>4</v>
      </c>
      <c r="AJ131" s="199">
        <f>'ГСЮра пил МСГРП'!$W131*AI$13</f>
        <v>14308514.4</v>
      </c>
      <c r="AK131" s="199">
        <f>'ГСЮра керн ГИС'!$V131*AK$13</f>
        <v>1</v>
      </c>
      <c r="AL131" s="199">
        <f>'ГСЮра керн ГИС'!$W131*AK$13</f>
        <v>3577128.6</v>
      </c>
      <c r="AM131" s="199">
        <f>Посл.скв.!$V131*AM$13</f>
        <v>0</v>
      </c>
      <c r="AN131" s="199">
        <f>Посл.скв.!$W131*AM$13</f>
        <v>0</v>
      </c>
      <c r="AO131" s="199">
        <f t="shared" si="19"/>
        <v>32</v>
      </c>
      <c r="AP131" s="199">
        <f t="shared" si="20"/>
        <v>114468115.2</v>
      </c>
    </row>
    <row r="132" spans="1:42" ht="14.25" outlineLevel="1">
      <c r="A132" s="202"/>
      <c r="B132" s="201"/>
      <c r="C132" s="502"/>
      <c r="D132" s="196">
        <f>'Перв. скв '!D132</f>
        <v>0</v>
      </c>
      <c r="E132" s="197">
        <f>'Перв. скв '!E132</f>
        <v>0</v>
      </c>
      <c r="F132" s="198" t="str">
        <f>'Перв. скв '!F132</f>
        <v>операция</v>
      </c>
      <c r="G132" s="199">
        <f>'Перв. скв '!$V132*G$13</f>
        <v>0</v>
      </c>
      <c r="H132" s="199">
        <f>'Перв. скв '!$W132*G$13</f>
        <v>0</v>
      </c>
      <c r="I132" s="199">
        <f>'2'!$V132*I$13</f>
        <v>0</v>
      </c>
      <c r="J132" s="199">
        <f>'2'!$W132*I$13</f>
        <v>0</v>
      </c>
      <c r="K132" s="199">
        <f>'3'!$V132*K$13</f>
        <v>0</v>
      </c>
      <c r="L132" s="199">
        <f>'3'!$W132*K$13</f>
        <v>0</v>
      </c>
      <c r="M132" s="199">
        <f>'4'!$V132*M$13</f>
        <v>0</v>
      </c>
      <c r="N132" s="199">
        <f>'4'!$W132*M$13</f>
        <v>0</v>
      </c>
      <c r="O132" s="199">
        <f>'5'!$V132*O$13</f>
        <v>0</v>
      </c>
      <c r="P132" s="199">
        <f>'5'!$W132*O$13</f>
        <v>0</v>
      </c>
      <c r="Q132" s="199">
        <f>'6'!$V132*Q$13</f>
        <v>0</v>
      </c>
      <c r="R132" s="199">
        <f>'6'!$W132*Q$13</f>
        <v>0</v>
      </c>
      <c r="S132" s="199">
        <f>'7'!$V132*S$13</f>
        <v>0</v>
      </c>
      <c r="T132" s="199">
        <f>'7'!$W132*S$13</f>
        <v>0</v>
      </c>
      <c r="U132" s="199">
        <f>'8'!$V132*U$13</f>
        <v>0</v>
      </c>
      <c r="V132" s="199">
        <f>'8'!$W132*U$13</f>
        <v>0</v>
      </c>
      <c r="W132" s="199">
        <f>'9'!$V132*W$13</f>
        <v>0</v>
      </c>
      <c r="X132" s="199">
        <f>'9'!$W132*W$13</f>
        <v>0</v>
      </c>
      <c r="Y132" s="199">
        <f>ВЗ!$V132*Y$13</f>
        <v>0</v>
      </c>
      <c r="Z132" s="199">
        <f>ВЗ!$W132*Y$13</f>
        <v>0</v>
      </c>
      <c r="AA132" s="199">
        <f>'ГС без пил 1000м гор'!$V132*AA$13</f>
        <v>0</v>
      </c>
      <c r="AB132" s="199">
        <f>'ГС без пил 1000м гор'!$W132*AA$13</f>
        <v>0</v>
      </c>
      <c r="AC132" s="199">
        <f>'ГС пил 1500м гор'!$V132*AC$13</f>
        <v>0</v>
      </c>
      <c r="AD132" s="199">
        <f>'ГС пил 1500м гор'!$W132*AC$13</f>
        <v>0</v>
      </c>
      <c r="AE132" s="199">
        <f>'ГС без пилот 1500м гор'!$V132*AE$13</f>
        <v>0</v>
      </c>
      <c r="AF132" s="199">
        <f>'ГС без пилот 1500м гор'!$W132*AE$13</f>
        <v>0</v>
      </c>
      <c r="AG132" s="199">
        <f>'ГСЮра без пил МГРП'!$V132*AG$13</f>
        <v>0</v>
      </c>
      <c r="AH132" s="199">
        <f>'ГСЮра без пил МГРП'!$W132*AG$13</f>
        <v>0</v>
      </c>
      <c r="AI132" s="199">
        <f>'ГСЮра пил МСГРП'!$V132*AI$13</f>
        <v>0</v>
      </c>
      <c r="AJ132" s="199">
        <f>'ГСЮра пил МСГРП'!$W132*AI$13</f>
        <v>0</v>
      </c>
      <c r="AK132" s="199">
        <f>'ГСЮра керн ГИС'!$V132*AK$13</f>
        <v>0</v>
      </c>
      <c r="AL132" s="199">
        <f>'ГСЮра керн ГИС'!$W132*AK$13</f>
        <v>0</v>
      </c>
      <c r="AM132" s="199">
        <f>Посл.скв.!$V132*AM$13</f>
        <v>0</v>
      </c>
      <c r="AN132" s="199">
        <f>Посл.скв.!$W132*AM$13</f>
        <v>0</v>
      </c>
      <c r="AO132" s="199">
        <f t="shared" si="19"/>
        <v>0</v>
      </c>
      <c r="AP132" s="199">
        <f t="shared" si="20"/>
        <v>0</v>
      </c>
    </row>
    <row r="133" spans="1:42" ht="14.25" outlineLevel="1">
      <c r="A133" s="202"/>
      <c r="B133" s="201"/>
      <c r="C133" s="502"/>
      <c r="D133" s="196">
        <f>'Перв. скв '!D133</f>
        <v>0</v>
      </c>
      <c r="E133" s="197">
        <f>'Перв. скв '!E133</f>
        <v>0</v>
      </c>
      <c r="F133" s="198">
        <f>'Перв. скв '!F133</f>
        <v>0</v>
      </c>
      <c r="G133" s="199">
        <f>'Перв. скв '!$V133*G$13</f>
        <v>0</v>
      </c>
      <c r="H133" s="199">
        <f>'Перв. скв '!$W133*G$13</f>
        <v>0</v>
      </c>
      <c r="I133" s="199">
        <f>'2'!$V133*I$13</f>
        <v>0</v>
      </c>
      <c r="J133" s="199">
        <f>'2'!$W133*I$13</f>
        <v>0</v>
      </c>
      <c r="K133" s="199">
        <f>'3'!$V133*K$13</f>
        <v>0</v>
      </c>
      <c r="L133" s="199">
        <f>'3'!$W133*K$13</f>
        <v>0</v>
      </c>
      <c r="M133" s="199">
        <f>'4'!$V133*M$13</f>
        <v>0</v>
      </c>
      <c r="N133" s="199">
        <f>'4'!$W133*M$13</f>
        <v>0</v>
      </c>
      <c r="O133" s="199">
        <f>'5'!$V133*O$13</f>
        <v>0</v>
      </c>
      <c r="P133" s="199">
        <f>'5'!$W133*O$13</f>
        <v>0</v>
      </c>
      <c r="Q133" s="199">
        <f>'6'!$V133*Q$13</f>
        <v>0</v>
      </c>
      <c r="R133" s="199">
        <f>'6'!$W133*Q$13</f>
        <v>0</v>
      </c>
      <c r="S133" s="199">
        <f>'7'!$V133*S$13</f>
        <v>0</v>
      </c>
      <c r="T133" s="199">
        <f>'7'!$W133*S$13</f>
        <v>0</v>
      </c>
      <c r="U133" s="199">
        <f>'8'!$V133*U$13</f>
        <v>0</v>
      </c>
      <c r="V133" s="199">
        <f>'8'!$W133*U$13</f>
        <v>0</v>
      </c>
      <c r="W133" s="199">
        <f>'9'!$V133*W$13</f>
        <v>0</v>
      </c>
      <c r="X133" s="199">
        <f>'9'!$W133*W$13</f>
        <v>0</v>
      </c>
      <c r="Y133" s="199">
        <f>ВЗ!$V133*Y$13</f>
        <v>0</v>
      </c>
      <c r="Z133" s="199">
        <f>ВЗ!$W133*Y$13</f>
        <v>0</v>
      </c>
      <c r="AA133" s="199">
        <f>'ГС без пил 1000м гор'!$V133*AA$13</f>
        <v>0</v>
      </c>
      <c r="AB133" s="199">
        <f>'ГС без пил 1000м гор'!$W133*AA$13</f>
        <v>0</v>
      </c>
      <c r="AC133" s="199">
        <f>'ГС пил 1500м гор'!$V133*AC$13</f>
        <v>0</v>
      </c>
      <c r="AD133" s="199">
        <f>'ГС пил 1500м гор'!$W133*AC$13</f>
        <v>0</v>
      </c>
      <c r="AE133" s="199">
        <f>'ГС без пилот 1500м гор'!$V133*AE$13</f>
        <v>0</v>
      </c>
      <c r="AF133" s="199">
        <f>'ГС без пилот 1500м гор'!$W133*AE$13</f>
        <v>0</v>
      </c>
      <c r="AG133" s="199">
        <f>'ГСЮра без пил МГРП'!$V133*AG$13</f>
        <v>0</v>
      </c>
      <c r="AH133" s="199">
        <f>'ГСЮра без пил МГРП'!$W133*AG$13</f>
        <v>0</v>
      </c>
      <c r="AI133" s="199">
        <f>'ГСЮра пил МСГРП'!$V133*AI$13</f>
        <v>0</v>
      </c>
      <c r="AJ133" s="199">
        <f>'ГСЮра пил МСГРП'!$W133*AI$13</f>
        <v>0</v>
      </c>
      <c r="AK133" s="199">
        <f>'ГСЮра керн ГИС'!$V133*AK$13</f>
        <v>0</v>
      </c>
      <c r="AL133" s="199">
        <f>'ГСЮра керн ГИС'!$W133*AK$13</f>
        <v>0</v>
      </c>
      <c r="AM133" s="199">
        <f>Посл.скв.!$V133*AM$13</f>
        <v>0</v>
      </c>
      <c r="AN133" s="199">
        <f>Посл.скв.!$W133*AM$13</f>
        <v>0</v>
      </c>
      <c r="AO133" s="199">
        <f t="shared" ref="AO133:AO136" si="21">AM133+AK133+AI133+AG133+AE133+AC133+AA133+Y133++W133+U133+S133+Q133+M133+O133+K133+I133+G133</f>
        <v>0</v>
      </c>
      <c r="AP133" s="199">
        <f t="shared" ref="AP133:AP136" si="22">AN133+AL133+AJ133+AH133+AF133+AD133+AB133+Z133++X133+V133+T133+R133+N133+P133+L133+J133+H133</f>
        <v>0</v>
      </c>
    </row>
    <row r="134" spans="1:42" ht="14.25" outlineLevel="1">
      <c r="A134" s="202"/>
      <c r="B134" s="201"/>
      <c r="C134" s="502"/>
      <c r="D134" s="196">
        <f>'Перв. скв '!D134</f>
        <v>0</v>
      </c>
      <c r="E134" s="197">
        <f>'Перв. скв '!E134</f>
        <v>0</v>
      </c>
      <c r="F134" s="198">
        <f>'Перв. скв '!F134</f>
        <v>0</v>
      </c>
      <c r="G134" s="199">
        <f>'Перв. скв '!$V134*G$13</f>
        <v>0</v>
      </c>
      <c r="H134" s="199">
        <f>'Перв. скв '!$W134*G$13</f>
        <v>0</v>
      </c>
      <c r="I134" s="199">
        <f>'2'!$V134*I$13</f>
        <v>0</v>
      </c>
      <c r="J134" s="199">
        <f>'2'!$W134*I$13</f>
        <v>0</v>
      </c>
      <c r="K134" s="199">
        <f>'3'!$V134*K$13</f>
        <v>0</v>
      </c>
      <c r="L134" s="199">
        <f>'3'!$W134*K$13</f>
        <v>0</v>
      </c>
      <c r="M134" s="199">
        <f>'4'!$V134*M$13</f>
        <v>0</v>
      </c>
      <c r="N134" s="199">
        <f>'4'!$W134*M$13</f>
        <v>0</v>
      </c>
      <c r="O134" s="199">
        <f>'5'!$V134*O$13</f>
        <v>0</v>
      </c>
      <c r="P134" s="199">
        <f>'5'!$W134*O$13</f>
        <v>0</v>
      </c>
      <c r="Q134" s="199">
        <f>'6'!$V134*Q$13</f>
        <v>0</v>
      </c>
      <c r="R134" s="199">
        <f>'6'!$W134*Q$13</f>
        <v>0</v>
      </c>
      <c r="S134" s="199">
        <f>'7'!$V134*S$13</f>
        <v>0</v>
      </c>
      <c r="T134" s="199">
        <f>'7'!$W134*S$13</f>
        <v>0</v>
      </c>
      <c r="U134" s="199">
        <f>'8'!$V134*U$13</f>
        <v>0</v>
      </c>
      <c r="V134" s="199">
        <f>'8'!$W134*U$13</f>
        <v>0</v>
      </c>
      <c r="W134" s="199">
        <f>'9'!$V134*W$13</f>
        <v>0</v>
      </c>
      <c r="X134" s="199">
        <f>'9'!$W134*W$13</f>
        <v>0</v>
      </c>
      <c r="Y134" s="199">
        <f>ВЗ!$V134*Y$13</f>
        <v>0</v>
      </c>
      <c r="Z134" s="199">
        <f>ВЗ!$W134*Y$13</f>
        <v>0</v>
      </c>
      <c r="AA134" s="199">
        <f>'ГС без пил 1000м гор'!$V134*AA$13</f>
        <v>0</v>
      </c>
      <c r="AB134" s="199">
        <f>'ГС без пил 1000м гор'!$W134*AA$13</f>
        <v>0</v>
      </c>
      <c r="AC134" s="199">
        <f>'ГС пил 1500м гор'!$V134*AC$13</f>
        <v>0</v>
      </c>
      <c r="AD134" s="199">
        <f>'ГС пил 1500м гор'!$W134*AC$13</f>
        <v>0</v>
      </c>
      <c r="AE134" s="199">
        <f>'ГС без пилот 1500м гор'!$V134*AE$13</f>
        <v>0</v>
      </c>
      <c r="AF134" s="199">
        <f>'ГС без пилот 1500м гор'!$W134*AE$13</f>
        <v>0</v>
      </c>
      <c r="AG134" s="199">
        <f>'ГСЮра без пил МГРП'!$V134*AG$13</f>
        <v>0</v>
      </c>
      <c r="AH134" s="199">
        <f>'ГСЮра без пил МГРП'!$W134*AG$13</f>
        <v>0</v>
      </c>
      <c r="AI134" s="199">
        <f>'ГСЮра пил МСГРП'!$V134*AI$13</f>
        <v>0</v>
      </c>
      <c r="AJ134" s="199">
        <f>'ГСЮра пил МСГРП'!$W134*AI$13</f>
        <v>0</v>
      </c>
      <c r="AK134" s="199">
        <f>'ГСЮра керн ГИС'!$V134*AK$13</f>
        <v>0</v>
      </c>
      <c r="AL134" s="199">
        <f>'ГСЮра керн ГИС'!$W134*AK$13</f>
        <v>0</v>
      </c>
      <c r="AM134" s="199">
        <f>Посл.скв.!$V134*AM$13</f>
        <v>0</v>
      </c>
      <c r="AN134" s="199">
        <f>Посл.скв.!$W134*AM$13</f>
        <v>0</v>
      </c>
      <c r="AO134" s="199">
        <f t="shared" ref="AO134:AO135" si="23">AM134+AK134+AI134+AG134+AE134+AC134+AA134+Y134++W134+U134+S134+Q134+M134+O134+K134+I134+G134</f>
        <v>0</v>
      </c>
      <c r="AP134" s="199">
        <f t="shared" ref="AP134:AP135" si="24">AN134+AL134+AJ134+AH134+AF134+AD134+AB134+Z134++X134+V134+T134+R134+N134+P134+L134+J134+H134</f>
        <v>0</v>
      </c>
    </row>
    <row r="135" spans="1:42" ht="14.25" outlineLevel="1">
      <c r="A135" s="202"/>
      <c r="B135" s="201"/>
      <c r="C135" s="502"/>
      <c r="D135" s="196">
        <f>'Перв. скв '!D135</f>
        <v>0</v>
      </c>
      <c r="E135" s="197">
        <f>'Перв. скв '!E135</f>
        <v>0</v>
      </c>
      <c r="F135" s="198">
        <f>'Перв. скв '!F135</f>
        <v>0</v>
      </c>
      <c r="G135" s="199">
        <f>'Перв. скв '!$V135*G$13</f>
        <v>0</v>
      </c>
      <c r="H135" s="199">
        <f>'Перв. скв '!$W135*G$13</f>
        <v>0</v>
      </c>
      <c r="I135" s="199">
        <f>'2'!$V135*I$13</f>
        <v>0</v>
      </c>
      <c r="J135" s="199">
        <f>'2'!$W135*I$13</f>
        <v>0</v>
      </c>
      <c r="K135" s="199">
        <f>'3'!$V135*K$13</f>
        <v>0</v>
      </c>
      <c r="L135" s="199">
        <f>'3'!$W135*K$13</f>
        <v>0</v>
      </c>
      <c r="M135" s="199">
        <f>'4'!$V135*M$13</f>
        <v>0</v>
      </c>
      <c r="N135" s="199">
        <f>'4'!$W135*M$13</f>
        <v>0</v>
      </c>
      <c r="O135" s="199">
        <f>'5'!$V135*O$13</f>
        <v>0</v>
      </c>
      <c r="P135" s="199">
        <f>'5'!$W135*O$13</f>
        <v>0</v>
      </c>
      <c r="Q135" s="199">
        <f>'6'!$V135*Q$13</f>
        <v>0</v>
      </c>
      <c r="R135" s="199">
        <f>'6'!$W135*Q$13</f>
        <v>0</v>
      </c>
      <c r="S135" s="199">
        <f>'7'!$V135*S$13</f>
        <v>0</v>
      </c>
      <c r="T135" s="199">
        <f>'7'!$W135*S$13</f>
        <v>0</v>
      </c>
      <c r="U135" s="199">
        <f>'8'!$V135*U$13</f>
        <v>0</v>
      </c>
      <c r="V135" s="199">
        <f>'8'!$W135*U$13</f>
        <v>0</v>
      </c>
      <c r="W135" s="199">
        <f>'9'!$V135*W$13</f>
        <v>0</v>
      </c>
      <c r="X135" s="199">
        <f>'9'!$W135*W$13</f>
        <v>0</v>
      </c>
      <c r="Y135" s="199">
        <f>ВЗ!$V135*Y$13</f>
        <v>0</v>
      </c>
      <c r="Z135" s="199">
        <f>ВЗ!$W135*Y$13</f>
        <v>0</v>
      </c>
      <c r="AA135" s="199">
        <f>'ГС без пил 1000м гор'!$V135*AA$13</f>
        <v>0</v>
      </c>
      <c r="AB135" s="199">
        <f>'ГС без пил 1000м гор'!$W135*AA$13</f>
        <v>0</v>
      </c>
      <c r="AC135" s="199">
        <f>'ГС пил 1500м гор'!$V135*AC$13</f>
        <v>0</v>
      </c>
      <c r="AD135" s="199">
        <f>'ГС пил 1500м гор'!$W135*AC$13</f>
        <v>0</v>
      </c>
      <c r="AE135" s="199">
        <f>'ГС без пилот 1500м гор'!$V135*AE$13</f>
        <v>0</v>
      </c>
      <c r="AF135" s="199">
        <f>'ГС без пилот 1500м гор'!$W135*AE$13</f>
        <v>0</v>
      </c>
      <c r="AG135" s="199">
        <f>'ГСЮра без пил МГРП'!$V135*AG$13</f>
        <v>0</v>
      </c>
      <c r="AH135" s="199">
        <f>'ГСЮра без пил МГРП'!$W135*AG$13</f>
        <v>0</v>
      </c>
      <c r="AI135" s="199">
        <f>'ГСЮра пил МСГРП'!$V135*AI$13</f>
        <v>0</v>
      </c>
      <c r="AJ135" s="199">
        <f>'ГСЮра пил МСГРП'!$W135*AI$13</f>
        <v>0</v>
      </c>
      <c r="AK135" s="199">
        <f>'ГСЮра керн ГИС'!$V135*AK$13</f>
        <v>0</v>
      </c>
      <c r="AL135" s="199">
        <f>'ГСЮра керн ГИС'!$W135*AK$13</f>
        <v>0</v>
      </c>
      <c r="AM135" s="199">
        <f>Посл.скв.!$V135*AM$13</f>
        <v>0</v>
      </c>
      <c r="AN135" s="199">
        <f>Посл.скв.!$W135*AM$13</f>
        <v>0</v>
      </c>
      <c r="AO135" s="199">
        <f t="shared" si="23"/>
        <v>0</v>
      </c>
      <c r="AP135" s="199">
        <f t="shared" si="24"/>
        <v>0</v>
      </c>
    </row>
    <row r="136" spans="1:42" ht="15" outlineLevel="1" thickBot="1">
      <c r="A136" s="202"/>
      <c r="B136" s="201"/>
      <c r="C136" s="503"/>
      <c r="D136" s="196">
        <f>'Перв. скв '!D136</f>
        <v>0</v>
      </c>
      <c r="E136" s="197">
        <f>'Перв. скв '!E136</f>
        <v>0</v>
      </c>
      <c r="F136" s="198">
        <f>'Перв. скв '!F136</f>
        <v>0</v>
      </c>
      <c r="G136" s="199">
        <f>'Перв. скв '!$V136*G$13</f>
        <v>0</v>
      </c>
      <c r="H136" s="199">
        <f>'Перв. скв '!$W136*G$13</f>
        <v>0</v>
      </c>
      <c r="I136" s="199">
        <f>'2'!$V136*I$13</f>
        <v>0</v>
      </c>
      <c r="J136" s="199">
        <f>'2'!$W136*I$13</f>
        <v>0</v>
      </c>
      <c r="K136" s="199">
        <f>'3'!$V136*K$13</f>
        <v>0</v>
      </c>
      <c r="L136" s="199">
        <f>'3'!$W136*K$13</f>
        <v>0</v>
      </c>
      <c r="M136" s="199">
        <f>'4'!$V136*M$13</f>
        <v>0</v>
      </c>
      <c r="N136" s="199">
        <f>'4'!$W136*M$13</f>
        <v>0</v>
      </c>
      <c r="O136" s="199">
        <f>'5'!$V136*O$13</f>
        <v>0</v>
      </c>
      <c r="P136" s="199">
        <f>'5'!$W136*O$13</f>
        <v>0</v>
      </c>
      <c r="Q136" s="199">
        <f>'6'!$V136*Q$13</f>
        <v>0</v>
      </c>
      <c r="R136" s="199">
        <f>'6'!$W136*Q$13</f>
        <v>0</v>
      </c>
      <c r="S136" s="199">
        <f>'7'!$V136*S$13</f>
        <v>0</v>
      </c>
      <c r="T136" s="199">
        <f>'7'!$W136*S$13</f>
        <v>0</v>
      </c>
      <c r="U136" s="199">
        <f>'8'!$V136*U$13</f>
        <v>0</v>
      </c>
      <c r="V136" s="199">
        <f>'8'!$W136*U$13</f>
        <v>0</v>
      </c>
      <c r="W136" s="199">
        <f>'9'!$V136*W$13</f>
        <v>0</v>
      </c>
      <c r="X136" s="199">
        <f>'9'!$W136*W$13</f>
        <v>0</v>
      </c>
      <c r="Y136" s="199">
        <f>ВЗ!$V136*Y$13</f>
        <v>0</v>
      </c>
      <c r="Z136" s="199">
        <f>ВЗ!$W136*Y$13</f>
        <v>0</v>
      </c>
      <c r="AA136" s="199">
        <f>'ГС без пил 1000м гор'!$V136*AA$13</f>
        <v>0</v>
      </c>
      <c r="AB136" s="199">
        <f>'ГС без пил 1000м гор'!$W136*AA$13</f>
        <v>0</v>
      </c>
      <c r="AC136" s="199">
        <f>'ГС пил 1500м гор'!$V136*AC$13</f>
        <v>0</v>
      </c>
      <c r="AD136" s="199">
        <f>'ГС пил 1500м гор'!$W136*AC$13</f>
        <v>0</v>
      </c>
      <c r="AE136" s="199">
        <f>'ГС без пилот 1500м гор'!$V136*AE$13</f>
        <v>0</v>
      </c>
      <c r="AF136" s="199">
        <f>'ГС без пилот 1500м гор'!$W136*AE$13</f>
        <v>0</v>
      </c>
      <c r="AG136" s="199">
        <f>'ГСЮра без пил МГРП'!$V136*AG$13</f>
        <v>0</v>
      </c>
      <c r="AH136" s="199">
        <f>'ГСЮра без пил МГРП'!$W136*AG$13</f>
        <v>0</v>
      </c>
      <c r="AI136" s="199">
        <f>'ГСЮра пил МСГРП'!$V136*AI$13</f>
        <v>0</v>
      </c>
      <c r="AJ136" s="199">
        <f>'ГСЮра пил МСГРП'!$W136*AI$13</f>
        <v>0</v>
      </c>
      <c r="AK136" s="199">
        <f>'ГСЮра керн ГИС'!$V136*AK$13</f>
        <v>0</v>
      </c>
      <c r="AL136" s="199">
        <f>'ГСЮра керн ГИС'!$W136*AK$13</f>
        <v>0</v>
      </c>
      <c r="AM136" s="199">
        <f>Посл.скв.!$V136*AM$13</f>
        <v>0</v>
      </c>
      <c r="AN136" s="199">
        <f>Посл.скв.!$W136*AM$13</f>
        <v>0</v>
      </c>
      <c r="AO136" s="199">
        <f t="shared" si="21"/>
        <v>0</v>
      </c>
      <c r="AP136" s="199">
        <f t="shared" si="22"/>
        <v>0</v>
      </c>
    </row>
    <row r="137" spans="1:42" ht="15" outlineLevel="1">
      <c r="A137" s="235"/>
      <c r="B137" s="228"/>
      <c r="C137" s="192">
        <f>'Перв. скв '!C137</f>
        <v>0</v>
      </c>
      <c r="D137" s="193" t="s">
        <v>162</v>
      </c>
      <c r="E137" s="230"/>
      <c r="F137" s="230"/>
      <c r="G137" s="231"/>
      <c r="H137" s="231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</row>
    <row r="138" spans="1:42" ht="14.25" outlineLevel="1">
      <c r="A138" s="202"/>
      <c r="B138" s="201"/>
      <c r="C138" s="501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196" t="str">
        <f>'Перв. скв '!D138</f>
        <v>Операционная ставка в режиме работы</v>
      </c>
      <c r="E138" s="197">
        <f>'Перв. скв '!E138</f>
        <v>0</v>
      </c>
      <c r="F138" s="198" t="str">
        <f>'Перв. скв '!F138</f>
        <v>сут</v>
      </c>
      <c r="G138" s="199">
        <f>'Перв. скв '!$V138*G$13</f>
        <v>0</v>
      </c>
      <c r="H138" s="199">
        <f>'Перв. скв '!$W138*G$13</f>
        <v>0</v>
      </c>
      <c r="I138" s="199">
        <f>'2'!$V138*I$13</f>
        <v>0</v>
      </c>
      <c r="J138" s="199">
        <f>'2'!$W138*I$13</f>
        <v>0</v>
      </c>
      <c r="K138" s="199">
        <f>'3'!$V138*K$13</f>
        <v>0</v>
      </c>
      <c r="L138" s="199">
        <f>'3'!$W138*K$13</f>
        <v>0</v>
      </c>
      <c r="M138" s="199">
        <f>'4'!$V138*M$13</f>
        <v>0</v>
      </c>
      <c r="N138" s="199">
        <f>'4'!$W138*M$13</f>
        <v>0</v>
      </c>
      <c r="O138" s="199">
        <f>'5'!$V138*O$13</f>
        <v>0</v>
      </c>
      <c r="P138" s="199">
        <f>'5'!$W138*O$13</f>
        <v>0</v>
      </c>
      <c r="Q138" s="199">
        <f>'6'!$V138*Q$13</f>
        <v>0</v>
      </c>
      <c r="R138" s="199">
        <f>'6'!$W138*Q$13</f>
        <v>0</v>
      </c>
      <c r="S138" s="199">
        <f>'7'!$V138*S$13</f>
        <v>0</v>
      </c>
      <c r="T138" s="199">
        <f>'7'!$W138*S$13</f>
        <v>0</v>
      </c>
      <c r="U138" s="199">
        <f>'8'!$V138*U$13</f>
        <v>0</v>
      </c>
      <c r="V138" s="199">
        <f>'8'!$W138*U$13</f>
        <v>0</v>
      </c>
      <c r="W138" s="199">
        <f>'9'!$V138*W$13</f>
        <v>0</v>
      </c>
      <c r="X138" s="199">
        <f>'9'!$W138*W$13</f>
        <v>0</v>
      </c>
      <c r="Y138" s="199">
        <f>ВЗ!$V138*Y$13</f>
        <v>0</v>
      </c>
      <c r="Z138" s="199">
        <f>ВЗ!$W138*Y$13</f>
        <v>0</v>
      </c>
      <c r="AA138" s="199">
        <f>'ГС без пил 1000м гор'!$V138*AA$13</f>
        <v>0</v>
      </c>
      <c r="AB138" s="199">
        <f>'ГС без пил 1000м гор'!$W138*AA$13</f>
        <v>0</v>
      </c>
      <c r="AC138" s="199">
        <f>'ГС пил 1500м гор'!$V138*AC$13</f>
        <v>0</v>
      </c>
      <c r="AD138" s="199">
        <f>'ГС пил 1500м гор'!$W138*AC$13</f>
        <v>0</v>
      </c>
      <c r="AE138" s="199">
        <f>'ГС без пилот 1500м гор'!$V138*AE$13</f>
        <v>0</v>
      </c>
      <c r="AF138" s="199">
        <f>'ГС без пилот 1500м гор'!$W138*AE$13</f>
        <v>0</v>
      </c>
      <c r="AG138" s="199">
        <f>'ГСЮра без пил МГРП'!$V138*AG$13</f>
        <v>0</v>
      </c>
      <c r="AH138" s="199">
        <f>'ГСЮра без пил МГРП'!$W138*AG$13</f>
        <v>0</v>
      </c>
      <c r="AI138" s="199">
        <f>'ГСЮра пил МСГРП'!$V138*AI$13</f>
        <v>0</v>
      </c>
      <c r="AJ138" s="199">
        <f>'ГСЮра пил МСГРП'!$W138*AI$13</f>
        <v>0</v>
      </c>
      <c r="AK138" s="199">
        <f>'ГСЮра керн ГИС'!$V138*AK$13</f>
        <v>0</v>
      </c>
      <c r="AL138" s="199">
        <f>'ГСЮра керн ГИС'!$W138*AK$13</f>
        <v>0</v>
      </c>
      <c r="AM138" s="199">
        <f>Посл.скв.!$V138*AM$13</f>
        <v>0</v>
      </c>
      <c r="AN138" s="199">
        <f>Посл.скв.!$W138*AM$13</f>
        <v>0</v>
      </c>
      <c r="AO138" s="199">
        <f t="shared" ref="AO138:AO144" si="25">AM138+AK138+AI138+AG138+AE138+AC138+AA138+Y138++W138+U138+S138+Q138+M138+O138+K138+I138+G138</f>
        <v>0</v>
      </c>
      <c r="AP138" s="199">
        <f t="shared" ref="AP138:AP144" si="26">AN138+AL138+AJ138+AH138+AF138+AD138+AB138+Z138++X138+V138+T138+R138+N138+P138+L138+J138+H138</f>
        <v>0</v>
      </c>
    </row>
    <row r="139" spans="1:42" ht="14.25" outlineLevel="1">
      <c r="A139" s="202"/>
      <c r="B139" s="201"/>
      <c r="C139" s="502"/>
      <c r="D139" s="196" t="str">
        <f>'Перв. скв '!D139</f>
        <v>Операционная ставка в режиме ожидания</v>
      </c>
      <c r="E139" s="197">
        <f>'Перв. скв '!E139</f>
        <v>0</v>
      </c>
      <c r="F139" s="198" t="str">
        <f>'Перв. скв '!F139</f>
        <v>сут</v>
      </c>
      <c r="G139" s="199">
        <f>'Перв. скв '!$V139*G$13</f>
        <v>0</v>
      </c>
      <c r="H139" s="199">
        <f>'Перв. скв '!$W139*G$13</f>
        <v>0</v>
      </c>
      <c r="I139" s="199">
        <f>'2'!$V139*I$13</f>
        <v>0</v>
      </c>
      <c r="J139" s="199">
        <f>'2'!$W139*I$13</f>
        <v>0</v>
      </c>
      <c r="K139" s="199">
        <f>'3'!$V139*K$13</f>
        <v>0</v>
      </c>
      <c r="L139" s="199">
        <f>'3'!$W139*K$13</f>
        <v>0</v>
      </c>
      <c r="M139" s="199">
        <f>'4'!$V139*M$13</f>
        <v>0</v>
      </c>
      <c r="N139" s="199">
        <f>'4'!$W139*M$13</f>
        <v>0</v>
      </c>
      <c r="O139" s="199">
        <f>'5'!$V139*O$13</f>
        <v>0</v>
      </c>
      <c r="P139" s="199">
        <f>'5'!$W139*O$13</f>
        <v>0</v>
      </c>
      <c r="Q139" s="199">
        <f>'6'!$V139*Q$13</f>
        <v>0</v>
      </c>
      <c r="R139" s="199">
        <f>'6'!$W139*Q$13</f>
        <v>0</v>
      </c>
      <c r="S139" s="199">
        <f>'7'!$V139*S$13</f>
        <v>0</v>
      </c>
      <c r="T139" s="199">
        <f>'7'!$W139*S$13</f>
        <v>0</v>
      </c>
      <c r="U139" s="199">
        <f>'8'!$V139*U$13</f>
        <v>0</v>
      </c>
      <c r="V139" s="199">
        <f>'8'!$W139*U$13</f>
        <v>0</v>
      </c>
      <c r="W139" s="199">
        <f>'9'!$V139*W$13</f>
        <v>0</v>
      </c>
      <c r="X139" s="199">
        <f>'9'!$W139*W$13</f>
        <v>0</v>
      </c>
      <c r="Y139" s="199">
        <f>ВЗ!$V139*Y$13</f>
        <v>0</v>
      </c>
      <c r="Z139" s="199">
        <f>ВЗ!$W139*Y$13</f>
        <v>0</v>
      </c>
      <c r="AA139" s="199">
        <f>'ГС без пил 1000м гор'!$V139*AA$13</f>
        <v>0</v>
      </c>
      <c r="AB139" s="199">
        <f>'ГС без пил 1000м гор'!$W139*AA$13</f>
        <v>0</v>
      </c>
      <c r="AC139" s="199">
        <f>'ГС пил 1500м гор'!$V139*AC$13</f>
        <v>0</v>
      </c>
      <c r="AD139" s="199">
        <f>'ГС пил 1500м гор'!$W139*AC$13</f>
        <v>0</v>
      </c>
      <c r="AE139" s="199">
        <f>'ГС без пилот 1500м гор'!$V139*AE$13</f>
        <v>0</v>
      </c>
      <c r="AF139" s="199">
        <f>'ГС без пилот 1500м гор'!$W139*AE$13</f>
        <v>0</v>
      </c>
      <c r="AG139" s="199">
        <f>'ГСЮра без пил МГРП'!$V139*AG$13</f>
        <v>0</v>
      </c>
      <c r="AH139" s="199">
        <f>'ГСЮра без пил МГРП'!$W139*AG$13</f>
        <v>0</v>
      </c>
      <c r="AI139" s="199">
        <f>'ГСЮра пил МСГРП'!$V139*AI$13</f>
        <v>0</v>
      </c>
      <c r="AJ139" s="199">
        <f>'ГСЮра пил МСГРП'!$W139*AI$13</f>
        <v>0</v>
      </c>
      <c r="AK139" s="199">
        <f>'ГСЮра керн ГИС'!$V139*AK$13</f>
        <v>0</v>
      </c>
      <c r="AL139" s="199">
        <f>'ГСЮра керн ГИС'!$W139*AK$13</f>
        <v>0</v>
      </c>
      <c r="AM139" s="199">
        <f>Посл.скв.!$V139*AM$13</f>
        <v>0</v>
      </c>
      <c r="AN139" s="199">
        <f>Посл.скв.!$W139*AM$13</f>
        <v>0</v>
      </c>
      <c r="AO139" s="199">
        <f t="shared" si="25"/>
        <v>0</v>
      </c>
      <c r="AP139" s="199">
        <f t="shared" si="26"/>
        <v>0</v>
      </c>
    </row>
    <row r="140" spans="1:42" ht="14.25" outlineLevel="1">
      <c r="A140" s="202"/>
      <c r="B140" s="201"/>
      <c r="C140" s="502"/>
      <c r="D140" s="196" t="str">
        <f>'Перв. скв '!D140</f>
        <v>Гамма -каротаж и сопротивление в режиме записи</v>
      </c>
      <c r="E140" s="197">
        <f>'Перв. скв '!E140</f>
        <v>0</v>
      </c>
      <c r="F140" s="198" t="str">
        <f>'Перв. скв '!F140</f>
        <v>сут</v>
      </c>
      <c r="G140" s="199">
        <f>'Перв. скв '!$V140*G$13</f>
        <v>0</v>
      </c>
      <c r="H140" s="199">
        <f>'Перв. скв '!$W140*G$13</f>
        <v>0</v>
      </c>
      <c r="I140" s="199">
        <f>'2'!$V140*I$13</f>
        <v>0</v>
      </c>
      <c r="J140" s="199">
        <f>'2'!$W140*I$13</f>
        <v>0</v>
      </c>
      <c r="K140" s="199">
        <f>'3'!$V140*K$13</f>
        <v>0</v>
      </c>
      <c r="L140" s="199">
        <f>'3'!$W140*K$13</f>
        <v>0</v>
      </c>
      <c r="M140" s="199">
        <f>'4'!$V140*M$13</f>
        <v>0</v>
      </c>
      <c r="N140" s="199">
        <f>'4'!$W140*M$13</f>
        <v>0</v>
      </c>
      <c r="O140" s="199">
        <f>'5'!$V140*O$13</f>
        <v>0</v>
      </c>
      <c r="P140" s="199">
        <f>'5'!$W140*O$13</f>
        <v>0</v>
      </c>
      <c r="Q140" s="199">
        <f>'6'!$V140*Q$13</f>
        <v>0</v>
      </c>
      <c r="R140" s="199">
        <f>'6'!$W140*Q$13</f>
        <v>0</v>
      </c>
      <c r="S140" s="199">
        <f>'7'!$V140*S$13</f>
        <v>0</v>
      </c>
      <c r="T140" s="199">
        <f>'7'!$W140*S$13</f>
        <v>0</v>
      </c>
      <c r="U140" s="199">
        <f>'8'!$V140*U$13</f>
        <v>0</v>
      </c>
      <c r="V140" s="199">
        <f>'8'!$W140*U$13</f>
        <v>0</v>
      </c>
      <c r="W140" s="199">
        <f>'9'!$V140*W$13</f>
        <v>0</v>
      </c>
      <c r="X140" s="199">
        <f>'9'!$W140*W$13</f>
        <v>0</v>
      </c>
      <c r="Y140" s="199">
        <f>ВЗ!$V140*Y$13</f>
        <v>0</v>
      </c>
      <c r="Z140" s="199">
        <f>ВЗ!$W140*Y$13</f>
        <v>0</v>
      </c>
      <c r="AA140" s="199">
        <f>'ГС без пил 1000м гор'!$V140*AA$13</f>
        <v>0</v>
      </c>
      <c r="AB140" s="199">
        <f>'ГС без пил 1000м гор'!$W140*AA$13</f>
        <v>0</v>
      </c>
      <c r="AC140" s="199">
        <f>'ГС пил 1500м гор'!$V140*AC$13</f>
        <v>0</v>
      </c>
      <c r="AD140" s="199">
        <f>'ГС пил 1500м гор'!$W140*AC$13</f>
        <v>0</v>
      </c>
      <c r="AE140" s="199">
        <f>'ГС без пилот 1500м гор'!$V140*AE$13</f>
        <v>0</v>
      </c>
      <c r="AF140" s="199">
        <f>'ГС без пилот 1500м гор'!$W140*AE$13</f>
        <v>0</v>
      </c>
      <c r="AG140" s="199">
        <f>'ГСЮра без пил МГРП'!$V140*AG$13</f>
        <v>0</v>
      </c>
      <c r="AH140" s="199">
        <f>'ГСЮра без пил МГРП'!$W140*AG$13</f>
        <v>0</v>
      </c>
      <c r="AI140" s="199">
        <f>'ГСЮра пил МСГРП'!$V140*AI$13</f>
        <v>0</v>
      </c>
      <c r="AJ140" s="199">
        <f>'ГСЮра пил МСГРП'!$W140*AI$13</f>
        <v>0</v>
      </c>
      <c r="AK140" s="199">
        <f>'ГСЮра керн ГИС'!$V140*AK$13</f>
        <v>0</v>
      </c>
      <c r="AL140" s="199">
        <f>'ГСЮра керн ГИС'!$W140*AK$13</f>
        <v>0</v>
      </c>
      <c r="AM140" s="199">
        <f>Посл.скв.!$V140*AM$13</f>
        <v>0</v>
      </c>
      <c r="AN140" s="199">
        <f>Посл.скв.!$W140*AM$13</f>
        <v>0</v>
      </c>
      <c r="AO140" s="199">
        <f t="shared" si="25"/>
        <v>0</v>
      </c>
      <c r="AP140" s="199">
        <f t="shared" si="26"/>
        <v>0</v>
      </c>
    </row>
    <row r="141" spans="1:42" ht="14.25" outlineLevel="1">
      <c r="A141" s="202"/>
      <c r="B141" s="201"/>
      <c r="C141" s="502"/>
      <c r="D141" s="196" t="str">
        <f>'Перв. скв '!D141</f>
        <v>Гамма -каротаж и сопротивление в режиме реаьного времени</v>
      </c>
      <c r="E141" s="197">
        <f>'Перв. скв '!E141</f>
        <v>0</v>
      </c>
      <c r="F141" s="198" t="str">
        <f>'Перв. скв '!F141</f>
        <v>сут</v>
      </c>
      <c r="G141" s="199">
        <f>'Перв. скв '!$V141*G$13</f>
        <v>0</v>
      </c>
      <c r="H141" s="199">
        <f>'Перв. скв '!$W141*G$13</f>
        <v>0</v>
      </c>
      <c r="I141" s="199">
        <f>'2'!$V141*I$13</f>
        <v>0</v>
      </c>
      <c r="J141" s="199">
        <f>'2'!$W141*I$13</f>
        <v>0</v>
      </c>
      <c r="K141" s="199">
        <f>'3'!$V141*K$13</f>
        <v>0</v>
      </c>
      <c r="L141" s="199">
        <f>'3'!$W141*K$13</f>
        <v>0</v>
      </c>
      <c r="M141" s="199">
        <f>'4'!$V141*M$13</f>
        <v>0</v>
      </c>
      <c r="N141" s="199">
        <f>'4'!$W141*M$13</f>
        <v>0</v>
      </c>
      <c r="O141" s="199">
        <f>'5'!$V141*O$13</f>
        <v>0</v>
      </c>
      <c r="P141" s="199">
        <f>'5'!$W141*O$13</f>
        <v>0</v>
      </c>
      <c r="Q141" s="199">
        <f>'6'!$V141*Q$13</f>
        <v>0</v>
      </c>
      <c r="R141" s="199">
        <f>'6'!$W141*Q$13</f>
        <v>0</v>
      </c>
      <c r="S141" s="199">
        <f>'7'!$V141*S$13</f>
        <v>0</v>
      </c>
      <c r="T141" s="199">
        <f>'7'!$W141*S$13</f>
        <v>0</v>
      </c>
      <c r="U141" s="199">
        <f>'8'!$V141*U$13</f>
        <v>0</v>
      </c>
      <c r="V141" s="199">
        <f>'8'!$W141*U$13</f>
        <v>0</v>
      </c>
      <c r="W141" s="199">
        <f>'9'!$V141*W$13</f>
        <v>0</v>
      </c>
      <c r="X141" s="199">
        <f>'9'!$W141*W$13</f>
        <v>0</v>
      </c>
      <c r="Y141" s="199">
        <f>ВЗ!$V141*Y$13</f>
        <v>0</v>
      </c>
      <c r="Z141" s="199">
        <f>ВЗ!$W141*Y$13</f>
        <v>0</v>
      </c>
      <c r="AA141" s="199">
        <f>'ГС без пил 1000м гор'!$V141*AA$13</f>
        <v>0</v>
      </c>
      <c r="AB141" s="199">
        <f>'ГС без пил 1000м гор'!$W141*AA$13</f>
        <v>0</v>
      </c>
      <c r="AC141" s="199">
        <f>'ГС пил 1500м гор'!$V141*AC$13</f>
        <v>0</v>
      </c>
      <c r="AD141" s="199">
        <f>'ГС пил 1500м гор'!$W141*AC$13</f>
        <v>0</v>
      </c>
      <c r="AE141" s="199">
        <f>'ГС без пилот 1500м гор'!$V141*AE$13</f>
        <v>0</v>
      </c>
      <c r="AF141" s="199">
        <f>'ГС без пилот 1500м гор'!$W141*AE$13</f>
        <v>0</v>
      </c>
      <c r="AG141" s="199">
        <f>'ГСЮра без пил МГРП'!$V141*AG$13</f>
        <v>0</v>
      </c>
      <c r="AH141" s="199">
        <f>'ГСЮра без пил МГРП'!$W141*AG$13</f>
        <v>0</v>
      </c>
      <c r="AI141" s="199">
        <f>'ГСЮра пил МСГРП'!$V141*AI$13</f>
        <v>0</v>
      </c>
      <c r="AJ141" s="199">
        <f>'ГСЮра пил МСГРП'!$W141*AI$13</f>
        <v>0</v>
      </c>
      <c r="AK141" s="199">
        <f>'ГСЮра керн ГИС'!$V141*AK$13</f>
        <v>0</v>
      </c>
      <c r="AL141" s="199">
        <f>'ГСЮра керн ГИС'!$W141*AK$13</f>
        <v>0</v>
      </c>
      <c r="AM141" s="199">
        <f>Посл.скв.!$V141*AM$13</f>
        <v>0</v>
      </c>
      <c r="AN141" s="199">
        <f>Посл.скв.!$W141*AM$13</f>
        <v>0</v>
      </c>
      <c r="AO141" s="199">
        <f t="shared" si="25"/>
        <v>0</v>
      </c>
      <c r="AP141" s="199">
        <f t="shared" si="26"/>
        <v>0</v>
      </c>
    </row>
    <row r="142" spans="1:42" ht="14.25" outlineLevel="1">
      <c r="A142" s="202"/>
      <c r="B142" s="201"/>
      <c r="C142" s="502"/>
      <c r="D142" s="196" t="str">
        <f>'Перв. скв '!D142</f>
        <v>Гамма -каротаж в режиме записи</v>
      </c>
      <c r="E142" s="197">
        <f>'Перв. скв '!E142</f>
        <v>0</v>
      </c>
      <c r="F142" s="198" t="str">
        <f>'Перв. скв '!F142</f>
        <v>сут</v>
      </c>
      <c r="G142" s="199">
        <f>'Перв. скв '!$V142*G$13</f>
        <v>0</v>
      </c>
      <c r="H142" s="199">
        <f>'Перв. скв '!$W142*G$13</f>
        <v>0</v>
      </c>
      <c r="I142" s="199">
        <f>'2'!$V142*I$13</f>
        <v>0</v>
      </c>
      <c r="J142" s="199">
        <f>'2'!$W142*I$13</f>
        <v>0</v>
      </c>
      <c r="K142" s="199">
        <f>'3'!$V142*K$13</f>
        <v>0</v>
      </c>
      <c r="L142" s="199">
        <f>'3'!$W142*K$13</f>
        <v>0</v>
      </c>
      <c r="M142" s="199">
        <f>'4'!$V142*M$13</f>
        <v>0</v>
      </c>
      <c r="N142" s="199">
        <f>'4'!$W142*M$13</f>
        <v>0</v>
      </c>
      <c r="O142" s="199">
        <f>'5'!$V142*O$13</f>
        <v>0</v>
      </c>
      <c r="P142" s="199">
        <f>'5'!$W142*O$13</f>
        <v>0</v>
      </c>
      <c r="Q142" s="199">
        <f>'6'!$V142*Q$13</f>
        <v>0</v>
      </c>
      <c r="R142" s="199">
        <f>'6'!$W142*Q$13</f>
        <v>0</v>
      </c>
      <c r="S142" s="199">
        <f>'7'!$V142*S$13</f>
        <v>0</v>
      </c>
      <c r="T142" s="199">
        <f>'7'!$W142*S$13</f>
        <v>0</v>
      </c>
      <c r="U142" s="199">
        <f>'8'!$V142*U$13</f>
        <v>0</v>
      </c>
      <c r="V142" s="199">
        <f>'8'!$W142*U$13</f>
        <v>0</v>
      </c>
      <c r="W142" s="199">
        <f>'9'!$V142*W$13</f>
        <v>0</v>
      </c>
      <c r="X142" s="199">
        <f>'9'!$W142*W$13</f>
        <v>0</v>
      </c>
      <c r="Y142" s="199">
        <f>ВЗ!$V142*Y$13</f>
        <v>0</v>
      </c>
      <c r="Z142" s="199">
        <f>ВЗ!$W142*Y$13</f>
        <v>0</v>
      </c>
      <c r="AA142" s="199">
        <f>'ГС без пил 1000м гор'!$V142*AA$13</f>
        <v>0</v>
      </c>
      <c r="AB142" s="199">
        <f>'ГС без пил 1000м гор'!$W142*AA$13</f>
        <v>0</v>
      </c>
      <c r="AC142" s="199">
        <f>'ГС пил 1500м гор'!$V142*AC$13</f>
        <v>0</v>
      </c>
      <c r="AD142" s="199">
        <f>'ГС пил 1500м гор'!$W142*AC$13</f>
        <v>0</v>
      </c>
      <c r="AE142" s="199">
        <f>'ГС без пилот 1500м гор'!$V142*AE$13</f>
        <v>0</v>
      </c>
      <c r="AF142" s="199">
        <f>'ГС без пилот 1500м гор'!$W142*AE$13</f>
        <v>0</v>
      </c>
      <c r="AG142" s="199">
        <f>'ГСЮра без пил МГРП'!$V142*AG$13</f>
        <v>0</v>
      </c>
      <c r="AH142" s="199">
        <f>'ГСЮра без пил МГРП'!$W142*AG$13</f>
        <v>0</v>
      </c>
      <c r="AI142" s="199">
        <f>'ГСЮра пил МСГРП'!$V142*AI$13</f>
        <v>0</v>
      </c>
      <c r="AJ142" s="199">
        <f>'ГСЮра пил МСГРП'!$W142*AI$13</f>
        <v>0</v>
      </c>
      <c r="AK142" s="199">
        <f>'ГСЮра керн ГИС'!$V142*AK$13</f>
        <v>0</v>
      </c>
      <c r="AL142" s="199">
        <f>'ГСЮра керн ГИС'!$W142*AK$13</f>
        <v>0</v>
      </c>
      <c r="AM142" s="199">
        <f>Посл.скв.!$V142*AM$13</f>
        <v>0</v>
      </c>
      <c r="AN142" s="199">
        <f>Посл.скв.!$W142*AM$13</f>
        <v>0</v>
      </c>
      <c r="AO142" s="199">
        <f t="shared" si="25"/>
        <v>0</v>
      </c>
      <c r="AP142" s="199">
        <f t="shared" si="26"/>
        <v>0</v>
      </c>
    </row>
    <row r="143" spans="1:42" ht="14.25" outlineLevel="1">
      <c r="A143" s="202"/>
      <c r="B143" s="201"/>
      <c r="C143" s="502"/>
      <c r="D143" s="196" t="str">
        <f>'Перв. скв '!D143</f>
        <v>Гамма -каротаж в режиме реаьного времени</v>
      </c>
      <c r="E143" s="197">
        <f>'Перв. скв '!E143</f>
        <v>0</v>
      </c>
      <c r="F143" s="198" t="str">
        <f>'Перв. скв '!F143</f>
        <v>сут</v>
      </c>
      <c r="G143" s="199">
        <f>'Перв. скв '!$V143*G$13</f>
        <v>0</v>
      </c>
      <c r="H143" s="199">
        <f>'Перв. скв '!$W143*G$13</f>
        <v>0</v>
      </c>
      <c r="I143" s="199">
        <f>'2'!$V143*I$13</f>
        <v>0</v>
      </c>
      <c r="J143" s="199">
        <f>'2'!$W143*I$13</f>
        <v>0</v>
      </c>
      <c r="K143" s="199">
        <f>'3'!$V143*K$13</f>
        <v>0</v>
      </c>
      <c r="L143" s="199">
        <f>'3'!$W143*K$13</f>
        <v>0</v>
      </c>
      <c r="M143" s="199">
        <f>'4'!$V143*M$13</f>
        <v>0</v>
      </c>
      <c r="N143" s="199">
        <f>'4'!$W143*M$13</f>
        <v>0</v>
      </c>
      <c r="O143" s="199">
        <f>'5'!$V143*O$13</f>
        <v>0</v>
      </c>
      <c r="P143" s="199">
        <f>'5'!$W143*O$13</f>
        <v>0</v>
      </c>
      <c r="Q143" s="199">
        <f>'6'!$V143*Q$13</f>
        <v>0</v>
      </c>
      <c r="R143" s="199">
        <f>'6'!$W143*Q$13</f>
        <v>0</v>
      </c>
      <c r="S143" s="199">
        <f>'7'!$V143*S$13</f>
        <v>0</v>
      </c>
      <c r="T143" s="199">
        <f>'7'!$W143*S$13</f>
        <v>0</v>
      </c>
      <c r="U143" s="199">
        <f>'8'!$V143*U$13</f>
        <v>0</v>
      </c>
      <c r="V143" s="199">
        <f>'8'!$W143*U$13</f>
        <v>0</v>
      </c>
      <c r="W143" s="199">
        <f>'9'!$V143*W$13</f>
        <v>0</v>
      </c>
      <c r="X143" s="199">
        <f>'9'!$W143*W$13</f>
        <v>0</v>
      </c>
      <c r="Y143" s="199">
        <f>ВЗ!$V143*Y$13</f>
        <v>0</v>
      </c>
      <c r="Z143" s="199">
        <f>ВЗ!$W143*Y$13</f>
        <v>0</v>
      </c>
      <c r="AA143" s="199">
        <f>'ГС без пил 1000м гор'!$V143*AA$13</f>
        <v>0</v>
      </c>
      <c r="AB143" s="199">
        <f>'ГС без пил 1000м гор'!$W143*AA$13</f>
        <v>0</v>
      </c>
      <c r="AC143" s="199">
        <f>'ГС пил 1500м гор'!$V143*AC$13</f>
        <v>0</v>
      </c>
      <c r="AD143" s="199">
        <f>'ГС пил 1500м гор'!$W143*AC$13</f>
        <v>0</v>
      </c>
      <c r="AE143" s="199">
        <f>'ГС без пилот 1500м гор'!$V143*AE$13</f>
        <v>0</v>
      </c>
      <c r="AF143" s="199">
        <f>'ГС без пилот 1500м гор'!$W143*AE$13</f>
        <v>0</v>
      </c>
      <c r="AG143" s="199">
        <f>'ГСЮра без пил МГРП'!$V143*AG$13</f>
        <v>0</v>
      </c>
      <c r="AH143" s="199">
        <f>'ГСЮра без пил МГРП'!$W143*AG$13</f>
        <v>0</v>
      </c>
      <c r="AI143" s="199">
        <f>'ГСЮра пил МСГРП'!$V143*AI$13</f>
        <v>0</v>
      </c>
      <c r="AJ143" s="199">
        <f>'ГСЮра пил МСГРП'!$W143*AI$13</f>
        <v>0</v>
      </c>
      <c r="AK143" s="199">
        <f>'ГСЮра керн ГИС'!$V143*AK$13</f>
        <v>0</v>
      </c>
      <c r="AL143" s="199">
        <f>'ГСЮра керн ГИС'!$W143*AK$13</f>
        <v>0</v>
      </c>
      <c r="AM143" s="199">
        <f>Посл.скв.!$V143*AM$13</f>
        <v>0</v>
      </c>
      <c r="AN143" s="199">
        <f>Посл.скв.!$W143*AM$13</f>
        <v>0</v>
      </c>
      <c r="AO143" s="199">
        <f t="shared" si="25"/>
        <v>0</v>
      </c>
      <c r="AP143" s="199">
        <f t="shared" si="26"/>
        <v>0</v>
      </c>
    </row>
    <row r="144" spans="1:42" ht="14.25" outlineLevel="1">
      <c r="A144" s="202"/>
      <c r="B144" s="201"/>
      <c r="C144" s="502"/>
      <c r="D144" s="196" t="str">
        <f>'Перв. скв '!D144</f>
        <v>Прочее</v>
      </c>
      <c r="E144" s="197">
        <f>'Перв. скв '!E144</f>
        <v>0</v>
      </c>
      <c r="F144" s="198" t="str">
        <f>'Перв. скв '!F144</f>
        <v>сут</v>
      </c>
      <c r="G144" s="199">
        <f>'Перв. скв '!$V144*G$13</f>
        <v>0</v>
      </c>
      <c r="H144" s="199">
        <f>'Перв. скв '!$W144*G$13</f>
        <v>0</v>
      </c>
      <c r="I144" s="199">
        <f>'2'!$V144*I$13</f>
        <v>0</v>
      </c>
      <c r="J144" s="199">
        <f>'2'!$W144*I$13</f>
        <v>0</v>
      </c>
      <c r="K144" s="199">
        <f>'3'!$V144*K$13</f>
        <v>0</v>
      </c>
      <c r="L144" s="199">
        <f>'3'!$W144*K$13</f>
        <v>0</v>
      </c>
      <c r="M144" s="199">
        <f>'4'!$V144*M$13</f>
        <v>0</v>
      </c>
      <c r="N144" s="199">
        <f>'4'!$W144*M$13</f>
        <v>0</v>
      </c>
      <c r="O144" s="199">
        <f>'5'!$V144*O$13</f>
        <v>0</v>
      </c>
      <c r="P144" s="199">
        <f>'5'!$W144*O$13</f>
        <v>0</v>
      </c>
      <c r="Q144" s="199">
        <f>'6'!$V144*Q$13</f>
        <v>0</v>
      </c>
      <c r="R144" s="199">
        <f>'6'!$W144*Q$13</f>
        <v>0</v>
      </c>
      <c r="S144" s="199">
        <f>'7'!$V144*S$13</f>
        <v>0</v>
      </c>
      <c r="T144" s="199">
        <f>'7'!$W144*S$13</f>
        <v>0</v>
      </c>
      <c r="U144" s="199">
        <f>'8'!$V144*U$13</f>
        <v>0</v>
      </c>
      <c r="V144" s="199">
        <f>'8'!$W144*U$13</f>
        <v>0</v>
      </c>
      <c r="W144" s="199">
        <f>'9'!$V144*W$13</f>
        <v>0</v>
      </c>
      <c r="X144" s="199">
        <f>'9'!$W144*W$13</f>
        <v>0</v>
      </c>
      <c r="Y144" s="199">
        <f>ВЗ!$V144*Y$13</f>
        <v>0</v>
      </c>
      <c r="Z144" s="199">
        <f>ВЗ!$W144*Y$13</f>
        <v>0</v>
      </c>
      <c r="AA144" s="199">
        <f>'ГС без пил 1000м гор'!$V144*AA$13</f>
        <v>0</v>
      </c>
      <c r="AB144" s="199">
        <f>'ГС без пил 1000м гор'!$W144*AA$13</f>
        <v>0</v>
      </c>
      <c r="AC144" s="199">
        <f>'ГС пил 1500м гор'!$V144*AC$13</f>
        <v>0</v>
      </c>
      <c r="AD144" s="199">
        <f>'ГС пил 1500м гор'!$W144*AC$13</f>
        <v>0</v>
      </c>
      <c r="AE144" s="199">
        <f>'ГС без пилот 1500м гор'!$V144*AE$13</f>
        <v>0</v>
      </c>
      <c r="AF144" s="199">
        <f>'ГС без пилот 1500м гор'!$W144*AE$13</f>
        <v>0</v>
      </c>
      <c r="AG144" s="199">
        <f>'ГСЮра без пил МГРП'!$V144*AG$13</f>
        <v>0</v>
      </c>
      <c r="AH144" s="199">
        <f>'ГСЮра без пил МГРП'!$W144*AG$13</f>
        <v>0</v>
      </c>
      <c r="AI144" s="199">
        <f>'ГСЮра пил МСГРП'!$V144*AI$13</f>
        <v>0</v>
      </c>
      <c r="AJ144" s="199">
        <f>'ГСЮра пил МСГРП'!$W144*AI$13</f>
        <v>0</v>
      </c>
      <c r="AK144" s="199">
        <f>'ГСЮра керн ГИС'!$V144*AK$13</f>
        <v>0</v>
      </c>
      <c r="AL144" s="199">
        <f>'ГСЮра керн ГИС'!$W144*AK$13</f>
        <v>0</v>
      </c>
      <c r="AM144" s="199">
        <f>Посл.скв.!$V144*AM$13</f>
        <v>0</v>
      </c>
      <c r="AN144" s="199">
        <f>Посл.скв.!$W144*AM$13</f>
        <v>0</v>
      </c>
      <c r="AO144" s="199">
        <f t="shared" si="25"/>
        <v>0</v>
      </c>
      <c r="AP144" s="199">
        <f t="shared" si="26"/>
        <v>0</v>
      </c>
    </row>
    <row r="145" spans="1:42" ht="14.25" outlineLevel="1">
      <c r="A145" s="202"/>
      <c r="B145" s="201"/>
      <c r="C145" s="502"/>
      <c r="D145" s="196">
        <f>'Перв. скв '!D145</f>
        <v>0</v>
      </c>
      <c r="E145" s="197">
        <f>'Перв. скв '!E145</f>
        <v>0</v>
      </c>
      <c r="F145" s="198">
        <f>'Перв. скв '!F145</f>
        <v>0</v>
      </c>
      <c r="G145" s="199">
        <f>'Перв. скв '!$V145*G$13</f>
        <v>0</v>
      </c>
      <c r="H145" s="199">
        <f>'Перв. скв '!$W145*G$13</f>
        <v>0</v>
      </c>
      <c r="I145" s="199">
        <f>'2'!$V145*I$13</f>
        <v>0</v>
      </c>
      <c r="J145" s="199">
        <f>'2'!$W145*I$13</f>
        <v>0</v>
      </c>
      <c r="K145" s="199">
        <f>'3'!$V145*K$13</f>
        <v>0</v>
      </c>
      <c r="L145" s="199">
        <f>'3'!$W145*K$13</f>
        <v>0</v>
      </c>
      <c r="M145" s="199">
        <f>'4'!$V145*M$13</f>
        <v>0</v>
      </c>
      <c r="N145" s="199">
        <f>'4'!$W145*M$13</f>
        <v>0</v>
      </c>
      <c r="O145" s="199">
        <f>'5'!$V145*O$13</f>
        <v>0</v>
      </c>
      <c r="P145" s="199">
        <f>'5'!$W145*O$13</f>
        <v>0</v>
      </c>
      <c r="Q145" s="199">
        <f>'6'!$V145*Q$13</f>
        <v>0</v>
      </c>
      <c r="R145" s="199">
        <f>'6'!$W145*Q$13</f>
        <v>0</v>
      </c>
      <c r="S145" s="199">
        <f>'7'!$V145*S$13</f>
        <v>0</v>
      </c>
      <c r="T145" s="199">
        <f>'7'!$W145*S$13</f>
        <v>0</v>
      </c>
      <c r="U145" s="199">
        <f>'8'!$V145*U$13</f>
        <v>0</v>
      </c>
      <c r="V145" s="199">
        <f>'8'!$W145*U$13</f>
        <v>0</v>
      </c>
      <c r="W145" s="199">
        <f>'9'!$V145*W$13</f>
        <v>0</v>
      </c>
      <c r="X145" s="199">
        <f>'9'!$W145*W$13</f>
        <v>0</v>
      </c>
      <c r="Y145" s="199">
        <f>ВЗ!$V145*Y$13</f>
        <v>0</v>
      </c>
      <c r="Z145" s="199">
        <f>ВЗ!$W145*Y$13</f>
        <v>0</v>
      </c>
      <c r="AA145" s="199">
        <f>'ГС без пил 1000м гор'!$V145*AA$13</f>
        <v>0</v>
      </c>
      <c r="AB145" s="199">
        <f>'ГС без пил 1000м гор'!$W145*AA$13</f>
        <v>0</v>
      </c>
      <c r="AC145" s="199">
        <f>'ГС пил 1500м гор'!$V145*AC$13</f>
        <v>0</v>
      </c>
      <c r="AD145" s="199">
        <f>'ГС пил 1500м гор'!$W145*AC$13</f>
        <v>0</v>
      </c>
      <c r="AE145" s="199">
        <f>'ГС без пилот 1500м гор'!$V145*AE$13</f>
        <v>0</v>
      </c>
      <c r="AF145" s="199">
        <f>'ГС без пилот 1500м гор'!$W145*AE$13</f>
        <v>0</v>
      </c>
      <c r="AG145" s="199">
        <f>'ГСЮра без пил МГРП'!$V145*AG$13</f>
        <v>0</v>
      </c>
      <c r="AH145" s="199">
        <f>'ГСЮра без пил МГРП'!$W145*AG$13</f>
        <v>0</v>
      </c>
      <c r="AI145" s="199">
        <f>'ГСЮра пил МСГРП'!$V145*AI$13</f>
        <v>0</v>
      </c>
      <c r="AJ145" s="199">
        <f>'ГСЮра пил МСГРП'!$W145*AI$13</f>
        <v>0</v>
      </c>
      <c r="AK145" s="199">
        <f>'ГСЮра керн ГИС'!$V145*AK$13</f>
        <v>0</v>
      </c>
      <c r="AL145" s="199">
        <f>'ГСЮра керн ГИС'!$W145*AK$13</f>
        <v>0</v>
      </c>
      <c r="AM145" s="199">
        <f>Посл.скв.!$V145*AM$13</f>
        <v>0</v>
      </c>
      <c r="AN145" s="199">
        <f>Посл.скв.!$W145*AM$13</f>
        <v>0</v>
      </c>
      <c r="AO145" s="199">
        <f t="shared" ref="AO145:AO152" si="27">AM145+AK145+AI145+AG145+AE145+AC145+AA145+Y145++W145+U145+S145+Q145+M145+O145+K145+I145+G145</f>
        <v>0</v>
      </c>
      <c r="AP145" s="199">
        <f t="shared" ref="AP145:AP152" si="28">AN145+AL145+AJ145+AH145+AF145+AD145+AB145+Z145++X145+V145+T145+R145+N145+P145+L145+J145+H145</f>
        <v>0</v>
      </c>
    </row>
    <row r="146" spans="1:42" ht="14.25" outlineLevel="1">
      <c r="A146" s="202"/>
      <c r="B146" s="201"/>
      <c r="C146" s="502"/>
      <c r="D146" s="196">
        <f>'Перв. скв '!D146</f>
        <v>0</v>
      </c>
      <c r="E146" s="197">
        <f>'Перв. скв '!E146</f>
        <v>0</v>
      </c>
      <c r="F146" s="198">
        <f>'Перв. скв '!F146</f>
        <v>0</v>
      </c>
      <c r="G146" s="199">
        <f>'Перв. скв '!$V146*G$13</f>
        <v>0</v>
      </c>
      <c r="H146" s="199">
        <f>'Перв. скв '!$W146*G$13</f>
        <v>0</v>
      </c>
      <c r="I146" s="199">
        <f>'2'!$V146*I$13</f>
        <v>0</v>
      </c>
      <c r="J146" s="199">
        <f>'2'!$W146*I$13</f>
        <v>0</v>
      </c>
      <c r="K146" s="199">
        <f>'3'!$V146*K$13</f>
        <v>0</v>
      </c>
      <c r="L146" s="199">
        <f>'3'!$W146*K$13</f>
        <v>0</v>
      </c>
      <c r="M146" s="199">
        <f>'4'!$V146*M$13</f>
        <v>0</v>
      </c>
      <c r="N146" s="199">
        <f>'4'!$W146*M$13</f>
        <v>0</v>
      </c>
      <c r="O146" s="199">
        <f>'5'!$V146*O$13</f>
        <v>0</v>
      </c>
      <c r="P146" s="199">
        <f>'5'!$W146*O$13</f>
        <v>0</v>
      </c>
      <c r="Q146" s="199">
        <f>'6'!$V146*Q$13</f>
        <v>0</v>
      </c>
      <c r="R146" s="199">
        <f>'6'!$W146*Q$13</f>
        <v>0</v>
      </c>
      <c r="S146" s="199">
        <f>'7'!$V146*S$13</f>
        <v>0</v>
      </c>
      <c r="T146" s="199">
        <f>'7'!$W146*S$13</f>
        <v>0</v>
      </c>
      <c r="U146" s="199">
        <f>'8'!$V146*U$13</f>
        <v>0</v>
      </c>
      <c r="V146" s="199">
        <f>'8'!$W146*U$13</f>
        <v>0</v>
      </c>
      <c r="W146" s="199">
        <f>'9'!$V146*W$13</f>
        <v>0</v>
      </c>
      <c r="X146" s="199">
        <f>'9'!$W146*W$13</f>
        <v>0</v>
      </c>
      <c r="Y146" s="199">
        <f>ВЗ!$V146*Y$13</f>
        <v>0</v>
      </c>
      <c r="Z146" s="199">
        <f>ВЗ!$W146*Y$13</f>
        <v>0</v>
      </c>
      <c r="AA146" s="199">
        <f>'ГС без пил 1000м гор'!$V146*AA$13</f>
        <v>0</v>
      </c>
      <c r="AB146" s="199">
        <f>'ГС без пил 1000м гор'!$W146*AA$13</f>
        <v>0</v>
      </c>
      <c r="AC146" s="199">
        <f>'ГС пил 1500м гор'!$V146*AC$13</f>
        <v>0</v>
      </c>
      <c r="AD146" s="199">
        <f>'ГС пил 1500м гор'!$W146*AC$13</f>
        <v>0</v>
      </c>
      <c r="AE146" s="199">
        <f>'ГС без пилот 1500м гор'!$V146*AE$13</f>
        <v>0</v>
      </c>
      <c r="AF146" s="199">
        <f>'ГС без пилот 1500м гор'!$W146*AE$13</f>
        <v>0</v>
      </c>
      <c r="AG146" s="199">
        <f>'ГСЮра без пил МГРП'!$V146*AG$13</f>
        <v>0</v>
      </c>
      <c r="AH146" s="199">
        <f>'ГСЮра без пил МГРП'!$W146*AG$13</f>
        <v>0</v>
      </c>
      <c r="AI146" s="199">
        <f>'ГСЮра пил МСГРП'!$V146*AI$13</f>
        <v>0</v>
      </c>
      <c r="AJ146" s="199">
        <f>'ГСЮра пил МСГРП'!$W146*AI$13</f>
        <v>0</v>
      </c>
      <c r="AK146" s="199">
        <f>'ГСЮра керн ГИС'!$V146*AK$13</f>
        <v>0</v>
      </c>
      <c r="AL146" s="199">
        <f>'ГСЮра керн ГИС'!$W146*AK$13</f>
        <v>0</v>
      </c>
      <c r="AM146" s="199">
        <f>Посл.скв.!$V146*AM$13</f>
        <v>0</v>
      </c>
      <c r="AN146" s="199">
        <f>Посл.скв.!$W146*AM$13</f>
        <v>0</v>
      </c>
      <c r="AO146" s="199">
        <f t="shared" si="27"/>
        <v>0</v>
      </c>
      <c r="AP146" s="199">
        <f t="shared" si="28"/>
        <v>0</v>
      </c>
    </row>
    <row r="147" spans="1:42" ht="14.25" outlineLevel="1">
      <c r="A147" s="202"/>
      <c r="B147" s="201"/>
      <c r="C147" s="502"/>
      <c r="D147" s="196">
        <f>'Перв. скв '!D147</f>
        <v>0</v>
      </c>
      <c r="E147" s="197">
        <f>'Перв. скв '!E147</f>
        <v>0</v>
      </c>
      <c r="F147" s="198">
        <f>'Перв. скв '!F147</f>
        <v>0</v>
      </c>
      <c r="G147" s="199">
        <f>'Перв. скв '!$V147*G$13</f>
        <v>0</v>
      </c>
      <c r="H147" s="199">
        <f>'Перв. скв '!$W147*G$13</f>
        <v>0</v>
      </c>
      <c r="I147" s="199">
        <f>'2'!$V147*I$13</f>
        <v>0</v>
      </c>
      <c r="J147" s="199">
        <f>'2'!$W147*I$13</f>
        <v>0</v>
      </c>
      <c r="K147" s="199">
        <f>'3'!$V147*K$13</f>
        <v>0</v>
      </c>
      <c r="L147" s="199">
        <f>'3'!$W147*K$13</f>
        <v>0</v>
      </c>
      <c r="M147" s="199">
        <f>'4'!$V147*M$13</f>
        <v>0</v>
      </c>
      <c r="N147" s="199">
        <f>'4'!$W147*M$13</f>
        <v>0</v>
      </c>
      <c r="O147" s="199">
        <f>'5'!$V147*O$13</f>
        <v>0</v>
      </c>
      <c r="P147" s="199">
        <f>'5'!$W147*O$13</f>
        <v>0</v>
      </c>
      <c r="Q147" s="199">
        <f>'6'!$V147*Q$13</f>
        <v>0</v>
      </c>
      <c r="R147" s="199">
        <f>'6'!$W147*Q$13</f>
        <v>0</v>
      </c>
      <c r="S147" s="199">
        <f>'7'!$V147*S$13</f>
        <v>0</v>
      </c>
      <c r="T147" s="199">
        <f>'7'!$W147*S$13</f>
        <v>0</v>
      </c>
      <c r="U147" s="199">
        <f>'8'!$V147*U$13</f>
        <v>0</v>
      </c>
      <c r="V147" s="199">
        <f>'8'!$W147*U$13</f>
        <v>0</v>
      </c>
      <c r="W147" s="199">
        <f>'9'!$V147*W$13</f>
        <v>0</v>
      </c>
      <c r="X147" s="199">
        <f>'9'!$W147*W$13</f>
        <v>0</v>
      </c>
      <c r="Y147" s="199">
        <f>ВЗ!$V147*Y$13</f>
        <v>0</v>
      </c>
      <c r="Z147" s="199">
        <f>ВЗ!$W147*Y$13</f>
        <v>0</v>
      </c>
      <c r="AA147" s="199">
        <f>'ГС без пил 1000м гор'!$V147*AA$13</f>
        <v>0</v>
      </c>
      <c r="AB147" s="199">
        <f>'ГС без пил 1000м гор'!$W147*AA$13</f>
        <v>0</v>
      </c>
      <c r="AC147" s="199">
        <f>'ГС пил 1500м гор'!$V147*AC$13</f>
        <v>0</v>
      </c>
      <c r="AD147" s="199">
        <f>'ГС пил 1500м гор'!$W147*AC$13</f>
        <v>0</v>
      </c>
      <c r="AE147" s="199">
        <f>'ГС без пилот 1500м гор'!$V147*AE$13</f>
        <v>0</v>
      </c>
      <c r="AF147" s="199">
        <f>'ГС без пилот 1500м гор'!$W147*AE$13</f>
        <v>0</v>
      </c>
      <c r="AG147" s="199">
        <f>'ГСЮра без пил МГРП'!$V147*AG$13</f>
        <v>0</v>
      </c>
      <c r="AH147" s="199">
        <f>'ГСЮра без пил МГРП'!$W147*AG$13</f>
        <v>0</v>
      </c>
      <c r="AI147" s="199">
        <f>'ГСЮра пил МСГРП'!$V147*AI$13</f>
        <v>0</v>
      </c>
      <c r="AJ147" s="199">
        <f>'ГСЮра пил МСГРП'!$W147*AI$13</f>
        <v>0</v>
      </c>
      <c r="AK147" s="199">
        <f>'ГСЮра керн ГИС'!$V147*AK$13</f>
        <v>0</v>
      </c>
      <c r="AL147" s="199">
        <f>'ГСЮра керн ГИС'!$W147*AK$13</f>
        <v>0</v>
      </c>
      <c r="AM147" s="199">
        <f>Посл.скв.!$V147*AM$13</f>
        <v>0</v>
      </c>
      <c r="AN147" s="199">
        <f>Посл.скв.!$W147*AM$13</f>
        <v>0</v>
      </c>
      <c r="AO147" s="199">
        <f t="shared" si="27"/>
        <v>0</v>
      </c>
      <c r="AP147" s="199">
        <f t="shared" si="28"/>
        <v>0</v>
      </c>
    </row>
    <row r="148" spans="1:42" ht="14.25" outlineLevel="1">
      <c r="A148" s="202"/>
      <c r="B148" s="201"/>
      <c r="C148" s="502"/>
      <c r="D148" s="196">
        <f>'Перв. скв '!D148</f>
        <v>0</v>
      </c>
      <c r="E148" s="197">
        <f>'Перв. скв '!E148</f>
        <v>0</v>
      </c>
      <c r="F148" s="198">
        <f>'Перв. скв '!F148</f>
        <v>0</v>
      </c>
      <c r="G148" s="199">
        <f>'Перв. скв '!$V148*G$13</f>
        <v>0</v>
      </c>
      <c r="H148" s="199">
        <f>'Перв. скв '!$W148*G$13</f>
        <v>0</v>
      </c>
      <c r="I148" s="199">
        <f>'2'!$V148*I$13</f>
        <v>0</v>
      </c>
      <c r="J148" s="199">
        <f>'2'!$W148*I$13</f>
        <v>0</v>
      </c>
      <c r="K148" s="199">
        <f>'3'!$V148*K$13</f>
        <v>0</v>
      </c>
      <c r="L148" s="199">
        <f>'3'!$W148*K$13</f>
        <v>0</v>
      </c>
      <c r="M148" s="199">
        <f>'4'!$V148*M$13</f>
        <v>0</v>
      </c>
      <c r="N148" s="199">
        <f>'4'!$W148*M$13</f>
        <v>0</v>
      </c>
      <c r="O148" s="199">
        <f>'5'!$V148*O$13</f>
        <v>0</v>
      </c>
      <c r="P148" s="199">
        <f>'5'!$W148*O$13</f>
        <v>0</v>
      </c>
      <c r="Q148" s="199">
        <f>'6'!$V148*Q$13</f>
        <v>0</v>
      </c>
      <c r="R148" s="199">
        <f>'6'!$W148*Q$13</f>
        <v>0</v>
      </c>
      <c r="S148" s="199">
        <f>'7'!$V148*S$13</f>
        <v>0</v>
      </c>
      <c r="T148" s="199">
        <f>'7'!$W148*S$13</f>
        <v>0</v>
      </c>
      <c r="U148" s="199">
        <f>'8'!$V148*U$13</f>
        <v>0</v>
      </c>
      <c r="V148" s="199">
        <f>'8'!$W148*U$13</f>
        <v>0</v>
      </c>
      <c r="W148" s="199">
        <f>'9'!$V148*W$13</f>
        <v>0</v>
      </c>
      <c r="X148" s="199">
        <f>'9'!$W148*W$13</f>
        <v>0</v>
      </c>
      <c r="Y148" s="199">
        <f>ВЗ!$V148*Y$13</f>
        <v>0</v>
      </c>
      <c r="Z148" s="199">
        <f>ВЗ!$W148*Y$13</f>
        <v>0</v>
      </c>
      <c r="AA148" s="199">
        <f>'ГС без пил 1000м гор'!$V148*AA$13</f>
        <v>0</v>
      </c>
      <c r="AB148" s="199">
        <f>'ГС без пил 1000м гор'!$W148*AA$13</f>
        <v>0</v>
      </c>
      <c r="AC148" s="199">
        <f>'ГС пил 1500м гор'!$V148*AC$13</f>
        <v>0</v>
      </c>
      <c r="AD148" s="199">
        <f>'ГС пил 1500м гор'!$W148*AC$13</f>
        <v>0</v>
      </c>
      <c r="AE148" s="199">
        <f>'ГС без пилот 1500м гор'!$V148*AE$13</f>
        <v>0</v>
      </c>
      <c r="AF148" s="199">
        <f>'ГС без пилот 1500м гор'!$W148*AE$13</f>
        <v>0</v>
      </c>
      <c r="AG148" s="199">
        <f>'ГСЮра без пил МГРП'!$V148*AG$13</f>
        <v>0</v>
      </c>
      <c r="AH148" s="199">
        <f>'ГСЮра без пил МГРП'!$W148*AG$13</f>
        <v>0</v>
      </c>
      <c r="AI148" s="199">
        <f>'ГСЮра пил МСГРП'!$V148*AI$13</f>
        <v>0</v>
      </c>
      <c r="AJ148" s="199">
        <f>'ГСЮра пил МСГРП'!$W148*AI$13</f>
        <v>0</v>
      </c>
      <c r="AK148" s="199">
        <f>'ГСЮра керн ГИС'!$V148*AK$13</f>
        <v>0</v>
      </c>
      <c r="AL148" s="199">
        <f>'ГСЮра керн ГИС'!$W148*AK$13</f>
        <v>0</v>
      </c>
      <c r="AM148" s="199">
        <f>Посл.скв.!$V148*AM$13</f>
        <v>0</v>
      </c>
      <c r="AN148" s="199">
        <f>Посл.скв.!$W148*AM$13</f>
        <v>0</v>
      </c>
      <c r="AO148" s="199">
        <f t="shared" si="27"/>
        <v>0</v>
      </c>
      <c r="AP148" s="199">
        <f t="shared" si="28"/>
        <v>0</v>
      </c>
    </row>
    <row r="149" spans="1:42" ht="14.25" outlineLevel="1">
      <c r="A149" s="202"/>
      <c r="B149" s="201"/>
      <c r="C149" s="502"/>
      <c r="D149" s="196">
        <f>'Перв. скв '!D149</f>
        <v>0</v>
      </c>
      <c r="E149" s="197">
        <f>'Перв. скв '!E149</f>
        <v>0</v>
      </c>
      <c r="F149" s="198">
        <f>'Перв. скв '!F149</f>
        <v>0</v>
      </c>
      <c r="G149" s="199">
        <f>'Перв. скв '!$V149*G$13</f>
        <v>0</v>
      </c>
      <c r="H149" s="199">
        <f>'Перв. скв '!$W149*G$13</f>
        <v>0</v>
      </c>
      <c r="I149" s="199">
        <f>'2'!$V149*I$13</f>
        <v>0</v>
      </c>
      <c r="J149" s="199">
        <f>'2'!$W149*I$13</f>
        <v>0</v>
      </c>
      <c r="K149" s="199">
        <f>'3'!$V149*K$13</f>
        <v>0</v>
      </c>
      <c r="L149" s="199">
        <f>'3'!$W149*K$13</f>
        <v>0</v>
      </c>
      <c r="M149" s="199">
        <f>'4'!$V149*M$13</f>
        <v>0</v>
      </c>
      <c r="N149" s="199">
        <f>'4'!$W149*M$13</f>
        <v>0</v>
      </c>
      <c r="O149" s="199">
        <f>'5'!$V149*O$13</f>
        <v>0</v>
      </c>
      <c r="P149" s="199">
        <f>'5'!$W149*O$13</f>
        <v>0</v>
      </c>
      <c r="Q149" s="199">
        <f>'6'!$V149*Q$13</f>
        <v>0</v>
      </c>
      <c r="R149" s="199">
        <f>'6'!$W149*Q$13</f>
        <v>0</v>
      </c>
      <c r="S149" s="199">
        <f>'7'!$V149*S$13</f>
        <v>0</v>
      </c>
      <c r="T149" s="199">
        <f>'7'!$W149*S$13</f>
        <v>0</v>
      </c>
      <c r="U149" s="199">
        <f>'8'!$V149*U$13</f>
        <v>0</v>
      </c>
      <c r="V149" s="199">
        <f>'8'!$W149*U$13</f>
        <v>0</v>
      </c>
      <c r="W149" s="199">
        <f>'9'!$V149*W$13</f>
        <v>0</v>
      </c>
      <c r="X149" s="199">
        <f>'9'!$W149*W$13</f>
        <v>0</v>
      </c>
      <c r="Y149" s="199">
        <f>ВЗ!$V149*Y$13</f>
        <v>0</v>
      </c>
      <c r="Z149" s="199">
        <f>ВЗ!$W149*Y$13</f>
        <v>0</v>
      </c>
      <c r="AA149" s="199">
        <f>'ГС без пил 1000м гор'!$V149*AA$13</f>
        <v>0</v>
      </c>
      <c r="AB149" s="199">
        <f>'ГС без пил 1000м гор'!$W149*AA$13</f>
        <v>0</v>
      </c>
      <c r="AC149" s="199">
        <f>'ГС пил 1500м гор'!$V149*AC$13</f>
        <v>0</v>
      </c>
      <c r="AD149" s="199">
        <f>'ГС пил 1500м гор'!$W149*AC$13</f>
        <v>0</v>
      </c>
      <c r="AE149" s="199">
        <f>'ГС без пилот 1500м гор'!$V149*AE$13</f>
        <v>0</v>
      </c>
      <c r="AF149" s="199">
        <f>'ГС без пилот 1500м гор'!$W149*AE$13</f>
        <v>0</v>
      </c>
      <c r="AG149" s="199">
        <f>'ГСЮра без пил МГРП'!$V149*AG$13</f>
        <v>0</v>
      </c>
      <c r="AH149" s="199">
        <f>'ГСЮра без пил МГРП'!$W149*AG$13</f>
        <v>0</v>
      </c>
      <c r="AI149" s="199">
        <f>'ГСЮра пил МСГРП'!$V149*AI$13</f>
        <v>0</v>
      </c>
      <c r="AJ149" s="199">
        <f>'ГСЮра пил МСГРП'!$W149*AI$13</f>
        <v>0</v>
      </c>
      <c r="AK149" s="199">
        <f>'ГСЮра керн ГИС'!$V149*AK$13</f>
        <v>0</v>
      </c>
      <c r="AL149" s="199">
        <f>'ГСЮра керн ГИС'!$W149*AK$13</f>
        <v>0</v>
      </c>
      <c r="AM149" s="199">
        <f>Посл.скв.!$V149*AM$13</f>
        <v>0</v>
      </c>
      <c r="AN149" s="199">
        <f>Посл.скв.!$W149*AM$13</f>
        <v>0</v>
      </c>
      <c r="AO149" s="199">
        <f t="shared" si="27"/>
        <v>0</v>
      </c>
      <c r="AP149" s="199">
        <f t="shared" si="28"/>
        <v>0</v>
      </c>
    </row>
    <row r="150" spans="1:42" ht="14.25" outlineLevel="1">
      <c r="A150" s="202"/>
      <c r="B150" s="201"/>
      <c r="C150" s="502"/>
      <c r="D150" s="196">
        <f>'Перв. скв '!D150</f>
        <v>0</v>
      </c>
      <c r="E150" s="197">
        <f>'Перв. скв '!E150</f>
        <v>0</v>
      </c>
      <c r="F150" s="198">
        <f>'Перв. скв '!F150</f>
        <v>0</v>
      </c>
      <c r="G150" s="199">
        <f>'Перв. скв '!$V150*G$13</f>
        <v>0</v>
      </c>
      <c r="H150" s="199">
        <f>'Перв. скв '!$W150*G$13</f>
        <v>0</v>
      </c>
      <c r="I150" s="199">
        <f>'2'!$V150*I$13</f>
        <v>0</v>
      </c>
      <c r="J150" s="199">
        <f>'2'!$W150*I$13</f>
        <v>0</v>
      </c>
      <c r="K150" s="199">
        <f>'3'!$V150*K$13</f>
        <v>0</v>
      </c>
      <c r="L150" s="199">
        <f>'3'!$W150*K$13</f>
        <v>0</v>
      </c>
      <c r="M150" s="199">
        <f>'4'!$V150*M$13</f>
        <v>0</v>
      </c>
      <c r="N150" s="199">
        <f>'4'!$W150*M$13</f>
        <v>0</v>
      </c>
      <c r="O150" s="199">
        <f>'5'!$V150*O$13</f>
        <v>0</v>
      </c>
      <c r="P150" s="199">
        <f>'5'!$W150*O$13</f>
        <v>0</v>
      </c>
      <c r="Q150" s="199">
        <f>'6'!$V150*Q$13</f>
        <v>0</v>
      </c>
      <c r="R150" s="199">
        <f>'6'!$W150*Q$13</f>
        <v>0</v>
      </c>
      <c r="S150" s="199">
        <f>'7'!$V150*S$13</f>
        <v>0</v>
      </c>
      <c r="T150" s="199">
        <f>'7'!$W150*S$13</f>
        <v>0</v>
      </c>
      <c r="U150" s="199">
        <f>'8'!$V150*U$13</f>
        <v>0</v>
      </c>
      <c r="V150" s="199">
        <f>'8'!$W150*U$13</f>
        <v>0</v>
      </c>
      <c r="W150" s="199">
        <f>'9'!$V150*W$13</f>
        <v>0</v>
      </c>
      <c r="X150" s="199">
        <f>'9'!$W150*W$13</f>
        <v>0</v>
      </c>
      <c r="Y150" s="199">
        <f>ВЗ!$V150*Y$13</f>
        <v>0</v>
      </c>
      <c r="Z150" s="199">
        <f>ВЗ!$W150*Y$13</f>
        <v>0</v>
      </c>
      <c r="AA150" s="199">
        <f>'ГС без пил 1000м гор'!$V150*AA$13</f>
        <v>0</v>
      </c>
      <c r="AB150" s="199">
        <f>'ГС без пил 1000м гор'!$W150*AA$13</f>
        <v>0</v>
      </c>
      <c r="AC150" s="199">
        <f>'ГС пил 1500м гор'!$V150*AC$13</f>
        <v>0</v>
      </c>
      <c r="AD150" s="199">
        <f>'ГС пил 1500м гор'!$W150*AC$13</f>
        <v>0</v>
      </c>
      <c r="AE150" s="199">
        <f>'ГС без пилот 1500м гор'!$V150*AE$13</f>
        <v>0</v>
      </c>
      <c r="AF150" s="199">
        <f>'ГС без пилот 1500м гор'!$W150*AE$13</f>
        <v>0</v>
      </c>
      <c r="AG150" s="199">
        <f>'ГСЮра без пил МГРП'!$V150*AG$13</f>
        <v>0</v>
      </c>
      <c r="AH150" s="199">
        <f>'ГСЮра без пил МГРП'!$W150*AG$13</f>
        <v>0</v>
      </c>
      <c r="AI150" s="199">
        <f>'ГСЮра пил МСГРП'!$V150*AI$13</f>
        <v>0</v>
      </c>
      <c r="AJ150" s="199">
        <f>'ГСЮра пил МСГРП'!$W150*AI$13</f>
        <v>0</v>
      </c>
      <c r="AK150" s="199">
        <f>'ГСЮра керн ГИС'!$V150*AK$13</f>
        <v>0</v>
      </c>
      <c r="AL150" s="199">
        <f>'ГСЮра керн ГИС'!$W150*AK$13</f>
        <v>0</v>
      </c>
      <c r="AM150" s="199">
        <f>Посл.скв.!$V150*AM$13</f>
        <v>0</v>
      </c>
      <c r="AN150" s="199">
        <f>Посл.скв.!$W150*AM$13</f>
        <v>0</v>
      </c>
      <c r="AO150" s="199">
        <f t="shared" si="27"/>
        <v>0</v>
      </c>
      <c r="AP150" s="199">
        <f t="shared" si="28"/>
        <v>0</v>
      </c>
    </row>
    <row r="151" spans="1:42" ht="14.25" outlineLevel="1">
      <c r="A151" s="202"/>
      <c r="B151" s="201"/>
      <c r="C151" s="502"/>
      <c r="D151" s="196">
        <f>'Перв. скв '!D151</f>
        <v>0</v>
      </c>
      <c r="E151" s="197">
        <f>'Перв. скв '!E151</f>
        <v>0</v>
      </c>
      <c r="F151" s="198">
        <f>'Перв. скв '!F151</f>
        <v>0</v>
      </c>
      <c r="G151" s="199">
        <f>'Перв. скв '!$V151*G$13</f>
        <v>0</v>
      </c>
      <c r="H151" s="199">
        <f>'Перв. скв '!$W151*G$13</f>
        <v>0</v>
      </c>
      <c r="I151" s="199">
        <f>'2'!$V151*I$13</f>
        <v>0</v>
      </c>
      <c r="J151" s="199">
        <f>'2'!$W151*I$13</f>
        <v>0</v>
      </c>
      <c r="K151" s="199">
        <f>'3'!$V151*K$13</f>
        <v>0</v>
      </c>
      <c r="L151" s="199">
        <f>'3'!$W151*K$13</f>
        <v>0</v>
      </c>
      <c r="M151" s="199">
        <f>'4'!$V151*M$13</f>
        <v>0</v>
      </c>
      <c r="N151" s="199">
        <f>'4'!$W151*M$13</f>
        <v>0</v>
      </c>
      <c r="O151" s="199">
        <f>'5'!$V151*O$13</f>
        <v>0</v>
      </c>
      <c r="P151" s="199">
        <f>'5'!$W151*O$13</f>
        <v>0</v>
      </c>
      <c r="Q151" s="199">
        <f>'6'!$V151*Q$13</f>
        <v>0</v>
      </c>
      <c r="R151" s="199">
        <f>'6'!$W151*Q$13</f>
        <v>0</v>
      </c>
      <c r="S151" s="199">
        <f>'7'!$V151*S$13</f>
        <v>0</v>
      </c>
      <c r="T151" s="199">
        <f>'7'!$W151*S$13</f>
        <v>0</v>
      </c>
      <c r="U151" s="199">
        <f>'8'!$V151*U$13</f>
        <v>0</v>
      </c>
      <c r="V151" s="199">
        <f>'8'!$W151*U$13</f>
        <v>0</v>
      </c>
      <c r="W151" s="199">
        <f>'9'!$V151*W$13</f>
        <v>0</v>
      </c>
      <c r="X151" s="199">
        <f>'9'!$W151*W$13</f>
        <v>0</v>
      </c>
      <c r="Y151" s="199">
        <f>ВЗ!$V151*Y$13</f>
        <v>0</v>
      </c>
      <c r="Z151" s="199">
        <f>ВЗ!$W151*Y$13</f>
        <v>0</v>
      </c>
      <c r="AA151" s="199">
        <f>'ГС без пил 1000м гор'!$V151*AA$13</f>
        <v>0</v>
      </c>
      <c r="AB151" s="199">
        <f>'ГС без пил 1000м гор'!$W151*AA$13</f>
        <v>0</v>
      </c>
      <c r="AC151" s="199">
        <f>'ГС пил 1500м гор'!$V151*AC$13</f>
        <v>0</v>
      </c>
      <c r="AD151" s="199">
        <f>'ГС пил 1500м гор'!$W151*AC$13</f>
        <v>0</v>
      </c>
      <c r="AE151" s="199">
        <f>'ГС без пилот 1500м гор'!$V151*AE$13</f>
        <v>0</v>
      </c>
      <c r="AF151" s="199">
        <f>'ГС без пилот 1500м гор'!$W151*AE$13</f>
        <v>0</v>
      </c>
      <c r="AG151" s="199">
        <f>'ГСЮра без пил МГРП'!$V151*AG$13</f>
        <v>0</v>
      </c>
      <c r="AH151" s="199">
        <f>'ГСЮра без пил МГРП'!$W151*AG$13</f>
        <v>0</v>
      </c>
      <c r="AI151" s="199">
        <f>'ГСЮра пил МСГРП'!$V151*AI$13</f>
        <v>0</v>
      </c>
      <c r="AJ151" s="199">
        <f>'ГСЮра пил МСГРП'!$W151*AI$13</f>
        <v>0</v>
      </c>
      <c r="AK151" s="199">
        <f>'ГСЮра керн ГИС'!$V151*AK$13</f>
        <v>0</v>
      </c>
      <c r="AL151" s="199">
        <f>'ГСЮра керн ГИС'!$W151*AK$13</f>
        <v>0</v>
      </c>
      <c r="AM151" s="199">
        <f>Посл.скв.!$V151*AM$13</f>
        <v>0</v>
      </c>
      <c r="AN151" s="199">
        <f>Посл.скв.!$W151*AM$13</f>
        <v>0</v>
      </c>
      <c r="AO151" s="199">
        <f t="shared" si="27"/>
        <v>0</v>
      </c>
      <c r="AP151" s="199">
        <f t="shared" si="28"/>
        <v>0</v>
      </c>
    </row>
    <row r="152" spans="1:42" ht="14.25" outlineLevel="1">
      <c r="A152" s="202"/>
      <c r="B152" s="201"/>
      <c r="C152" s="503"/>
      <c r="D152" s="196">
        <f>'Перв. скв '!D152</f>
        <v>0</v>
      </c>
      <c r="E152" s="197">
        <f>'Перв. скв '!E152</f>
        <v>0</v>
      </c>
      <c r="F152" s="198">
        <f>'Перв. скв '!F152</f>
        <v>0</v>
      </c>
      <c r="G152" s="199">
        <f>'Перв. скв '!$V152*G$13</f>
        <v>0</v>
      </c>
      <c r="H152" s="199">
        <f>'Перв. скв '!$W152*G$13</f>
        <v>0</v>
      </c>
      <c r="I152" s="199">
        <f>'2'!$V152*I$13</f>
        <v>0</v>
      </c>
      <c r="J152" s="199">
        <f>'2'!$W152*I$13</f>
        <v>0</v>
      </c>
      <c r="K152" s="199">
        <f>'3'!$V152*K$13</f>
        <v>0</v>
      </c>
      <c r="L152" s="199">
        <f>'3'!$W152*K$13</f>
        <v>0</v>
      </c>
      <c r="M152" s="199">
        <f>'4'!$V152*M$13</f>
        <v>0</v>
      </c>
      <c r="N152" s="199">
        <f>'4'!$W152*M$13</f>
        <v>0</v>
      </c>
      <c r="O152" s="199">
        <f>'5'!$V152*O$13</f>
        <v>0</v>
      </c>
      <c r="P152" s="199">
        <f>'5'!$W152*O$13</f>
        <v>0</v>
      </c>
      <c r="Q152" s="199">
        <f>'6'!$V152*Q$13</f>
        <v>0</v>
      </c>
      <c r="R152" s="199">
        <f>'6'!$W152*Q$13</f>
        <v>0</v>
      </c>
      <c r="S152" s="199">
        <f>'7'!$V152*S$13</f>
        <v>0</v>
      </c>
      <c r="T152" s="199">
        <f>'7'!$W152*S$13</f>
        <v>0</v>
      </c>
      <c r="U152" s="199">
        <f>'8'!$V152*U$13</f>
        <v>0</v>
      </c>
      <c r="V152" s="199">
        <f>'8'!$W152*U$13</f>
        <v>0</v>
      </c>
      <c r="W152" s="199">
        <f>'9'!$V152*W$13</f>
        <v>0</v>
      </c>
      <c r="X152" s="199">
        <f>'9'!$W152*W$13</f>
        <v>0</v>
      </c>
      <c r="Y152" s="199">
        <f>ВЗ!$V152*Y$13</f>
        <v>0</v>
      </c>
      <c r="Z152" s="199">
        <f>ВЗ!$W152*Y$13</f>
        <v>0</v>
      </c>
      <c r="AA152" s="199">
        <f>'ГС без пил 1000м гор'!$V152*AA$13</f>
        <v>0</v>
      </c>
      <c r="AB152" s="199">
        <f>'ГС без пил 1000м гор'!$W152*AA$13</f>
        <v>0</v>
      </c>
      <c r="AC152" s="199">
        <f>'ГС пил 1500м гор'!$V152*AC$13</f>
        <v>0</v>
      </c>
      <c r="AD152" s="199">
        <f>'ГС пил 1500м гор'!$W152*AC$13</f>
        <v>0</v>
      </c>
      <c r="AE152" s="199">
        <f>'ГС без пилот 1500м гор'!$V152*AE$13</f>
        <v>0</v>
      </c>
      <c r="AF152" s="199">
        <f>'ГС без пилот 1500м гор'!$W152*AE$13</f>
        <v>0</v>
      </c>
      <c r="AG152" s="199">
        <f>'ГСЮра без пил МГРП'!$V152*AG$13</f>
        <v>0</v>
      </c>
      <c r="AH152" s="199">
        <f>'ГСЮра без пил МГРП'!$W152*AG$13</f>
        <v>0</v>
      </c>
      <c r="AI152" s="199">
        <f>'ГСЮра пил МСГРП'!$V152*AI$13</f>
        <v>0</v>
      </c>
      <c r="AJ152" s="199">
        <f>'ГСЮра пил МСГРП'!$W152*AI$13</f>
        <v>0</v>
      </c>
      <c r="AK152" s="199">
        <f>'ГСЮра керн ГИС'!$V152*AK$13</f>
        <v>0</v>
      </c>
      <c r="AL152" s="199">
        <f>'ГСЮра керн ГИС'!$W152*AK$13</f>
        <v>0</v>
      </c>
      <c r="AM152" s="199">
        <f>Посл.скв.!$V152*AM$13</f>
        <v>0</v>
      </c>
      <c r="AN152" s="199">
        <f>Посл.скв.!$W152*AM$13</f>
        <v>0</v>
      </c>
      <c r="AO152" s="199">
        <f t="shared" si="27"/>
        <v>0</v>
      </c>
      <c r="AP152" s="199">
        <f t="shared" si="28"/>
        <v>0</v>
      </c>
    </row>
    <row r="153" spans="1:42" ht="15" thickBot="1">
      <c r="A153" s="236"/>
      <c r="B153" s="237"/>
      <c r="C153" s="473" t="s">
        <v>34</v>
      </c>
      <c r="D153" s="474"/>
      <c r="E153" s="474"/>
      <c r="F153" s="474"/>
      <c r="G153" s="473"/>
      <c r="H153" s="474"/>
      <c r="I153" s="474"/>
      <c r="J153" s="474"/>
      <c r="K153" s="473"/>
      <c r="L153" s="474"/>
      <c r="M153" s="474"/>
      <c r="N153" s="474"/>
      <c r="O153" s="473"/>
      <c r="P153" s="474"/>
      <c r="Q153" s="474"/>
      <c r="R153" s="474"/>
      <c r="S153" s="473"/>
      <c r="T153" s="474"/>
      <c r="U153" s="474"/>
      <c r="V153" s="474"/>
      <c r="W153" s="473"/>
      <c r="X153" s="474"/>
      <c r="Y153" s="474"/>
      <c r="Z153" s="474"/>
      <c r="AA153" s="473"/>
      <c r="AB153" s="474"/>
      <c r="AC153" s="474"/>
      <c r="AD153" s="474"/>
      <c r="AE153" s="473"/>
      <c r="AF153" s="474"/>
      <c r="AG153" s="474"/>
      <c r="AH153" s="474"/>
      <c r="AI153" s="473"/>
      <c r="AJ153" s="474"/>
      <c r="AK153" s="474"/>
      <c r="AL153" s="474"/>
      <c r="AM153" s="473"/>
      <c r="AN153" s="474"/>
      <c r="AO153" s="474"/>
      <c r="AP153" s="474"/>
    </row>
    <row r="154" spans="1:42" ht="15" outlineLevel="1">
      <c r="A154" s="227"/>
      <c r="B154" s="228"/>
      <c r="C154" s="192">
        <f>'Перв. скв '!C154</f>
        <v>0</v>
      </c>
      <c r="D154" s="193" t="s">
        <v>162</v>
      </c>
      <c r="E154" s="230"/>
      <c r="F154" s="230"/>
      <c r="G154" s="231"/>
      <c r="H154" s="231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</row>
    <row r="155" spans="1:42" ht="14.25" outlineLevel="1">
      <c r="A155" s="200"/>
      <c r="B155" s="201"/>
      <c r="C155" s="501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196" t="str">
        <f>'Перв. скв '!D155</f>
        <v>Фиксированная ставка ННС</v>
      </c>
      <c r="E155" s="197">
        <f>'Перв. скв '!E155</f>
        <v>0</v>
      </c>
      <c r="F155" s="198" t="str">
        <f>'Перв. скв '!F155</f>
        <v>скв</v>
      </c>
      <c r="G155" s="199">
        <f>'Перв. скв '!$V155*G$13</f>
        <v>0</v>
      </c>
      <c r="H155" s="199">
        <f>'Перв. скв '!$W155*G$13</f>
        <v>0</v>
      </c>
      <c r="I155" s="199">
        <f>'2'!$V155*I$13</f>
        <v>0</v>
      </c>
      <c r="J155" s="199">
        <f>'2'!$W155*I$13</f>
        <v>0</v>
      </c>
      <c r="K155" s="199">
        <f>'3'!$V155*K$13</f>
        <v>0</v>
      </c>
      <c r="L155" s="199">
        <f>'3'!$W155*K$13</f>
        <v>0</v>
      </c>
      <c r="M155" s="199">
        <f>'4'!$V155*M$13</f>
        <v>0</v>
      </c>
      <c r="N155" s="199">
        <f>'4'!$W155*M$13</f>
        <v>0</v>
      </c>
      <c r="O155" s="199">
        <f>'5'!$V155*O$13</f>
        <v>0</v>
      </c>
      <c r="P155" s="199">
        <f>'5'!$W155*O$13</f>
        <v>0</v>
      </c>
      <c r="Q155" s="199">
        <f>'6'!$V155*Q$13</f>
        <v>0</v>
      </c>
      <c r="R155" s="199">
        <f>'6'!$W155*Q$13</f>
        <v>0</v>
      </c>
      <c r="S155" s="199">
        <f>'7'!$V155*S$13</f>
        <v>0</v>
      </c>
      <c r="T155" s="199">
        <f>'7'!$W155*S$13</f>
        <v>0</v>
      </c>
      <c r="U155" s="199">
        <f>'8'!$V155*U$13</f>
        <v>0</v>
      </c>
      <c r="V155" s="199">
        <f>'8'!$W155*U$13</f>
        <v>0</v>
      </c>
      <c r="W155" s="199">
        <f>'9'!$V155*W$13</f>
        <v>0</v>
      </c>
      <c r="X155" s="199">
        <f>'9'!$W155*W$13</f>
        <v>0</v>
      </c>
      <c r="Y155" s="199">
        <f>ВЗ!$V155*Y$13</f>
        <v>0</v>
      </c>
      <c r="Z155" s="199">
        <f>ВЗ!$W155*Y$13</f>
        <v>0</v>
      </c>
      <c r="AA155" s="199">
        <f>'ГС без пил 1000м гор'!$V155*AA$13</f>
        <v>0</v>
      </c>
      <c r="AB155" s="199">
        <f>'ГС без пил 1000м гор'!$W155*AA$13</f>
        <v>0</v>
      </c>
      <c r="AC155" s="199">
        <f>'ГС пил 1500м гор'!$V155*AC$13</f>
        <v>0</v>
      </c>
      <c r="AD155" s="199">
        <f>'ГС пил 1500м гор'!$W155*AC$13</f>
        <v>0</v>
      </c>
      <c r="AE155" s="199">
        <f>'ГС без пилот 1500м гор'!$V155*AE$13</f>
        <v>0</v>
      </c>
      <c r="AF155" s="199">
        <f>'ГС без пилот 1500м гор'!$W155*AE$13</f>
        <v>0</v>
      </c>
      <c r="AG155" s="199">
        <f>'ГСЮра без пил МГРП'!$V155*AG$13</f>
        <v>0</v>
      </c>
      <c r="AH155" s="199">
        <f>'ГСЮра без пил МГРП'!$W155*AG$13</f>
        <v>0</v>
      </c>
      <c r="AI155" s="199">
        <f>'ГСЮра пил МСГРП'!$V155*AI$13</f>
        <v>0</v>
      </c>
      <c r="AJ155" s="199">
        <f>'ГСЮра пил МСГРП'!$W155*AI$13</f>
        <v>0</v>
      </c>
      <c r="AK155" s="199">
        <f>'ГСЮра керн ГИС'!$V155*AK$13</f>
        <v>0</v>
      </c>
      <c r="AL155" s="199">
        <f>'ГСЮра керн ГИС'!$W155*AK$13</f>
        <v>0</v>
      </c>
      <c r="AM155" s="199">
        <f>Посл.скв.!$V155*AM$13</f>
        <v>0</v>
      </c>
      <c r="AN155" s="199">
        <f>Посл.скв.!$W155*AM$13</f>
        <v>0</v>
      </c>
      <c r="AO155" s="199">
        <f t="shared" ref="AO155:AO160" si="29">AM155+AK155+AI155+AG155+AE155+AC155+AA155+Y155++W155+U155+S155+Q155+M155+O155+K155+I155+G155</f>
        <v>0</v>
      </c>
      <c r="AP155" s="199">
        <f t="shared" ref="AP155:AP160" si="30">AN155+AL155+AJ155+AH155+AF155+AD155+AB155+Z155++X155+V155+T155+R155+N155+P155+L155+J155+H155</f>
        <v>0</v>
      </c>
    </row>
    <row r="156" spans="1:42" ht="14.25" outlineLevel="1">
      <c r="A156" s="200"/>
      <c r="B156" s="201"/>
      <c r="C156" s="502"/>
      <c r="D156" s="196" t="str">
        <f>'Перв. скв '!D156</f>
        <v>Фиксированная ставка ГС</v>
      </c>
      <c r="E156" s="197">
        <f>'Перв. скв '!E156</f>
        <v>0</v>
      </c>
      <c r="F156" s="198" t="str">
        <f>'Перв. скв '!F156</f>
        <v>скв</v>
      </c>
      <c r="G156" s="199">
        <f>'Перв. скв '!$V156*G$13</f>
        <v>0</v>
      </c>
      <c r="H156" s="199">
        <f>'Перв. скв '!$W156*G$13</f>
        <v>0</v>
      </c>
      <c r="I156" s="199">
        <f>'2'!$V156*I$13</f>
        <v>0</v>
      </c>
      <c r="J156" s="199">
        <f>'2'!$W156*I$13</f>
        <v>0</v>
      </c>
      <c r="K156" s="199">
        <f>'3'!$V156*K$13</f>
        <v>0</v>
      </c>
      <c r="L156" s="199">
        <f>'3'!$W156*K$13</f>
        <v>0</v>
      </c>
      <c r="M156" s="199">
        <f>'4'!$V156*M$13</f>
        <v>0</v>
      </c>
      <c r="N156" s="199">
        <f>'4'!$W156*M$13</f>
        <v>0</v>
      </c>
      <c r="O156" s="199">
        <f>'5'!$V156*O$13</f>
        <v>0</v>
      </c>
      <c r="P156" s="199">
        <f>'5'!$W156*O$13</f>
        <v>0</v>
      </c>
      <c r="Q156" s="199">
        <f>'6'!$V156*Q$13</f>
        <v>0</v>
      </c>
      <c r="R156" s="199">
        <f>'6'!$W156*Q$13</f>
        <v>0</v>
      </c>
      <c r="S156" s="199">
        <f>'7'!$V156*S$13</f>
        <v>0</v>
      </c>
      <c r="T156" s="199">
        <f>'7'!$W156*S$13</f>
        <v>0</v>
      </c>
      <c r="U156" s="199">
        <f>'8'!$V156*U$13</f>
        <v>0</v>
      </c>
      <c r="V156" s="199">
        <f>'8'!$W156*U$13</f>
        <v>0</v>
      </c>
      <c r="W156" s="199">
        <f>'9'!$V156*W$13</f>
        <v>0</v>
      </c>
      <c r="X156" s="199">
        <f>'9'!$W156*W$13</f>
        <v>0</v>
      </c>
      <c r="Y156" s="199">
        <f>ВЗ!$V156*Y$13</f>
        <v>0</v>
      </c>
      <c r="Z156" s="199">
        <f>ВЗ!$W156*Y$13</f>
        <v>0</v>
      </c>
      <c r="AA156" s="199">
        <f>'ГС без пил 1000м гор'!$V156*AA$13</f>
        <v>0</v>
      </c>
      <c r="AB156" s="199">
        <f>'ГС без пил 1000м гор'!$W156*AA$13</f>
        <v>0</v>
      </c>
      <c r="AC156" s="199">
        <f>'ГС пил 1500м гор'!$V156*AC$13</f>
        <v>0</v>
      </c>
      <c r="AD156" s="199">
        <f>'ГС пил 1500м гор'!$W156*AC$13</f>
        <v>0</v>
      </c>
      <c r="AE156" s="199">
        <f>'ГС без пилот 1500м гор'!$V156*AE$13</f>
        <v>0</v>
      </c>
      <c r="AF156" s="199">
        <f>'ГС без пилот 1500м гор'!$W156*AE$13</f>
        <v>0</v>
      </c>
      <c r="AG156" s="199">
        <f>'ГСЮра без пил МГРП'!$V156*AG$13</f>
        <v>0</v>
      </c>
      <c r="AH156" s="199">
        <f>'ГСЮра без пил МГРП'!$W156*AG$13</f>
        <v>0</v>
      </c>
      <c r="AI156" s="199">
        <f>'ГСЮра пил МСГРП'!$V156*AI$13</f>
        <v>0</v>
      </c>
      <c r="AJ156" s="199">
        <f>'ГСЮра пил МСГРП'!$W156*AI$13</f>
        <v>0</v>
      </c>
      <c r="AK156" s="199">
        <f>'ГСЮра керн ГИС'!$V156*AK$13</f>
        <v>0</v>
      </c>
      <c r="AL156" s="199">
        <f>'ГСЮра керн ГИС'!$W156*AK$13</f>
        <v>0</v>
      </c>
      <c r="AM156" s="199">
        <f>Посл.скв.!$V156*AM$13</f>
        <v>0</v>
      </c>
      <c r="AN156" s="199">
        <f>Посл.скв.!$W156*AM$13</f>
        <v>0</v>
      </c>
      <c r="AO156" s="199">
        <f t="shared" si="29"/>
        <v>0</v>
      </c>
      <c r="AP156" s="199">
        <f t="shared" si="30"/>
        <v>0</v>
      </c>
    </row>
    <row r="157" spans="1:42" ht="14.25" outlineLevel="1">
      <c r="A157" s="200"/>
      <c r="B157" s="201"/>
      <c r="C157" s="502"/>
      <c r="D157" s="196" t="str">
        <f>'Перв. скв '!D157</f>
        <v>Резерв 10 % на ГО</v>
      </c>
      <c r="E157" s="197">
        <f>'Перв. скв '!E157</f>
        <v>0</v>
      </c>
      <c r="F157" s="198" t="str">
        <f>'Перв. скв '!F157</f>
        <v>скв</v>
      </c>
      <c r="G157" s="199">
        <f>'Перв. скв '!$V157*G$13</f>
        <v>0</v>
      </c>
      <c r="H157" s="199">
        <f>'Перв. скв '!$W157*G$13</f>
        <v>0</v>
      </c>
      <c r="I157" s="199">
        <f>'2'!$V157*I$13</f>
        <v>0</v>
      </c>
      <c r="J157" s="199">
        <f>'2'!$W157*I$13</f>
        <v>0</v>
      </c>
      <c r="K157" s="199">
        <f>'3'!$V157*K$13</f>
        <v>0</v>
      </c>
      <c r="L157" s="199">
        <f>'3'!$W157*K$13</f>
        <v>0</v>
      </c>
      <c r="M157" s="199">
        <f>'4'!$V157*M$13</f>
        <v>0</v>
      </c>
      <c r="N157" s="199">
        <f>'4'!$W157*M$13</f>
        <v>0</v>
      </c>
      <c r="O157" s="199">
        <f>'5'!$V157*O$13</f>
        <v>0</v>
      </c>
      <c r="P157" s="199">
        <f>'5'!$W157*O$13</f>
        <v>0</v>
      </c>
      <c r="Q157" s="199">
        <f>'6'!$V157*Q$13</f>
        <v>0</v>
      </c>
      <c r="R157" s="199">
        <f>'6'!$W157*Q$13</f>
        <v>0</v>
      </c>
      <c r="S157" s="199">
        <f>'7'!$V157*S$13</f>
        <v>0</v>
      </c>
      <c r="T157" s="199">
        <f>'7'!$W157*S$13</f>
        <v>0</v>
      </c>
      <c r="U157" s="199">
        <f>'8'!$V157*U$13</f>
        <v>0</v>
      </c>
      <c r="V157" s="199">
        <f>'8'!$W157*U$13</f>
        <v>0</v>
      </c>
      <c r="W157" s="199">
        <f>'9'!$V157*W$13</f>
        <v>0</v>
      </c>
      <c r="X157" s="199">
        <f>'9'!$W157*W$13</f>
        <v>0</v>
      </c>
      <c r="Y157" s="199">
        <f>ВЗ!$V157*Y$13</f>
        <v>0</v>
      </c>
      <c r="Z157" s="199">
        <f>ВЗ!$W157*Y$13</f>
        <v>0</v>
      </c>
      <c r="AA157" s="199">
        <f>'ГС без пил 1000м гор'!$V157*AA$13</f>
        <v>0</v>
      </c>
      <c r="AB157" s="199">
        <f>'ГС без пил 1000м гор'!$W157*AA$13</f>
        <v>0</v>
      </c>
      <c r="AC157" s="199">
        <f>'ГС пил 1500м гор'!$V157*AC$13</f>
        <v>0</v>
      </c>
      <c r="AD157" s="199">
        <f>'ГС пил 1500м гор'!$W157*AC$13</f>
        <v>0</v>
      </c>
      <c r="AE157" s="199">
        <f>'ГС без пилот 1500м гор'!$V157*AE$13</f>
        <v>0</v>
      </c>
      <c r="AF157" s="199">
        <f>'ГС без пилот 1500м гор'!$W157*AE$13</f>
        <v>0</v>
      </c>
      <c r="AG157" s="199">
        <f>'ГСЮра без пил МГРП'!$V157*AG$13</f>
        <v>0</v>
      </c>
      <c r="AH157" s="199">
        <f>'ГСЮра без пил МГРП'!$W157*AG$13</f>
        <v>0</v>
      </c>
      <c r="AI157" s="199">
        <f>'ГСЮра пил МСГРП'!$V157*AI$13</f>
        <v>0</v>
      </c>
      <c r="AJ157" s="199">
        <f>'ГСЮра пил МСГРП'!$W157*AI$13</f>
        <v>0</v>
      </c>
      <c r="AK157" s="199">
        <f>'ГСЮра керн ГИС'!$V157*AK$13</f>
        <v>0</v>
      </c>
      <c r="AL157" s="199">
        <f>'ГСЮра керн ГИС'!$W157*AK$13</f>
        <v>0</v>
      </c>
      <c r="AM157" s="199">
        <f>Посл.скв.!$V157*AM$13</f>
        <v>0</v>
      </c>
      <c r="AN157" s="199">
        <f>Посл.скв.!$W157*AM$13</f>
        <v>0</v>
      </c>
      <c r="AO157" s="199">
        <f t="shared" si="29"/>
        <v>0</v>
      </c>
      <c r="AP157" s="199">
        <f t="shared" si="30"/>
        <v>0</v>
      </c>
    </row>
    <row r="158" spans="1:42" ht="14.25" outlineLevel="1">
      <c r="A158" s="200"/>
      <c r="B158" s="201"/>
      <c r="C158" s="502"/>
      <c r="D158" s="196" t="str">
        <f>'Перв. скв '!D158</f>
        <v>Ст-ть раствора и сеток для вибросит</v>
      </c>
      <c r="E158" s="197">
        <f>'Перв. скв '!E158</f>
        <v>0</v>
      </c>
      <c r="F158" s="198" t="str">
        <f>'Перв. скв '!F158</f>
        <v>скв</v>
      </c>
      <c r="G158" s="199">
        <f>'Перв. скв '!$V158*G$13</f>
        <v>2</v>
      </c>
      <c r="H158" s="199">
        <f>'Перв. скв '!$W158*G$13</f>
        <v>7669314.5029090922</v>
      </c>
      <c r="I158" s="199">
        <f>'2'!$V158*I$13</f>
        <v>0</v>
      </c>
      <c r="J158" s="199">
        <f>'2'!$W158*I$13</f>
        <v>0</v>
      </c>
      <c r="K158" s="199">
        <f>'3'!$V158*K$13</f>
        <v>0</v>
      </c>
      <c r="L158" s="199">
        <f>'3'!$W158*K$13</f>
        <v>0</v>
      </c>
      <c r="M158" s="199">
        <f>'4'!$V158*M$13</f>
        <v>0</v>
      </c>
      <c r="N158" s="199">
        <f>'4'!$W158*M$13</f>
        <v>0</v>
      </c>
      <c r="O158" s="199">
        <f>'5'!$V158*O$13</f>
        <v>0</v>
      </c>
      <c r="P158" s="199">
        <f>'5'!$W158*O$13</f>
        <v>0</v>
      </c>
      <c r="Q158" s="199">
        <f>'6'!$V158*Q$13</f>
        <v>0</v>
      </c>
      <c r="R158" s="199">
        <f>'6'!$W158*Q$13</f>
        <v>0</v>
      </c>
      <c r="S158" s="199">
        <f>'7'!$V158*S$13</f>
        <v>0</v>
      </c>
      <c r="T158" s="199">
        <f>'7'!$W158*S$13</f>
        <v>0</v>
      </c>
      <c r="U158" s="199">
        <f>'8'!$V158*U$13</f>
        <v>0</v>
      </c>
      <c r="V158" s="199">
        <f>'8'!$W158*U$13</f>
        <v>0</v>
      </c>
      <c r="W158" s="199">
        <f>'9'!$V158*W$13</f>
        <v>0</v>
      </c>
      <c r="X158" s="199">
        <f>'9'!$W158*W$13</f>
        <v>0</v>
      </c>
      <c r="Y158" s="199">
        <f>ВЗ!$V158*Y$13</f>
        <v>2</v>
      </c>
      <c r="Z158" s="199">
        <f>ВЗ!$W158*Y$13</f>
        <v>1061249.92</v>
      </c>
      <c r="AA158" s="199">
        <f>'ГС без пил 1000м гор'!$V158*AA$13</f>
        <v>8</v>
      </c>
      <c r="AB158" s="199">
        <f>'ГС без пил 1000м гор'!$W158*AA$13</f>
        <v>55017781.937000006</v>
      </c>
      <c r="AC158" s="199">
        <f>'ГС пил 1500м гор'!$V158*AC$13</f>
        <v>0</v>
      </c>
      <c r="AD158" s="199">
        <f>'ГС пил 1500м гор'!$W158*AC$13</f>
        <v>0</v>
      </c>
      <c r="AE158" s="199">
        <f>'ГС без пилот 1500м гор'!$V158*AE$13</f>
        <v>6</v>
      </c>
      <c r="AF158" s="199">
        <f>'ГС без пилот 1500м гор'!$W158*AE$13</f>
        <v>26343985.056000002</v>
      </c>
      <c r="AG158" s="199">
        <f>'ГСЮра без пил МГРП'!$V158*AG$13</f>
        <v>9</v>
      </c>
      <c r="AH158" s="199">
        <f>'ГСЮра без пил МГРП'!$W158*AG$13</f>
        <v>34511915.263090916</v>
      </c>
      <c r="AI158" s="199">
        <f>'ГСЮра пил МСГРП'!$V158*AI$13</f>
        <v>4</v>
      </c>
      <c r="AJ158" s="199">
        <f>'ГСЮра пил МСГРП'!$W158*AI$13</f>
        <v>19650123.352000002</v>
      </c>
      <c r="AK158" s="199">
        <f>'ГСЮра керн ГИС'!$V158*AK$13</f>
        <v>1</v>
      </c>
      <c r="AL158" s="199">
        <f>'ГСЮра керн ГИС'!$W158*AK$13</f>
        <v>5835905.8200000003</v>
      </c>
      <c r="AM158" s="199">
        <f>Посл.скв.!$V158*AM$13</f>
        <v>0</v>
      </c>
      <c r="AN158" s="199">
        <f>Посл.скв.!$W158*AM$13</f>
        <v>0</v>
      </c>
      <c r="AO158" s="199">
        <f t="shared" si="29"/>
        <v>32</v>
      </c>
      <c r="AP158" s="199">
        <f t="shared" si="30"/>
        <v>150090275.85100001</v>
      </c>
    </row>
    <row r="159" spans="1:42" ht="14.25" outlineLevel="1">
      <c r="A159" s="200"/>
      <c r="B159" s="201"/>
      <c r="C159" s="502"/>
      <c r="D159" s="196" t="str">
        <f>'Перв. скв '!D159</f>
        <v>Ст-ть инженерного сопровождения</v>
      </c>
      <c r="E159" s="197">
        <f>'Перв. скв '!E159</f>
        <v>0</v>
      </c>
      <c r="F159" s="198" t="str">
        <f>'Перв. скв '!F159</f>
        <v>скв</v>
      </c>
      <c r="G159" s="199">
        <f>'Перв. скв '!$V159*G$13</f>
        <v>68</v>
      </c>
      <c r="H159" s="199">
        <f>'Перв. скв '!$W159*G$13</f>
        <v>918000</v>
      </c>
      <c r="I159" s="199">
        <f>'2'!$V159*I$13</f>
        <v>0</v>
      </c>
      <c r="J159" s="199">
        <f>'2'!$W159*I$13</f>
        <v>0</v>
      </c>
      <c r="K159" s="199">
        <f>'3'!$V159*K$13</f>
        <v>0</v>
      </c>
      <c r="L159" s="199">
        <f>'3'!$W159*K$13</f>
        <v>0</v>
      </c>
      <c r="M159" s="199">
        <f>'4'!$V159*M$13</f>
        <v>0</v>
      </c>
      <c r="N159" s="199">
        <f>'4'!$W159*M$13</f>
        <v>0</v>
      </c>
      <c r="O159" s="199">
        <f>'5'!$V159*O$13</f>
        <v>0</v>
      </c>
      <c r="P159" s="199">
        <f>'5'!$W159*O$13</f>
        <v>0</v>
      </c>
      <c r="Q159" s="199">
        <f>'6'!$V159*Q$13</f>
        <v>0</v>
      </c>
      <c r="R159" s="199">
        <f>'6'!$W159*Q$13</f>
        <v>0</v>
      </c>
      <c r="S159" s="199">
        <f>'7'!$V159*S$13</f>
        <v>0</v>
      </c>
      <c r="T159" s="199">
        <f>'7'!$W159*S$13</f>
        <v>0</v>
      </c>
      <c r="U159" s="199">
        <f>'8'!$V159*U$13</f>
        <v>0</v>
      </c>
      <c r="V159" s="199">
        <f>'8'!$W159*U$13</f>
        <v>0</v>
      </c>
      <c r="W159" s="199">
        <f>'9'!$V159*W$13</f>
        <v>0</v>
      </c>
      <c r="X159" s="199">
        <f>'9'!$W159*W$13</f>
        <v>0</v>
      </c>
      <c r="Y159" s="199">
        <f>ВЗ!$V159*Y$13</f>
        <v>80</v>
      </c>
      <c r="Z159" s="199">
        <f>ВЗ!$W159*Y$13</f>
        <v>1080000</v>
      </c>
      <c r="AA159" s="199">
        <f>'ГС без пил 1000м гор'!$V159*AA$13</f>
        <v>264</v>
      </c>
      <c r="AB159" s="199">
        <f>'ГС без пил 1000м гор'!$W159*AA$13</f>
        <v>3564000</v>
      </c>
      <c r="AC159" s="199">
        <f>'ГС пил 1500м гор'!$V159*AC$13</f>
        <v>0</v>
      </c>
      <c r="AD159" s="199">
        <f>'ГС пил 1500м гор'!$W159*AC$13</f>
        <v>0</v>
      </c>
      <c r="AE159" s="199">
        <f>'ГС без пилот 1500м гор'!$V159*AE$13</f>
        <v>204</v>
      </c>
      <c r="AF159" s="199">
        <f>'ГС без пилот 1500м гор'!$W159*AE$13</f>
        <v>2754000</v>
      </c>
      <c r="AG159" s="199">
        <f>'ГСЮра без пил МГРП'!$V159*AG$13</f>
        <v>306</v>
      </c>
      <c r="AH159" s="199">
        <f>'ГСЮра без пил МГРП'!$W159*AG$13</f>
        <v>4131000</v>
      </c>
      <c r="AI159" s="199">
        <f>'ГСЮра пил МСГРП'!$V159*AI$13</f>
        <v>164</v>
      </c>
      <c r="AJ159" s="199">
        <f>'ГСЮра пил МСГРП'!$W159*AI$13</f>
        <v>2214000</v>
      </c>
      <c r="AK159" s="199">
        <f>'ГСЮра керн ГИС'!$V159*AK$13</f>
        <v>75.999999999999986</v>
      </c>
      <c r="AL159" s="199">
        <f>'ГСЮра керн ГИС'!$W159*AK$13</f>
        <v>1026000</v>
      </c>
      <c r="AM159" s="199">
        <f>Посл.скв.!$V159*AM$13</f>
        <v>0</v>
      </c>
      <c r="AN159" s="199">
        <f>Посл.скв.!$W159*AM$13</f>
        <v>0</v>
      </c>
      <c r="AO159" s="199">
        <f t="shared" si="29"/>
        <v>1162</v>
      </c>
      <c r="AP159" s="199">
        <f t="shared" si="30"/>
        <v>15687000</v>
      </c>
    </row>
    <row r="160" spans="1:42" ht="14.25" outlineLevel="1">
      <c r="A160" s="200"/>
      <c r="B160" s="201"/>
      <c r="C160" s="502"/>
      <c r="D160" s="196">
        <f>'Перв. скв '!D160</f>
        <v>0</v>
      </c>
      <c r="E160" s="197">
        <f>'Перв. скв '!E160</f>
        <v>0</v>
      </c>
      <c r="F160" s="198" t="str">
        <f>'Перв. скв '!F160</f>
        <v>скв</v>
      </c>
      <c r="G160" s="199">
        <f>'Перв. скв '!$V160*G$13</f>
        <v>0</v>
      </c>
      <c r="H160" s="199">
        <f>'Перв. скв '!$W160*G$13</f>
        <v>0</v>
      </c>
      <c r="I160" s="199">
        <f>'2'!$V160*I$13</f>
        <v>0</v>
      </c>
      <c r="J160" s="199">
        <f>'2'!$W160*I$13</f>
        <v>0</v>
      </c>
      <c r="K160" s="199">
        <f>'3'!$V160*K$13</f>
        <v>0</v>
      </c>
      <c r="L160" s="199">
        <f>'3'!$W160*K$13</f>
        <v>0</v>
      </c>
      <c r="M160" s="199">
        <f>'4'!$V160*M$13</f>
        <v>0</v>
      </c>
      <c r="N160" s="199">
        <f>'4'!$W160*M$13</f>
        <v>0</v>
      </c>
      <c r="O160" s="199">
        <f>'5'!$V160*O$13</f>
        <v>0</v>
      </c>
      <c r="P160" s="199">
        <f>'5'!$W160*O$13</f>
        <v>0</v>
      </c>
      <c r="Q160" s="199">
        <f>'6'!$V160*Q$13</f>
        <v>0</v>
      </c>
      <c r="R160" s="199">
        <f>'6'!$W160*Q$13</f>
        <v>0</v>
      </c>
      <c r="S160" s="199">
        <f>'7'!$V160*S$13</f>
        <v>0</v>
      </c>
      <c r="T160" s="199">
        <f>'7'!$W160*S$13</f>
        <v>0</v>
      </c>
      <c r="U160" s="199">
        <f>'8'!$V160*U$13</f>
        <v>0</v>
      </c>
      <c r="V160" s="199">
        <f>'8'!$W160*U$13</f>
        <v>0</v>
      </c>
      <c r="W160" s="199">
        <f>'9'!$V160*W$13</f>
        <v>0</v>
      </c>
      <c r="X160" s="199">
        <f>'9'!$W160*W$13</f>
        <v>0</v>
      </c>
      <c r="Y160" s="199">
        <f>ВЗ!$V160*Y$13</f>
        <v>0</v>
      </c>
      <c r="Z160" s="199">
        <f>ВЗ!$W160*Y$13</f>
        <v>0</v>
      </c>
      <c r="AA160" s="199">
        <f>'ГС без пил 1000м гор'!$V160*AA$13</f>
        <v>0</v>
      </c>
      <c r="AB160" s="199">
        <f>'ГС без пил 1000м гор'!$W160*AA$13</f>
        <v>0</v>
      </c>
      <c r="AC160" s="199">
        <f>'ГС пил 1500м гор'!$V160*AC$13</f>
        <v>0</v>
      </c>
      <c r="AD160" s="199">
        <f>'ГС пил 1500м гор'!$W160*AC$13</f>
        <v>0</v>
      </c>
      <c r="AE160" s="199">
        <f>'ГС без пилот 1500м гор'!$V160*AE$13</f>
        <v>0</v>
      </c>
      <c r="AF160" s="199">
        <f>'ГС без пилот 1500м гор'!$W160*AE$13</f>
        <v>0</v>
      </c>
      <c r="AG160" s="199">
        <f>'ГСЮра без пил МГРП'!$V160*AG$13</f>
        <v>0</v>
      </c>
      <c r="AH160" s="199">
        <f>'ГСЮра без пил МГРП'!$W160*AG$13</f>
        <v>0</v>
      </c>
      <c r="AI160" s="199">
        <f>'ГСЮра пил МСГРП'!$V160*AI$13</f>
        <v>0</v>
      </c>
      <c r="AJ160" s="199">
        <f>'ГСЮра пил МСГРП'!$W160*AI$13</f>
        <v>0</v>
      </c>
      <c r="AK160" s="199">
        <f>'ГСЮра керн ГИС'!$V160*AK$13</f>
        <v>0</v>
      </c>
      <c r="AL160" s="199">
        <f>'ГСЮра керн ГИС'!$W160*AK$13</f>
        <v>0</v>
      </c>
      <c r="AM160" s="199">
        <f>Посл.скв.!$V160*AM$13</f>
        <v>0</v>
      </c>
      <c r="AN160" s="199">
        <f>Посл.скв.!$W160*AM$13</f>
        <v>0</v>
      </c>
      <c r="AO160" s="199">
        <f t="shared" si="29"/>
        <v>0</v>
      </c>
      <c r="AP160" s="199">
        <f t="shared" si="30"/>
        <v>0</v>
      </c>
    </row>
    <row r="161" spans="1:42" ht="14.25" outlineLevel="1">
      <c r="A161" s="202"/>
      <c r="B161" s="201"/>
      <c r="C161" s="502"/>
      <c r="D161" s="196">
        <f>'Перв. скв '!D161</f>
        <v>0</v>
      </c>
      <c r="E161" s="197">
        <f>'Перв. скв '!E161</f>
        <v>0</v>
      </c>
      <c r="F161" s="198">
        <f>'Перв. скв '!F161</f>
        <v>0</v>
      </c>
      <c r="G161" s="199">
        <f>'Перв. скв '!$V161*G$13</f>
        <v>0</v>
      </c>
      <c r="H161" s="199">
        <f>'Перв. скв '!$W161*G$13</f>
        <v>0</v>
      </c>
      <c r="I161" s="199">
        <f>'2'!$V161*I$13</f>
        <v>0</v>
      </c>
      <c r="J161" s="199">
        <f>'2'!$W161*I$13</f>
        <v>0</v>
      </c>
      <c r="K161" s="199">
        <f>'3'!$V161*K$13</f>
        <v>0</v>
      </c>
      <c r="L161" s="199">
        <f>'3'!$W161*K$13</f>
        <v>0</v>
      </c>
      <c r="M161" s="199">
        <f>'4'!$V161*M$13</f>
        <v>0</v>
      </c>
      <c r="N161" s="199">
        <f>'4'!$W161*M$13</f>
        <v>0</v>
      </c>
      <c r="O161" s="199">
        <f>'5'!$V161*O$13</f>
        <v>0</v>
      </c>
      <c r="P161" s="199">
        <f>'5'!$W161*O$13</f>
        <v>0</v>
      </c>
      <c r="Q161" s="199">
        <f>'6'!$V161*Q$13</f>
        <v>0</v>
      </c>
      <c r="R161" s="199">
        <f>'6'!$W161*Q$13</f>
        <v>0</v>
      </c>
      <c r="S161" s="199">
        <f>'7'!$V161*S$13</f>
        <v>0</v>
      </c>
      <c r="T161" s="199">
        <f>'7'!$W161*S$13</f>
        <v>0</v>
      </c>
      <c r="U161" s="199">
        <f>'8'!$V161*U$13</f>
        <v>0</v>
      </c>
      <c r="V161" s="199">
        <f>'8'!$W161*U$13</f>
        <v>0</v>
      </c>
      <c r="W161" s="199">
        <f>'9'!$V161*W$13</f>
        <v>0</v>
      </c>
      <c r="X161" s="199">
        <f>'9'!$W161*W$13</f>
        <v>0</v>
      </c>
      <c r="Y161" s="199">
        <f>ВЗ!$V161*Y$13</f>
        <v>0</v>
      </c>
      <c r="Z161" s="199">
        <f>ВЗ!$W161*Y$13</f>
        <v>0</v>
      </c>
      <c r="AA161" s="199">
        <f>'ГС без пил 1000м гор'!$V161*AA$13</f>
        <v>0</v>
      </c>
      <c r="AB161" s="199">
        <f>'ГС без пил 1000м гор'!$W161*AA$13</f>
        <v>0</v>
      </c>
      <c r="AC161" s="199">
        <f>'ГС пил 1500м гор'!$V161*AC$13</f>
        <v>0</v>
      </c>
      <c r="AD161" s="199">
        <f>'ГС пил 1500м гор'!$W161*AC$13</f>
        <v>0</v>
      </c>
      <c r="AE161" s="199">
        <f>'ГС без пилот 1500м гор'!$V161*AE$13</f>
        <v>0</v>
      </c>
      <c r="AF161" s="199">
        <f>'ГС без пилот 1500м гор'!$W161*AE$13</f>
        <v>0</v>
      </c>
      <c r="AG161" s="199">
        <f>'ГСЮра без пил МГРП'!$V161*AG$13</f>
        <v>0</v>
      </c>
      <c r="AH161" s="199">
        <f>'ГСЮра без пил МГРП'!$W161*AG$13</f>
        <v>0</v>
      </c>
      <c r="AI161" s="199">
        <f>'ГСЮра пил МСГРП'!$V161*AI$13</f>
        <v>0</v>
      </c>
      <c r="AJ161" s="199">
        <f>'ГСЮра пил МСГРП'!$W161*AI$13</f>
        <v>0</v>
      </c>
      <c r="AK161" s="199">
        <f>'ГСЮра керн ГИС'!$V161*AK$13</f>
        <v>0</v>
      </c>
      <c r="AL161" s="199">
        <f>'ГСЮра керн ГИС'!$W161*AK$13</f>
        <v>0</v>
      </c>
      <c r="AM161" s="199">
        <f>Посл.скв.!$V161*AM$13</f>
        <v>0</v>
      </c>
      <c r="AN161" s="199">
        <f>Посл.скв.!$W161*AM$13</f>
        <v>0</v>
      </c>
      <c r="AO161" s="199">
        <f t="shared" ref="AO161:AO169" si="31">AM161+AK161+AI161+AG161+AE161+AC161+AA161+Y161++W161+U161+S161+Q161+M161+O161+K161+I161+G161</f>
        <v>0</v>
      </c>
      <c r="AP161" s="199">
        <f t="shared" ref="AP161:AP169" si="32">AN161+AL161+AJ161+AH161+AF161+AD161+AB161+Z161++X161+V161+T161+R161+N161+P161+L161+J161+H161</f>
        <v>0</v>
      </c>
    </row>
    <row r="162" spans="1:42" ht="14.25" outlineLevel="1">
      <c r="A162" s="202"/>
      <c r="B162" s="201"/>
      <c r="C162" s="502"/>
      <c r="D162" s="196">
        <f>'Перв. скв '!D162</f>
        <v>0</v>
      </c>
      <c r="E162" s="197">
        <f>'Перв. скв '!E162</f>
        <v>0</v>
      </c>
      <c r="F162" s="198">
        <f>'Перв. скв '!F162</f>
        <v>0</v>
      </c>
      <c r="G162" s="199">
        <f>'Перв. скв '!$V162*G$13</f>
        <v>0</v>
      </c>
      <c r="H162" s="199">
        <f>'Перв. скв '!$W162*G$13</f>
        <v>0</v>
      </c>
      <c r="I162" s="199">
        <f>'2'!$V162*I$13</f>
        <v>0</v>
      </c>
      <c r="J162" s="199">
        <f>'2'!$W162*I$13</f>
        <v>0</v>
      </c>
      <c r="K162" s="199">
        <f>'3'!$V162*K$13</f>
        <v>0</v>
      </c>
      <c r="L162" s="199">
        <f>'3'!$W162*K$13</f>
        <v>0</v>
      </c>
      <c r="M162" s="199">
        <f>'4'!$V162*M$13</f>
        <v>0</v>
      </c>
      <c r="N162" s="199">
        <f>'4'!$W162*M$13</f>
        <v>0</v>
      </c>
      <c r="O162" s="199">
        <f>'5'!$V162*O$13</f>
        <v>0</v>
      </c>
      <c r="P162" s="199">
        <f>'5'!$W162*O$13</f>
        <v>0</v>
      </c>
      <c r="Q162" s="199">
        <f>'6'!$V162*Q$13</f>
        <v>0</v>
      </c>
      <c r="R162" s="199">
        <f>'6'!$W162*Q$13</f>
        <v>0</v>
      </c>
      <c r="S162" s="199">
        <f>'7'!$V162*S$13</f>
        <v>0</v>
      </c>
      <c r="T162" s="199">
        <f>'7'!$W162*S$13</f>
        <v>0</v>
      </c>
      <c r="U162" s="199">
        <f>'8'!$V162*U$13</f>
        <v>0</v>
      </c>
      <c r="V162" s="199">
        <f>'8'!$W162*U$13</f>
        <v>0</v>
      </c>
      <c r="W162" s="199">
        <f>'9'!$V162*W$13</f>
        <v>0</v>
      </c>
      <c r="X162" s="199">
        <f>'9'!$W162*W$13</f>
        <v>0</v>
      </c>
      <c r="Y162" s="199">
        <f>ВЗ!$V162*Y$13</f>
        <v>0</v>
      </c>
      <c r="Z162" s="199">
        <f>ВЗ!$W162*Y$13</f>
        <v>0</v>
      </c>
      <c r="AA162" s="199">
        <f>'ГС без пил 1000м гор'!$V162*AA$13</f>
        <v>0</v>
      </c>
      <c r="AB162" s="199">
        <f>'ГС без пил 1000м гор'!$W162*AA$13</f>
        <v>0</v>
      </c>
      <c r="AC162" s="199">
        <f>'ГС пил 1500м гор'!$V162*AC$13</f>
        <v>0</v>
      </c>
      <c r="AD162" s="199">
        <f>'ГС пил 1500м гор'!$W162*AC$13</f>
        <v>0</v>
      </c>
      <c r="AE162" s="199">
        <f>'ГС без пилот 1500м гор'!$V162*AE$13</f>
        <v>0</v>
      </c>
      <c r="AF162" s="199">
        <f>'ГС без пилот 1500м гор'!$W162*AE$13</f>
        <v>0</v>
      </c>
      <c r="AG162" s="199">
        <f>'ГСЮра без пил МГРП'!$V162*AG$13</f>
        <v>0</v>
      </c>
      <c r="AH162" s="199">
        <f>'ГСЮра без пил МГРП'!$W162*AG$13</f>
        <v>0</v>
      </c>
      <c r="AI162" s="199">
        <f>'ГСЮра пил МСГРП'!$V162*AI$13</f>
        <v>0</v>
      </c>
      <c r="AJ162" s="199">
        <f>'ГСЮра пил МСГРП'!$W162*AI$13</f>
        <v>0</v>
      </c>
      <c r="AK162" s="199">
        <f>'ГСЮра керн ГИС'!$V162*AK$13</f>
        <v>0</v>
      </c>
      <c r="AL162" s="199">
        <f>'ГСЮра керн ГИС'!$W162*AK$13</f>
        <v>0</v>
      </c>
      <c r="AM162" s="199">
        <f>Посл.скв.!$V162*AM$13</f>
        <v>0</v>
      </c>
      <c r="AN162" s="199">
        <f>Посл.скв.!$W162*AM$13</f>
        <v>0</v>
      </c>
      <c r="AO162" s="199">
        <f t="shared" si="31"/>
        <v>0</v>
      </c>
      <c r="AP162" s="199">
        <f t="shared" si="32"/>
        <v>0</v>
      </c>
    </row>
    <row r="163" spans="1:42" ht="14.25" outlineLevel="1">
      <c r="A163" s="202"/>
      <c r="B163" s="201"/>
      <c r="C163" s="502"/>
      <c r="D163" s="196">
        <f>'Перв. скв '!D163</f>
        <v>0</v>
      </c>
      <c r="E163" s="197">
        <f>'Перв. скв '!E163</f>
        <v>0</v>
      </c>
      <c r="F163" s="198">
        <f>'Перв. скв '!F163</f>
        <v>0</v>
      </c>
      <c r="G163" s="199">
        <f>'Перв. скв '!$V163*G$13</f>
        <v>0</v>
      </c>
      <c r="H163" s="199">
        <f>'Перв. скв '!$W163*G$13</f>
        <v>0</v>
      </c>
      <c r="I163" s="199">
        <f>'2'!$V163*I$13</f>
        <v>0</v>
      </c>
      <c r="J163" s="199">
        <f>'2'!$W163*I$13</f>
        <v>0</v>
      </c>
      <c r="K163" s="199">
        <f>'3'!$V163*K$13</f>
        <v>0</v>
      </c>
      <c r="L163" s="199">
        <f>'3'!$W163*K$13</f>
        <v>0</v>
      </c>
      <c r="M163" s="199">
        <f>'4'!$V163*M$13</f>
        <v>0</v>
      </c>
      <c r="N163" s="199">
        <f>'4'!$W163*M$13</f>
        <v>0</v>
      </c>
      <c r="O163" s="199">
        <f>'5'!$V163*O$13</f>
        <v>0</v>
      </c>
      <c r="P163" s="199">
        <f>'5'!$W163*O$13</f>
        <v>0</v>
      </c>
      <c r="Q163" s="199">
        <f>'6'!$V163*Q$13</f>
        <v>0</v>
      </c>
      <c r="R163" s="199">
        <f>'6'!$W163*Q$13</f>
        <v>0</v>
      </c>
      <c r="S163" s="199">
        <f>'7'!$V163*S$13</f>
        <v>0</v>
      </c>
      <c r="T163" s="199">
        <f>'7'!$W163*S$13</f>
        <v>0</v>
      </c>
      <c r="U163" s="199">
        <f>'8'!$V163*U$13</f>
        <v>0</v>
      </c>
      <c r="V163" s="199">
        <f>'8'!$W163*U$13</f>
        <v>0</v>
      </c>
      <c r="W163" s="199">
        <f>'9'!$V163*W$13</f>
        <v>0</v>
      </c>
      <c r="X163" s="199">
        <f>'9'!$W163*W$13</f>
        <v>0</v>
      </c>
      <c r="Y163" s="199">
        <f>ВЗ!$V163*Y$13</f>
        <v>0</v>
      </c>
      <c r="Z163" s="199">
        <f>ВЗ!$W163*Y$13</f>
        <v>0</v>
      </c>
      <c r="AA163" s="199">
        <f>'ГС без пил 1000м гор'!$V163*AA$13</f>
        <v>0</v>
      </c>
      <c r="AB163" s="199">
        <f>'ГС без пил 1000м гор'!$W163*AA$13</f>
        <v>0</v>
      </c>
      <c r="AC163" s="199">
        <f>'ГС пил 1500м гор'!$V163*AC$13</f>
        <v>0</v>
      </c>
      <c r="AD163" s="199">
        <f>'ГС пил 1500м гор'!$W163*AC$13</f>
        <v>0</v>
      </c>
      <c r="AE163" s="199">
        <f>'ГС без пилот 1500м гор'!$V163*AE$13</f>
        <v>0</v>
      </c>
      <c r="AF163" s="199">
        <f>'ГС без пилот 1500м гор'!$W163*AE$13</f>
        <v>0</v>
      </c>
      <c r="AG163" s="199">
        <f>'ГСЮра без пил МГРП'!$V163*AG$13</f>
        <v>0</v>
      </c>
      <c r="AH163" s="199">
        <f>'ГСЮра без пил МГРП'!$W163*AG$13</f>
        <v>0</v>
      </c>
      <c r="AI163" s="199">
        <f>'ГСЮра пил МСГРП'!$V163*AI$13</f>
        <v>0</v>
      </c>
      <c r="AJ163" s="199">
        <f>'ГСЮра пил МСГРП'!$W163*AI$13</f>
        <v>0</v>
      </c>
      <c r="AK163" s="199">
        <f>'ГСЮра керн ГИС'!$V163*AK$13</f>
        <v>0</v>
      </c>
      <c r="AL163" s="199">
        <f>'ГСЮра керн ГИС'!$W163*AK$13</f>
        <v>0</v>
      </c>
      <c r="AM163" s="199">
        <f>Посл.скв.!$V163*AM$13</f>
        <v>0</v>
      </c>
      <c r="AN163" s="199">
        <f>Посл.скв.!$W163*AM$13</f>
        <v>0</v>
      </c>
      <c r="AO163" s="199">
        <f t="shared" si="31"/>
        <v>0</v>
      </c>
      <c r="AP163" s="199">
        <f t="shared" si="32"/>
        <v>0</v>
      </c>
    </row>
    <row r="164" spans="1:42" ht="14.25" outlineLevel="1">
      <c r="A164" s="202"/>
      <c r="B164" s="201"/>
      <c r="C164" s="502"/>
      <c r="D164" s="196">
        <f>'Перв. скв '!D164</f>
        <v>0</v>
      </c>
      <c r="E164" s="197">
        <f>'Перв. скв '!E164</f>
        <v>0</v>
      </c>
      <c r="F164" s="198">
        <f>'Перв. скв '!F164</f>
        <v>0</v>
      </c>
      <c r="G164" s="199">
        <f>'Перв. скв '!$V164*G$13</f>
        <v>0</v>
      </c>
      <c r="H164" s="199">
        <f>'Перв. скв '!$W164*G$13</f>
        <v>0</v>
      </c>
      <c r="I164" s="199">
        <f>'2'!$V164*I$13</f>
        <v>0</v>
      </c>
      <c r="J164" s="199">
        <f>'2'!$W164*I$13</f>
        <v>0</v>
      </c>
      <c r="K164" s="199">
        <f>'3'!$V164*K$13</f>
        <v>0</v>
      </c>
      <c r="L164" s="199">
        <f>'3'!$W164*K$13</f>
        <v>0</v>
      </c>
      <c r="M164" s="199">
        <f>'4'!$V164*M$13</f>
        <v>0</v>
      </c>
      <c r="N164" s="199">
        <f>'4'!$W164*M$13</f>
        <v>0</v>
      </c>
      <c r="O164" s="199">
        <f>'5'!$V164*O$13</f>
        <v>0</v>
      </c>
      <c r="P164" s="199">
        <f>'5'!$W164*O$13</f>
        <v>0</v>
      </c>
      <c r="Q164" s="199">
        <f>'6'!$V164*Q$13</f>
        <v>0</v>
      </c>
      <c r="R164" s="199">
        <f>'6'!$W164*Q$13</f>
        <v>0</v>
      </c>
      <c r="S164" s="199">
        <f>'7'!$V164*S$13</f>
        <v>0</v>
      </c>
      <c r="T164" s="199">
        <f>'7'!$W164*S$13</f>
        <v>0</v>
      </c>
      <c r="U164" s="199">
        <f>'8'!$V164*U$13</f>
        <v>0</v>
      </c>
      <c r="V164" s="199">
        <f>'8'!$W164*U$13</f>
        <v>0</v>
      </c>
      <c r="W164" s="199">
        <f>'9'!$V164*W$13</f>
        <v>0</v>
      </c>
      <c r="X164" s="199">
        <f>'9'!$W164*W$13</f>
        <v>0</v>
      </c>
      <c r="Y164" s="199">
        <f>ВЗ!$V164*Y$13</f>
        <v>0</v>
      </c>
      <c r="Z164" s="199">
        <f>ВЗ!$W164*Y$13</f>
        <v>0</v>
      </c>
      <c r="AA164" s="199">
        <f>'ГС без пил 1000м гор'!$V164*AA$13</f>
        <v>0</v>
      </c>
      <c r="AB164" s="199">
        <f>'ГС без пил 1000м гор'!$W164*AA$13</f>
        <v>0</v>
      </c>
      <c r="AC164" s="199">
        <f>'ГС пил 1500м гор'!$V164*AC$13</f>
        <v>0</v>
      </c>
      <c r="AD164" s="199">
        <f>'ГС пил 1500м гор'!$W164*AC$13</f>
        <v>0</v>
      </c>
      <c r="AE164" s="199">
        <f>'ГС без пилот 1500м гор'!$V164*AE$13</f>
        <v>0</v>
      </c>
      <c r="AF164" s="199">
        <f>'ГС без пилот 1500м гор'!$W164*AE$13</f>
        <v>0</v>
      </c>
      <c r="AG164" s="199">
        <f>'ГСЮра без пил МГРП'!$V164*AG$13</f>
        <v>0</v>
      </c>
      <c r="AH164" s="199">
        <f>'ГСЮра без пил МГРП'!$W164*AG$13</f>
        <v>0</v>
      </c>
      <c r="AI164" s="199">
        <f>'ГСЮра пил МСГРП'!$V164*AI$13</f>
        <v>0</v>
      </c>
      <c r="AJ164" s="199">
        <f>'ГСЮра пил МСГРП'!$W164*AI$13</f>
        <v>0</v>
      </c>
      <c r="AK164" s="199">
        <f>'ГСЮра керн ГИС'!$V164*AK$13</f>
        <v>0</v>
      </c>
      <c r="AL164" s="199">
        <f>'ГСЮра керн ГИС'!$W164*AK$13</f>
        <v>0</v>
      </c>
      <c r="AM164" s="199">
        <f>Посл.скв.!$V164*AM$13</f>
        <v>0</v>
      </c>
      <c r="AN164" s="199">
        <f>Посл.скв.!$W164*AM$13</f>
        <v>0</v>
      </c>
      <c r="AO164" s="199">
        <f t="shared" si="31"/>
        <v>0</v>
      </c>
      <c r="AP164" s="199">
        <f t="shared" si="32"/>
        <v>0</v>
      </c>
    </row>
    <row r="165" spans="1:42" ht="14.25" outlineLevel="1">
      <c r="A165" s="202"/>
      <c r="B165" s="201"/>
      <c r="C165" s="502"/>
      <c r="D165" s="196">
        <f>'Перв. скв '!D165</f>
        <v>0</v>
      </c>
      <c r="E165" s="197">
        <f>'Перв. скв '!E165</f>
        <v>0</v>
      </c>
      <c r="F165" s="198">
        <f>'Перв. скв '!F165</f>
        <v>0</v>
      </c>
      <c r="G165" s="199">
        <f>'Перв. скв '!$V165*G$13</f>
        <v>0</v>
      </c>
      <c r="H165" s="199">
        <f>'Перв. скв '!$W165*G$13</f>
        <v>0</v>
      </c>
      <c r="I165" s="199">
        <f>'2'!$V165*I$13</f>
        <v>0</v>
      </c>
      <c r="J165" s="199">
        <f>'2'!$W165*I$13</f>
        <v>0</v>
      </c>
      <c r="K165" s="199">
        <f>'3'!$V165*K$13</f>
        <v>0</v>
      </c>
      <c r="L165" s="199">
        <f>'3'!$W165*K$13</f>
        <v>0</v>
      </c>
      <c r="M165" s="199">
        <f>'4'!$V165*M$13</f>
        <v>0</v>
      </c>
      <c r="N165" s="199">
        <f>'4'!$W165*M$13</f>
        <v>0</v>
      </c>
      <c r="O165" s="199">
        <f>'5'!$V165*O$13</f>
        <v>0</v>
      </c>
      <c r="P165" s="199">
        <f>'5'!$W165*O$13</f>
        <v>0</v>
      </c>
      <c r="Q165" s="199">
        <f>'6'!$V165*Q$13</f>
        <v>0</v>
      </c>
      <c r="R165" s="199">
        <f>'6'!$W165*Q$13</f>
        <v>0</v>
      </c>
      <c r="S165" s="199">
        <f>'7'!$V165*S$13</f>
        <v>0</v>
      </c>
      <c r="T165" s="199">
        <f>'7'!$W165*S$13</f>
        <v>0</v>
      </c>
      <c r="U165" s="199">
        <f>'8'!$V165*U$13</f>
        <v>0</v>
      </c>
      <c r="V165" s="199">
        <f>'8'!$W165*U$13</f>
        <v>0</v>
      </c>
      <c r="W165" s="199">
        <f>'9'!$V165*W$13</f>
        <v>0</v>
      </c>
      <c r="X165" s="199">
        <f>'9'!$W165*W$13</f>
        <v>0</v>
      </c>
      <c r="Y165" s="199">
        <f>ВЗ!$V165*Y$13</f>
        <v>0</v>
      </c>
      <c r="Z165" s="199">
        <f>ВЗ!$W165*Y$13</f>
        <v>0</v>
      </c>
      <c r="AA165" s="199">
        <f>'ГС без пил 1000м гор'!$V165*AA$13</f>
        <v>0</v>
      </c>
      <c r="AB165" s="199">
        <f>'ГС без пил 1000м гор'!$W165*AA$13</f>
        <v>0</v>
      </c>
      <c r="AC165" s="199">
        <f>'ГС пил 1500м гор'!$V165*AC$13</f>
        <v>0</v>
      </c>
      <c r="AD165" s="199">
        <f>'ГС пил 1500м гор'!$W165*AC$13</f>
        <v>0</v>
      </c>
      <c r="AE165" s="199">
        <f>'ГС без пилот 1500м гор'!$V165*AE$13</f>
        <v>0</v>
      </c>
      <c r="AF165" s="199">
        <f>'ГС без пилот 1500м гор'!$W165*AE$13</f>
        <v>0</v>
      </c>
      <c r="AG165" s="199">
        <f>'ГСЮра без пил МГРП'!$V165*AG$13</f>
        <v>0</v>
      </c>
      <c r="AH165" s="199">
        <f>'ГСЮра без пил МГРП'!$W165*AG$13</f>
        <v>0</v>
      </c>
      <c r="AI165" s="199">
        <f>'ГСЮра пил МСГРП'!$V165*AI$13</f>
        <v>0</v>
      </c>
      <c r="AJ165" s="199">
        <f>'ГСЮра пил МСГРП'!$W165*AI$13</f>
        <v>0</v>
      </c>
      <c r="AK165" s="199">
        <f>'ГСЮра керн ГИС'!$V165*AK$13</f>
        <v>0</v>
      </c>
      <c r="AL165" s="199">
        <f>'ГСЮра керн ГИС'!$W165*AK$13</f>
        <v>0</v>
      </c>
      <c r="AM165" s="199">
        <f>Посл.скв.!$V165*AM$13</f>
        <v>0</v>
      </c>
      <c r="AN165" s="199">
        <f>Посл.скв.!$W165*AM$13</f>
        <v>0</v>
      </c>
      <c r="AO165" s="199">
        <f t="shared" si="31"/>
        <v>0</v>
      </c>
      <c r="AP165" s="199">
        <f t="shared" si="32"/>
        <v>0</v>
      </c>
    </row>
    <row r="166" spans="1:42" ht="14.25" outlineLevel="1">
      <c r="A166" s="202"/>
      <c r="B166" s="201"/>
      <c r="C166" s="502"/>
      <c r="D166" s="196">
        <f>'Перв. скв '!D166</f>
        <v>0</v>
      </c>
      <c r="E166" s="197">
        <f>'Перв. скв '!E166</f>
        <v>0</v>
      </c>
      <c r="F166" s="198">
        <f>'Перв. скв '!F166</f>
        <v>0</v>
      </c>
      <c r="G166" s="199">
        <f>'Перв. скв '!$V166*G$13</f>
        <v>0</v>
      </c>
      <c r="H166" s="199">
        <f>'Перв. скв '!$W166*G$13</f>
        <v>0</v>
      </c>
      <c r="I166" s="199">
        <f>'2'!$V166*I$13</f>
        <v>0</v>
      </c>
      <c r="J166" s="199">
        <f>'2'!$W166*I$13</f>
        <v>0</v>
      </c>
      <c r="K166" s="199">
        <f>'3'!$V166*K$13</f>
        <v>0</v>
      </c>
      <c r="L166" s="199">
        <f>'3'!$W166*K$13</f>
        <v>0</v>
      </c>
      <c r="M166" s="199">
        <f>'4'!$V166*M$13</f>
        <v>0</v>
      </c>
      <c r="N166" s="199">
        <f>'4'!$W166*M$13</f>
        <v>0</v>
      </c>
      <c r="O166" s="199">
        <f>'5'!$V166*O$13</f>
        <v>0</v>
      </c>
      <c r="P166" s="199">
        <f>'5'!$W166*O$13</f>
        <v>0</v>
      </c>
      <c r="Q166" s="199">
        <f>'6'!$V166*Q$13</f>
        <v>0</v>
      </c>
      <c r="R166" s="199">
        <f>'6'!$W166*Q$13</f>
        <v>0</v>
      </c>
      <c r="S166" s="199">
        <f>'7'!$V166*S$13</f>
        <v>0</v>
      </c>
      <c r="T166" s="199">
        <f>'7'!$W166*S$13</f>
        <v>0</v>
      </c>
      <c r="U166" s="199">
        <f>'8'!$V166*U$13</f>
        <v>0</v>
      </c>
      <c r="V166" s="199">
        <f>'8'!$W166*U$13</f>
        <v>0</v>
      </c>
      <c r="W166" s="199">
        <f>'9'!$V166*W$13</f>
        <v>0</v>
      </c>
      <c r="X166" s="199">
        <f>'9'!$W166*W$13</f>
        <v>0</v>
      </c>
      <c r="Y166" s="199">
        <f>ВЗ!$V166*Y$13</f>
        <v>0</v>
      </c>
      <c r="Z166" s="199">
        <f>ВЗ!$W166*Y$13</f>
        <v>0</v>
      </c>
      <c r="AA166" s="199">
        <f>'ГС без пил 1000м гор'!$V166*AA$13</f>
        <v>0</v>
      </c>
      <c r="AB166" s="199">
        <f>'ГС без пил 1000м гор'!$W166*AA$13</f>
        <v>0</v>
      </c>
      <c r="AC166" s="199">
        <f>'ГС пил 1500м гор'!$V166*AC$13</f>
        <v>0</v>
      </c>
      <c r="AD166" s="199">
        <f>'ГС пил 1500м гор'!$W166*AC$13</f>
        <v>0</v>
      </c>
      <c r="AE166" s="199">
        <f>'ГС без пилот 1500м гор'!$V166*AE$13</f>
        <v>0</v>
      </c>
      <c r="AF166" s="199">
        <f>'ГС без пилот 1500м гор'!$W166*AE$13</f>
        <v>0</v>
      </c>
      <c r="AG166" s="199">
        <f>'ГСЮра без пил МГРП'!$V166*AG$13</f>
        <v>0</v>
      </c>
      <c r="AH166" s="199">
        <f>'ГСЮра без пил МГРП'!$W166*AG$13</f>
        <v>0</v>
      </c>
      <c r="AI166" s="199">
        <f>'ГСЮра пил МСГРП'!$V166*AI$13</f>
        <v>0</v>
      </c>
      <c r="AJ166" s="199">
        <f>'ГСЮра пил МСГРП'!$W166*AI$13</f>
        <v>0</v>
      </c>
      <c r="AK166" s="199">
        <f>'ГСЮра керн ГИС'!$V166*AK$13</f>
        <v>0</v>
      </c>
      <c r="AL166" s="199">
        <f>'ГСЮра керн ГИС'!$W166*AK$13</f>
        <v>0</v>
      </c>
      <c r="AM166" s="199">
        <f>Посл.скв.!$V166*AM$13</f>
        <v>0</v>
      </c>
      <c r="AN166" s="199">
        <f>Посл.скв.!$W166*AM$13</f>
        <v>0</v>
      </c>
      <c r="AO166" s="199">
        <f t="shared" si="31"/>
        <v>0</v>
      </c>
      <c r="AP166" s="199">
        <f t="shared" si="32"/>
        <v>0</v>
      </c>
    </row>
    <row r="167" spans="1:42" ht="14.25" outlineLevel="1">
      <c r="A167" s="202"/>
      <c r="B167" s="201"/>
      <c r="C167" s="502"/>
      <c r="D167" s="196">
        <f>'Перв. скв '!D167</f>
        <v>0</v>
      </c>
      <c r="E167" s="197">
        <f>'Перв. скв '!E167</f>
        <v>0</v>
      </c>
      <c r="F167" s="198">
        <f>'Перв. скв '!F167</f>
        <v>0</v>
      </c>
      <c r="G167" s="199">
        <f>'Перв. скв '!$V167*G$13</f>
        <v>0</v>
      </c>
      <c r="H167" s="199">
        <f>'Перв. скв '!$W167*G$13</f>
        <v>0</v>
      </c>
      <c r="I167" s="199">
        <f>'2'!$V167*I$13</f>
        <v>0</v>
      </c>
      <c r="J167" s="199">
        <f>'2'!$W167*I$13</f>
        <v>0</v>
      </c>
      <c r="K167" s="199">
        <f>'3'!$V167*K$13</f>
        <v>0</v>
      </c>
      <c r="L167" s="199">
        <f>'3'!$W167*K$13</f>
        <v>0</v>
      </c>
      <c r="M167" s="199">
        <f>'4'!$V167*M$13</f>
        <v>0</v>
      </c>
      <c r="N167" s="199">
        <f>'4'!$W167*M$13</f>
        <v>0</v>
      </c>
      <c r="O167" s="199">
        <f>'5'!$V167*O$13</f>
        <v>0</v>
      </c>
      <c r="P167" s="199">
        <f>'5'!$W167*O$13</f>
        <v>0</v>
      </c>
      <c r="Q167" s="199">
        <f>'6'!$V167*Q$13</f>
        <v>0</v>
      </c>
      <c r="R167" s="199">
        <f>'6'!$W167*Q$13</f>
        <v>0</v>
      </c>
      <c r="S167" s="199">
        <f>'7'!$V167*S$13</f>
        <v>0</v>
      </c>
      <c r="T167" s="199">
        <f>'7'!$W167*S$13</f>
        <v>0</v>
      </c>
      <c r="U167" s="199">
        <f>'8'!$V167*U$13</f>
        <v>0</v>
      </c>
      <c r="V167" s="199">
        <f>'8'!$W167*U$13</f>
        <v>0</v>
      </c>
      <c r="W167" s="199">
        <f>'9'!$V167*W$13</f>
        <v>0</v>
      </c>
      <c r="X167" s="199">
        <f>'9'!$W167*W$13</f>
        <v>0</v>
      </c>
      <c r="Y167" s="199">
        <f>ВЗ!$V167*Y$13</f>
        <v>0</v>
      </c>
      <c r="Z167" s="199">
        <f>ВЗ!$W167*Y$13</f>
        <v>0</v>
      </c>
      <c r="AA167" s="199">
        <f>'ГС без пил 1000м гор'!$V167*AA$13</f>
        <v>0</v>
      </c>
      <c r="AB167" s="199">
        <f>'ГС без пил 1000м гор'!$W167*AA$13</f>
        <v>0</v>
      </c>
      <c r="AC167" s="199">
        <f>'ГС пил 1500м гор'!$V167*AC$13</f>
        <v>0</v>
      </c>
      <c r="AD167" s="199">
        <f>'ГС пил 1500м гор'!$W167*AC$13</f>
        <v>0</v>
      </c>
      <c r="AE167" s="199">
        <f>'ГС без пилот 1500м гор'!$V167*AE$13</f>
        <v>0</v>
      </c>
      <c r="AF167" s="199">
        <f>'ГС без пилот 1500м гор'!$W167*AE$13</f>
        <v>0</v>
      </c>
      <c r="AG167" s="199">
        <f>'ГСЮра без пил МГРП'!$V167*AG$13</f>
        <v>0</v>
      </c>
      <c r="AH167" s="199">
        <f>'ГСЮра без пил МГРП'!$W167*AG$13</f>
        <v>0</v>
      </c>
      <c r="AI167" s="199">
        <f>'ГСЮра пил МСГРП'!$V167*AI$13</f>
        <v>0</v>
      </c>
      <c r="AJ167" s="199">
        <f>'ГСЮра пил МСГРП'!$W167*AI$13</f>
        <v>0</v>
      </c>
      <c r="AK167" s="199">
        <f>'ГСЮра керн ГИС'!$V167*AK$13</f>
        <v>0</v>
      </c>
      <c r="AL167" s="199">
        <f>'ГСЮра керн ГИС'!$W167*AK$13</f>
        <v>0</v>
      </c>
      <c r="AM167" s="199">
        <f>Посл.скв.!$V167*AM$13</f>
        <v>0</v>
      </c>
      <c r="AN167" s="199">
        <f>Посл.скв.!$W167*AM$13</f>
        <v>0</v>
      </c>
      <c r="AO167" s="199">
        <f t="shared" si="31"/>
        <v>0</v>
      </c>
      <c r="AP167" s="199">
        <f t="shared" si="32"/>
        <v>0</v>
      </c>
    </row>
    <row r="168" spans="1:42" ht="14.25" outlineLevel="1">
      <c r="A168" s="202"/>
      <c r="B168" s="201"/>
      <c r="C168" s="502"/>
      <c r="D168" s="196">
        <f>'Перв. скв '!D168</f>
        <v>0</v>
      </c>
      <c r="E168" s="197">
        <f>'Перв. скв '!E168</f>
        <v>0</v>
      </c>
      <c r="F168" s="198">
        <f>'Перв. скв '!F168</f>
        <v>0</v>
      </c>
      <c r="G168" s="199">
        <f>'Перв. скв '!$V168*G$13</f>
        <v>0</v>
      </c>
      <c r="H168" s="199">
        <f>'Перв. скв '!$W168*G$13</f>
        <v>0</v>
      </c>
      <c r="I168" s="199">
        <f>'2'!$V168*I$13</f>
        <v>0</v>
      </c>
      <c r="J168" s="199">
        <f>'2'!$W168*I$13</f>
        <v>0</v>
      </c>
      <c r="K168" s="199">
        <f>'3'!$V168*K$13</f>
        <v>0</v>
      </c>
      <c r="L168" s="199">
        <f>'3'!$W168*K$13</f>
        <v>0</v>
      </c>
      <c r="M168" s="199">
        <f>'4'!$V168*M$13</f>
        <v>0</v>
      </c>
      <c r="N168" s="199">
        <f>'4'!$W168*M$13</f>
        <v>0</v>
      </c>
      <c r="O168" s="199">
        <f>'5'!$V168*O$13</f>
        <v>0</v>
      </c>
      <c r="P168" s="199">
        <f>'5'!$W168*O$13</f>
        <v>0</v>
      </c>
      <c r="Q168" s="199">
        <f>'6'!$V168*Q$13</f>
        <v>0</v>
      </c>
      <c r="R168" s="199">
        <f>'6'!$W168*Q$13</f>
        <v>0</v>
      </c>
      <c r="S168" s="199">
        <f>'7'!$V168*S$13</f>
        <v>0</v>
      </c>
      <c r="T168" s="199">
        <f>'7'!$W168*S$13</f>
        <v>0</v>
      </c>
      <c r="U168" s="199">
        <f>'8'!$V168*U$13</f>
        <v>0</v>
      </c>
      <c r="V168" s="199">
        <f>'8'!$W168*U$13</f>
        <v>0</v>
      </c>
      <c r="W168" s="199">
        <f>'9'!$V168*W$13</f>
        <v>0</v>
      </c>
      <c r="X168" s="199">
        <f>'9'!$W168*W$13</f>
        <v>0</v>
      </c>
      <c r="Y168" s="199">
        <f>ВЗ!$V168*Y$13</f>
        <v>0</v>
      </c>
      <c r="Z168" s="199">
        <f>ВЗ!$W168*Y$13</f>
        <v>0</v>
      </c>
      <c r="AA168" s="199">
        <f>'ГС без пил 1000м гор'!$V168*AA$13</f>
        <v>0</v>
      </c>
      <c r="AB168" s="199">
        <f>'ГС без пил 1000м гор'!$W168*AA$13</f>
        <v>0</v>
      </c>
      <c r="AC168" s="199">
        <f>'ГС пил 1500м гор'!$V168*AC$13</f>
        <v>0</v>
      </c>
      <c r="AD168" s="199">
        <f>'ГС пил 1500м гор'!$W168*AC$13</f>
        <v>0</v>
      </c>
      <c r="AE168" s="199">
        <f>'ГС без пилот 1500м гор'!$V168*AE$13</f>
        <v>0</v>
      </c>
      <c r="AF168" s="199">
        <f>'ГС без пилот 1500м гор'!$W168*AE$13</f>
        <v>0</v>
      </c>
      <c r="AG168" s="199">
        <f>'ГСЮра без пил МГРП'!$V168*AG$13</f>
        <v>0</v>
      </c>
      <c r="AH168" s="199">
        <f>'ГСЮра без пил МГРП'!$W168*AG$13</f>
        <v>0</v>
      </c>
      <c r="AI168" s="199">
        <f>'ГСЮра пил МСГРП'!$V168*AI$13</f>
        <v>0</v>
      </c>
      <c r="AJ168" s="199">
        <f>'ГСЮра пил МСГРП'!$W168*AI$13</f>
        <v>0</v>
      </c>
      <c r="AK168" s="199">
        <f>'ГСЮра керн ГИС'!$V168*AK$13</f>
        <v>0</v>
      </c>
      <c r="AL168" s="199">
        <f>'ГСЮра керн ГИС'!$W168*AK$13</f>
        <v>0</v>
      </c>
      <c r="AM168" s="199">
        <f>Посл.скв.!$V168*AM$13</f>
        <v>0</v>
      </c>
      <c r="AN168" s="199">
        <f>Посл.скв.!$W168*AM$13</f>
        <v>0</v>
      </c>
      <c r="AO168" s="199">
        <f t="shared" si="31"/>
        <v>0</v>
      </c>
      <c r="AP168" s="199">
        <f t="shared" si="32"/>
        <v>0</v>
      </c>
    </row>
    <row r="169" spans="1:42" ht="15" outlineLevel="1" thickBot="1">
      <c r="A169" s="202"/>
      <c r="B169" s="201"/>
      <c r="C169" s="503"/>
      <c r="D169" s="196">
        <f>'Перв. скв '!D169</f>
        <v>0</v>
      </c>
      <c r="E169" s="197">
        <f>'Перв. скв '!E169</f>
        <v>0</v>
      </c>
      <c r="F169" s="198">
        <f>'Перв. скв '!F169</f>
        <v>0</v>
      </c>
      <c r="G169" s="199">
        <f>'Перв. скв '!$V169*G$13</f>
        <v>0</v>
      </c>
      <c r="H169" s="199">
        <f>'Перв. скв '!$W169*G$13</f>
        <v>0</v>
      </c>
      <c r="I169" s="199">
        <f>'2'!$V169*I$13</f>
        <v>0</v>
      </c>
      <c r="J169" s="199">
        <f>'2'!$W169*I$13</f>
        <v>0</v>
      </c>
      <c r="K169" s="199">
        <f>'3'!$V169*K$13</f>
        <v>0</v>
      </c>
      <c r="L169" s="199">
        <f>'3'!$W169*K$13</f>
        <v>0</v>
      </c>
      <c r="M169" s="199">
        <f>'4'!$V169*M$13</f>
        <v>0</v>
      </c>
      <c r="N169" s="199">
        <f>'4'!$W169*M$13</f>
        <v>0</v>
      </c>
      <c r="O169" s="199">
        <f>'5'!$V169*O$13</f>
        <v>0</v>
      </c>
      <c r="P169" s="199">
        <f>'5'!$W169*O$13</f>
        <v>0</v>
      </c>
      <c r="Q169" s="199">
        <f>'6'!$V169*Q$13</f>
        <v>0</v>
      </c>
      <c r="R169" s="199">
        <f>'6'!$W169*Q$13</f>
        <v>0</v>
      </c>
      <c r="S169" s="199">
        <f>'7'!$V169*S$13</f>
        <v>0</v>
      </c>
      <c r="T169" s="199">
        <f>'7'!$W169*S$13</f>
        <v>0</v>
      </c>
      <c r="U169" s="199">
        <f>'8'!$V169*U$13</f>
        <v>0</v>
      </c>
      <c r="V169" s="199">
        <f>'8'!$W169*U$13</f>
        <v>0</v>
      </c>
      <c r="W169" s="199">
        <f>'9'!$V169*W$13</f>
        <v>0</v>
      </c>
      <c r="X169" s="199">
        <f>'9'!$W169*W$13</f>
        <v>0</v>
      </c>
      <c r="Y169" s="199">
        <f>ВЗ!$V169*Y$13</f>
        <v>0</v>
      </c>
      <c r="Z169" s="199">
        <f>ВЗ!$W169*Y$13</f>
        <v>0</v>
      </c>
      <c r="AA169" s="199">
        <f>'ГС без пил 1000м гор'!$V169*AA$13</f>
        <v>0</v>
      </c>
      <c r="AB169" s="199">
        <f>'ГС без пил 1000м гор'!$W169*AA$13</f>
        <v>0</v>
      </c>
      <c r="AC169" s="199">
        <f>'ГС пил 1500м гор'!$V169*AC$13</f>
        <v>0</v>
      </c>
      <c r="AD169" s="199">
        <f>'ГС пил 1500м гор'!$W169*AC$13</f>
        <v>0</v>
      </c>
      <c r="AE169" s="199">
        <f>'ГС без пилот 1500м гор'!$V169*AE$13</f>
        <v>0</v>
      </c>
      <c r="AF169" s="199">
        <f>'ГС без пилот 1500м гор'!$W169*AE$13</f>
        <v>0</v>
      </c>
      <c r="AG169" s="199">
        <f>'ГСЮра без пил МГРП'!$V169*AG$13</f>
        <v>0</v>
      </c>
      <c r="AH169" s="199">
        <f>'ГСЮра без пил МГРП'!$W169*AG$13</f>
        <v>0</v>
      </c>
      <c r="AI169" s="199">
        <f>'ГСЮра пил МСГРП'!$V169*AI$13</f>
        <v>0</v>
      </c>
      <c r="AJ169" s="199">
        <f>'ГСЮра пил МСГРП'!$W169*AI$13</f>
        <v>0</v>
      </c>
      <c r="AK169" s="199">
        <f>'ГСЮра керн ГИС'!$V169*AK$13</f>
        <v>0</v>
      </c>
      <c r="AL169" s="199">
        <f>'ГСЮра керн ГИС'!$W169*AK$13</f>
        <v>0</v>
      </c>
      <c r="AM169" s="199">
        <f>Посл.скв.!$V169*AM$13</f>
        <v>0</v>
      </c>
      <c r="AN169" s="199">
        <f>Посл.скв.!$W169*AM$13</f>
        <v>0</v>
      </c>
      <c r="AO169" s="199">
        <f t="shared" si="31"/>
        <v>0</v>
      </c>
      <c r="AP169" s="199">
        <f t="shared" si="32"/>
        <v>0</v>
      </c>
    </row>
    <row r="170" spans="1:42" ht="15" thickBot="1">
      <c r="A170" s="235"/>
      <c r="B170" s="228"/>
      <c r="C170" s="473" t="s">
        <v>33</v>
      </c>
      <c r="D170" s="474"/>
      <c r="E170" s="474"/>
      <c r="F170" s="474"/>
      <c r="G170" s="473"/>
      <c r="H170" s="474"/>
      <c r="I170" s="474"/>
      <c r="J170" s="474"/>
      <c r="K170" s="473"/>
      <c r="L170" s="474"/>
      <c r="M170" s="474"/>
      <c r="N170" s="474"/>
      <c r="O170" s="473"/>
      <c r="P170" s="474"/>
      <c r="Q170" s="474"/>
      <c r="R170" s="474"/>
      <c r="S170" s="473"/>
      <c r="T170" s="474"/>
      <c r="U170" s="474"/>
      <c r="V170" s="474"/>
      <c r="W170" s="473"/>
      <c r="X170" s="474"/>
      <c r="Y170" s="474"/>
      <c r="Z170" s="474"/>
      <c r="AA170" s="473"/>
      <c r="AB170" s="474"/>
      <c r="AC170" s="474"/>
      <c r="AD170" s="474"/>
      <c r="AE170" s="473"/>
      <c r="AF170" s="474"/>
      <c r="AG170" s="474"/>
      <c r="AH170" s="474"/>
      <c r="AI170" s="473"/>
      <c r="AJ170" s="474"/>
      <c r="AK170" s="474"/>
      <c r="AL170" s="474"/>
      <c r="AM170" s="473"/>
      <c r="AN170" s="474"/>
      <c r="AO170" s="474"/>
      <c r="AP170" s="474"/>
    </row>
    <row r="171" spans="1:42" ht="15" outlineLevel="1" collapsed="1">
      <c r="A171" s="235"/>
      <c r="B171" s="228"/>
      <c r="C171" s="192">
        <f>'Перв. скв '!C171</f>
        <v>0</v>
      </c>
      <c r="D171" s="193" t="s">
        <v>162</v>
      </c>
      <c r="E171" s="230"/>
      <c r="F171" s="230"/>
      <c r="G171" s="231"/>
      <c r="H171" s="231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</row>
    <row r="172" spans="1:42" ht="14.25" outlineLevel="1">
      <c r="A172" s="202"/>
      <c r="B172" s="201"/>
      <c r="C172" s="501"/>
      <c r="D172" s="196" t="str">
        <f>'Перв. скв '!D172</f>
        <v xml:space="preserve">Направление - тампонажный раствор </v>
      </c>
      <c r="E172" s="197">
        <f>'Перв. скв '!E172</f>
        <v>0</v>
      </c>
      <c r="F172" s="198" t="str">
        <f>'Перв. скв '!F172</f>
        <v>операция</v>
      </c>
      <c r="G172" s="199">
        <f>'Перв. скв '!$V172*G$13</f>
        <v>2</v>
      </c>
      <c r="H172" s="199">
        <f>'Перв. скв '!$W172*G$13</f>
        <v>826070.56600000011</v>
      </c>
      <c r="I172" s="199">
        <f>'2'!$V172*I$13</f>
        <v>0</v>
      </c>
      <c r="J172" s="199">
        <f>'2'!$W172*I$13</f>
        <v>0</v>
      </c>
      <c r="K172" s="199">
        <f>'3'!$V172*K$13</f>
        <v>0</v>
      </c>
      <c r="L172" s="199">
        <f>'3'!$W172*K$13</f>
        <v>0</v>
      </c>
      <c r="M172" s="199">
        <f>'4'!$V172*M$13</f>
        <v>0</v>
      </c>
      <c r="N172" s="199">
        <f>'4'!$W172*M$13</f>
        <v>0</v>
      </c>
      <c r="O172" s="199">
        <f>'5'!$V172*O$13</f>
        <v>0</v>
      </c>
      <c r="P172" s="199">
        <f>'5'!$W172*O$13</f>
        <v>0</v>
      </c>
      <c r="Q172" s="199">
        <f>'6'!$V172*Q$13</f>
        <v>0</v>
      </c>
      <c r="R172" s="199">
        <f>'6'!$W172*Q$13</f>
        <v>0</v>
      </c>
      <c r="S172" s="199">
        <f>'7'!$V172*S$13</f>
        <v>0</v>
      </c>
      <c r="T172" s="199">
        <f>'7'!$W172*S$13</f>
        <v>0</v>
      </c>
      <c r="U172" s="199">
        <f>'8'!$V172*U$13</f>
        <v>0</v>
      </c>
      <c r="V172" s="199">
        <f>'8'!$W172*U$13</f>
        <v>0</v>
      </c>
      <c r="W172" s="199">
        <f>'9'!$V172*W$13</f>
        <v>0</v>
      </c>
      <c r="X172" s="199">
        <f>'9'!$W172*W$13</f>
        <v>0</v>
      </c>
      <c r="Y172" s="199">
        <f>ВЗ!$V172*Y$13</f>
        <v>2</v>
      </c>
      <c r="Z172" s="199">
        <f>ВЗ!$W172*Y$13</f>
        <v>202723.72000000003</v>
      </c>
      <c r="AA172" s="199">
        <f>'ГС без пил 1000м гор'!$V172*AA$13</f>
        <v>8</v>
      </c>
      <c r="AB172" s="199">
        <f>'ГС без пил 1000м гор'!$W172*AA$13</f>
        <v>3373091.1840000004</v>
      </c>
      <c r="AC172" s="199">
        <f>'ГС пил 1500м гор'!$V172*AC$13</f>
        <v>0</v>
      </c>
      <c r="AD172" s="199">
        <f>'ГС пил 1500м гор'!$W172*AC$13</f>
        <v>0</v>
      </c>
      <c r="AE172" s="199">
        <f>'ГС без пилот 1500м гор'!$V172*AE$13</f>
        <v>6</v>
      </c>
      <c r="AF172" s="199">
        <f>'ГС без пилот 1500м гор'!$W172*AE$13</f>
        <v>1317684.19</v>
      </c>
      <c r="AG172" s="199">
        <f>'ГСЮра без пил МГРП'!$V172*AG$13</f>
        <v>9</v>
      </c>
      <c r="AH172" s="199">
        <f>'ГСЮра без пил МГРП'!$W172*AG$13</f>
        <v>3717317.5470000003</v>
      </c>
      <c r="AI172" s="199">
        <f>'ГСЮра пил МСГРП'!$V172*AI$13</f>
        <v>4</v>
      </c>
      <c r="AJ172" s="199">
        <f>'ГСЮра пил МСГРП'!$W172*AI$13</f>
        <v>1569606.92</v>
      </c>
      <c r="AK172" s="199">
        <f>'ГСЮра керн ГИС'!$V172*AK$13</f>
        <v>1</v>
      </c>
      <c r="AL172" s="199">
        <f>'ГСЮра керн ГИС'!$W172*AK$13</f>
        <v>429060.84000000008</v>
      </c>
      <c r="AM172" s="199">
        <f>Посл.скв.!$V172*AM$13</f>
        <v>0</v>
      </c>
      <c r="AN172" s="199">
        <f>Посл.скв.!$W172*AM$13</f>
        <v>0</v>
      </c>
      <c r="AO172" s="199">
        <f t="shared" ref="AO172:AO187" si="33">AM172+AK172+AI172+AG172+AE172+AC172+AA172+Y172++W172+U172+S172+Q172+M172+O172+K172+I172+G172</f>
        <v>32</v>
      </c>
      <c r="AP172" s="199">
        <f t="shared" ref="AP172:AP187" si="34">AN172+AL172+AJ172+AH172+AF172+AD172+AB172+Z172++X172+V172+T172+R172+N172+P172+L172+J172+H172</f>
        <v>11435554.967</v>
      </c>
    </row>
    <row r="173" spans="1:42" ht="14.25" outlineLevel="1">
      <c r="A173" s="202"/>
      <c r="B173" s="201"/>
      <c r="C173" s="502"/>
      <c r="D173" s="196" t="str">
        <f>'Перв. скв '!D173</f>
        <v xml:space="preserve">Кондуктор - тампонажный раствор </v>
      </c>
      <c r="E173" s="197">
        <f>'Перв. скв '!E173</f>
        <v>0</v>
      </c>
      <c r="F173" s="198" t="str">
        <f>'Перв. скв '!F173</f>
        <v>операция</v>
      </c>
      <c r="G173" s="199">
        <f>'Перв. скв '!$V173*G$13</f>
        <v>2</v>
      </c>
      <c r="H173" s="199">
        <f>'Перв. скв '!$W173*G$13</f>
        <v>2478211.6980000003</v>
      </c>
      <c r="I173" s="199">
        <f>'2'!$V173*I$13</f>
        <v>0</v>
      </c>
      <c r="J173" s="199">
        <f>'2'!$W173*I$13</f>
        <v>0</v>
      </c>
      <c r="K173" s="199">
        <f>'3'!$V173*K$13</f>
        <v>0</v>
      </c>
      <c r="L173" s="199">
        <f>'3'!$W173*K$13</f>
        <v>0</v>
      </c>
      <c r="M173" s="199">
        <f>'4'!$V173*M$13</f>
        <v>0</v>
      </c>
      <c r="N173" s="199">
        <f>'4'!$W173*M$13</f>
        <v>0</v>
      </c>
      <c r="O173" s="199">
        <f>'5'!$V173*O$13</f>
        <v>0</v>
      </c>
      <c r="P173" s="199">
        <f>'5'!$W173*O$13</f>
        <v>0</v>
      </c>
      <c r="Q173" s="199">
        <f>'6'!$V173*Q$13</f>
        <v>0</v>
      </c>
      <c r="R173" s="199">
        <f>'6'!$W173*Q$13</f>
        <v>0</v>
      </c>
      <c r="S173" s="199">
        <f>'7'!$V173*S$13</f>
        <v>0</v>
      </c>
      <c r="T173" s="199">
        <f>'7'!$W173*S$13</f>
        <v>0</v>
      </c>
      <c r="U173" s="199">
        <f>'8'!$V173*U$13</f>
        <v>0</v>
      </c>
      <c r="V173" s="199">
        <f>'8'!$W173*U$13</f>
        <v>0</v>
      </c>
      <c r="W173" s="199">
        <f>'9'!$V173*W$13</f>
        <v>0</v>
      </c>
      <c r="X173" s="199">
        <f>'9'!$W173*W$13</f>
        <v>0</v>
      </c>
      <c r="Y173" s="199">
        <f>ВЗ!$V173*Y$13</f>
        <v>2</v>
      </c>
      <c r="Z173" s="199">
        <f>ВЗ!$W173*Y$13</f>
        <v>608171.16</v>
      </c>
      <c r="AA173" s="199">
        <f>'ГС без пил 1000м гор'!$V173*AA$13</f>
        <v>8</v>
      </c>
      <c r="AB173" s="199">
        <f>'ГС без пил 1000м гор'!$W173*AA$13</f>
        <v>10119273.552000001</v>
      </c>
      <c r="AC173" s="199">
        <f>'ГС пил 1500м гор'!$V173*AC$13</f>
        <v>0</v>
      </c>
      <c r="AD173" s="199">
        <f>'ГС пил 1500м гор'!$W173*AC$13</f>
        <v>0</v>
      </c>
      <c r="AE173" s="199">
        <f>'ГС без пилот 1500м гор'!$V173*AE$13</f>
        <v>6</v>
      </c>
      <c r="AF173" s="199">
        <f>'ГС без пилот 1500м гор'!$W173*AE$13</f>
        <v>3953052.5699999994</v>
      </c>
      <c r="AG173" s="199">
        <f>'ГСЮра без пил МГРП'!$V173*AG$13</f>
        <v>9</v>
      </c>
      <c r="AH173" s="199">
        <f>'ГСЮра без пил МГРП'!$W173*AG$13</f>
        <v>11151952.641000001</v>
      </c>
      <c r="AI173" s="199">
        <f>'ГСЮра пил МСГРП'!$V173*AI$13</f>
        <v>4</v>
      </c>
      <c r="AJ173" s="199">
        <f>'ГСЮра пил МСГРП'!$W173*AI$13</f>
        <v>4708820.7599999988</v>
      </c>
      <c r="AK173" s="199">
        <f>'ГСЮра керн ГИС'!$V173*AK$13</f>
        <v>1</v>
      </c>
      <c r="AL173" s="199">
        <f>'ГСЮра керн ГИС'!$W173*AK$13</f>
        <v>1287182.52</v>
      </c>
      <c r="AM173" s="199">
        <f>Посл.скв.!$V173*AM$13</f>
        <v>0</v>
      </c>
      <c r="AN173" s="199">
        <f>Посл.скв.!$W173*AM$13</f>
        <v>0</v>
      </c>
      <c r="AO173" s="199">
        <f t="shared" si="33"/>
        <v>32</v>
      </c>
      <c r="AP173" s="199">
        <f t="shared" si="34"/>
        <v>34306664.901000001</v>
      </c>
    </row>
    <row r="174" spans="1:42" ht="14.25" outlineLevel="1">
      <c r="A174" s="202"/>
      <c r="B174" s="201"/>
      <c r="C174" s="502"/>
      <c r="D174" s="196" t="str">
        <f>'Перв. скв '!D174</f>
        <v xml:space="preserve">Экспл. колонна - тампонажный раствор </v>
      </c>
      <c r="E174" s="197">
        <f>'Перв. скв '!E174</f>
        <v>0</v>
      </c>
      <c r="F174" s="198" t="str">
        <f>'Перв. скв '!F174</f>
        <v>операция</v>
      </c>
      <c r="G174" s="199">
        <f>'Перв. скв '!$V174*G$13</f>
        <v>2</v>
      </c>
      <c r="H174" s="199">
        <f>'Перв. скв '!$W174*G$13</f>
        <v>4956423.3960000006</v>
      </c>
      <c r="I174" s="199">
        <f>'2'!$V174*I$13</f>
        <v>0</v>
      </c>
      <c r="J174" s="199">
        <f>'2'!$W174*I$13</f>
        <v>0</v>
      </c>
      <c r="K174" s="199">
        <f>'3'!$V174*K$13</f>
        <v>0</v>
      </c>
      <c r="L174" s="199">
        <f>'3'!$W174*K$13</f>
        <v>0</v>
      </c>
      <c r="M174" s="199">
        <f>'4'!$V174*M$13</f>
        <v>0</v>
      </c>
      <c r="N174" s="199">
        <f>'4'!$W174*M$13</f>
        <v>0</v>
      </c>
      <c r="O174" s="199">
        <f>'5'!$V174*O$13</f>
        <v>0</v>
      </c>
      <c r="P174" s="199">
        <f>'5'!$W174*O$13</f>
        <v>0</v>
      </c>
      <c r="Q174" s="199">
        <f>'6'!$V174*Q$13</f>
        <v>0</v>
      </c>
      <c r="R174" s="199">
        <f>'6'!$W174*Q$13</f>
        <v>0</v>
      </c>
      <c r="S174" s="199">
        <f>'7'!$V174*S$13</f>
        <v>0</v>
      </c>
      <c r="T174" s="199">
        <f>'7'!$W174*S$13</f>
        <v>0</v>
      </c>
      <c r="U174" s="199">
        <f>'8'!$V174*U$13</f>
        <v>0</v>
      </c>
      <c r="V174" s="199">
        <f>'8'!$W174*U$13</f>
        <v>0</v>
      </c>
      <c r="W174" s="199">
        <f>'9'!$V174*W$13</f>
        <v>0</v>
      </c>
      <c r="X174" s="199">
        <f>'9'!$W174*W$13</f>
        <v>0</v>
      </c>
      <c r="Y174" s="199">
        <f>ВЗ!$V174*Y$13</f>
        <v>2</v>
      </c>
      <c r="Z174" s="199">
        <f>ВЗ!$W174*Y$13</f>
        <v>1216342.32</v>
      </c>
      <c r="AA174" s="199">
        <f>'ГС без пил 1000м гор'!$V174*AA$13</f>
        <v>8</v>
      </c>
      <c r="AB174" s="199">
        <f>'ГС без пил 1000м гор'!$W174*AA$13</f>
        <v>20238547.104000002</v>
      </c>
      <c r="AC174" s="199">
        <f>'ГС пил 1500м гор'!$V174*AC$13</f>
        <v>0</v>
      </c>
      <c r="AD174" s="199">
        <f>'ГС пил 1500м гор'!$W174*AC$13</f>
        <v>0</v>
      </c>
      <c r="AE174" s="199">
        <f>'ГС без пилот 1500м гор'!$V174*AE$13</f>
        <v>6</v>
      </c>
      <c r="AF174" s="199">
        <f>'ГС без пилот 1500м гор'!$W174*AE$13</f>
        <v>7906105.1399999987</v>
      </c>
      <c r="AG174" s="199">
        <f>'ГСЮра без пил МГРП'!$V174*AG$13</f>
        <v>9</v>
      </c>
      <c r="AH174" s="199">
        <f>'ГСЮра без пил МГРП'!$W174*AG$13</f>
        <v>22303905.282000002</v>
      </c>
      <c r="AI174" s="199">
        <f>'ГСЮра пил МСГРП'!$V174*AI$13</f>
        <v>4</v>
      </c>
      <c r="AJ174" s="199">
        <f>'ГСЮра пил МСГРП'!$W174*AI$13</f>
        <v>9417641.5199999977</v>
      </c>
      <c r="AK174" s="199">
        <f>'ГСЮра керн ГИС'!$V174*AK$13</f>
        <v>1</v>
      </c>
      <c r="AL174" s="199">
        <f>'ГСЮра керн ГИС'!$W174*AK$13</f>
        <v>2574365.04</v>
      </c>
      <c r="AM174" s="199">
        <f>Посл.скв.!$V174*AM$13</f>
        <v>0</v>
      </c>
      <c r="AN174" s="199">
        <f>Посл.скв.!$W174*AM$13</f>
        <v>0</v>
      </c>
      <c r="AO174" s="199">
        <f t="shared" si="33"/>
        <v>32</v>
      </c>
      <c r="AP174" s="199">
        <f t="shared" si="34"/>
        <v>68613329.802000001</v>
      </c>
    </row>
    <row r="175" spans="1:42" ht="14.25" outlineLevel="1">
      <c r="A175" s="202"/>
      <c r="B175" s="201"/>
      <c r="C175" s="502"/>
      <c r="D175" s="196" t="str">
        <f>'Перв. скв '!D175</f>
        <v>Направление - буфер</v>
      </c>
      <c r="E175" s="197">
        <f>'Перв. скв '!E175</f>
        <v>0</v>
      </c>
      <c r="F175" s="198" t="str">
        <f>'Перв. скв '!F175</f>
        <v>операция</v>
      </c>
      <c r="G175" s="199">
        <f>'Перв. скв '!$V175*G$13</f>
        <v>0</v>
      </c>
      <c r="H175" s="199">
        <f>'Перв. скв '!$W175*G$13</f>
        <v>0</v>
      </c>
      <c r="I175" s="199">
        <f>'2'!$V175*I$13</f>
        <v>0</v>
      </c>
      <c r="J175" s="199">
        <f>'2'!$W175*I$13</f>
        <v>0</v>
      </c>
      <c r="K175" s="199">
        <f>'3'!$V175*K$13</f>
        <v>0</v>
      </c>
      <c r="L175" s="199">
        <f>'3'!$W175*K$13</f>
        <v>0</v>
      </c>
      <c r="M175" s="199">
        <f>'4'!$V175*M$13</f>
        <v>0</v>
      </c>
      <c r="N175" s="199">
        <f>'4'!$W175*M$13</f>
        <v>0</v>
      </c>
      <c r="O175" s="199">
        <f>'5'!$V175*O$13</f>
        <v>0</v>
      </c>
      <c r="P175" s="199">
        <f>'5'!$W175*O$13</f>
        <v>0</v>
      </c>
      <c r="Q175" s="199">
        <f>'6'!$V175*Q$13</f>
        <v>0</v>
      </c>
      <c r="R175" s="199">
        <f>'6'!$W175*Q$13</f>
        <v>0</v>
      </c>
      <c r="S175" s="199">
        <f>'7'!$V175*S$13</f>
        <v>0</v>
      </c>
      <c r="T175" s="199">
        <f>'7'!$W175*S$13</f>
        <v>0</v>
      </c>
      <c r="U175" s="199">
        <f>'8'!$V175*U$13</f>
        <v>0</v>
      </c>
      <c r="V175" s="199">
        <f>'8'!$W175*U$13</f>
        <v>0</v>
      </c>
      <c r="W175" s="199">
        <f>'9'!$V175*W$13</f>
        <v>0</v>
      </c>
      <c r="X175" s="199">
        <f>'9'!$W175*W$13</f>
        <v>0</v>
      </c>
      <c r="Y175" s="199">
        <f>ВЗ!$V175*Y$13</f>
        <v>0</v>
      </c>
      <c r="Z175" s="199">
        <f>ВЗ!$W175*Y$13</f>
        <v>0</v>
      </c>
      <c r="AA175" s="199">
        <f>'ГС без пил 1000м гор'!$V175*AA$13</f>
        <v>0</v>
      </c>
      <c r="AB175" s="199">
        <f>'ГС без пил 1000м гор'!$W175*AA$13</f>
        <v>0</v>
      </c>
      <c r="AC175" s="199">
        <f>'ГС пил 1500м гор'!$V175*AC$13</f>
        <v>0</v>
      </c>
      <c r="AD175" s="199">
        <f>'ГС пил 1500м гор'!$W175*AC$13</f>
        <v>0</v>
      </c>
      <c r="AE175" s="199">
        <f>'ГС без пилот 1500м гор'!$V175*AE$13</f>
        <v>0</v>
      </c>
      <c r="AF175" s="199">
        <f>'ГС без пилот 1500м гор'!$W175*AE$13</f>
        <v>0</v>
      </c>
      <c r="AG175" s="199">
        <f>'ГСЮра без пил МГРП'!$V175*AG$13</f>
        <v>0</v>
      </c>
      <c r="AH175" s="199">
        <f>'ГСЮра без пил МГРП'!$W175*AG$13</f>
        <v>0</v>
      </c>
      <c r="AI175" s="199">
        <f>'ГСЮра пил МСГРП'!$V175*AI$13</f>
        <v>0</v>
      </c>
      <c r="AJ175" s="199">
        <f>'ГСЮра пил МСГРП'!$W175*AI$13</f>
        <v>0</v>
      </c>
      <c r="AK175" s="199">
        <f>'ГСЮра керн ГИС'!$V175*AK$13</f>
        <v>0</v>
      </c>
      <c r="AL175" s="199">
        <f>'ГСЮра керн ГИС'!$W175*AK$13</f>
        <v>0</v>
      </c>
      <c r="AM175" s="199">
        <f>Посл.скв.!$V175*AM$13</f>
        <v>0</v>
      </c>
      <c r="AN175" s="199">
        <f>Посл.скв.!$W175*AM$13</f>
        <v>0</v>
      </c>
      <c r="AO175" s="199">
        <f t="shared" si="33"/>
        <v>0</v>
      </c>
      <c r="AP175" s="199">
        <f t="shared" si="34"/>
        <v>0</v>
      </c>
    </row>
    <row r="176" spans="1:42" ht="14.25" outlineLevel="1">
      <c r="A176" s="202"/>
      <c r="B176" s="201"/>
      <c r="C176" s="502"/>
      <c r="D176" s="196" t="str">
        <f>'Перв. скв '!D176</f>
        <v>Кондуктор - буфер</v>
      </c>
      <c r="E176" s="197">
        <f>'Перв. скв '!E176</f>
        <v>0</v>
      </c>
      <c r="F176" s="198" t="str">
        <f>'Перв. скв '!F176</f>
        <v>операция</v>
      </c>
      <c r="G176" s="199">
        <f>'Перв. скв '!$V176*G$13</f>
        <v>2</v>
      </c>
      <c r="H176" s="199">
        <f>'Перв. скв '!$W176*G$13</f>
        <v>88716.160000000003</v>
      </c>
      <c r="I176" s="199">
        <f>'2'!$V176*I$13</f>
        <v>0</v>
      </c>
      <c r="J176" s="199">
        <f>'2'!$W176*I$13</f>
        <v>0</v>
      </c>
      <c r="K176" s="199">
        <f>'3'!$V176*K$13</f>
        <v>0</v>
      </c>
      <c r="L176" s="199">
        <f>'3'!$W176*K$13</f>
        <v>0</v>
      </c>
      <c r="M176" s="199">
        <f>'4'!$V176*M$13</f>
        <v>0</v>
      </c>
      <c r="N176" s="199">
        <f>'4'!$W176*M$13</f>
        <v>0</v>
      </c>
      <c r="O176" s="199">
        <f>'5'!$V176*O$13</f>
        <v>0</v>
      </c>
      <c r="P176" s="199">
        <f>'5'!$W176*O$13</f>
        <v>0</v>
      </c>
      <c r="Q176" s="199">
        <f>'6'!$V176*Q$13</f>
        <v>0</v>
      </c>
      <c r="R176" s="199">
        <f>'6'!$W176*Q$13</f>
        <v>0</v>
      </c>
      <c r="S176" s="199">
        <f>'7'!$V176*S$13</f>
        <v>0</v>
      </c>
      <c r="T176" s="199">
        <f>'7'!$W176*S$13</f>
        <v>0</v>
      </c>
      <c r="U176" s="199">
        <f>'8'!$V176*U$13</f>
        <v>0</v>
      </c>
      <c r="V176" s="199">
        <f>'8'!$W176*U$13</f>
        <v>0</v>
      </c>
      <c r="W176" s="199">
        <f>'9'!$V176*W$13</f>
        <v>0</v>
      </c>
      <c r="X176" s="199">
        <f>'9'!$W176*W$13</f>
        <v>0</v>
      </c>
      <c r="Y176" s="199">
        <f>ВЗ!$V176*Y$13</f>
        <v>2</v>
      </c>
      <c r="Z176" s="199">
        <f>ВЗ!$W176*Y$13</f>
        <v>88716.160000000003</v>
      </c>
      <c r="AA176" s="199">
        <f>'ГС без пил 1000м гор'!$V176*AA$13</f>
        <v>8</v>
      </c>
      <c r="AB176" s="199">
        <f>'ГС без пил 1000м гор'!$W176*AA$13</f>
        <v>354864.64000000001</v>
      </c>
      <c r="AC176" s="199">
        <f>'ГС пил 1500м гор'!$V176*AC$13</f>
        <v>0</v>
      </c>
      <c r="AD176" s="199">
        <f>'ГС пил 1500м гор'!$W176*AC$13</f>
        <v>0</v>
      </c>
      <c r="AE176" s="199">
        <f>'ГС без пилот 1500м гор'!$V176*AE$13</f>
        <v>6</v>
      </c>
      <c r="AF176" s="199">
        <f>'ГС без пилот 1500м гор'!$W176*AE$13</f>
        <v>266148.47999999998</v>
      </c>
      <c r="AG176" s="199">
        <f>'ГСЮра без пил МГРП'!$V176*AG$13</f>
        <v>9</v>
      </c>
      <c r="AH176" s="199">
        <f>'ГСЮра без пил МГРП'!$W176*AG$13</f>
        <v>399222.72000000003</v>
      </c>
      <c r="AI176" s="199">
        <f>'ГСЮра пил МСГРП'!$V176*AI$13</f>
        <v>4</v>
      </c>
      <c r="AJ176" s="199">
        <f>'ГСЮра пил МСГРП'!$W176*AI$13</f>
        <v>177432.32000000001</v>
      </c>
      <c r="AK176" s="199">
        <f>'ГСЮра керн ГИС'!$V176*AK$13</f>
        <v>1</v>
      </c>
      <c r="AL176" s="199">
        <f>'ГСЮра керн ГИС'!$W176*AK$13</f>
        <v>44358.080000000002</v>
      </c>
      <c r="AM176" s="199">
        <f>Посл.скв.!$V176*AM$13</f>
        <v>0</v>
      </c>
      <c r="AN176" s="199">
        <f>Посл.скв.!$W176*AM$13</f>
        <v>0</v>
      </c>
      <c r="AO176" s="199">
        <f t="shared" si="33"/>
        <v>32</v>
      </c>
      <c r="AP176" s="199">
        <f t="shared" si="34"/>
        <v>1419458.5600000001</v>
      </c>
    </row>
    <row r="177" spans="1:42" ht="14.25" outlineLevel="1">
      <c r="A177" s="202"/>
      <c r="B177" s="201"/>
      <c r="C177" s="502"/>
      <c r="D177" s="196" t="str">
        <f>'Перв. скв '!D177</f>
        <v>Экспл. колонна - буфер</v>
      </c>
      <c r="E177" s="197">
        <f>'Перв. скв '!E177</f>
        <v>0</v>
      </c>
      <c r="F177" s="198" t="str">
        <f>'Перв. скв '!F177</f>
        <v>операция</v>
      </c>
      <c r="G177" s="199">
        <f>'Перв. скв '!$V177*G$13</f>
        <v>2</v>
      </c>
      <c r="H177" s="199">
        <f>'Перв. скв '!$W177*G$13</f>
        <v>656807.04</v>
      </c>
      <c r="I177" s="199">
        <f>'2'!$V177*I$13</f>
        <v>0</v>
      </c>
      <c r="J177" s="199">
        <f>'2'!$W177*I$13</f>
        <v>0</v>
      </c>
      <c r="K177" s="199">
        <f>'3'!$V177*K$13</f>
        <v>0</v>
      </c>
      <c r="L177" s="199">
        <f>'3'!$W177*K$13</f>
        <v>0</v>
      </c>
      <c r="M177" s="199">
        <f>'4'!$V177*M$13</f>
        <v>0</v>
      </c>
      <c r="N177" s="199">
        <f>'4'!$W177*M$13</f>
        <v>0</v>
      </c>
      <c r="O177" s="199">
        <f>'5'!$V177*O$13</f>
        <v>0</v>
      </c>
      <c r="P177" s="199">
        <f>'5'!$W177*O$13</f>
        <v>0</v>
      </c>
      <c r="Q177" s="199">
        <f>'6'!$V177*Q$13</f>
        <v>0</v>
      </c>
      <c r="R177" s="199">
        <f>'6'!$W177*Q$13</f>
        <v>0</v>
      </c>
      <c r="S177" s="199">
        <f>'7'!$V177*S$13</f>
        <v>0</v>
      </c>
      <c r="T177" s="199">
        <f>'7'!$W177*S$13</f>
        <v>0</v>
      </c>
      <c r="U177" s="199">
        <f>'8'!$V177*U$13</f>
        <v>0</v>
      </c>
      <c r="V177" s="199">
        <f>'8'!$W177*U$13</f>
        <v>0</v>
      </c>
      <c r="W177" s="199">
        <f>'9'!$V177*W$13</f>
        <v>0</v>
      </c>
      <c r="X177" s="199">
        <f>'9'!$W177*W$13</f>
        <v>0</v>
      </c>
      <c r="Y177" s="199">
        <f>ВЗ!$V177*Y$13</f>
        <v>2</v>
      </c>
      <c r="Z177" s="199">
        <f>ВЗ!$W177*Y$13</f>
        <v>656807.04</v>
      </c>
      <c r="AA177" s="199">
        <f>'ГС без пил 1000м гор'!$V177*AA$13</f>
        <v>8</v>
      </c>
      <c r="AB177" s="199">
        <f>'ГС без пил 1000м гор'!$W177*AA$13</f>
        <v>2627228.16</v>
      </c>
      <c r="AC177" s="199">
        <f>'ГС пил 1500м гор'!$V177*AC$13</f>
        <v>0</v>
      </c>
      <c r="AD177" s="199">
        <f>'ГС пил 1500м гор'!$W177*AC$13</f>
        <v>0</v>
      </c>
      <c r="AE177" s="199">
        <f>'ГС без пилот 1500м гор'!$V177*AE$13</f>
        <v>6</v>
      </c>
      <c r="AF177" s="199">
        <f>'ГС без пилот 1500м гор'!$W177*AE$13</f>
        <v>1970421.12</v>
      </c>
      <c r="AG177" s="199">
        <f>'ГСЮра без пил МГРП'!$V177*AG$13</f>
        <v>9</v>
      </c>
      <c r="AH177" s="199">
        <f>'ГСЮра без пил МГРП'!$W177*AG$13</f>
        <v>2955631.68</v>
      </c>
      <c r="AI177" s="199">
        <f>'ГСЮра пил МСГРП'!$V177*AI$13</f>
        <v>4</v>
      </c>
      <c r="AJ177" s="199">
        <f>'ГСЮра пил МСГРП'!$W177*AI$13</f>
        <v>1313614.08</v>
      </c>
      <c r="AK177" s="199">
        <f>'ГСЮра керн ГИС'!$V177*AK$13</f>
        <v>1</v>
      </c>
      <c r="AL177" s="199">
        <f>'ГСЮра керн ГИС'!$W177*AK$13</f>
        <v>328403.52</v>
      </c>
      <c r="AM177" s="199">
        <f>Посл.скв.!$V177*AM$13</f>
        <v>0</v>
      </c>
      <c r="AN177" s="199">
        <f>Посл.скв.!$W177*AM$13</f>
        <v>0</v>
      </c>
      <c r="AO177" s="199">
        <f t="shared" si="33"/>
        <v>32</v>
      </c>
      <c r="AP177" s="199">
        <f t="shared" si="34"/>
        <v>10508912.640000001</v>
      </c>
    </row>
    <row r="178" spans="1:42" ht="14.25" outlineLevel="1">
      <c r="A178" s="202"/>
      <c r="B178" s="201"/>
      <c r="C178" s="502"/>
      <c r="D178" s="196" t="str">
        <f>'Перв. скв '!D178</f>
        <v>Стоимость услуг инженерного сопровождения</v>
      </c>
      <c r="E178" s="197">
        <f>'Перв. скв '!E178</f>
        <v>0</v>
      </c>
      <c r="F178" s="198" t="str">
        <f>'Перв. скв '!F178</f>
        <v>операция</v>
      </c>
      <c r="G178" s="199">
        <f>'Перв. скв '!$V178*G$13</f>
        <v>5.36</v>
      </c>
      <c r="H178" s="199">
        <f>'Перв. скв '!$W178*G$13</f>
        <v>192156</v>
      </c>
      <c r="I178" s="199">
        <f>'2'!$V178*I$13</f>
        <v>0</v>
      </c>
      <c r="J178" s="199">
        <f>'2'!$W178*I$13</f>
        <v>0</v>
      </c>
      <c r="K178" s="199">
        <f>'3'!$V178*K$13</f>
        <v>0</v>
      </c>
      <c r="L178" s="199">
        <f>'3'!$W178*K$13</f>
        <v>0</v>
      </c>
      <c r="M178" s="199">
        <f>'4'!$V178*M$13</f>
        <v>0</v>
      </c>
      <c r="N178" s="199">
        <f>'4'!$W178*M$13</f>
        <v>0</v>
      </c>
      <c r="O178" s="199">
        <f>'5'!$V178*O$13</f>
        <v>0</v>
      </c>
      <c r="P178" s="199">
        <f>'5'!$W178*O$13</f>
        <v>0</v>
      </c>
      <c r="Q178" s="199">
        <f>'6'!$V178*Q$13</f>
        <v>0</v>
      </c>
      <c r="R178" s="199">
        <f>'6'!$W178*Q$13</f>
        <v>0</v>
      </c>
      <c r="S178" s="199">
        <f>'7'!$V178*S$13</f>
        <v>0</v>
      </c>
      <c r="T178" s="199">
        <f>'7'!$W178*S$13</f>
        <v>0</v>
      </c>
      <c r="U178" s="199">
        <f>'8'!$V178*U$13</f>
        <v>0</v>
      </c>
      <c r="V178" s="199">
        <f>'8'!$W178*U$13</f>
        <v>0</v>
      </c>
      <c r="W178" s="199">
        <f>'9'!$V178*W$13</f>
        <v>0</v>
      </c>
      <c r="X178" s="199">
        <f>'9'!$W178*W$13</f>
        <v>0</v>
      </c>
      <c r="Y178" s="199">
        <f>ВЗ!$V178*Y$13</f>
        <v>5.36</v>
      </c>
      <c r="Z178" s="199">
        <f>ВЗ!$W178*Y$13</f>
        <v>192156</v>
      </c>
      <c r="AA178" s="199">
        <f>'ГС без пил 1000м гор'!$V178*AA$13</f>
        <v>21.44</v>
      </c>
      <c r="AB178" s="199">
        <f>'ГС без пил 1000м гор'!$W178*AA$13</f>
        <v>768624</v>
      </c>
      <c r="AC178" s="199">
        <f>'ГС пил 1500м гор'!$V178*AC$13</f>
        <v>0</v>
      </c>
      <c r="AD178" s="199">
        <f>'ГС пил 1500м гор'!$W178*AC$13</f>
        <v>0</v>
      </c>
      <c r="AE178" s="199">
        <f>'ГС без пилот 1500м гор'!$V178*AE$13</f>
        <v>16.080000000000002</v>
      </c>
      <c r="AF178" s="199">
        <f>'ГС без пилот 1500м гор'!$W178*AE$13</f>
        <v>576468</v>
      </c>
      <c r="AG178" s="199">
        <f>'ГСЮра без пил МГРП'!$V178*AG$13</f>
        <v>24.12</v>
      </c>
      <c r="AH178" s="199">
        <f>'ГСЮра без пил МГРП'!$W178*AG$13</f>
        <v>864702</v>
      </c>
      <c r="AI178" s="199">
        <f>'ГСЮра пил МСГРП'!$V178*AI$13</f>
        <v>10.72</v>
      </c>
      <c r="AJ178" s="199">
        <f>'ГСЮра пил МСГРП'!$W178*AI$13</f>
        <v>384312</v>
      </c>
      <c r="AK178" s="199">
        <f>'ГСЮра керн ГИС'!$V178*AK$13</f>
        <v>2.68</v>
      </c>
      <c r="AL178" s="199">
        <f>'ГСЮра керн ГИС'!$W178*AK$13</f>
        <v>96078</v>
      </c>
      <c r="AM178" s="199">
        <f>Посл.скв.!$V178*AM$13</f>
        <v>0</v>
      </c>
      <c r="AN178" s="199">
        <f>Посл.скв.!$W178*AM$13</f>
        <v>0</v>
      </c>
      <c r="AO178" s="199">
        <f t="shared" si="33"/>
        <v>85.76</v>
      </c>
      <c r="AP178" s="199">
        <f t="shared" si="34"/>
        <v>3074496</v>
      </c>
    </row>
    <row r="179" spans="1:42" ht="14.25" outlineLevel="1">
      <c r="A179" s="202"/>
      <c r="B179" s="201"/>
      <c r="C179" s="502"/>
      <c r="D179" s="196" t="str">
        <f>'Перв. скв '!D179</f>
        <v>Стоимость услуг цементировочного флота</v>
      </c>
      <c r="E179" s="197">
        <f>'Перв. скв '!E179</f>
        <v>0</v>
      </c>
      <c r="F179" s="198" t="str">
        <f>'Перв. скв '!F179</f>
        <v>операция</v>
      </c>
      <c r="G179" s="199">
        <f>'Перв. скв '!$V179*G$13</f>
        <v>5.36</v>
      </c>
      <c r="H179" s="199">
        <f>'Перв. скв '!$W179*G$13</f>
        <v>637942.10441711242</v>
      </c>
      <c r="I179" s="199">
        <f>'2'!$V179*I$13</f>
        <v>0</v>
      </c>
      <c r="J179" s="199">
        <f>'2'!$W179*I$13</f>
        <v>0</v>
      </c>
      <c r="K179" s="199">
        <f>'3'!$V179*K$13</f>
        <v>0</v>
      </c>
      <c r="L179" s="199">
        <f>'3'!$W179*K$13</f>
        <v>0</v>
      </c>
      <c r="M179" s="199">
        <f>'4'!$V179*M$13</f>
        <v>0</v>
      </c>
      <c r="N179" s="199">
        <f>'4'!$W179*M$13</f>
        <v>0</v>
      </c>
      <c r="O179" s="199">
        <f>'5'!$V179*O$13</f>
        <v>0</v>
      </c>
      <c r="P179" s="199">
        <f>'5'!$W179*O$13</f>
        <v>0</v>
      </c>
      <c r="Q179" s="199">
        <f>'6'!$V179*Q$13</f>
        <v>0</v>
      </c>
      <c r="R179" s="199">
        <f>'6'!$W179*Q$13</f>
        <v>0</v>
      </c>
      <c r="S179" s="199">
        <f>'7'!$V179*S$13</f>
        <v>0</v>
      </c>
      <c r="T179" s="199">
        <f>'7'!$W179*S$13</f>
        <v>0</v>
      </c>
      <c r="U179" s="199">
        <f>'8'!$V179*U$13</f>
        <v>0</v>
      </c>
      <c r="V179" s="199">
        <f>'8'!$W179*U$13</f>
        <v>0</v>
      </c>
      <c r="W179" s="199">
        <f>'9'!$V179*W$13</f>
        <v>0</v>
      </c>
      <c r="X179" s="199">
        <f>'9'!$W179*W$13</f>
        <v>0</v>
      </c>
      <c r="Y179" s="199">
        <f>ВЗ!$V179*Y$13</f>
        <v>5.36</v>
      </c>
      <c r="Z179" s="199">
        <f>ВЗ!$W179*Y$13</f>
        <v>300160</v>
      </c>
      <c r="AA179" s="199">
        <f>'ГС без пил 1000м гор'!$V179*AA$13</f>
        <v>21.44</v>
      </c>
      <c r="AB179" s="199">
        <f>'ГС без пил 1000м гор'!$W179*AA$13</f>
        <v>1832153.5757575757</v>
      </c>
      <c r="AC179" s="199">
        <f>'ГС пил 1500м гор'!$V179*AC$13</f>
        <v>0</v>
      </c>
      <c r="AD179" s="199">
        <f>'ГС пил 1500м гор'!$W179*AC$13</f>
        <v>0</v>
      </c>
      <c r="AE179" s="199">
        <f>'ГС без пилот 1500м гор'!$V179*AE$13</f>
        <v>16.080000000000002</v>
      </c>
      <c r="AF179" s="199">
        <f>'ГС без пилот 1500м гор'!$W179*AE$13</f>
        <v>1402034.1176470588</v>
      </c>
      <c r="AG179" s="199">
        <f>'ГСЮра без пил МГРП'!$V179*AG$13</f>
        <v>24.12</v>
      </c>
      <c r="AH179" s="199">
        <f>'ГСЮра без пил МГРП'!$W179*AG$13</f>
        <v>2870739.469877006</v>
      </c>
      <c r="AI179" s="199">
        <f>'ГСЮра пил МСГРП'!$V179*AI$13</f>
        <v>10.72</v>
      </c>
      <c r="AJ179" s="199">
        <f>'ГСЮра пил МСГРП'!$W179*AI$13</f>
        <v>744876.58536585351</v>
      </c>
      <c r="AK179" s="199">
        <f>'ГСЮра керн ГИС'!$V179*AK$13</f>
        <v>2.68</v>
      </c>
      <c r="AL179" s="199">
        <f>'ГСЮра керн ГИС'!$W179*AK$13</f>
        <v>151554</v>
      </c>
      <c r="AM179" s="199">
        <f>Посл.скв.!$V179*AM$13</f>
        <v>0</v>
      </c>
      <c r="AN179" s="199">
        <f>Посл.скв.!$W179*AM$13</f>
        <v>0</v>
      </c>
      <c r="AO179" s="199">
        <f t="shared" si="33"/>
        <v>85.76</v>
      </c>
      <c r="AP179" s="199">
        <f t="shared" si="34"/>
        <v>7939459.8530646069</v>
      </c>
    </row>
    <row r="180" spans="1:42" ht="14.25" outlineLevel="1">
      <c r="A180" s="202"/>
      <c r="B180" s="201"/>
      <c r="C180" s="502"/>
      <c r="D180" s="196" t="str">
        <f>'Перв. скв '!D180</f>
        <v>Стоимость оснастки</v>
      </c>
      <c r="E180" s="197">
        <f>'Перв. скв '!E180</f>
        <v>0</v>
      </c>
      <c r="F180" s="198" t="str">
        <f>'Перв. скв '!F180</f>
        <v>операция</v>
      </c>
      <c r="G180" s="199">
        <f>'Перв. скв '!$V180*G$13</f>
        <v>2</v>
      </c>
      <c r="H180" s="199">
        <f>'Перв. скв '!$W180*G$13</f>
        <v>55883.46</v>
      </c>
      <c r="I180" s="199">
        <f>'2'!$V180*I$13</f>
        <v>0</v>
      </c>
      <c r="J180" s="199">
        <f>'2'!$W180*I$13</f>
        <v>0</v>
      </c>
      <c r="K180" s="199">
        <f>'3'!$V180*K$13</f>
        <v>0</v>
      </c>
      <c r="L180" s="199">
        <f>'3'!$W180*K$13</f>
        <v>0</v>
      </c>
      <c r="M180" s="199">
        <f>'4'!$V180*M$13</f>
        <v>0</v>
      </c>
      <c r="N180" s="199">
        <f>'4'!$W180*M$13</f>
        <v>0</v>
      </c>
      <c r="O180" s="199">
        <f>'5'!$V180*O$13</f>
        <v>0</v>
      </c>
      <c r="P180" s="199">
        <f>'5'!$W180*O$13</f>
        <v>0</v>
      </c>
      <c r="Q180" s="199">
        <f>'6'!$V180*Q$13</f>
        <v>0</v>
      </c>
      <c r="R180" s="199">
        <f>'6'!$W180*Q$13</f>
        <v>0</v>
      </c>
      <c r="S180" s="199">
        <f>'7'!$V180*S$13</f>
        <v>0</v>
      </c>
      <c r="T180" s="199">
        <f>'7'!$W180*S$13</f>
        <v>0</v>
      </c>
      <c r="U180" s="199">
        <f>'8'!$V180*U$13</f>
        <v>0</v>
      </c>
      <c r="V180" s="199">
        <f>'8'!$W180*U$13</f>
        <v>0</v>
      </c>
      <c r="W180" s="199">
        <f>'9'!$V180*W$13</f>
        <v>0</v>
      </c>
      <c r="X180" s="199">
        <f>'9'!$W180*W$13</f>
        <v>0</v>
      </c>
      <c r="Y180" s="199">
        <f>ВЗ!$V180*Y$13</f>
        <v>2</v>
      </c>
      <c r="Z180" s="199">
        <f>ВЗ!$W180*Y$13</f>
        <v>55883.46</v>
      </c>
      <c r="AA180" s="199">
        <f>'ГС без пил 1000м гор'!$V180*AA$13</f>
        <v>8</v>
      </c>
      <c r="AB180" s="199">
        <f>'ГС без пил 1000м гор'!$W180*AA$13</f>
        <v>223533.84</v>
      </c>
      <c r="AC180" s="199">
        <f>'ГС пил 1500м гор'!$V180*AC$13</f>
        <v>0</v>
      </c>
      <c r="AD180" s="199">
        <f>'ГС пил 1500м гор'!$W180*AC$13</f>
        <v>0</v>
      </c>
      <c r="AE180" s="199">
        <f>'ГС без пилот 1500м гор'!$V180*AE$13</f>
        <v>6</v>
      </c>
      <c r="AF180" s="199">
        <f>'ГС без пилот 1500м гор'!$W180*AE$13</f>
        <v>167650.38</v>
      </c>
      <c r="AG180" s="199">
        <f>'ГСЮра без пил МГРП'!$V180*AG$13</f>
        <v>9</v>
      </c>
      <c r="AH180" s="199">
        <f>'ГСЮра без пил МГРП'!$W180*AG$13</f>
        <v>251475.57</v>
      </c>
      <c r="AI180" s="199">
        <f>'ГСЮра пил МСГРП'!$V180*AI$13</f>
        <v>4</v>
      </c>
      <c r="AJ180" s="199">
        <f>'ГСЮра пил МСГРП'!$W180*AI$13</f>
        <v>111766.92</v>
      </c>
      <c r="AK180" s="199">
        <f>'ГСЮра керн ГИС'!$V180*AK$13</f>
        <v>1</v>
      </c>
      <c r="AL180" s="199">
        <f>'ГСЮра керн ГИС'!$W180*AK$13</f>
        <v>27941.73</v>
      </c>
      <c r="AM180" s="199">
        <f>Посл.скв.!$V180*AM$13</f>
        <v>0</v>
      </c>
      <c r="AN180" s="199">
        <f>Посл.скв.!$W180*AM$13</f>
        <v>0</v>
      </c>
      <c r="AO180" s="199">
        <f t="shared" si="33"/>
        <v>32</v>
      </c>
      <c r="AP180" s="199">
        <f t="shared" si="34"/>
        <v>894135.35999999987</v>
      </c>
    </row>
    <row r="181" spans="1:42" ht="14.25" outlineLevel="1">
      <c r="A181" s="202"/>
      <c r="B181" s="201"/>
      <c r="C181" s="502"/>
      <c r="D181" s="196" t="str">
        <f>'Перв. скв '!D181</f>
        <v>Стоимость услуг инженерного сопровождения</v>
      </c>
      <c r="E181" s="197">
        <f>'Перв. скв '!E181</f>
        <v>0</v>
      </c>
      <c r="F181" s="198" t="str">
        <f>'Перв. скв '!F181</f>
        <v>операция</v>
      </c>
      <c r="G181" s="199">
        <f>'Перв. скв '!$V181*G$13</f>
        <v>5.66</v>
      </c>
      <c r="H181" s="199">
        <f>'Перв. скв '!$W181*G$13</f>
        <v>202911</v>
      </c>
      <c r="I181" s="199">
        <f>'2'!$V181*I$13</f>
        <v>0</v>
      </c>
      <c r="J181" s="199">
        <f>'2'!$W181*I$13</f>
        <v>0</v>
      </c>
      <c r="K181" s="199">
        <f>'3'!$V181*K$13</f>
        <v>0</v>
      </c>
      <c r="L181" s="199">
        <f>'3'!$W181*K$13</f>
        <v>0</v>
      </c>
      <c r="M181" s="199">
        <f>'4'!$V181*M$13</f>
        <v>0</v>
      </c>
      <c r="N181" s="199">
        <f>'4'!$W181*M$13</f>
        <v>0</v>
      </c>
      <c r="O181" s="199">
        <f>'5'!$V181*O$13</f>
        <v>0</v>
      </c>
      <c r="P181" s="199">
        <f>'5'!$W181*O$13</f>
        <v>0</v>
      </c>
      <c r="Q181" s="199">
        <f>'6'!$V181*Q$13</f>
        <v>0</v>
      </c>
      <c r="R181" s="199">
        <f>'6'!$W181*Q$13</f>
        <v>0</v>
      </c>
      <c r="S181" s="199">
        <f>'7'!$V181*S$13</f>
        <v>0</v>
      </c>
      <c r="T181" s="199">
        <f>'7'!$W181*S$13</f>
        <v>0</v>
      </c>
      <c r="U181" s="199">
        <f>'8'!$V181*U$13</f>
        <v>0</v>
      </c>
      <c r="V181" s="199">
        <f>'8'!$W181*U$13</f>
        <v>0</v>
      </c>
      <c r="W181" s="199">
        <f>'9'!$V181*W$13</f>
        <v>0</v>
      </c>
      <c r="X181" s="199">
        <f>'9'!$W181*W$13</f>
        <v>0</v>
      </c>
      <c r="Y181" s="199">
        <f>ВЗ!$V181*Y$13</f>
        <v>5.66</v>
      </c>
      <c r="Z181" s="199">
        <f>ВЗ!$W181*Y$13</f>
        <v>202911</v>
      </c>
      <c r="AA181" s="199">
        <f>'ГС без пил 1000м гор'!$V181*AA$13</f>
        <v>22.64</v>
      </c>
      <c r="AB181" s="199">
        <f>'ГС без пил 1000м гор'!$W181*AA$13</f>
        <v>811644</v>
      </c>
      <c r="AC181" s="199">
        <f>'ГС пил 1500м гор'!$V181*AC$13</f>
        <v>0</v>
      </c>
      <c r="AD181" s="199">
        <f>'ГС пил 1500м гор'!$W181*AC$13</f>
        <v>0</v>
      </c>
      <c r="AE181" s="199">
        <f>'ГС без пилот 1500м гор'!$V181*AE$13</f>
        <v>16.98</v>
      </c>
      <c r="AF181" s="199">
        <f>'ГС без пилот 1500м гор'!$W181*AE$13</f>
        <v>608733</v>
      </c>
      <c r="AG181" s="199">
        <f>'ГСЮра без пил МГРП'!$V181*AG$13</f>
        <v>25.47</v>
      </c>
      <c r="AH181" s="199">
        <f>'ГСЮра без пил МГРП'!$W181*AG$13</f>
        <v>913099.5</v>
      </c>
      <c r="AI181" s="199">
        <f>'ГСЮра пил МСГРП'!$V181*AI$13</f>
        <v>11.32</v>
      </c>
      <c r="AJ181" s="199">
        <f>'ГСЮра пил МСГРП'!$W181*AI$13</f>
        <v>405822</v>
      </c>
      <c r="AK181" s="199">
        <f>'ГСЮра керн ГИС'!$V181*AK$13</f>
        <v>2.83</v>
      </c>
      <c r="AL181" s="199">
        <f>'ГСЮра керн ГИС'!$W181*AK$13</f>
        <v>101455.5</v>
      </c>
      <c r="AM181" s="199">
        <f>Посл.скв.!$V181*AM$13</f>
        <v>0</v>
      </c>
      <c r="AN181" s="199">
        <f>Посл.скв.!$W181*AM$13</f>
        <v>0</v>
      </c>
      <c r="AO181" s="199">
        <f t="shared" si="33"/>
        <v>90.559999999999988</v>
      </c>
      <c r="AP181" s="199">
        <f t="shared" si="34"/>
        <v>3246576</v>
      </c>
    </row>
    <row r="182" spans="1:42" ht="14.25" outlineLevel="1">
      <c r="A182" s="202"/>
      <c r="B182" s="201"/>
      <c r="C182" s="502"/>
      <c r="D182" s="196" t="str">
        <f>'Перв. скв '!D182</f>
        <v>Стоимость услуг цементировочного флота</v>
      </c>
      <c r="E182" s="197">
        <f>'Перв. скв '!E182</f>
        <v>0</v>
      </c>
      <c r="F182" s="198" t="str">
        <f>'Перв. скв '!F182</f>
        <v>операция</v>
      </c>
      <c r="G182" s="199">
        <f>'Перв. скв '!$V182*G$13</f>
        <v>5.66</v>
      </c>
      <c r="H182" s="199">
        <f>'Перв. скв '!$W182*G$13</f>
        <v>673647.81921657769</v>
      </c>
      <c r="I182" s="199">
        <f>'2'!$V182*I$13</f>
        <v>0</v>
      </c>
      <c r="J182" s="199">
        <f>'2'!$W182*I$13</f>
        <v>0</v>
      </c>
      <c r="K182" s="199">
        <f>'3'!$V182*K$13</f>
        <v>0</v>
      </c>
      <c r="L182" s="199">
        <f>'3'!$W182*K$13</f>
        <v>0</v>
      </c>
      <c r="M182" s="199">
        <f>'4'!$V182*M$13</f>
        <v>0</v>
      </c>
      <c r="N182" s="199">
        <f>'4'!$W182*M$13</f>
        <v>0</v>
      </c>
      <c r="O182" s="199">
        <f>'5'!$V182*O$13</f>
        <v>0</v>
      </c>
      <c r="P182" s="199">
        <f>'5'!$W182*O$13</f>
        <v>0</v>
      </c>
      <c r="Q182" s="199">
        <f>'6'!$V182*Q$13</f>
        <v>0</v>
      </c>
      <c r="R182" s="199">
        <f>'6'!$W182*Q$13</f>
        <v>0</v>
      </c>
      <c r="S182" s="199">
        <f>'7'!$V182*S$13</f>
        <v>0</v>
      </c>
      <c r="T182" s="199">
        <f>'7'!$W182*S$13</f>
        <v>0</v>
      </c>
      <c r="U182" s="199">
        <f>'8'!$V182*U$13</f>
        <v>0</v>
      </c>
      <c r="V182" s="199">
        <f>'8'!$W182*U$13</f>
        <v>0</v>
      </c>
      <c r="W182" s="199">
        <f>'9'!$V182*W$13</f>
        <v>0</v>
      </c>
      <c r="X182" s="199">
        <f>'9'!$W182*W$13</f>
        <v>0</v>
      </c>
      <c r="Y182" s="199">
        <f>ВЗ!$V182*Y$13</f>
        <v>5.66</v>
      </c>
      <c r="Z182" s="199">
        <f>ВЗ!$W182*Y$13</f>
        <v>316960</v>
      </c>
      <c r="AA182" s="199">
        <f>'ГС без пил 1000м гор'!$V182*AA$13</f>
        <v>22.64</v>
      </c>
      <c r="AB182" s="199">
        <f>'ГС без пил 1000м гор'!$W182*AA$13</f>
        <v>1934699.4848484849</v>
      </c>
      <c r="AC182" s="199">
        <f>'ГС пил 1500м гор'!$V182*AC$13</f>
        <v>0</v>
      </c>
      <c r="AD182" s="199">
        <f>'ГС пил 1500м гор'!$W182*AC$13</f>
        <v>0</v>
      </c>
      <c r="AE182" s="199">
        <f>'ГС без пилот 1500м гор'!$V182*AE$13</f>
        <v>16.98</v>
      </c>
      <c r="AF182" s="199">
        <f>'ГС без пилот 1500м гор'!$W182*AE$13</f>
        <v>1480506.1764705884</v>
      </c>
      <c r="AG182" s="199">
        <f>'ГСЮра без пил МГРП'!$V182*AG$13</f>
        <v>25.47</v>
      </c>
      <c r="AH182" s="199">
        <f>'ГСЮра без пил МГРП'!$W182*AG$13</f>
        <v>3031415.1864745994</v>
      </c>
      <c r="AI182" s="199">
        <f>'ГСЮра пил МСГРП'!$V182*AI$13</f>
        <v>11.32</v>
      </c>
      <c r="AJ182" s="199">
        <f>'ГСЮра пил МСГРП'!$W182*AI$13</f>
        <v>786567.43902439019</v>
      </c>
      <c r="AK182" s="199">
        <f>'ГСЮра керн ГИС'!$V182*AK$13</f>
        <v>2.83</v>
      </c>
      <c r="AL182" s="199">
        <f>'ГСЮра керн ГИС'!$W182*AK$13</f>
        <v>160036.5</v>
      </c>
      <c r="AM182" s="199">
        <f>Посл.скв.!$V182*AM$13</f>
        <v>0</v>
      </c>
      <c r="AN182" s="199">
        <f>Посл.скв.!$W182*AM$13</f>
        <v>0</v>
      </c>
      <c r="AO182" s="199">
        <f t="shared" si="33"/>
        <v>90.559999999999988</v>
      </c>
      <c r="AP182" s="199">
        <f t="shared" si="34"/>
        <v>8383832.6060346402</v>
      </c>
    </row>
    <row r="183" spans="1:42" ht="14.25" outlineLevel="1">
      <c r="A183" s="202"/>
      <c r="B183" s="201"/>
      <c r="C183" s="502"/>
      <c r="D183" s="196" t="str">
        <f>'Перв. скв '!D183</f>
        <v>Стоимость оснастки</v>
      </c>
      <c r="E183" s="197">
        <f>'Перв. скв '!E183</f>
        <v>0</v>
      </c>
      <c r="F183" s="198" t="str">
        <f>'Перв. скв '!F183</f>
        <v>операция</v>
      </c>
      <c r="G183" s="199">
        <f>'Перв. скв '!$V183*G$13</f>
        <v>2</v>
      </c>
      <c r="H183" s="199">
        <f>'Перв. скв '!$W183*G$13</f>
        <v>178495.9</v>
      </c>
      <c r="I183" s="199">
        <f>'2'!$V183*I$13</f>
        <v>0</v>
      </c>
      <c r="J183" s="199">
        <f>'2'!$W183*I$13</f>
        <v>0</v>
      </c>
      <c r="K183" s="199">
        <f>'3'!$V183*K$13</f>
        <v>0</v>
      </c>
      <c r="L183" s="199">
        <f>'3'!$W183*K$13</f>
        <v>0</v>
      </c>
      <c r="M183" s="199">
        <f>'4'!$V183*M$13</f>
        <v>0</v>
      </c>
      <c r="N183" s="199">
        <f>'4'!$W183*M$13</f>
        <v>0</v>
      </c>
      <c r="O183" s="199">
        <f>'5'!$V183*O$13</f>
        <v>0</v>
      </c>
      <c r="P183" s="199">
        <f>'5'!$W183*O$13</f>
        <v>0</v>
      </c>
      <c r="Q183" s="199">
        <f>'6'!$V183*Q$13</f>
        <v>0</v>
      </c>
      <c r="R183" s="199">
        <f>'6'!$W183*Q$13</f>
        <v>0</v>
      </c>
      <c r="S183" s="199">
        <f>'7'!$V183*S$13</f>
        <v>0</v>
      </c>
      <c r="T183" s="199">
        <f>'7'!$W183*S$13</f>
        <v>0</v>
      </c>
      <c r="U183" s="199">
        <f>'8'!$V183*U$13</f>
        <v>0</v>
      </c>
      <c r="V183" s="199">
        <f>'8'!$W183*U$13</f>
        <v>0</v>
      </c>
      <c r="W183" s="199">
        <f>'9'!$V183*W$13</f>
        <v>0</v>
      </c>
      <c r="X183" s="199">
        <f>'9'!$W183*W$13</f>
        <v>0</v>
      </c>
      <c r="Y183" s="199">
        <f>ВЗ!$V183*Y$13</f>
        <v>2</v>
      </c>
      <c r="Z183" s="199">
        <f>ВЗ!$W183*Y$13</f>
        <v>178495.9</v>
      </c>
      <c r="AA183" s="199">
        <f>'ГС без пил 1000м гор'!$V183*AA$13</f>
        <v>8</v>
      </c>
      <c r="AB183" s="199">
        <f>'ГС без пил 1000м гор'!$W183*AA$13</f>
        <v>713983.6</v>
      </c>
      <c r="AC183" s="199">
        <f>'ГС пил 1500м гор'!$V183*AC$13</f>
        <v>0</v>
      </c>
      <c r="AD183" s="199">
        <f>'ГС пил 1500м гор'!$W183*AC$13</f>
        <v>0</v>
      </c>
      <c r="AE183" s="199">
        <f>'ГС без пилот 1500м гор'!$V183*AE$13</f>
        <v>6</v>
      </c>
      <c r="AF183" s="199">
        <f>'ГС без пилот 1500м гор'!$W183*AE$13</f>
        <v>535487.69999999995</v>
      </c>
      <c r="AG183" s="199">
        <f>'ГСЮра без пил МГРП'!$V183*AG$13</f>
        <v>9</v>
      </c>
      <c r="AH183" s="199">
        <f>'ГСЮра без пил МГРП'!$W183*AG$13</f>
        <v>803231.54999999993</v>
      </c>
      <c r="AI183" s="199">
        <f>'ГСЮра пил МСГРП'!$V183*AI$13</f>
        <v>4</v>
      </c>
      <c r="AJ183" s="199">
        <f>'ГСЮра пил МСГРП'!$W183*AI$13</f>
        <v>356991.8</v>
      </c>
      <c r="AK183" s="199">
        <f>'ГСЮра керн ГИС'!$V183*AK$13</f>
        <v>1</v>
      </c>
      <c r="AL183" s="199">
        <f>'ГСЮра керн ГИС'!$W183*AK$13</f>
        <v>89247.95</v>
      </c>
      <c r="AM183" s="199">
        <f>Посл.скв.!$V183*AM$13</f>
        <v>0</v>
      </c>
      <c r="AN183" s="199">
        <f>Посл.скв.!$W183*AM$13</f>
        <v>0</v>
      </c>
      <c r="AO183" s="199">
        <f t="shared" si="33"/>
        <v>32</v>
      </c>
      <c r="AP183" s="199">
        <f t="shared" si="34"/>
        <v>2855934.3999999994</v>
      </c>
    </row>
    <row r="184" spans="1:42" ht="14.25" outlineLevel="1">
      <c r="A184" s="202"/>
      <c r="B184" s="201"/>
      <c r="C184" s="502"/>
      <c r="D184" s="196" t="str">
        <f>'Перв. скв '!D184</f>
        <v>Стоимость услуг инженерного сопровождения</v>
      </c>
      <c r="E184" s="197">
        <f>'Перв. скв '!E184</f>
        <v>0</v>
      </c>
      <c r="F184" s="198" t="str">
        <f>'Перв. скв '!F184</f>
        <v>операция</v>
      </c>
      <c r="G184" s="199">
        <f>'Перв. скв '!$V184*G$13</f>
        <v>56.98</v>
      </c>
      <c r="H184" s="199">
        <f>'Перв. скв '!$W184*G$13</f>
        <v>2042733</v>
      </c>
      <c r="I184" s="199">
        <f>'2'!$V184*I$13</f>
        <v>0</v>
      </c>
      <c r="J184" s="199">
        <f>'2'!$W184*I$13</f>
        <v>0</v>
      </c>
      <c r="K184" s="199">
        <f>'3'!$V184*K$13</f>
        <v>0</v>
      </c>
      <c r="L184" s="199">
        <f>'3'!$W184*K$13</f>
        <v>0</v>
      </c>
      <c r="M184" s="199">
        <f>'4'!$V184*M$13</f>
        <v>0</v>
      </c>
      <c r="N184" s="199">
        <f>'4'!$W184*M$13</f>
        <v>0</v>
      </c>
      <c r="O184" s="199">
        <f>'5'!$V184*O$13</f>
        <v>0</v>
      </c>
      <c r="P184" s="199">
        <f>'5'!$W184*O$13</f>
        <v>0</v>
      </c>
      <c r="Q184" s="199">
        <f>'6'!$V184*Q$13</f>
        <v>0</v>
      </c>
      <c r="R184" s="199">
        <f>'6'!$W184*Q$13</f>
        <v>0</v>
      </c>
      <c r="S184" s="199">
        <f>'7'!$V184*S$13</f>
        <v>0</v>
      </c>
      <c r="T184" s="199">
        <f>'7'!$W184*S$13</f>
        <v>0</v>
      </c>
      <c r="U184" s="199">
        <f>'8'!$V184*U$13</f>
        <v>0</v>
      </c>
      <c r="V184" s="199">
        <f>'8'!$W184*U$13</f>
        <v>0</v>
      </c>
      <c r="W184" s="199">
        <f>'9'!$V184*W$13</f>
        <v>0</v>
      </c>
      <c r="X184" s="199">
        <f>'9'!$W184*W$13</f>
        <v>0</v>
      </c>
      <c r="Y184" s="199">
        <f>ВЗ!$V184*Y$13</f>
        <v>68.97999999999999</v>
      </c>
      <c r="Z184" s="199">
        <f>ВЗ!$W184*Y$13</f>
        <v>2472933</v>
      </c>
      <c r="AA184" s="199">
        <f>'ГС без пил 1000м гор'!$V184*AA$13</f>
        <v>219.92</v>
      </c>
      <c r="AB184" s="199">
        <f>'ГС без пил 1000м гор'!$W184*AA$13</f>
        <v>7884132</v>
      </c>
      <c r="AC184" s="199">
        <f>'ГС пил 1500м гор'!$V184*AC$13</f>
        <v>0</v>
      </c>
      <c r="AD184" s="199">
        <f>'ГС пил 1500м гор'!$W184*AC$13</f>
        <v>0</v>
      </c>
      <c r="AE184" s="199">
        <f>'ГС без пилот 1500м гор'!$V184*AE$13</f>
        <v>170.94</v>
      </c>
      <c r="AF184" s="199">
        <f>'ГС без пилот 1500м гор'!$W184*AE$13</f>
        <v>6128199</v>
      </c>
      <c r="AG184" s="199">
        <f>'ГСЮра без пил МГРП'!$V184*AG$13</f>
        <v>256.40999999999997</v>
      </c>
      <c r="AH184" s="199">
        <f>'ГСЮра без пил МГРП'!$W184*AG$13</f>
        <v>9192298.5</v>
      </c>
      <c r="AI184" s="199">
        <f>'ГСЮра пил МСГРП'!$V184*AI$13</f>
        <v>141.95999999999998</v>
      </c>
      <c r="AJ184" s="199">
        <f>'ГСЮра пил МСГРП'!$W184*AI$13</f>
        <v>5089266</v>
      </c>
      <c r="AK184" s="199">
        <f>'ГСЮра керн ГИС'!$V184*AK$13</f>
        <v>70.489999999999995</v>
      </c>
      <c r="AL184" s="199">
        <f>'ГСЮра керн ГИС'!$W184*AK$13</f>
        <v>2527066.5</v>
      </c>
      <c r="AM184" s="199">
        <f>Посл.скв.!$V184*AM$13</f>
        <v>0</v>
      </c>
      <c r="AN184" s="199">
        <f>Посл.скв.!$W184*AM$13</f>
        <v>0</v>
      </c>
      <c r="AO184" s="199">
        <f t="shared" si="33"/>
        <v>985.68</v>
      </c>
      <c r="AP184" s="199">
        <f t="shared" si="34"/>
        <v>35336628</v>
      </c>
    </row>
    <row r="185" spans="1:42" ht="14.25" outlineLevel="1">
      <c r="A185" s="202"/>
      <c r="B185" s="201"/>
      <c r="C185" s="502"/>
      <c r="D185" s="196" t="str">
        <f>'Перв. скв '!D185</f>
        <v>Стоимость услуг цементировочного флота</v>
      </c>
      <c r="E185" s="197">
        <f>'Перв. скв '!E185</f>
        <v>0</v>
      </c>
      <c r="F185" s="198" t="str">
        <f>'Перв. скв '!F185</f>
        <v>операция</v>
      </c>
      <c r="G185" s="199">
        <f>'Перв. скв '!$V185*G$13</f>
        <v>56.98</v>
      </c>
      <c r="H185" s="199">
        <f>'Перв. скв '!$W185*G$13</f>
        <v>6781705.4309117645</v>
      </c>
      <c r="I185" s="199">
        <f>'2'!$V185*I$13</f>
        <v>0</v>
      </c>
      <c r="J185" s="199">
        <f>'2'!$W185*I$13</f>
        <v>0</v>
      </c>
      <c r="K185" s="199">
        <f>'3'!$V185*K$13</f>
        <v>0</v>
      </c>
      <c r="L185" s="199">
        <f>'3'!$W185*K$13</f>
        <v>0</v>
      </c>
      <c r="M185" s="199">
        <f>'4'!$V185*M$13</f>
        <v>0</v>
      </c>
      <c r="N185" s="199">
        <f>'4'!$W185*M$13</f>
        <v>0</v>
      </c>
      <c r="O185" s="199">
        <f>'5'!$V185*O$13</f>
        <v>0</v>
      </c>
      <c r="P185" s="199">
        <f>'5'!$W185*O$13</f>
        <v>0</v>
      </c>
      <c r="Q185" s="199">
        <f>'6'!$V185*Q$13</f>
        <v>0</v>
      </c>
      <c r="R185" s="199">
        <f>'6'!$W185*Q$13</f>
        <v>0</v>
      </c>
      <c r="S185" s="199">
        <f>'7'!$V185*S$13</f>
        <v>0</v>
      </c>
      <c r="T185" s="199">
        <f>'7'!$W185*S$13</f>
        <v>0</v>
      </c>
      <c r="U185" s="199">
        <f>'8'!$V185*U$13</f>
        <v>0</v>
      </c>
      <c r="V185" s="199">
        <f>'8'!$W185*U$13</f>
        <v>0</v>
      </c>
      <c r="W185" s="199">
        <f>'9'!$V185*W$13</f>
        <v>0</v>
      </c>
      <c r="X185" s="199">
        <f>'9'!$W185*W$13</f>
        <v>0</v>
      </c>
      <c r="Y185" s="199">
        <f>ВЗ!$V185*Y$13</f>
        <v>68.97999999999999</v>
      </c>
      <c r="Z185" s="199">
        <f>ВЗ!$W185*Y$13</f>
        <v>3862880</v>
      </c>
      <c r="AA185" s="199">
        <f>'ГС без пил 1000м гор'!$V185*AA$13</f>
        <v>219.92</v>
      </c>
      <c r="AB185" s="199">
        <f>'ГС без пил 1000м гор'!$W185*AA$13</f>
        <v>18793246.939393938</v>
      </c>
      <c r="AC185" s="199">
        <f>'ГС пил 1500м гор'!$V185*AC$13</f>
        <v>0</v>
      </c>
      <c r="AD185" s="199">
        <f>'ГС пил 1500м гор'!$W185*AC$13</f>
        <v>0</v>
      </c>
      <c r="AE185" s="199">
        <f>'ГС без пилот 1500м гор'!$V185*AE$13</f>
        <v>170.94</v>
      </c>
      <c r="AF185" s="199">
        <f>'ГС без пилот 1500м гор'!$W185*AE$13</f>
        <v>14904459.70588235</v>
      </c>
      <c r="AG185" s="199">
        <f>'ГСЮра без пил МГРП'!$V185*AG$13</f>
        <v>256.40999999999997</v>
      </c>
      <c r="AH185" s="199">
        <f>'ГСЮра без пил МГРП'!$W185*AG$13</f>
        <v>30517674.43910294</v>
      </c>
      <c r="AI185" s="199">
        <f>'ГСЮра пил МСГРП'!$V185*AI$13</f>
        <v>141.95999999999998</v>
      </c>
      <c r="AJ185" s="199">
        <f>'ГСЮра пил МСГРП'!$W185*AI$13</f>
        <v>9864055.9756097533</v>
      </c>
      <c r="AK185" s="199">
        <f>'ГСЮра керн ГИС'!$V185*AK$13</f>
        <v>70.489999999999995</v>
      </c>
      <c r="AL185" s="199">
        <f>'ГСЮра керн ГИС'!$W185*AK$13</f>
        <v>3986209.5</v>
      </c>
      <c r="AM185" s="199">
        <f>Посл.скв.!$V185*AM$13</f>
        <v>0</v>
      </c>
      <c r="AN185" s="199">
        <f>Посл.скв.!$W185*AM$13</f>
        <v>0</v>
      </c>
      <c r="AO185" s="199">
        <f t="shared" si="33"/>
        <v>985.68</v>
      </c>
      <c r="AP185" s="199">
        <f t="shared" si="34"/>
        <v>88710231.99090074</v>
      </c>
    </row>
    <row r="186" spans="1:42" ht="14.25" outlineLevel="1">
      <c r="A186" s="202"/>
      <c r="B186" s="238"/>
      <c r="C186" s="502"/>
      <c r="D186" s="196" t="str">
        <f>'Перв. скв '!D186</f>
        <v>Стоимость оснастки</v>
      </c>
      <c r="E186" s="197">
        <f>'Перв. скв '!E186</f>
        <v>0</v>
      </c>
      <c r="F186" s="198" t="str">
        <f>'Перв. скв '!F186</f>
        <v>операция</v>
      </c>
      <c r="G186" s="199">
        <f>'Перв. скв '!$V186*G$13</f>
        <v>2</v>
      </c>
      <c r="H186" s="199">
        <f>'Перв. скв '!$W186*G$13</f>
        <v>1035133.3672727273</v>
      </c>
      <c r="I186" s="199">
        <f>'2'!$V186*I$13</f>
        <v>0</v>
      </c>
      <c r="J186" s="199">
        <f>'2'!$W186*I$13</f>
        <v>0</v>
      </c>
      <c r="K186" s="199">
        <f>'3'!$V186*K$13</f>
        <v>0</v>
      </c>
      <c r="L186" s="199">
        <f>'3'!$W186*K$13</f>
        <v>0</v>
      </c>
      <c r="M186" s="199">
        <f>'4'!$V186*M$13</f>
        <v>0</v>
      </c>
      <c r="N186" s="199">
        <f>'4'!$W186*M$13</f>
        <v>0</v>
      </c>
      <c r="O186" s="199">
        <f>'5'!$V186*O$13</f>
        <v>0</v>
      </c>
      <c r="P186" s="199">
        <f>'5'!$W186*O$13</f>
        <v>0</v>
      </c>
      <c r="Q186" s="199">
        <f>'6'!$V186*Q$13</f>
        <v>0</v>
      </c>
      <c r="R186" s="199">
        <f>'6'!$W186*Q$13</f>
        <v>0</v>
      </c>
      <c r="S186" s="199">
        <f>'7'!$V186*S$13</f>
        <v>0</v>
      </c>
      <c r="T186" s="199">
        <f>'7'!$W186*S$13</f>
        <v>0</v>
      </c>
      <c r="U186" s="199">
        <f>'8'!$V186*U$13</f>
        <v>0</v>
      </c>
      <c r="V186" s="199">
        <f>'8'!$W186*U$13</f>
        <v>0</v>
      </c>
      <c r="W186" s="199">
        <f>'9'!$V186*W$13</f>
        <v>0</v>
      </c>
      <c r="X186" s="199">
        <f>'9'!$W186*W$13</f>
        <v>0</v>
      </c>
      <c r="Y186" s="199">
        <f>ВЗ!$V186*Y$13</f>
        <v>2</v>
      </c>
      <c r="Z186" s="199">
        <f>ВЗ!$W186*Y$13</f>
        <v>-234379.36</v>
      </c>
      <c r="AA186" s="199">
        <f>'ГС без пил 1000м гор'!$V186*AA$13</f>
        <v>8</v>
      </c>
      <c r="AB186" s="199">
        <f>'ГС без пил 1000м гор'!$W186*AA$13</f>
        <v>6118905.6999999993</v>
      </c>
      <c r="AC186" s="199">
        <f>'ГС пил 1500м гор'!$V186*AC$13</f>
        <v>0</v>
      </c>
      <c r="AD186" s="199">
        <f>'ГС пил 1500м гор'!$W186*AC$13</f>
        <v>0</v>
      </c>
      <c r="AE186" s="199">
        <f>'ГС без пилот 1500м гор'!$V186*AE$13</f>
        <v>6</v>
      </c>
      <c r="AF186" s="199">
        <f>'ГС без пилот 1500м гор'!$W186*AE$13</f>
        <v>6279181.9199999999</v>
      </c>
      <c r="AG186" s="199">
        <f>'ГСЮра без пил МГРП'!$V186*AG$13</f>
        <v>9</v>
      </c>
      <c r="AH186" s="199">
        <f>'ГСЮра без пил МГРП'!$W186*AG$13</f>
        <v>4658100.1527272733</v>
      </c>
      <c r="AI186" s="199">
        <f>'ГСЮра пил МСГРП'!$V186*AI$13</f>
        <v>4</v>
      </c>
      <c r="AJ186" s="199">
        <f>'ГСЮра пил МСГРП'!$W186*AI$13</f>
        <v>6513561.2800000003</v>
      </c>
      <c r="AK186" s="199">
        <f>'ГСЮра керн ГИС'!$V186*AK$13</f>
        <v>1</v>
      </c>
      <c r="AL186" s="199">
        <f>'ГСЮра керн ГИС'!$W186*AK$13</f>
        <v>1628390.32</v>
      </c>
      <c r="AM186" s="199">
        <f>Посл.скв.!$V186*AM$13</f>
        <v>0</v>
      </c>
      <c r="AN186" s="199">
        <f>Посл.скв.!$W186*AM$13</f>
        <v>0</v>
      </c>
      <c r="AO186" s="199">
        <f t="shared" si="33"/>
        <v>32</v>
      </c>
      <c r="AP186" s="199">
        <f t="shared" si="34"/>
        <v>25998893.379999999</v>
      </c>
    </row>
    <row r="187" spans="1:42" ht="14.25" outlineLevel="1">
      <c r="A187" s="202"/>
      <c r="B187" s="238"/>
      <c r="C187" s="502"/>
      <c r="D187" s="196" t="str">
        <f>'Перв. скв '!D187</f>
        <v>Установка цем моста в пилотном стволе</v>
      </c>
      <c r="E187" s="197">
        <f>'Перв. скв '!E187</f>
        <v>0</v>
      </c>
      <c r="F187" s="198" t="str">
        <f>'Перв. скв '!F187</f>
        <v>операция</v>
      </c>
      <c r="G187" s="199">
        <f>'Перв. скв '!$V187*G$13</f>
        <v>2</v>
      </c>
      <c r="H187" s="199">
        <f>'Перв. скв '!$W187*G$13</f>
        <v>711400</v>
      </c>
      <c r="I187" s="199">
        <f>'2'!$V187*I$13</f>
        <v>0</v>
      </c>
      <c r="J187" s="199">
        <f>'2'!$W187*I$13</f>
        <v>0</v>
      </c>
      <c r="K187" s="199">
        <f>'3'!$V187*K$13</f>
        <v>0</v>
      </c>
      <c r="L187" s="199">
        <f>'3'!$W187*K$13</f>
        <v>0</v>
      </c>
      <c r="M187" s="199">
        <f>'4'!$V187*M$13</f>
        <v>0</v>
      </c>
      <c r="N187" s="199">
        <f>'4'!$W187*M$13</f>
        <v>0</v>
      </c>
      <c r="O187" s="199">
        <f>'5'!$V187*O$13</f>
        <v>0</v>
      </c>
      <c r="P187" s="199">
        <f>'5'!$W187*O$13</f>
        <v>0</v>
      </c>
      <c r="Q187" s="199">
        <f>'6'!$V187*Q$13</f>
        <v>0</v>
      </c>
      <c r="R187" s="199">
        <f>'6'!$W187*Q$13</f>
        <v>0</v>
      </c>
      <c r="S187" s="199">
        <f>'7'!$V187*S$13</f>
        <v>0</v>
      </c>
      <c r="T187" s="199">
        <f>'7'!$W187*S$13</f>
        <v>0</v>
      </c>
      <c r="U187" s="199">
        <f>'8'!$V187*U$13</f>
        <v>0</v>
      </c>
      <c r="V187" s="199">
        <f>'8'!$W187*U$13</f>
        <v>0</v>
      </c>
      <c r="W187" s="199">
        <f>'9'!$V187*W$13</f>
        <v>0</v>
      </c>
      <c r="X187" s="199">
        <f>'9'!$W187*W$13</f>
        <v>0</v>
      </c>
      <c r="Y187" s="199">
        <f>ВЗ!$V187*Y$13</f>
        <v>2</v>
      </c>
      <c r="Z187" s="199">
        <f>ВЗ!$W187*Y$13</f>
        <v>711400</v>
      </c>
      <c r="AA187" s="199">
        <f>'ГС без пил 1000м гор'!$V187*AA$13</f>
        <v>8</v>
      </c>
      <c r="AB187" s="199">
        <f>'ГС без пил 1000м гор'!$W187*AA$13</f>
        <v>2845600</v>
      </c>
      <c r="AC187" s="199">
        <f>'ГС пил 1500м гор'!$V187*AC$13</f>
        <v>0</v>
      </c>
      <c r="AD187" s="199">
        <f>'ГС пил 1500м гор'!$W187*AC$13</f>
        <v>0</v>
      </c>
      <c r="AE187" s="199">
        <f>'ГС без пилот 1500м гор'!$V187*AE$13</f>
        <v>6</v>
      </c>
      <c r="AF187" s="199">
        <f>'ГС без пилот 1500м гор'!$W187*AE$13</f>
        <v>2134200</v>
      </c>
      <c r="AG187" s="199">
        <f>'ГСЮра без пил МГРП'!$V187*AG$13</f>
        <v>9</v>
      </c>
      <c r="AH187" s="199">
        <f>'ГСЮра без пил МГРП'!$W187*AG$13</f>
        <v>3201300</v>
      </c>
      <c r="AI187" s="199">
        <f>'ГСЮра пил МСГРП'!$V187*AI$13</f>
        <v>4</v>
      </c>
      <c r="AJ187" s="199">
        <f>'ГСЮра пил МСГРП'!$W187*AI$13</f>
        <v>1422800</v>
      </c>
      <c r="AK187" s="199">
        <f>'ГСЮра керн ГИС'!$V187*AK$13</f>
        <v>1</v>
      </c>
      <c r="AL187" s="199">
        <f>'ГСЮра керн ГИС'!$W187*AK$13</f>
        <v>355700</v>
      </c>
      <c r="AM187" s="199">
        <f>Посл.скв.!$V187*AM$13</f>
        <v>0</v>
      </c>
      <c r="AN187" s="199">
        <f>Посл.скв.!$W187*AM$13</f>
        <v>0</v>
      </c>
      <c r="AO187" s="199">
        <f t="shared" si="33"/>
        <v>32</v>
      </c>
      <c r="AP187" s="199">
        <f t="shared" si="34"/>
        <v>11382400</v>
      </c>
    </row>
    <row r="188" spans="1:42" ht="14.25" outlineLevel="1">
      <c r="A188" s="202"/>
      <c r="B188" s="238"/>
      <c r="C188" s="502"/>
      <c r="D188" s="196">
        <f>'Перв. скв '!D188</f>
        <v>0</v>
      </c>
      <c r="E188" s="197">
        <f>'Перв. скв '!E188</f>
        <v>0</v>
      </c>
      <c r="F188" s="198">
        <f>'Перв. скв '!F188</f>
        <v>0</v>
      </c>
      <c r="G188" s="199">
        <f>'Перв. скв '!$V188*G$13</f>
        <v>0</v>
      </c>
      <c r="H188" s="199">
        <f>'Перв. скв '!$W188*G$13</f>
        <v>0</v>
      </c>
      <c r="I188" s="199">
        <f>'2'!$V188*I$13</f>
        <v>0</v>
      </c>
      <c r="J188" s="199">
        <f>'2'!$W188*I$13</f>
        <v>0</v>
      </c>
      <c r="K188" s="199">
        <f>'3'!$V188*K$13</f>
        <v>0</v>
      </c>
      <c r="L188" s="199">
        <f>'3'!$W188*K$13</f>
        <v>0</v>
      </c>
      <c r="M188" s="199">
        <f>'4'!$V188*M$13</f>
        <v>0</v>
      </c>
      <c r="N188" s="199">
        <f>'4'!$W188*M$13</f>
        <v>0</v>
      </c>
      <c r="O188" s="199">
        <f>'5'!$V188*O$13</f>
        <v>0</v>
      </c>
      <c r="P188" s="199">
        <f>'5'!$W188*O$13</f>
        <v>0</v>
      </c>
      <c r="Q188" s="199">
        <f>'6'!$V188*Q$13</f>
        <v>0</v>
      </c>
      <c r="R188" s="199">
        <f>'6'!$W188*Q$13</f>
        <v>0</v>
      </c>
      <c r="S188" s="199">
        <f>'7'!$V188*S$13</f>
        <v>0</v>
      </c>
      <c r="T188" s="199">
        <f>'7'!$W188*S$13</f>
        <v>0</v>
      </c>
      <c r="U188" s="199">
        <f>'8'!$V188*U$13</f>
        <v>0</v>
      </c>
      <c r="V188" s="199">
        <f>'8'!$W188*U$13</f>
        <v>0</v>
      </c>
      <c r="W188" s="199">
        <f>'9'!$V188*W$13</f>
        <v>0</v>
      </c>
      <c r="X188" s="199">
        <f>'9'!$W188*W$13</f>
        <v>0</v>
      </c>
      <c r="Y188" s="199">
        <f>ВЗ!$V188*Y$13</f>
        <v>0</v>
      </c>
      <c r="Z188" s="199">
        <f>ВЗ!$W188*Y$13</f>
        <v>0</v>
      </c>
      <c r="AA188" s="199">
        <f>'ГС без пил 1000м гор'!$V188*AA$13</f>
        <v>0</v>
      </c>
      <c r="AB188" s="199">
        <f>'ГС без пил 1000м гор'!$W188*AA$13</f>
        <v>0</v>
      </c>
      <c r="AC188" s="199">
        <f>'ГС пил 1500м гор'!$V188*AC$13</f>
        <v>0</v>
      </c>
      <c r="AD188" s="199">
        <f>'ГС пил 1500м гор'!$W188*AC$13</f>
        <v>0</v>
      </c>
      <c r="AE188" s="199">
        <f>'ГС без пилот 1500м гор'!$V188*AE$13</f>
        <v>0</v>
      </c>
      <c r="AF188" s="199">
        <f>'ГС без пилот 1500м гор'!$W188*AE$13</f>
        <v>0</v>
      </c>
      <c r="AG188" s="199">
        <f>'ГСЮра без пил МГРП'!$V188*AG$13</f>
        <v>0</v>
      </c>
      <c r="AH188" s="199">
        <f>'ГСЮра без пил МГРП'!$W188*AG$13</f>
        <v>0</v>
      </c>
      <c r="AI188" s="199">
        <f>'ГСЮра пил МСГРП'!$V188*AI$13</f>
        <v>0</v>
      </c>
      <c r="AJ188" s="199">
        <f>'ГСЮра пил МСГРП'!$W188*AI$13</f>
        <v>0</v>
      </c>
      <c r="AK188" s="199">
        <f>'ГСЮра керн ГИС'!$V188*AK$13</f>
        <v>0</v>
      </c>
      <c r="AL188" s="199">
        <f>'ГСЮра керн ГИС'!$W188*AK$13</f>
        <v>0</v>
      </c>
      <c r="AM188" s="199">
        <f>Посл.скв.!$V188*AM$13</f>
        <v>0</v>
      </c>
      <c r="AN188" s="199">
        <f>Посл.скв.!$W188*AM$13</f>
        <v>0</v>
      </c>
      <c r="AO188" s="199">
        <f t="shared" ref="AO188:AO201" si="35">AM188+AK188+AI188+AG188+AE188+AC188+AA188+Y188++W188+U188+S188+Q188+M188+O188+K188+I188+G188</f>
        <v>0</v>
      </c>
      <c r="AP188" s="199">
        <f t="shared" ref="AP188:AP201" si="36">AN188+AL188+AJ188+AH188+AF188+AD188+AB188+Z188++X188+V188+T188+R188+N188+P188+L188+J188+H188</f>
        <v>0</v>
      </c>
    </row>
    <row r="189" spans="1:42" ht="14.25" outlineLevel="1">
      <c r="A189" s="202"/>
      <c r="B189" s="238"/>
      <c r="C189" s="502"/>
      <c r="D189" s="196">
        <f>'Перв. скв '!D189</f>
        <v>0</v>
      </c>
      <c r="E189" s="197">
        <f>'Перв. скв '!E189</f>
        <v>0</v>
      </c>
      <c r="F189" s="198">
        <f>'Перв. скв '!F189</f>
        <v>0</v>
      </c>
      <c r="G189" s="199">
        <f>'Перв. скв '!$V189*G$13</f>
        <v>0</v>
      </c>
      <c r="H189" s="199">
        <f>'Перв. скв '!$W189*G$13</f>
        <v>0</v>
      </c>
      <c r="I189" s="199">
        <f>'2'!$V189*I$13</f>
        <v>0</v>
      </c>
      <c r="J189" s="199">
        <f>'2'!$W189*I$13</f>
        <v>0</v>
      </c>
      <c r="K189" s="199">
        <f>'3'!$V189*K$13</f>
        <v>0</v>
      </c>
      <c r="L189" s="199">
        <f>'3'!$W189*K$13</f>
        <v>0</v>
      </c>
      <c r="M189" s="199">
        <f>'4'!$V189*M$13</f>
        <v>0</v>
      </c>
      <c r="N189" s="199">
        <f>'4'!$W189*M$13</f>
        <v>0</v>
      </c>
      <c r="O189" s="199">
        <f>'5'!$V189*O$13</f>
        <v>0</v>
      </c>
      <c r="P189" s="199">
        <f>'5'!$W189*O$13</f>
        <v>0</v>
      </c>
      <c r="Q189" s="199">
        <f>'6'!$V189*Q$13</f>
        <v>0</v>
      </c>
      <c r="R189" s="199">
        <f>'6'!$W189*Q$13</f>
        <v>0</v>
      </c>
      <c r="S189" s="199">
        <f>'7'!$V189*S$13</f>
        <v>0</v>
      </c>
      <c r="T189" s="199">
        <f>'7'!$W189*S$13</f>
        <v>0</v>
      </c>
      <c r="U189" s="199">
        <f>'8'!$V189*U$13</f>
        <v>0</v>
      </c>
      <c r="V189" s="199">
        <f>'8'!$W189*U$13</f>
        <v>0</v>
      </c>
      <c r="W189" s="199">
        <f>'9'!$V189*W$13</f>
        <v>0</v>
      </c>
      <c r="X189" s="199">
        <f>'9'!$W189*W$13</f>
        <v>0</v>
      </c>
      <c r="Y189" s="199">
        <f>ВЗ!$V189*Y$13</f>
        <v>0</v>
      </c>
      <c r="Z189" s="199">
        <f>ВЗ!$W189*Y$13</f>
        <v>0</v>
      </c>
      <c r="AA189" s="199">
        <f>'ГС без пил 1000м гор'!$V189*AA$13</f>
        <v>0</v>
      </c>
      <c r="AB189" s="199">
        <f>'ГС без пил 1000м гор'!$W189*AA$13</f>
        <v>0</v>
      </c>
      <c r="AC189" s="199">
        <f>'ГС пил 1500м гор'!$V189*AC$13</f>
        <v>0</v>
      </c>
      <c r="AD189" s="199">
        <f>'ГС пил 1500м гор'!$W189*AC$13</f>
        <v>0</v>
      </c>
      <c r="AE189" s="199">
        <f>'ГС без пилот 1500м гор'!$V189*AE$13</f>
        <v>0</v>
      </c>
      <c r="AF189" s="199">
        <f>'ГС без пилот 1500м гор'!$W189*AE$13</f>
        <v>0</v>
      </c>
      <c r="AG189" s="199">
        <f>'ГСЮра без пил МГРП'!$V189*AG$13</f>
        <v>0</v>
      </c>
      <c r="AH189" s="199">
        <f>'ГСЮра без пил МГРП'!$W189*AG$13</f>
        <v>0</v>
      </c>
      <c r="AI189" s="199">
        <f>'ГСЮра пил МСГРП'!$V189*AI$13</f>
        <v>0</v>
      </c>
      <c r="AJ189" s="199">
        <f>'ГСЮра пил МСГРП'!$W189*AI$13</f>
        <v>0</v>
      </c>
      <c r="AK189" s="199">
        <f>'ГСЮра керн ГИС'!$V189*AK$13</f>
        <v>0</v>
      </c>
      <c r="AL189" s="199">
        <f>'ГСЮра керн ГИС'!$W189*AK$13</f>
        <v>0</v>
      </c>
      <c r="AM189" s="199">
        <f>Посл.скв.!$V189*AM$13</f>
        <v>0</v>
      </c>
      <c r="AN189" s="199">
        <f>Посл.скв.!$W189*AM$13</f>
        <v>0</v>
      </c>
      <c r="AO189" s="199">
        <f t="shared" si="35"/>
        <v>0</v>
      </c>
      <c r="AP189" s="199">
        <f t="shared" si="36"/>
        <v>0</v>
      </c>
    </row>
    <row r="190" spans="1:42" ht="14.25" outlineLevel="1">
      <c r="A190" s="202"/>
      <c r="B190" s="238"/>
      <c r="C190" s="502"/>
      <c r="D190" s="196">
        <f>'Перв. скв '!D190</f>
        <v>0</v>
      </c>
      <c r="E190" s="197">
        <f>'Перв. скв '!E190</f>
        <v>0</v>
      </c>
      <c r="F190" s="198">
        <f>'Перв. скв '!F190</f>
        <v>0</v>
      </c>
      <c r="G190" s="199">
        <f>'Перв. скв '!$V190*G$13</f>
        <v>0</v>
      </c>
      <c r="H190" s="199">
        <f>'Перв. скв '!$W190*G$13</f>
        <v>0</v>
      </c>
      <c r="I190" s="199">
        <f>'2'!$V190*I$13</f>
        <v>0</v>
      </c>
      <c r="J190" s="199">
        <f>'2'!$W190*I$13</f>
        <v>0</v>
      </c>
      <c r="K190" s="199">
        <f>'3'!$V190*K$13</f>
        <v>0</v>
      </c>
      <c r="L190" s="199">
        <f>'3'!$W190*K$13</f>
        <v>0</v>
      </c>
      <c r="M190" s="199">
        <f>'4'!$V190*M$13</f>
        <v>0</v>
      </c>
      <c r="N190" s="199">
        <f>'4'!$W190*M$13</f>
        <v>0</v>
      </c>
      <c r="O190" s="199">
        <f>'5'!$V190*O$13</f>
        <v>0</v>
      </c>
      <c r="P190" s="199">
        <f>'5'!$W190*O$13</f>
        <v>0</v>
      </c>
      <c r="Q190" s="199">
        <f>'6'!$V190*Q$13</f>
        <v>0</v>
      </c>
      <c r="R190" s="199">
        <f>'6'!$W190*Q$13</f>
        <v>0</v>
      </c>
      <c r="S190" s="199">
        <f>'7'!$V190*S$13</f>
        <v>0</v>
      </c>
      <c r="T190" s="199">
        <f>'7'!$W190*S$13</f>
        <v>0</v>
      </c>
      <c r="U190" s="199">
        <f>'8'!$V190*U$13</f>
        <v>0</v>
      </c>
      <c r="V190" s="199">
        <f>'8'!$W190*U$13</f>
        <v>0</v>
      </c>
      <c r="W190" s="199">
        <f>'9'!$V190*W$13</f>
        <v>0</v>
      </c>
      <c r="X190" s="199">
        <f>'9'!$W190*W$13</f>
        <v>0</v>
      </c>
      <c r="Y190" s="199">
        <f>ВЗ!$V190*Y$13</f>
        <v>0</v>
      </c>
      <c r="Z190" s="199">
        <f>ВЗ!$W190*Y$13</f>
        <v>0</v>
      </c>
      <c r="AA190" s="199">
        <f>'ГС без пил 1000м гор'!$V190*AA$13</f>
        <v>0</v>
      </c>
      <c r="AB190" s="199">
        <f>'ГС без пил 1000м гор'!$W190*AA$13</f>
        <v>0</v>
      </c>
      <c r="AC190" s="199">
        <f>'ГС пил 1500м гор'!$V190*AC$13</f>
        <v>0</v>
      </c>
      <c r="AD190" s="199">
        <f>'ГС пил 1500м гор'!$W190*AC$13</f>
        <v>0</v>
      </c>
      <c r="AE190" s="199">
        <f>'ГС без пилот 1500м гор'!$V190*AE$13</f>
        <v>0</v>
      </c>
      <c r="AF190" s="199">
        <f>'ГС без пилот 1500м гор'!$W190*AE$13</f>
        <v>0</v>
      </c>
      <c r="AG190" s="199">
        <f>'ГСЮра без пил МГРП'!$V190*AG$13</f>
        <v>0</v>
      </c>
      <c r="AH190" s="199">
        <f>'ГСЮра без пил МГРП'!$W190*AG$13</f>
        <v>0</v>
      </c>
      <c r="AI190" s="199">
        <f>'ГСЮра пил МСГРП'!$V190*AI$13</f>
        <v>0</v>
      </c>
      <c r="AJ190" s="199">
        <f>'ГСЮра пил МСГРП'!$W190*AI$13</f>
        <v>0</v>
      </c>
      <c r="AK190" s="199">
        <f>'ГСЮра керн ГИС'!$V190*AK$13</f>
        <v>0</v>
      </c>
      <c r="AL190" s="199">
        <f>'ГСЮра керн ГИС'!$W190*AK$13</f>
        <v>0</v>
      </c>
      <c r="AM190" s="199">
        <f>Посл.скв.!$V190*AM$13</f>
        <v>0</v>
      </c>
      <c r="AN190" s="199">
        <f>Посл.скв.!$W190*AM$13</f>
        <v>0</v>
      </c>
      <c r="AO190" s="199">
        <f t="shared" si="35"/>
        <v>0</v>
      </c>
      <c r="AP190" s="199">
        <f t="shared" si="36"/>
        <v>0</v>
      </c>
    </row>
    <row r="191" spans="1:42" ht="14.25" outlineLevel="1">
      <c r="A191" s="202"/>
      <c r="B191" s="238"/>
      <c r="C191" s="502"/>
      <c r="D191" s="196">
        <f>'Перв. скв '!D191</f>
        <v>0</v>
      </c>
      <c r="E191" s="197">
        <f>'Перв. скв '!E191</f>
        <v>0</v>
      </c>
      <c r="F191" s="198">
        <f>'Перв. скв '!F191</f>
        <v>0</v>
      </c>
      <c r="G191" s="199">
        <f>'Перв. скв '!$V191*G$13</f>
        <v>0</v>
      </c>
      <c r="H191" s="199">
        <f>'Перв. скв '!$W191*G$13</f>
        <v>0</v>
      </c>
      <c r="I191" s="199">
        <f>'2'!$V191*I$13</f>
        <v>0</v>
      </c>
      <c r="J191" s="199">
        <f>'2'!$W191*I$13</f>
        <v>0</v>
      </c>
      <c r="K191" s="199">
        <f>'3'!$V191*K$13</f>
        <v>0</v>
      </c>
      <c r="L191" s="199">
        <f>'3'!$W191*K$13</f>
        <v>0</v>
      </c>
      <c r="M191" s="199">
        <f>'4'!$V191*M$13</f>
        <v>0</v>
      </c>
      <c r="N191" s="199">
        <f>'4'!$W191*M$13</f>
        <v>0</v>
      </c>
      <c r="O191" s="199">
        <f>'5'!$V191*O$13</f>
        <v>0</v>
      </c>
      <c r="P191" s="199">
        <f>'5'!$W191*O$13</f>
        <v>0</v>
      </c>
      <c r="Q191" s="199">
        <f>'6'!$V191*Q$13</f>
        <v>0</v>
      </c>
      <c r="R191" s="199">
        <f>'6'!$W191*Q$13</f>
        <v>0</v>
      </c>
      <c r="S191" s="199">
        <f>'7'!$V191*S$13</f>
        <v>0</v>
      </c>
      <c r="T191" s="199">
        <f>'7'!$W191*S$13</f>
        <v>0</v>
      </c>
      <c r="U191" s="199">
        <f>'8'!$V191*U$13</f>
        <v>0</v>
      </c>
      <c r="V191" s="199">
        <f>'8'!$W191*U$13</f>
        <v>0</v>
      </c>
      <c r="W191" s="199">
        <f>'9'!$V191*W$13</f>
        <v>0</v>
      </c>
      <c r="X191" s="199">
        <f>'9'!$W191*W$13</f>
        <v>0</v>
      </c>
      <c r="Y191" s="199">
        <f>ВЗ!$V191*Y$13</f>
        <v>0</v>
      </c>
      <c r="Z191" s="199">
        <f>ВЗ!$W191*Y$13</f>
        <v>0</v>
      </c>
      <c r="AA191" s="199">
        <f>'ГС без пил 1000м гор'!$V191*AA$13</f>
        <v>0</v>
      </c>
      <c r="AB191" s="199">
        <f>'ГС без пил 1000м гор'!$W191*AA$13</f>
        <v>0</v>
      </c>
      <c r="AC191" s="199">
        <f>'ГС пил 1500м гор'!$V191*AC$13</f>
        <v>0</v>
      </c>
      <c r="AD191" s="199">
        <f>'ГС пил 1500м гор'!$W191*AC$13</f>
        <v>0</v>
      </c>
      <c r="AE191" s="199">
        <f>'ГС без пилот 1500м гор'!$V191*AE$13</f>
        <v>0</v>
      </c>
      <c r="AF191" s="199">
        <f>'ГС без пилот 1500м гор'!$W191*AE$13</f>
        <v>0</v>
      </c>
      <c r="AG191" s="199">
        <f>'ГСЮра без пил МГРП'!$V191*AG$13</f>
        <v>0</v>
      </c>
      <c r="AH191" s="199">
        <f>'ГСЮра без пил МГРП'!$W191*AG$13</f>
        <v>0</v>
      </c>
      <c r="AI191" s="199">
        <f>'ГСЮра пил МСГРП'!$V191*AI$13</f>
        <v>0</v>
      </c>
      <c r="AJ191" s="199">
        <f>'ГСЮра пил МСГРП'!$W191*AI$13</f>
        <v>0</v>
      </c>
      <c r="AK191" s="199">
        <f>'ГСЮра керн ГИС'!$V191*AK$13</f>
        <v>0</v>
      </c>
      <c r="AL191" s="199">
        <f>'ГСЮра керн ГИС'!$W191*AK$13</f>
        <v>0</v>
      </c>
      <c r="AM191" s="199">
        <f>Посл.скв.!$V191*AM$13</f>
        <v>0</v>
      </c>
      <c r="AN191" s="199">
        <f>Посл.скв.!$W191*AM$13</f>
        <v>0</v>
      </c>
      <c r="AO191" s="199">
        <f t="shared" si="35"/>
        <v>0</v>
      </c>
      <c r="AP191" s="199">
        <f t="shared" si="36"/>
        <v>0</v>
      </c>
    </row>
    <row r="192" spans="1:42" ht="14.25" outlineLevel="1">
      <c r="A192" s="202"/>
      <c r="B192" s="238"/>
      <c r="C192" s="502"/>
      <c r="D192" s="196">
        <f>'Перв. скв '!D192</f>
        <v>0</v>
      </c>
      <c r="E192" s="197">
        <f>'Перв. скв '!E192</f>
        <v>0</v>
      </c>
      <c r="F192" s="198">
        <f>'Перв. скв '!F192</f>
        <v>0</v>
      </c>
      <c r="G192" s="199">
        <f>'Перв. скв '!$V192*G$13</f>
        <v>0</v>
      </c>
      <c r="H192" s="199">
        <f>'Перв. скв '!$W192*G$13</f>
        <v>0</v>
      </c>
      <c r="I192" s="199">
        <f>'2'!$V192*I$13</f>
        <v>0</v>
      </c>
      <c r="J192" s="199">
        <f>'2'!$W192*I$13</f>
        <v>0</v>
      </c>
      <c r="K192" s="199">
        <f>'3'!$V192*K$13</f>
        <v>0</v>
      </c>
      <c r="L192" s="199">
        <f>'3'!$W192*K$13</f>
        <v>0</v>
      </c>
      <c r="M192" s="199">
        <f>'4'!$V192*M$13</f>
        <v>0</v>
      </c>
      <c r="N192" s="199">
        <f>'4'!$W192*M$13</f>
        <v>0</v>
      </c>
      <c r="O192" s="199">
        <f>'5'!$V192*O$13</f>
        <v>0</v>
      </c>
      <c r="P192" s="199">
        <f>'5'!$W192*O$13</f>
        <v>0</v>
      </c>
      <c r="Q192" s="199">
        <f>'6'!$V192*Q$13</f>
        <v>0</v>
      </c>
      <c r="R192" s="199">
        <f>'6'!$W192*Q$13</f>
        <v>0</v>
      </c>
      <c r="S192" s="199">
        <f>'7'!$V192*S$13</f>
        <v>0</v>
      </c>
      <c r="T192" s="199">
        <f>'7'!$W192*S$13</f>
        <v>0</v>
      </c>
      <c r="U192" s="199">
        <f>'8'!$V192*U$13</f>
        <v>0</v>
      </c>
      <c r="V192" s="199">
        <f>'8'!$W192*U$13</f>
        <v>0</v>
      </c>
      <c r="W192" s="199">
        <f>'9'!$V192*W$13</f>
        <v>0</v>
      </c>
      <c r="X192" s="199">
        <f>'9'!$W192*W$13</f>
        <v>0</v>
      </c>
      <c r="Y192" s="199">
        <f>ВЗ!$V192*Y$13</f>
        <v>0</v>
      </c>
      <c r="Z192" s="199">
        <f>ВЗ!$W192*Y$13</f>
        <v>0</v>
      </c>
      <c r="AA192" s="199">
        <f>'ГС без пил 1000м гор'!$V192*AA$13</f>
        <v>0</v>
      </c>
      <c r="AB192" s="199">
        <f>'ГС без пил 1000м гор'!$W192*AA$13</f>
        <v>0</v>
      </c>
      <c r="AC192" s="199">
        <f>'ГС пил 1500м гор'!$V192*AC$13</f>
        <v>0</v>
      </c>
      <c r="AD192" s="199">
        <f>'ГС пил 1500м гор'!$W192*AC$13</f>
        <v>0</v>
      </c>
      <c r="AE192" s="199">
        <f>'ГС без пилот 1500м гор'!$V192*AE$13</f>
        <v>0</v>
      </c>
      <c r="AF192" s="199">
        <f>'ГС без пилот 1500м гор'!$W192*AE$13</f>
        <v>0</v>
      </c>
      <c r="AG192" s="199">
        <f>'ГСЮра без пил МГРП'!$V192*AG$13</f>
        <v>0</v>
      </c>
      <c r="AH192" s="199">
        <f>'ГСЮра без пил МГРП'!$W192*AG$13</f>
        <v>0</v>
      </c>
      <c r="AI192" s="199">
        <f>'ГСЮра пил МСГРП'!$V192*AI$13</f>
        <v>0</v>
      </c>
      <c r="AJ192" s="199">
        <f>'ГСЮра пил МСГРП'!$W192*AI$13</f>
        <v>0</v>
      </c>
      <c r="AK192" s="199">
        <f>'ГСЮра керн ГИС'!$V192*AK$13</f>
        <v>0</v>
      </c>
      <c r="AL192" s="199">
        <f>'ГСЮра керн ГИС'!$W192*AK$13</f>
        <v>0</v>
      </c>
      <c r="AM192" s="199">
        <f>Посл.скв.!$V192*AM$13</f>
        <v>0</v>
      </c>
      <c r="AN192" s="199">
        <f>Посл.скв.!$W192*AM$13</f>
        <v>0</v>
      </c>
      <c r="AO192" s="199">
        <f t="shared" si="35"/>
        <v>0</v>
      </c>
      <c r="AP192" s="199">
        <f t="shared" si="36"/>
        <v>0</v>
      </c>
    </row>
    <row r="193" spans="1:42" ht="14.25" outlineLevel="1">
      <c r="A193" s="202"/>
      <c r="B193" s="238"/>
      <c r="C193" s="502"/>
      <c r="D193" s="196">
        <f>'Перв. скв '!D193</f>
        <v>0</v>
      </c>
      <c r="E193" s="197">
        <f>'Перв. скв '!E193</f>
        <v>0</v>
      </c>
      <c r="F193" s="198">
        <f>'Перв. скв '!F193</f>
        <v>0</v>
      </c>
      <c r="G193" s="199">
        <f>'Перв. скв '!$V193*G$13</f>
        <v>0</v>
      </c>
      <c r="H193" s="199">
        <f>'Перв. скв '!$W193*G$13</f>
        <v>0</v>
      </c>
      <c r="I193" s="199">
        <f>'2'!$V193*I$13</f>
        <v>0</v>
      </c>
      <c r="J193" s="199">
        <f>'2'!$W193*I$13</f>
        <v>0</v>
      </c>
      <c r="K193" s="199">
        <f>'3'!$V193*K$13</f>
        <v>0</v>
      </c>
      <c r="L193" s="199">
        <f>'3'!$W193*K$13</f>
        <v>0</v>
      </c>
      <c r="M193" s="199">
        <f>'4'!$V193*M$13</f>
        <v>0</v>
      </c>
      <c r="N193" s="199">
        <f>'4'!$W193*M$13</f>
        <v>0</v>
      </c>
      <c r="O193" s="199">
        <f>'5'!$V193*O$13</f>
        <v>0</v>
      </c>
      <c r="P193" s="199">
        <f>'5'!$W193*O$13</f>
        <v>0</v>
      </c>
      <c r="Q193" s="199">
        <f>'6'!$V193*Q$13</f>
        <v>0</v>
      </c>
      <c r="R193" s="199">
        <f>'6'!$W193*Q$13</f>
        <v>0</v>
      </c>
      <c r="S193" s="199">
        <f>'7'!$V193*S$13</f>
        <v>0</v>
      </c>
      <c r="T193" s="199">
        <f>'7'!$W193*S$13</f>
        <v>0</v>
      </c>
      <c r="U193" s="199">
        <f>'8'!$V193*U$13</f>
        <v>0</v>
      </c>
      <c r="V193" s="199">
        <f>'8'!$W193*U$13</f>
        <v>0</v>
      </c>
      <c r="W193" s="199">
        <f>'9'!$V193*W$13</f>
        <v>0</v>
      </c>
      <c r="X193" s="199">
        <f>'9'!$W193*W$13</f>
        <v>0</v>
      </c>
      <c r="Y193" s="199">
        <f>ВЗ!$V193*Y$13</f>
        <v>0</v>
      </c>
      <c r="Z193" s="199">
        <f>ВЗ!$W193*Y$13</f>
        <v>0</v>
      </c>
      <c r="AA193" s="199">
        <f>'ГС без пил 1000м гор'!$V193*AA$13</f>
        <v>0</v>
      </c>
      <c r="AB193" s="199">
        <f>'ГС без пил 1000м гор'!$W193*AA$13</f>
        <v>0</v>
      </c>
      <c r="AC193" s="199">
        <f>'ГС пил 1500м гор'!$V193*AC$13</f>
        <v>0</v>
      </c>
      <c r="AD193" s="199">
        <f>'ГС пил 1500м гор'!$W193*AC$13</f>
        <v>0</v>
      </c>
      <c r="AE193" s="199">
        <f>'ГС без пилот 1500м гор'!$V193*AE$13</f>
        <v>0</v>
      </c>
      <c r="AF193" s="199">
        <f>'ГС без пилот 1500м гор'!$W193*AE$13</f>
        <v>0</v>
      </c>
      <c r="AG193" s="199">
        <f>'ГСЮра без пил МГРП'!$V193*AG$13</f>
        <v>0</v>
      </c>
      <c r="AH193" s="199">
        <f>'ГСЮра без пил МГРП'!$W193*AG$13</f>
        <v>0</v>
      </c>
      <c r="AI193" s="199">
        <f>'ГСЮра пил МСГРП'!$V193*AI$13</f>
        <v>0</v>
      </c>
      <c r="AJ193" s="199">
        <f>'ГСЮра пил МСГРП'!$W193*AI$13</f>
        <v>0</v>
      </c>
      <c r="AK193" s="199">
        <f>'ГСЮра керн ГИС'!$V193*AK$13</f>
        <v>0</v>
      </c>
      <c r="AL193" s="199">
        <f>'ГСЮра керн ГИС'!$W193*AK$13</f>
        <v>0</v>
      </c>
      <c r="AM193" s="199">
        <f>Посл.скв.!$V193*AM$13</f>
        <v>0</v>
      </c>
      <c r="AN193" s="199">
        <f>Посл.скв.!$W193*AM$13</f>
        <v>0</v>
      </c>
      <c r="AO193" s="199">
        <f t="shared" si="35"/>
        <v>0</v>
      </c>
      <c r="AP193" s="199">
        <f t="shared" si="36"/>
        <v>0</v>
      </c>
    </row>
    <row r="194" spans="1:42" ht="14.25" outlineLevel="1">
      <c r="A194" s="202"/>
      <c r="B194" s="238"/>
      <c r="C194" s="502"/>
      <c r="D194" s="196">
        <f>'Перв. скв '!D194</f>
        <v>0</v>
      </c>
      <c r="E194" s="197">
        <f>'Перв. скв '!E194</f>
        <v>0</v>
      </c>
      <c r="F194" s="198">
        <f>'Перв. скв '!F194</f>
        <v>0</v>
      </c>
      <c r="G194" s="199">
        <f>'Перв. скв '!$V194*G$13</f>
        <v>0</v>
      </c>
      <c r="H194" s="199">
        <f>'Перв. скв '!$W194*G$13</f>
        <v>0</v>
      </c>
      <c r="I194" s="199">
        <f>'2'!$V194*I$13</f>
        <v>0</v>
      </c>
      <c r="J194" s="199">
        <f>'2'!$W194*I$13</f>
        <v>0</v>
      </c>
      <c r="K194" s="199">
        <f>'3'!$V194*K$13</f>
        <v>0</v>
      </c>
      <c r="L194" s="199">
        <f>'3'!$W194*K$13</f>
        <v>0</v>
      </c>
      <c r="M194" s="199">
        <f>'4'!$V194*M$13</f>
        <v>0</v>
      </c>
      <c r="N194" s="199">
        <f>'4'!$W194*M$13</f>
        <v>0</v>
      </c>
      <c r="O194" s="199">
        <f>'5'!$V194*O$13</f>
        <v>0</v>
      </c>
      <c r="P194" s="199">
        <f>'5'!$W194*O$13</f>
        <v>0</v>
      </c>
      <c r="Q194" s="199">
        <f>'6'!$V194*Q$13</f>
        <v>0</v>
      </c>
      <c r="R194" s="199">
        <f>'6'!$W194*Q$13</f>
        <v>0</v>
      </c>
      <c r="S194" s="199">
        <f>'7'!$V194*S$13</f>
        <v>0</v>
      </c>
      <c r="T194" s="199">
        <f>'7'!$W194*S$13</f>
        <v>0</v>
      </c>
      <c r="U194" s="199">
        <f>'8'!$V194*U$13</f>
        <v>0</v>
      </c>
      <c r="V194" s="199">
        <f>'8'!$W194*U$13</f>
        <v>0</v>
      </c>
      <c r="W194" s="199">
        <f>'9'!$V194*W$13</f>
        <v>0</v>
      </c>
      <c r="X194" s="199">
        <f>'9'!$W194*W$13</f>
        <v>0</v>
      </c>
      <c r="Y194" s="199">
        <f>ВЗ!$V194*Y$13</f>
        <v>0</v>
      </c>
      <c r="Z194" s="199">
        <f>ВЗ!$W194*Y$13</f>
        <v>0</v>
      </c>
      <c r="AA194" s="199">
        <f>'ГС без пил 1000м гор'!$V194*AA$13</f>
        <v>0</v>
      </c>
      <c r="AB194" s="199">
        <f>'ГС без пил 1000м гор'!$W194*AA$13</f>
        <v>0</v>
      </c>
      <c r="AC194" s="199">
        <f>'ГС пил 1500м гор'!$V194*AC$13</f>
        <v>0</v>
      </c>
      <c r="AD194" s="199">
        <f>'ГС пил 1500м гор'!$W194*AC$13</f>
        <v>0</v>
      </c>
      <c r="AE194" s="199">
        <f>'ГС без пилот 1500м гор'!$V194*AE$13</f>
        <v>0</v>
      </c>
      <c r="AF194" s="199">
        <f>'ГС без пилот 1500м гор'!$W194*AE$13</f>
        <v>0</v>
      </c>
      <c r="AG194" s="199">
        <f>'ГСЮра без пил МГРП'!$V194*AG$13</f>
        <v>0</v>
      </c>
      <c r="AH194" s="199">
        <f>'ГСЮра без пил МГРП'!$W194*AG$13</f>
        <v>0</v>
      </c>
      <c r="AI194" s="199">
        <f>'ГСЮра пил МСГРП'!$V194*AI$13</f>
        <v>0</v>
      </c>
      <c r="AJ194" s="199">
        <f>'ГСЮра пил МСГРП'!$W194*AI$13</f>
        <v>0</v>
      </c>
      <c r="AK194" s="199">
        <f>'ГСЮра керн ГИС'!$V194*AK$13</f>
        <v>0</v>
      </c>
      <c r="AL194" s="199">
        <f>'ГСЮра керн ГИС'!$W194*AK$13</f>
        <v>0</v>
      </c>
      <c r="AM194" s="199">
        <f>Посл.скв.!$V194*AM$13</f>
        <v>0</v>
      </c>
      <c r="AN194" s="199">
        <f>Посл.скв.!$W194*AM$13</f>
        <v>0</v>
      </c>
      <c r="AO194" s="199">
        <f t="shared" si="35"/>
        <v>0</v>
      </c>
      <c r="AP194" s="199">
        <f t="shared" si="36"/>
        <v>0</v>
      </c>
    </row>
    <row r="195" spans="1:42" ht="14.25" outlineLevel="1">
      <c r="A195" s="202"/>
      <c r="B195" s="238"/>
      <c r="C195" s="502"/>
      <c r="D195" s="196">
        <f>'Перв. скв '!D195</f>
        <v>0</v>
      </c>
      <c r="E195" s="197">
        <f>'Перв. скв '!E195</f>
        <v>0</v>
      </c>
      <c r="F195" s="198">
        <f>'Перв. скв '!F195</f>
        <v>0</v>
      </c>
      <c r="G195" s="199">
        <f>'Перв. скв '!$V195*G$13</f>
        <v>0</v>
      </c>
      <c r="H195" s="199">
        <f>'Перв. скв '!$W195*G$13</f>
        <v>0</v>
      </c>
      <c r="I195" s="199">
        <f>'2'!$V195*I$13</f>
        <v>0</v>
      </c>
      <c r="J195" s="199">
        <f>'2'!$W195*I$13</f>
        <v>0</v>
      </c>
      <c r="K195" s="199">
        <f>'3'!$V195*K$13</f>
        <v>0</v>
      </c>
      <c r="L195" s="199">
        <f>'3'!$W195*K$13</f>
        <v>0</v>
      </c>
      <c r="M195" s="199">
        <f>'4'!$V195*M$13</f>
        <v>0</v>
      </c>
      <c r="N195" s="199">
        <f>'4'!$W195*M$13</f>
        <v>0</v>
      </c>
      <c r="O195" s="199">
        <f>'5'!$V195*O$13</f>
        <v>0</v>
      </c>
      <c r="P195" s="199">
        <f>'5'!$W195*O$13</f>
        <v>0</v>
      </c>
      <c r="Q195" s="199">
        <f>'6'!$V195*Q$13</f>
        <v>0</v>
      </c>
      <c r="R195" s="199">
        <f>'6'!$W195*Q$13</f>
        <v>0</v>
      </c>
      <c r="S195" s="199">
        <f>'7'!$V195*S$13</f>
        <v>0</v>
      </c>
      <c r="T195" s="199">
        <f>'7'!$W195*S$13</f>
        <v>0</v>
      </c>
      <c r="U195" s="199">
        <f>'8'!$V195*U$13</f>
        <v>0</v>
      </c>
      <c r="V195" s="199">
        <f>'8'!$W195*U$13</f>
        <v>0</v>
      </c>
      <c r="W195" s="199">
        <f>'9'!$V195*W$13</f>
        <v>0</v>
      </c>
      <c r="X195" s="199">
        <f>'9'!$W195*W$13</f>
        <v>0</v>
      </c>
      <c r="Y195" s="199">
        <f>ВЗ!$V195*Y$13</f>
        <v>0</v>
      </c>
      <c r="Z195" s="199">
        <f>ВЗ!$W195*Y$13</f>
        <v>0</v>
      </c>
      <c r="AA195" s="199">
        <f>'ГС без пил 1000м гор'!$V195*AA$13</f>
        <v>0</v>
      </c>
      <c r="AB195" s="199">
        <f>'ГС без пил 1000м гор'!$W195*AA$13</f>
        <v>0</v>
      </c>
      <c r="AC195" s="199">
        <f>'ГС пил 1500м гор'!$V195*AC$13</f>
        <v>0</v>
      </c>
      <c r="AD195" s="199">
        <f>'ГС пил 1500м гор'!$W195*AC$13</f>
        <v>0</v>
      </c>
      <c r="AE195" s="199">
        <f>'ГС без пилот 1500м гор'!$V195*AE$13</f>
        <v>0</v>
      </c>
      <c r="AF195" s="199">
        <f>'ГС без пилот 1500м гор'!$W195*AE$13</f>
        <v>0</v>
      </c>
      <c r="AG195" s="199">
        <f>'ГСЮра без пил МГРП'!$V195*AG$13</f>
        <v>0</v>
      </c>
      <c r="AH195" s="199">
        <f>'ГСЮра без пил МГРП'!$W195*AG$13</f>
        <v>0</v>
      </c>
      <c r="AI195" s="199">
        <f>'ГСЮра пил МСГРП'!$V195*AI$13</f>
        <v>0</v>
      </c>
      <c r="AJ195" s="199">
        <f>'ГСЮра пил МСГРП'!$W195*AI$13</f>
        <v>0</v>
      </c>
      <c r="AK195" s="199">
        <f>'ГСЮра керн ГИС'!$V195*AK$13</f>
        <v>0</v>
      </c>
      <c r="AL195" s="199">
        <f>'ГСЮра керн ГИС'!$W195*AK$13</f>
        <v>0</v>
      </c>
      <c r="AM195" s="199">
        <f>Посл.скв.!$V195*AM$13</f>
        <v>0</v>
      </c>
      <c r="AN195" s="199">
        <f>Посл.скв.!$W195*AM$13</f>
        <v>0</v>
      </c>
      <c r="AO195" s="199">
        <f t="shared" si="35"/>
        <v>0</v>
      </c>
      <c r="AP195" s="199">
        <f t="shared" si="36"/>
        <v>0</v>
      </c>
    </row>
    <row r="196" spans="1:42" ht="14.25" outlineLevel="1">
      <c r="A196" s="202"/>
      <c r="B196" s="238"/>
      <c r="C196" s="502"/>
      <c r="D196" s="196">
        <f>'Перв. скв '!D196</f>
        <v>0</v>
      </c>
      <c r="E196" s="197">
        <f>'Перв. скв '!E196</f>
        <v>0</v>
      </c>
      <c r="F196" s="198">
        <f>'Перв. скв '!F196</f>
        <v>0</v>
      </c>
      <c r="G196" s="199">
        <f>'Перв. скв '!$V196*G$13</f>
        <v>0</v>
      </c>
      <c r="H196" s="199">
        <f>'Перв. скв '!$W196*G$13</f>
        <v>0</v>
      </c>
      <c r="I196" s="199">
        <f>'2'!$V196*I$13</f>
        <v>0</v>
      </c>
      <c r="J196" s="199">
        <f>'2'!$W196*I$13</f>
        <v>0</v>
      </c>
      <c r="K196" s="199">
        <f>'3'!$V196*K$13</f>
        <v>0</v>
      </c>
      <c r="L196" s="199">
        <f>'3'!$W196*K$13</f>
        <v>0</v>
      </c>
      <c r="M196" s="199">
        <f>'4'!$V196*M$13</f>
        <v>0</v>
      </c>
      <c r="N196" s="199">
        <f>'4'!$W196*M$13</f>
        <v>0</v>
      </c>
      <c r="O196" s="199">
        <f>'5'!$V196*O$13</f>
        <v>0</v>
      </c>
      <c r="P196" s="199">
        <f>'5'!$W196*O$13</f>
        <v>0</v>
      </c>
      <c r="Q196" s="199">
        <f>'6'!$V196*Q$13</f>
        <v>0</v>
      </c>
      <c r="R196" s="199">
        <f>'6'!$W196*Q$13</f>
        <v>0</v>
      </c>
      <c r="S196" s="199">
        <f>'7'!$V196*S$13</f>
        <v>0</v>
      </c>
      <c r="T196" s="199">
        <f>'7'!$W196*S$13</f>
        <v>0</v>
      </c>
      <c r="U196" s="199">
        <f>'8'!$V196*U$13</f>
        <v>0</v>
      </c>
      <c r="V196" s="199">
        <f>'8'!$W196*U$13</f>
        <v>0</v>
      </c>
      <c r="W196" s="199">
        <f>'9'!$V196*W$13</f>
        <v>0</v>
      </c>
      <c r="X196" s="199">
        <f>'9'!$W196*W$13</f>
        <v>0</v>
      </c>
      <c r="Y196" s="199">
        <f>ВЗ!$V196*Y$13</f>
        <v>0</v>
      </c>
      <c r="Z196" s="199">
        <f>ВЗ!$W196*Y$13</f>
        <v>0</v>
      </c>
      <c r="AA196" s="199">
        <f>'ГС без пил 1000м гор'!$V196*AA$13</f>
        <v>0</v>
      </c>
      <c r="AB196" s="199">
        <f>'ГС без пил 1000м гор'!$W196*AA$13</f>
        <v>0</v>
      </c>
      <c r="AC196" s="199">
        <f>'ГС пил 1500м гор'!$V196*AC$13</f>
        <v>0</v>
      </c>
      <c r="AD196" s="199">
        <f>'ГС пил 1500м гор'!$W196*AC$13</f>
        <v>0</v>
      </c>
      <c r="AE196" s="199">
        <f>'ГС без пилот 1500м гор'!$V196*AE$13</f>
        <v>0</v>
      </c>
      <c r="AF196" s="199">
        <f>'ГС без пилот 1500м гор'!$W196*AE$13</f>
        <v>0</v>
      </c>
      <c r="AG196" s="199">
        <f>'ГСЮра без пил МГРП'!$V196*AG$13</f>
        <v>0</v>
      </c>
      <c r="AH196" s="199">
        <f>'ГСЮра без пил МГРП'!$W196*AG$13</f>
        <v>0</v>
      </c>
      <c r="AI196" s="199">
        <f>'ГСЮра пил МСГРП'!$V196*AI$13</f>
        <v>0</v>
      </c>
      <c r="AJ196" s="199">
        <f>'ГСЮра пил МСГРП'!$W196*AI$13</f>
        <v>0</v>
      </c>
      <c r="AK196" s="199">
        <f>'ГСЮра керн ГИС'!$V196*AK$13</f>
        <v>0</v>
      </c>
      <c r="AL196" s="199">
        <f>'ГСЮра керн ГИС'!$W196*AK$13</f>
        <v>0</v>
      </c>
      <c r="AM196" s="199">
        <f>Посл.скв.!$V196*AM$13</f>
        <v>0</v>
      </c>
      <c r="AN196" s="199">
        <f>Посл.скв.!$W196*AM$13</f>
        <v>0</v>
      </c>
      <c r="AO196" s="199">
        <f t="shared" si="35"/>
        <v>0</v>
      </c>
      <c r="AP196" s="199">
        <f t="shared" si="36"/>
        <v>0</v>
      </c>
    </row>
    <row r="197" spans="1:42" ht="14.25" outlineLevel="1">
      <c r="A197" s="202"/>
      <c r="B197" s="238"/>
      <c r="C197" s="502"/>
      <c r="D197" s="196">
        <f>'Перв. скв '!D197</f>
        <v>0</v>
      </c>
      <c r="E197" s="197">
        <f>'Перв. скв '!E197</f>
        <v>0</v>
      </c>
      <c r="F197" s="198">
        <f>'Перв. скв '!F197</f>
        <v>0</v>
      </c>
      <c r="G197" s="199">
        <f>'Перв. скв '!$V197*G$13</f>
        <v>0</v>
      </c>
      <c r="H197" s="199">
        <f>'Перв. скв '!$W197*G$13</f>
        <v>0</v>
      </c>
      <c r="I197" s="199">
        <f>'2'!$V197*I$13</f>
        <v>0</v>
      </c>
      <c r="J197" s="199">
        <f>'2'!$W197*I$13</f>
        <v>0</v>
      </c>
      <c r="K197" s="199">
        <f>'3'!$V197*K$13</f>
        <v>0</v>
      </c>
      <c r="L197" s="199">
        <f>'3'!$W197*K$13</f>
        <v>0</v>
      </c>
      <c r="M197" s="199">
        <f>'4'!$V197*M$13</f>
        <v>0</v>
      </c>
      <c r="N197" s="199">
        <f>'4'!$W197*M$13</f>
        <v>0</v>
      </c>
      <c r="O197" s="199">
        <f>'5'!$V197*O$13</f>
        <v>0</v>
      </c>
      <c r="P197" s="199">
        <f>'5'!$W197*O$13</f>
        <v>0</v>
      </c>
      <c r="Q197" s="199">
        <f>'6'!$V197*Q$13</f>
        <v>0</v>
      </c>
      <c r="R197" s="199">
        <f>'6'!$W197*Q$13</f>
        <v>0</v>
      </c>
      <c r="S197" s="199">
        <f>'7'!$V197*S$13</f>
        <v>0</v>
      </c>
      <c r="T197" s="199">
        <f>'7'!$W197*S$13</f>
        <v>0</v>
      </c>
      <c r="U197" s="199">
        <f>'8'!$V197*U$13</f>
        <v>0</v>
      </c>
      <c r="V197" s="199">
        <f>'8'!$W197*U$13</f>
        <v>0</v>
      </c>
      <c r="W197" s="199">
        <f>'9'!$V197*W$13</f>
        <v>0</v>
      </c>
      <c r="X197" s="199">
        <f>'9'!$W197*W$13</f>
        <v>0</v>
      </c>
      <c r="Y197" s="199">
        <f>ВЗ!$V197*Y$13</f>
        <v>0</v>
      </c>
      <c r="Z197" s="199">
        <f>ВЗ!$W197*Y$13</f>
        <v>0</v>
      </c>
      <c r="AA197" s="199">
        <f>'ГС без пил 1000м гор'!$V197*AA$13</f>
        <v>0</v>
      </c>
      <c r="AB197" s="199">
        <f>'ГС без пил 1000м гор'!$W197*AA$13</f>
        <v>0</v>
      </c>
      <c r="AC197" s="199">
        <f>'ГС пил 1500м гор'!$V197*AC$13</f>
        <v>0</v>
      </c>
      <c r="AD197" s="199">
        <f>'ГС пил 1500м гор'!$W197*AC$13</f>
        <v>0</v>
      </c>
      <c r="AE197" s="199">
        <f>'ГС без пилот 1500м гор'!$V197*AE$13</f>
        <v>0</v>
      </c>
      <c r="AF197" s="199">
        <f>'ГС без пилот 1500м гор'!$W197*AE$13</f>
        <v>0</v>
      </c>
      <c r="AG197" s="199">
        <f>'ГСЮра без пил МГРП'!$V197*AG$13</f>
        <v>0</v>
      </c>
      <c r="AH197" s="199">
        <f>'ГСЮра без пил МГРП'!$W197*AG$13</f>
        <v>0</v>
      </c>
      <c r="AI197" s="199">
        <f>'ГСЮра пил МСГРП'!$V197*AI$13</f>
        <v>0</v>
      </c>
      <c r="AJ197" s="199">
        <f>'ГСЮра пил МСГРП'!$W197*AI$13</f>
        <v>0</v>
      </c>
      <c r="AK197" s="199">
        <f>'ГСЮра керн ГИС'!$V197*AK$13</f>
        <v>0</v>
      </c>
      <c r="AL197" s="199">
        <f>'ГСЮра керн ГИС'!$W197*AK$13</f>
        <v>0</v>
      </c>
      <c r="AM197" s="199">
        <f>Посл.скв.!$V197*AM$13</f>
        <v>0</v>
      </c>
      <c r="AN197" s="199">
        <f>Посл.скв.!$W197*AM$13</f>
        <v>0</v>
      </c>
      <c r="AO197" s="199">
        <f t="shared" si="35"/>
        <v>0</v>
      </c>
      <c r="AP197" s="199">
        <f t="shared" si="36"/>
        <v>0</v>
      </c>
    </row>
    <row r="198" spans="1:42" ht="14.25" outlineLevel="1">
      <c r="A198" s="202"/>
      <c r="B198" s="238"/>
      <c r="C198" s="502"/>
      <c r="D198" s="196">
        <f>'Перв. скв '!D198</f>
        <v>0</v>
      </c>
      <c r="E198" s="197">
        <f>'Перв. скв '!E198</f>
        <v>0</v>
      </c>
      <c r="F198" s="198">
        <f>'Перв. скв '!F198</f>
        <v>0</v>
      </c>
      <c r="G198" s="199">
        <f>'Перв. скв '!$V198*G$13</f>
        <v>0</v>
      </c>
      <c r="H198" s="199">
        <f>'Перв. скв '!$W198*G$13</f>
        <v>0</v>
      </c>
      <c r="I198" s="199">
        <f>'2'!$V198*I$13</f>
        <v>0</v>
      </c>
      <c r="J198" s="199">
        <f>'2'!$W198*I$13</f>
        <v>0</v>
      </c>
      <c r="K198" s="199">
        <f>'3'!$V198*K$13</f>
        <v>0</v>
      </c>
      <c r="L198" s="199">
        <f>'3'!$W198*K$13</f>
        <v>0</v>
      </c>
      <c r="M198" s="199">
        <f>'4'!$V198*M$13</f>
        <v>0</v>
      </c>
      <c r="N198" s="199">
        <f>'4'!$W198*M$13</f>
        <v>0</v>
      </c>
      <c r="O198" s="199">
        <f>'5'!$V198*O$13</f>
        <v>0</v>
      </c>
      <c r="P198" s="199">
        <f>'5'!$W198*O$13</f>
        <v>0</v>
      </c>
      <c r="Q198" s="199">
        <f>'6'!$V198*Q$13</f>
        <v>0</v>
      </c>
      <c r="R198" s="199">
        <f>'6'!$W198*Q$13</f>
        <v>0</v>
      </c>
      <c r="S198" s="199">
        <f>'7'!$V198*S$13</f>
        <v>0</v>
      </c>
      <c r="T198" s="199">
        <f>'7'!$W198*S$13</f>
        <v>0</v>
      </c>
      <c r="U198" s="199">
        <f>'8'!$V198*U$13</f>
        <v>0</v>
      </c>
      <c r="V198" s="199">
        <f>'8'!$W198*U$13</f>
        <v>0</v>
      </c>
      <c r="W198" s="199">
        <f>'9'!$V198*W$13</f>
        <v>0</v>
      </c>
      <c r="X198" s="199">
        <f>'9'!$W198*W$13</f>
        <v>0</v>
      </c>
      <c r="Y198" s="199">
        <f>ВЗ!$V198*Y$13</f>
        <v>0</v>
      </c>
      <c r="Z198" s="199">
        <f>ВЗ!$W198*Y$13</f>
        <v>0</v>
      </c>
      <c r="AA198" s="199">
        <f>'ГС без пил 1000м гор'!$V198*AA$13</f>
        <v>0</v>
      </c>
      <c r="AB198" s="199">
        <f>'ГС без пил 1000м гор'!$W198*AA$13</f>
        <v>0</v>
      </c>
      <c r="AC198" s="199">
        <f>'ГС пил 1500м гор'!$V198*AC$13</f>
        <v>0</v>
      </c>
      <c r="AD198" s="199">
        <f>'ГС пил 1500м гор'!$W198*AC$13</f>
        <v>0</v>
      </c>
      <c r="AE198" s="199">
        <f>'ГС без пилот 1500м гор'!$V198*AE$13</f>
        <v>0</v>
      </c>
      <c r="AF198" s="199">
        <f>'ГС без пилот 1500м гор'!$W198*AE$13</f>
        <v>0</v>
      </c>
      <c r="AG198" s="199">
        <f>'ГСЮра без пил МГРП'!$V198*AG$13</f>
        <v>0</v>
      </c>
      <c r="AH198" s="199">
        <f>'ГСЮра без пил МГРП'!$W198*AG$13</f>
        <v>0</v>
      </c>
      <c r="AI198" s="199">
        <f>'ГСЮра пил МСГРП'!$V198*AI$13</f>
        <v>0</v>
      </c>
      <c r="AJ198" s="199">
        <f>'ГСЮра пил МСГРП'!$W198*AI$13</f>
        <v>0</v>
      </c>
      <c r="AK198" s="199">
        <f>'ГСЮра керн ГИС'!$V198*AK$13</f>
        <v>0</v>
      </c>
      <c r="AL198" s="199">
        <f>'ГСЮра керн ГИС'!$W198*AK$13</f>
        <v>0</v>
      </c>
      <c r="AM198" s="199">
        <f>Посл.скв.!$V198*AM$13</f>
        <v>0</v>
      </c>
      <c r="AN198" s="199">
        <f>Посл.скв.!$W198*AM$13</f>
        <v>0</v>
      </c>
      <c r="AO198" s="199">
        <f t="shared" si="35"/>
        <v>0</v>
      </c>
      <c r="AP198" s="199">
        <f t="shared" si="36"/>
        <v>0</v>
      </c>
    </row>
    <row r="199" spans="1:42" ht="14.25" outlineLevel="1">
      <c r="A199" s="202"/>
      <c r="B199" s="238"/>
      <c r="C199" s="502"/>
      <c r="D199" s="196">
        <f>'Перв. скв '!D199</f>
        <v>0</v>
      </c>
      <c r="E199" s="197">
        <f>'Перв. скв '!E199</f>
        <v>0</v>
      </c>
      <c r="F199" s="198">
        <f>'Перв. скв '!F199</f>
        <v>0</v>
      </c>
      <c r="G199" s="199">
        <f>'Перв. скв '!$V199*G$13</f>
        <v>0</v>
      </c>
      <c r="H199" s="199">
        <f>'Перв. скв '!$W199*G$13</f>
        <v>0</v>
      </c>
      <c r="I199" s="199">
        <f>'2'!$V199*I$13</f>
        <v>0</v>
      </c>
      <c r="J199" s="199">
        <f>'2'!$W199*I$13</f>
        <v>0</v>
      </c>
      <c r="K199" s="199">
        <f>'3'!$V199*K$13</f>
        <v>0</v>
      </c>
      <c r="L199" s="199">
        <f>'3'!$W199*K$13</f>
        <v>0</v>
      </c>
      <c r="M199" s="199">
        <f>'4'!$V199*M$13</f>
        <v>0</v>
      </c>
      <c r="N199" s="199">
        <f>'4'!$W199*M$13</f>
        <v>0</v>
      </c>
      <c r="O199" s="199">
        <f>'5'!$V199*O$13</f>
        <v>0</v>
      </c>
      <c r="P199" s="199">
        <f>'5'!$W199*O$13</f>
        <v>0</v>
      </c>
      <c r="Q199" s="199">
        <f>'6'!$V199*Q$13</f>
        <v>0</v>
      </c>
      <c r="R199" s="199">
        <f>'6'!$W199*Q$13</f>
        <v>0</v>
      </c>
      <c r="S199" s="199">
        <f>'7'!$V199*S$13</f>
        <v>0</v>
      </c>
      <c r="T199" s="199">
        <f>'7'!$W199*S$13</f>
        <v>0</v>
      </c>
      <c r="U199" s="199">
        <f>'8'!$V199*U$13</f>
        <v>0</v>
      </c>
      <c r="V199" s="199">
        <f>'8'!$W199*U$13</f>
        <v>0</v>
      </c>
      <c r="W199" s="199">
        <f>'9'!$V199*W$13</f>
        <v>0</v>
      </c>
      <c r="X199" s="199">
        <f>'9'!$W199*W$13</f>
        <v>0</v>
      </c>
      <c r="Y199" s="199">
        <f>ВЗ!$V199*Y$13</f>
        <v>0</v>
      </c>
      <c r="Z199" s="199">
        <f>ВЗ!$W199*Y$13</f>
        <v>0</v>
      </c>
      <c r="AA199" s="199">
        <f>'ГС без пил 1000м гор'!$V199*AA$13</f>
        <v>0</v>
      </c>
      <c r="AB199" s="199">
        <f>'ГС без пил 1000м гор'!$W199*AA$13</f>
        <v>0</v>
      </c>
      <c r="AC199" s="199">
        <f>'ГС пил 1500м гор'!$V199*AC$13</f>
        <v>0</v>
      </c>
      <c r="AD199" s="199">
        <f>'ГС пил 1500м гор'!$W199*AC$13</f>
        <v>0</v>
      </c>
      <c r="AE199" s="199">
        <f>'ГС без пилот 1500м гор'!$V199*AE$13</f>
        <v>0</v>
      </c>
      <c r="AF199" s="199">
        <f>'ГС без пилот 1500м гор'!$W199*AE$13</f>
        <v>0</v>
      </c>
      <c r="AG199" s="199">
        <f>'ГСЮра без пил МГРП'!$V199*AG$13</f>
        <v>0</v>
      </c>
      <c r="AH199" s="199">
        <f>'ГСЮра без пил МГРП'!$W199*AG$13</f>
        <v>0</v>
      </c>
      <c r="AI199" s="199">
        <f>'ГСЮра пил МСГРП'!$V199*AI$13</f>
        <v>0</v>
      </c>
      <c r="AJ199" s="199">
        <f>'ГСЮра пил МСГРП'!$W199*AI$13</f>
        <v>0</v>
      </c>
      <c r="AK199" s="199">
        <f>'ГСЮра керн ГИС'!$V199*AK$13</f>
        <v>0</v>
      </c>
      <c r="AL199" s="199">
        <f>'ГСЮра керн ГИС'!$W199*AK$13</f>
        <v>0</v>
      </c>
      <c r="AM199" s="199">
        <f>Посл.скв.!$V199*AM$13</f>
        <v>0</v>
      </c>
      <c r="AN199" s="199">
        <f>Посл.скв.!$W199*AM$13</f>
        <v>0</v>
      </c>
      <c r="AO199" s="199">
        <f t="shared" si="35"/>
        <v>0</v>
      </c>
      <c r="AP199" s="199">
        <f t="shared" si="36"/>
        <v>0</v>
      </c>
    </row>
    <row r="200" spans="1:42" ht="14.25" outlineLevel="1">
      <c r="A200" s="202"/>
      <c r="B200" s="238"/>
      <c r="C200" s="502"/>
      <c r="D200" s="196">
        <f>'Перв. скв '!D200</f>
        <v>0</v>
      </c>
      <c r="E200" s="197">
        <f>'Перв. скв '!E200</f>
        <v>0</v>
      </c>
      <c r="F200" s="198">
        <f>'Перв. скв '!F200</f>
        <v>0</v>
      </c>
      <c r="G200" s="199">
        <f>'Перв. скв '!$V200*G$13</f>
        <v>0</v>
      </c>
      <c r="H200" s="199">
        <f>'Перв. скв '!$W200*G$13</f>
        <v>0</v>
      </c>
      <c r="I200" s="199">
        <f>'2'!$V200*I$13</f>
        <v>0</v>
      </c>
      <c r="J200" s="199">
        <f>'2'!$W200*I$13</f>
        <v>0</v>
      </c>
      <c r="K200" s="199">
        <f>'3'!$V200*K$13</f>
        <v>0</v>
      </c>
      <c r="L200" s="199">
        <f>'3'!$W200*K$13</f>
        <v>0</v>
      </c>
      <c r="M200" s="199">
        <f>'4'!$V200*M$13</f>
        <v>0</v>
      </c>
      <c r="N200" s="199">
        <f>'4'!$W200*M$13</f>
        <v>0</v>
      </c>
      <c r="O200" s="199">
        <f>'5'!$V200*O$13</f>
        <v>0</v>
      </c>
      <c r="P200" s="199">
        <f>'5'!$W200*O$13</f>
        <v>0</v>
      </c>
      <c r="Q200" s="199">
        <f>'6'!$V200*Q$13</f>
        <v>0</v>
      </c>
      <c r="R200" s="199">
        <f>'6'!$W200*Q$13</f>
        <v>0</v>
      </c>
      <c r="S200" s="199">
        <f>'7'!$V200*S$13</f>
        <v>0</v>
      </c>
      <c r="T200" s="199">
        <f>'7'!$W200*S$13</f>
        <v>0</v>
      </c>
      <c r="U200" s="199">
        <f>'8'!$V200*U$13</f>
        <v>0</v>
      </c>
      <c r="V200" s="199">
        <f>'8'!$W200*U$13</f>
        <v>0</v>
      </c>
      <c r="W200" s="199">
        <f>'9'!$V200*W$13</f>
        <v>0</v>
      </c>
      <c r="X200" s="199">
        <f>'9'!$W200*W$13</f>
        <v>0</v>
      </c>
      <c r="Y200" s="199">
        <f>ВЗ!$V200*Y$13</f>
        <v>0</v>
      </c>
      <c r="Z200" s="199">
        <f>ВЗ!$W200*Y$13</f>
        <v>0</v>
      </c>
      <c r="AA200" s="199">
        <f>'ГС без пил 1000м гор'!$V200*AA$13</f>
        <v>0</v>
      </c>
      <c r="AB200" s="199">
        <f>'ГС без пил 1000м гор'!$W200*AA$13</f>
        <v>0</v>
      </c>
      <c r="AC200" s="199">
        <f>'ГС пил 1500м гор'!$V200*AC$13</f>
        <v>0</v>
      </c>
      <c r="AD200" s="199">
        <f>'ГС пил 1500м гор'!$W200*AC$13</f>
        <v>0</v>
      </c>
      <c r="AE200" s="199">
        <f>'ГС без пилот 1500м гор'!$V200*AE$13</f>
        <v>0</v>
      </c>
      <c r="AF200" s="199">
        <f>'ГС без пилот 1500м гор'!$W200*AE$13</f>
        <v>0</v>
      </c>
      <c r="AG200" s="199">
        <f>'ГСЮра без пил МГРП'!$V200*AG$13</f>
        <v>0</v>
      </c>
      <c r="AH200" s="199">
        <f>'ГСЮра без пил МГРП'!$W200*AG$13</f>
        <v>0</v>
      </c>
      <c r="AI200" s="199">
        <f>'ГСЮра пил МСГРП'!$V200*AI$13</f>
        <v>0</v>
      </c>
      <c r="AJ200" s="199">
        <f>'ГСЮра пил МСГРП'!$W200*AI$13</f>
        <v>0</v>
      </c>
      <c r="AK200" s="199">
        <f>'ГСЮра керн ГИС'!$V200*AK$13</f>
        <v>0</v>
      </c>
      <c r="AL200" s="199">
        <f>'ГСЮра керн ГИС'!$W200*AK$13</f>
        <v>0</v>
      </c>
      <c r="AM200" s="199">
        <f>Посл.скв.!$V200*AM$13</f>
        <v>0</v>
      </c>
      <c r="AN200" s="199">
        <f>Посл.скв.!$W200*AM$13</f>
        <v>0</v>
      </c>
      <c r="AO200" s="199">
        <f t="shared" si="35"/>
        <v>0</v>
      </c>
      <c r="AP200" s="199">
        <f t="shared" si="36"/>
        <v>0</v>
      </c>
    </row>
    <row r="201" spans="1:42" ht="15" outlineLevel="1" thickBot="1">
      <c r="A201" s="202"/>
      <c r="B201" s="238"/>
      <c r="C201" s="503"/>
      <c r="D201" s="196">
        <f>'Перв. скв '!D201</f>
        <v>0</v>
      </c>
      <c r="E201" s="197">
        <f>'Перв. скв '!E201</f>
        <v>0</v>
      </c>
      <c r="F201" s="198">
        <f>'Перв. скв '!F201</f>
        <v>0</v>
      </c>
      <c r="G201" s="199">
        <f>'Перв. скв '!$V201*G$13</f>
        <v>0</v>
      </c>
      <c r="H201" s="199">
        <f>'Перв. скв '!$W201*G$13</f>
        <v>0</v>
      </c>
      <c r="I201" s="199">
        <f>'2'!$V201*I$13</f>
        <v>0</v>
      </c>
      <c r="J201" s="199">
        <f>'2'!$W201*I$13</f>
        <v>0</v>
      </c>
      <c r="K201" s="199">
        <f>'3'!$V201*K$13</f>
        <v>0</v>
      </c>
      <c r="L201" s="199">
        <f>'3'!$W201*K$13</f>
        <v>0</v>
      </c>
      <c r="M201" s="199">
        <f>'4'!$V201*M$13</f>
        <v>0</v>
      </c>
      <c r="N201" s="199">
        <f>'4'!$W201*M$13</f>
        <v>0</v>
      </c>
      <c r="O201" s="199">
        <f>'5'!$V201*O$13</f>
        <v>0</v>
      </c>
      <c r="P201" s="199">
        <f>'5'!$W201*O$13</f>
        <v>0</v>
      </c>
      <c r="Q201" s="199">
        <f>'6'!$V201*Q$13</f>
        <v>0</v>
      </c>
      <c r="R201" s="199">
        <f>'6'!$W201*Q$13</f>
        <v>0</v>
      </c>
      <c r="S201" s="199">
        <f>'7'!$V201*S$13</f>
        <v>0</v>
      </c>
      <c r="T201" s="199">
        <f>'7'!$W201*S$13</f>
        <v>0</v>
      </c>
      <c r="U201" s="199">
        <f>'8'!$V201*U$13</f>
        <v>0</v>
      </c>
      <c r="V201" s="199">
        <f>'8'!$W201*U$13</f>
        <v>0</v>
      </c>
      <c r="W201" s="199">
        <f>'9'!$V201*W$13</f>
        <v>0</v>
      </c>
      <c r="X201" s="199">
        <f>'9'!$W201*W$13</f>
        <v>0</v>
      </c>
      <c r="Y201" s="199">
        <f>ВЗ!$V201*Y$13</f>
        <v>0</v>
      </c>
      <c r="Z201" s="199">
        <f>ВЗ!$W201*Y$13</f>
        <v>0</v>
      </c>
      <c r="AA201" s="199">
        <f>'ГС без пил 1000м гор'!$V201*AA$13</f>
        <v>0</v>
      </c>
      <c r="AB201" s="199">
        <f>'ГС без пил 1000м гор'!$W201*AA$13</f>
        <v>0</v>
      </c>
      <c r="AC201" s="199">
        <f>'ГС пил 1500м гор'!$V201*AC$13</f>
        <v>0</v>
      </c>
      <c r="AD201" s="199">
        <f>'ГС пил 1500м гор'!$W201*AC$13</f>
        <v>0</v>
      </c>
      <c r="AE201" s="199">
        <f>'ГС без пилот 1500м гор'!$V201*AE$13</f>
        <v>0</v>
      </c>
      <c r="AF201" s="199">
        <f>'ГС без пилот 1500м гор'!$W201*AE$13</f>
        <v>0</v>
      </c>
      <c r="AG201" s="199">
        <f>'ГСЮра без пил МГРП'!$V201*AG$13</f>
        <v>0</v>
      </c>
      <c r="AH201" s="199">
        <f>'ГСЮра без пил МГРП'!$W201*AG$13</f>
        <v>0</v>
      </c>
      <c r="AI201" s="199">
        <f>'ГСЮра пил МСГРП'!$V201*AI$13</f>
        <v>0</v>
      </c>
      <c r="AJ201" s="199">
        <f>'ГСЮра пил МСГРП'!$W201*AI$13</f>
        <v>0</v>
      </c>
      <c r="AK201" s="199">
        <f>'ГСЮра керн ГИС'!$V201*AK$13</f>
        <v>0</v>
      </c>
      <c r="AL201" s="199">
        <f>'ГСЮра керн ГИС'!$W201*AK$13</f>
        <v>0</v>
      </c>
      <c r="AM201" s="199">
        <f>Посл.скв.!$V201*AM$13</f>
        <v>0</v>
      </c>
      <c r="AN201" s="199">
        <f>Посл.скв.!$W201*AM$13</f>
        <v>0</v>
      </c>
      <c r="AO201" s="199">
        <f t="shared" si="35"/>
        <v>0</v>
      </c>
      <c r="AP201" s="199">
        <f t="shared" si="36"/>
        <v>0</v>
      </c>
    </row>
    <row r="202" spans="1:42" ht="15" thickBot="1">
      <c r="A202" s="227"/>
      <c r="B202" s="228"/>
      <c r="C202" s="473" t="s">
        <v>32</v>
      </c>
      <c r="D202" s="474"/>
      <c r="E202" s="474"/>
      <c r="F202" s="474"/>
      <c r="G202" s="473"/>
      <c r="H202" s="474"/>
      <c r="I202" s="474"/>
      <c r="J202" s="474"/>
      <c r="K202" s="473"/>
      <c r="L202" s="474"/>
      <c r="M202" s="474"/>
      <c r="N202" s="474"/>
      <c r="O202" s="473"/>
      <c r="P202" s="474"/>
      <c r="Q202" s="474"/>
      <c r="R202" s="474"/>
      <c r="S202" s="473"/>
      <c r="T202" s="474"/>
      <c r="U202" s="474"/>
      <c r="V202" s="474"/>
      <c r="W202" s="473"/>
      <c r="X202" s="474"/>
      <c r="Y202" s="474"/>
      <c r="Z202" s="474"/>
      <c r="AA202" s="473"/>
      <c r="AB202" s="474"/>
      <c r="AC202" s="474"/>
      <c r="AD202" s="474"/>
      <c r="AE202" s="473"/>
      <c r="AF202" s="474"/>
      <c r="AG202" s="474"/>
      <c r="AH202" s="474"/>
      <c r="AI202" s="473"/>
      <c r="AJ202" s="474"/>
      <c r="AK202" s="474"/>
      <c r="AL202" s="474"/>
      <c r="AM202" s="473"/>
      <c r="AN202" s="474"/>
      <c r="AO202" s="474"/>
      <c r="AP202" s="474"/>
    </row>
    <row r="203" spans="1:42" ht="15" outlineLevel="1" collapsed="1">
      <c r="A203" s="227"/>
      <c r="B203" s="228"/>
      <c r="C203" s="192">
        <f>'Перв. скв '!C203</f>
        <v>0</v>
      </c>
      <c r="D203" s="193" t="s">
        <v>162</v>
      </c>
      <c r="E203" s="230"/>
      <c r="F203" s="230"/>
      <c r="G203" s="231"/>
      <c r="H203" s="231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  <c r="AD203" s="230"/>
      <c r="AE203" s="230"/>
      <c r="AF203" s="230"/>
      <c r="AG203" s="230"/>
      <c r="AH203" s="230"/>
      <c r="AI203" s="230"/>
      <c r="AJ203" s="230"/>
      <c r="AK203" s="230"/>
      <c r="AL203" s="230"/>
      <c r="AM203" s="230"/>
      <c r="AN203" s="230"/>
      <c r="AO203" s="230"/>
      <c r="AP203" s="230"/>
    </row>
    <row r="204" spans="1:42" ht="14.25" outlineLevel="1">
      <c r="A204" s="200"/>
      <c r="B204" s="201"/>
      <c r="C204" s="501" t="str">
        <f>'Перв. скв '!C204</f>
        <v>Стоимость геолого-технических и геолого-геохимических исследований</v>
      </c>
      <c r="D204" s="196" t="str">
        <f>'Перв. скв '!D204</f>
        <v>Передвижка</v>
      </c>
      <c r="E204" s="197">
        <f>'Перв. скв '!E204</f>
        <v>0</v>
      </c>
      <c r="F204" s="198" t="str">
        <f>'Перв. скв '!F204</f>
        <v>сут</v>
      </c>
      <c r="G204" s="199">
        <f>'Перв. скв '!$V204*G$13</f>
        <v>0</v>
      </c>
      <c r="H204" s="199">
        <f>'Перв. скв '!$W204*G$13</f>
        <v>0</v>
      </c>
      <c r="I204" s="199">
        <f>'2'!$V204*I$13</f>
        <v>0</v>
      </c>
      <c r="J204" s="199">
        <f>'2'!$W204*I$13</f>
        <v>0</v>
      </c>
      <c r="K204" s="199">
        <f>'3'!$V204*K$13</f>
        <v>0</v>
      </c>
      <c r="L204" s="199">
        <f>'3'!$W204*K$13</f>
        <v>0</v>
      </c>
      <c r="M204" s="199">
        <f>'4'!$V204*M$13</f>
        <v>0</v>
      </c>
      <c r="N204" s="199">
        <f>'4'!$W204*M$13</f>
        <v>0</v>
      </c>
      <c r="O204" s="199">
        <f>'5'!$V204*O$13</f>
        <v>0</v>
      </c>
      <c r="P204" s="199">
        <f>'5'!$W204*O$13</f>
        <v>0</v>
      </c>
      <c r="Q204" s="199">
        <f>'6'!$V204*Q$13</f>
        <v>0</v>
      </c>
      <c r="R204" s="199">
        <f>'6'!$W204*Q$13</f>
        <v>0</v>
      </c>
      <c r="S204" s="199">
        <f>'7'!$V204*S$13</f>
        <v>0</v>
      </c>
      <c r="T204" s="199">
        <f>'7'!$W204*S$13</f>
        <v>0</v>
      </c>
      <c r="U204" s="199">
        <f>'8'!$V204*U$13</f>
        <v>0</v>
      </c>
      <c r="V204" s="199">
        <f>'8'!$W204*U$13</f>
        <v>0</v>
      </c>
      <c r="W204" s="199">
        <f>'9'!$V204*W$13</f>
        <v>0</v>
      </c>
      <c r="X204" s="199">
        <f>'9'!$W204*W$13</f>
        <v>0</v>
      </c>
      <c r="Y204" s="199">
        <f>ВЗ!$V204*Y$13</f>
        <v>0</v>
      </c>
      <c r="Z204" s="199">
        <f>ВЗ!$W204*Y$13</f>
        <v>0</v>
      </c>
      <c r="AA204" s="199">
        <f>'ГС без пил 1000м гор'!$V204*AA$13</f>
        <v>0</v>
      </c>
      <c r="AB204" s="199">
        <f>'ГС без пил 1000м гор'!$W204*AA$13</f>
        <v>0</v>
      </c>
      <c r="AC204" s="199">
        <f>'ГС пил 1500м гор'!$V204*AC$13</f>
        <v>0</v>
      </c>
      <c r="AD204" s="199">
        <f>'ГС пил 1500м гор'!$W204*AC$13</f>
        <v>0</v>
      </c>
      <c r="AE204" s="199">
        <f>'ГС без пилот 1500м гор'!$V204*AE$13</f>
        <v>0</v>
      </c>
      <c r="AF204" s="199">
        <f>'ГС без пилот 1500м гор'!$W204*AE$13</f>
        <v>0</v>
      </c>
      <c r="AG204" s="199">
        <f>'ГСЮра без пил МГРП'!$V204*AG$13</f>
        <v>0</v>
      </c>
      <c r="AH204" s="199">
        <f>'ГСЮра без пил МГРП'!$W204*AG$13</f>
        <v>0</v>
      </c>
      <c r="AI204" s="199">
        <f>'ГСЮра пил МСГРП'!$V204*AI$13</f>
        <v>0</v>
      </c>
      <c r="AJ204" s="199">
        <f>'ГСЮра пил МСГРП'!$W204*AI$13</f>
        <v>0</v>
      </c>
      <c r="AK204" s="199">
        <f>'ГСЮра керн ГИС'!$V204*AK$13</f>
        <v>0</v>
      </c>
      <c r="AL204" s="199">
        <f>'ГСЮра керн ГИС'!$W204*AK$13</f>
        <v>0</v>
      </c>
      <c r="AM204" s="199">
        <f>Посл.скв.!$V204*AM$13</f>
        <v>0</v>
      </c>
      <c r="AN204" s="199">
        <f>Посл.скв.!$W204*AM$13</f>
        <v>0</v>
      </c>
      <c r="AO204" s="199">
        <f t="shared" ref="AO204:AP206" si="37">AM204+AK204+AI204+AG204+AE204+AC204+AA204+Y204++W204+U204+S204+Q204+M204+O204+K204+I204+G204</f>
        <v>0</v>
      </c>
      <c r="AP204" s="199">
        <f t="shared" si="37"/>
        <v>0</v>
      </c>
    </row>
    <row r="205" spans="1:42" ht="14.25" outlineLevel="1">
      <c r="A205" s="200"/>
      <c r="B205" s="201"/>
      <c r="C205" s="502"/>
      <c r="D205" s="196" t="str">
        <f>'Перв. скв '!D205</f>
        <v>Суточная ставка работы станции ГТИ</v>
      </c>
      <c r="E205" s="197">
        <f>'Перв. скв '!E205</f>
        <v>0</v>
      </c>
      <c r="F205" s="198" t="str">
        <f>'Перв. скв '!F205</f>
        <v>сут</v>
      </c>
      <c r="G205" s="199">
        <f>'Перв. скв '!$V205*G$13</f>
        <v>0</v>
      </c>
      <c r="H205" s="199">
        <f>'Перв. скв '!$W205*G$13</f>
        <v>0</v>
      </c>
      <c r="I205" s="199">
        <f>'2'!$V205*I$13</f>
        <v>0</v>
      </c>
      <c r="J205" s="199">
        <f>'2'!$W205*I$13</f>
        <v>0</v>
      </c>
      <c r="K205" s="199">
        <f>'3'!$V205*K$13</f>
        <v>0</v>
      </c>
      <c r="L205" s="199">
        <f>'3'!$W205*K$13</f>
        <v>0</v>
      </c>
      <c r="M205" s="199">
        <f>'4'!$V205*M$13</f>
        <v>0</v>
      </c>
      <c r="N205" s="199">
        <f>'4'!$W205*M$13</f>
        <v>0</v>
      </c>
      <c r="O205" s="199">
        <f>'5'!$V205*O$13</f>
        <v>0</v>
      </c>
      <c r="P205" s="199">
        <f>'5'!$W205*O$13</f>
        <v>0</v>
      </c>
      <c r="Q205" s="199">
        <f>'6'!$V205*Q$13</f>
        <v>0</v>
      </c>
      <c r="R205" s="199">
        <f>'6'!$W205*Q$13</f>
        <v>0</v>
      </c>
      <c r="S205" s="199">
        <f>'7'!$V205*S$13</f>
        <v>0</v>
      </c>
      <c r="T205" s="199">
        <f>'7'!$W205*S$13</f>
        <v>0</v>
      </c>
      <c r="U205" s="199">
        <f>'8'!$V205*U$13</f>
        <v>0</v>
      </c>
      <c r="V205" s="199">
        <f>'8'!$W205*U$13</f>
        <v>0</v>
      </c>
      <c r="W205" s="199">
        <f>'9'!$V205*W$13</f>
        <v>0</v>
      </c>
      <c r="X205" s="199">
        <f>'9'!$W205*W$13</f>
        <v>0</v>
      </c>
      <c r="Y205" s="199">
        <f>ВЗ!$V205*Y$13</f>
        <v>0</v>
      </c>
      <c r="Z205" s="199">
        <f>ВЗ!$W205*Y$13</f>
        <v>0</v>
      </c>
      <c r="AA205" s="199">
        <f>'ГС без пил 1000м гор'!$V205*AA$13</f>
        <v>0</v>
      </c>
      <c r="AB205" s="199">
        <f>'ГС без пил 1000м гор'!$W205*AA$13</f>
        <v>0</v>
      </c>
      <c r="AC205" s="199">
        <f>'ГС пил 1500м гор'!$V205*AC$13</f>
        <v>0</v>
      </c>
      <c r="AD205" s="199">
        <f>'ГС пил 1500м гор'!$W205*AC$13</f>
        <v>0</v>
      </c>
      <c r="AE205" s="199">
        <f>'ГС без пилот 1500м гор'!$V205*AE$13</f>
        <v>0</v>
      </c>
      <c r="AF205" s="199">
        <f>'ГС без пилот 1500м гор'!$W205*AE$13</f>
        <v>0</v>
      </c>
      <c r="AG205" s="199">
        <f>'ГСЮра без пил МГРП'!$V205*AG$13</f>
        <v>0</v>
      </c>
      <c r="AH205" s="199">
        <f>'ГСЮра без пил МГРП'!$W205*AG$13</f>
        <v>0</v>
      </c>
      <c r="AI205" s="199">
        <f>'ГСЮра пил МСГРП'!$V205*AI$13</f>
        <v>0</v>
      </c>
      <c r="AJ205" s="199">
        <f>'ГСЮра пил МСГРП'!$W205*AI$13</f>
        <v>0</v>
      </c>
      <c r="AK205" s="199">
        <f>'ГСЮра керн ГИС'!$V205*AK$13</f>
        <v>0</v>
      </c>
      <c r="AL205" s="199">
        <f>'ГСЮра керн ГИС'!$W205*AK$13</f>
        <v>0</v>
      </c>
      <c r="AM205" s="199">
        <f>Посл.скв.!$V205*AM$13</f>
        <v>0</v>
      </c>
      <c r="AN205" s="199">
        <f>Посл.скв.!$W205*AM$13</f>
        <v>0</v>
      </c>
      <c r="AO205" s="199">
        <f t="shared" si="37"/>
        <v>0</v>
      </c>
      <c r="AP205" s="199">
        <f t="shared" si="37"/>
        <v>0</v>
      </c>
    </row>
    <row r="206" spans="1:42" ht="14.25" outlineLevel="1">
      <c r="A206" s="200"/>
      <c r="B206" s="201"/>
      <c r="C206" s="502"/>
      <c r="D206" s="196" t="str">
        <f>'Перв. скв '!D206</f>
        <v>Прочее</v>
      </c>
      <c r="E206" s="197">
        <f>'Перв. скв '!E206</f>
        <v>0</v>
      </c>
      <c r="F206" s="198" t="str">
        <f>'Перв. скв '!F206</f>
        <v>сут</v>
      </c>
      <c r="G206" s="199">
        <f>'Перв. скв '!$V206*G$13</f>
        <v>0</v>
      </c>
      <c r="H206" s="199">
        <f>'Перв. скв '!$W206*G$13</f>
        <v>0</v>
      </c>
      <c r="I206" s="199">
        <f>'2'!$V206*I$13</f>
        <v>0</v>
      </c>
      <c r="J206" s="199">
        <f>'2'!$W206*I$13</f>
        <v>0</v>
      </c>
      <c r="K206" s="199">
        <f>'3'!$V206*K$13</f>
        <v>0</v>
      </c>
      <c r="L206" s="199">
        <f>'3'!$W206*K$13</f>
        <v>0</v>
      </c>
      <c r="M206" s="199">
        <f>'4'!$V206*M$13</f>
        <v>0</v>
      </c>
      <c r="N206" s="199">
        <f>'4'!$W206*M$13</f>
        <v>0</v>
      </c>
      <c r="O206" s="199">
        <f>'5'!$V206*O$13</f>
        <v>0</v>
      </c>
      <c r="P206" s="199">
        <f>'5'!$W206*O$13</f>
        <v>0</v>
      </c>
      <c r="Q206" s="199">
        <f>'6'!$V206*Q$13</f>
        <v>0</v>
      </c>
      <c r="R206" s="199">
        <f>'6'!$W206*Q$13</f>
        <v>0</v>
      </c>
      <c r="S206" s="199">
        <f>'7'!$V206*S$13</f>
        <v>0</v>
      </c>
      <c r="T206" s="199">
        <f>'7'!$W206*S$13</f>
        <v>0</v>
      </c>
      <c r="U206" s="199">
        <f>'8'!$V206*U$13</f>
        <v>0</v>
      </c>
      <c r="V206" s="199">
        <f>'8'!$W206*U$13</f>
        <v>0</v>
      </c>
      <c r="W206" s="199">
        <f>'9'!$V206*W$13</f>
        <v>0</v>
      </c>
      <c r="X206" s="199">
        <f>'9'!$W206*W$13</f>
        <v>0</v>
      </c>
      <c r="Y206" s="199">
        <f>ВЗ!$V206*Y$13</f>
        <v>0</v>
      </c>
      <c r="Z206" s="199">
        <f>ВЗ!$W206*Y$13</f>
        <v>0</v>
      </c>
      <c r="AA206" s="199">
        <f>'ГС без пил 1000м гор'!$V206*AA$13</f>
        <v>0</v>
      </c>
      <c r="AB206" s="199">
        <f>'ГС без пил 1000м гор'!$W206*AA$13</f>
        <v>0</v>
      </c>
      <c r="AC206" s="199">
        <f>'ГС пил 1500м гор'!$V206*AC$13</f>
        <v>0</v>
      </c>
      <c r="AD206" s="199">
        <f>'ГС пил 1500м гор'!$W206*AC$13</f>
        <v>0</v>
      </c>
      <c r="AE206" s="199">
        <f>'ГС без пилот 1500м гор'!$V206*AE$13</f>
        <v>0</v>
      </c>
      <c r="AF206" s="199">
        <f>'ГС без пилот 1500м гор'!$W206*AE$13</f>
        <v>0</v>
      </c>
      <c r="AG206" s="199">
        <f>'ГСЮра без пил МГРП'!$V206*AG$13</f>
        <v>0</v>
      </c>
      <c r="AH206" s="199">
        <f>'ГСЮра без пил МГРП'!$W206*AG$13</f>
        <v>0</v>
      </c>
      <c r="AI206" s="199">
        <f>'ГСЮра пил МСГРП'!$V206*AI$13</f>
        <v>0</v>
      </c>
      <c r="AJ206" s="199">
        <f>'ГСЮра пил МСГРП'!$W206*AI$13</f>
        <v>0</v>
      </c>
      <c r="AK206" s="199">
        <f>'ГСЮра керн ГИС'!$V206*AK$13</f>
        <v>0</v>
      </c>
      <c r="AL206" s="199">
        <f>'ГСЮра керн ГИС'!$W206*AK$13</f>
        <v>0</v>
      </c>
      <c r="AM206" s="199">
        <f>Посл.скв.!$V206*AM$13</f>
        <v>0</v>
      </c>
      <c r="AN206" s="199">
        <f>Посл.скв.!$W206*AM$13</f>
        <v>0</v>
      </c>
      <c r="AO206" s="199">
        <f t="shared" si="37"/>
        <v>0</v>
      </c>
      <c r="AP206" s="199">
        <f t="shared" si="37"/>
        <v>0</v>
      </c>
    </row>
    <row r="207" spans="1:42" ht="14.25" outlineLevel="1">
      <c r="A207" s="202"/>
      <c r="B207" s="201"/>
      <c r="C207" s="502"/>
      <c r="D207" s="196">
        <f>'Перв. скв '!D207</f>
        <v>0</v>
      </c>
      <c r="E207" s="197">
        <f>'Перв. скв '!E207</f>
        <v>0</v>
      </c>
      <c r="F207" s="198">
        <f>'Перв. скв '!F207</f>
        <v>0</v>
      </c>
      <c r="G207" s="199">
        <f>'Перв. скв '!$V207*G$13</f>
        <v>0</v>
      </c>
      <c r="H207" s="199">
        <f>'Перв. скв '!$W207*G$13</f>
        <v>0</v>
      </c>
      <c r="I207" s="199">
        <f>'2'!$V207*I$13</f>
        <v>0</v>
      </c>
      <c r="J207" s="199">
        <f>'2'!$W207*I$13</f>
        <v>0</v>
      </c>
      <c r="K207" s="199">
        <f>'3'!$V207*K$13</f>
        <v>0</v>
      </c>
      <c r="L207" s="199">
        <f>'3'!$W207*K$13</f>
        <v>0</v>
      </c>
      <c r="M207" s="199">
        <f>'4'!$V207*M$13</f>
        <v>0</v>
      </c>
      <c r="N207" s="199">
        <f>'4'!$W207*M$13</f>
        <v>0</v>
      </c>
      <c r="O207" s="199">
        <f>'5'!$V207*O$13</f>
        <v>0</v>
      </c>
      <c r="P207" s="199">
        <f>'5'!$W207*O$13</f>
        <v>0</v>
      </c>
      <c r="Q207" s="199">
        <f>'6'!$V207*Q$13</f>
        <v>0</v>
      </c>
      <c r="R207" s="199">
        <f>'6'!$W207*Q$13</f>
        <v>0</v>
      </c>
      <c r="S207" s="199">
        <f>'7'!$V207*S$13</f>
        <v>0</v>
      </c>
      <c r="T207" s="199">
        <f>'7'!$W207*S$13</f>
        <v>0</v>
      </c>
      <c r="U207" s="199">
        <f>'8'!$V207*U$13</f>
        <v>0</v>
      </c>
      <c r="V207" s="199">
        <f>'8'!$W207*U$13</f>
        <v>0</v>
      </c>
      <c r="W207" s="199">
        <f>'9'!$V207*W$13</f>
        <v>0</v>
      </c>
      <c r="X207" s="199">
        <f>'9'!$W207*W$13</f>
        <v>0</v>
      </c>
      <c r="Y207" s="199">
        <f>ВЗ!$V207*Y$13</f>
        <v>0</v>
      </c>
      <c r="Z207" s="199">
        <f>ВЗ!$W207*Y$13</f>
        <v>0</v>
      </c>
      <c r="AA207" s="199">
        <f>'ГС без пил 1000м гор'!$V207*AA$13</f>
        <v>0</v>
      </c>
      <c r="AB207" s="199">
        <f>'ГС без пил 1000м гор'!$W207*AA$13</f>
        <v>0</v>
      </c>
      <c r="AC207" s="199">
        <f>'ГС пил 1500м гор'!$V207*AC$13</f>
        <v>0</v>
      </c>
      <c r="AD207" s="199">
        <f>'ГС пил 1500м гор'!$W207*AC$13</f>
        <v>0</v>
      </c>
      <c r="AE207" s="199">
        <f>'ГС без пилот 1500м гор'!$V207*AE$13</f>
        <v>0</v>
      </c>
      <c r="AF207" s="199">
        <f>'ГС без пилот 1500м гор'!$W207*AE$13</f>
        <v>0</v>
      </c>
      <c r="AG207" s="199">
        <f>'ГСЮра без пил МГРП'!$V207*AG$13</f>
        <v>0</v>
      </c>
      <c r="AH207" s="199">
        <f>'ГСЮра без пил МГРП'!$W207*AG$13</f>
        <v>0</v>
      </c>
      <c r="AI207" s="199">
        <f>'ГСЮра пил МСГРП'!$V207*AI$13</f>
        <v>0</v>
      </c>
      <c r="AJ207" s="199">
        <f>'ГСЮра пил МСГРП'!$W207*AI$13</f>
        <v>0</v>
      </c>
      <c r="AK207" s="199">
        <f>'ГСЮра керн ГИС'!$V207*AK$13</f>
        <v>0</v>
      </c>
      <c r="AL207" s="199">
        <f>'ГСЮра керн ГИС'!$W207*AK$13</f>
        <v>0</v>
      </c>
      <c r="AM207" s="199">
        <f>Посл.скв.!$V207*AM$13</f>
        <v>0</v>
      </c>
      <c r="AN207" s="199">
        <f>Посл.скв.!$W207*AM$13</f>
        <v>0</v>
      </c>
      <c r="AO207" s="199">
        <f t="shared" ref="AO207:AO213" si="38">AM207+AK207+AI207+AG207+AE207+AC207+AA207+Y207++W207+U207+S207+Q207+M207+O207+K207+I207+G207</f>
        <v>0</v>
      </c>
      <c r="AP207" s="199">
        <f t="shared" ref="AP207:AP213" si="39">AN207+AL207+AJ207+AH207+AF207+AD207+AB207+Z207++X207+V207+T207+R207+N207+P207+L207+J207+H207</f>
        <v>0</v>
      </c>
    </row>
    <row r="208" spans="1:42" ht="14.25" outlineLevel="1">
      <c r="A208" s="202"/>
      <c r="B208" s="201"/>
      <c r="C208" s="502"/>
      <c r="D208" s="196">
        <f>'Перв. скв '!D208</f>
        <v>0</v>
      </c>
      <c r="E208" s="197">
        <f>'Перв. скв '!E208</f>
        <v>0</v>
      </c>
      <c r="F208" s="198">
        <f>'Перв. скв '!F208</f>
        <v>0</v>
      </c>
      <c r="G208" s="199">
        <f>'Перв. скв '!$V208*G$13</f>
        <v>0</v>
      </c>
      <c r="H208" s="199">
        <f>'Перв. скв '!$W208*G$13</f>
        <v>0</v>
      </c>
      <c r="I208" s="199">
        <f>'2'!$V208*I$13</f>
        <v>0</v>
      </c>
      <c r="J208" s="199">
        <f>'2'!$W208*I$13</f>
        <v>0</v>
      </c>
      <c r="K208" s="199">
        <f>'3'!$V208*K$13</f>
        <v>0</v>
      </c>
      <c r="L208" s="199">
        <f>'3'!$W208*K$13</f>
        <v>0</v>
      </c>
      <c r="M208" s="199">
        <f>'4'!$V208*M$13</f>
        <v>0</v>
      </c>
      <c r="N208" s="199">
        <f>'4'!$W208*M$13</f>
        <v>0</v>
      </c>
      <c r="O208" s="199">
        <f>'5'!$V208*O$13</f>
        <v>0</v>
      </c>
      <c r="P208" s="199">
        <f>'5'!$W208*O$13</f>
        <v>0</v>
      </c>
      <c r="Q208" s="199">
        <f>'6'!$V208*Q$13</f>
        <v>0</v>
      </c>
      <c r="R208" s="199">
        <f>'6'!$W208*Q$13</f>
        <v>0</v>
      </c>
      <c r="S208" s="199">
        <f>'7'!$V208*S$13</f>
        <v>0</v>
      </c>
      <c r="T208" s="199">
        <f>'7'!$W208*S$13</f>
        <v>0</v>
      </c>
      <c r="U208" s="199">
        <f>'8'!$V208*U$13</f>
        <v>0</v>
      </c>
      <c r="V208" s="199">
        <f>'8'!$W208*U$13</f>
        <v>0</v>
      </c>
      <c r="W208" s="199">
        <f>'9'!$V208*W$13</f>
        <v>0</v>
      </c>
      <c r="X208" s="199">
        <f>'9'!$W208*W$13</f>
        <v>0</v>
      </c>
      <c r="Y208" s="199">
        <f>ВЗ!$V208*Y$13</f>
        <v>0</v>
      </c>
      <c r="Z208" s="199">
        <f>ВЗ!$W208*Y$13</f>
        <v>0</v>
      </c>
      <c r="AA208" s="199">
        <f>'ГС без пил 1000м гор'!$V208*AA$13</f>
        <v>0</v>
      </c>
      <c r="AB208" s="199">
        <f>'ГС без пил 1000м гор'!$W208*AA$13</f>
        <v>0</v>
      </c>
      <c r="AC208" s="199">
        <f>'ГС пил 1500м гор'!$V208*AC$13</f>
        <v>0</v>
      </c>
      <c r="AD208" s="199">
        <f>'ГС пил 1500м гор'!$W208*AC$13</f>
        <v>0</v>
      </c>
      <c r="AE208" s="199">
        <f>'ГС без пилот 1500м гор'!$V208*AE$13</f>
        <v>0</v>
      </c>
      <c r="AF208" s="199">
        <f>'ГС без пилот 1500м гор'!$W208*AE$13</f>
        <v>0</v>
      </c>
      <c r="AG208" s="199">
        <f>'ГСЮра без пил МГРП'!$V208*AG$13</f>
        <v>0</v>
      </c>
      <c r="AH208" s="199">
        <f>'ГСЮра без пил МГРП'!$W208*AG$13</f>
        <v>0</v>
      </c>
      <c r="AI208" s="199">
        <f>'ГСЮра пил МСГРП'!$V208*AI$13</f>
        <v>0</v>
      </c>
      <c r="AJ208" s="199">
        <f>'ГСЮра пил МСГРП'!$W208*AI$13</f>
        <v>0</v>
      </c>
      <c r="AK208" s="199">
        <f>'ГСЮра керн ГИС'!$V208*AK$13</f>
        <v>0</v>
      </c>
      <c r="AL208" s="199">
        <f>'ГСЮра керн ГИС'!$W208*AK$13</f>
        <v>0</v>
      </c>
      <c r="AM208" s="199">
        <f>Посл.скв.!$V208*AM$13</f>
        <v>0</v>
      </c>
      <c r="AN208" s="199">
        <f>Посл.скв.!$W208*AM$13</f>
        <v>0</v>
      </c>
      <c r="AO208" s="199">
        <f t="shared" si="38"/>
        <v>0</v>
      </c>
      <c r="AP208" s="199">
        <f t="shared" si="39"/>
        <v>0</v>
      </c>
    </row>
    <row r="209" spans="1:42" ht="14.25" outlineLevel="1">
      <c r="A209" s="202"/>
      <c r="B209" s="201"/>
      <c r="C209" s="502"/>
      <c r="D209" s="196">
        <f>'Перв. скв '!D209</f>
        <v>0</v>
      </c>
      <c r="E209" s="197">
        <f>'Перв. скв '!E209</f>
        <v>0</v>
      </c>
      <c r="F209" s="198">
        <f>'Перв. скв '!F209</f>
        <v>0</v>
      </c>
      <c r="G209" s="199">
        <f>'Перв. скв '!$V209*G$13</f>
        <v>0</v>
      </c>
      <c r="H209" s="199">
        <f>'Перв. скв '!$W209*G$13</f>
        <v>0</v>
      </c>
      <c r="I209" s="199">
        <f>'2'!$V209*I$13</f>
        <v>0</v>
      </c>
      <c r="J209" s="199">
        <f>'2'!$W209*I$13</f>
        <v>0</v>
      </c>
      <c r="K209" s="199">
        <f>'3'!$V209*K$13</f>
        <v>0</v>
      </c>
      <c r="L209" s="199">
        <f>'3'!$W209*K$13</f>
        <v>0</v>
      </c>
      <c r="M209" s="199">
        <f>'4'!$V209*M$13</f>
        <v>0</v>
      </c>
      <c r="N209" s="199">
        <f>'4'!$W209*M$13</f>
        <v>0</v>
      </c>
      <c r="O209" s="199">
        <f>'5'!$V209*O$13</f>
        <v>0</v>
      </c>
      <c r="P209" s="199">
        <f>'5'!$W209*O$13</f>
        <v>0</v>
      </c>
      <c r="Q209" s="199">
        <f>'6'!$V209*Q$13</f>
        <v>0</v>
      </c>
      <c r="R209" s="199">
        <f>'6'!$W209*Q$13</f>
        <v>0</v>
      </c>
      <c r="S209" s="199">
        <f>'7'!$V209*S$13</f>
        <v>0</v>
      </c>
      <c r="T209" s="199">
        <f>'7'!$W209*S$13</f>
        <v>0</v>
      </c>
      <c r="U209" s="199">
        <f>'8'!$V209*U$13</f>
        <v>0</v>
      </c>
      <c r="V209" s="199">
        <f>'8'!$W209*U$13</f>
        <v>0</v>
      </c>
      <c r="W209" s="199">
        <f>'9'!$V209*W$13</f>
        <v>0</v>
      </c>
      <c r="X209" s="199">
        <f>'9'!$W209*W$13</f>
        <v>0</v>
      </c>
      <c r="Y209" s="199">
        <f>ВЗ!$V209*Y$13</f>
        <v>0</v>
      </c>
      <c r="Z209" s="199">
        <f>ВЗ!$W209*Y$13</f>
        <v>0</v>
      </c>
      <c r="AA209" s="199">
        <f>'ГС без пил 1000м гор'!$V209*AA$13</f>
        <v>0</v>
      </c>
      <c r="AB209" s="199">
        <f>'ГС без пил 1000м гор'!$W209*AA$13</f>
        <v>0</v>
      </c>
      <c r="AC209" s="199">
        <f>'ГС пил 1500м гор'!$V209*AC$13</f>
        <v>0</v>
      </c>
      <c r="AD209" s="199">
        <f>'ГС пил 1500м гор'!$W209*AC$13</f>
        <v>0</v>
      </c>
      <c r="AE209" s="199">
        <f>'ГС без пилот 1500м гор'!$V209*AE$13</f>
        <v>0</v>
      </c>
      <c r="AF209" s="199">
        <f>'ГС без пилот 1500м гор'!$W209*AE$13</f>
        <v>0</v>
      </c>
      <c r="AG209" s="199">
        <f>'ГСЮра без пил МГРП'!$V209*AG$13</f>
        <v>0</v>
      </c>
      <c r="AH209" s="199">
        <f>'ГСЮра без пил МГРП'!$W209*AG$13</f>
        <v>0</v>
      </c>
      <c r="AI209" s="199">
        <f>'ГСЮра пил МСГРП'!$V209*AI$13</f>
        <v>0</v>
      </c>
      <c r="AJ209" s="199">
        <f>'ГСЮра пил МСГРП'!$W209*AI$13</f>
        <v>0</v>
      </c>
      <c r="AK209" s="199">
        <f>'ГСЮра керн ГИС'!$V209*AK$13</f>
        <v>0</v>
      </c>
      <c r="AL209" s="199">
        <f>'ГСЮра керн ГИС'!$W209*AK$13</f>
        <v>0</v>
      </c>
      <c r="AM209" s="199">
        <f>Посл.скв.!$V209*AM$13</f>
        <v>0</v>
      </c>
      <c r="AN209" s="199">
        <f>Посл.скв.!$W209*AM$13</f>
        <v>0</v>
      </c>
      <c r="AO209" s="199">
        <f t="shared" si="38"/>
        <v>0</v>
      </c>
      <c r="AP209" s="199">
        <f t="shared" si="39"/>
        <v>0</v>
      </c>
    </row>
    <row r="210" spans="1:42" ht="14.25" outlineLevel="1">
      <c r="A210" s="202"/>
      <c r="B210" s="201"/>
      <c r="C210" s="502"/>
      <c r="D210" s="196">
        <f>'Перв. скв '!D210</f>
        <v>0</v>
      </c>
      <c r="E210" s="197">
        <f>'Перв. скв '!E210</f>
        <v>0</v>
      </c>
      <c r="F210" s="198">
        <f>'Перв. скв '!F210</f>
        <v>0</v>
      </c>
      <c r="G210" s="199">
        <f>'Перв. скв '!$V210*G$13</f>
        <v>0</v>
      </c>
      <c r="H210" s="199">
        <f>'Перв. скв '!$W210*G$13</f>
        <v>0</v>
      </c>
      <c r="I210" s="199">
        <f>'2'!$V210*I$13</f>
        <v>0</v>
      </c>
      <c r="J210" s="199">
        <f>'2'!$W210*I$13</f>
        <v>0</v>
      </c>
      <c r="K210" s="199">
        <f>'3'!$V210*K$13</f>
        <v>0</v>
      </c>
      <c r="L210" s="199">
        <f>'3'!$W210*K$13</f>
        <v>0</v>
      </c>
      <c r="M210" s="199">
        <f>'4'!$V210*M$13</f>
        <v>0</v>
      </c>
      <c r="N210" s="199">
        <f>'4'!$W210*M$13</f>
        <v>0</v>
      </c>
      <c r="O210" s="199">
        <f>'5'!$V210*O$13</f>
        <v>0</v>
      </c>
      <c r="P210" s="199">
        <f>'5'!$W210*O$13</f>
        <v>0</v>
      </c>
      <c r="Q210" s="199">
        <f>'6'!$V210*Q$13</f>
        <v>0</v>
      </c>
      <c r="R210" s="199">
        <f>'6'!$W210*Q$13</f>
        <v>0</v>
      </c>
      <c r="S210" s="199">
        <f>'7'!$V210*S$13</f>
        <v>0</v>
      </c>
      <c r="T210" s="199">
        <f>'7'!$W210*S$13</f>
        <v>0</v>
      </c>
      <c r="U210" s="199">
        <f>'8'!$V210*U$13</f>
        <v>0</v>
      </c>
      <c r="V210" s="199">
        <f>'8'!$W210*U$13</f>
        <v>0</v>
      </c>
      <c r="W210" s="199">
        <f>'9'!$V210*W$13</f>
        <v>0</v>
      </c>
      <c r="X210" s="199">
        <f>'9'!$W210*W$13</f>
        <v>0</v>
      </c>
      <c r="Y210" s="199">
        <f>ВЗ!$V210*Y$13</f>
        <v>0</v>
      </c>
      <c r="Z210" s="199">
        <f>ВЗ!$W210*Y$13</f>
        <v>0</v>
      </c>
      <c r="AA210" s="199">
        <f>'ГС без пил 1000м гор'!$V210*AA$13</f>
        <v>0</v>
      </c>
      <c r="AB210" s="199">
        <f>'ГС без пил 1000м гор'!$W210*AA$13</f>
        <v>0</v>
      </c>
      <c r="AC210" s="199">
        <f>'ГС пил 1500м гор'!$V210*AC$13</f>
        <v>0</v>
      </c>
      <c r="AD210" s="199">
        <f>'ГС пил 1500м гор'!$W210*AC$13</f>
        <v>0</v>
      </c>
      <c r="AE210" s="199">
        <f>'ГС без пилот 1500м гор'!$V210*AE$13</f>
        <v>0</v>
      </c>
      <c r="AF210" s="199">
        <f>'ГС без пилот 1500м гор'!$W210*AE$13</f>
        <v>0</v>
      </c>
      <c r="AG210" s="199">
        <f>'ГСЮра без пил МГРП'!$V210*AG$13</f>
        <v>0</v>
      </c>
      <c r="AH210" s="199">
        <f>'ГСЮра без пил МГРП'!$W210*AG$13</f>
        <v>0</v>
      </c>
      <c r="AI210" s="199">
        <f>'ГСЮра пил МСГРП'!$V210*AI$13</f>
        <v>0</v>
      </c>
      <c r="AJ210" s="199">
        <f>'ГСЮра пил МСГРП'!$W210*AI$13</f>
        <v>0</v>
      </c>
      <c r="AK210" s="199">
        <f>'ГСЮра керн ГИС'!$V210*AK$13</f>
        <v>0</v>
      </c>
      <c r="AL210" s="199">
        <f>'ГСЮра керн ГИС'!$W210*AK$13</f>
        <v>0</v>
      </c>
      <c r="AM210" s="199">
        <f>Посл.скв.!$V210*AM$13</f>
        <v>0</v>
      </c>
      <c r="AN210" s="199">
        <f>Посл.скв.!$W210*AM$13</f>
        <v>0</v>
      </c>
      <c r="AO210" s="199">
        <f t="shared" si="38"/>
        <v>0</v>
      </c>
      <c r="AP210" s="199">
        <f t="shared" si="39"/>
        <v>0</v>
      </c>
    </row>
    <row r="211" spans="1:42" ht="14.25" outlineLevel="1">
      <c r="A211" s="202"/>
      <c r="B211" s="201"/>
      <c r="C211" s="502"/>
      <c r="D211" s="196">
        <f>'Перв. скв '!D211</f>
        <v>0</v>
      </c>
      <c r="E211" s="197">
        <f>'Перв. скв '!E211</f>
        <v>0</v>
      </c>
      <c r="F211" s="198">
        <f>'Перв. скв '!F211</f>
        <v>0</v>
      </c>
      <c r="G211" s="199">
        <f>'Перв. скв '!$V211*G$13</f>
        <v>0</v>
      </c>
      <c r="H211" s="199">
        <f>'Перв. скв '!$W211*G$13</f>
        <v>0</v>
      </c>
      <c r="I211" s="199">
        <f>'2'!$V211*I$13</f>
        <v>0</v>
      </c>
      <c r="J211" s="199">
        <f>'2'!$W211*I$13</f>
        <v>0</v>
      </c>
      <c r="K211" s="199">
        <f>'3'!$V211*K$13</f>
        <v>0</v>
      </c>
      <c r="L211" s="199">
        <f>'3'!$W211*K$13</f>
        <v>0</v>
      </c>
      <c r="M211" s="199">
        <f>'4'!$V211*M$13</f>
        <v>0</v>
      </c>
      <c r="N211" s="199">
        <f>'4'!$W211*M$13</f>
        <v>0</v>
      </c>
      <c r="O211" s="199">
        <f>'5'!$V211*O$13</f>
        <v>0</v>
      </c>
      <c r="P211" s="199">
        <f>'5'!$W211*O$13</f>
        <v>0</v>
      </c>
      <c r="Q211" s="199">
        <f>'6'!$V211*Q$13</f>
        <v>0</v>
      </c>
      <c r="R211" s="199">
        <f>'6'!$W211*Q$13</f>
        <v>0</v>
      </c>
      <c r="S211" s="199">
        <f>'7'!$V211*S$13</f>
        <v>0</v>
      </c>
      <c r="T211" s="199">
        <f>'7'!$W211*S$13</f>
        <v>0</v>
      </c>
      <c r="U211" s="199">
        <f>'8'!$V211*U$13</f>
        <v>0</v>
      </c>
      <c r="V211" s="199">
        <f>'8'!$W211*U$13</f>
        <v>0</v>
      </c>
      <c r="W211" s="199">
        <f>'9'!$V211*W$13</f>
        <v>0</v>
      </c>
      <c r="X211" s="199">
        <f>'9'!$W211*W$13</f>
        <v>0</v>
      </c>
      <c r="Y211" s="199">
        <f>ВЗ!$V211*Y$13</f>
        <v>0</v>
      </c>
      <c r="Z211" s="199">
        <f>ВЗ!$W211*Y$13</f>
        <v>0</v>
      </c>
      <c r="AA211" s="199">
        <f>'ГС без пил 1000м гор'!$V211*AA$13</f>
        <v>0</v>
      </c>
      <c r="AB211" s="199">
        <f>'ГС без пил 1000м гор'!$W211*AA$13</f>
        <v>0</v>
      </c>
      <c r="AC211" s="199">
        <f>'ГС пил 1500м гор'!$V211*AC$13</f>
        <v>0</v>
      </c>
      <c r="AD211" s="199">
        <f>'ГС пил 1500м гор'!$W211*AC$13</f>
        <v>0</v>
      </c>
      <c r="AE211" s="199">
        <f>'ГС без пилот 1500м гор'!$V211*AE$13</f>
        <v>0</v>
      </c>
      <c r="AF211" s="199">
        <f>'ГС без пилот 1500м гор'!$W211*AE$13</f>
        <v>0</v>
      </c>
      <c r="AG211" s="199">
        <f>'ГСЮра без пил МГРП'!$V211*AG$13</f>
        <v>0</v>
      </c>
      <c r="AH211" s="199">
        <f>'ГСЮра без пил МГРП'!$W211*AG$13</f>
        <v>0</v>
      </c>
      <c r="AI211" s="199">
        <f>'ГСЮра пил МСГРП'!$V211*AI$13</f>
        <v>0</v>
      </c>
      <c r="AJ211" s="199">
        <f>'ГСЮра пил МСГРП'!$W211*AI$13</f>
        <v>0</v>
      </c>
      <c r="AK211" s="199">
        <f>'ГСЮра керн ГИС'!$V211*AK$13</f>
        <v>0</v>
      </c>
      <c r="AL211" s="199">
        <f>'ГСЮра керн ГИС'!$W211*AK$13</f>
        <v>0</v>
      </c>
      <c r="AM211" s="199">
        <f>Посл.скв.!$V211*AM$13</f>
        <v>0</v>
      </c>
      <c r="AN211" s="199">
        <f>Посл.скв.!$W211*AM$13</f>
        <v>0</v>
      </c>
      <c r="AO211" s="199">
        <f t="shared" si="38"/>
        <v>0</v>
      </c>
      <c r="AP211" s="199">
        <f t="shared" si="39"/>
        <v>0</v>
      </c>
    </row>
    <row r="212" spans="1:42" ht="14.25" outlineLevel="1">
      <c r="A212" s="202"/>
      <c r="B212" s="201"/>
      <c r="C212" s="502"/>
      <c r="D212" s="196">
        <f>'Перв. скв '!D212</f>
        <v>0</v>
      </c>
      <c r="E212" s="197">
        <f>'Перв. скв '!E212</f>
        <v>0</v>
      </c>
      <c r="F212" s="198">
        <f>'Перв. скв '!F212</f>
        <v>0</v>
      </c>
      <c r="G212" s="199">
        <f>'Перв. скв '!$V212*G$13</f>
        <v>0</v>
      </c>
      <c r="H212" s="199">
        <f>'Перв. скв '!$W212*G$13</f>
        <v>0</v>
      </c>
      <c r="I212" s="199">
        <f>'2'!$V212*I$13</f>
        <v>0</v>
      </c>
      <c r="J212" s="199">
        <f>'2'!$W212*I$13</f>
        <v>0</v>
      </c>
      <c r="K212" s="199">
        <f>'3'!$V212*K$13</f>
        <v>0</v>
      </c>
      <c r="L212" s="199">
        <f>'3'!$W212*K$13</f>
        <v>0</v>
      </c>
      <c r="M212" s="199">
        <f>'4'!$V212*M$13</f>
        <v>0</v>
      </c>
      <c r="N212" s="199">
        <f>'4'!$W212*M$13</f>
        <v>0</v>
      </c>
      <c r="O212" s="199">
        <f>'5'!$V212*O$13</f>
        <v>0</v>
      </c>
      <c r="P212" s="199">
        <f>'5'!$W212*O$13</f>
        <v>0</v>
      </c>
      <c r="Q212" s="199">
        <f>'6'!$V212*Q$13</f>
        <v>0</v>
      </c>
      <c r="R212" s="199">
        <f>'6'!$W212*Q$13</f>
        <v>0</v>
      </c>
      <c r="S212" s="199">
        <f>'7'!$V212*S$13</f>
        <v>0</v>
      </c>
      <c r="T212" s="199">
        <f>'7'!$W212*S$13</f>
        <v>0</v>
      </c>
      <c r="U212" s="199">
        <f>'8'!$V212*U$13</f>
        <v>0</v>
      </c>
      <c r="V212" s="199">
        <f>'8'!$W212*U$13</f>
        <v>0</v>
      </c>
      <c r="W212" s="199">
        <f>'9'!$V212*W$13</f>
        <v>0</v>
      </c>
      <c r="X212" s="199">
        <f>'9'!$W212*W$13</f>
        <v>0</v>
      </c>
      <c r="Y212" s="199">
        <f>ВЗ!$V212*Y$13</f>
        <v>0</v>
      </c>
      <c r="Z212" s="199">
        <f>ВЗ!$W212*Y$13</f>
        <v>0</v>
      </c>
      <c r="AA212" s="199">
        <f>'ГС без пил 1000м гор'!$V212*AA$13</f>
        <v>0</v>
      </c>
      <c r="AB212" s="199">
        <f>'ГС без пил 1000м гор'!$W212*AA$13</f>
        <v>0</v>
      </c>
      <c r="AC212" s="199">
        <f>'ГС пил 1500м гор'!$V212*AC$13</f>
        <v>0</v>
      </c>
      <c r="AD212" s="199">
        <f>'ГС пил 1500м гор'!$W212*AC$13</f>
        <v>0</v>
      </c>
      <c r="AE212" s="199">
        <f>'ГС без пилот 1500м гор'!$V212*AE$13</f>
        <v>0</v>
      </c>
      <c r="AF212" s="199">
        <f>'ГС без пилот 1500м гор'!$W212*AE$13</f>
        <v>0</v>
      </c>
      <c r="AG212" s="199">
        <f>'ГСЮра без пил МГРП'!$V212*AG$13</f>
        <v>0</v>
      </c>
      <c r="AH212" s="199">
        <f>'ГСЮра без пил МГРП'!$W212*AG$13</f>
        <v>0</v>
      </c>
      <c r="AI212" s="199">
        <f>'ГСЮра пил МСГРП'!$V212*AI$13</f>
        <v>0</v>
      </c>
      <c r="AJ212" s="199">
        <f>'ГСЮра пил МСГРП'!$W212*AI$13</f>
        <v>0</v>
      </c>
      <c r="AK212" s="199">
        <f>'ГСЮра керн ГИС'!$V212*AK$13</f>
        <v>0</v>
      </c>
      <c r="AL212" s="199">
        <f>'ГСЮра керн ГИС'!$W212*AK$13</f>
        <v>0</v>
      </c>
      <c r="AM212" s="199">
        <f>Посл.скв.!$V212*AM$13</f>
        <v>0</v>
      </c>
      <c r="AN212" s="199">
        <f>Посл.скв.!$W212*AM$13</f>
        <v>0</v>
      </c>
      <c r="AO212" s="199">
        <f t="shared" si="38"/>
        <v>0</v>
      </c>
      <c r="AP212" s="199">
        <f t="shared" si="39"/>
        <v>0</v>
      </c>
    </row>
    <row r="213" spans="1:42" ht="15" outlineLevel="1" thickBot="1">
      <c r="A213" s="202"/>
      <c r="B213" s="201"/>
      <c r="C213" s="503"/>
      <c r="D213" s="196">
        <f>'Перв. скв '!D213</f>
        <v>0</v>
      </c>
      <c r="E213" s="197">
        <f>'Перв. скв '!E213</f>
        <v>0</v>
      </c>
      <c r="F213" s="198">
        <f>'Перв. скв '!F213</f>
        <v>0</v>
      </c>
      <c r="G213" s="199">
        <f>'Перв. скв '!$V213*G$13</f>
        <v>0</v>
      </c>
      <c r="H213" s="199">
        <f>'Перв. скв '!$W213*G$13</f>
        <v>0</v>
      </c>
      <c r="I213" s="199">
        <f>'2'!$V213*I$13</f>
        <v>0</v>
      </c>
      <c r="J213" s="199">
        <f>'2'!$W213*I$13</f>
        <v>0</v>
      </c>
      <c r="K213" s="199">
        <f>'3'!$V213*K$13</f>
        <v>0</v>
      </c>
      <c r="L213" s="199">
        <f>'3'!$W213*K$13</f>
        <v>0</v>
      </c>
      <c r="M213" s="199">
        <f>'4'!$V213*M$13</f>
        <v>0</v>
      </c>
      <c r="N213" s="199">
        <f>'4'!$W213*M$13</f>
        <v>0</v>
      </c>
      <c r="O213" s="199">
        <f>'5'!$V213*O$13</f>
        <v>0</v>
      </c>
      <c r="P213" s="199">
        <f>'5'!$W213*O$13</f>
        <v>0</v>
      </c>
      <c r="Q213" s="199">
        <f>'6'!$V213*Q$13</f>
        <v>0</v>
      </c>
      <c r="R213" s="199">
        <f>'6'!$W213*Q$13</f>
        <v>0</v>
      </c>
      <c r="S213" s="199">
        <f>'7'!$V213*S$13</f>
        <v>0</v>
      </c>
      <c r="T213" s="199">
        <f>'7'!$W213*S$13</f>
        <v>0</v>
      </c>
      <c r="U213" s="199">
        <f>'8'!$V213*U$13</f>
        <v>0</v>
      </c>
      <c r="V213" s="199">
        <f>'8'!$W213*U$13</f>
        <v>0</v>
      </c>
      <c r="W213" s="199">
        <f>'9'!$V213*W$13</f>
        <v>0</v>
      </c>
      <c r="X213" s="199">
        <f>'9'!$W213*W$13</f>
        <v>0</v>
      </c>
      <c r="Y213" s="199">
        <f>ВЗ!$V213*Y$13</f>
        <v>0</v>
      </c>
      <c r="Z213" s="199">
        <f>ВЗ!$W213*Y$13</f>
        <v>0</v>
      </c>
      <c r="AA213" s="199">
        <f>'ГС без пил 1000м гор'!$V213*AA$13</f>
        <v>0</v>
      </c>
      <c r="AB213" s="199">
        <f>'ГС без пил 1000м гор'!$W213*AA$13</f>
        <v>0</v>
      </c>
      <c r="AC213" s="199">
        <f>'ГС пил 1500м гор'!$V213*AC$13</f>
        <v>0</v>
      </c>
      <c r="AD213" s="199">
        <f>'ГС пил 1500м гор'!$W213*AC$13</f>
        <v>0</v>
      </c>
      <c r="AE213" s="199">
        <f>'ГС без пилот 1500м гор'!$V213*AE$13</f>
        <v>0</v>
      </c>
      <c r="AF213" s="199">
        <f>'ГС без пилот 1500м гор'!$W213*AE$13</f>
        <v>0</v>
      </c>
      <c r="AG213" s="199">
        <f>'ГСЮра без пил МГРП'!$V213*AG$13</f>
        <v>0</v>
      </c>
      <c r="AH213" s="199">
        <f>'ГСЮра без пил МГРП'!$W213*AG$13</f>
        <v>0</v>
      </c>
      <c r="AI213" s="199">
        <f>'ГСЮра пил МСГРП'!$V213*AI$13</f>
        <v>0</v>
      </c>
      <c r="AJ213" s="199">
        <f>'ГСЮра пил МСГРП'!$W213*AI$13</f>
        <v>0</v>
      </c>
      <c r="AK213" s="199">
        <f>'ГСЮра керн ГИС'!$V213*AK$13</f>
        <v>0</v>
      </c>
      <c r="AL213" s="199">
        <f>'ГСЮра керн ГИС'!$W213*AK$13</f>
        <v>0</v>
      </c>
      <c r="AM213" s="199">
        <f>Посл.скв.!$V213*AM$13</f>
        <v>0</v>
      </c>
      <c r="AN213" s="199">
        <f>Посл.скв.!$W213*AM$13</f>
        <v>0</v>
      </c>
      <c r="AO213" s="199">
        <f t="shared" si="38"/>
        <v>0</v>
      </c>
      <c r="AP213" s="199">
        <f t="shared" si="39"/>
        <v>0</v>
      </c>
    </row>
    <row r="214" spans="1:42" ht="14.25" customHeight="1" thickBot="1">
      <c r="A214" s="232"/>
      <c r="B214" s="233"/>
      <c r="C214" s="473" t="s">
        <v>31</v>
      </c>
      <c r="D214" s="474"/>
      <c r="E214" s="474"/>
      <c r="F214" s="474"/>
      <c r="G214" s="473"/>
      <c r="H214" s="474"/>
      <c r="I214" s="474"/>
      <c r="J214" s="474"/>
      <c r="K214" s="473"/>
      <c r="L214" s="474"/>
      <c r="M214" s="474"/>
      <c r="N214" s="474"/>
      <c r="O214" s="473"/>
      <c r="P214" s="474"/>
      <c r="Q214" s="474"/>
      <c r="R214" s="474"/>
      <c r="S214" s="473"/>
      <c r="T214" s="474"/>
      <c r="U214" s="474"/>
      <c r="V214" s="474"/>
      <c r="W214" s="473"/>
      <c r="X214" s="474"/>
      <c r="Y214" s="474"/>
      <c r="Z214" s="474"/>
      <c r="AA214" s="473"/>
      <c r="AB214" s="474"/>
      <c r="AC214" s="474"/>
      <c r="AD214" s="474"/>
      <c r="AE214" s="473"/>
      <c r="AF214" s="474"/>
      <c r="AG214" s="474"/>
      <c r="AH214" s="474"/>
      <c r="AI214" s="473"/>
      <c r="AJ214" s="474"/>
      <c r="AK214" s="474"/>
      <c r="AL214" s="474"/>
      <c r="AM214" s="473"/>
      <c r="AN214" s="474"/>
      <c r="AO214" s="474"/>
      <c r="AP214" s="474"/>
    </row>
    <row r="215" spans="1:42" ht="14.25" customHeight="1" outlineLevel="1">
      <c r="A215" s="239"/>
      <c r="B215" s="201"/>
      <c r="C215" s="192">
        <f>'Перв. скв '!C215</f>
        <v>0</v>
      </c>
      <c r="D215" s="193" t="s">
        <v>162</v>
      </c>
      <c r="E215" s="230"/>
      <c r="F215" s="230"/>
      <c r="G215" s="231"/>
      <c r="H215" s="231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  <c r="AD215" s="230"/>
      <c r="AE215" s="230"/>
      <c r="AF215" s="230"/>
      <c r="AG215" s="230"/>
      <c r="AH215" s="230"/>
      <c r="AI215" s="230"/>
      <c r="AJ215" s="230"/>
      <c r="AK215" s="230"/>
      <c r="AL215" s="230"/>
      <c r="AM215" s="230"/>
      <c r="AN215" s="230"/>
      <c r="AO215" s="230"/>
      <c r="AP215" s="230"/>
    </row>
    <row r="216" spans="1:42" ht="27.75" customHeight="1" outlineLevel="1">
      <c r="A216" s="202"/>
      <c r="B216" s="201"/>
      <c r="C216" s="498" t="str">
        <f>'Перв. скв '!C216</f>
        <v>Стоимость геофизических исследований и работ в скважине</v>
      </c>
      <c r="D216" s="196" t="str">
        <f>'Перв. скв '!D216</f>
        <v>ГИС под направление 324 мм (ИК (если несертифицированная телесистема), АКЦ, ЦМ)</v>
      </c>
      <c r="E216" s="197">
        <f>'Перв. скв '!E216</f>
        <v>0</v>
      </c>
      <c r="F216" s="198" t="str">
        <f>'Перв. скв '!F216</f>
        <v>операция</v>
      </c>
      <c r="G216" s="199">
        <f>'Перв. скв '!$V216*G$13</f>
        <v>1.36</v>
      </c>
      <c r="H216" s="199">
        <f>'Перв. скв '!$W216*G$13</f>
        <v>179385.9399842117</v>
      </c>
      <c r="I216" s="199">
        <f>'2'!$V216*I$13</f>
        <v>0</v>
      </c>
      <c r="J216" s="199">
        <f>'2'!$W216*I$13</f>
        <v>0</v>
      </c>
      <c r="K216" s="199">
        <f>'3'!$V216*K$13</f>
        <v>0</v>
      </c>
      <c r="L216" s="199">
        <f>'3'!$W216*K$13</f>
        <v>0</v>
      </c>
      <c r="M216" s="199">
        <f>'4'!$V216*M$13</f>
        <v>0</v>
      </c>
      <c r="N216" s="199">
        <f>'4'!$W216*M$13</f>
        <v>0</v>
      </c>
      <c r="O216" s="199">
        <f>'5'!$V216*O$13</f>
        <v>0</v>
      </c>
      <c r="P216" s="199">
        <f>'5'!$W216*O$13</f>
        <v>0</v>
      </c>
      <c r="Q216" s="199">
        <f>'6'!$V216*Q$13</f>
        <v>0</v>
      </c>
      <c r="R216" s="199">
        <f>'6'!$W216*Q$13</f>
        <v>0</v>
      </c>
      <c r="S216" s="199">
        <f>'7'!$V216*S$13</f>
        <v>0</v>
      </c>
      <c r="T216" s="199">
        <f>'7'!$W216*S$13</f>
        <v>0</v>
      </c>
      <c r="U216" s="199">
        <f>'8'!$V216*U$13</f>
        <v>0</v>
      </c>
      <c r="V216" s="199">
        <f>'8'!$W216*U$13</f>
        <v>0</v>
      </c>
      <c r="W216" s="199">
        <f>'9'!$V216*W$13</f>
        <v>0</v>
      </c>
      <c r="X216" s="199">
        <f>'9'!$W216*W$13</f>
        <v>0</v>
      </c>
      <c r="Y216" s="199">
        <f>ВЗ!$V216*Y$13</f>
        <v>1.36</v>
      </c>
      <c r="Z216" s="199">
        <f>ВЗ!$W216*Y$13</f>
        <v>82296.931320000003</v>
      </c>
      <c r="AA216" s="199">
        <f>'ГС без пил 1000м гор'!$V216*AA$13</f>
        <v>5.44</v>
      </c>
      <c r="AB216" s="199">
        <f>'ГС без пил 1000м гор'!$W216*AA$13</f>
        <v>836616.59695158841</v>
      </c>
      <c r="AC216" s="199">
        <f>'ГС пил 1500м гор'!$V216*AC$13</f>
        <v>0</v>
      </c>
      <c r="AD216" s="199">
        <f>'ГС пил 1500м гор'!$W216*AC$13</f>
        <v>0</v>
      </c>
      <c r="AE216" s="199">
        <f>'ГС без пилот 1500м гор'!$V216*AE$13</f>
        <v>4.08</v>
      </c>
      <c r="AF216" s="199">
        <f>'ГС без пилот 1500м гор'!$W216*AE$13</f>
        <v>493674.08607493725</v>
      </c>
      <c r="AG216" s="199">
        <f>'ГСЮра без пил МГРП'!$V216*AG$13</f>
        <v>6.12</v>
      </c>
      <c r="AH216" s="199">
        <f>'ГСЮра без пил МГРП'!$W216*AG$13</f>
        <v>807236.72992895264</v>
      </c>
      <c r="AI216" s="199">
        <f>'ГСЮра пил МСГРП'!$V216*AI$13</f>
        <v>2.72</v>
      </c>
      <c r="AJ216" s="199">
        <f>'ГСЮра пил МСГРП'!$W216*AI$13</f>
        <v>321676.31914933398</v>
      </c>
      <c r="AK216" s="199">
        <f>'ГСЮра керн ГИС'!$V216*AK$13</f>
        <v>0.68</v>
      </c>
      <c r="AL216" s="199">
        <f>'ГСЮра керн ГИС'!$W216*AK$13</f>
        <v>70128.467589277265</v>
      </c>
      <c r="AM216" s="199">
        <f>Посл.скв.!$V216*AM$13</f>
        <v>0</v>
      </c>
      <c r="AN216" s="199">
        <f>Посл.скв.!$W216*AM$13</f>
        <v>0</v>
      </c>
      <c r="AO216" s="199">
        <f t="shared" ref="AO216:AO222" si="40">AM216+AK216+AI216+AG216+AE216+AC216+AA216+Y216++W216+U216+S216+Q216+M216+O216+K216+I216+G216</f>
        <v>21.759999999999998</v>
      </c>
      <c r="AP216" s="199">
        <f t="shared" ref="AP216:AP222" si="41">AN216+AL216+AJ216+AH216+AF216+AD216+AB216+Z216++X216+V216+T216+R216+N216+P216+L216+J216+H216</f>
        <v>2791015.0709983013</v>
      </c>
    </row>
    <row r="217" spans="1:42" ht="14.25" outlineLevel="1">
      <c r="A217" s="202"/>
      <c r="B217" s="201"/>
      <c r="C217" s="499"/>
      <c r="D217" s="196" t="str">
        <f>'Перв. скв '!D217</f>
        <v>ГИС под кондуктор 245 мм (ИК (если несертифицированная телесистема), АКЦ, ЦМ)</v>
      </c>
      <c r="E217" s="197">
        <f>'Перв. скв '!E217</f>
        <v>0</v>
      </c>
      <c r="F217" s="198" t="str">
        <f>'Перв. скв '!F217</f>
        <v>операция</v>
      </c>
      <c r="G217" s="199">
        <f>'Перв. скв '!$V217*G$13</f>
        <v>4</v>
      </c>
      <c r="H217" s="199">
        <f>'Перв. скв '!$W217*G$13</f>
        <v>527605.70583591668</v>
      </c>
      <c r="I217" s="199">
        <f>'2'!$V217*I$13</f>
        <v>0</v>
      </c>
      <c r="J217" s="199">
        <f>'2'!$W217*I$13</f>
        <v>0</v>
      </c>
      <c r="K217" s="199">
        <f>'3'!$V217*K$13</f>
        <v>0</v>
      </c>
      <c r="L217" s="199">
        <f>'3'!$W217*K$13</f>
        <v>0</v>
      </c>
      <c r="M217" s="199">
        <f>'4'!$V217*M$13</f>
        <v>0</v>
      </c>
      <c r="N217" s="199">
        <f>'4'!$W217*M$13</f>
        <v>0</v>
      </c>
      <c r="O217" s="199">
        <f>'5'!$V217*O$13</f>
        <v>0</v>
      </c>
      <c r="P217" s="199">
        <f>'5'!$W217*O$13</f>
        <v>0</v>
      </c>
      <c r="Q217" s="199">
        <f>'6'!$V217*Q$13</f>
        <v>0</v>
      </c>
      <c r="R217" s="199">
        <f>'6'!$W217*Q$13</f>
        <v>0</v>
      </c>
      <c r="S217" s="199">
        <f>'7'!$V217*S$13</f>
        <v>0</v>
      </c>
      <c r="T217" s="199">
        <f>'7'!$W217*S$13</f>
        <v>0</v>
      </c>
      <c r="U217" s="199">
        <f>'8'!$V217*U$13</f>
        <v>0</v>
      </c>
      <c r="V217" s="199">
        <f>'8'!$W217*U$13</f>
        <v>0</v>
      </c>
      <c r="W217" s="199">
        <f>'9'!$V217*W$13</f>
        <v>0</v>
      </c>
      <c r="X217" s="199">
        <f>'9'!$W217*W$13</f>
        <v>0</v>
      </c>
      <c r="Y217" s="199">
        <f>ВЗ!$V217*Y$13</f>
        <v>4</v>
      </c>
      <c r="Z217" s="199">
        <f>ВЗ!$W217*Y$13</f>
        <v>242049.79800000001</v>
      </c>
      <c r="AA217" s="199">
        <f>'ГС без пил 1000м гор'!$V217*AA$13</f>
        <v>16</v>
      </c>
      <c r="AB217" s="199">
        <f>'ГС без пил 1000м гор'!$W217*AA$13</f>
        <v>2460637.0498576127</v>
      </c>
      <c r="AC217" s="199">
        <f>'ГС пил 1500м гор'!$V217*AC$13</f>
        <v>0</v>
      </c>
      <c r="AD217" s="199">
        <f>'ГС пил 1500м гор'!$W217*AC$13</f>
        <v>0</v>
      </c>
      <c r="AE217" s="199">
        <f>'ГС без пилот 1500м гор'!$V217*AE$13</f>
        <v>12</v>
      </c>
      <c r="AF217" s="199">
        <f>'ГС без пилот 1500м гор'!$W217*AE$13</f>
        <v>1451982.6061027565</v>
      </c>
      <c r="AG217" s="199">
        <f>'ГСЮра без пил МГРП'!$V217*AG$13</f>
        <v>18</v>
      </c>
      <c r="AH217" s="199">
        <f>'ГСЮра без пил МГРП'!$W217*AG$13</f>
        <v>2374225.6762616253</v>
      </c>
      <c r="AI217" s="199">
        <f>'ГСЮра пил МСГРП'!$V217*AI$13</f>
        <v>8</v>
      </c>
      <c r="AJ217" s="199">
        <f>'ГСЮра пил МСГРП'!$W217*AI$13</f>
        <v>946106.82102745282</v>
      </c>
      <c r="AK217" s="199">
        <f>'ГСЮра керн ГИС'!$V217*AK$13</f>
        <v>2</v>
      </c>
      <c r="AL217" s="199">
        <f>'ГСЮра керн ГИС'!$W217*AK$13</f>
        <v>206260.19879199192</v>
      </c>
      <c r="AM217" s="199">
        <f>Посл.скв.!$V217*AM$13</f>
        <v>0</v>
      </c>
      <c r="AN217" s="199">
        <f>Посл.скв.!$W217*AM$13</f>
        <v>0</v>
      </c>
      <c r="AO217" s="199">
        <f t="shared" si="40"/>
        <v>64</v>
      </c>
      <c r="AP217" s="199">
        <f t="shared" si="41"/>
        <v>8208867.8558773566</v>
      </c>
    </row>
    <row r="218" spans="1:42" ht="29.25" customHeight="1" outlineLevel="1">
      <c r="A218" s="175"/>
      <c r="B218" s="201"/>
      <c r="C218" s="499"/>
      <c r="D218" s="196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197">
        <f>'Перв. скв '!E218</f>
        <v>0</v>
      </c>
      <c r="F218" s="198" t="str">
        <f>'Перв. скв '!F218</f>
        <v>операция</v>
      </c>
      <c r="G218" s="199">
        <f>'Перв. скв '!$V218*G$13</f>
        <v>0</v>
      </c>
      <c r="H218" s="199">
        <f>'Перв. скв '!$W218*G$13</f>
        <v>0</v>
      </c>
      <c r="I218" s="199">
        <f>'2'!$V218*I$13</f>
        <v>0</v>
      </c>
      <c r="J218" s="199">
        <f>'2'!$W218*I$13</f>
        <v>0</v>
      </c>
      <c r="K218" s="199">
        <f>'3'!$V218*K$13</f>
        <v>0</v>
      </c>
      <c r="L218" s="199">
        <f>'3'!$W218*K$13</f>
        <v>0</v>
      </c>
      <c r="M218" s="199">
        <f>'4'!$V218*M$13</f>
        <v>0</v>
      </c>
      <c r="N218" s="199">
        <f>'4'!$W218*M$13</f>
        <v>0</v>
      </c>
      <c r="O218" s="199">
        <f>'5'!$V218*O$13</f>
        <v>0</v>
      </c>
      <c r="P218" s="199">
        <f>'5'!$W218*O$13</f>
        <v>0</v>
      </c>
      <c r="Q218" s="199">
        <f>'6'!$V218*Q$13</f>
        <v>0</v>
      </c>
      <c r="R218" s="199">
        <f>'6'!$W218*Q$13</f>
        <v>0</v>
      </c>
      <c r="S218" s="199">
        <f>'7'!$V218*S$13</f>
        <v>0</v>
      </c>
      <c r="T218" s="199">
        <f>'7'!$W218*S$13</f>
        <v>0</v>
      </c>
      <c r="U218" s="199">
        <f>'8'!$V218*U$13</f>
        <v>0</v>
      </c>
      <c r="V218" s="199">
        <f>'8'!$W218*U$13</f>
        <v>0</v>
      </c>
      <c r="W218" s="199">
        <f>'9'!$V218*W$13</f>
        <v>0</v>
      </c>
      <c r="X218" s="199">
        <f>'9'!$W218*W$13</f>
        <v>0</v>
      </c>
      <c r="Y218" s="199">
        <f>ВЗ!$V218*Y$13</f>
        <v>0</v>
      </c>
      <c r="Z218" s="199">
        <f>ВЗ!$W218*Y$13</f>
        <v>0</v>
      </c>
      <c r="AA218" s="199">
        <f>'ГС без пил 1000м гор'!$V218*AA$13</f>
        <v>0</v>
      </c>
      <c r="AB218" s="199">
        <f>'ГС без пил 1000м гор'!$W218*AA$13</f>
        <v>0</v>
      </c>
      <c r="AC218" s="199">
        <f>'ГС пил 1500м гор'!$V218*AC$13</f>
        <v>0</v>
      </c>
      <c r="AD218" s="199">
        <f>'ГС пил 1500м гор'!$W218*AC$13</f>
        <v>0</v>
      </c>
      <c r="AE218" s="199">
        <f>'ГС без пилот 1500м гор'!$V218*AE$13</f>
        <v>0</v>
      </c>
      <c r="AF218" s="199">
        <f>'ГС без пилот 1500м гор'!$W218*AE$13</f>
        <v>0</v>
      </c>
      <c r="AG218" s="199">
        <f>'ГСЮра без пил МГРП'!$V218*AG$13</f>
        <v>0</v>
      </c>
      <c r="AH218" s="199">
        <f>'ГСЮра без пил МГРП'!$W218*AG$13</f>
        <v>0</v>
      </c>
      <c r="AI218" s="199">
        <f>'ГСЮра пил МСГРП'!$V218*AI$13</f>
        <v>0</v>
      </c>
      <c r="AJ218" s="199">
        <f>'ГСЮра пил МСГРП'!$W218*AI$13</f>
        <v>0</v>
      </c>
      <c r="AK218" s="199">
        <f>'ГСЮра керн ГИС'!$V218*AK$13</f>
        <v>0</v>
      </c>
      <c r="AL218" s="199">
        <f>'ГСЮра керн ГИС'!$W218*AK$13</f>
        <v>0</v>
      </c>
      <c r="AM218" s="199">
        <f>Посл.скв.!$V218*AM$13</f>
        <v>0</v>
      </c>
      <c r="AN218" s="199">
        <f>Посл.скв.!$W218*AM$13</f>
        <v>0</v>
      </c>
      <c r="AO218" s="199">
        <f t="shared" si="40"/>
        <v>0</v>
      </c>
      <c r="AP218" s="199">
        <f t="shared" si="41"/>
        <v>0</v>
      </c>
    </row>
    <row r="219" spans="1:42" ht="29.25" customHeight="1" outlineLevel="1">
      <c r="A219" s="239"/>
      <c r="B219" s="201"/>
      <c r="C219" s="499"/>
      <c r="D219" s="196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197">
        <f>'Перв. скв '!E219</f>
        <v>0</v>
      </c>
      <c r="F219" s="198" t="str">
        <f>'Перв. скв '!F219</f>
        <v>операция</v>
      </c>
      <c r="G219" s="199">
        <f>'Перв. скв '!$V219*G$13</f>
        <v>43.099999999999994</v>
      </c>
      <c r="H219" s="199">
        <f>'Перв. скв '!$W219*G$13</f>
        <v>5684951.480382002</v>
      </c>
      <c r="I219" s="199">
        <f>'2'!$V219*I$13</f>
        <v>0</v>
      </c>
      <c r="J219" s="199">
        <f>'2'!$W219*I$13</f>
        <v>0</v>
      </c>
      <c r="K219" s="199">
        <f>'3'!$V219*K$13</f>
        <v>0</v>
      </c>
      <c r="L219" s="199">
        <f>'3'!$W219*K$13</f>
        <v>0</v>
      </c>
      <c r="M219" s="199">
        <f>'4'!$V219*M$13</f>
        <v>0</v>
      </c>
      <c r="N219" s="199">
        <f>'4'!$W219*M$13</f>
        <v>0</v>
      </c>
      <c r="O219" s="199">
        <f>'5'!$V219*O$13</f>
        <v>0</v>
      </c>
      <c r="P219" s="199">
        <f>'5'!$W219*O$13</f>
        <v>0</v>
      </c>
      <c r="Q219" s="199">
        <f>'6'!$V219*Q$13</f>
        <v>0</v>
      </c>
      <c r="R219" s="199">
        <f>'6'!$W219*Q$13</f>
        <v>0</v>
      </c>
      <c r="S219" s="199">
        <f>'7'!$V219*S$13</f>
        <v>0</v>
      </c>
      <c r="T219" s="199">
        <f>'7'!$W219*S$13</f>
        <v>0</v>
      </c>
      <c r="U219" s="199">
        <f>'8'!$V219*U$13</f>
        <v>0</v>
      </c>
      <c r="V219" s="199">
        <f>'8'!$W219*U$13</f>
        <v>0</v>
      </c>
      <c r="W219" s="199">
        <f>'9'!$V219*W$13</f>
        <v>0</v>
      </c>
      <c r="X219" s="199">
        <f>'9'!$W219*W$13</f>
        <v>0</v>
      </c>
      <c r="Y219" s="199">
        <f>ВЗ!$V219*Y$13</f>
        <v>55.099999999999994</v>
      </c>
      <c r="Z219" s="199">
        <f>ВЗ!$W219*Y$13</f>
        <v>3334235.9674500003</v>
      </c>
      <c r="AA219" s="199">
        <f>'ГС без пил 1000м гор'!$V219*AA$13</f>
        <v>164.39999999999998</v>
      </c>
      <c r="AB219" s="199">
        <f>'ГС без пил 1000м гор'!$W219*AA$13</f>
        <v>25283045.687286969</v>
      </c>
      <c r="AC219" s="199">
        <f>'ГС пил 1500м гор'!$V219*AC$13</f>
        <v>0</v>
      </c>
      <c r="AD219" s="199">
        <f>'ГС пил 1500м гор'!$W219*AC$13</f>
        <v>0</v>
      </c>
      <c r="AE219" s="199">
        <f>'ГС без пилот 1500м гор'!$V219*AE$13</f>
        <v>129.29999999999998</v>
      </c>
      <c r="AF219" s="199">
        <f>'ГС без пилот 1500м гор'!$W219*AE$13</f>
        <v>15645112.580757201</v>
      </c>
      <c r="AG219" s="199">
        <f>'ГСЮра без пил МГРП'!$V219*AG$13</f>
        <v>193.95</v>
      </c>
      <c r="AH219" s="199">
        <f>'ГСЮра без пил МГРП'!$W219*AG$13</f>
        <v>25582281.661719009</v>
      </c>
      <c r="AI219" s="199">
        <f>'ГСЮра пил МСГРП'!$V219*AI$13</f>
        <v>114.19999999999999</v>
      </c>
      <c r="AJ219" s="199">
        <f>'ГСЮра пил МСГРП'!$W219*AI$13</f>
        <v>13505674.87016689</v>
      </c>
      <c r="AK219" s="199">
        <f>'ГСЮра керн ГИС'!$V219*AK$13</f>
        <v>63.55</v>
      </c>
      <c r="AL219" s="199">
        <f>'ГСЮра керн ГИС'!$W219*AK$13</f>
        <v>6553917.8166155433</v>
      </c>
      <c r="AM219" s="199">
        <f>Посл.скв.!$V219*AM$13</f>
        <v>0</v>
      </c>
      <c r="AN219" s="199">
        <f>Посл.скв.!$W219*AM$13</f>
        <v>0</v>
      </c>
      <c r="AO219" s="199">
        <f t="shared" si="40"/>
        <v>763.6</v>
      </c>
      <c r="AP219" s="199">
        <f t="shared" si="41"/>
        <v>95589220.064377606</v>
      </c>
    </row>
    <row r="220" spans="1:42" ht="14.25" outlineLevel="1">
      <c r="A220" s="239"/>
      <c r="B220" s="201"/>
      <c r="C220" s="499"/>
      <c r="D220" s="196" t="str">
        <f>'Перв. скв '!D220</f>
        <v>ГИС под хвостовик 114 мм (Стандартный комплекс, ИК (если несертифицированная телесистема))</v>
      </c>
      <c r="E220" s="197">
        <f>'Перв. скв '!E220</f>
        <v>0</v>
      </c>
      <c r="F220" s="198" t="str">
        <f>'Перв. скв '!F220</f>
        <v>операция</v>
      </c>
      <c r="G220" s="199">
        <f>'Перв. скв '!$V220*G$13</f>
        <v>15.54</v>
      </c>
      <c r="H220" s="199">
        <f>'Перв. скв '!$W220*G$13</f>
        <v>2049748.1671725363</v>
      </c>
      <c r="I220" s="199">
        <f>'2'!$V220*I$13</f>
        <v>0</v>
      </c>
      <c r="J220" s="199">
        <f>'2'!$W220*I$13</f>
        <v>0</v>
      </c>
      <c r="K220" s="199">
        <f>'3'!$V220*K$13</f>
        <v>0</v>
      </c>
      <c r="L220" s="199">
        <f>'3'!$W220*K$13</f>
        <v>0</v>
      </c>
      <c r="M220" s="199">
        <f>'4'!$V220*M$13</f>
        <v>0</v>
      </c>
      <c r="N220" s="199">
        <f>'4'!$W220*M$13</f>
        <v>0</v>
      </c>
      <c r="O220" s="199">
        <f>'5'!$V220*O$13</f>
        <v>0</v>
      </c>
      <c r="P220" s="199">
        <f>'5'!$W220*O$13</f>
        <v>0</v>
      </c>
      <c r="Q220" s="199">
        <f>'6'!$V220*Q$13</f>
        <v>0</v>
      </c>
      <c r="R220" s="199">
        <f>'6'!$W220*Q$13</f>
        <v>0</v>
      </c>
      <c r="S220" s="199">
        <f>'7'!$V220*S$13</f>
        <v>0</v>
      </c>
      <c r="T220" s="199">
        <f>'7'!$W220*S$13</f>
        <v>0</v>
      </c>
      <c r="U220" s="199">
        <f>'8'!$V220*U$13</f>
        <v>0</v>
      </c>
      <c r="V220" s="199">
        <f>'8'!$W220*U$13</f>
        <v>0</v>
      </c>
      <c r="W220" s="199">
        <f>'9'!$V220*W$13</f>
        <v>0</v>
      </c>
      <c r="X220" s="199">
        <f>'9'!$W220*W$13</f>
        <v>0</v>
      </c>
      <c r="Y220" s="199">
        <f>ВЗ!$V220*Y$13</f>
        <v>15.54</v>
      </c>
      <c r="Z220" s="199">
        <f>ВЗ!$W220*Y$13</f>
        <v>940363.46522999997</v>
      </c>
      <c r="AA220" s="199">
        <f>'ГС без пил 1000м гор'!$V220*AA$13</f>
        <v>62.16</v>
      </c>
      <c r="AB220" s="199">
        <f>'ГС без пил 1000м гор'!$W220*AA$13</f>
        <v>9559574.938696824</v>
      </c>
      <c r="AC220" s="199">
        <f>'ГС пил 1500м гор'!$V220*AC$13</f>
        <v>0</v>
      </c>
      <c r="AD220" s="199">
        <f>'ГС пил 1500м гор'!$W220*AC$13</f>
        <v>0</v>
      </c>
      <c r="AE220" s="199">
        <f>'ГС без пилот 1500м гор'!$V220*AE$13</f>
        <v>46.62</v>
      </c>
      <c r="AF220" s="199">
        <f>'ГС без пилот 1500м гор'!$W220*AE$13</f>
        <v>5640952.4247092092</v>
      </c>
      <c r="AG220" s="199">
        <f>'ГСЮра без пил МГРП'!$V220*AG$13</f>
        <v>69.929999999999993</v>
      </c>
      <c r="AH220" s="199">
        <f>'ГСЮра без пил МГРП'!$W220*AG$13</f>
        <v>9223866.7522764131</v>
      </c>
      <c r="AI220" s="199">
        <f>'ГСЮра пил МСГРП'!$V220*AI$13</f>
        <v>31.08</v>
      </c>
      <c r="AJ220" s="199">
        <f>'ГСЮра пил МСГРП'!$W220*AI$13</f>
        <v>3675624.999691654</v>
      </c>
      <c r="AK220" s="199">
        <f>'ГСЮра керн ГИС'!$V220*AK$13</f>
        <v>7.77</v>
      </c>
      <c r="AL220" s="199">
        <f>'ГСЮра керн ГИС'!$W220*AK$13</f>
        <v>801320.87230688857</v>
      </c>
      <c r="AM220" s="199">
        <f>Посл.скв.!$V220*AM$13</f>
        <v>0</v>
      </c>
      <c r="AN220" s="199">
        <f>Посл.скв.!$W220*AM$13</f>
        <v>0</v>
      </c>
      <c r="AO220" s="199">
        <f t="shared" si="40"/>
        <v>248.63999999999996</v>
      </c>
      <c r="AP220" s="199">
        <f t="shared" si="41"/>
        <v>31891451.620083526</v>
      </c>
    </row>
    <row r="221" spans="1:42" ht="14.25" outlineLevel="1">
      <c r="A221" s="239"/>
      <c r="B221" s="201"/>
      <c r="C221" s="499"/>
      <c r="D221" s="196" t="str">
        <f>'Перв. скв '!D221</f>
        <v xml:space="preserve">Технологическое дежурство отряда </v>
      </c>
      <c r="E221" s="197">
        <f>'Перв. скв '!E221</f>
        <v>0</v>
      </c>
      <c r="F221" s="198" t="str">
        <f>'Перв. скв '!F221</f>
        <v>сут</v>
      </c>
      <c r="G221" s="199">
        <f>'Перв. скв '!$V221*G$13</f>
        <v>0</v>
      </c>
      <c r="H221" s="199">
        <f>'Перв. скв '!$W221*G$13</f>
        <v>0</v>
      </c>
      <c r="I221" s="199">
        <f>'2'!$V221*I$13</f>
        <v>0</v>
      </c>
      <c r="J221" s="199">
        <f>'2'!$W221*I$13</f>
        <v>0</v>
      </c>
      <c r="K221" s="199">
        <f>'3'!$V221*K$13</f>
        <v>0</v>
      </c>
      <c r="L221" s="199">
        <f>'3'!$W221*K$13</f>
        <v>0</v>
      </c>
      <c r="M221" s="199">
        <f>'4'!$V221*M$13</f>
        <v>0</v>
      </c>
      <c r="N221" s="199">
        <f>'4'!$W221*M$13</f>
        <v>0</v>
      </c>
      <c r="O221" s="199">
        <f>'5'!$V221*O$13</f>
        <v>0</v>
      </c>
      <c r="P221" s="199">
        <f>'5'!$W221*O$13</f>
        <v>0</v>
      </c>
      <c r="Q221" s="199">
        <f>'6'!$V221*Q$13</f>
        <v>0</v>
      </c>
      <c r="R221" s="199">
        <f>'6'!$W221*Q$13</f>
        <v>0</v>
      </c>
      <c r="S221" s="199">
        <f>'7'!$V221*S$13</f>
        <v>0</v>
      </c>
      <c r="T221" s="199">
        <f>'7'!$W221*S$13</f>
        <v>0</v>
      </c>
      <c r="U221" s="199">
        <f>'8'!$V221*U$13</f>
        <v>0</v>
      </c>
      <c r="V221" s="199">
        <f>'8'!$W221*U$13</f>
        <v>0</v>
      </c>
      <c r="W221" s="199">
        <f>'9'!$V221*W$13</f>
        <v>0</v>
      </c>
      <c r="X221" s="199">
        <f>'9'!$W221*W$13</f>
        <v>0</v>
      </c>
      <c r="Y221" s="199">
        <f>ВЗ!$V221*Y$13</f>
        <v>0</v>
      </c>
      <c r="Z221" s="199">
        <f>ВЗ!$W221*Y$13</f>
        <v>0</v>
      </c>
      <c r="AA221" s="199">
        <f>'ГС без пил 1000м гор'!$V221*AA$13</f>
        <v>0</v>
      </c>
      <c r="AB221" s="199">
        <f>'ГС без пил 1000м гор'!$W221*AA$13</f>
        <v>0</v>
      </c>
      <c r="AC221" s="199">
        <f>'ГС пил 1500м гор'!$V221*AC$13</f>
        <v>0</v>
      </c>
      <c r="AD221" s="199">
        <f>'ГС пил 1500м гор'!$W221*AC$13</f>
        <v>0</v>
      </c>
      <c r="AE221" s="199">
        <f>'ГС без пилот 1500м гор'!$V221*AE$13</f>
        <v>0</v>
      </c>
      <c r="AF221" s="199">
        <f>'ГС без пилот 1500м гор'!$W221*AE$13</f>
        <v>0</v>
      </c>
      <c r="AG221" s="199">
        <f>'ГСЮра без пил МГРП'!$V221*AG$13</f>
        <v>0</v>
      </c>
      <c r="AH221" s="199">
        <f>'ГСЮра без пил МГРП'!$W221*AG$13</f>
        <v>0</v>
      </c>
      <c r="AI221" s="199">
        <f>'ГСЮра пил МСГРП'!$V221*AI$13</f>
        <v>0</v>
      </c>
      <c r="AJ221" s="199">
        <f>'ГСЮра пил МСГРП'!$W221*AI$13</f>
        <v>0</v>
      </c>
      <c r="AK221" s="199">
        <f>'ГСЮра керн ГИС'!$V221*AK$13</f>
        <v>0</v>
      </c>
      <c r="AL221" s="199">
        <f>'ГСЮра керн ГИС'!$W221*AK$13</f>
        <v>0</v>
      </c>
      <c r="AM221" s="199">
        <f>Посл.скв.!$V221*AM$13</f>
        <v>0</v>
      </c>
      <c r="AN221" s="199">
        <f>Посл.скв.!$W221*AM$13</f>
        <v>0</v>
      </c>
      <c r="AO221" s="199">
        <f t="shared" si="40"/>
        <v>0</v>
      </c>
      <c r="AP221" s="199">
        <f t="shared" si="41"/>
        <v>0</v>
      </c>
    </row>
    <row r="222" spans="1:42" ht="14.25" outlineLevel="1">
      <c r="A222" s="239"/>
      <c r="B222" s="201"/>
      <c r="C222" s="499"/>
      <c r="D222" s="196" t="str">
        <f>'Перв. скв '!D222</f>
        <v>Интерпритация данных ГИС в открытом стволе</v>
      </c>
      <c r="E222" s="197">
        <f>'Перв. скв '!E222</f>
        <v>0</v>
      </c>
      <c r="F222" s="198" t="str">
        <f>'Перв. скв '!F222</f>
        <v>операция</v>
      </c>
      <c r="G222" s="199">
        <f>'Перв. скв '!$V222*G$13</f>
        <v>4</v>
      </c>
      <c r="H222" s="199">
        <f>'Перв. скв '!$W222*G$13</f>
        <v>527605.70583591668</v>
      </c>
      <c r="I222" s="199">
        <f>'2'!$V222*I$13</f>
        <v>0</v>
      </c>
      <c r="J222" s="199">
        <f>'2'!$W222*I$13</f>
        <v>0</v>
      </c>
      <c r="K222" s="199">
        <f>'3'!$V222*K$13</f>
        <v>0</v>
      </c>
      <c r="L222" s="199">
        <f>'3'!$W222*K$13</f>
        <v>0</v>
      </c>
      <c r="M222" s="199">
        <f>'4'!$V222*M$13</f>
        <v>0</v>
      </c>
      <c r="N222" s="199">
        <f>'4'!$W222*M$13</f>
        <v>0</v>
      </c>
      <c r="O222" s="199">
        <f>'5'!$V222*O$13</f>
        <v>0</v>
      </c>
      <c r="P222" s="199">
        <f>'5'!$W222*O$13</f>
        <v>0</v>
      </c>
      <c r="Q222" s="199">
        <f>'6'!$V222*Q$13</f>
        <v>0</v>
      </c>
      <c r="R222" s="199">
        <f>'6'!$W222*Q$13</f>
        <v>0</v>
      </c>
      <c r="S222" s="199">
        <f>'7'!$V222*S$13</f>
        <v>0</v>
      </c>
      <c r="T222" s="199">
        <f>'7'!$W222*S$13</f>
        <v>0</v>
      </c>
      <c r="U222" s="199">
        <f>'8'!$V222*U$13</f>
        <v>0</v>
      </c>
      <c r="V222" s="199">
        <f>'8'!$W222*U$13</f>
        <v>0</v>
      </c>
      <c r="W222" s="199">
        <f>'9'!$V222*W$13</f>
        <v>0</v>
      </c>
      <c r="X222" s="199">
        <f>'9'!$W222*W$13</f>
        <v>0</v>
      </c>
      <c r="Y222" s="199">
        <f>ВЗ!$V222*Y$13</f>
        <v>4</v>
      </c>
      <c r="Z222" s="199">
        <f>ВЗ!$W222*Y$13</f>
        <v>242049.79800000001</v>
      </c>
      <c r="AA222" s="199">
        <f>'ГС без пил 1000м гор'!$V222*AA$13</f>
        <v>16</v>
      </c>
      <c r="AB222" s="199">
        <f>'ГС без пил 1000м гор'!$W222*AA$13</f>
        <v>2460637.0498576127</v>
      </c>
      <c r="AC222" s="199">
        <f>'ГС пил 1500м гор'!$V222*AC$13</f>
        <v>0</v>
      </c>
      <c r="AD222" s="199">
        <f>'ГС пил 1500м гор'!$W222*AC$13</f>
        <v>0</v>
      </c>
      <c r="AE222" s="199">
        <f>'ГС без пилот 1500м гор'!$V222*AE$13</f>
        <v>12</v>
      </c>
      <c r="AF222" s="199">
        <f>'ГС без пилот 1500м гор'!$W222*AE$13</f>
        <v>1451982.6061027565</v>
      </c>
      <c r="AG222" s="199">
        <f>'ГСЮра без пил МГРП'!$V222*AG$13</f>
        <v>18</v>
      </c>
      <c r="AH222" s="199">
        <f>'ГСЮра без пил МГРП'!$W222*AG$13</f>
        <v>2374225.6762616253</v>
      </c>
      <c r="AI222" s="199">
        <f>'ГСЮра пил МСГРП'!$V222*AI$13</f>
        <v>8</v>
      </c>
      <c r="AJ222" s="199">
        <f>'ГСЮра пил МСГРП'!$W222*AI$13</f>
        <v>946106.82102745282</v>
      </c>
      <c r="AK222" s="199">
        <f>'ГСЮра керн ГИС'!$V222*AK$13</f>
        <v>2</v>
      </c>
      <c r="AL222" s="199">
        <f>'ГСЮра керн ГИС'!$W222*AK$13</f>
        <v>206260.19879199192</v>
      </c>
      <c r="AM222" s="199">
        <f>Посл.скв.!$V222*AM$13</f>
        <v>0</v>
      </c>
      <c r="AN222" s="199">
        <f>Посл.скв.!$W222*AM$13</f>
        <v>0</v>
      </c>
      <c r="AO222" s="199">
        <f t="shared" si="40"/>
        <v>64</v>
      </c>
      <c r="AP222" s="199">
        <f t="shared" si="41"/>
        <v>8208867.8558773566</v>
      </c>
    </row>
    <row r="223" spans="1:42" ht="14.25" outlineLevel="1">
      <c r="A223" s="239"/>
      <c r="B223" s="201"/>
      <c r="C223" s="499"/>
      <c r="D223" s="196">
        <f>'Перв. скв '!D223</f>
        <v>0</v>
      </c>
      <c r="E223" s="197">
        <f>'Перв. скв '!E223</f>
        <v>0</v>
      </c>
      <c r="F223" s="198">
        <f>'Перв. скв '!F223</f>
        <v>0</v>
      </c>
      <c r="G223" s="199">
        <f>'Перв. скв '!$V223*G$13</f>
        <v>0</v>
      </c>
      <c r="H223" s="199">
        <f>'Перв. скв '!$W223*G$13</f>
        <v>0</v>
      </c>
      <c r="I223" s="199">
        <f>'2'!$V223*I$13</f>
        <v>0</v>
      </c>
      <c r="J223" s="199">
        <f>'2'!$W223*I$13</f>
        <v>0</v>
      </c>
      <c r="K223" s="199">
        <f>'3'!$V223*K$13</f>
        <v>0</v>
      </c>
      <c r="L223" s="199">
        <f>'3'!$W223*K$13</f>
        <v>0</v>
      </c>
      <c r="M223" s="199">
        <f>'4'!$V223*M$13</f>
        <v>0</v>
      </c>
      <c r="N223" s="199">
        <f>'4'!$W223*M$13</f>
        <v>0</v>
      </c>
      <c r="O223" s="199">
        <f>'5'!$V223*O$13</f>
        <v>0</v>
      </c>
      <c r="P223" s="199">
        <f>'5'!$W223*O$13</f>
        <v>0</v>
      </c>
      <c r="Q223" s="199">
        <f>'6'!$V223*Q$13</f>
        <v>0</v>
      </c>
      <c r="R223" s="199">
        <f>'6'!$W223*Q$13</f>
        <v>0</v>
      </c>
      <c r="S223" s="199">
        <f>'7'!$V223*S$13</f>
        <v>0</v>
      </c>
      <c r="T223" s="199">
        <f>'7'!$W223*S$13</f>
        <v>0</v>
      </c>
      <c r="U223" s="199">
        <f>'8'!$V223*U$13</f>
        <v>0</v>
      </c>
      <c r="V223" s="199">
        <f>'8'!$W223*U$13</f>
        <v>0</v>
      </c>
      <c r="W223" s="199">
        <f>'9'!$V223*W$13</f>
        <v>0</v>
      </c>
      <c r="X223" s="199">
        <f>'9'!$W223*W$13</f>
        <v>0</v>
      </c>
      <c r="Y223" s="199">
        <f>ВЗ!$V223*Y$13</f>
        <v>0</v>
      </c>
      <c r="Z223" s="199">
        <f>ВЗ!$W223*Y$13</f>
        <v>0</v>
      </c>
      <c r="AA223" s="199">
        <f>'ГС без пил 1000м гор'!$V223*AA$13</f>
        <v>0</v>
      </c>
      <c r="AB223" s="199">
        <f>'ГС без пил 1000м гор'!$W223*AA$13</f>
        <v>0</v>
      </c>
      <c r="AC223" s="199">
        <f>'ГС пил 1500м гор'!$V223*AC$13</f>
        <v>0</v>
      </c>
      <c r="AD223" s="199">
        <f>'ГС пил 1500м гор'!$W223*AC$13</f>
        <v>0</v>
      </c>
      <c r="AE223" s="199">
        <f>'ГС без пилот 1500м гор'!$V223*AE$13</f>
        <v>0</v>
      </c>
      <c r="AF223" s="199">
        <f>'ГС без пилот 1500м гор'!$W223*AE$13</f>
        <v>0</v>
      </c>
      <c r="AG223" s="199">
        <f>'ГСЮра без пил МГРП'!$V223*AG$13</f>
        <v>0</v>
      </c>
      <c r="AH223" s="199">
        <f>'ГСЮра без пил МГРП'!$W223*AG$13</f>
        <v>0</v>
      </c>
      <c r="AI223" s="199">
        <f>'ГСЮра пил МСГРП'!$V223*AI$13</f>
        <v>0</v>
      </c>
      <c r="AJ223" s="199">
        <f>'ГСЮра пил МСГРП'!$W223*AI$13</f>
        <v>0</v>
      </c>
      <c r="AK223" s="199">
        <f>'ГСЮра керн ГИС'!$V223*AK$13</f>
        <v>0</v>
      </c>
      <c r="AL223" s="199">
        <f>'ГСЮра керн ГИС'!$W223*AK$13</f>
        <v>0</v>
      </c>
      <c r="AM223" s="199">
        <f>Посл.скв.!$V223*AM$13</f>
        <v>0</v>
      </c>
      <c r="AN223" s="199">
        <f>Посл.скв.!$W223*AM$13</f>
        <v>0</v>
      </c>
      <c r="AO223" s="199">
        <f t="shared" ref="AO223:AO230" si="42">AM223+AK223+AI223+AG223+AE223+AC223+AA223+Y223++W223+U223+S223+Q223+M223+O223+K223+I223+G223</f>
        <v>0</v>
      </c>
      <c r="AP223" s="199">
        <f t="shared" ref="AP223:AP230" si="43">AN223+AL223+AJ223+AH223+AF223+AD223+AB223+Z223++X223+V223+T223+R223+N223+P223+L223+J223+H223</f>
        <v>0</v>
      </c>
    </row>
    <row r="224" spans="1:42" ht="14.25" outlineLevel="1">
      <c r="A224" s="239"/>
      <c r="B224" s="201"/>
      <c r="C224" s="499"/>
      <c r="D224" s="196">
        <f>'Перв. скв '!D224</f>
        <v>0</v>
      </c>
      <c r="E224" s="197">
        <f>'Перв. скв '!E224</f>
        <v>0</v>
      </c>
      <c r="F224" s="198">
        <f>'Перв. скв '!F224</f>
        <v>0</v>
      </c>
      <c r="G224" s="199">
        <f>'Перв. скв '!$V224*G$13</f>
        <v>0</v>
      </c>
      <c r="H224" s="199">
        <f>'Перв. скв '!$W224*G$13</f>
        <v>0</v>
      </c>
      <c r="I224" s="199">
        <f>'2'!$V224*I$13</f>
        <v>0</v>
      </c>
      <c r="J224" s="199">
        <f>'2'!$W224*I$13</f>
        <v>0</v>
      </c>
      <c r="K224" s="199">
        <f>'3'!$V224*K$13</f>
        <v>0</v>
      </c>
      <c r="L224" s="199">
        <f>'3'!$W224*K$13</f>
        <v>0</v>
      </c>
      <c r="M224" s="199">
        <f>'4'!$V224*M$13</f>
        <v>0</v>
      </c>
      <c r="N224" s="199">
        <f>'4'!$W224*M$13</f>
        <v>0</v>
      </c>
      <c r="O224" s="199">
        <f>'5'!$V224*O$13</f>
        <v>0</v>
      </c>
      <c r="P224" s="199">
        <f>'5'!$W224*O$13</f>
        <v>0</v>
      </c>
      <c r="Q224" s="199">
        <f>'6'!$V224*Q$13</f>
        <v>0</v>
      </c>
      <c r="R224" s="199">
        <f>'6'!$W224*Q$13</f>
        <v>0</v>
      </c>
      <c r="S224" s="199">
        <f>'7'!$V224*S$13</f>
        <v>0</v>
      </c>
      <c r="T224" s="199">
        <f>'7'!$W224*S$13</f>
        <v>0</v>
      </c>
      <c r="U224" s="199">
        <f>'8'!$V224*U$13</f>
        <v>0</v>
      </c>
      <c r="V224" s="199">
        <f>'8'!$W224*U$13</f>
        <v>0</v>
      </c>
      <c r="W224" s="199">
        <f>'9'!$V224*W$13</f>
        <v>0</v>
      </c>
      <c r="X224" s="199">
        <f>'9'!$W224*W$13</f>
        <v>0</v>
      </c>
      <c r="Y224" s="199">
        <f>ВЗ!$V224*Y$13</f>
        <v>0</v>
      </c>
      <c r="Z224" s="199">
        <f>ВЗ!$W224*Y$13</f>
        <v>0</v>
      </c>
      <c r="AA224" s="199">
        <f>'ГС без пил 1000м гор'!$V224*AA$13</f>
        <v>0</v>
      </c>
      <c r="AB224" s="199">
        <f>'ГС без пил 1000м гор'!$W224*AA$13</f>
        <v>0</v>
      </c>
      <c r="AC224" s="199">
        <f>'ГС пил 1500м гор'!$V224*AC$13</f>
        <v>0</v>
      </c>
      <c r="AD224" s="199">
        <f>'ГС пил 1500м гор'!$W224*AC$13</f>
        <v>0</v>
      </c>
      <c r="AE224" s="199">
        <f>'ГС без пилот 1500м гор'!$V224*AE$13</f>
        <v>0</v>
      </c>
      <c r="AF224" s="199">
        <f>'ГС без пилот 1500м гор'!$W224*AE$13</f>
        <v>0</v>
      </c>
      <c r="AG224" s="199">
        <f>'ГСЮра без пил МГРП'!$V224*AG$13</f>
        <v>0</v>
      </c>
      <c r="AH224" s="199">
        <f>'ГСЮра без пил МГРП'!$W224*AG$13</f>
        <v>0</v>
      </c>
      <c r="AI224" s="199">
        <f>'ГСЮра пил МСГРП'!$V224*AI$13</f>
        <v>0</v>
      </c>
      <c r="AJ224" s="199">
        <f>'ГСЮра пил МСГРП'!$W224*AI$13</f>
        <v>0</v>
      </c>
      <c r="AK224" s="199">
        <f>'ГСЮра керн ГИС'!$V224*AK$13</f>
        <v>0</v>
      </c>
      <c r="AL224" s="199">
        <f>'ГСЮра керн ГИС'!$W224*AK$13</f>
        <v>0</v>
      </c>
      <c r="AM224" s="199">
        <f>Посл.скв.!$V224*AM$13</f>
        <v>0</v>
      </c>
      <c r="AN224" s="199">
        <f>Посл.скв.!$W224*AM$13</f>
        <v>0</v>
      </c>
      <c r="AO224" s="199">
        <f t="shared" si="42"/>
        <v>0</v>
      </c>
      <c r="AP224" s="199">
        <f t="shared" si="43"/>
        <v>0</v>
      </c>
    </row>
    <row r="225" spans="1:42" ht="14.25" outlineLevel="1">
      <c r="A225" s="239"/>
      <c r="B225" s="201"/>
      <c r="C225" s="499"/>
      <c r="D225" s="196">
        <f>'Перв. скв '!D225</f>
        <v>0</v>
      </c>
      <c r="E225" s="197">
        <f>'Перв. скв '!E225</f>
        <v>0</v>
      </c>
      <c r="F225" s="198">
        <f>'Перв. скв '!F225</f>
        <v>0</v>
      </c>
      <c r="G225" s="199">
        <f>'Перв. скв '!$V225*G$13</f>
        <v>0</v>
      </c>
      <c r="H225" s="199">
        <f>'Перв. скв '!$W225*G$13</f>
        <v>0</v>
      </c>
      <c r="I225" s="199">
        <f>'2'!$V225*I$13</f>
        <v>0</v>
      </c>
      <c r="J225" s="199">
        <f>'2'!$W225*I$13</f>
        <v>0</v>
      </c>
      <c r="K225" s="199">
        <f>'3'!$V225*K$13</f>
        <v>0</v>
      </c>
      <c r="L225" s="199">
        <f>'3'!$W225*K$13</f>
        <v>0</v>
      </c>
      <c r="M225" s="199">
        <f>'4'!$V225*M$13</f>
        <v>0</v>
      </c>
      <c r="N225" s="199">
        <f>'4'!$W225*M$13</f>
        <v>0</v>
      </c>
      <c r="O225" s="199">
        <f>'5'!$V225*O$13</f>
        <v>0</v>
      </c>
      <c r="P225" s="199">
        <f>'5'!$W225*O$13</f>
        <v>0</v>
      </c>
      <c r="Q225" s="199">
        <f>'6'!$V225*Q$13</f>
        <v>0</v>
      </c>
      <c r="R225" s="199">
        <f>'6'!$W225*Q$13</f>
        <v>0</v>
      </c>
      <c r="S225" s="199">
        <f>'7'!$V225*S$13</f>
        <v>0</v>
      </c>
      <c r="T225" s="199">
        <f>'7'!$W225*S$13</f>
        <v>0</v>
      </c>
      <c r="U225" s="199">
        <f>'8'!$V225*U$13</f>
        <v>0</v>
      </c>
      <c r="V225" s="199">
        <f>'8'!$W225*U$13</f>
        <v>0</v>
      </c>
      <c r="W225" s="199">
        <f>'9'!$V225*W$13</f>
        <v>0</v>
      </c>
      <c r="X225" s="199">
        <f>'9'!$W225*W$13</f>
        <v>0</v>
      </c>
      <c r="Y225" s="199">
        <f>ВЗ!$V225*Y$13</f>
        <v>0</v>
      </c>
      <c r="Z225" s="199">
        <f>ВЗ!$W225*Y$13</f>
        <v>0</v>
      </c>
      <c r="AA225" s="199">
        <f>'ГС без пил 1000м гор'!$V225*AA$13</f>
        <v>0</v>
      </c>
      <c r="AB225" s="199">
        <f>'ГС без пил 1000м гор'!$W225*AA$13</f>
        <v>0</v>
      </c>
      <c r="AC225" s="199">
        <f>'ГС пил 1500м гор'!$V225*AC$13</f>
        <v>0</v>
      </c>
      <c r="AD225" s="199">
        <f>'ГС пил 1500м гор'!$W225*AC$13</f>
        <v>0</v>
      </c>
      <c r="AE225" s="199">
        <f>'ГС без пилот 1500м гор'!$V225*AE$13</f>
        <v>0</v>
      </c>
      <c r="AF225" s="199">
        <f>'ГС без пилот 1500м гор'!$W225*AE$13</f>
        <v>0</v>
      </c>
      <c r="AG225" s="199">
        <f>'ГСЮра без пил МГРП'!$V225*AG$13</f>
        <v>0</v>
      </c>
      <c r="AH225" s="199">
        <f>'ГСЮра без пил МГРП'!$W225*AG$13</f>
        <v>0</v>
      </c>
      <c r="AI225" s="199">
        <f>'ГСЮра пил МСГРП'!$V225*AI$13</f>
        <v>0</v>
      </c>
      <c r="AJ225" s="199">
        <f>'ГСЮра пил МСГРП'!$W225*AI$13</f>
        <v>0</v>
      </c>
      <c r="AK225" s="199">
        <f>'ГСЮра керн ГИС'!$V225*AK$13</f>
        <v>0</v>
      </c>
      <c r="AL225" s="199">
        <f>'ГСЮра керн ГИС'!$W225*AK$13</f>
        <v>0</v>
      </c>
      <c r="AM225" s="199">
        <f>Посл.скв.!$V225*AM$13</f>
        <v>0</v>
      </c>
      <c r="AN225" s="199">
        <f>Посл.скв.!$W225*AM$13</f>
        <v>0</v>
      </c>
      <c r="AO225" s="199">
        <f t="shared" si="42"/>
        <v>0</v>
      </c>
      <c r="AP225" s="199">
        <f t="shared" si="43"/>
        <v>0</v>
      </c>
    </row>
    <row r="226" spans="1:42" ht="14.25" outlineLevel="1">
      <c r="A226" s="239"/>
      <c r="B226" s="201"/>
      <c r="C226" s="499"/>
      <c r="D226" s="196">
        <f>'Перв. скв '!D226</f>
        <v>0</v>
      </c>
      <c r="E226" s="197">
        <f>'Перв. скв '!E226</f>
        <v>0</v>
      </c>
      <c r="F226" s="198">
        <f>'Перв. скв '!F226</f>
        <v>0</v>
      </c>
      <c r="G226" s="199">
        <f>'Перв. скв '!$V226*G$13</f>
        <v>0</v>
      </c>
      <c r="H226" s="199">
        <f>'Перв. скв '!$W226*G$13</f>
        <v>0</v>
      </c>
      <c r="I226" s="199">
        <f>'2'!$V226*I$13</f>
        <v>0</v>
      </c>
      <c r="J226" s="199">
        <f>'2'!$W226*I$13</f>
        <v>0</v>
      </c>
      <c r="K226" s="199">
        <f>'3'!$V226*K$13</f>
        <v>0</v>
      </c>
      <c r="L226" s="199">
        <f>'3'!$W226*K$13</f>
        <v>0</v>
      </c>
      <c r="M226" s="199">
        <f>'4'!$V226*M$13</f>
        <v>0</v>
      </c>
      <c r="N226" s="199">
        <f>'4'!$W226*M$13</f>
        <v>0</v>
      </c>
      <c r="O226" s="199">
        <f>'5'!$V226*O$13</f>
        <v>0</v>
      </c>
      <c r="P226" s="199">
        <f>'5'!$W226*O$13</f>
        <v>0</v>
      </c>
      <c r="Q226" s="199">
        <f>'6'!$V226*Q$13</f>
        <v>0</v>
      </c>
      <c r="R226" s="199">
        <f>'6'!$W226*Q$13</f>
        <v>0</v>
      </c>
      <c r="S226" s="199">
        <f>'7'!$V226*S$13</f>
        <v>0</v>
      </c>
      <c r="T226" s="199">
        <f>'7'!$W226*S$13</f>
        <v>0</v>
      </c>
      <c r="U226" s="199">
        <f>'8'!$V226*U$13</f>
        <v>0</v>
      </c>
      <c r="V226" s="199">
        <f>'8'!$W226*U$13</f>
        <v>0</v>
      </c>
      <c r="W226" s="199">
        <f>'9'!$V226*W$13</f>
        <v>0</v>
      </c>
      <c r="X226" s="199">
        <f>'9'!$W226*W$13</f>
        <v>0</v>
      </c>
      <c r="Y226" s="199">
        <f>ВЗ!$V226*Y$13</f>
        <v>0</v>
      </c>
      <c r="Z226" s="199">
        <f>ВЗ!$W226*Y$13</f>
        <v>0</v>
      </c>
      <c r="AA226" s="199">
        <f>'ГС без пил 1000м гор'!$V226*AA$13</f>
        <v>0</v>
      </c>
      <c r="AB226" s="199">
        <f>'ГС без пил 1000м гор'!$W226*AA$13</f>
        <v>0</v>
      </c>
      <c r="AC226" s="199">
        <f>'ГС пил 1500м гор'!$V226*AC$13</f>
        <v>0</v>
      </c>
      <c r="AD226" s="199">
        <f>'ГС пил 1500м гор'!$W226*AC$13</f>
        <v>0</v>
      </c>
      <c r="AE226" s="199">
        <f>'ГС без пилот 1500м гор'!$V226*AE$13</f>
        <v>0</v>
      </c>
      <c r="AF226" s="199">
        <f>'ГС без пилот 1500м гор'!$W226*AE$13</f>
        <v>0</v>
      </c>
      <c r="AG226" s="199">
        <f>'ГСЮра без пил МГРП'!$V226*AG$13</f>
        <v>0</v>
      </c>
      <c r="AH226" s="199">
        <f>'ГСЮра без пил МГРП'!$W226*AG$13</f>
        <v>0</v>
      </c>
      <c r="AI226" s="199">
        <f>'ГСЮра пил МСГРП'!$V226*AI$13</f>
        <v>0</v>
      </c>
      <c r="AJ226" s="199">
        <f>'ГСЮра пил МСГРП'!$W226*AI$13</f>
        <v>0</v>
      </c>
      <c r="AK226" s="199">
        <f>'ГСЮра керн ГИС'!$V226*AK$13</f>
        <v>0</v>
      </c>
      <c r="AL226" s="199">
        <f>'ГСЮра керн ГИС'!$W226*AK$13</f>
        <v>0</v>
      </c>
      <c r="AM226" s="199">
        <f>Посл.скв.!$V226*AM$13</f>
        <v>0</v>
      </c>
      <c r="AN226" s="199">
        <f>Посл.скв.!$W226*AM$13</f>
        <v>0</v>
      </c>
      <c r="AO226" s="199">
        <f t="shared" si="42"/>
        <v>0</v>
      </c>
      <c r="AP226" s="199">
        <f t="shared" si="43"/>
        <v>0</v>
      </c>
    </row>
    <row r="227" spans="1:42" ht="14.25" outlineLevel="1">
      <c r="A227" s="239"/>
      <c r="B227" s="201"/>
      <c r="C227" s="499"/>
      <c r="D227" s="196">
        <f>'Перв. скв '!D227</f>
        <v>0</v>
      </c>
      <c r="E227" s="197">
        <f>'Перв. скв '!E227</f>
        <v>0</v>
      </c>
      <c r="F227" s="198">
        <f>'Перв. скв '!F227</f>
        <v>0</v>
      </c>
      <c r="G227" s="199">
        <f>'Перв. скв '!$V227*G$13</f>
        <v>0</v>
      </c>
      <c r="H227" s="199">
        <f>'Перв. скв '!$W227*G$13</f>
        <v>0</v>
      </c>
      <c r="I227" s="199">
        <f>'2'!$V227*I$13</f>
        <v>0</v>
      </c>
      <c r="J227" s="199">
        <f>'2'!$W227*I$13</f>
        <v>0</v>
      </c>
      <c r="K227" s="199">
        <f>'3'!$V227*K$13</f>
        <v>0</v>
      </c>
      <c r="L227" s="199">
        <f>'3'!$W227*K$13</f>
        <v>0</v>
      </c>
      <c r="M227" s="199">
        <f>'4'!$V227*M$13</f>
        <v>0</v>
      </c>
      <c r="N227" s="199">
        <f>'4'!$W227*M$13</f>
        <v>0</v>
      </c>
      <c r="O227" s="199">
        <f>'5'!$V227*O$13</f>
        <v>0</v>
      </c>
      <c r="P227" s="199">
        <f>'5'!$W227*O$13</f>
        <v>0</v>
      </c>
      <c r="Q227" s="199">
        <f>'6'!$V227*Q$13</f>
        <v>0</v>
      </c>
      <c r="R227" s="199">
        <f>'6'!$W227*Q$13</f>
        <v>0</v>
      </c>
      <c r="S227" s="199">
        <f>'7'!$V227*S$13</f>
        <v>0</v>
      </c>
      <c r="T227" s="199">
        <f>'7'!$W227*S$13</f>
        <v>0</v>
      </c>
      <c r="U227" s="199">
        <f>'8'!$V227*U$13</f>
        <v>0</v>
      </c>
      <c r="V227" s="199">
        <f>'8'!$W227*U$13</f>
        <v>0</v>
      </c>
      <c r="W227" s="199">
        <f>'9'!$V227*W$13</f>
        <v>0</v>
      </c>
      <c r="X227" s="199">
        <f>'9'!$W227*W$13</f>
        <v>0</v>
      </c>
      <c r="Y227" s="199">
        <f>ВЗ!$V227*Y$13</f>
        <v>0</v>
      </c>
      <c r="Z227" s="199">
        <f>ВЗ!$W227*Y$13</f>
        <v>0</v>
      </c>
      <c r="AA227" s="199">
        <f>'ГС без пил 1000м гор'!$V227*AA$13</f>
        <v>0</v>
      </c>
      <c r="AB227" s="199">
        <f>'ГС без пил 1000м гор'!$W227*AA$13</f>
        <v>0</v>
      </c>
      <c r="AC227" s="199">
        <f>'ГС пил 1500м гор'!$V227*AC$13</f>
        <v>0</v>
      </c>
      <c r="AD227" s="199">
        <f>'ГС пил 1500м гор'!$W227*AC$13</f>
        <v>0</v>
      </c>
      <c r="AE227" s="199">
        <f>'ГС без пилот 1500м гор'!$V227*AE$13</f>
        <v>0</v>
      </c>
      <c r="AF227" s="199">
        <f>'ГС без пилот 1500м гор'!$W227*AE$13</f>
        <v>0</v>
      </c>
      <c r="AG227" s="199">
        <f>'ГСЮра без пил МГРП'!$V227*AG$13</f>
        <v>0</v>
      </c>
      <c r="AH227" s="199">
        <f>'ГСЮра без пил МГРП'!$W227*AG$13</f>
        <v>0</v>
      </c>
      <c r="AI227" s="199">
        <f>'ГСЮра пил МСГРП'!$V227*AI$13</f>
        <v>0</v>
      </c>
      <c r="AJ227" s="199">
        <f>'ГСЮра пил МСГРП'!$W227*AI$13</f>
        <v>0</v>
      </c>
      <c r="AK227" s="199">
        <f>'ГСЮра керн ГИС'!$V227*AK$13</f>
        <v>0</v>
      </c>
      <c r="AL227" s="199">
        <f>'ГСЮра керн ГИС'!$W227*AK$13</f>
        <v>0</v>
      </c>
      <c r="AM227" s="199">
        <f>Посл.скв.!$V227*AM$13</f>
        <v>0</v>
      </c>
      <c r="AN227" s="199">
        <f>Посл.скв.!$W227*AM$13</f>
        <v>0</v>
      </c>
      <c r="AO227" s="199">
        <f t="shared" si="42"/>
        <v>0</v>
      </c>
      <c r="AP227" s="199">
        <f t="shared" si="43"/>
        <v>0</v>
      </c>
    </row>
    <row r="228" spans="1:42" ht="14.25" outlineLevel="1">
      <c r="A228" s="239"/>
      <c r="B228" s="201"/>
      <c r="C228" s="499"/>
      <c r="D228" s="196">
        <f>'Перв. скв '!D228</f>
        <v>0</v>
      </c>
      <c r="E228" s="197">
        <f>'Перв. скв '!E228</f>
        <v>0</v>
      </c>
      <c r="F228" s="198">
        <f>'Перв. скв '!F228</f>
        <v>0</v>
      </c>
      <c r="G228" s="199">
        <f>'Перв. скв '!$V228*G$13</f>
        <v>0</v>
      </c>
      <c r="H228" s="199">
        <f>'Перв. скв '!$W228*G$13</f>
        <v>0</v>
      </c>
      <c r="I228" s="199">
        <f>'2'!$V228*I$13</f>
        <v>0</v>
      </c>
      <c r="J228" s="199">
        <f>'2'!$W228*I$13</f>
        <v>0</v>
      </c>
      <c r="K228" s="199">
        <f>'3'!$V228*K$13</f>
        <v>0</v>
      </c>
      <c r="L228" s="199">
        <f>'3'!$W228*K$13</f>
        <v>0</v>
      </c>
      <c r="M228" s="199">
        <f>'4'!$V228*M$13</f>
        <v>0</v>
      </c>
      <c r="N228" s="199">
        <f>'4'!$W228*M$13</f>
        <v>0</v>
      </c>
      <c r="O228" s="199">
        <f>'5'!$V228*O$13</f>
        <v>0</v>
      </c>
      <c r="P228" s="199">
        <f>'5'!$W228*O$13</f>
        <v>0</v>
      </c>
      <c r="Q228" s="199">
        <f>'6'!$V228*Q$13</f>
        <v>0</v>
      </c>
      <c r="R228" s="199">
        <f>'6'!$W228*Q$13</f>
        <v>0</v>
      </c>
      <c r="S228" s="199">
        <f>'7'!$V228*S$13</f>
        <v>0</v>
      </c>
      <c r="T228" s="199">
        <f>'7'!$W228*S$13</f>
        <v>0</v>
      </c>
      <c r="U228" s="199">
        <f>'8'!$V228*U$13</f>
        <v>0</v>
      </c>
      <c r="V228" s="199">
        <f>'8'!$W228*U$13</f>
        <v>0</v>
      </c>
      <c r="W228" s="199">
        <f>'9'!$V228*W$13</f>
        <v>0</v>
      </c>
      <c r="X228" s="199">
        <f>'9'!$W228*W$13</f>
        <v>0</v>
      </c>
      <c r="Y228" s="199">
        <f>ВЗ!$V228*Y$13</f>
        <v>0</v>
      </c>
      <c r="Z228" s="199">
        <f>ВЗ!$W228*Y$13</f>
        <v>0</v>
      </c>
      <c r="AA228" s="199">
        <f>'ГС без пил 1000м гор'!$V228*AA$13</f>
        <v>0</v>
      </c>
      <c r="AB228" s="199">
        <f>'ГС без пил 1000м гор'!$W228*AA$13</f>
        <v>0</v>
      </c>
      <c r="AC228" s="199">
        <f>'ГС пил 1500м гор'!$V228*AC$13</f>
        <v>0</v>
      </c>
      <c r="AD228" s="199">
        <f>'ГС пил 1500м гор'!$W228*AC$13</f>
        <v>0</v>
      </c>
      <c r="AE228" s="199">
        <f>'ГС без пилот 1500м гор'!$V228*AE$13</f>
        <v>0</v>
      </c>
      <c r="AF228" s="199">
        <f>'ГС без пилот 1500м гор'!$W228*AE$13</f>
        <v>0</v>
      </c>
      <c r="AG228" s="199">
        <f>'ГСЮра без пил МГРП'!$V228*AG$13</f>
        <v>0</v>
      </c>
      <c r="AH228" s="199">
        <f>'ГСЮра без пил МГРП'!$W228*AG$13</f>
        <v>0</v>
      </c>
      <c r="AI228" s="199">
        <f>'ГСЮра пил МСГРП'!$V228*AI$13</f>
        <v>0</v>
      </c>
      <c r="AJ228" s="199">
        <f>'ГСЮра пил МСГРП'!$W228*AI$13</f>
        <v>0</v>
      </c>
      <c r="AK228" s="199">
        <f>'ГСЮра керн ГИС'!$V228*AK$13</f>
        <v>0</v>
      </c>
      <c r="AL228" s="199">
        <f>'ГСЮра керн ГИС'!$W228*AK$13</f>
        <v>0</v>
      </c>
      <c r="AM228" s="199">
        <f>Посл.скв.!$V228*AM$13</f>
        <v>0</v>
      </c>
      <c r="AN228" s="199">
        <f>Посл.скв.!$W228*AM$13</f>
        <v>0</v>
      </c>
      <c r="AO228" s="199">
        <f t="shared" si="42"/>
        <v>0</v>
      </c>
      <c r="AP228" s="199">
        <f t="shared" si="43"/>
        <v>0</v>
      </c>
    </row>
    <row r="229" spans="1:42" ht="14.25" outlineLevel="1">
      <c r="A229" s="239"/>
      <c r="B229" s="201"/>
      <c r="C229" s="499"/>
      <c r="D229" s="196">
        <f>'Перв. скв '!D229</f>
        <v>0</v>
      </c>
      <c r="E229" s="197">
        <f>'Перв. скв '!E229</f>
        <v>0</v>
      </c>
      <c r="F229" s="198">
        <f>'Перв. скв '!F229</f>
        <v>0</v>
      </c>
      <c r="G229" s="199">
        <f>'Перв. скв '!$V229*G$13</f>
        <v>0</v>
      </c>
      <c r="H229" s="199">
        <f>'Перв. скв '!$W229*G$13</f>
        <v>0</v>
      </c>
      <c r="I229" s="199">
        <f>'2'!$V229*I$13</f>
        <v>0</v>
      </c>
      <c r="J229" s="199">
        <f>'2'!$W229*I$13</f>
        <v>0</v>
      </c>
      <c r="K229" s="199">
        <f>'3'!$V229*K$13</f>
        <v>0</v>
      </c>
      <c r="L229" s="199">
        <f>'3'!$W229*K$13</f>
        <v>0</v>
      </c>
      <c r="M229" s="199">
        <f>'4'!$V229*M$13</f>
        <v>0</v>
      </c>
      <c r="N229" s="199">
        <f>'4'!$W229*M$13</f>
        <v>0</v>
      </c>
      <c r="O229" s="199">
        <f>'5'!$V229*O$13</f>
        <v>0</v>
      </c>
      <c r="P229" s="199">
        <f>'5'!$W229*O$13</f>
        <v>0</v>
      </c>
      <c r="Q229" s="199">
        <f>'6'!$V229*Q$13</f>
        <v>0</v>
      </c>
      <c r="R229" s="199">
        <f>'6'!$W229*Q$13</f>
        <v>0</v>
      </c>
      <c r="S229" s="199">
        <f>'7'!$V229*S$13</f>
        <v>0</v>
      </c>
      <c r="T229" s="199">
        <f>'7'!$W229*S$13</f>
        <v>0</v>
      </c>
      <c r="U229" s="199">
        <f>'8'!$V229*U$13</f>
        <v>0</v>
      </c>
      <c r="V229" s="199">
        <f>'8'!$W229*U$13</f>
        <v>0</v>
      </c>
      <c r="W229" s="199">
        <f>'9'!$V229*W$13</f>
        <v>0</v>
      </c>
      <c r="X229" s="199">
        <f>'9'!$W229*W$13</f>
        <v>0</v>
      </c>
      <c r="Y229" s="199">
        <f>ВЗ!$V229*Y$13</f>
        <v>0</v>
      </c>
      <c r="Z229" s="199">
        <f>ВЗ!$W229*Y$13</f>
        <v>0</v>
      </c>
      <c r="AA229" s="199">
        <f>'ГС без пил 1000м гор'!$V229*AA$13</f>
        <v>0</v>
      </c>
      <c r="AB229" s="199">
        <f>'ГС без пил 1000м гор'!$W229*AA$13</f>
        <v>0</v>
      </c>
      <c r="AC229" s="199">
        <f>'ГС пил 1500м гор'!$V229*AC$13</f>
        <v>0</v>
      </c>
      <c r="AD229" s="199">
        <f>'ГС пил 1500м гор'!$W229*AC$13</f>
        <v>0</v>
      </c>
      <c r="AE229" s="199">
        <f>'ГС без пилот 1500м гор'!$V229*AE$13</f>
        <v>0</v>
      </c>
      <c r="AF229" s="199">
        <f>'ГС без пилот 1500м гор'!$W229*AE$13</f>
        <v>0</v>
      </c>
      <c r="AG229" s="199">
        <f>'ГСЮра без пил МГРП'!$V229*AG$13</f>
        <v>0</v>
      </c>
      <c r="AH229" s="199">
        <f>'ГСЮра без пил МГРП'!$W229*AG$13</f>
        <v>0</v>
      </c>
      <c r="AI229" s="199">
        <f>'ГСЮра пил МСГРП'!$V229*AI$13</f>
        <v>0</v>
      </c>
      <c r="AJ229" s="199">
        <f>'ГСЮра пил МСГРП'!$W229*AI$13</f>
        <v>0</v>
      </c>
      <c r="AK229" s="199">
        <f>'ГСЮра керн ГИС'!$V229*AK$13</f>
        <v>0</v>
      </c>
      <c r="AL229" s="199">
        <f>'ГСЮра керн ГИС'!$W229*AK$13</f>
        <v>0</v>
      </c>
      <c r="AM229" s="199">
        <f>Посл.скв.!$V229*AM$13</f>
        <v>0</v>
      </c>
      <c r="AN229" s="199">
        <f>Посл.скв.!$W229*AM$13</f>
        <v>0</v>
      </c>
      <c r="AO229" s="199">
        <f t="shared" si="42"/>
        <v>0</v>
      </c>
      <c r="AP229" s="199">
        <f t="shared" si="43"/>
        <v>0</v>
      </c>
    </row>
    <row r="230" spans="1:42" ht="15" outlineLevel="1" thickBot="1">
      <c r="A230" s="239"/>
      <c r="B230" s="201"/>
      <c r="C230" s="500"/>
      <c r="D230" s="196">
        <f>'Перв. скв '!D230</f>
        <v>0</v>
      </c>
      <c r="E230" s="197">
        <f>'Перв. скв '!E230</f>
        <v>0</v>
      </c>
      <c r="F230" s="198">
        <f>'Перв. скв '!F230</f>
        <v>0</v>
      </c>
      <c r="G230" s="199">
        <f>'Перв. скв '!$V230*G$13</f>
        <v>0</v>
      </c>
      <c r="H230" s="199">
        <f>'Перв. скв '!$W230*G$13</f>
        <v>0</v>
      </c>
      <c r="I230" s="199">
        <f>'2'!$V230*I$13</f>
        <v>0</v>
      </c>
      <c r="J230" s="199">
        <f>'2'!$W230*I$13</f>
        <v>0</v>
      </c>
      <c r="K230" s="199">
        <f>'3'!$V230*K$13</f>
        <v>0</v>
      </c>
      <c r="L230" s="199">
        <f>'3'!$W230*K$13</f>
        <v>0</v>
      </c>
      <c r="M230" s="199">
        <f>'4'!$V230*M$13</f>
        <v>0</v>
      </c>
      <c r="N230" s="199">
        <f>'4'!$W230*M$13</f>
        <v>0</v>
      </c>
      <c r="O230" s="199">
        <f>'5'!$V230*O$13</f>
        <v>0</v>
      </c>
      <c r="P230" s="199">
        <f>'5'!$W230*O$13</f>
        <v>0</v>
      </c>
      <c r="Q230" s="199">
        <f>'6'!$V230*Q$13</f>
        <v>0</v>
      </c>
      <c r="R230" s="199">
        <f>'6'!$W230*Q$13</f>
        <v>0</v>
      </c>
      <c r="S230" s="199">
        <f>'7'!$V230*S$13</f>
        <v>0</v>
      </c>
      <c r="T230" s="199">
        <f>'7'!$W230*S$13</f>
        <v>0</v>
      </c>
      <c r="U230" s="199">
        <f>'8'!$V230*U$13</f>
        <v>0</v>
      </c>
      <c r="V230" s="199">
        <f>'8'!$W230*U$13</f>
        <v>0</v>
      </c>
      <c r="W230" s="199">
        <f>'9'!$V230*W$13</f>
        <v>0</v>
      </c>
      <c r="X230" s="199">
        <f>'9'!$W230*W$13</f>
        <v>0</v>
      </c>
      <c r="Y230" s="199">
        <f>ВЗ!$V230*Y$13</f>
        <v>0</v>
      </c>
      <c r="Z230" s="199">
        <f>ВЗ!$W230*Y$13</f>
        <v>0</v>
      </c>
      <c r="AA230" s="199">
        <f>'ГС без пил 1000м гор'!$V230*AA$13</f>
        <v>0</v>
      </c>
      <c r="AB230" s="199">
        <f>'ГС без пил 1000м гор'!$W230*AA$13</f>
        <v>0</v>
      </c>
      <c r="AC230" s="199">
        <f>'ГС пил 1500м гор'!$V230*AC$13</f>
        <v>0</v>
      </c>
      <c r="AD230" s="199">
        <f>'ГС пил 1500м гор'!$W230*AC$13</f>
        <v>0</v>
      </c>
      <c r="AE230" s="199">
        <f>'ГС без пилот 1500м гор'!$V230*AE$13</f>
        <v>0</v>
      </c>
      <c r="AF230" s="199">
        <f>'ГС без пилот 1500м гор'!$W230*AE$13</f>
        <v>0</v>
      </c>
      <c r="AG230" s="199">
        <f>'ГСЮра без пил МГРП'!$V230*AG$13</f>
        <v>0</v>
      </c>
      <c r="AH230" s="199">
        <f>'ГСЮра без пил МГРП'!$W230*AG$13</f>
        <v>0</v>
      </c>
      <c r="AI230" s="199">
        <f>'ГСЮра пил МСГРП'!$V230*AI$13</f>
        <v>0</v>
      </c>
      <c r="AJ230" s="199">
        <f>'ГСЮра пил МСГРП'!$W230*AI$13</f>
        <v>0</v>
      </c>
      <c r="AK230" s="199">
        <f>'ГСЮра керн ГИС'!$V230*AK$13</f>
        <v>0</v>
      </c>
      <c r="AL230" s="199">
        <f>'ГСЮра керн ГИС'!$W230*AK$13</f>
        <v>0</v>
      </c>
      <c r="AM230" s="199">
        <f>Посл.скв.!$V230*AM$13</f>
        <v>0</v>
      </c>
      <c r="AN230" s="199">
        <f>Посл.скв.!$W230*AM$13</f>
        <v>0</v>
      </c>
      <c r="AO230" s="199">
        <f t="shared" si="42"/>
        <v>0</v>
      </c>
      <c r="AP230" s="199">
        <f t="shared" si="43"/>
        <v>0</v>
      </c>
    </row>
    <row r="231" spans="1:42" ht="15" thickBot="1">
      <c r="A231" s="232"/>
      <c r="B231" s="233"/>
      <c r="C231" s="473" t="s">
        <v>1</v>
      </c>
      <c r="D231" s="474"/>
      <c r="E231" s="474"/>
      <c r="F231" s="474"/>
      <c r="G231" s="473"/>
      <c r="H231" s="474"/>
      <c r="I231" s="474"/>
      <c r="J231" s="474"/>
      <c r="K231" s="473"/>
      <c r="L231" s="474"/>
      <c r="M231" s="474"/>
      <c r="N231" s="474"/>
      <c r="O231" s="473"/>
      <c r="P231" s="474"/>
      <c r="Q231" s="474"/>
      <c r="R231" s="474"/>
      <c r="S231" s="473"/>
      <c r="T231" s="474"/>
      <c r="U231" s="474"/>
      <c r="V231" s="474"/>
      <c r="W231" s="473"/>
      <c r="X231" s="474"/>
      <c r="Y231" s="474"/>
      <c r="Z231" s="474"/>
      <c r="AA231" s="473"/>
      <c r="AB231" s="474"/>
      <c r="AC231" s="474"/>
      <c r="AD231" s="474"/>
      <c r="AE231" s="473"/>
      <c r="AF231" s="474"/>
      <c r="AG231" s="474"/>
      <c r="AH231" s="474"/>
      <c r="AI231" s="473"/>
      <c r="AJ231" s="474"/>
      <c r="AK231" s="474"/>
      <c r="AL231" s="474"/>
      <c r="AM231" s="473"/>
      <c r="AN231" s="474"/>
      <c r="AO231" s="474"/>
      <c r="AP231" s="474"/>
    </row>
    <row r="232" spans="1:42" ht="15" outlineLevel="1">
      <c r="A232" s="202"/>
      <c r="B232" s="201"/>
      <c r="C232" s="192">
        <f>'Перв. скв '!C232</f>
        <v>0</v>
      </c>
      <c r="D232" s="193" t="s">
        <v>162</v>
      </c>
      <c r="E232" s="230"/>
      <c r="F232" s="240"/>
      <c r="G232" s="241"/>
      <c r="H232" s="241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0"/>
      <c r="AB232" s="240"/>
      <c r="AC232" s="240"/>
      <c r="AD232" s="240"/>
      <c r="AE232" s="240"/>
      <c r="AF232" s="240"/>
      <c r="AG232" s="240"/>
      <c r="AH232" s="240"/>
      <c r="AI232" s="240"/>
      <c r="AJ232" s="240"/>
      <c r="AK232" s="240"/>
      <c r="AL232" s="240"/>
      <c r="AM232" s="240"/>
      <c r="AN232" s="240"/>
      <c r="AO232" s="240"/>
      <c r="AP232" s="240"/>
    </row>
    <row r="233" spans="1:42" ht="14.25" outlineLevel="1">
      <c r="A233" s="202"/>
      <c r="B233" s="201"/>
      <c r="C233" s="501" t="str">
        <f>'Перв. скв '!C233</f>
        <v>Стоимость услуг по отбору керна без учета затрат на исследование</v>
      </c>
      <c r="D233" s="196" t="str">
        <f>'Перв. скв '!D233</f>
        <v>Отбор неизолированного керна</v>
      </c>
      <c r="E233" s="197">
        <f>'Перв. скв '!E233</f>
        <v>0</v>
      </c>
      <c r="F233" s="198" t="str">
        <f>'Перв. скв '!F233</f>
        <v>м</v>
      </c>
      <c r="G233" s="199">
        <f>'Перв. скв '!$V233*G$13</f>
        <v>0</v>
      </c>
      <c r="H233" s="199">
        <f>'Перв. скв '!$W233*G$13</f>
        <v>0</v>
      </c>
      <c r="I233" s="199">
        <f>'2'!$V233*I$13</f>
        <v>0</v>
      </c>
      <c r="J233" s="199">
        <f>'2'!$W233*I$13</f>
        <v>0</v>
      </c>
      <c r="K233" s="199">
        <f>'3'!$V233*K$13</f>
        <v>0</v>
      </c>
      <c r="L233" s="199">
        <f>'3'!$W233*K$13</f>
        <v>0</v>
      </c>
      <c r="M233" s="199">
        <f>'4'!$V233*M$13</f>
        <v>0</v>
      </c>
      <c r="N233" s="199">
        <f>'4'!$W233*M$13</f>
        <v>0</v>
      </c>
      <c r="O233" s="199">
        <f>'5'!$V233*O$13</f>
        <v>0</v>
      </c>
      <c r="P233" s="199">
        <f>'5'!$W233*O$13</f>
        <v>0</v>
      </c>
      <c r="Q233" s="199">
        <f>'6'!$V233*Q$13</f>
        <v>0</v>
      </c>
      <c r="R233" s="199">
        <f>'6'!$W233*Q$13</f>
        <v>0</v>
      </c>
      <c r="S233" s="199">
        <f>'7'!$V233*S$13</f>
        <v>0</v>
      </c>
      <c r="T233" s="199">
        <f>'7'!$W233*S$13</f>
        <v>0</v>
      </c>
      <c r="U233" s="199">
        <f>'8'!$V233*U$13</f>
        <v>0</v>
      </c>
      <c r="V233" s="199">
        <f>'8'!$W233*U$13</f>
        <v>0</v>
      </c>
      <c r="W233" s="199">
        <f>'9'!$V233*W$13</f>
        <v>0</v>
      </c>
      <c r="X233" s="199">
        <f>'9'!$W233*W$13</f>
        <v>0</v>
      </c>
      <c r="Y233" s="199">
        <f>ВЗ!$V233*Y$13</f>
        <v>0</v>
      </c>
      <c r="Z233" s="199">
        <f>ВЗ!$W233*Y$13</f>
        <v>0</v>
      </c>
      <c r="AA233" s="199">
        <f>'ГС без пил 1000м гор'!$V233*AA$13</f>
        <v>0</v>
      </c>
      <c r="AB233" s="199">
        <f>'ГС без пил 1000м гор'!$W233*AA$13</f>
        <v>0</v>
      </c>
      <c r="AC233" s="199">
        <f>'ГС пил 1500м гор'!$V233*AC$13</f>
        <v>0</v>
      </c>
      <c r="AD233" s="199">
        <f>'ГС пил 1500м гор'!$W233*AC$13</f>
        <v>0</v>
      </c>
      <c r="AE233" s="199">
        <f>'ГС без пилот 1500м гор'!$V233*AE$13</f>
        <v>0</v>
      </c>
      <c r="AF233" s="199">
        <f>'ГС без пилот 1500м гор'!$W233*AE$13</f>
        <v>0</v>
      </c>
      <c r="AG233" s="199">
        <f>'ГСЮра без пил МГРП'!$V233*AG$13</f>
        <v>0</v>
      </c>
      <c r="AH233" s="199">
        <f>'ГСЮра без пил МГРП'!$W233*AG$13</f>
        <v>0</v>
      </c>
      <c r="AI233" s="199">
        <f>'ГСЮра пил МСГРП'!$V233*AI$13</f>
        <v>0</v>
      </c>
      <c r="AJ233" s="199">
        <f>'ГСЮра пил МСГРП'!$W233*AI$13</f>
        <v>0</v>
      </c>
      <c r="AK233" s="199">
        <f>'ГСЮра керн ГИС'!$V233*AK$13</f>
        <v>0</v>
      </c>
      <c r="AL233" s="199">
        <f>'ГСЮра керн ГИС'!$W233*AK$13</f>
        <v>0</v>
      </c>
      <c r="AM233" s="199">
        <f>Посл.скв.!$V233*AM$13</f>
        <v>0</v>
      </c>
      <c r="AN233" s="199">
        <f>Посл.скв.!$W233*AM$13</f>
        <v>0</v>
      </c>
      <c r="AO233" s="199">
        <f t="shared" ref="AO233:AP235" si="44">AM233+AK233+AI233+AG233+AE233+AC233+AA233+Y233++W233+U233+S233+Q233+M233+O233+K233+I233+G233</f>
        <v>0</v>
      </c>
      <c r="AP233" s="199">
        <f t="shared" si="44"/>
        <v>0</v>
      </c>
    </row>
    <row r="234" spans="1:42" ht="14.25" outlineLevel="1">
      <c r="A234" s="202"/>
      <c r="B234" s="201"/>
      <c r="C234" s="502"/>
      <c r="D234" s="196" t="str">
        <f>'Перв. скв '!D234</f>
        <v>Отбор изолированного керна</v>
      </c>
      <c r="E234" s="197">
        <f>'Перв. скв '!E234</f>
        <v>0</v>
      </c>
      <c r="F234" s="198" t="str">
        <f>'Перв. скв '!F234</f>
        <v>м</v>
      </c>
      <c r="G234" s="199">
        <f>'Перв. скв '!$V234*G$13</f>
        <v>0</v>
      </c>
      <c r="H234" s="199">
        <f>'Перв. скв '!$W234*G$13</f>
        <v>0</v>
      </c>
      <c r="I234" s="199">
        <f>'2'!$V234*I$13</f>
        <v>0</v>
      </c>
      <c r="J234" s="199">
        <f>'2'!$W234*I$13</f>
        <v>0</v>
      </c>
      <c r="K234" s="199">
        <f>'3'!$V234*K$13</f>
        <v>0</v>
      </c>
      <c r="L234" s="199">
        <f>'3'!$W234*K$13</f>
        <v>0</v>
      </c>
      <c r="M234" s="199">
        <f>'4'!$V234*M$13</f>
        <v>0</v>
      </c>
      <c r="N234" s="199">
        <f>'4'!$W234*M$13</f>
        <v>0</v>
      </c>
      <c r="O234" s="199">
        <f>'5'!$V234*O$13</f>
        <v>0</v>
      </c>
      <c r="P234" s="199">
        <f>'5'!$W234*O$13</f>
        <v>0</v>
      </c>
      <c r="Q234" s="199">
        <f>'6'!$V234*Q$13</f>
        <v>0</v>
      </c>
      <c r="R234" s="199">
        <f>'6'!$W234*Q$13</f>
        <v>0</v>
      </c>
      <c r="S234" s="199">
        <f>'7'!$V234*S$13</f>
        <v>0</v>
      </c>
      <c r="T234" s="199">
        <f>'7'!$W234*S$13</f>
        <v>0</v>
      </c>
      <c r="U234" s="199">
        <f>'8'!$V234*U$13</f>
        <v>0</v>
      </c>
      <c r="V234" s="199">
        <f>'8'!$W234*U$13</f>
        <v>0</v>
      </c>
      <c r="W234" s="199">
        <f>'9'!$V234*W$13</f>
        <v>0</v>
      </c>
      <c r="X234" s="199">
        <f>'9'!$W234*W$13</f>
        <v>0</v>
      </c>
      <c r="Y234" s="199">
        <f>ВЗ!$V234*Y$13</f>
        <v>0</v>
      </c>
      <c r="Z234" s="199">
        <f>ВЗ!$W234*Y$13</f>
        <v>0</v>
      </c>
      <c r="AA234" s="199">
        <f>'ГС без пил 1000м гор'!$V234*AA$13</f>
        <v>0</v>
      </c>
      <c r="AB234" s="199">
        <f>'ГС без пил 1000м гор'!$W234*AA$13</f>
        <v>0</v>
      </c>
      <c r="AC234" s="199">
        <f>'ГС пил 1500м гор'!$V234*AC$13</f>
        <v>0</v>
      </c>
      <c r="AD234" s="199">
        <f>'ГС пил 1500м гор'!$W234*AC$13</f>
        <v>0</v>
      </c>
      <c r="AE234" s="199">
        <f>'ГС без пилот 1500м гор'!$V234*AE$13</f>
        <v>0</v>
      </c>
      <c r="AF234" s="199">
        <f>'ГС без пилот 1500м гор'!$W234*AE$13</f>
        <v>0</v>
      </c>
      <c r="AG234" s="199">
        <f>'ГСЮра без пил МГРП'!$V234*AG$13</f>
        <v>0</v>
      </c>
      <c r="AH234" s="199">
        <f>'ГСЮра без пил МГРП'!$W234*AG$13</f>
        <v>0</v>
      </c>
      <c r="AI234" s="199">
        <f>'ГСЮра пил МСГРП'!$V234*AI$13</f>
        <v>0</v>
      </c>
      <c r="AJ234" s="199">
        <f>'ГСЮра пил МСГРП'!$W234*AI$13</f>
        <v>0</v>
      </c>
      <c r="AK234" s="199">
        <f>'ГСЮра керн ГИС'!$V234*AK$13</f>
        <v>1</v>
      </c>
      <c r="AL234" s="199">
        <f>'ГСЮра керн ГИС'!$W234*AK$13</f>
        <v>9265858.9100000001</v>
      </c>
      <c r="AM234" s="199">
        <f>Посл.скв.!$V234*AM$13</f>
        <v>0</v>
      </c>
      <c r="AN234" s="199">
        <f>Посл.скв.!$W234*AM$13</f>
        <v>0</v>
      </c>
      <c r="AO234" s="199">
        <f t="shared" si="44"/>
        <v>1</v>
      </c>
      <c r="AP234" s="199">
        <f t="shared" si="44"/>
        <v>9265858.9100000001</v>
      </c>
    </row>
    <row r="235" spans="1:42" ht="15" outlineLevel="1" thickBot="1">
      <c r="A235" s="202"/>
      <c r="B235" s="201"/>
      <c r="C235" s="503"/>
      <c r="D235" s="196" t="str">
        <f>'Перв. скв '!D235</f>
        <v>Прочее</v>
      </c>
      <c r="E235" s="197">
        <f>'Перв. скв '!E235</f>
        <v>0</v>
      </c>
      <c r="F235" s="198" t="str">
        <f>'Перв. скв '!F235</f>
        <v>м</v>
      </c>
      <c r="G235" s="199">
        <f>'Перв. скв '!$V235*G$13</f>
        <v>0</v>
      </c>
      <c r="H235" s="199">
        <f>'Перв. скв '!$W235*G$13</f>
        <v>0</v>
      </c>
      <c r="I235" s="199">
        <f>'2'!$V235*I$13</f>
        <v>0</v>
      </c>
      <c r="J235" s="199">
        <f>'2'!$W235*I$13</f>
        <v>0</v>
      </c>
      <c r="K235" s="199">
        <f>'3'!$V235*K$13</f>
        <v>0</v>
      </c>
      <c r="L235" s="199">
        <f>'3'!$W235*K$13</f>
        <v>0</v>
      </c>
      <c r="M235" s="199">
        <f>'4'!$V235*M$13</f>
        <v>0</v>
      </c>
      <c r="N235" s="199">
        <f>'4'!$W235*M$13</f>
        <v>0</v>
      </c>
      <c r="O235" s="199">
        <f>'5'!$V235*O$13</f>
        <v>0</v>
      </c>
      <c r="P235" s="199">
        <f>'5'!$W235*O$13</f>
        <v>0</v>
      </c>
      <c r="Q235" s="199">
        <f>'6'!$V235*Q$13</f>
        <v>0</v>
      </c>
      <c r="R235" s="199">
        <f>'6'!$W235*Q$13</f>
        <v>0</v>
      </c>
      <c r="S235" s="199">
        <f>'7'!$V235*S$13</f>
        <v>0</v>
      </c>
      <c r="T235" s="199">
        <f>'7'!$W235*S$13</f>
        <v>0</v>
      </c>
      <c r="U235" s="199">
        <f>'8'!$V235*U$13</f>
        <v>0</v>
      </c>
      <c r="V235" s="199">
        <f>'8'!$W235*U$13</f>
        <v>0</v>
      </c>
      <c r="W235" s="199">
        <f>'9'!$V235*W$13</f>
        <v>0</v>
      </c>
      <c r="X235" s="199">
        <f>'9'!$W235*W$13</f>
        <v>0</v>
      </c>
      <c r="Y235" s="199">
        <f>ВЗ!$V235*Y$13</f>
        <v>0</v>
      </c>
      <c r="Z235" s="199">
        <f>ВЗ!$W235*Y$13</f>
        <v>0</v>
      </c>
      <c r="AA235" s="199">
        <f>'ГС без пил 1000м гор'!$V235*AA$13</f>
        <v>0</v>
      </c>
      <c r="AB235" s="199">
        <f>'ГС без пил 1000м гор'!$W235*AA$13</f>
        <v>0</v>
      </c>
      <c r="AC235" s="199">
        <f>'ГС пил 1500м гор'!$V235*AC$13</f>
        <v>0</v>
      </c>
      <c r="AD235" s="199">
        <f>'ГС пил 1500м гор'!$W235*AC$13</f>
        <v>0</v>
      </c>
      <c r="AE235" s="199">
        <f>'ГС без пилот 1500м гор'!$V235*AE$13</f>
        <v>0</v>
      </c>
      <c r="AF235" s="199">
        <f>'ГС без пилот 1500м гор'!$W235*AE$13</f>
        <v>0</v>
      </c>
      <c r="AG235" s="199">
        <f>'ГСЮра без пил МГРП'!$V235*AG$13</f>
        <v>0</v>
      </c>
      <c r="AH235" s="199">
        <f>'ГСЮра без пил МГРП'!$W235*AG$13</f>
        <v>0</v>
      </c>
      <c r="AI235" s="199">
        <f>'ГСЮра пил МСГРП'!$V235*AI$13</f>
        <v>0</v>
      </c>
      <c r="AJ235" s="199">
        <f>'ГСЮра пил МСГРП'!$W235*AI$13</f>
        <v>0</v>
      </c>
      <c r="AK235" s="199">
        <f>'ГСЮра керн ГИС'!$V235*AK$13</f>
        <v>0</v>
      </c>
      <c r="AL235" s="199">
        <f>'ГСЮра керн ГИС'!$W235*AK$13</f>
        <v>0</v>
      </c>
      <c r="AM235" s="199">
        <f>Посл.скв.!$V235*AM$13</f>
        <v>0</v>
      </c>
      <c r="AN235" s="199">
        <f>Посл.скв.!$W235*AM$13</f>
        <v>0</v>
      </c>
      <c r="AO235" s="199">
        <f t="shared" si="44"/>
        <v>0</v>
      </c>
      <c r="AP235" s="199">
        <f t="shared" si="44"/>
        <v>0</v>
      </c>
    </row>
    <row r="236" spans="1:42" ht="15" thickBot="1">
      <c r="A236" s="232"/>
      <c r="B236" s="233"/>
      <c r="C236" s="473" t="s">
        <v>30</v>
      </c>
      <c r="D236" s="474"/>
      <c r="E236" s="474"/>
      <c r="F236" s="474"/>
      <c r="G236" s="473"/>
      <c r="H236" s="474"/>
      <c r="I236" s="474"/>
      <c r="J236" s="474"/>
      <c r="K236" s="473"/>
      <c r="L236" s="474"/>
      <c r="M236" s="474"/>
      <c r="N236" s="474"/>
      <c r="O236" s="473"/>
      <c r="P236" s="474"/>
      <c r="Q236" s="474"/>
      <c r="R236" s="474"/>
      <c r="S236" s="473"/>
      <c r="T236" s="474"/>
      <c r="U236" s="474"/>
      <c r="V236" s="474"/>
      <c r="W236" s="473"/>
      <c r="X236" s="474"/>
      <c r="Y236" s="474"/>
      <c r="Z236" s="474"/>
      <c r="AA236" s="473"/>
      <c r="AB236" s="474"/>
      <c r="AC236" s="474"/>
      <c r="AD236" s="474"/>
      <c r="AE236" s="473"/>
      <c r="AF236" s="474"/>
      <c r="AG236" s="474"/>
      <c r="AH236" s="474"/>
      <c r="AI236" s="473"/>
      <c r="AJ236" s="474"/>
      <c r="AK236" s="474"/>
      <c r="AL236" s="474"/>
      <c r="AM236" s="473"/>
      <c r="AN236" s="474"/>
      <c r="AO236" s="474"/>
      <c r="AP236" s="474"/>
    </row>
    <row r="237" spans="1:42" ht="15" outlineLevel="1" collapsed="1">
      <c r="A237" s="239"/>
      <c r="B237" s="201"/>
      <c r="C237" s="192">
        <f>'Перв. скв '!C237</f>
        <v>0</v>
      </c>
      <c r="D237" s="193" t="s">
        <v>162</v>
      </c>
      <c r="E237" s="230"/>
      <c r="F237" s="230"/>
      <c r="G237" s="231"/>
      <c r="H237" s="231"/>
      <c r="I237" s="230"/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  <c r="V237" s="230"/>
      <c r="W237" s="230"/>
      <c r="X237" s="230"/>
      <c r="Y237" s="230"/>
      <c r="Z237" s="230"/>
      <c r="AA237" s="230"/>
      <c r="AB237" s="230"/>
      <c r="AC237" s="230"/>
      <c r="AD237" s="230"/>
      <c r="AE237" s="230"/>
      <c r="AF237" s="230"/>
      <c r="AG237" s="230"/>
      <c r="AH237" s="230"/>
      <c r="AI237" s="230"/>
      <c r="AJ237" s="230"/>
      <c r="AK237" s="230"/>
      <c r="AL237" s="230"/>
      <c r="AM237" s="230"/>
      <c r="AN237" s="230"/>
      <c r="AO237" s="230"/>
      <c r="AP237" s="230"/>
    </row>
    <row r="238" spans="1:42" ht="14.25" outlineLevel="1">
      <c r="A238" s="239"/>
      <c r="B238" s="201"/>
      <c r="C238" s="501" t="str">
        <f>'Перв. скв '!C238</f>
        <v>Стоимость услуг технико-технологического контроля за строительством скважин во время бурения</v>
      </c>
      <c r="D238" s="196" t="str">
        <f>'Перв. скв '!D238</f>
        <v>Супервайзер по бурению</v>
      </c>
      <c r="E238" s="197">
        <f>'Перв. скв '!E238</f>
        <v>0</v>
      </c>
      <c r="F238" s="198" t="str">
        <f>'Перв. скв '!F238</f>
        <v>сут</v>
      </c>
      <c r="G238" s="199">
        <f>'Перв. скв '!$V238*G$13</f>
        <v>68</v>
      </c>
      <c r="H238" s="199">
        <f>'Перв. скв '!$W238*G$13</f>
        <v>1683571.4545454546</v>
      </c>
      <c r="I238" s="199">
        <f>'2'!$V238*I$13</f>
        <v>0</v>
      </c>
      <c r="J238" s="199">
        <f>'2'!$W238*I$13</f>
        <v>0</v>
      </c>
      <c r="K238" s="199">
        <f>'3'!$V238*K$13</f>
        <v>0</v>
      </c>
      <c r="L238" s="199">
        <f>'3'!$W238*K$13</f>
        <v>0</v>
      </c>
      <c r="M238" s="199">
        <f>'4'!$V238*M$13</f>
        <v>0</v>
      </c>
      <c r="N238" s="199">
        <f>'4'!$W238*M$13</f>
        <v>0</v>
      </c>
      <c r="O238" s="199">
        <f>'5'!$V238*O$13</f>
        <v>0</v>
      </c>
      <c r="P238" s="199">
        <f>'5'!$W238*O$13</f>
        <v>0</v>
      </c>
      <c r="Q238" s="199">
        <f>'6'!$V238*Q$13</f>
        <v>0</v>
      </c>
      <c r="R238" s="199">
        <f>'6'!$W238*Q$13</f>
        <v>0</v>
      </c>
      <c r="S238" s="199">
        <f>'7'!$V238*S$13</f>
        <v>0</v>
      </c>
      <c r="T238" s="199">
        <f>'7'!$W238*S$13</f>
        <v>0</v>
      </c>
      <c r="U238" s="199">
        <f>'8'!$V238*U$13</f>
        <v>0</v>
      </c>
      <c r="V238" s="199">
        <f>'8'!$W238*U$13</f>
        <v>0</v>
      </c>
      <c r="W238" s="199">
        <f>'9'!$V238*W$13</f>
        <v>0</v>
      </c>
      <c r="X238" s="199">
        <f>'9'!$W238*W$13</f>
        <v>0</v>
      </c>
      <c r="Y238" s="199">
        <f>ВЗ!$V238*Y$13</f>
        <v>80</v>
      </c>
      <c r="Z238" s="199">
        <f>ВЗ!$W238*Y$13</f>
        <v>931000</v>
      </c>
      <c r="AA238" s="199">
        <f>'ГС без пил 1000м гор'!$V238*AA$13</f>
        <v>264</v>
      </c>
      <c r="AB238" s="199">
        <f>'ГС без пил 1000м гор'!$W238*AA$13</f>
        <v>9159340.4999999963</v>
      </c>
      <c r="AC238" s="199">
        <f>'ГС пил 1500м гор'!$V238*AC$13</f>
        <v>0</v>
      </c>
      <c r="AD238" s="199">
        <f>'ГС пил 1500м гор'!$W238*AC$13</f>
        <v>0</v>
      </c>
      <c r="AE238" s="199">
        <f>'ГС без пилот 1500м гор'!$V238*AE$13</f>
        <v>204</v>
      </c>
      <c r="AF238" s="199">
        <f>'ГС без пилот 1500м гор'!$W238*AE$13</f>
        <v>4941184.5</v>
      </c>
      <c r="AG238" s="199">
        <f>'ГСЮра без пил МГРП'!$V238*AG$13</f>
        <v>306</v>
      </c>
      <c r="AH238" s="199">
        <f>'ГСЮра без пил МГРП'!$W238*AG$13</f>
        <v>7576071.5454545459</v>
      </c>
      <c r="AI238" s="199">
        <f>'ГСЮра пил МСГРП'!$V238*AI$13</f>
        <v>164</v>
      </c>
      <c r="AJ238" s="199">
        <f>'ГСЮра пил МСГРП'!$W238*AI$13</f>
        <v>3461720.0000000005</v>
      </c>
      <c r="AK238" s="199">
        <f>'ГСЮра керн ГИС'!$V238*AK$13</f>
        <v>75.999999999999986</v>
      </c>
      <c r="AL238" s="199">
        <f>'ГСЮра керн ГИС'!$W238*AK$13</f>
        <v>1558520.0000000002</v>
      </c>
      <c r="AM238" s="199">
        <f>Посл.скв.!$V238*AM$13</f>
        <v>0</v>
      </c>
      <c r="AN238" s="199">
        <f>Посл.скв.!$W238*AM$13</f>
        <v>0</v>
      </c>
      <c r="AO238" s="199">
        <f>AM238+AK238+AI238+AG238+AE238+AC238+AA238+Y238++W238+U238+S238+Q238+M238+O238+K238+I238+G238</f>
        <v>1162</v>
      </c>
      <c r="AP238" s="199">
        <f>AN238+AL238+AJ238+AH238+AF238+AD238+AB238+Z238++X238+V238+T238+R238+N238+P238+L238+J238+H238</f>
        <v>29311407.999999996</v>
      </c>
    </row>
    <row r="239" spans="1:42" ht="14.25" outlineLevel="1">
      <c r="A239" s="239"/>
      <c r="B239" s="201"/>
      <c r="C239" s="502"/>
      <c r="D239" s="196" t="str">
        <f>'Перв. скв '!D239</f>
        <v>Прочее</v>
      </c>
      <c r="E239" s="197">
        <f>'Перв. скв '!E239</f>
        <v>0</v>
      </c>
      <c r="F239" s="198" t="str">
        <f>'Перв. скв '!F239</f>
        <v>сут</v>
      </c>
      <c r="G239" s="199">
        <f>'Перв. скв '!$V239*G$13</f>
        <v>0</v>
      </c>
      <c r="H239" s="199">
        <f>'Перв. скв '!$W239*G$13</f>
        <v>0</v>
      </c>
      <c r="I239" s="199">
        <f>'2'!$V239*I$13</f>
        <v>0</v>
      </c>
      <c r="J239" s="199">
        <f>'2'!$W239*I$13</f>
        <v>0</v>
      </c>
      <c r="K239" s="199">
        <f>'3'!$V239*K$13</f>
        <v>0</v>
      </c>
      <c r="L239" s="199">
        <f>'3'!$W239*K$13</f>
        <v>0</v>
      </c>
      <c r="M239" s="199">
        <f>'4'!$V239*M$13</f>
        <v>0</v>
      </c>
      <c r="N239" s="199">
        <f>'4'!$W239*M$13</f>
        <v>0</v>
      </c>
      <c r="O239" s="199">
        <f>'5'!$V239*O$13</f>
        <v>0</v>
      </c>
      <c r="P239" s="199">
        <f>'5'!$W239*O$13</f>
        <v>0</v>
      </c>
      <c r="Q239" s="199">
        <f>'6'!$V239*Q$13</f>
        <v>0</v>
      </c>
      <c r="R239" s="199">
        <f>'6'!$W239*Q$13</f>
        <v>0</v>
      </c>
      <c r="S239" s="199">
        <f>'7'!$V239*S$13</f>
        <v>0</v>
      </c>
      <c r="T239" s="199">
        <f>'7'!$W239*S$13</f>
        <v>0</v>
      </c>
      <c r="U239" s="199">
        <f>'8'!$V239*U$13</f>
        <v>0</v>
      </c>
      <c r="V239" s="199">
        <f>'8'!$W239*U$13</f>
        <v>0</v>
      </c>
      <c r="W239" s="199">
        <f>'9'!$V239*W$13</f>
        <v>0</v>
      </c>
      <c r="X239" s="199">
        <f>'9'!$W239*W$13</f>
        <v>0</v>
      </c>
      <c r="Y239" s="199">
        <f>ВЗ!$V239*Y$13</f>
        <v>0</v>
      </c>
      <c r="Z239" s="199">
        <f>ВЗ!$W239*Y$13</f>
        <v>0</v>
      </c>
      <c r="AA239" s="199">
        <f>'ГС без пил 1000м гор'!$V239*AA$13</f>
        <v>0</v>
      </c>
      <c r="AB239" s="199">
        <f>'ГС без пил 1000м гор'!$W239*AA$13</f>
        <v>0</v>
      </c>
      <c r="AC239" s="199">
        <f>'ГС пил 1500м гор'!$V239*AC$13</f>
        <v>0</v>
      </c>
      <c r="AD239" s="199">
        <f>'ГС пил 1500м гор'!$W239*AC$13</f>
        <v>0</v>
      </c>
      <c r="AE239" s="199">
        <f>'ГС без пилот 1500м гор'!$V239*AE$13</f>
        <v>0</v>
      </c>
      <c r="AF239" s="199">
        <f>'ГС без пилот 1500м гор'!$W239*AE$13</f>
        <v>0</v>
      </c>
      <c r="AG239" s="199">
        <f>'ГСЮра без пил МГРП'!$V239*AG$13</f>
        <v>0</v>
      </c>
      <c r="AH239" s="199">
        <f>'ГСЮра без пил МГРП'!$W239*AG$13</f>
        <v>0</v>
      </c>
      <c r="AI239" s="199">
        <f>'ГСЮра пил МСГРП'!$V239*AI$13</f>
        <v>0</v>
      </c>
      <c r="AJ239" s="199">
        <f>'ГСЮра пил МСГРП'!$W239*AI$13</f>
        <v>0</v>
      </c>
      <c r="AK239" s="199">
        <f>'ГСЮра керн ГИС'!$V239*AK$13</f>
        <v>0</v>
      </c>
      <c r="AL239" s="199">
        <f>'ГСЮра керн ГИС'!$W239*AK$13</f>
        <v>0</v>
      </c>
      <c r="AM239" s="199">
        <f>Посл.скв.!$V239*AM$13</f>
        <v>0</v>
      </c>
      <c r="AN239" s="199">
        <f>Посл.скв.!$W239*AM$13</f>
        <v>0</v>
      </c>
      <c r="AO239" s="199">
        <f>AM239+AK239+AI239+AG239+AE239+AC239+AA239+Y239++W239+U239+S239+Q239+M239+O239+K239+I239+G239</f>
        <v>0</v>
      </c>
      <c r="AP239" s="199">
        <f>AN239+AL239+AJ239+AH239+AF239+AD239+AB239+Z239++X239+V239+T239+R239+N239+P239+L239+J239+H239</f>
        <v>0</v>
      </c>
    </row>
    <row r="240" spans="1:42" ht="14.25" outlineLevel="1">
      <c r="A240" s="239"/>
      <c r="B240" s="201"/>
      <c r="C240" s="502"/>
      <c r="D240" s="196">
        <f>'Перв. скв '!D240</f>
        <v>0</v>
      </c>
      <c r="E240" s="197">
        <f>'Перв. скв '!E240</f>
        <v>0</v>
      </c>
      <c r="F240" s="198">
        <f>'Перв. скв '!F240</f>
        <v>0</v>
      </c>
      <c r="G240" s="199">
        <f>'Перв. скв '!$V240*G$13</f>
        <v>0</v>
      </c>
      <c r="H240" s="199">
        <f>'Перв. скв '!$W240*G$13</f>
        <v>0</v>
      </c>
      <c r="I240" s="199">
        <f>'2'!$V240*I$13</f>
        <v>0</v>
      </c>
      <c r="J240" s="199">
        <f>'2'!$W240*I$13</f>
        <v>0</v>
      </c>
      <c r="K240" s="199">
        <f>'3'!$V240*K$13</f>
        <v>0</v>
      </c>
      <c r="L240" s="199">
        <f>'3'!$W240*K$13</f>
        <v>0</v>
      </c>
      <c r="M240" s="199">
        <f>'4'!$V240*M$13</f>
        <v>0</v>
      </c>
      <c r="N240" s="199">
        <f>'4'!$W240*M$13</f>
        <v>0</v>
      </c>
      <c r="O240" s="199">
        <f>'5'!$V240*O$13</f>
        <v>0</v>
      </c>
      <c r="P240" s="199">
        <f>'5'!$W240*O$13</f>
        <v>0</v>
      </c>
      <c r="Q240" s="199">
        <f>'6'!$V240*Q$13</f>
        <v>0</v>
      </c>
      <c r="R240" s="199">
        <f>'6'!$W240*Q$13</f>
        <v>0</v>
      </c>
      <c r="S240" s="199">
        <f>'7'!$V240*S$13</f>
        <v>0</v>
      </c>
      <c r="T240" s="199">
        <f>'7'!$W240*S$13</f>
        <v>0</v>
      </c>
      <c r="U240" s="199">
        <f>'8'!$V240*U$13</f>
        <v>0</v>
      </c>
      <c r="V240" s="199">
        <f>'8'!$W240*U$13</f>
        <v>0</v>
      </c>
      <c r="W240" s="199">
        <f>'9'!$V240*W$13</f>
        <v>0</v>
      </c>
      <c r="X240" s="199">
        <f>'9'!$W240*W$13</f>
        <v>0</v>
      </c>
      <c r="Y240" s="199">
        <f>ВЗ!$V240*Y$13</f>
        <v>0</v>
      </c>
      <c r="Z240" s="199">
        <f>ВЗ!$W240*Y$13</f>
        <v>0</v>
      </c>
      <c r="AA240" s="199">
        <f>'ГС без пил 1000м гор'!$V240*AA$13</f>
        <v>0</v>
      </c>
      <c r="AB240" s="199">
        <f>'ГС без пил 1000м гор'!$W240*AA$13</f>
        <v>0</v>
      </c>
      <c r="AC240" s="199">
        <f>'ГС пил 1500м гор'!$V240*AC$13</f>
        <v>0</v>
      </c>
      <c r="AD240" s="199">
        <f>'ГС пил 1500м гор'!$W240*AC$13</f>
        <v>0</v>
      </c>
      <c r="AE240" s="199">
        <f>'ГС без пилот 1500м гор'!$V240*AE$13</f>
        <v>0</v>
      </c>
      <c r="AF240" s="199">
        <f>'ГС без пилот 1500м гор'!$W240*AE$13</f>
        <v>0</v>
      </c>
      <c r="AG240" s="199">
        <f>'ГСЮра без пил МГРП'!$V240*AG$13</f>
        <v>0</v>
      </c>
      <c r="AH240" s="199">
        <f>'ГСЮра без пил МГРП'!$W240*AG$13</f>
        <v>0</v>
      </c>
      <c r="AI240" s="199">
        <f>'ГСЮра пил МСГРП'!$V240*AI$13</f>
        <v>0</v>
      </c>
      <c r="AJ240" s="199">
        <f>'ГСЮра пил МСГРП'!$W240*AI$13</f>
        <v>0</v>
      </c>
      <c r="AK240" s="199">
        <f>'ГСЮра керн ГИС'!$V240*AK$13</f>
        <v>0</v>
      </c>
      <c r="AL240" s="199">
        <f>'ГСЮра керн ГИС'!$W240*AK$13</f>
        <v>0</v>
      </c>
      <c r="AM240" s="199">
        <f>Посл.скв.!$V240*AM$13</f>
        <v>0</v>
      </c>
      <c r="AN240" s="199">
        <f>Посл.скв.!$W240*AM$13</f>
        <v>0</v>
      </c>
      <c r="AO240" s="199">
        <f t="shared" ref="AO240:AO247" si="45">AM240+AK240+AI240+AG240+AE240+AC240+AA240+Y240++W240+U240+S240+Q240+M240+O240+K240+I240+G240</f>
        <v>0</v>
      </c>
      <c r="AP240" s="199">
        <f t="shared" ref="AP240:AP247" si="46">AN240+AL240+AJ240+AH240+AF240+AD240+AB240+Z240++X240+V240+T240+R240+N240+P240+L240+J240+H240</f>
        <v>0</v>
      </c>
    </row>
    <row r="241" spans="1:42" ht="14.25" outlineLevel="1">
      <c r="A241" s="239"/>
      <c r="B241" s="201"/>
      <c r="C241" s="502"/>
      <c r="D241" s="196">
        <f>'Перв. скв '!D241</f>
        <v>0</v>
      </c>
      <c r="E241" s="197">
        <f>'Перв. скв '!E241</f>
        <v>0</v>
      </c>
      <c r="F241" s="198">
        <f>'Перв. скв '!F241</f>
        <v>0</v>
      </c>
      <c r="G241" s="199">
        <f>'Перв. скв '!$V241*G$13</f>
        <v>0</v>
      </c>
      <c r="H241" s="199">
        <f>'Перв. скв '!$W241*G$13</f>
        <v>0</v>
      </c>
      <c r="I241" s="199">
        <f>'2'!$V241*I$13</f>
        <v>0</v>
      </c>
      <c r="J241" s="199">
        <f>'2'!$W241*I$13</f>
        <v>0</v>
      </c>
      <c r="K241" s="199">
        <f>'3'!$V241*K$13</f>
        <v>0</v>
      </c>
      <c r="L241" s="199">
        <f>'3'!$W241*K$13</f>
        <v>0</v>
      </c>
      <c r="M241" s="199">
        <f>'4'!$V241*M$13</f>
        <v>0</v>
      </c>
      <c r="N241" s="199">
        <f>'4'!$W241*M$13</f>
        <v>0</v>
      </c>
      <c r="O241" s="199">
        <f>'5'!$V241*O$13</f>
        <v>0</v>
      </c>
      <c r="P241" s="199">
        <f>'5'!$W241*O$13</f>
        <v>0</v>
      </c>
      <c r="Q241" s="199">
        <f>'6'!$V241*Q$13</f>
        <v>0</v>
      </c>
      <c r="R241" s="199">
        <f>'6'!$W241*Q$13</f>
        <v>0</v>
      </c>
      <c r="S241" s="199">
        <f>'7'!$V241*S$13</f>
        <v>0</v>
      </c>
      <c r="T241" s="199">
        <f>'7'!$W241*S$13</f>
        <v>0</v>
      </c>
      <c r="U241" s="199">
        <f>'8'!$V241*U$13</f>
        <v>0</v>
      </c>
      <c r="V241" s="199">
        <f>'8'!$W241*U$13</f>
        <v>0</v>
      </c>
      <c r="W241" s="199">
        <f>'9'!$V241*W$13</f>
        <v>0</v>
      </c>
      <c r="X241" s="199">
        <f>'9'!$W241*W$13</f>
        <v>0</v>
      </c>
      <c r="Y241" s="199">
        <f>ВЗ!$V241*Y$13</f>
        <v>0</v>
      </c>
      <c r="Z241" s="199">
        <f>ВЗ!$W241*Y$13</f>
        <v>0</v>
      </c>
      <c r="AA241" s="199">
        <f>'ГС без пил 1000м гор'!$V241*AA$13</f>
        <v>0</v>
      </c>
      <c r="AB241" s="199">
        <f>'ГС без пил 1000м гор'!$W241*AA$13</f>
        <v>0</v>
      </c>
      <c r="AC241" s="199">
        <f>'ГС пил 1500м гор'!$V241*AC$13</f>
        <v>0</v>
      </c>
      <c r="AD241" s="199">
        <f>'ГС пил 1500м гор'!$W241*AC$13</f>
        <v>0</v>
      </c>
      <c r="AE241" s="199">
        <f>'ГС без пилот 1500м гор'!$V241*AE$13</f>
        <v>0</v>
      </c>
      <c r="AF241" s="199">
        <f>'ГС без пилот 1500м гор'!$W241*AE$13</f>
        <v>0</v>
      </c>
      <c r="AG241" s="199">
        <f>'ГСЮра без пил МГРП'!$V241*AG$13</f>
        <v>0</v>
      </c>
      <c r="AH241" s="199">
        <f>'ГСЮра без пил МГРП'!$W241*AG$13</f>
        <v>0</v>
      </c>
      <c r="AI241" s="199">
        <f>'ГСЮра пил МСГРП'!$V241*AI$13</f>
        <v>0</v>
      </c>
      <c r="AJ241" s="199">
        <f>'ГСЮра пил МСГРП'!$W241*AI$13</f>
        <v>0</v>
      </c>
      <c r="AK241" s="199">
        <f>'ГСЮра керн ГИС'!$V241*AK$13</f>
        <v>0</v>
      </c>
      <c r="AL241" s="199">
        <f>'ГСЮра керн ГИС'!$W241*AK$13</f>
        <v>0</v>
      </c>
      <c r="AM241" s="199">
        <f>Посл.скв.!$V241*AM$13</f>
        <v>0</v>
      </c>
      <c r="AN241" s="199">
        <f>Посл.скв.!$W241*AM$13</f>
        <v>0</v>
      </c>
      <c r="AO241" s="199">
        <f t="shared" si="45"/>
        <v>0</v>
      </c>
      <c r="AP241" s="199">
        <f t="shared" si="46"/>
        <v>0</v>
      </c>
    </row>
    <row r="242" spans="1:42" ht="14.25" outlineLevel="1">
      <c r="A242" s="239"/>
      <c r="B242" s="201"/>
      <c r="C242" s="502"/>
      <c r="D242" s="196">
        <f>'Перв. скв '!D242</f>
        <v>0</v>
      </c>
      <c r="E242" s="197">
        <f>'Перв. скв '!E242</f>
        <v>0</v>
      </c>
      <c r="F242" s="198">
        <f>'Перв. скв '!F242</f>
        <v>0</v>
      </c>
      <c r="G242" s="199">
        <f>'Перв. скв '!$V242*G$13</f>
        <v>0</v>
      </c>
      <c r="H242" s="199">
        <f>'Перв. скв '!$W242*G$13</f>
        <v>0</v>
      </c>
      <c r="I242" s="199">
        <f>'2'!$V242*I$13</f>
        <v>0</v>
      </c>
      <c r="J242" s="199">
        <f>'2'!$W242*I$13</f>
        <v>0</v>
      </c>
      <c r="K242" s="199">
        <f>'3'!$V242*K$13</f>
        <v>0</v>
      </c>
      <c r="L242" s="199">
        <f>'3'!$W242*K$13</f>
        <v>0</v>
      </c>
      <c r="M242" s="199">
        <f>'4'!$V242*M$13</f>
        <v>0</v>
      </c>
      <c r="N242" s="199">
        <f>'4'!$W242*M$13</f>
        <v>0</v>
      </c>
      <c r="O242" s="199">
        <f>'5'!$V242*O$13</f>
        <v>0</v>
      </c>
      <c r="P242" s="199">
        <f>'5'!$W242*O$13</f>
        <v>0</v>
      </c>
      <c r="Q242" s="199">
        <f>'6'!$V242*Q$13</f>
        <v>0</v>
      </c>
      <c r="R242" s="199">
        <f>'6'!$W242*Q$13</f>
        <v>0</v>
      </c>
      <c r="S242" s="199">
        <f>'7'!$V242*S$13</f>
        <v>0</v>
      </c>
      <c r="T242" s="199">
        <f>'7'!$W242*S$13</f>
        <v>0</v>
      </c>
      <c r="U242" s="199">
        <f>'8'!$V242*U$13</f>
        <v>0</v>
      </c>
      <c r="V242" s="199">
        <f>'8'!$W242*U$13</f>
        <v>0</v>
      </c>
      <c r="W242" s="199">
        <f>'9'!$V242*W$13</f>
        <v>0</v>
      </c>
      <c r="X242" s="199">
        <f>'9'!$W242*W$13</f>
        <v>0</v>
      </c>
      <c r="Y242" s="199">
        <f>ВЗ!$V242*Y$13</f>
        <v>0</v>
      </c>
      <c r="Z242" s="199">
        <f>ВЗ!$W242*Y$13</f>
        <v>0</v>
      </c>
      <c r="AA242" s="199">
        <f>'ГС без пил 1000м гор'!$V242*AA$13</f>
        <v>0</v>
      </c>
      <c r="AB242" s="199">
        <f>'ГС без пил 1000м гор'!$W242*AA$13</f>
        <v>0</v>
      </c>
      <c r="AC242" s="199">
        <f>'ГС пил 1500м гор'!$V242*AC$13</f>
        <v>0</v>
      </c>
      <c r="AD242" s="199">
        <f>'ГС пил 1500м гор'!$W242*AC$13</f>
        <v>0</v>
      </c>
      <c r="AE242" s="199">
        <f>'ГС без пилот 1500м гор'!$V242*AE$13</f>
        <v>0</v>
      </c>
      <c r="AF242" s="199">
        <f>'ГС без пилот 1500м гор'!$W242*AE$13</f>
        <v>0</v>
      </c>
      <c r="AG242" s="199">
        <f>'ГСЮра без пил МГРП'!$V242*AG$13</f>
        <v>0</v>
      </c>
      <c r="AH242" s="199">
        <f>'ГСЮра без пил МГРП'!$W242*AG$13</f>
        <v>0</v>
      </c>
      <c r="AI242" s="199">
        <f>'ГСЮра пил МСГРП'!$V242*AI$13</f>
        <v>0</v>
      </c>
      <c r="AJ242" s="199">
        <f>'ГСЮра пил МСГРП'!$W242*AI$13</f>
        <v>0</v>
      </c>
      <c r="AK242" s="199">
        <f>'ГСЮра керн ГИС'!$V242*AK$13</f>
        <v>0</v>
      </c>
      <c r="AL242" s="199">
        <f>'ГСЮра керн ГИС'!$W242*AK$13</f>
        <v>0</v>
      </c>
      <c r="AM242" s="199">
        <f>Посл.скв.!$V242*AM$13</f>
        <v>0</v>
      </c>
      <c r="AN242" s="199">
        <f>Посл.скв.!$W242*AM$13</f>
        <v>0</v>
      </c>
      <c r="AO242" s="199">
        <f t="shared" si="45"/>
        <v>0</v>
      </c>
      <c r="AP242" s="199">
        <f t="shared" si="46"/>
        <v>0</v>
      </c>
    </row>
    <row r="243" spans="1:42" ht="14.25" outlineLevel="1">
      <c r="A243" s="239"/>
      <c r="B243" s="201"/>
      <c r="C243" s="502"/>
      <c r="D243" s="196">
        <f>'Перв. скв '!D243</f>
        <v>0</v>
      </c>
      <c r="E243" s="197">
        <f>'Перв. скв '!E243</f>
        <v>0</v>
      </c>
      <c r="F243" s="198">
        <f>'Перв. скв '!F243</f>
        <v>0</v>
      </c>
      <c r="G243" s="199">
        <f>'Перв. скв '!$V243*G$13</f>
        <v>0</v>
      </c>
      <c r="H243" s="199">
        <f>'Перв. скв '!$W243*G$13</f>
        <v>0</v>
      </c>
      <c r="I243" s="199">
        <f>'2'!$V243*I$13</f>
        <v>0</v>
      </c>
      <c r="J243" s="199">
        <f>'2'!$W243*I$13</f>
        <v>0</v>
      </c>
      <c r="K243" s="199">
        <f>'3'!$V243*K$13</f>
        <v>0</v>
      </c>
      <c r="L243" s="199">
        <f>'3'!$W243*K$13</f>
        <v>0</v>
      </c>
      <c r="M243" s="199">
        <f>'4'!$V243*M$13</f>
        <v>0</v>
      </c>
      <c r="N243" s="199">
        <f>'4'!$W243*M$13</f>
        <v>0</v>
      </c>
      <c r="O243" s="199">
        <f>'5'!$V243*O$13</f>
        <v>0</v>
      </c>
      <c r="P243" s="199">
        <f>'5'!$W243*O$13</f>
        <v>0</v>
      </c>
      <c r="Q243" s="199">
        <f>'6'!$V243*Q$13</f>
        <v>0</v>
      </c>
      <c r="R243" s="199">
        <f>'6'!$W243*Q$13</f>
        <v>0</v>
      </c>
      <c r="S243" s="199">
        <f>'7'!$V243*S$13</f>
        <v>0</v>
      </c>
      <c r="T243" s="199">
        <f>'7'!$W243*S$13</f>
        <v>0</v>
      </c>
      <c r="U243" s="199">
        <f>'8'!$V243*U$13</f>
        <v>0</v>
      </c>
      <c r="V243" s="199">
        <f>'8'!$W243*U$13</f>
        <v>0</v>
      </c>
      <c r="W243" s="199">
        <f>'9'!$V243*W$13</f>
        <v>0</v>
      </c>
      <c r="X243" s="199">
        <f>'9'!$W243*W$13</f>
        <v>0</v>
      </c>
      <c r="Y243" s="199">
        <f>ВЗ!$V243*Y$13</f>
        <v>0</v>
      </c>
      <c r="Z243" s="199">
        <f>ВЗ!$W243*Y$13</f>
        <v>0</v>
      </c>
      <c r="AA243" s="199">
        <f>'ГС без пил 1000м гор'!$V243*AA$13</f>
        <v>0</v>
      </c>
      <c r="AB243" s="199">
        <f>'ГС без пил 1000м гор'!$W243*AA$13</f>
        <v>0</v>
      </c>
      <c r="AC243" s="199">
        <f>'ГС пил 1500м гор'!$V243*AC$13</f>
        <v>0</v>
      </c>
      <c r="AD243" s="199">
        <f>'ГС пил 1500м гор'!$W243*AC$13</f>
        <v>0</v>
      </c>
      <c r="AE243" s="199">
        <f>'ГС без пилот 1500м гор'!$V243*AE$13</f>
        <v>0</v>
      </c>
      <c r="AF243" s="199">
        <f>'ГС без пилот 1500м гор'!$W243*AE$13</f>
        <v>0</v>
      </c>
      <c r="AG243" s="199">
        <f>'ГСЮра без пил МГРП'!$V243*AG$13</f>
        <v>0</v>
      </c>
      <c r="AH243" s="199">
        <f>'ГСЮра без пил МГРП'!$W243*AG$13</f>
        <v>0</v>
      </c>
      <c r="AI243" s="199">
        <f>'ГСЮра пил МСГРП'!$V243*AI$13</f>
        <v>0</v>
      </c>
      <c r="AJ243" s="199">
        <f>'ГСЮра пил МСГРП'!$W243*AI$13</f>
        <v>0</v>
      </c>
      <c r="AK243" s="199">
        <f>'ГСЮра керн ГИС'!$V243*AK$13</f>
        <v>0</v>
      </c>
      <c r="AL243" s="199">
        <f>'ГСЮра керн ГИС'!$W243*AK$13</f>
        <v>0</v>
      </c>
      <c r="AM243" s="199">
        <f>Посл.скв.!$V243*AM$13</f>
        <v>0</v>
      </c>
      <c r="AN243" s="199">
        <f>Посл.скв.!$W243*AM$13</f>
        <v>0</v>
      </c>
      <c r="AO243" s="199">
        <f t="shared" si="45"/>
        <v>0</v>
      </c>
      <c r="AP243" s="199">
        <f t="shared" si="46"/>
        <v>0</v>
      </c>
    </row>
    <row r="244" spans="1:42" ht="14.25" outlineLevel="1">
      <c r="A244" s="239"/>
      <c r="B244" s="201"/>
      <c r="C244" s="502"/>
      <c r="D244" s="196">
        <f>'Перв. скв '!D244</f>
        <v>0</v>
      </c>
      <c r="E244" s="197">
        <f>'Перв. скв '!E244</f>
        <v>0</v>
      </c>
      <c r="F244" s="198">
        <f>'Перв. скв '!F244</f>
        <v>0</v>
      </c>
      <c r="G244" s="199">
        <f>'Перв. скв '!$V244*G$13</f>
        <v>0</v>
      </c>
      <c r="H244" s="199">
        <f>'Перв. скв '!$W244*G$13</f>
        <v>0</v>
      </c>
      <c r="I244" s="199">
        <f>'2'!$V244*I$13</f>
        <v>0</v>
      </c>
      <c r="J244" s="199">
        <f>'2'!$W244*I$13</f>
        <v>0</v>
      </c>
      <c r="K244" s="199">
        <f>'3'!$V244*K$13</f>
        <v>0</v>
      </c>
      <c r="L244" s="199">
        <f>'3'!$W244*K$13</f>
        <v>0</v>
      </c>
      <c r="M244" s="199">
        <f>'4'!$V244*M$13</f>
        <v>0</v>
      </c>
      <c r="N244" s="199">
        <f>'4'!$W244*M$13</f>
        <v>0</v>
      </c>
      <c r="O244" s="199">
        <f>'5'!$V244*O$13</f>
        <v>0</v>
      </c>
      <c r="P244" s="199">
        <f>'5'!$W244*O$13</f>
        <v>0</v>
      </c>
      <c r="Q244" s="199">
        <f>'6'!$V244*Q$13</f>
        <v>0</v>
      </c>
      <c r="R244" s="199">
        <f>'6'!$W244*Q$13</f>
        <v>0</v>
      </c>
      <c r="S244" s="199">
        <f>'7'!$V244*S$13</f>
        <v>0</v>
      </c>
      <c r="T244" s="199">
        <f>'7'!$W244*S$13</f>
        <v>0</v>
      </c>
      <c r="U244" s="199">
        <f>'8'!$V244*U$13</f>
        <v>0</v>
      </c>
      <c r="V244" s="199">
        <f>'8'!$W244*U$13</f>
        <v>0</v>
      </c>
      <c r="W244" s="199">
        <f>'9'!$V244*W$13</f>
        <v>0</v>
      </c>
      <c r="X244" s="199">
        <f>'9'!$W244*W$13</f>
        <v>0</v>
      </c>
      <c r="Y244" s="199">
        <f>ВЗ!$V244*Y$13</f>
        <v>0</v>
      </c>
      <c r="Z244" s="199">
        <f>ВЗ!$W244*Y$13</f>
        <v>0</v>
      </c>
      <c r="AA244" s="199">
        <f>'ГС без пил 1000м гор'!$V244*AA$13</f>
        <v>0</v>
      </c>
      <c r="AB244" s="199">
        <f>'ГС без пил 1000м гор'!$W244*AA$13</f>
        <v>0</v>
      </c>
      <c r="AC244" s="199">
        <f>'ГС пил 1500м гор'!$V244*AC$13</f>
        <v>0</v>
      </c>
      <c r="AD244" s="199">
        <f>'ГС пил 1500м гор'!$W244*AC$13</f>
        <v>0</v>
      </c>
      <c r="AE244" s="199">
        <f>'ГС без пилот 1500м гор'!$V244*AE$13</f>
        <v>0</v>
      </c>
      <c r="AF244" s="199">
        <f>'ГС без пилот 1500м гор'!$W244*AE$13</f>
        <v>0</v>
      </c>
      <c r="AG244" s="199">
        <f>'ГСЮра без пил МГРП'!$V244*AG$13</f>
        <v>0</v>
      </c>
      <c r="AH244" s="199">
        <f>'ГСЮра без пил МГРП'!$W244*AG$13</f>
        <v>0</v>
      </c>
      <c r="AI244" s="199">
        <f>'ГСЮра пил МСГРП'!$V244*AI$13</f>
        <v>0</v>
      </c>
      <c r="AJ244" s="199">
        <f>'ГСЮра пил МСГРП'!$W244*AI$13</f>
        <v>0</v>
      </c>
      <c r="AK244" s="199">
        <f>'ГСЮра керн ГИС'!$V244*AK$13</f>
        <v>0</v>
      </c>
      <c r="AL244" s="199">
        <f>'ГСЮра керн ГИС'!$W244*AK$13</f>
        <v>0</v>
      </c>
      <c r="AM244" s="199">
        <f>Посл.скв.!$V244*AM$13</f>
        <v>0</v>
      </c>
      <c r="AN244" s="199">
        <f>Посл.скв.!$W244*AM$13</f>
        <v>0</v>
      </c>
      <c r="AO244" s="199">
        <f t="shared" si="45"/>
        <v>0</v>
      </c>
      <c r="AP244" s="199">
        <f t="shared" si="46"/>
        <v>0</v>
      </c>
    </row>
    <row r="245" spans="1:42" ht="14.25" outlineLevel="1">
      <c r="A245" s="239"/>
      <c r="B245" s="201"/>
      <c r="C245" s="502"/>
      <c r="D245" s="196">
        <f>'Перв. скв '!D245</f>
        <v>0</v>
      </c>
      <c r="E245" s="197">
        <f>'Перв. скв '!E245</f>
        <v>0</v>
      </c>
      <c r="F245" s="198">
        <f>'Перв. скв '!F245</f>
        <v>0</v>
      </c>
      <c r="G245" s="199">
        <f>'Перв. скв '!$V245*G$13</f>
        <v>0</v>
      </c>
      <c r="H245" s="199">
        <f>'Перв. скв '!$W245*G$13</f>
        <v>0</v>
      </c>
      <c r="I245" s="199">
        <f>'2'!$V245*I$13</f>
        <v>0</v>
      </c>
      <c r="J245" s="199">
        <f>'2'!$W245*I$13</f>
        <v>0</v>
      </c>
      <c r="K245" s="199">
        <f>'3'!$V245*K$13</f>
        <v>0</v>
      </c>
      <c r="L245" s="199">
        <f>'3'!$W245*K$13</f>
        <v>0</v>
      </c>
      <c r="M245" s="199">
        <f>'4'!$V245*M$13</f>
        <v>0</v>
      </c>
      <c r="N245" s="199">
        <f>'4'!$W245*M$13</f>
        <v>0</v>
      </c>
      <c r="O245" s="199">
        <f>'5'!$V245*O$13</f>
        <v>0</v>
      </c>
      <c r="P245" s="199">
        <f>'5'!$W245*O$13</f>
        <v>0</v>
      </c>
      <c r="Q245" s="199">
        <f>'6'!$V245*Q$13</f>
        <v>0</v>
      </c>
      <c r="R245" s="199">
        <f>'6'!$W245*Q$13</f>
        <v>0</v>
      </c>
      <c r="S245" s="199">
        <f>'7'!$V245*S$13</f>
        <v>0</v>
      </c>
      <c r="T245" s="199">
        <f>'7'!$W245*S$13</f>
        <v>0</v>
      </c>
      <c r="U245" s="199">
        <f>'8'!$V245*U$13</f>
        <v>0</v>
      </c>
      <c r="V245" s="199">
        <f>'8'!$W245*U$13</f>
        <v>0</v>
      </c>
      <c r="W245" s="199">
        <f>'9'!$V245*W$13</f>
        <v>0</v>
      </c>
      <c r="X245" s="199">
        <f>'9'!$W245*W$13</f>
        <v>0</v>
      </c>
      <c r="Y245" s="199">
        <f>ВЗ!$V245*Y$13</f>
        <v>0</v>
      </c>
      <c r="Z245" s="199">
        <f>ВЗ!$W245*Y$13</f>
        <v>0</v>
      </c>
      <c r="AA245" s="199">
        <f>'ГС без пил 1000м гор'!$V245*AA$13</f>
        <v>0</v>
      </c>
      <c r="AB245" s="199">
        <f>'ГС без пил 1000м гор'!$W245*AA$13</f>
        <v>0</v>
      </c>
      <c r="AC245" s="199">
        <f>'ГС пил 1500м гор'!$V245*AC$13</f>
        <v>0</v>
      </c>
      <c r="AD245" s="199">
        <f>'ГС пил 1500м гор'!$W245*AC$13</f>
        <v>0</v>
      </c>
      <c r="AE245" s="199">
        <f>'ГС без пилот 1500м гор'!$V245*AE$13</f>
        <v>0</v>
      </c>
      <c r="AF245" s="199">
        <f>'ГС без пилот 1500м гор'!$W245*AE$13</f>
        <v>0</v>
      </c>
      <c r="AG245" s="199">
        <f>'ГСЮра без пил МГРП'!$V245*AG$13</f>
        <v>0</v>
      </c>
      <c r="AH245" s="199">
        <f>'ГСЮра без пил МГРП'!$W245*AG$13</f>
        <v>0</v>
      </c>
      <c r="AI245" s="199">
        <f>'ГСЮра пил МСГРП'!$V245*AI$13</f>
        <v>0</v>
      </c>
      <c r="AJ245" s="199">
        <f>'ГСЮра пил МСГРП'!$W245*AI$13</f>
        <v>0</v>
      </c>
      <c r="AK245" s="199">
        <f>'ГСЮра керн ГИС'!$V245*AK$13</f>
        <v>0</v>
      </c>
      <c r="AL245" s="199">
        <f>'ГСЮра керн ГИС'!$W245*AK$13</f>
        <v>0</v>
      </c>
      <c r="AM245" s="199">
        <f>Посл.скв.!$V245*AM$13</f>
        <v>0</v>
      </c>
      <c r="AN245" s="199">
        <f>Посл.скв.!$W245*AM$13</f>
        <v>0</v>
      </c>
      <c r="AO245" s="199">
        <f t="shared" si="45"/>
        <v>0</v>
      </c>
      <c r="AP245" s="199">
        <f t="shared" si="46"/>
        <v>0</v>
      </c>
    </row>
    <row r="246" spans="1:42" ht="14.25" outlineLevel="1">
      <c r="A246" s="239"/>
      <c r="B246" s="201"/>
      <c r="C246" s="502"/>
      <c r="D246" s="196">
        <f>'Перв. скв '!D246</f>
        <v>0</v>
      </c>
      <c r="E246" s="197">
        <f>'Перв. скв '!E246</f>
        <v>0</v>
      </c>
      <c r="F246" s="198">
        <f>'Перв. скв '!F246</f>
        <v>0</v>
      </c>
      <c r="G246" s="199">
        <f>'Перв. скв '!$V246*G$13</f>
        <v>0</v>
      </c>
      <c r="H246" s="199">
        <f>'Перв. скв '!$W246*G$13</f>
        <v>0</v>
      </c>
      <c r="I246" s="199">
        <f>'2'!$V246*I$13</f>
        <v>0</v>
      </c>
      <c r="J246" s="199">
        <f>'2'!$W246*I$13</f>
        <v>0</v>
      </c>
      <c r="K246" s="199">
        <f>'3'!$V246*K$13</f>
        <v>0</v>
      </c>
      <c r="L246" s="199">
        <f>'3'!$W246*K$13</f>
        <v>0</v>
      </c>
      <c r="M246" s="199">
        <f>'4'!$V246*M$13</f>
        <v>0</v>
      </c>
      <c r="N246" s="199">
        <f>'4'!$W246*M$13</f>
        <v>0</v>
      </c>
      <c r="O246" s="199">
        <f>'5'!$V246*O$13</f>
        <v>0</v>
      </c>
      <c r="P246" s="199">
        <f>'5'!$W246*O$13</f>
        <v>0</v>
      </c>
      <c r="Q246" s="199">
        <f>'6'!$V246*Q$13</f>
        <v>0</v>
      </c>
      <c r="R246" s="199">
        <f>'6'!$W246*Q$13</f>
        <v>0</v>
      </c>
      <c r="S246" s="199">
        <f>'7'!$V246*S$13</f>
        <v>0</v>
      </c>
      <c r="T246" s="199">
        <f>'7'!$W246*S$13</f>
        <v>0</v>
      </c>
      <c r="U246" s="199">
        <f>'8'!$V246*U$13</f>
        <v>0</v>
      </c>
      <c r="V246" s="199">
        <f>'8'!$W246*U$13</f>
        <v>0</v>
      </c>
      <c r="W246" s="199">
        <f>'9'!$V246*W$13</f>
        <v>0</v>
      </c>
      <c r="X246" s="199">
        <f>'9'!$W246*W$13</f>
        <v>0</v>
      </c>
      <c r="Y246" s="199">
        <f>ВЗ!$V246*Y$13</f>
        <v>0</v>
      </c>
      <c r="Z246" s="199">
        <f>ВЗ!$W246*Y$13</f>
        <v>0</v>
      </c>
      <c r="AA246" s="199">
        <f>'ГС без пил 1000м гор'!$V246*AA$13</f>
        <v>0</v>
      </c>
      <c r="AB246" s="199">
        <f>'ГС без пил 1000м гор'!$W246*AA$13</f>
        <v>0</v>
      </c>
      <c r="AC246" s="199">
        <f>'ГС пил 1500м гор'!$V246*AC$13</f>
        <v>0</v>
      </c>
      <c r="AD246" s="199">
        <f>'ГС пил 1500м гор'!$W246*AC$13</f>
        <v>0</v>
      </c>
      <c r="AE246" s="199">
        <f>'ГС без пилот 1500м гор'!$V246*AE$13</f>
        <v>0</v>
      </c>
      <c r="AF246" s="199">
        <f>'ГС без пилот 1500м гор'!$W246*AE$13</f>
        <v>0</v>
      </c>
      <c r="AG246" s="199">
        <f>'ГСЮра без пил МГРП'!$V246*AG$13</f>
        <v>0</v>
      </c>
      <c r="AH246" s="199">
        <f>'ГСЮра без пил МГРП'!$W246*AG$13</f>
        <v>0</v>
      </c>
      <c r="AI246" s="199">
        <f>'ГСЮра пил МСГРП'!$V246*AI$13</f>
        <v>0</v>
      </c>
      <c r="AJ246" s="199">
        <f>'ГСЮра пил МСГРП'!$W246*AI$13</f>
        <v>0</v>
      </c>
      <c r="AK246" s="199">
        <f>'ГСЮра керн ГИС'!$V246*AK$13</f>
        <v>0</v>
      </c>
      <c r="AL246" s="199">
        <f>'ГСЮра керн ГИС'!$W246*AK$13</f>
        <v>0</v>
      </c>
      <c r="AM246" s="199">
        <f>Посл.скв.!$V246*AM$13</f>
        <v>0</v>
      </c>
      <c r="AN246" s="199">
        <f>Посл.скв.!$W246*AM$13</f>
        <v>0</v>
      </c>
      <c r="AO246" s="199">
        <f t="shared" si="45"/>
        <v>0</v>
      </c>
      <c r="AP246" s="199">
        <f t="shared" si="46"/>
        <v>0</v>
      </c>
    </row>
    <row r="247" spans="1:42" ht="15" outlineLevel="1" thickBot="1">
      <c r="A247" s="239"/>
      <c r="B247" s="201"/>
      <c r="C247" s="503"/>
      <c r="D247" s="196">
        <f>'Перв. скв '!D247</f>
        <v>0</v>
      </c>
      <c r="E247" s="197">
        <f>'Перв. скв '!E247</f>
        <v>0</v>
      </c>
      <c r="F247" s="198">
        <f>'Перв. скв '!F247</f>
        <v>0</v>
      </c>
      <c r="G247" s="199">
        <f>'Перв. скв '!$V247*G$13</f>
        <v>0</v>
      </c>
      <c r="H247" s="199">
        <f>'Перв. скв '!$W247*G$13</f>
        <v>0</v>
      </c>
      <c r="I247" s="199">
        <f>'2'!$V247*I$13</f>
        <v>0</v>
      </c>
      <c r="J247" s="199">
        <f>'2'!$W247*I$13</f>
        <v>0</v>
      </c>
      <c r="K247" s="199">
        <f>'3'!$V247*K$13</f>
        <v>0</v>
      </c>
      <c r="L247" s="199">
        <f>'3'!$W247*K$13</f>
        <v>0</v>
      </c>
      <c r="M247" s="199">
        <f>'4'!$V247*M$13</f>
        <v>0</v>
      </c>
      <c r="N247" s="199">
        <f>'4'!$W247*M$13</f>
        <v>0</v>
      </c>
      <c r="O247" s="199">
        <f>'5'!$V247*O$13</f>
        <v>0</v>
      </c>
      <c r="P247" s="199">
        <f>'5'!$W247*O$13</f>
        <v>0</v>
      </c>
      <c r="Q247" s="199">
        <f>'6'!$V247*Q$13</f>
        <v>0</v>
      </c>
      <c r="R247" s="199">
        <f>'6'!$W247*Q$13</f>
        <v>0</v>
      </c>
      <c r="S247" s="199">
        <f>'7'!$V247*S$13</f>
        <v>0</v>
      </c>
      <c r="T247" s="199">
        <f>'7'!$W247*S$13</f>
        <v>0</v>
      </c>
      <c r="U247" s="199">
        <f>'8'!$V247*U$13</f>
        <v>0</v>
      </c>
      <c r="V247" s="199">
        <f>'8'!$W247*U$13</f>
        <v>0</v>
      </c>
      <c r="W247" s="199">
        <f>'9'!$V247*W$13</f>
        <v>0</v>
      </c>
      <c r="X247" s="199">
        <f>'9'!$W247*W$13</f>
        <v>0</v>
      </c>
      <c r="Y247" s="199">
        <f>ВЗ!$V247*Y$13</f>
        <v>0</v>
      </c>
      <c r="Z247" s="199">
        <f>ВЗ!$W247*Y$13</f>
        <v>0</v>
      </c>
      <c r="AA247" s="199">
        <f>'ГС без пил 1000м гор'!$V247*AA$13</f>
        <v>0</v>
      </c>
      <c r="AB247" s="199">
        <f>'ГС без пил 1000м гор'!$W247*AA$13</f>
        <v>0</v>
      </c>
      <c r="AC247" s="199">
        <f>'ГС пил 1500м гор'!$V247*AC$13</f>
        <v>0</v>
      </c>
      <c r="AD247" s="199">
        <f>'ГС пил 1500м гор'!$W247*AC$13</f>
        <v>0</v>
      </c>
      <c r="AE247" s="199">
        <f>'ГС без пилот 1500м гор'!$V247*AE$13</f>
        <v>0</v>
      </c>
      <c r="AF247" s="199">
        <f>'ГС без пилот 1500м гор'!$W247*AE$13</f>
        <v>0</v>
      </c>
      <c r="AG247" s="199">
        <f>'ГСЮра без пил МГРП'!$V247*AG$13</f>
        <v>0</v>
      </c>
      <c r="AH247" s="199">
        <f>'ГСЮра без пил МГРП'!$W247*AG$13</f>
        <v>0</v>
      </c>
      <c r="AI247" s="199">
        <f>'ГСЮра пил МСГРП'!$V247*AI$13</f>
        <v>0</v>
      </c>
      <c r="AJ247" s="199">
        <f>'ГСЮра пил МСГРП'!$W247*AI$13</f>
        <v>0</v>
      </c>
      <c r="AK247" s="199">
        <f>'ГСЮра керн ГИС'!$V247*AK$13</f>
        <v>0</v>
      </c>
      <c r="AL247" s="199">
        <f>'ГСЮра керн ГИС'!$W247*AK$13</f>
        <v>0</v>
      </c>
      <c r="AM247" s="199">
        <f>Посл.скв.!$V247*AM$13</f>
        <v>0</v>
      </c>
      <c r="AN247" s="199">
        <f>Посл.скв.!$W247*AM$13</f>
        <v>0</v>
      </c>
      <c r="AO247" s="199">
        <f t="shared" si="45"/>
        <v>0</v>
      </c>
      <c r="AP247" s="199">
        <f t="shared" si="46"/>
        <v>0</v>
      </c>
    </row>
    <row r="248" spans="1:42" ht="15" thickBot="1">
      <c r="A248" s="232"/>
      <c r="B248" s="233"/>
      <c r="C248" s="473" t="s">
        <v>41</v>
      </c>
      <c r="D248" s="474"/>
      <c r="E248" s="474"/>
      <c r="F248" s="474"/>
      <c r="G248" s="473"/>
      <c r="H248" s="474"/>
      <c r="I248" s="474"/>
      <c r="J248" s="474"/>
      <c r="K248" s="473"/>
      <c r="L248" s="474"/>
      <c r="M248" s="474"/>
      <c r="N248" s="474"/>
      <c r="O248" s="473"/>
      <c r="P248" s="474"/>
      <c r="Q248" s="474"/>
      <c r="R248" s="474"/>
      <c r="S248" s="473"/>
      <c r="T248" s="474"/>
      <c r="U248" s="474"/>
      <c r="V248" s="474"/>
      <c r="W248" s="473"/>
      <c r="X248" s="474"/>
      <c r="Y248" s="474"/>
      <c r="Z248" s="474"/>
      <c r="AA248" s="473"/>
      <c r="AB248" s="474"/>
      <c r="AC248" s="474"/>
      <c r="AD248" s="474"/>
      <c r="AE248" s="473"/>
      <c r="AF248" s="474"/>
      <c r="AG248" s="474"/>
      <c r="AH248" s="474"/>
      <c r="AI248" s="473"/>
      <c r="AJ248" s="474"/>
      <c r="AK248" s="474"/>
      <c r="AL248" s="474"/>
      <c r="AM248" s="473"/>
      <c r="AN248" s="474"/>
      <c r="AO248" s="474"/>
      <c r="AP248" s="474"/>
    </row>
    <row r="249" spans="1:42" ht="15" outlineLevel="1" collapsed="1">
      <c r="A249" s="202"/>
      <c r="B249" s="201"/>
      <c r="C249" s="192">
        <f>'Перв. скв '!C249</f>
        <v>0</v>
      </c>
      <c r="D249" s="193" t="s">
        <v>162</v>
      </c>
      <c r="E249" s="230"/>
      <c r="F249" s="230"/>
      <c r="G249" s="231"/>
      <c r="H249" s="231"/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  <c r="V249" s="230"/>
      <c r="W249" s="230"/>
      <c r="X249" s="230"/>
      <c r="Y249" s="230"/>
      <c r="Z249" s="230"/>
      <c r="AA249" s="230"/>
      <c r="AB249" s="230"/>
      <c r="AC249" s="230"/>
      <c r="AD249" s="230"/>
      <c r="AE249" s="230"/>
      <c r="AF249" s="230"/>
      <c r="AG249" s="230"/>
      <c r="AH249" s="230"/>
      <c r="AI249" s="230"/>
      <c r="AJ249" s="230"/>
      <c r="AK249" s="230"/>
      <c r="AL249" s="230"/>
      <c r="AM249" s="230"/>
      <c r="AN249" s="230"/>
      <c r="AO249" s="230"/>
      <c r="AP249" s="230"/>
    </row>
    <row r="250" spans="1:42" ht="14.25" outlineLevel="1">
      <c r="A250" s="202"/>
      <c r="B250" s="201"/>
      <c r="C250" s="501" t="str">
        <f>'Перв. скв '!C250</f>
        <v>Прочие работы/ услуги, отсутствующие в перечне выше.</v>
      </c>
      <c r="D250" s="196" t="str">
        <f>'Перв. скв '!D250</f>
        <v>Прочие (АУР)</v>
      </c>
      <c r="E250" s="197">
        <f>'Перв. скв '!E250</f>
        <v>0</v>
      </c>
      <c r="F250" s="198">
        <f>'Перв. скв '!F250</f>
        <v>0</v>
      </c>
      <c r="G250" s="199">
        <f>'Перв. скв '!$V250*G$13</f>
        <v>2</v>
      </c>
      <c r="H250" s="199">
        <f>'Перв. скв '!$W250*G$13</f>
        <v>6740075.271311841</v>
      </c>
      <c r="I250" s="199">
        <f>'2'!$V250*I$13</f>
        <v>0</v>
      </c>
      <c r="J250" s="199">
        <f>'2'!$W250*I$13</f>
        <v>0</v>
      </c>
      <c r="K250" s="199">
        <f>'3'!$V250*K$13</f>
        <v>0</v>
      </c>
      <c r="L250" s="199">
        <f>'3'!$W250*K$13</f>
        <v>0</v>
      </c>
      <c r="M250" s="199">
        <f>'4'!$V250*M$13</f>
        <v>0</v>
      </c>
      <c r="N250" s="199">
        <f>'4'!$W250*M$13</f>
        <v>0</v>
      </c>
      <c r="O250" s="199">
        <f>'5'!$V250*O$13</f>
        <v>0</v>
      </c>
      <c r="P250" s="199">
        <f>'5'!$W250*O$13</f>
        <v>0</v>
      </c>
      <c r="Q250" s="199">
        <f>'6'!$V250*Q$13</f>
        <v>0</v>
      </c>
      <c r="R250" s="199">
        <f>'6'!$W250*Q$13</f>
        <v>0</v>
      </c>
      <c r="S250" s="199">
        <f>'7'!$V250*S$13</f>
        <v>0</v>
      </c>
      <c r="T250" s="199">
        <f>'7'!$W250*S$13</f>
        <v>0</v>
      </c>
      <c r="U250" s="199">
        <f>'8'!$V250*U$13</f>
        <v>0</v>
      </c>
      <c r="V250" s="199">
        <f>'8'!$W250*U$13</f>
        <v>0</v>
      </c>
      <c r="W250" s="199">
        <f>'9'!$V250*W$13</f>
        <v>0</v>
      </c>
      <c r="X250" s="199">
        <f>'9'!$W250*W$13</f>
        <v>0</v>
      </c>
      <c r="Y250" s="199">
        <f>ВЗ!$V250*Y$13</f>
        <v>2</v>
      </c>
      <c r="Z250" s="199">
        <f>ВЗ!$W250*Y$13</f>
        <v>1198528.2399999998</v>
      </c>
      <c r="AA250" s="199">
        <f>'ГС без пил 1000м гор'!$V250*AA$13</f>
        <v>8</v>
      </c>
      <c r="AB250" s="199">
        <f>'ГС без пил 1000м гор'!$W250*AA$13</f>
        <v>28814464.710000001</v>
      </c>
      <c r="AC250" s="199">
        <f>'ГС пил 1500м гор'!$V250*AC$13</f>
        <v>0</v>
      </c>
      <c r="AD250" s="199">
        <f>'ГС пил 1500м гор'!$W250*AC$13</f>
        <v>0</v>
      </c>
      <c r="AE250" s="199">
        <f>'ГС без пилот 1500м гор'!$V250*AE$13</f>
        <v>6</v>
      </c>
      <c r="AF250" s="199">
        <f>'ГС без пилот 1500м гор'!$W250*AE$13</f>
        <v>22346209.419999998</v>
      </c>
      <c r="AG250" s="199">
        <f>'ГСЮра без пил МГРП'!$V250*AG$13</f>
        <v>9</v>
      </c>
      <c r="AH250" s="199">
        <f>'ГСЮра без пил МГРП'!$W250*AG$13</f>
        <v>30330338.720903285</v>
      </c>
      <c r="AI250" s="199">
        <f>'ГСЮра пил МСГРП'!$V250*AI$13</f>
        <v>4</v>
      </c>
      <c r="AJ250" s="199">
        <f>'ГСЮра пил МСГРП'!$W250*AI$13</f>
        <v>15034252.71380813</v>
      </c>
      <c r="AK250" s="199">
        <f>'ГСЮра керн ГИС'!$V250*AK$13</f>
        <v>1</v>
      </c>
      <c r="AL250" s="199">
        <f>'ГСЮра керн ГИС'!$W250*AK$13</f>
        <v>4388608.2299999995</v>
      </c>
      <c r="AM250" s="199">
        <f>Посл.скв.!$V250*AM$13</f>
        <v>0</v>
      </c>
      <c r="AN250" s="199">
        <f>Посл.скв.!$W250*AM$13</f>
        <v>0</v>
      </c>
      <c r="AO250" s="199">
        <f t="shared" ref="AO250:AO259" si="47">AM250+AK250+AI250+AG250+AE250+AC250+AA250+Y250++W250+U250+S250+Q250+M250+O250+K250+I250+G250</f>
        <v>32</v>
      </c>
      <c r="AP250" s="199">
        <f t="shared" ref="AP250:AP259" si="48">AN250+AL250+AJ250+AH250+AF250+AD250+AB250+Z250++X250+V250+T250+R250+N250+P250+L250+J250+H250</f>
        <v>108852477.30602324</v>
      </c>
    </row>
    <row r="251" spans="1:42" ht="14.25" outlineLevel="1">
      <c r="A251" s="202"/>
      <c r="B251" s="201"/>
      <c r="C251" s="502"/>
      <c r="D251" s="196" t="str">
        <f>'Перв. скв '!D251</f>
        <v>Прочие</v>
      </c>
      <c r="E251" s="197">
        <f>'Перв. скв '!E251</f>
        <v>0</v>
      </c>
      <c r="F251" s="198">
        <f>'Перв. скв '!F251</f>
        <v>0</v>
      </c>
      <c r="G251" s="199">
        <f>'Перв. скв '!$V251*G$13</f>
        <v>0</v>
      </c>
      <c r="H251" s="199">
        <f>'Перв. скв '!$W251*G$13</f>
        <v>0</v>
      </c>
      <c r="I251" s="199">
        <f>'2'!$V251*I$13</f>
        <v>0</v>
      </c>
      <c r="J251" s="199">
        <f>'2'!$W251*I$13</f>
        <v>0</v>
      </c>
      <c r="K251" s="199">
        <f>'3'!$V251*K$13</f>
        <v>0</v>
      </c>
      <c r="L251" s="199">
        <f>'3'!$W251*K$13</f>
        <v>0</v>
      </c>
      <c r="M251" s="199">
        <f>'4'!$V251*M$13</f>
        <v>0</v>
      </c>
      <c r="N251" s="199">
        <f>'4'!$W251*M$13</f>
        <v>0</v>
      </c>
      <c r="O251" s="199">
        <f>'5'!$V251*O$13</f>
        <v>0</v>
      </c>
      <c r="P251" s="199">
        <f>'5'!$W251*O$13</f>
        <v>0</v>
      </c>
      <c r="Q251" s="199">
        <f>'6'!$V251*Q$13</f>
        <v>0</v>
      </c>
      <c r="R251" s="199">
        <f>'6'!$W251*Q$13</f>
        <v>0</v>
      </c>
      <c r="S251" s="199">
        <f>'7'!$V251*S$13</f>
        <v>0</v>
      </c>
      <c r="T251" s="199">
        <f>'7'!$W251*S$13</f>
        <v>0</v>
      </c>
      <c r="U251" s="199">
        <f>'8'!$V251*U$13</f>
        <v>0</v>
      </c>
      <c r="V251" s="199">
        <f>'8'!$W251*U$13</f>
        <v>0</v>
      </c>
      <c r="W251" s="199">
        <f>'9'!$V251*W$13</f>
        <v>0</v>
      </c>
      <c r="X251" s="199">
        <f>'9'!$W251*W$13</f>
        <v>0</v>
      </c>
      <c r="Y251" s="199">
        <f>ВЗ!$V251*Y$13</f>
        <v>0</v>
      </c>
      <c r="Z251" s="199">
        <f>ВЗ!$W251*Y$13</f>
        <v>0</v>
      </c>
      <c r="AA251" s="199">
        <f>'ГС без пил 1000м гор'!$V251*AA$13</f>
        <v>0</v>
      </c>
      <c r="AB251" s="199">
        <f>'ГС без пил 1000м гор'!$W251*AA$13</f>
        <v>0</v>
      </c>
      <c r="AC251" s="199">
        <f>'ГС пил 1500м гор'!$V251*AC$13</f>
        <v>0</v>
      </c>
      <c r="AD251" s="199">
        <f>'ГС пил 1500м гор'!$W251*AC$13</f>
        <v>0</v>
      </c>
      <c r="AE251" s="199">
        <f>'ГС без пилот 1500м гор'!$V251*AE$13</f>
        <v>0</v>
      </c>
      <c r="AF251" s="199">
        <f>'ГС без пилот 1500м гор'!$W251*AE$13</f>
        <v>0</v>
      </c>
      <c r="AG251" s="199">
        <f>'ГСЮра без пил МГРП'!$V251*AG$13</f>
        <v>0</v>
      </c>
      <c r="AH251" s="199">
        <f>'ГСЮра без пил МГРП'!$W251*AG$13</f>
        <v>0</v>
      </c>
      <c r="AI251" s="199">
        <f>'ГСЮра пил МСГРП'!$V251*AI$13</f>
        <v>0</v>
      </c>
      <c r="AJ251" s="199">
        <f>'ГСЮра пил МСГРП'!$W251*AI$13</f>
        <v>0</v>
      </c>
      <c r="AK251" s="199">
        <f>'ГСЮра керн ГИС'!$V251*AK$13</f>
        <v>0</v>
      </c>
      <c r="AL251" s="199">
        <f>'ГСЮра керн ГИС'!$W251*AK$13</f>
        <v>0</v>
      </c>
      <c r="AM251" s="199">
        <f>Посл.скв.!$V251*AM$13</f>
        <v>0</v>
      </c>
      <c r="AN251" s="199">
        <f>Посл.скв.!$W251*AM$13</f>
        <v>0</v>
      </c>
      <c r="AO251" s="199">
        <f t="shared" si="47"/>
        <v>0</v>
      </c>
      <c r="AP251" s="199">
        <f t="shared" si="48"/>
        <v>0</v>
      </c>
    </row>
    <row r="252" spans="1:42" ht="14.25" outlineLevel="1">
      <c r="A252" s="202"/>
      <c r="B252" s="201"/>
      <c r="C252" s="502"/>
      <c r="D252" s="196" t="str">
        <f>'Перв. скв '!D252</f>
        <v>Прочие</v>
      </c>
      <c r="E252" s="197">
        <f>'Перв. скв '!E252</f>
        <v>0</v>
      </c>
      <c r="F252" s="198">
        <f>'Перв. скв '!F252</f>
        <v>0</v>
      </c>
      <c r="G252" s="199">
        <f>'Перв. скв '!$V252*G$13</f>
        <v>0</v>
      </c>
      <c r="H252" s="199">
        <f>'Перв. скв '!$W252*G$13</f>
        <v>0</v>
      </c>
      <c r="I252" s="199">
        <f>'2'!$V252*I$13</f>
        <v>0</v>
      </c>
      <c r="J252" s="199">
        <f>'2'!$W252*I$13</f>
        <v>0</v>
      </c>
      <c r="K252" s="199">
        <f>'3'!$V252*K$13</f>
        <v>0</v>
      </c>
      <c r="L252" s="199">
        <f>'3'!$W252*K$13</f>
        <v>0</v>
      </c>
      <c r="M252" s="199">
        <f>'4'!$V252*M$13</f>
        <v>0</v>
      </c>
      <c r="N252" s="199">
        <f>'4'!$W252*M$13</f>
        <v>0</v>
      </c>
      <c r="O252" s="199">
        <f>'5'!$V252*O$13</f>
        <v>0</v>
      </c>
      <c r="P252" s="199">
        <f>'5'!$W252*O$13</f>
        <v>0</v>
      </c>
      <c r="Q252" s="199">
        <f>'6'!$V252*Q$13</f>
        <v>0</v>
      </c>
      <c r="R252" s="199">
        <f>'6'!$W252*Q$13</f>
        <v>0</v>
      </c>
      <c r="S252" s="199">
        <f>'7'!$V252*S$13</f>
        <v>0</v>
      </c>
      <c r="T252" s="199">
        <f>'7'!$W252*S$13</f>
        <v>0</v>
      </c>
      <c r="U252" s="199">
        <f>'8'!$V252*U$13</f>
        <v>0</v>
      </c>
      <c r="V252" s="199">
        <f>'8'!$W252*U$13</f>
        <v>0</v>
      </c>
      <c r="W252" s="199">
        <f>'9'!$V252*W$13</f>
        <v>0</v>
      </c>
      <c r="X252" s="199">
        <f>'9'!$W252*W$13</f>
        <v>0</v>
      </c>
      <c r="Y252" s="199">
        <f>ВЗ!$V252*Y$13</f>
        <v>0</v>
      </c>
      <c r="Z252" s="199">
        <f>ВЗ!$W252*Y$13</f>
        <v>0</v>
      </c>
      <c r="AA252" s="199">
        <f>'ГС без пил 1000м гор'!$V252*AA$13</f>
        <v>0</v>
      </c>
      <c r="AB252" s="199">
        <f>'ГС без пил 1000м гор'!$W252*AA$13</f>
        <v>0</v>
      </c>
      <c r="AC252" s="199">
        <f>'ГС пил 1500м гор'!$V252*AC$13</f>
        <v>0</v>
      </c>
      <c r="AD252" s="199">
        <f>'ГС пил 1500м гор'!$W252*AC$13</f>
        <v>0</v>
      </c>
      <c r="AE252" s="199">
        <f>'ГС без пилот 1500м гор'!$V252*AE$13</f>
        <v>0</v>
      </c>
      <c r="AF252" s="199">
        <f>'ГС без пилот 1500м гор'!$W252*AE$13</f>
        <v>0</v>
      </c>
      <c r="AG252" s="199">
        <f>'ГСЮра без пил МГРП'!$V252*AG$13</f>
        <v>0</v>
      </c>
      <c r="AH252" s="199">
        <f>'ГСЮра без пил МГРП'!$W252*AG$13</f>
        <v>0</v>
      </c>
      <c r="AI252" s="199">
        <f>'ГСЮра пил МСГРП'!$V252*AI$13</f>
        <v>0</v>
      </c>
      <c r="AJ252" s="199">
        <f>'ГСЮра пил МСГРП'!$W252*AI$13</f>
        <v>0</v>
      </c>
      <c r="AK252" s="199">
        <f>'ГСЮра керн ГИС'!$V252*AK$13</f>
        <v>0</v>
      </c>
      <c r="AL252" s="199">
        <f>'ГСЮра керн ГИС'!$W252*AK$13</f>
        <v>0</v>
      </c>
      <c r="AM252" s="199">
        <f>Посл.скв.!$V252*AM$13</f>
        <v>0</v>
      </c>
      <c r="AN252" s="199">
        <f>Посл.скв.!$W252*AM$13</f>
        <v>0</v>
      </c>
      <c r="AO252" s="199">
        <f t="shared" si="47"/>
        <v>0</v>
      </c>
      <c r="AP252" s="199">
        <f t="shared" si="48"/>
        <v>0</v>
      </c>
    </row>
    <row r="253" spans="1:42" ht="14.25" outlineLevel="1">
      <c r="A253" s="202"/>
      <c r="B253" s="201"/>
      <c r="C253" s="502"/>
      <c r="D253" s="196" t="str">
        <f>'Перв. скв '!D253</f>
        <v>Прочие</v>
      </c>
      <c r="E253" s="197">
        <f>'Перв. скв '!E253</f>
        <v>0</v>
      </c>
      <c r="F253" s="198">
        <f>'Перв. скв '!F253</f>
        <v>0</v>
      </c>
      <c r="G253" s="199">
        <f>'Перв. скв '!$V253*G$13</f>
        <v>0</v>
      </c>
      <c r="H253" s="199">
        <f>'Перв. скв '!$W253*G$13</f>
        <v>0</v>
      </c>
      <c r="I253" s="199">
        <f>'2'!$V253*I$13</f>
        <v>0</v>
      </c>
      <c r="J253" s="199">
        <f>'2'!$W253*I$13</f>
        <v>0</v>
      </c>
      <c r="K253" s="199">
        <f>'3'!$V253*K$13</f>
        <v>0</v>
      </c>
      <c r="L253" s="199">
        <f>'3'!$W253*K$13</f>
        <v>0</v>
      </c>
      <c r="M253" s="199">
        <f>'4'!$V253*M$13</f>
        <v>0</v>
      </c>
      <c r="N253" s="199">
        <f>'4'!$W253*M$13</f>
        <v>0</v>
      </c>
      <c r="O253" s="199">
        <f>'5'!$V253*O$13</f>
        <v>0</v>
      </c>
      <c r="P253" s="199">
        <f>'5'!$W253*O$13</f>
        <v>0</v>
      </c>
      <c r="Q253" s="199">
        <f>'6'!$V253*Q$13</f>
        <v>0</v>
      </c>
      <c r="R253" s="199">
        <f>'6'!$W253*Q$13</f>
        <v>0</v>
      </c>
      <c r="S253" s="199">
        <f>'7'!$V253*S$13</f>
        <v>0</v>
      </c>
      <c r="T253" s="199">
        <f>'7'!$W253*S$13</f>
        <v>0</v>
      </c>
      <c r="U253" s="199">
        <f>'8'!$V253*U$13</f>
        <v>0</v>
      </c>
      <c r="V253" s="199">
        <f>'8'!$W253*U$13</f>
        <v>0</v>
      </c>
      <c r="W253" s="199">
        <f>'9'!$V253*W$13</f>
        <v>0</v>
      </c>
      <c r="X253" s="199">
        <f>'9'!$W253*W$13</f>
        <v>0</v>
      </c>
      <c r="Y253" s="199">
        <f>ВЗ!$V253*Y$13</f>
        <v>0</v>
      </c>
      <c r="Z253" s="199">
        <f>ВЗ!$W253*Y$13</f>
        <v>0</v>
      </c>
      <c r="AA253" s="199">
        <f>'ГС без пил 1000м гор'!$V253*AA$13</f>
        <v>0</v>
      </c>
      <c r="AB253" s="199">
        <f>'ГС без пил 1000м гор'!$W253*AA$13</f>
        <v>0</v>
      </c>
      <c r="AC253" s="199">
        <f>'ГС пил 1500м гор'!$V253*AC$13</f>
        <v>0</v>
      </c>
      <c r="AD253" s="199">
        <f>'ГС пил 1500м гор'!$W253*AC$13</f>
        <v>0</v>
      </c>
      <c r="AE253" s="199">
        <f>'ГС без пилот 1500м гор'!$V253*AE$13</f>
        <v>0</v>
      </c>
      <c r="AF253" s="199">
        <f>'ГС без пилот 1500м гор'!$W253*AE$13</f>
        <v>0</v>
      </c>
      <c r="AG253" s="199">
        <f>'ГСЮра без пил МГРП'!$V253*AG$13</f>
        <v>0</v>
      </c>
      <c r="AH253" s="199">
        <f>'ГСЮра без пил МГРП'!$W253*AG$13</f>
        <v>0</v>
      </c>
      <c r="AI253" s="199">
        <f>'ГСЮра пил МСГРП'!$V253*AI$13</f>
        <v>0</v>
      </c>
      <c r="AJ253" s="199">
        <f>'ГСЮра пил МСГРП'!$W253*AI$13</f>
        <v>0</v>
      </c>
      <c r="AK253" s="199">
        <f>'ГСЮра керн ГИС'!$V253*AK$13</f>
        <v>0</v>
      </c>
      <c r="AL253" s="199">
        <f>'ГСЮра керн ГИС'!$W253*AK$13</f>
        <v>0</v>
      </c>
      <c r="AM253" s="199">
        <f>Посл.скв.!$V253*AM$13</f>
        <v>0</v>
      </c>
      <c r="AN253" s="199">
        <f>Посл.скв.!$W253*AM$13</f>
        <v>0</v>
      </c>
      <c r="AO253" s="199">
        <f t="shared" si="47"/>
        <v>0</v>
      </c>
      <c r="AP253" s="199">
        <f t="shared" si="48"/>
        <v>0</v>
      </c>
    </row>
    <row r="254" spans="1:42" ht="14.25" outlineLevel="1">
      <c r="A254" s="202"/>
      <c r="B254" s="201"/>
      <c r="C254" s="502"/>
      <c r="D254" s="196" t="str">
        <f>'Перв. скв '!D254</f>
        <v>Прочие</v>
      </c>
      <c r="E254" s="197">
        <f>'Перв. скв '!E254</f>
        <v>0</v>
      </c>
      <c r="F254" s="198">
        <f>'Перв. скв '!F254</f>
        <v>0</v>
      </c>
      <c r="G254" s="199">
        <f>'Перв. скв '!$V254*G$13</f>
        <v>0</v>
      </c>
      <c r="H254" s="199">
        <f>'Перв. скв '!$W254*G$13</f>
        <v>0</v>
      </c>
      <c r="I254" s="199">
        <f>'2'!$V254*I$13</f>
        <v>0</v>
      </c>
      <c r="J254" s="199">
        <f>'2'!$W254*I$13</f>
        <v>0</v>
      </c>
      <c r="K254" s="199">
        <f>'3'!$V254*K$13</f>
        <v>0</v>
      </c>
      <c r="L254" s="199">
        <f>'3'!$W254*K$13</f>
        <v>0</v>
      </c>
      <c r="M254" s="199">
        <f>'4'!$V254*M$13</f>
        <v>0</v>
      </c>
      <c r="N254" s="199">
        <f>'4'!$W254*M$13</f>
        <v>0</v>
      </c>
      <c r="O254" s="199">
        <f>'5'!$V254*O$13</f>
        <v>0</v>
      </c>
      <c r="P254" s="199">
        <f>'5'!$W254*O$13</f>
        <v>0</v>
      </c>
      <c r="Q254" s="199">
        <f>'6'!$V254*Q$13</f>
        <v>0</v>
      </c>
      <c r="R254" s="199">
        <f>'6'!$W254*Q$13</f>
        <v>0</v>
      </c>
      <c r="S254" s="199">
        <f>'7'!$V254*S$13</f>
        <v>0</v>
      </c>
      <c r="T254" s="199">
        <f>'7'!$W254*S$13</f>
        <v>0</v>
      </c>
      <c r="U254" s="199">
        <f>'8'!$V254*U$13</f>
        <v>0</v>
      </c>
      <c r="V254" s="199">
        <f>'8'!$W254*U$13</f>
        <v>0</v>
      </c>
      <c r="W254" s="199">
        <f>'9'!$V254*W$13</f>
        <v>0</v>
      </c>
      <c r="X254" s="199">
        <f>'9'!$W254*W$13</f>
        <v>0</v>
      </c>
      <c r="Y254" s="199">
        <f>ВЗ!$V254*Y$13</f>
        <v>0</v>
      </c>
      <c r="Z254" s="199">
        <f>ВЗ!$W254*Y$13</f>
        <v>0</v>
      </c>
      <c r="AA254" s="199">
        <f>'ГС без пил 1000м гор'!$V254*AA$13</f>
        <v>0</v>
      </c>
      <c r="AB254" s="199">
        <f>'ГС без пил 1000м гор'!$W254*AA$13</f>
        <v>0</v>
      </c>
      <c r="AC254" s="199">
        <f>'ГС пил 1500м гор'!$V254*AC$13</f>
        <v>0</v>
      </c>
      <c r="AD254" s="199">
        <f>'ГС пил 1500м гор'!$W254*AC$13</f>
        <v>0</v>
      </c>
      <c r="AE254" s="199">
        <f>'ГС без пилот 1500м гор'!$V254*AE$13</f>
        <v>0</v>
      </c>
      <c r="AF254" s="199">
        <f>'ГС без пилот 1500м гор'!$W254*AE$13</f>
        <v>0</v>
      </c>
      <c r="AG254" s="199">
        <f>'ГСЮра без пил МГРП'!$V254*AG$13</f>
        <v>0</v>
      </c>
      <c r="AH254" s="199">
        <f>'ГСЮра без пил МГРП'!$W254*AG$13</f>
        <v>0</v>
      </c>
      <c r="AI254" s="199">
        <f>'ГСЮра пил МСГРП'!$V254*AI$13</f>
        <v>0</v>
      </c>
      <c r="AJ254" s="199">
        <f>'ГСЮра пил МСГРП'!$W254*AI$13</f>
        <v>0</v>
      </c>
      <c r="AK254" s="199">
        <f>'ГСЮра керн ГИС'!$V254*AK$13</f>
        <v>0</v>
      </c>
      <c r="AL254" s="199">
        <f>'ГСЮра керн ГИС'!$W254*AK$13</f>
        <v>0</v>
      </c>
      <c r="AM254" s="199">
        <f>Посл.скв.!$V254*AM$13</f>
        <v>0</v>
      </c>
      <c r="AN254" s="199">
        <f>Посл.скв.!$W254*AM$13</f>
        <v>0</v>
      </c>
      <c r="AO254" s="199">
        <f t="shared" si="47"/>
        <v>0</v>
      </c>
      <c r="AP254" s="199">
        <f t="shared" si="48"/>
        <v>0</v>
      </c>
    </row>
    <row r="255" spans="1:42" ht="14.25" outlineLevel="1">
      <c r="A255" s="202"/>
      <c r="B255" s="201"/>
      <c r="C255" s="502"/>
      <c r="D255" s="196" t="str">
        <f>'Перв. скв '!D255</f>
        <v>Прочие</v>
      </c>
      <c r="E255" s="197">
        <f>'Перв. скв '!E255</f>
        <v>0</v>
      </c>
      <c r="F255" s="198">
        <f>'Перв. скв '!F255</f>
        <v>0</v>
      </c>
      <c r="G255" s="199">
        <f>'Перв. скв '!$V255*G$13</f>
        <v>0</v>
      </c>
      <c r="H255" s="199">
        <f>'Перв. скв '!$W255*G$13</f>
        <v>0</v>
      </c>
      <c r="I255" s="199">
        <f>'2'!$V255*I$13</f>
        <v>0</v>
      </c>
      <c r="J255" s="199">
        <f>'2'!$W255*I$13</f>
        <v>0</v>
      </c>
      <c r="K255" s="199">
        <f>'3'!$V255*K$13</f>
        <v>0</v>
      </c>
      <c r="L255" s="199">
        <f>'3'!$W255*K$13</f>
        <v>0</v>
      </c>
      <c r="M255" s="199">
        <f>'4'!$V255*M$13</f>
        <v>0</v>
      </c>
      <c r="N255" s="199">
        <f>'4'!$W255*M$13</f>
        <v>0</v>
      </c>
      <c r="O255" s="199">
        <f>'5'!$V255*O$13</f>
        <v>0</v>
      </c>
      <c r="P255" s="199">
        <f>'5'!$W255*O$13</f>
        <v>0</v>
      </c>
      <c r="Q255" s="199">
        <f>'6'!$V255*Q$13</f>
        <v>0</v>
      </c>
      <c r="R255" s="199">
        <f>'6'!$W255*Q$13</f>
        <v>0</v>
      </c>
      <c r="S255" s="199">
        <f>'7'!$V255*S$13</f>
        <v>0</v>
      </c>
      <c r="T255" s="199">
        <f>'7'!$W255*S$13</f>
        <v>0</v>
      </c>
      <c r="U255" s="199">
        <f>'8'!$V255*U$13</f>
        <v>0</v>
      </c>
      <c r="V255" s="199">
        <f>'8'!$W255*U$13</f>
        <v>0</v>
      </c>
      <c r="W255" s="199">
        <f>'9'!$V255*W$13</f>
        <v>0</v>
      </c>
      <c r="X255" s="199">
        <f>'9'!$W255*W$13</f>
        <v>0</v>
      </c>
      <c r="Y255" s="199">
        <f>ВЗ!$V255*Y$13</f>
        <v>0</v>
      </c>
      <c r="Z255" s="199">
        <f>ВЗ!$W255*Y$13</f>
        <v>0</v>
      </c>
      <c r="AA255" s="199">
        <f>'ГС без пил 1000м гор'!$V255*AA$13</f>
        <v>0</v>
      </c>
      <c r="AB255" s="199">
        <f>'ГС без пил 1000м гор'!$W255*AA$13</f>
        <v>0</v>
      </c>
      <c r="AC255" s="199">
        <f>'ГС пил 1500м гор'!$V255*AC$13</f>
        <v>0</v>
      </c>
      <c r="AD255" s="199">
        <f>'ГС пил 1500м гор'!$W255*AC$13</f>
        <v>0</v>
      </c>
      <c r="AE255" s="199">
        <f>'ГС без пилот 1500м гор'!$V255*AE$13</f>
        <v>0</v>
      </c>
      <c r="AF255" s="199">
        <f>'ГС без пилот 1500м гор'!$W255*AE$13</f>
        <v>0</v>
      </c>
      <c r="AG255" s="199">
        <f>'ГСЮра без пил МГРП'!$V255*AG$13</f>
        <v>0</v>
      </c>
      <c r="AH255" s="199">
        <f>'ГСЮра без пил МГРП'!$W255*AG$13</f>
        <v>0</v>
      </c>
      <c r="AI255" s="199">
        <f>'ГСЮра пил МСГРП'!$V255*AI$13</f>
        <v>0</v>
      </c>
      <c r="AJ255" s="199">
        <f>'ГСЮра пил МСГРП'!$W255*AI$13</f>
        <v>0</v>
      </c>
      <c r="AK255" s="199">
        <f>'ГСЮра керн ГИС'!$V255*AK$13</f>
        <v>0</v>
      </c>
      <c r="AL255" s="199">
        <f>'ГСЮра керн ГИС'!$W255*AK$13</f>
        <v>0</v>
      </c>
      <c r="AM255" s="199">
        <f>Посл.скв.!$V255*AM$13</f>
        <v>0</v>
      </c>
      <c r="AN255" s="199">
        <f>Посл.скв.!$W255*AM$13</f>
        <v>0</v>
      </c>
      <c r="AO255" s="199">
        <f t="shared" si="47"/>
        <v>0</v>
      </c>
      <c r="AP255" s="199">
        <f t="shared" si="48"/>
        <v>0</v>
      </c>
    </row>
    <row r="256" spans="1:42" ht="14.25" outlineLevel="1">
      <c r="A256" s="202"/>
      <c r="B256" s="201"/>
      <c r="C256" s="502"/>
      <c r="D256" s="196" t="str">
        <f>'Перв. скв '!D256</f>
        <v>Прочие</v>
      </c>
      <c r="E256" s="197">
        <f>'Перв. скв '!E256</f>
        <v>0</v>
      </c>
      <c r="F256" s="198">
        <f>'Перв. скв '!F256</f>
        <v>0</v>
      </c>
      <c r="G256" s="199">
        <f>'Перв. скв '!$V256*G$13</f>
        <v>0</v>
      </c>
      <c r="H256" s="199">
        <f>'Перв. скв '!$W256*G$13</f>
        <v>0</v>
      </c>
      <c r="I256" s="199">
        <f>'2'!$V256*I$13</f>
        <v>0</v>
      </c>
      <c r="J256" s="199">
        <f>'2'!$W256*I$13</f>
        <v>0</v>
      </c>
      <c r="K256" s="199">
        <f>'3'!$V256*K$13</f>
        <v>0</v>
      </c>
      <c r="L256" s="199">
        <f>'3'!$W256*K$13</f>
        <v>0</v>
      </c>
      <c r="M256" s="199">
        <f>'4'!$V256*M$13</f>
        <v>0</v>
      </c>
      <c r="N256" s="199">
        <f>'4'!$W256*M$13</f>
        <v>0</v>
      </c>
      <c r="O256" s="199">
        <f>'5'!$V256*O$13</f>
        <v>0</v>
      </c>
      <c r="P256" s="199">
        <f>'5'!$W256*O$13</f>
        <v>0</v>
      </c>
      <c r="Q256" s="199">
        <f>'6'!$V256*Q$13</f>
        <v>0</v>
      </c>
      <c r="R256" s="199">
        <f>'6'!$W256*Q$13</f>
        <v>0</v>
      </c>
      <c r="S256" s="199">
        <f>'7'!$V256*S$13</f>
        <v>0</v>
      </c>
      <c r="T256" s="199">
        <f>'7'!$W256*S$13</f>
        <v>0</v>
      </c>
      <c r="U256" s="199">
        <f>'8'!$V256*U$13</f>
        <v>0</v>
      </c>
      <c r="V256" s="199">
        <f>'8'!$W256*U$13</f>
        <v>0</v>
      </c>
      <c r="W256" s="199">
        <f>'9'!$V256*W$13</f>
        <v>0</v>
      </c>
      <c r="X256" s="199">
        <f>'9'!$W256*W$13</f>
        <v>0</v>
      </c>
      <c r="Y256" s="199">
        <f>ВЗ!$V256*Y$13</f>
        <v>0</v>
      </c>
      <c r="Z256" s="199">
        <f>ВЗ!$W256*Y$13</f>
        <v>0</v>
      </c>
      <c r="AA256" s="199">
        <f>'ГС без пил 1000м гор'!$V256*AA$13</f>
        <v>0</v>
      </c>
      <c r="AB256" s="199">
        <f>'ГС без пил 1000м гор'!$W256*AA$13</f>
        <v>0</v>
      </c>
      <c r="AC256" s="199">
        <f>'ГС пил 1500м гор'!$V256*AC$13</f>
        <v>0</v>
      </c>
      <c r="AD256" s="199">
        <f>'ГС пил 1500м гор'!$W256*AC$13</f>
        <v>0</v>
      </c>
      <c r="AE256" s="199">
        <f>'ГС без пилот 1500м гор'!$V256*AE$13</f>
        <v>0</v>
      </c>
      <c r="AF256" s="199">
        <f>'ГС без пилот 1500м гор'!$W256*AE$13</f>
        <v>0</v>
      </c>
      <c r="AG256" s="199">
        <f>'ГСЮра без пил МГРП'!$V256*AG$13</f>
        <v>0</v>
      </c>
      <c r="AH256" s="199">
        <f>'ГСЮра без пил МГРП'!$W256*AG$13</f>
        <v>0</v>
      </c>
      <c r="AI256" s="199">
        <f>'ГСЮра пил МСГРП'!$V256*AI$13</f>
        <v>0</v>
      </c>
      <c r="AJ256" s="199">
        <f>'ГСЮра пил МСГРП'!$W256*AI$13</f>
        <v>0</v>
      </c>
      <c r="AK256" s="199">
        <f>'ГСЮра керн ГИС'!$V256*AK$13</f>
        <v>0</v>
      </c>
      <c r="AL256" s="199">
        <f>'ГСЮра керн ГИС'!$W256*AK$13</f>
        <v>0</v>
      </c>
      <c r="AM256" s="199">
        <f>Посл.скв.!$V256*AM$13</f>
        <v>0</v>
      </c>
      <c r="AN256" s="199">
        <f>Посл.скв.!$W256*AM$13</f>
        <v>0</v>
      </c>
      <c r="AO256" s="199">
        <f t="shared" si="47"/>
        <v>0</v>
      </c>
      <c r="AP256" s="199">
        <f t="shared" si="48"/>
        <v>0</v>
      </c>
    </row>
    <row r="257" spans="1:42" ht="14.25" outlineLevel="1">
      <c r="A257" s="202"/>
      <c r="B257" s="201"/>
      <c r="C257" s="502"/>
      <c r="D257" s="196" t="str">
        <f>'Перв. скв '!D257</f>
        <v>Прочие</v>
      </c>
      <c r="E257" s="197">
        <f>'Перв. скв '!E257</f>
        <v>0</v>
      </c>
      <c r="F257" s="198">
        <f>'Перв. скв '!F257</f>
        <v>0</v>
      </c>
      <c r="G257" s="199">
        <f>'Перв. скв '!$V257*G$13</f>
        <v>0</v>
      </c>
      <c r="H257" s="199">
        <f>'Перв. скв '!$W257*G$13</f>
        <v>0</v>
      </c>
      <c r="I257" s="199">
        <f>'2'!$V257*I$13</f>
        <v>0</v>
      </c>
      <c r="J257" s="199">
        <f>'2'!$W257*I$13</f>
        <v>0</v>
      </c>
      <c r="K257" s="199">
        <f>'3'!$V257*K$13</f>
        <v>0</v>
      </c>
      <c r="L257" s="199">
        <f>'3'!$W257*K$13</f>
        <v>0</v>
      </c>
      <c r="M257" s="199">
        <f>'4'!$V257*M$13</f>
        <v>0</v>
      </c>
      <c r="N257" s="199">
        <f>'4'!$W257*M$13</f>
        <v>0</v>
      </c>
      <c r="O257" s="199">
        <f>'5'!$V257*O$13</f>
        <v>0</v>
      </c>
      <c r="P257" s="199">
        <f>'5'!$W257*O$13</f>
        <v>0</v>
      </c>
      <c r="Q257" s="199">
        <f>'6'!$V257*Q$13</f>
        <v>0</v>
      </c>
      <c r="R257" s="199">
        <f>'6'!$W257*Q$13</f>
        <v>0</v>
      </c>
      <c r="S257" s="199">
        <f>'7'!$V257*S$13</f>
        <v>0</v>
      </c>
      <c r="T257" s="199">
        <f>'7'!$W257*S$13</f>
        <v>0</v>
      </c>
      <c r="U257" s="199">
        <f>'8'!$V257*U$13</f>
        <v>0</v>
      </c>
      <c r="V257" s="199">
        <f>'8'!$W257*U$13</f>
        <v>0</v>
      </c>
      <c r="W257" s="199">
        <f>'9'!$V257*W$13</f>
        <v>0</v>
      </c>
      <c r="X257" s="199">
        <f>'9'!$W257*W$13</f>
        <v>0</v>
      </c>
      <c r="Y257" s="199">
        <f>ВЗ!$V257*Y$13</f>
        <v>0</v>
      </c>
      <c r="Z257" s="199">
        <f>ВЗ!$W257*Y$13</f>
        <v>0</v>
      </c>
      <c r="AA257" s="199">
        <f>'ГС без пил 1000м гор'!$V257*AA$13</f>
        <v>0</v>
      </c>
      <c r="AB257" s="199">
        <f>'ГС без пил 1000м гор'!$W257*AA$13</f>
        <v>0</v>
      </c>
      <c r="AC257" s="199">
        <f>'ГС пил 1500м гор'!$V257*AC$13</f>
        <v>0</v>
      </c>
      <c r="AD257" s="199">
        <f>'ГС пил 1500м гор'!$W257*AC$13</f>
        <v>0</v>
      </c>
      <c r="AE257" s="199">
        <f>'ГС без пилот 1500м гор'!$V257*AE$13</f>
        <v>0</v>
      </c>
      <c r="AF257" s="199">
        <f>'ГС без пилот 1500м гор'!$W257*AE$13</f>
        <v>0</v>
      </c>
      <c r="AG257" s="199">
        <f>'ГСЮра без пил МГРП'!$V257*AG$13</f>
        <v>0</v>
      </c>
      <c r="AH257" s="199">
        <f>'ГСЮра без пил МГРП'!$W257*AG$13</f>
        <v>0</v>
      </c>
      <c r="AI257" s="199">
        <f>'ГСЮра пил МСГРП'!$V257*AI$13</f>
        <v>0</v>
      </c>
      <c r="AJ257" s="199">
        <f>'ГСЮра пил МСГРП'!$W257*AI$13</f>
        <v>0</v>
      </c>
      <c r="AK257" s="199">
        <f>'ГСЮра керн ГИС'!$V257*AK$13</f>
        <v>0</v>
      </c>
      <c r="AL257" s="199">
        <f>'ГСЮра керн ГИС'!$W257*AK$13</f>
        <v>0</v>
      </c>
      <c r="AM257" s="199">
        <f>Посл.скв.!$V257*AM$13</f>
        <v>0</v>
      </c>
      <c r="AN257" s="199">
        <f>Посл.скв.!$W257*AM$13</f>
        <v>0</v>
      </c>
      <c r="AO257" s="199">
        <f t="shared" si="47"/>
        <v>0</v>
      </c>
      <c r="AP257" s="199">
        <f t="shared" si="48"/>
        <v>0</v>
      </c>
    </row>
    <row r="258" spans="1:42" ht="14.25" outlineLevel="1">
      <c r="A258" s="202"/>
      <c r="B258" s="201"/>
      <c r="C258" s="502"/>
      <c r="D258" s="196" t="str">
        <f>'Перв. скв '!D258</f>
        <v>Прочие</v>
      </c>
      <c r="E258" s="197">
        <f>'Перв. скв '!E258</f>
        <v>0</v>
      </c>
      <c r="F258" s="198">
        <f>'Перв. скв '!F258</f>
        <v>0</v>
      </c>
      <c r="G258" s="199">
        <f>'Перв. скв '!$V258*G$13</f>
        <v>0</v>
      </c>
      <c r="H258" s="199">
        <f>'Перв. скв '!$W258*G$13</f>
        <v>0</v>
      </c>
      <c r="I258" s="199">
        <f>'2'!$V258*I$13</f>
        <v>0</v>
      </c>
      <c r="J258" s="199">
        <f>'2'!$W258*I$13</f>
        <v>0</v>
      </c>
      <c r="K258" s="199">
        <f>'3'!$V258*K$13</f>
        <v>0</v>
      </c>
      <c r="L258" s="199">
        <f>'3'!$W258*K$13</f>
        <v>0</v>
      </c>
      <c r="M258" s="199">
        <f>'4'!$V258*M$13</f>
        <v>0</v>
      </c>
      <c r="N258" s="199">
        <f>'4'!$W258*M$13</f>
        <v>0</v>
      </c>
      <c r="O258" s="199">
        <f>'5'!$V258*O$13</f>
        <v>0</v>
      </c>
      <c r="P258" s="199">
        <f>'5'!$W258*O$13</f>
        <v>0</v>
      </c>
      <c r="Q258" s="199">
        <f>'6'!$V258*Q$13</f>
        <v>0</v>
      </c>
      <c r="R258" s="199">
        <f>'6'!$W258*Q$13</f>
        <v>0</v>
      </c>
      <c r="S258" s="199">
        <f>'7'!$V258*S$13</f>
        <v>0</v>
      </c>
      <c r="T258" s="199">
        <f>'7'!$W258*S$13</f>
        <v>0</v>
      </c>
      <c r="U258" s="199">
        <f>'8'!$V258*U$13</f>
        <v>0</v>
      </c>
      <c r="V258" s="199">
        <f>'8'!$W258*U$13</f>
        <v>0</v>
      </c>
      <c r="W258" s="199">
        <f>'9'!$V258*W$13</f>
        <v>0</v>
      </c>
      <c r="X258" s="199">
        <f>'9'!$W258*W$13</f>
        <v>0</v>
      </c>
      <c r="Y258" s="199">
        <f>ВЗ!$V258*Y$13</f>
        <v>0</v>
      </c>
      <c r="Z258" s="199">
        <f>ВЗ!$W258*Y$13</f>
        <v>0</v>
      </c>
      <c r="AA258" s="199">
        <f>'ГС без пил 1000м гор'!$V258*AA$13</f>
        <v>0</v>
      </c>
      <c r="AB258" s="199">
        <f>'ГС без пил 1000м гор'!$W258*AA$13</f>
        <v>0</v>
      </c>
      <c r="AC258" s="199">
        <f>'ГС пил 1500м гор'!$V258*AC$13</f>
        <v>0</v>
      </c>
      <c r="AD258" s="199">
        <f>'ГС пил 1500м гор'!$W258*AC$13</f>
        <v>0</v>
      </c>
      <c r="AE258" s="199">
        <f>'ГС без пилот 1500м гор'!$V258*AE$13</f>
        <v>0</v>
      </c>
      <c r="AF258" s="199">
        <f>'ГС без пилот 1500м гор'!$W258*AE$13</f>
        <v>0</v>
      </c>
      <c r="AG258" s="199">
        <f>'ГСЮра без пил МГРП'!$V258*AG$13</f>
        <v>0</v>
      </c>
      <c r="AH258" s="199">
        <f>'ГСЮра без пил МГРП'!$W258*AG$13</f>
        <v>0</v>
      </c>
      <c r="AI258" s="199">
        <f>'ГСЮра пил МСГРП'!$V258*AI$13</f>
        <v>0</v>
      </c>
      <c r="AJ258" s="199">
        <f>'ГСЮра пил МСГРП'!$W258*AI$13</f>
        <v>0</v>
      </c>
      <c r="AK258" s="199">
        <f>'ГСЮра керн ГИС'!$V258*AK$13</f>
        <v>0</v>
      </c>
      <c r="AL258" s="199">
        <f>'ГСЮра керн ГИС'!$W258*AK$13</f>
        <v>0</v>
      </c>
      <c r="AM258" s="199">
        <f>Посл.скв.!$V258*AM$13</f>
        <v>0</v>
      </c>
      <c r="AN258" s="199">
        <f>Посл.скв.!$W258*AM$13</f>
        <v>0</v>
      </c>
      <c r="AO258" s="199">
        <f t="shared" si="47"/>
        <v>0</v>
      </c>
      <c r="AP258" s="199">
        <f t="shared" si="48"/>
        <v>0</v>
      </c>
    </row>
    <row r="259" spans="1:42" ht="14.25" outlineLevel="1">
      <c r="A259" s="202"/>
      <c r="B259" s="201"/>
      <c r="C259" s="502"/>
      <c r="D259" s="196" t="str">
        <f>'Перв. скв '!D259</f>
        <v>Прочие</v>
      </c>
      <c r="E259" s="197">
        <f>'Перв. скв '!E259</f>
        <v>0</v>
      </c>
      <c r="F259" s="198">
        <f>'Перв. скв '!F259</f>
        <v>0</v>
      </c>
      <c r="G259" s="199">
        <f>'Перв. скв '!$V259*G$13</f>
        <v>0</v>
      </c>
      <c r="H259" s="199">
        <f>'Перв. скв '!$W259*G$13</f>
        <v>0</v>
      </c>
      <c r="I259" s="199">
        <f>'2'!$V259*I$13</f>
        <v>0</v>
      </c>
      <c r="J259" s="199">
        <f>'2'!$W259*I$13</f>
        <v>0</v>
      </c>
      <c r="K259" s="199">
        <f>'3'!$V259*K$13</f>
        <v>0</v>
      </c>
      <c r="L259" s="199">
        <f>'3'!$W259*K$13</f>
        <v>0</v>
      </c>
      <c r="M259" s="199">
        <f>'4'!$V259*M$13</f>
        <v>0</v>
      </c>
      <c r="N259" s="199">
        <f>'4'!$W259*M$13</f>
        <v>0</v>
      </c>
      <c r="O259" s="199">
        <f>'5'!$V259*O$13</f>
        <v>0</v>
      </c>
      <c r="P259" s="199">
        <f>'5'!$W259*O$13</f>
        <v>0</v>
      </c>
      <c r="Q259" s="199">
        <f>'6'!$V259*Q$13</f>
        <v>0</v>
      </c>
      <c r="R259" s="199">
        <f>'6'!$W259*Q$13</f>
        <v>0</v>
      </c>
      <c r="S259" s="199">
        <f>'7'!$V259*S$13</f>
        <v>0</v>
      </c>
      <c r="T259" s="199">
        <f>'7'!$W259*S$13</f>
        <v>0</v>
      </c>
      <c r="U259" s="199">
        <f>'8'!$V259*U$13</f>
        <v>0</v>
      </c>
      <c r="V259" s="199">
        <f>'8'!$W259*U$13</f>
        <v>0</v>
      </c>
      <c r="W259" s="199">
        <f>'9'!$V259*W$13</f>
        <v>0</v>
      </c>
      <c r="X259" s="199">
        <f>'9'!$W259*W$13</f>
        <v>0</v>
      </c>
      <c r="Y259" s="199">
        <f>ВЗ!$V259*Y$13</f>
        <v>0</v>
      </c>
      <c r="Z259" s="199">
        <f>ВЗ!$W259*Y$13</f>
        <v>0</v>
      </c>
      <c r="AA259" s="199">
        <f>'ГС без пил 1000м гор'!$V259*AA$13</f>
        <v>0</v>
      </c>
      <c r="AB259" s="199">
        <f>'ГС без пил 1000м гор'!$W259*AA$13</f>
        <v>0</v>
      </c>
      <c r="AC259" s="199">
        <f>'ГС пил 1500м гор'!$V259*AC$13</f>
        <v>0</v>
      </c>
      <c r="AD259" s="199">
        <f>'ГС пил 1500м гор'!$W259*AC$13</f>
        <v>0</v>
      </c>
      <c r="AE259" s="199">
        <f>'ГС без пилот 1500м гор'!$V259*AE$13</f>
        <v>0</v>
      </c>
      <c r="AF259" s="199">
        <f>'ГС без пилот 1500м гор'!$W259*AE$13</f>
        <v>0</v>
      </c>
      <c r="AG259" s="199">
        <f>'ГСЮра без пил МГРП'!$V259*AG$13</f>
        <v>0</v>
      </c>
      <c r="AH259" s="199">
        <f>'ГСЮра без пил МГРП'!$W259*AG$13</f>
        <v>0</v>
      </c>
      <c r="AI259" s="199">
        <f>'ГСЮра пил МСГРП'!$V259*AI$13</f>
        <v>0</v>
      </c>
      <c r="AJ259" s="199">
        <f>'ГСЮра пил МСГРП'!$W259*AI$13</f>
        <v>0</v>
      </c>
      <c r="AK259" s="199">
        <f>'ГСЮра керн ГИС'!$V259*AK$13</f>
        <v>0</v>
      </c>
      <c r="AL259" s="199">
        <f>'ГСЮра керн ГИС'!$W259*AK$13</f>
        <v>0</v>
      </c>
      <c r="AM259" s="199">
        <f>Посл.скв.!$V259*AM$13</f>
        <v>0</v>
      </c>
      <c r="AN259" s="199">
        <f>Посл.скв.!$W259*AM$13</f>
        <v>0</v>
      </c>
      <c r="AO259" s="199">
        <f t="shared" si="47"/>
        <v>0</v>
      </c>
      <c r="AP259" s="199">
        <f t="shared" si="48"/>
        <v>0</v>
      </c>
    </row>
    <row r="260" spans="1:42" ht="14.25" outlineLevel="1">
      <c r="A260" s="202"/>
      <c r="B260" s="201"/>
      <c r="C260" s="502"/>
      <c r="D260" s="196" t="str">
        <f>'Перв. скв '!D260</f>
        <v>Прочие</v>
      </c>
      <c r="E260" s="197">
        <f>'Перв. скв '!E260</f>
        <v>0</v>
      </c>
      <c r="F260" s="198">
        <f>'Перв. скв '!F260</f>
        <v>0</v>
      </c>
      <c r="G260" s="199">
        <f>'Перв. скв '!$V260*G$13</f>
        <v>0</v>
      </c>
      <c r="H260" s="199">
        <f>'Перв. скв '!$W260*G$13</f>
        <v>0</v>
      </c>
      <c r="I260" s="199">
        <f>'2'!$V260*I$13</f>
        <v>0</v>
      </c>
      <c r="J260" s="199">
        <f>'2'!$W260*I$13</f>
        <v>0</v>
      </c>
      <c r="K260" s="199">
        <f>'3'!$V260*K$13</f>
        <v>0</v>
      </c>
      <c r="L260" s="199">
        <f>'3'!$W260*K$13</f>
        <v>0</v>
      </c>
      <c r="M260" s="199">
        <f>'4'!$V260*M$13</f>
        <v>0</v>
      </c>
      <c r="N260" s="199">
        <f>'4'!$W260*M$13</f>
        <v>0</v>
      </c>
      <c r="O260" s="199">
        <f>'5'!$V260*O$13</f>
        <v>0</v>
      </c>
      <c r="P260" s="199">
        <f>'5'!$W260*O$13</f>
        <v>0</v>
      </c>
      <c r="Q260" s="199">
        <f>'6'!$V260*Q$13</f>
        <v>0</v>
      </c>
      <c r="R260" s="199">
        <f>'6'!$W260*Q$13</f>
        <v>0</v>
      </c>
      <c r="S260" s="199">
        <f>'7'!$V260*S$13</f>
        <v>0</v>
      </c>
      <c r="T260" s="199">
        <f>'7'!$W260*S$13</f>
        <v>0</v>
      </c>
      <c r="U260" s="199">
        <f>'8'!$V260*U$13</f>
        <v>0</v>
      </c>
      <c r="V260" s="199">
        <f>'8'!$W260*U$13</f>
        <v>0</v>
      </c>
      <c r="W260" s="199">
        <f>'9'!$V260*W$13</f>
        <v>0</v>
      </c>
      <c r="X260" s="199">
        <f>'9'!$W260*W$13</f>
        <v>0</v>
      </c>
      <c r="Y260" s="199">
        <f>ВЗ!$V260*Y$13</f>
        <v>0</v>
      </c>
      <c r="Z260" s="199">
        <f>ВЗ!$W260*Y$13</f>
        <v>0</v>
      </c>
      <c r="AA260" s="199">
        <f>'ГС без пил 1000м гор'!$V260*AA$13</f>
        <v>0</v>
      </c>
      <c r="AB260" s="199">
        <f>'ГС без пил 1000м гор'!$W260*AA$13</f>
        <v>0</v>
      </c>
      <c r="AC260" s="199">
        <f>'ГС пил 1500м гор'!$V260*AC$13</f>
        <v>0</v>
      </c>
      <c r="AD260" s="199">
        <f>'ГС пил 1500м гор'!$W260*AC$13</f>
        <v>0</v>
      </c>
      <c r="AE260" s="199">
        <f>'ГС без пилот 1500м гор'!$V260*AE$13</f>
        <v>0</v>
      </c>
      <c r="AF260" s="199">
        <f>'ГС без пилот 1500м гор'!$W260*AE$13</f>
        <v>0</v>
      </c>
      <c r="AG260" s="199">
        <f>'ГСЮра без пил МГРП'!$V260*AG$13</f>
        <v>0</v>
      </c>
      <c r="AH260" s="199">
        <f>'ГСЮра без пил МГРП'!$W260*AG$13</f>
        <v>0</v>
      </c>
      <c r="AI260" s="199">
        <f>'ГСЮра пил МСГРП'!$V260*AI$13</f>
        <v>0</v>
      </c>
      <c r="AJ260" s="199">
        <f>'ГСЮра пил МСГРП'!$W260*AI$13</f>
        <v>0</v>
      </c>
      <c r="AK260" s="199">
        <f>'ГСЮра керн ГИС'!$V260*AK$13</f>
        <v>0</v>
      </c>
      <c r="AL260" s="199">
        <f>'ГСЮра керн ГИС'!$W260*AK$13</f>
        <v>0</v>
      </c>
      <c r="AM260" s="199">
        <f>Посл.скв.!$V260*AM$13</f>
        <v>0</v>
      </c>
      <c r="AN260" s="199">
        <f>Посл.скв.!$W260*AM$13</f>
        <v>0</v>
      </c>
      <c r="AO260" s="199">
        <f t="shared" ref="AO260:AO263" si="49">AM260+AK260+AI260+AG260+AE260+AC260+AA260+Y260++W260+U260+S260+Q260+M260+O260+K260+I260+G260</f>
        <v>0</v>
      </c>
      <c r="AP260" s="199">
        <f t="shared" ref="AP260:AP263" si="50">AN260+AL260+AJ260+AH260+AF260+AD260+AB260+Z260++X260+V260+T260+R260+N260+P260+L260+J260+H260</f>
        <v>0</v>
      </c>
    </row>
    <row r="261" spans="1:42" ht="14.25" outlineLevel="1">
      <c r="A261" s="202"/>
      <c r="B261" s="201"/>
      <c r="C261" s="502"/>
      <c r="D261" s="196" t="str">
        <f>'Перв. скв '!D261</f>
        <v>Прочие</v>
      </c>
      <c r="E261" s="197">
        <f>'Перв. скв '!E261</f>
        <v>0</v>
      </c>
      <c r="F261" s="198">
        <f>'Перв. скв '!F261</f>
        <v>0</v>
      </c>
      <c r="G261" s="199">
        <f>'Перв. скв '!$V261*G$13</f>
        <v>0</v>
      </c>
      <c r="H261" s="199">
        <f>'Перв. скв '!$W261*G$13</f>
        <v>0</v>
      </c>
      <c r="I261" s="199">
        <f>'2'!$V261*I$13</f>
        <v>0</v>
      </c>
      <c r="J261" s="199">
        <f>'2'!$W261*I$13</f>
        <v>0</v>
      </c>
      <c r="K261" s="199">
        <f>'3'!$V261*K$13</f>
        <v>0</v>
      </c>
      <c r="L261" s="199">
        <f>'3'!$W261*K$13</f>
        <v>0</v>
      </c>
      <c r="M261" s="199">
        <f>'4'!$V261*M$13</f>
        <v>0</v>
      </c>
      <c r="N261" s="199">
        <f>'4'!$W261*M$13</f>
        <v>0</v>
      </c>
      <c r="O261" s="199">
        <f>'5'!$V261*O$13</f>
        <v>0</v>
      </c>
      <c r="P261" s="199">
        <f>'5'!$W261*O$13</f>
        <v>0</v>
      </c>
      <c r="Q261" s="199">
        <f>'6'!$V261*Q$13</f>
        <v>0</v>
      </c>
      <c r="R261" s="199">
        <f>'6'!$W261*Q$13</f>
        <v>0</v>
      </c>
      <c r="S261" s="199">
        <f>'7'!$V261*S$13</f>
        <v>0</v>
      </c>
      <c r="T261" s="199">
        <f>'7'!$W261*S$13</f>
        <v>0</v>
      </c>
      <c r="U261" s="199">
        <f>'8'!$V261*U$13</f>
        <v>0</v>
      </c>
      <c r="V261" s="199">
        <f>'8'!$W261*U$13</f>
        <v>0</v>
      </c>
      <c r="W261" s="199">
        <f>'9'!$V261*W$13</f>
        <v>0</v>
      </c>
      <c r="X261" s="199">
        <f>'9'!$W261*W$13</f>
        <v>0</v>
      </c>
      <c r="Y261" s="199">
        <f>ВЗ!$V261*Y$13</f>
        <v>0</v>
      </c>
      <c r="Z261" s="199">
        <f>ВЗ!$W261*Y$13</f>
        <v>0</v>
      </c>
      <c r="AA261" s="199">
        <f>'ГС без пил 1000м гор'!$V261*AA$13</f>
        <v>0</v>
      </c>
      <c r="AB261" s="199">
        <f>'ГС без пил 1000м гор'!$W261*AA$13</f>
        <v>0</v>
      </c>
      <c r="AC261" s="199">
        <f>'ГС пил 1500м гор'!$V261*AC$13</f>
        <v>0</v>
      </c>
      <c r="AD261" s="199">
        <f>'ГС пил 1500м гор'!$W261*AC$13</f>
        <v>0</v>
      </c>
      <c r="AE261" s="199">
        <f>'ГС без пилот 1500м гор'!$V261*AE$13</f>
        <v>0</v>
      </c>
      <c r="AF261" s="199">
        <f>'ГС без пилот 1500м гор'!$W261*AE$13</f>
        <v>0</v>
      </c>
      <c r="AG261" s="199">
        <f>'ГСЮра без пил МГРП'!$V261*AG$13</f>
        <v>0</v>
      </c>
      <c r="AH261" s="199">
        <f>'ГСЮра без пил МГРП'!$W261*AG$13</f>
        <v>0</v>
      </c>
      <c r="AI261" s="199">
        <f>'ГСЮра пил МСГРП'!$V261*AI$13</f>
        <v>0</v>
      </c>
      <c r="AJ261" s="199">
        <f>'ГСЮра пил МСГРП'!$W261*AI$13</f>
        <v>0</v>
      </c>
      <c r="AK261" s="199">
        <f>'ГСЮра керн ГИС'!$V261*AK$13</f>
        <v>0</v>
      </c>
      <c r="AL261" s="199">
        <f>'ГСЮра керн ГИС'!$W261*AK$13</f>
        <v>0</v>
      </c>
      <c r="AM261" s="199">
        <f>Посл.скв.!$V261*AM$13</f>
        <v>0</v>
      </c>
      <c r="AN261" s="199">
        <f>Посл.скв.!$W261*AM$13</f>
        <v>0</v>
      </c>
      <c r="AO261" s="199">
        <f t="shared" si="49"/>
        <v>0</v>
      </c>
      <c r="AP261" s="199">
        <f t="shared" si="50"/>
        <v>0</v>
      </c>
    </row>
    <row r="262" spans="1:42" ht="14.25" outlineLevel="1">
      <c r="A262" s="202"/>
      <c r="B262" s="201"/>
      <c r="C262" s="502"/>
      <c r="D262" s="196" t="str">
        <f>'Перв. скв '!D262</f>
        <v>Прочие</v>
      </c>
      <c r="E262" s="197">
        <f>'Перв. скв '!E262</f>
        <v>0</v>
      </c>
      <c r="F262" s="198">
        <f>'Перв. скв '!F262</f>
        <v>0</v>
      </c>
      <c r="G262" s="199">
        <f>'Перв. скв '!$V262*G$13</f>
        <v>0</v>
      </c>
      <c r="H262" s="199">
        <f>'Перв. скв '!$W262*G$13</f>
        <v>0</v>
      </c>
      <c r="I262" s="199">
        <f>'2'!$V262*I$13</f>
        <v>0</v>
      </c>
      <c r="J262" s="199">
        <f>'2'!$W262*I$13</f>
        <v>0</v>
      </c>
      <c r="K262" s="199">
        <f>'3'!$V262*K$13</f>
        <v>0</v>
      </c>
      <c r="L262" s="199">
        <f>'3'!$W262*K$13</f>
        <v>0</v>
      </c>
      <c r="M262" s="199">
        <f>'4'!$V262*M$13</f>
        <v>0</v>
      </c>
      <c r="N262" s="199">
        <f>'4'!$W262*M$13</f>
        <v>0</v>
      </c>
      <c r="O262" s="199">
        <f>'5'!$V262*O$13</f>
        <v>0</v>
      </c>
      <c r="P262" s="199">
        <f>'5'!$W262*O$13</f>
        <v>0</v>
      </c>
      <c r="Q262" s="199">
        <f>'6'!$V262*Q$13</f>
        <v>0</v>
      </c>
      <c r="R262" s="199">
        <f>'6'!$W262*Q$13</f>
        <v>0</v>
      </c>
      <c r="S262" s="199">
        <f>'7'!$V262*S$13</f>
        <v>0</v>
      </c>
      <c r="T262" s="199">
        <f>'7'!$W262*S$13</f>
        <v>0</v>
      </c>
      <c r="U262" s="199">
        <f>'8'!$V262*U$13</f>
        <v>0</v>
      </c>
      <c r="V262" s="199">
        <f>'8'!$W262*U$13</f>
        <v>0</v>
      </c>
      <c r="W262" s="199">
        <f>'9'!$V262*W$13</f>
        <v>0</v>
      </c>
      <c r="X262" s="199">
        <f>'9'!$W262*W$13</f>
        <v>0</v>
      </c>
      <c r="Y262" s="199">
        <f>ВЗ!$V262*Y$13</f>
        <v>0</v>
      </c>
      <c r="Z262" s="199">
        <f>ВЗ!$W262*Y$13</f>
        <v>0</v>
      </c>
      <c r="AA262" s="199">
        <f>'ГС без пил 1000м гор'!$V262*AA$13</f>
        <v>0</v>
      </c>
      <c r="AB262" s="199">
        <f>'ГС без пил 1000м гор'!$W262*AA$13</f>
        <v>0</v>
      </c>
      <c r="AC262" s="199">
        <f>'ГС пил 1500м гор'!$V262*AC$13</f>
        <v>0</v>
      </c>
      <c r="AD262" s="199">
        <f>'ГС пил 1500м гор'!$W262*AC$13</f>
        <v>0</v>
      </c>
      <c r="AE262" s="199">
        <f>'ГС без пилот 1500м гор'!$V262*AE$13</f>
        <v>0</v>
      </c>
      <c r="AF262" s="199">
        <f>'ГС без пилот 1500м гор'!$W262*AE$13</f>
        <v>0</v>
      </c>
      <c r="AG262" s="199">
        <f>'ГСЮра без пил МГРП'!$V262*AG$13</f>
        <v>0</v>
      </c>
      <c r="AH262" s="199">
        <f>'ГСЮра без пил МГРП'!$W262*AG$13</f>
        <v>0</v>
      </c>
      <c r="AI262" s="199">
        <f>'ГСЮра пил МСГРП'!$V262*AI$13</f>
        <v>0</v>
      </c>
      <c r="AJ262" s="199">
        <f>'ГСЮра пил МСГРП'!$W262*AI$13</f>
        <v>0</v>
      </c>
      <c r="AK262" s="199">
        <f>'ГСЮра керн ГИС'!$V262*AK$13</f>
        <v>0</v>
      </c>
      <c r="AL262" s="199">
        <f>'ГСЮра керн ГИС'!$W262*AK$13</f>
        <v>0</v>
      </c>
      <c r="AM262" s="199">
        <f>Посл.скв.!$V262*AM$13</f>
        <v>0</v>
      </c>
      <c r="AN262" s="199">
        <f>Посл.скв.!$W262*AM$13</f>
        <v>0</v>
      </c>
      <c r="AO262" s="199">
        <f t="shared" si="49"/>
        <v>0</v>
      </c>
      <c r="AP262" s="199">
        <f t="shared" si="50"/>
        <v>0</v>
      </c>
    </row>
    <row r="263" spans="1:42" ht="14.25" outlineLevel="1">
      <c r="A263" s="202"/>
      <c r="B263" s="201"/>
      <c r="C263" s="502"/>
      <c r="D263" s="196" t="str">
        <f>'Перв. скв '!D263</f>
        <v>Прочие</v>
      </c>
      <c r="E263" s="197">
        <f>'Перв. скв '!E263</f>
        <v>0</v>
      </c>
      <c r="F263" s="198">
        <f>'Перв. скв '!F263</f>
        <v>0</v>
      </c>
      <c r="G263" s="199">
        <f>'Перв. скв '!$V263*G$13</f>
        <v>0</v>
      </c>
      <c r="H263" s="199">
        <f>'Перв. скв '!$W263*G$13</f>
        <v>0</v>
      </c>
      <c r="I263" s="199">
        <f>'2'!$V263*I$13</f>
        <v>0</v>
      </c>
      <c r="J263" s="199">
        <f>'2'!$W263*I$13</f>
        <v>0</v>
      </c>
      <c r="K263" s="199">
        <f>'3'!$V263*K$13</f>
        <v>0</v>
      </c>
      <c r="L263" s="199">
        <f>'3'!$W263*K$13</f>
        <v>0</v>
      </c>
      <c r="M263" s="199">
        <f>'4'!$V263*M$13</f>
        <v>0</v>
      </c>
      <c r="N263" s="199">
        <f>'4'!$W263*M$13</f>
        <v>0</v>
      </c>
      <c r="O263" s="199">
        <f>'5'!$V263*O$13</f>
        <v>0</v>
      </c>
      <c r="P263" s="199">
        <f>'5'!$W263*O$13</f>
        <v>0</v>
      </c>
      <c r="Q263" s="199">
        <f>'6'!$V263*Q$13</f>
        <v>0</v>
      </c>
      <c r="R263" s="199">
        <f>'6'!$W263*Q$13</f>
        <v>0</v>
      </c>
      <c r="S263" s="199">
        <f>'7'!$V263*S$13</f>
        <v>0</v>
      </c>
      <c r="T263" s="199">
        <f>'7'!$W263*S$13</f>
        <v>0</v>
      </c>
      <c r="U263" s="199">
        <f>'8'!$V263*U$13</f>
        <v>0</v>
      </c>
      <c r="V263" s="199">
        <f>'8'!$W263*U$13</f>
        <v>0</v>
      </c>
      <c r="W263" s="199">
        <f>'9'!$V263*W$13</f>
        <v>0</v>
      </c>
      <c r="X263" s="199">
        <f>'9'!$W263*W$13</f>
        <v>0</v>
      </c>
      <c r="Y263" s="199">
        <f>ВЗ!$V263*Y$13</f>
        <v>0</v>
      </c>
      <c r="Z263" s="199">
        <f>ВЗ!$W263*Y$13</f>
        <v>0</v>
      </c>
      <c r="AA263" s="199">
        <f>'ГС без пил 1000м гор'!$V263*AA$13</f>
        <v>0</v>
      </c>
      <c r="AB263" s="199">
        <f>'ГС без пил 1000м гор'!$W263*AA$13</f>
        <v>0</v>
      </c>
      <c r="AC263" s="199">
        <f>'ГС пил 1500м гор'!$V263*AC$13</f>
        <v>0</v>
      </c>
      <c r="AD263" s="199">
        <f>'ГС пил 1500м гор'!$W263*AC$13</f>
        <v>0</v>
      </c>
      <c r="AE263" s="199">
        <f>'ГС без пилот 1500м гор'!$V263*AE$13</f>
        <v>0</v>
      </c>
      <c r="AF263" s="199">
        <f>'ГС без пилот 1500м гор'!$W263*AE$13</f>
        <v>0</v>
      </c>
      <c r="AG263" s="199">
        <f>'ГСЮра без пил МГРП'!$V263*AG$13</f>
        <v>0</v>
      </c>
      <c r="AH263" s="199">
        <f>'ГСЮра без пил МГРП'!$W263*AG$13</f>
        <v>0</v>
      </c>
      <c r="AI263" s="199">
        <f>'ГСЮра пил МСГРП'!$V263*AI$13</f>
        <v>0</v>
      </c>
      <c r="AJ263" s="199">
        <f>'ГСЮра пил МСГРП'!$W263*AI$13</f>
        <v>0</v>
      </c>
      <c r="AK263" s="199">
        <f>'ГСЮра керн ГИС'!$V263*AK$13</f>
        <v>0</v>
      </c>
      <c r="AL263" s="199">
        <f>'ГСЮра керн ГИС'!$W263*AK$13</f>
        <v>0</v>
      </c>
      <c r="AM263" s="199">
        <f>Посл.скв.!$V263*AM$13</f>
        <v>0</v>
      </c>
      <c r="AN263" s="199">
        <f>Посл.скв.!$W263*AM$13</f>
        <v>0</v>
      </c>
      <c r="AO263" s="199">
        <f t="shared" si="49"/>
        <v>0</v>
      </c>
      <c r="AP263" s="199">
        <f t="shared" si="50"/>
        <v>0</v>
      </c>
    </row>
    <row r="264" spans="1:42" ht="14.25" outlineLevel="1">
      <c r="A264" s="202"/>
      <c r="B264" s="201"/>
      <c r="C264" s="503"/>
      <c r="D264" s="196" t="str">
        <f>'Перв. скв '!D264</f>
        <v>Прочие</v>
      </c>
      <c r="E264" s="197">
        <f>'Перв. скв '!E264</f>
        <v>0</v>
      </c>
      <c r="F264" s="198">
        <f>'Перв. скв '!F264</f>
        <v>0</v>
      </c>
      <c r="G264" s="199">
        <f>'Перв. скв '!$V264*G$13</f>
        <v>0</v>
      </c>
      <c r="H264" s="199">
        <f>'Перв. скв '!$W264*G$13</f>
        <v>0</v>
      </c>
      <c r="I264" s="199">
        <f>'2'!$V264*I$13</f>
        <v>0</v>
      </c>
      <c r="J264" s="199">
        <f>'2'!$W264*I$13</f>
        <v>0</v>
      </c>
      <c r="K264" s="199">
        <f>'3'!$V264*K$13</f>
        <v>0</v>
      </c>
      <c r="L264" s="199">
        <f>'3'!$W264*K$13</f>
        <v>0</v>
      </c>
      <c r="M264" s="199">
        <f>'4'!$V264*M$13</f>
        <v>0</v>
      </c>
      <c r="N264" s="199">
        <f>'4'!$W264*M$13</f>
        <v>0</v>
      </c>
      <c r="O264" s="199">
        <f>'5'!$V264*O$13</f>
        <v>0</v>
      </c>
      <c r="P264" s="199">
        <f>'5'!$W264*O$13</f>
        <v>0</v>
      </c>
      <c r="Q264" s="199">
        <f>'6'!$V264*Q$13</f>
        <v>0</v>
      </c>
      <c r="R264" s="199">
        <f>'6'!$W264*Q$13</f>
        <v>0</v>
      </c>
      <c r="S264" s="199">
        <f>'7'!$V264*S$13</f>
        <v>0</v>
      </c>
      <c r="T264" s="199">
        <f>'7'!$W264*S$13</f>
        <v>0</v>
      </c>
      <c r="U264" s="199">
        <f>'8'!$V264*U$13</f>
        <v>0</v>
      </c>
      <c r="V264" s="199">
        <f>'8'!$W264*U$13</f>
        <v>0</v>
      </c>
      <c r="W264" s="199">
        <f>'9'!$V264*W$13</f>
        <v>0</v>
      </c>
      <c r="X264" s="199">
        <f>'9'!$W264*W$13</f>
        <v>0</v>
      </c>
      <c r="Y264" s="199">
        <f>ВЗ!$V264*Y$13</f>
        <v>0</v>
      </c>
      <c r="Z264" s="199">
        <f>ВЗ!$W264*Y$13</f>
        <v>0</v>
      </c>
      <c r="AA264" s="199">
        <f>'ГС без пил 1000м гор'!$V264*AA$13</f>
        <v>0</v>
      </c>
      <c r="AB264" s="199">
        <f>'ГС без пил 1000м гор'!$W264*AA$13</f>
        <v>0</v>
      </c>
      <c r="AC264" s="199">
        <f>'ГС пил 1500м гор'!$V264*AC$13</f>
        <v>0</v>
      </c>
      <c r="AD264" s="199">
        <f>'ГС пил 1500м гор'!$W264*AC$13</f>
        <v>0</v>
      </c>
      <c r="AE264" s="199">
        <f>'ГС без пилот 1500м гор'!$V264*AE$13</f>
        <v>0</v>
      </c>
      <c r="AF264" s="199">
        <f>'ГС без пилот 1500м гор'!$W264*AE$13</f>
        <v>0</v>
      </c>
      <c r="AG264" s="199">
        <f>'ГСЮра без пил МГРП'!$V264*AG$13</f>
        <v>0</v>
      </c>
      <c r="AH264" s="199">
        <f>'ГСЮра без пил МГРП'!$W264*AG$13</f>
        <v>0</v>
      </c>
      <c r="AI264" s="199">
        <f>'ГСЮра пил МСГРП'!$V264*AI$13</f>
        <v>0</v>
      </c>
      <c r="AJ264" s="199">
        <f>'ГСЮра пил МСГРП'!$W264*AI$13</f>
        <v>0</v>
      </c>
      <c r="AK264" s="199">
        <f>'ГСЮра керн ГИС'!$V264*AK$13</f>
        <v>0</v>
      </c>
      <c r="AL264" s="199">
        <f>'ГСЮра керн ГИС'!$W264*AK$13</f>
        <v>0</v>
      </c>
      <c r="AM264" s="199">
        <f>Посл.скв.!$V264*AM$13</f>
        <v>0</v>
      </c>
      <c r="AN264" s="199">
        <f>Посл.скв.!$W264*AM$13</f>
        <v>0</v>
      </c>
      <c r="AO264" s="199">
        <f>AM264+AK264+AI264+AG264+AE264+AC264+AA264+Y264++W264+U264+S264+Q264+M264+O264+K264+I264+G264</f>
        <v>0</v>
      </c>
      <c r="AP264" s="199">
        <f>AN264+AL264+AJ264+AH264+AF264+AD264+AB264+Z264++X264+V264+T264+R264+N264+P264+L264+J264+H264</f>
        <v>0</v>
      </c>
    </row>
    <row r="265" spans="1:42" ht="15" outlineLevel="1">
      <c r="A265" s="202"/>
      <c r="B265" s="201"/>
      <c r="C265" s="223" t="s">
        <v>164</v>
      </c>
      <c r="D265" s="193"/>
      <c r="E265" s="230"/>
      <c r="F265" s="230"/>
      <c r="G265" s="231"/>
      <c r="H265" s="231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  <c r="AI265" s="230"/>
      <c r="AJ265" s="230"/>
      <c r="AK265" s="230"/>
      <c r="AL265" s="230"/>
      <c r="AM265" s="230"/>
      <c r="AN265" s="230"/>
      <c r="AO265" s="230"/>
      <c r="AP265" s="230"/>
    </row>
    <row r="266" spans="1:42" ht="15" outlineLevel="1" collapsed="1">
      <c r="A266" s="202"/>
      <c r="B266" s="201"/>
      <c r="C266" s="192">
        <f>'Перв. скв '!C266</f>
        <v>0</v>
      </c>
      <c r="D266" s="193" t="s">
        <v>162</v>
      </c>
      <c r="E266" s="230"/>
      <c r="F266" s="230"/>
      <c r="G266" s="231"/>
      <c r="H266" s="231"/>
      <c r="I266" s="230"/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  <c r="AL266" s="230"/>
      <c r="AM266" s="230"/>
      <c r="AN266" s="230"/>
      <c r="AO266" s="230"/>
      <c r="AP266" s="230"/>
    </row>
    <row r="267" spans="1:42" ht="14.25" outlineLevel="1">
      <c r="A267" s="202"/>
      <c r="B267" s="201"/>
      <c r="C267" s="501" t="str">
        <f>'Перв. скв '!C267</f>
        <v>Стоимость нецементируемых хвостовиков</v>
      </c>
      <c r="D267" s="196" t="str">
        <f>'Перв. скв '!D267</f>
        <v>нецементируемые хвостовики 114 мм.</v>
      </c>
      <c r="E267" s="197">
        <f>'Перв. скв '!E267</f>
        <v>0</v>
      </c>
      <c r="F267" s="198" t="str">
        <f>'Перв. скв '!F267</f>
        <v>операция</v>
      </c>
      <c r="G267" s="199">
        <f>'Перв. скв '!$V267*G$13</f>
        <v>0</v>
      </c>
      <c r="H267" s="199">
        <f>'Перв. скв '!$W267*G$13</f>
        <v>0</v>
      </c>
      <c r="I267" s="199">
        <f>'2'!$V267*I$13</f>
        <v>0</v>
      </c>
      <c r="J267" s="199">
        <f>'2'!$W267*I$13</f>
        <v>0</v>
      </c>
      <c r="K267" s="199">
        <f>'3'!$V267*K$13</f>
        <v>0</v>
      </c>
      <c r="L267" s="199">
        <f>'3'!$W267*K$13</f>
        <v>0</v>
      </c>
      <c r="M267" s="199">
        <f>'4'!$V267*M$13</f>
        <v>0</v>
      </c>
      <c r="N267" s="199">
        <f>'4'!$W267*M$13</f>
        <v>0</v>
      </c>
      <c r="O267" s="199">
        <f>'5'!$V267*O$13</f>
        <v>0</v>
      </c>
      <c r="P267" s="199">
        <f>'5'!$W267*O$13</f>
        <v>0</v>
      </c>
      <c r="Q267" s="199">
        <f>'6'!$V267*Q$13</f>
        <v>0</v>
      </c>
      <c r="R267" s="199">
        <f>'6'!$W267*Q$13</f>
        <v>0</v>
      </c>
      <c r="S267" s="199">
        <f>'7'!$V267*S$13</f>
        <v>0</v>
      </c>
      <c r="T267" s="199">
        <f>'7'!$W267*S$13</f>
        <v>0</v>
      </c>
      <c r="U267" s="199">
        <f>'8'!$V267*U$13</f>
        <v>0</v>
      </c>
      <c r="V267" s="199">
        <f>'8'!$W267*U$13</f>
        <v>0</v>
      </c>
      <c r="W267" s="199">
        <f>'9'!$V267*W$13</f>
        <v>0</v>
      </c>
      <c r="X267" s="199">
        <f>'9'!$W267*W$13</f>
        <v>0</v>
      </c>
      <c r="Y267" s="199">
        <f>ВЗ!$V267*Y$13</f>
        <v>0</v>
      </c>
      <c r="Z267" s="199">
        <f>ВЗ!$W267*Y$13</f>
        <v>0</v>
      </c>
      <c r="AA267" s="199">
        <f>'ГС без пил 1000м гор'!$V267*AA$13</f>
        <v>0</v>
      </c>
      <c r="AB267" s="199">
        <f>'ГС без пил 1000м гор'!$W267*AA$13</f>
        <v>0</v>
      </c>
      <c r="AC267" s="199">
        <f>'ГС пил 1500м гор'!$V267*AC$13</f>
        <v>0</v>
      </c>
      <c r="AD267" s="199">
        <f>'ГС пил 1500м гор'!$W267*AC$13</f>
        <v>0</v>
      </c>
      <c r="AE267" s="199">
        <f>'ГС без пилот 1500м гор'!$V267*AE$13</f>
        <v>0</v>
      </c>
      <c r="AF267" s="199">
        <f>'ГС без пилот 1500м гор'!$W267*AE$13</f>
        <v>0</v>
      </c>
      <c r="AG267" s="199">
        <f>'ГСЮра без пил МГРП'!$V267*AG$13</f>
        <v>0</v>
      </c>
      <c r="AH267" s="199">
        <f>'ГСЮра без пил МГРП'!$W267*AG$13</f>
        <v>0</v>
      </c>
      <c r="AI267" s="199">
        <f>'ГСЮра пил МСГРП'!$V267*AI$13</f>
        <v>0</v>
      </c>
      <c r="AJ267" s="199">
        <f>'ГСЮра пил МСГРП'!$W267*AI$13</f>
        <v>0</v>
      </c>
      <c r="AK267" s="199">
        <f>'ГСЮра керн ГИС'!$V267*AK$13</f>
        <v>0</v>
      </c>
      <c r="AL267" s="199">
        <f>'ГСЮра керн ГИС'!$W267*AK$13</f>
        <v>0</v>
      </c>
      <c r="AM267" s="199">
        <f>Посл.скв.!$V267*AM$13</f>
        <v>0</v>
      </c>
      <c r="AN267" s="199">
        <f>Посл.скв.!$W267*AM$13</f>
        <v>0</v>
      </c>
      <c r="AO267" s="199">
        <f>AM267+AK267+AI267+AG267+AE267+AC267+AA267+Y267++W267+U267+S267+Q267+M267+O267+K267+I267+G267</f>
        <v>0</v>
      </c>
      <c r="AP267" s="199">
        <f>AN267+AL267+AJ267+AH267+AF267+AD267+AB267+Z267++X267+V267+T267+R267+N267+P267+L267+J267+H267</f>
        <v>0</v>
      </c>
    </row>
    <row r="268" spans="1:42" ht="14.25" outlineLevel="1">
      <c r="A268" s="202"/>
      <c r="B268" s="201"/>
      <c r="C268" s="502"/>
      <c r="D268" s="196" t="str">
        <f>'Перв. скв '!D268</f>
        <v>хвостовик 102, 114 мм. С прямым цементированием</v>
      </c>
      <c r="E268" s="197">
        <f>'Перв. скв '!E268</f>
        <v>0</v>
      </c>
      <c r="F268" s="198" t="str">
        <f>'Перв. скв '!F268</f>
        <v>операция</v>
      </c>
      <c r="G268" s="199">
        <f>'Перв. скв '!$V268*G$13</f>
        <v>0</v>
      </c>
      <c r="H268" s="199">
        <f>'Перв. скв '!$W268*G$13</f>
        <v>0</v>
      </c>
      <c r="I268" s="199">
        <f>'2'!$V268*I$13</f>
        <v>0</v>
      </c>
      <c r="J268" s="199">
        <f>'2'!$W268*I$13</f>
        <v>0</v>
      </c>
      <c r="K268" s="199">
        <f>'3'!$V268*K$13</f>
        <v>0</v>
      </c>
      <c r="L268" s="199">
        <f>'3'!$W268*K$13</f>
        <v>0</v>
      </c>
      <c r="M268" s="199">
        <f>'4'!$V268*M$13</f>
        <v>0</v>
      </c>
      <c r="N268" s="199">
        <f>'4'!$W268*M$13</f>
        <v>0</v>
      </c>
      <c r="O268" s="199">
        <f>'5'!$V268*O$13</f>
        <v>0</v>
      </c>
      <c r="P268" s="199">
        <f>'5'!$W268*O$13</f>
        <v>0</v>
      </c>
      <c r="Q268" s="199">
        <f>'6'!$V268*Q$13</f>
        <v>0</v>
      </c>
      <c r="R268" s="199">
        <f>'6'!$W268*Q$13</f>
        <v>0</v>
      </c>
      <c r="S268" s="199">
        <f>'7'!$V268*S$13</f>
        <v>0</v>
      </c>
      <c r="T268" s="199">
        <f>'7'!$W268*S$13</f>
        <v>0</v>
      </c>
      <c r="U268" s="199">
        <f>'8'!$V268*U$13</f>
        <v>0</v>
      </c>
      <c r="V268" s="199">
        <f>'8'!$W268*U$13</f>
        <v>0</v>
      </c>
      <c r="W268" s="199">
        <f>'9'!$V268*W$13</f>
        <v>0</v>
      </c>
      <c r="X268" s="199">
        <f>'9'!$W268*W$13</f>
        <v>0</v>
      </c>
      <c r="Y268" s="199">
        <f>ВЗ!$V268*Y$13</f>
        <v>0</v>
      </c>
      <c r="Z268" s="199">
        <f>ВЗ!$W268*Y$13</f>
        <v>0</v>
      </c>
      <c r="AA268" s="199">
        <f>'ГС без пил 1000м гор'!$V268*AA$13</f>
        <v>0</v>
      </c>
      <c r="AB268" s="199">
        <f>'ГС без пил 1000м гор'!$W268*AA$13</f>
        <v>0</v>
      </c>
      <c r="AC268" s="199">
        <f>'ГС пил 1500м гор'!$V268*AC$13</f>
        <v>0</v>
      </c>
      <c r="AD268" s="199">
        <f>'ГС пил 1500м гор'!$W268*AC$13</f>
        <v>0</v>
      </c>
      <c r="AE268" s="199">
        <f>'ГС без пилот 1500м гор'!$V268*AE$13</f>
        <v>0</v>
      </c>
      <c r="AF268" s="199">
        <f>'ГС без пилот 1500м гор'!$W268*AE$13</f>
        <v>0</v>
      </c>
      <c r="AG268" s="199">
        <f>'ГСЮра без пил МГРП'!$V268*AG$13</f>
        <v>0</v>
      </c>
      <c r="AH268" s="199">
        <f>'ГСЮра без пил МГРП'!$W268*AG$13</f>
        <v>0</v>
      </c>
      <c r="AI268" s="199">
        <f>'ГСЮра пил МСГРП'!$V268*AI$13</f>
        <v>0</v>
      </c>
      <c r="AJ268" s="199">
        <f>'ГСЮра пил МСГРП'!$W268*AI$13</f>
        <v>0</v>
      </c>
      <c r="AK268" s="199">
        <f>'ГСЮра керн ГИС'!$V268*AK$13</f>
        <v>0</v>
      </c>
      <c r="AL268" s="199">
        <f>'ГСЮра керн ГИС'!$W268*AK$13</f>
        <v>0</v>
      </c>
      <c r="AM268" s="199">
        <f>Посл.скв.!$V268*AM$13</f>
        <v>0</v>
      </c>
      <c r="AN268" s="199">
        <f>Посл.скв.!$W268*AM$13</f>
        <v>0</v>
      </c>
      <c r="AO268" s="199">
        <f t="shared" ref="AO268:AO272" si="51">AM268+AK268+AI268+AG268+AE268+AC268+AA268+Y268++W268+U268+S268+Q268+M268+O268+K268+I268+G268</f>
        <v>0</v>
      </c>
      <c r="AP268" s="199">
        <f t="shared" ref="AP268:AP272" si="52">AN268+AL268+AJ268+AH268+AF268+AD268+AB268+Z268++X268+V268+T268+R268+N268+P268+L268+J268+H268</f>
        <v>0</v>
      </c>
    </row>
    <row r="269" spans="1:42" ht="14.25" outlineLevel="1">
      <c r="A269" s="202"/>
      <c r="B269" s="201"/>
      <c r="C269" s="502"/>
      <c r="D269" s="196" t="str">
        <f>'Перв. скв '!D269</f>
        <v>хвостовик 127 мм. С прямым цементированием</v>
      </c>
      <c r="E269" s="197">
        <f>'Перв. скв '!E269</f>
        <v>0</v>
      </c>
      <c r="F269" s="198" t="str">
        <f>'Перв. скв '!F269</f>
        <v>операция</v>
      </c>
      <c r="G269" s="199">
        <f>'Перв. скв '!$V269*G$13</f>
        <v>0</v>
      </c>
      <c r="H269" s="199">
        <f>'Перв. скв '!$W269*G$13</f>
        <v>0</v>
      </c>
      <c r="I269" s="199">
        <f>'2'!$V269*I$13</f>
        <v>0</v>
      </c>
      <c r="J269" s="199">
        <f>'2'!$W269*I$13</f>
        <v>0</v>
      </c>
      <c r="K269" s="199">
        <f>'3'!$V269*K$13</f>
        <v>0</v>
      </c>
      <c r="L269" s="199">
        <f>'3'!$W269*K$13</f>
        <v>0</v>
      </c>
      <c r="M269" s="199">
        <f>'4'!$V269*M$13</f>
        <v>0</v>
      </c>
      <c r="N269" s="199">
        <f>'4'!$W269*M$13</f>
        <v>0</v>
      </c>
      <c r="O269" s="199">
        <f>'5'!$V269*O$13</f>
        <v>0</v>
      </c>
      <c r="P269" s="199">
        <f>'5'!$W269*O$13</f>
        <v>0</v>
      </c>
      <c r="Q269" s="199">
        <f>'6'!$V269*Q$13</f>
        <v>0</v>
      </c>
      <c r="R269" s="199">
        <f>'6'!$W269*Q$13</f>
        <v>0</v>
      </c>
      <c r="S269" s="199">
        <f>'7'!$V269*S$13</f>
        <v>0</v>
      </c>
      <c r="T269" s="199">
        <f>'7'!$W269*S$13</f>
        <v>0</v>
      </c>
      <c r="U269" s="199">
        <f>'8'!$V269*U$13</f>
        <v>0</v>
      </c>
      <c r="V269" s="199">
        <f>'8'!$W269*U$13</f>
        <v>0</v>
      </c>
      <c r="W269" s="199">
        <f>'9'!$V269*W$13</f>
        <v>0</v>
      </c>
      <c r="X269" s="199">
        <f>'9'!$W269*W$13</f>
        <v>0</v>
      </c>
      <c r="Y269" s="199">
        <f>ВЗ!$V269*Y$13</f>
        <v>0</v>
      </c>
      <c r="Z269" s="199">
        <f>ВЗ!$W269*Y$13</f>
        <v>0</v>
      </c>
      <c r="AA269" s="199">
        <f>'ГС без пил 1000м гор'!$V269*AA$13</f>
        <v>0</v>
      </c>
      <c r="AB269" s="199">
        <f>'ГС без пил 1000м гор'!$W269*AA$13</f>
        <v>0</v>
      </c>
      <c r="AC269" s="199">
        <f>'ГС пил 1500м гор'!$V269*AC$13</f>
        <v>0</v>
      </c>
      <c r="AD269" s="199">
        <f>'ГС пил 1500м гор'!$W269*AC$13</f>
        <v>0</v>
      </c>
      <c r="AE269" s="199">
        <f>'ГС без пилот 1500м гор'!$V269*AE$13</f>
        <v>0</v>
      </c>
      <c r="AF269" s="199">
        <f>'ГС без пилот 1500м гор'!$W269*AE$13</f>
        <v>0</v>
      </c>
      <c r="AG269" s="199">
        <f>'ГСЮра без пил МГРП'!$V269*AG$13</f>
        <v>0</v>
      </c>
      <c r="AH269" s="199">
        <f>'ГСЮра без пил МГРП'!$W269*AG$13</f>
        <v>0</v>
      </c>
      <c r="AI269" s="199">
        <f>'ГСЮра пил МСГРП'!$V269*AI$13</f>
        <v>0</v>
      </c>
      <c r="AJ269" s="199">
        <f>'ГСЮра пил МСГРП'!$W269*AI$13</f>
        <v>0</v>
      </c>
      <c r="AK269" s="199">
        <f>'ГСЮра керн ГИС'!$V269*AK$13</f>
        <v>0</v>
      </c>
      <c r="AL269" s="199">
        <f>'ГСЮра керн ГИС'!$W269*AK$13</f>
        <v>0</v>
      </c>
      <c r="AM269" s="199">
        <f>Посл.скв.!$V269*AM$13</f>
        <v>0</v>
      </c>
      <c r="AN269" s="199">
        <f>Посл.скв.!$W269*AM$13</f>
        <v>0</v>
      </c>
      <c r="AO269" s="199">
        <f t="shared" si="51"/>
        <v>0</v>
      </c>
      <c r="AP269" s="199">
        <f t="shared" si="52"/>
        <v>0</v>
      </c>
    </row>
    <row r="270" spans="1:42" ht="14.25" outlineLevel="1">
      <c r="A270" s="202"/>
      <c r="B270" s="201"/>
      <c r="C270" s="502"/>
      <c r="D270" s="196" t="str">
        <f>'Перв. скв '!D270</f>
        <v>Хвостовик 114, 102 с ступенчатым цементированием</v>
      </c>
      <c r="E270" s="197">
        <f>'Перв. скв '!E270</f>
        <v>0</v>
      </c>
      <c r="F270" s="198" t="str">
        <f>'Перв. скв '!F270</f>
        <v>операция</v>
      </c>
      <c r="G270" s="199">
        <f>'Перв. скв '!$V270*G$13</f>
        <v>2</v>
      </c>
      <c r="H270" s="199">
        <f>'Перв. скв '!$W270*G$13</f>
        <v>17294309.349090908</v>
      </c>
      <c r="I270" s="199">
        <f>'2'!$V270*I$13</f>
        <v>0</v>
      </c>
      <c r="J270" s="199">
        <f>'2'!$W270*I$13</f>
        <v>0</v>
      </c>
      <c r="K270" s="199">
        <f>'3'!$V270*K$13</f>
        <v>0</v>
      </c>
      <c r="L270" s="199">
        <f>'3'!$W270*K$13</f>
        <v>0</v>
      </c>
      <c r="M270" s="199">
        <f>'4'!$V270*M$13</f>
        <v>0</v>
      </c>
      <c r="N270" s="199">
        <f>'4'!$W270*M$13</f>
        <v>0</v>
      </c>
      <c r="O270" s="199">
        <f>'5'!$V270*O$13</f>
        <v>0</v>
      </c>
      <c r="P270" s="199">
        <f>'5'!$W270*O$13</f>
        <v>0</v>
      </c>
      <c r="Q270" s="199">
        <f>'6'!$V270*Q$13</f>
        <v>0</v>
      </c>
      <c r="R270" s="199">
        <f>'6'!$W270*Q$13</f>
        <v>0</v>
      </c>
      <c r="S270" s="199">
        <f>'7'!$V270*S$13</f>
        <v>0</v>
      </c>
      <c r="T270" s="199">
        <f>'7'!$W270*S$13</f>
        <v>0</v>
      </c>
      <c r="U270" s="199">
        <f>'8'!$V270*U$13</f>
        <v>0</v>
      </c>
      <c r="V270" s="199">
        <f>'8'!$W270*U$13</f>
        <v>0</v>
      </c>
      <c r="W270" s="199">
        <f>'9'!$V270*W$13</f>
        <v>0</v>
      </c>
      <c r="X270" s="199">
        <f>'9'!$W270*W$13</f>
        <v>0</v>
      </c>
      <c r="Y270" s="199">
        <f>ВЗ!$V270*Y$13</f>
        <v>2</v>
      </c>
      <c r="Z270" s="199">
        <f>ВЗ!$W270*Y$13</f>
        <v>0</v>
      </c>
      <c r="AA270" s="199">
        <f>'ГС без пил 1000м гор'!$V270*AA$13</f>
        <v>8</v>
      </c>
      <c r="AB270" s="199">
        <f>'ГС без пил 1000м гор'!$W270*AA$13</f>
        <v>59119599.999999993</v>
      </c>
      <c r="AC270" s="199">
        <f>'ГС пил 1500м гор'!$V270*AC$13</f>
        <v>0</v>
      </c>
      <c r="AD270" s="199">
        <f>'ГС пил 1500м гор'!$W270*AC$13</f>
        <v>0</v>
      </c>
      <c r="AE270" s="199">
        <f>'ГС без пилот 1500м гор'!$V270*AE$13</f>
        <v>6</v>
      </c>
      <c r="AF270" s="199">
        <f>'ГС без пилот 1500м гор'!$W270*AE$13</f>
        <v>67349275</v>
      </c>
      <c r="AG270" s="199">
        <f>'ГСЮра без пил МГРП'!$V270*AG$13</f>
        <v>9</v>
      </c>
      <c r="AH270" s="199">
        <f>'ГСЮра без пил МГРП'!$W270*AG$13</f>
        <v>77824392.070909083</v>
      </c>
      <c r="AI270" s="199">
        <f>'ГСЮра пил МСГРП'!$V270*AI$13</f>
        <v>4</v>
      </c>
      <c r="AJ270" s="199">
        <f>'ГСЮра пил МСГРП'!$W270*AI$13</f>
        <v>36772000</v>
      </c>
      <c r="AK270" s="199">
        <f>'ГСЮра керн ГИС'!$V270*AK$13</f>
        <v>1</v>
      </c>
      <c r="AL270" s="199">
        <f>'ГСЮра керн ГИС'!$W270*AK$13</f>
        <v>9193000</v>
      </c>
      <c r="AM270" s="199">
        <f>Посл.скв.!$V270*AM$13</f>
        <v>0</v>
      </c>
      <c r="AN270" s="199">
        <f>Посл.скв.!$W270*AM$13</f>
        <v>0</v>
      </c>
      <c r="AO270" s="199">
        <f t="shared" si="51"/>
        <v>32</v>
      </c>
      <c r="AP270" s="199">
        <f t="shared" si="52"/>
        <v>267552576.41999999</v>
      </c>
    </row>
    <row r="271" spans="1:42" ht="14.25" outlineLevel="1">
      <c r="A271" s="202"/>
      <c r="B271" s="201"/>
      <c r="C271" s="502"/>
      <c r="D271" s="196">
        <f>'Перв. скв '!D271</f>
        <v>0</v>
      </c>
      <c r="E271" s="197">
        <f>'Перв. скв '!E271</f>
        <v>0</v>
      </c>
      <c r="F271" s="198" t="str">
        <f>'Перв. скв '!F271</f>
        <v>операция</v>
      </c>
      <c r="G271" s="199">
        <f>'Перв. скв '!$V271*G$13</f>
        <v>0</v>
      </c>
      <c r="H271" s="199">
        <f>'Перв. скв '!$W271*G$13</f>
        <v>0</v>
      </c>
      <c r="I271" s="199">
        <f>'2'!$V271*I$13</f>
        <v>0</v>
      </c>
      <c r="J271" s="199">
        <f>'2'!$W271*I$13</f>
        <v>0</v>
      </c>
      <c r="K271" s="199">
        <f>'3'!$V271*K$13</f>
        <v>0</v>
      </c>
      <c r="L271" s="199">
        <f>'3'!$W271*K$13</f>
        <v>0</v>
      </c>
      <c r="M271" s="199">
        <f>'4'!$V271*M$13</f>
        <v>0</v>
      </c>
      <c r="N271" s="199">
        <f>'4'!$W271*M$13</f>
        <v>0</v>
      </c>
      <c r="O271" s="199">
        <f>'5'!$V271*O$13</f>
        <v>0</v>
      </c>
      <c r="P271" s="199">
        <f>'5'!$W271*O$13</f>
        <v>0</v>
      </c>
      <c r="Q271" s="199">
        <f>'6'!$V271*Q$13</f>
        <v>0</v>
      </c>
      <c r="R271" s="199">
        <f>'6'!$W271*Q$13</f>
        <v>0</v>
      </c>
      <c r="S271" s="199">
        <f>'7'!$V271*S$13</f>
        <v>0</v>
      </c>
      <c r="T271" s="199">
        <f>'7'!$W271*S$13</f>
        <v>0</v>
      </c>
      <c r="U271" s="199">
        <f>'8'!$V271*U$13</f>
        <v>0</v>
      </c>
      <c r="V271" s="199">
        <f>'8'!$W271*U$13</f>
        <v>0</v>
      </c>
      <c r="W271" s="199">
        <f>'9'!$V271*W$13</f>
        <v>0</v>
      </c>
      <c r="X271" s="199">
        <f>'9'!$W271*W$13</f>
        <v>0</v>
      </c>
      <c r="Y271" s="199">
        <f>ВЗ!$V271*Y$13</f>
        <v>0</v>
      </c>
      <c r="Z271" s="199">
        <f>ВЗ!$W271*Y$13</f>
        <v>0</v>
      </c>
      <c r="AA271" s="199">
        <f>'ГС без пил 1000м гор'!$V271*AA$13</f>
        <v>0</v>
      </c>
      <c r="AB271" s="199">
        <f>'ГС без пил 1000м гор'!$W271*AA$13</f>
        <v>0</v>
      </c>
      <c r="AC271" s="199">
        <f>'ГС пил 1500м гор'!$V271*AC$13</f>
        <v>0</v>
      </c>
      <c r="AD271" s="199">
        <f>'ГС пил 1500м гор'!$W271*AC$13</f>
        <v>0</v>
      </c>
      <c r="AE271" s="199">
        <f>'ГС без пилот 1500м гор'!$V271*AE$13</f>
        <v>0</v>
      </c>
      <c r="AF271" s="199">
        <f>'ГС без пилот 1500м гор'!$W271*AE$13</f>
        <v>0</v>
      </c>
      <c r="AG271" s="199">
        <f>'ГСЮра без пил МГРП'!$V271*AG$13</f>
        <v>0</v>
      </c>
      <c r="AH271" s="199">
        <f>'ГСЮра без пил МГРП'!$W271*AG$13</f>
        <v>0</v>
      </c>
      <c r="AI271" s="199">
        <f>'ГСЮра пил МСГРП'!$V271*AI$13</f>
        <v>0</v>
      </c>
      <c r="AJ271" s="199">
        <f>'ГСЮра пил МСГРП'!$W271*AI$13</f>
        <v>0</v>
      </c>
      <c r="AK271" s="199">
        <f>'ГСЮра керн ГИС'!$V271*AK$13</f>
        <v>0</v>
      </c>
      <c r="AL271" s="199">
        <f>'ГСЮра керн ГИС'!$W271*AK$13</f>
        <v>0</v>
      </c>
      <c r="AM271" s="199">
        <f>Посл.скв.!$V271*AM$13</f>
        <v>0</v>
      </c>
      <c r="AN271" s="199">
        <f>Посл.скв.!$W271*AM$13</f>
        <v>0</v>
      </c>
      <c r="AO271" s="199">
        <f t="shared" si="51"/>
        <v>0</v>
      </c>
      <c r="AP271" s="199">
        <f t="shared" si="52"/>
        <v>0</v>
      </c>
    </row>
    <row r="272" spans="1:42" ht="14.25" outlineLevel="1">
      <c r="A272" s="202"/>
      <c r="B272" s="201"/>
      <c r="C272" s="503"/>
      <c r="D272" s="196">
        <f>'Перв. скв '!D272</f>
        <v>0</v>
      </c>
      <c r="E272" s="197">
        <f>'Перв. скв '!E272</f>
        <v>0</v>
      </c>
      <c r="F272" s="198" t="str">
        <f>'Перв. скв '!F272</f>
        <v>операция</v>
      </c>
      <c r="G272" s="199">
        <f>'Перв. скв '!$V272*G$13</f>
        <v>0</v>
      </c>
      <c r="H272" s="199">
        <f>'Перв. скв '!$W272*G$13</f>
        <v>0</v>
      </c>
      <c r="I272" s="199">
        <f>'2'!$V272*I$13</f>
        <v>0</v>
      </c>
      <c r="J272" s="199">
        <f>'2'!$W272*I$13</f>
        <v>0</v>
      </c>
      <c r="K272" s="199">
        <f>'3'!$V272*K$13</f>
        <v>0</v>
      </c>
      <c r="L272" s="199">
        <f>'3'!$W272*K$13</f>
        <v>0</v>
      </c>
      <c r="M272" s="199">
        <f>'4'!$V272*M$13</f>
        <v>0</v>
      </c>
      <c r="N272" s="199">
        <f>'4'!$W272*M$13</f>
        <v>0</v>
      </c>
      <c r="O272" s="199">
        <f>'5'!$V272*O$13</f>
        <v>0</v>
      </c>
      <c r="P272" s="199">
        <f>'5'!$W272*O$13</f>
        <v>0</v>
      </c>
      <c r="Q272" s="199">
        <f>'6'!$V272*Q$13</f>
        <v>0</v>
      </c>
      <c r="R272" s="199">
        <f>'6'!$W272*Q$13</f>
        <v>0</v>
      </c>
      <c r="S272" s="199">
        <f>'7'!$V272*S$13</f>
        <v>0</v>
      </c>
      <c r="T272" s="199">
        <f>'7'!$W272*S$13</f>
        <v>0</v>
      </c>
      <c r="U272" s="199">
        <f>'8'!$V272*U$13</f>
        <v>0</v>
      </c>
      <c r="V272" s="199">
        <f>'8'!$W272*U$13</f>
        <v>0</v>
      </c>
      <c r="W272" s="199">
        <f>'9'!$V272*W$13</f>
        <v>0</v>
      </c>
      <c r="X272" s="199">
        <f>'9'!$W272*W$13</f>
        <v>0</v>
      </c>
      <c r="Y272" s="199">
        <f>ВЗ!$V272*Y$13</f>
        <v>0</v>
      </c>
      <c r="Z272" s="199">
        <f>ВЗ!$W272*Y$13</f>
        <v>0</v>
      </c>
      <c r="AA272" s="199">
        <f>'ГС без пил 1000м гор'!$V272*AA$13</f>
        <v>0</v>
      </c>
      <c r="AB272" s="199">
        <f>'ГС без пил 1000м гор'!$W272*AA$13</f>
        <v>0</v>
      </c>
      <c r="AC272" s="199">
        <f>'ГС пил 1500м гор'!$V272*AC$13</f>
        <v>0</v>
      </c>
      <c r="AD272" s="199">
        <f>'ГС пил 1500м гор'!$W272*AC$13</f>
        <v>0</v>
      </c>
      <c r="AE272" s="199">
        <f>'ГС без пилот 1500м гор'!$V272*AE$13</f>
        <v>0</v>
      </c>
      <c r="AF272" s="199">
        <f>'ГС без пилот 1500м гор'!$W272*AE$13</f>
        <v>0</v>
      </c>
      <c r="AG272" s="199">
        <f>'ГСЮра без пил МГРП'!$V272*AG$13</f>
        <v>0</v>
      </c>
      <c r="AH272" s="199">
        <f>'ГСЮра без пил МГРП'!$W272*AG$13</f>
        <v>0</v>
      </c>
      <c r="AI272" s="199">
        <f>'ГСЮра пил МСГРП'!$V272*AI$13</f>
        <v>0</v>
      </c>
      <c r="AJ272" s="199">
        <f>'ГСЮра пил МСГРП'!$W272*AI$13</f>
        <v>0</v>
      </c>
      <c r="AK272" s="199">
        <f>'ГСЮра керн ГИС'!$V272*AK$13</f>
        <v>0</v>
      </c>
      <c r="AL272" s="199">
        <f>'ГСЮра керн ГИС'!$W272*AK$13</f>
        <v>0</v>
      </c>
      <c r="AM272" s="199">
        <f>Посл.скв.!$V272*AM$13</f>
        <v>0</v>
      </c>
      <c r="AN272" s="199">
        <f>Посл.скв.!$W272*AM$13</f>
        <v>0</v>
      </c>
      <c r="AO272" s="199">
        <f t="shared" si="51"/>
        <v>0</v>
      </c>
      <c r="AP272" s="199">
        <f t="shared" si="52"/>
        <v>0</v>
      </c>
    </row>
    <row r="273" spans="1:42" ht="15" outlineLevel="1">
      <c r="A273" s="202"/>
      <c r="B273" s="201"/>
      <c r="C273" s="192">
        <f>'Перв. скв '!C273</f>
        <v>0</v>
      </c>
      <c r="D273" s="193" t="s">
        <v>162</v>
      </c>
      <c r="E273" s="242"/>
      <c r="F273" s="243"/>
      <c r="G273" s="244"/>
      <c r="H273" s="244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3"/>
      <c r="AI273" s="243"/>
      <c r="AJ273" s="243"/>
      <c r="AK273" s="243"/>
      <c r="AL273" s="243"/>
      <c r="AM273" s="243"/>
      <c r="AN273" s="243"/>
      <c r="AO273" s="243"/>
      <c r="AP273" s="243"/>
    </row>
    <row r="274" spans="1:42" ht="14.25" outlineLevel="1">
      <c r="A274" s="202"/>
      <c r="B274" s="201"/>
      <c r="C274" s="501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196" t="str">
        <f>'Перв. скв '!D274</f>
        <v>Центратор</v>
      </c>
      <c r="E274" s="197">
        <f>'Перв. скв '!E274</f>
        <v>0</v>
      </c>
      <c r="F274" s="198" t="str">
        <f>'Перв. скв '!F274</f>
        <v>шт</v>
      </c>
      <c r="G274" s="199">
        <f>'Перв. скв '!$V274*G$13</f>
        <v>0</v>
      </c>
      <c r="H274" s="199">
        <f>'Перв. скв '!$W274*G$13</f>
        <v>0</v>
      </c>
      <c r="I274" s="199">
        <f>'2'!$V274*I$13</f>
        <v>0</v>
      </c>
      <c r="J274" s="199">
        <f>'2'!$W274*I$13</f>
        <v>0</v>
      </c>
      <c r="K274" s="199">
        <f>'3'!$V274*K$13</f>
        <v>0</v>
      </c>
      <c r="L274" s="199">
        <f>'3'!$W274*K$13</f>
        <v>0</v>
      </c>
      <c r="M274" s="199">
        <f>'4'!$V274*M$13</f>
        <v>0</v>
      </c>
      <c r="N274" s="199">
        <f>'4'!$W274*M$13</f>
        <v>0</v>
      </c>
      <c r="O274" s="199">
        <f>'5'!$V274*O$13</f>
        <v>0</v>
      </c>
      <c r="P274" s="199">
        <f>'5'!$W274*O$13</f>
        <v>0</v>
      </c>
      <c r="Q274" s="199">
        <f>'6'!$V274*Q$13</f>
        <v>0</v>
      </c>
      <c r="R274" s="199">
        <f>'6'!$W274*Q$13</f>
        <v>0</v>
      </c>
      <c r="S274" s="199">
        <f>'7'!$V274*S$13</f>
        <v>0</v>
      </c>
      <c r="T274" s="199">
        <f>'7'!$W274*S$13</f>
        <v>0</v>
      </c>
      <c r="U274" s="199">
        <f>'8'!$V274*U$13</f>
        <v>0</v>
      </c>
      <c r="V274" s="199">
        <f>'8'!$W274*U$13</f>
        <v>0</v>
      </c>
      <c r="W274" s="199">
        <f>'9'!$V274*W$13</f>
        <v>0</v>
      </c>
      <c r="X274" s="199">
        <f>'9'!$W274*W$13</f>
        <v>0</v>
      </c>
      <c r="Y274" s="199">
        <f>ВЗ!$V274*Y$13</f>
        <v>0</v>
      </c>
      <c r="Z274" s="199">
        <f>ВЗ!$W274*Y$13</f>
        <v>0</v>
      </c>
      <c r="AA274" s="199">
        <f>'ГС без пил 1000м гор'!$V274*AA$13</f>
        <v>0</v>
      </c>
      <c r="AB274" s="199">
        <f>'ГС без пил 1000м гор'!$W274*AA$13</f>
        <v>0</v>
      </c>
      <c r="AC274" s="199">
        <f>'ГС пил 1500м гор'!$V274*AC$13</f>
        <v>0</v>
      </c>
      <c r="AD274" s="199">
        <f>'ГС пил 1500м гор'!$W274*AC$13</f>
        <v>0</v>
      </c>
      <c r="AE274" s="199">
        <f>'ГС без пилот 1500м гор'!$V274*AE$13</f>
        <v>0</v>
      </c>
      <c r="AF274" s="199">
        <f>'ГС без пилот 1500м гор'!$W274*AE$13</f>
        <v>0</v>
      </c>
      <c r="AG274" s="199">
        <f>'ГСЮра без пил МГРП'!$V274*AG$13</f>
        <v>0</v>
      </c>
      <c r="AH274" s="199">
        <f>'ГСЮра без пил МГРП'!$W274*AG$13</f>
        <v>0</v>
      </c>
      <c r="AI274" s="199">
        <f>'ГСЮра пил МСГРП'!$V274*AI$13</f>
        <v>0</v>
      </c>
      <c r="AJ274" s="199">
        <f>'ГСЮра пил МСГРП'!$W274*AI$13</f>
        <v>0</v>
      </c>
      <c r="AK274" s="199">
        <f>'ГСЮра керн ГИС'!$V274*AK$13</f>
        <v>0</v>
      </c>
      <c r="AL274" s="199">
        <f>'ГСЮра керн ГИС'!$W274*AK$13</f>
        <v>0</v>
      </c>
      <c r="AM274" s="199">
        <f>Посл.скв.!$V274*AM$13</f>
        <v>0</v>
      </c>
      <c r="AN274" s="199">
        <f>Посл.скв.!$W274*AM$13</f>
        <v>0</v>
      </c>
      <c r="AO274" s="199">
        <f t="shared" ref="AO274:AP276" si="53">AM274+AK274+AI274+AG274+AE274+AC274+AA274+Y274++W274+U274+S274+Q274+M274+O274+K274+I274+G274</f>
        <v>0</v>
      </c>
      <c r="AP274" s="199">
        <f t="shared" si="53"/>
        <v>0</v>
      </c>
    </row>
    <row r="275" spans="1:42" ht="14.25" outlineLevel="1">
      <c r="A275" s="202"/>
      <c r="B275" s="201"/>
      <c r="C275" s="502"/>
      <c r="D275" s="196" t="str">
        <f>'Перв. скв '!D275</f>
        <v>Пакр (разбухающий, гидравлический и пр)</v>
      </c>
      <c r="E275" s="197">
        <f>'Перв. скв '!E275</f>
        <v>0</v>
      </c>
      <c r="F275" s="198" t="str">
        <f>'Перв. скв '!F275</f>
        <v>шт</v>
      </c>
      <c r="G275" s="199">
        <f>'Перв. скв '!$V275*G$13</f>
        <v>0</v>
      </c>
      <c r="H275" s="199">
        <f>'Перв. скв '!$W275*G$13</f>
        <v>0</v>
      </c>
      <c r="I275" s="199">
        <f>'2'!$V275*I$13</f>
        <v>0</v>
      </c>
      <c r="J275" s="199">
        <f>'2'!$W275*I$13</f>
        <v>0</v>
      </c>
      <c r="K275" s="199">
        <f>'3'!$V275*K$13</f>
        <v>0</v>
      </c>
      <c r="L275" s="199">
        <f>'3'!$W275*K$13</f>
        <v>0</v>
      </c>
      <c r="M275" s="199">
        <f>'4'!$V275*M$13</f>
        <v>0</v>
      </c>
      <c r="N275" s="199">
        <f>'4'!$W275*M$13</f>
        <v>0</v>
      </c>
      <c r="O275" s="199">
        <f>'5'!$V275*O$13</f>
        <v>0</v>
      </c>
      <c r="P275" s="199">
        <f>'5'!$W275*O$13</f>
        <v>0</v>
      </c>
      <c r="Q275" s="199">
        <f>'6'!$V275*Q$13</f>
        <v>0</v>
      </c>
      <c r="R275" s="199">
        <f>'6'!$W275*Q$13</f>
        <v>0</v>
      </c>
      <c r="S275" s="199">
        <f>'7'!$V275*S$13</f>
        <v>0</v>
      </c>
      <c r="T275" s="199">
        <f>'7'!$W275*S$13</f>
        <v>0</v>
      </c>
      <c r="U275" s="199">
        <f>'8'!$V275*U$13</f>
        <v>0</v>
      </c>
      <c r="V275" s="199">
        <f>'8'!$W275*U$13</f>
        <v>0</v>
      </c>
      <c r="W275" s="199">
        <f>'9'!$V275*W$13</f>
        <v>0</v>
      </c>
      <c r="X275" s="199">
        <f>'9'!$W275*W$13</f>
        <v>0</v>
      </c>
      <c r="Y275" s="199">
        <f>ВЗ!$V275*Y$13</f>
        <v>0</v>
      </c>
      <c r="Z275" s="199">
        <f>ВЗ!$W275*Y$13</f>
        <v>0</v>
      </c>
      <c r="AA275" s="199">
        <f>'ГС без пил 1000м гор'!$V275*AA$13</f>
        <v>0</v>
      </c>
      <c r="AB275" s="199">
        <f>'ГС без пил 1000м гор'!$W275*AA$13</f>
        <v>0</v>
      </c>
      <c r="AC275" s="199">
        <f>'ГС пил 1500м гор'!$V275*AC$13</f>
        <v>0</v>
      </c>
      <c r="AD275" s="199">
        <f>'ГС пил 1500м гор'!$W275*AC$13</f>
        <v>0</v>
      </c>
      <c r="AE275" s="199">
        <f>'ГС без пилот 1500м гор'!$V275*AE$13</f>
        <v>0</v>
      </c>
      <c r="AF275" s="199">
        <f>'ГС без пилот 1500м гор'!$W275*AE$13</f>
        <v>0</v>
      </c>
      <c r="AG275" s="199">
        <f>'ГСЮра без пил МГРП'!$V275*AG$13</f>
        <v>0</v>
      </c>
      <c r="AH275" s="199">
        <f>'ГСЮра без пил МГРП'!$W275*AG$13</f>
        <v>0</v>
      </c>
      <c r="AI275" s="199">
        <f>'ГСЮра пил МСГРП'!$V275*AI$13</f>
        <v>0</v>
      </c>
      <c r="AJ275" s="199">
        <f>'ГСЮра пил МСГРП'!$W275*AI$13</f>
        <v>0</v>
      </c>
      <c r="AK275" s="199">
        <f>'ГСЮра керн ГИС'!$V275*AK$13</f>
        <v>0</v>
      </c>
      <c r="AL275" s="199">
        <f>'ГСЮра керн ГИС'!$W275*AK$13</f>
        <v>0</v>
      </c>
      <c r="AM275" s="199">
        <f>Посл.скв.!$V275*AM$13</f>
        <v>0</v>
      </c>
      <c r="AN275" s="199">
        <f>Посл.скв.!$W275*AM$13</f>
        <v>0</v>
      </c>
      <c r="AO275" s="199">
        <f t="shared" si="53"/>
        <v>0</v>
      </c>
      <c r="AP275" s="199">
        <f t="shared" si="53"/>
        <v>0</v>
      </c>
    </row>
    <row r="276" spans="1:42" ht="14.25" outlineLevel="1">
      <c r="A276" s="202"/>
      <c r="B276" s="201"/>
      <c r="C276" s="502"/>
      <c r="D276" s="196" t="str">
        <f>'Перв. скв '!D276</f>
        <v>Циркуляционный клапан</v>
      </c>
      <c r="E276" s="197">
        <f>'Перв. скв '!E276</f>
        <v>0</v>
      </c>
      <c r="F276" s="198" t="str">
        <f>'Перв. скв '!F276</f>
        <v>шт</v>
      </c>
      <c r="G276" s="199">
        <f>'Перв. скв '!$V276*G$13</f>
        <v>0</v>
      </c>
      <c r="H276" s="199">
        <f>'Перв. скв '!$W276*G$13</f>
        <v>0</v>
      </c>
      <c r="I276" s="199">
        <f>'2'!$V276*I$13</f>
        <v>0</v>
      </c>
      <c r="J276" s="199">
        <f>'2'!$W276*I$13</f>
        <v>0</v>
      </c>
      <c r="K276" s="199">
        <f>'3'!$V276*K$13</f>
        <v>0</v>
      </c>
      <c r="L276" s="199">
        <f>'3'!$W276*K$13</f>
        <v>0</v>
      </c>
      <c r="M276" s="199">
        <f>'4'!$V276*M$13</f>
        <v>0</v>
      </c>
      <c r="N276" s="199">
        <f>'4'!$W276*M$13</f>
        <v>0</v>
      </c>
      <c r="O276" s="199">
        <f>'5'!$V276*O$13</f>
        <v>0</v>
      </c>
      <c r="P276" s="199">
        <f>'5'!$W276*O$13</f>
        <v>0</v>
      </c>
      <c r="Q276" s="199">
        <f>'6'!$V276*Q$13</f>
        <v>0</v>
      </c>
      <c r="R276" s="199">
        <f>'6'!$W276*Q$13</f>
        <v>0</v>
      </c>
      <c r="S276" s="199">
        <f>'7'!$V276*S$13</f>
        <v>0</v>
      </c>
      <c r="T276" s="199">
        <f>'7'!$W276*S$13</f>
        <v>0</v>
      </c>
      <c r="U276" s="199">
        <f>'8'!$V276*U$13</f>
        <v>0</v>
      </c>
      <c r="V276" s="199">
        <f>'8'!$W276*U$13</f>
        <v>0</v>
      </c>
      <c r="W276" s="199">
        <f>'9'!$V276*W$13</f>
        <v>0</v>
      </c>
      <c r="X276" s="199">
        <f>'9'!$W276*W$13</f>
        <v>0</v>
      </c>
      <c r="Y276" s="199">
        <f>ВЗ!$V276*Y$13</f>
        <v>0</v>
      </c>
      <c r="Z276" s="199">
        <f>ВЗ!$W276*Y$13</f>
        <v>0</v>
      </c>
      <c r="AA276" s="199">
        <f>'ГС без пил 1000м гор'!$V276*AA$13</f>
        <v>0</v>
      </c>
      <c r="AB276" s="199">
        <f>'ГС без пил 1000м гор'!$W276*AA$13</f>
        <v>0</v>
      </c>
      <c r="AC276" s="199">
        <f>'ГС пил 1500м гор'!$V276*AC$13</f>
        <v>0</v>
      </c>
      <c r="AD276" s="199">
        <f>'ГС пил 1500м гор'!$W276*AC$13</f>
        <v>0</v>
      </c>
      <c r="AE276" s="199">
        <f>'ГС без пилот 1500м гор'!$V276*AE$13</f>
        <v>0</v>
      </c>
      <c r="AF276" s="199">
        <f>'ГС без пилот 1500м гор'!$W276*AE$13</f>
        <v>0</v>
      </c>
      <c r="AG276" s="199">
        <f>'ГСЮра без пил МГРП'!$V276*AG$13</f>
        <v>0</v>
      </c>
      <c r="AH276" s="199">
        <f>'ГСЮра без пил МГРП'!$W276*AG$13</f>
        <v>0</v>
      </c>
      <c r="AI276" s="199">
        <f>'ГСЮра пил МСГРП'!$V276*AI$13</f>
        <v>0</v>
      </c>
      <c r="AJ276" s="199">
        <f>'ГСЮра пил МСГРП'!$W276*AI$13</f>
        <v>0</v>
      </c>
      <c r="AK276" s="199">
        <f>'ГСЮра керн ГИС'!$V276*AK$13</f>
        <v>0</v>
      </c>
      <c r="AL276" s="199">
        <f>'ГСЮра керн ГИС'!$W276*AK$13</f>
        <v>0</v>
      </c>
      <c r="AM276" s="199">
        <f>Посл.скв.!$V276*AM$13</f>
        <v>0</v>
      </c>
      <c r="AN276" s="199">
        <f>Посл.скв.!$W276*AM$13</f>
        <v>0</v>
      </c>
      <c r="AO276" s="199">
        <f t="shared" si="53"/>
        <v>0</v>
      </c>
      <c r="AP276" s="199">
        <f t="shared" si="53"/>
        <v>0</v>
      </c>
    </row>
    <row r="277" spans="1:42" ht="14.25" outlineLevel="1">
      <c r="A277" s="202"/>
      <c r="B277" s="201"/>
      <c r="C277" s="502"/>
      <c r="D277" s="196" t="str">
        <f>'Перв. скв '!D277</f>
        <v>Подвеска хвостовика</v>
      </c>
      <c r="E277" s="197">
        <f>'Перв. скв '!E277</f>
        <v>0</v>
      </c>
      <c r="F277" s="198" t="str">
        <f>'Перв. скв '!F277</f>
        <v>шт</v>
      </c>
      <c r="G277" s="199">
        <f>'Перв. скв '!$V277*G$13</f>
        <v>0</v>
      </c>
      <c r="H277" s="199">
        <f>'Перв. скв '!$W277*G$13</f>
        <v>0</v>
      </c>
      <c r="I277" s="199">
        <f>'2'!$V277*I$13</f>
        <v>0</v>
      </c>
      <c r="J277" s="199">
        <f>'2'!$W277*I$13</f>
        <v>0</v>
      </c>
      <c r="K277" s="199">
        <f>'3'!$V277*K$13</f>
        <v>0</v>
      </c>
      <c r="L277" s="199">
        <f>'3'!$W277*K$13</f>
        <v>0</v>
      </c>
      <c r="M277" s="199">
        <f>'4'!$V277*M$13</f>
        <v>0</v>
      </c>
      <c r="N277" s="199">
        <f>'4'!$W277*M$13</f>
        <v>0</v>
      </c>
      <c r="O277" s="199">
        <f>'5'!$V277*O$13</f>
        <v>0</v>
      </c>
      <c r="P277" s="199">
        <f>'5'!$W277*O$13</f>
        <v>0</v>
      </c>
      <c r="Q277" s="199">
        <f>'6'!$V277*Q$13</f>
        <v>0</v>
      </c>
      <c r="R277" s="199">
        <f>'6'!$W277*Q$13</f>
        <v>0</v>
      </c>
      <c r="S277" s="199">
        <f>'7'!$V277*S$13</f>
        <v>0</v>
      </c>
      <c r="T277" s="199">
        <f>'7'!$W277*S$13</f>
        <v>0</v>
      </c>
      <c r="U277" s="199">
        <f>'8'!$V277*U$13</f>
        <v>0</v>
      </c>
      <c r="V277" s="199">
        <f>'8'!$W277*U$13</f>
        <v>0</v>
      </c>
      <c r="W277" s="199">
        <f>'9'!$V277*W$13</f>
        <v>0</v>
      </c>
      <c r="X277" s="199">
        <f>'9'!$W277*W$13</f>
        <v>0</v>
      </c>
      <c r="Y277" s="199">
        <f>ВЗ!$V277*Y$13</f>
        <v>0</v>
      </c>
      <c r="Z277" s="199">
        <f>ВЗ!$W277*Y$13</f>
        <v>0</v>
      </c>
      <c r="AA277" s="199">
        <f>'ГС без пил 1000м гор'!$V277*AA$13</f>
        <v>0</v>
      </c>
      <c r="AB277" s="199">
        <f>'ГС без пил 1000м гор'!$W277*AA$13</f>
        <v>0</v>
      </c>
      <c r="AC277" s="199">
        <f>'ГС пил 1500м гор'!$V277*AC$13</f>
        <v>0</v>
      </c>
      <c r="AD277" s="199">
        <f>'ГС пил 1500м гор'!$W277*AC$13</f>
        <v>0</v>
      </c>
      <c r="AE277" s="199">
        <f>'ГС без пилот 1500м гор'!$V277*AE$13</f>
        <v>0</v>
      </c>
      <c r="AF277" s="199">
        <f>'ГС без пилот 1500м гор'!$W277*AE$13</f>
        <v>0</v>
      </c>
      <c r="AG277" s="199">
        <f>'ГСЮра без пил МГРП'!$V277*AG$13</f>
        <v>0</v>
      </c>
      <c r="AH277" s="199">
        <f>'ГСЮра без пил МГРП'!$W277*AG$13</f>
        <v>0</v>
      </c>
      <c r="AI277" s="199">
        <f>'ГСЮра пил МСГРП'!$V277*AI$13</f>
        <v>0</v>
      </c>
      <c r="AJ277" s="199">
        <f>'ГСЮра пил МСГРП'!$W277*AI$13</f>
        <v>0</v>
      </c>
      <c r="AK277" s="199">
        <f>'ГСЮра керн ГИС'!$V277*AK$13</f>
        <v>0</v>
      </c>
      <c r="AL277" s="199">
        <f>'ГСЮра керн ГИС'!$W277*AK$13</f>
        <v>0</v>
      </c>
      <c r="AM277" s="199">
        <f>Посл.скв.!$V277*AM$13</f>
        <v>0</v>
      </c>
      <c r="AN277" s="199">
        <f>Посл.скв.!$W277*AM$13</f>
        <v>0</v>
      </c>
      <c r="AO277" s="199">
        <f t="shared" ref="AO277:AO290" si="54">AM277+AK277+AI277+AG277+AE277+AC277+AA277+Y277++W277+U277+S277+Q277+M277+O277+K277+I277+G277</f>
        <v>0</v>
      </c>
      <c r="AP277" s="199">
        <f t="shared" ref="AP277:AP290" si="55">AN277+AL277+AJ277+AH277+AF277+AD277+AB277+Z277++X277+V277+T277+R277+N277+P277+L277+J277+H277</f>
        <v>0</v>
      </c>
    </row>
    <row r="278" spans="1:42" ht="14.25" outlineLevel="1">
      <c r="A278" s="202"/>
      <c r="B278" s="201"/>
      <c r="C278" s="502"/>
      <c r="D278" s="196" t="str">
        <f>'Перв. скв '!D278</f>
        <v>Стингер</v>
      </c>
      <c r="E278" s="197">
        <f>'Перв. скв '!E278</f>
        <v>0</v>
      </c>
      <c r="F278" s="198" t="str">
        <f>'Перв. скв '!F278</f>
        <v>шт</v>
      </c>
      <c r="G278" s="199">
        <f>'Перв. скв '!$V278*G$13</f>
        <v>0</v>
      </c>
      <c r="H278" s="199">
        <f>'Перв. скв '!$W278*G$13</f>
        <v>0</v>
      </c>
      <c r="I278" s="199">
        <f>'2'!$V278*I$13</f>
        <v>0</v>
      </c>
      <c r="J278" s="199">
        <f>'2'!$W278*I$13</f>
        <v>0</v>
      </c>
      <c r="K278" s="199">
        <f>'3'!$V278*K$13</f>
        <v>0</v>
      </c>
      <c r="L278" s="199">
        <f>'3'!$W278*K$13</f>
        <v>0</v>
      </c>
      <c r="M278" s="199">
        <f>'4'!$V278*M$13</f>
        <v>0</v>
      </c>
      <c r="N278" s="199">
        <f>'4'!$W278*M$13</f>
        <v>0</v>
      </c>
      <c r="O278" s="199">
        <f>'5'!$V278*O$13</f>
        <v>0</v>
      </c>
      <c r="P278" s="199">
        <f>'5'!$W278*O$13</f>
        <v>0</v>
      </c>
      <c r="Q278" s="199">
        <f>'6'!$V278*Q$13</f>
        <v>0</v>
      </c>
      <c r="R278" s="199">
        <f>'6'!$W278*Q$13</f>
        <v>0</v>
      </c>
      <c r="S278" s="199">
        <f>'7'!$V278*S$13</f>
        <v>0</v>
      </c>
      <c r="T278" s="199">
        <f>'7'!$W278*S$13</f>
        <v>0</v>
      </c>
      <c r="U278" s="199">
        <f>'8'!$V278*U$13</f>
        <v>0</v>
      </c>
      <c r="V278" s="199">
        <f>'8'!$W278*U$13</f>
        <v>0</v>
      </c>
      <c r="W278" s="199">
        <f>'9'!$V278*W$13</f>
        <v>0</v>
      </c>
      <c r="X278" s="199">
        <f>'9'!$W278*W$13</f>
        <v>0</v>
      </c>
      <c r="Y278" s="199">
        <f>ВЗ!$V278*Y$13</f>
        <v>0</v>
      </c>
      <c r="Z278" s="199">
        <f>ВЗ!$W278*Y$13</f>
        <v>0</v>
      </c>
      <c r="AA278" s="199">
        <f>'ГС без пил 1000м гор'!$V278*AA$13</f>
        <v>0</v>
      </c>
      <c r="AB278" s="199">
        <f>'ГС без пил 1000м гор'!$W278*AA$13</f>
        <v>0</v>
      </c>
      <c r="AC278" s="199">
        <f>'ГС пил 1500м гор'!$V278*AC$13</f>
        <v>0</v>
      </c>
      <c r="AD278" s="199">
        <f>'ГС пил 1500м гор'!$W278*AC$13</f>
        <v>0</v>
      </c>
      <c r="AE278" s="199">
        <f>'ГС без пилот 1500м гор'!$V278*AE$13</f>
        <v>0</v>
      </c>
      <c r="AF278" s="199">
        <f>'ГС без пилот 1500м гор'!$W278*AE$13</f>
        <v>0</v>
      </c>
      <c r="AG278" s="199">
        <f>'ГСЮра без пил МГРП'!$V278*AG$13</f>
        <v>0</v>
      </c>
      <c r="AH278" s="199">
        <f>'ГСЮра без пил МГРП'!$W278*AG$13</f>
        <v>0</v>
      </c>
      <c r="AI278" s="199">
        <f>'ГСЮра пил МСГРП'!$V278*AI$13</f>
        <v>0</v>
      </c>
      <c r="AJ278" s="199">
        <f>'ГСЮра пил МСГРП'!$W278*AI$13</f>
        <v>0</v>
      </c>
      <c r="AK278" s="199">
        <f>'ГСЮра керн ГИС'!$V278*AK$13</f>
        <v>0</v>
      </c>
      <c r="AL278" s="199">
        <f>'ГСЮра керн ГИС'!$W278*AK$13</f>
        <v>0</v>
      </c>
      <c r="AM278" s="199">
        <f>Посл.скв.!$V278*AM$13</f>
        <v>0</v>
      </c>
      <c r="AN278" s="199">
        <f>Посл.скв.!$W278*AM$13</f>
        <v>0</v>
      </c>
      <c r="AO278" s="199">
        <f t="shared" ref="AO278:AO284" si="56">AM278+AK278+AI278+AG278+AE278+AC278+AA278+Y278++W278+U278+S278+Q278+M278+O278+K278+I278+G278</f>
        <v>0</v>
      </c>
      <c r="AP278" s="199">
        <f t="shared" ref="AP278:AP284" si="57">AN278+AL278+AJ278+AH278+AF278+AD278+AB278+Z278++X278+V278+T278+R278+N278+P278+L278+J278+H278</f>
        <v>0</v>
      </c>
    </row>
    <row r="279" spans="1:42" ht="14.25" outlineLevel="1">
      <c r="A279" s="202"/>
      <c r="B279" s="201"/>
      <c r="C279" s="502"/>
      <c r="D279" s="196" t="str">
        <f>'Перв. скв '!D279</f>
        <v>Инженерное сопровождение</v>
      </c>
      <c r="E279" s="197">
        <f>'Перв. скв '!E279</f>
        <v>0</v>
      </c>
      <c r="F279" s="198" t="str">
        <f>'Перв. скв '!F279</f>
        <v>операция</v>
      </c>
      <c r="G279" s="199">
        <f>'Перв. скв '!$V279*G$13</f>
        <v>0</v>
      </c>
      <c r="H279" s="199">
        <f>'Перв. скв '!$W279*G$13</f>
        <v>0</v>
      </c>
      <c r="I279" s="199">
        <f>'2'!$V279*I$13</f>
        <v>0</v>
      </c>
      <c r="J279" s="199">
        <f>'2'!$W279*I$13</f>
        <v>0</v>
      </c>
      <c r="K279" s="199">
        <f>'3'!$V279*K$13</f>
        <v>0</v>
      </c>
      <c r="L279" s="199">
        <f>'3'!$W279*K$13</f>
        <v>0</v>
      </c>
      <c r="M279" s="199">
        <f>'4'!$V279*M$13</f>
        <v>0</v>
      </c>
      <c r="N279" s="199">
        <f>'4'!$W279*M$13</f>
        <v>0</v>
      </c>
      <c r="O279" s="199">
        <f>'5'!$V279*O$13</f>
        <v>0</v>
      </c>
      <c r="P279" s="199">
        <f>'5'!$W279*O$13</f>
        <v>0</v>
      </c>
      <c r="Q279" s="199">
        <f>'6'!$V279*Q$13</f>
        <v>0</v>
      </c>
      <c r="R279" s="199">
        <f>'6'!$W279*Q$13</f>
        <v>0</v>
      </c>
      <c r="S279" s="199">
        <f>'7'!$V279*S$13</f>
        <v>0</v>
      </c>
      <c r="T279" s="199">
        <f>'7'!$W279*S$13</f>
        <v>0</v>
      </c>
      <c r="U279" s="199">
        <f>'8'!$V279*U$13</f>
        <v>0</v>
      </c>
      <c r="V279" s="199">
        <f>'8'!$W279*U$13</f>
        <v>0</v>
      </c>
      <c r="W279" s="199">
        <f>'9'!$V279*W$13</f>
        <v>0</v>
      </c>
      <c r="X279" s="199">
        <f>'9'!$W279*W$13</f>
        <v>0</v>
      </c>
      <c r="Y279" s="199">
        <f>ВЗ!$V279*Y$13</f>
        <v>0</v>
      </c>
      <c r="Z279" s="199">
        <f>ВЗ!$W279*Y$13</f>
        <v>0</v>
      </c>
      <c r="AA279" s="199">
        <f>'ГС без пил 1000м гор'!$V279*AA$13</f>
        <v>0</v>
      </c>
      <c r="AB279" s="199">
        <f>'ГС без пил 1000м гор'!$W279*AA$13</f>
        <v>0</v>
      </c>
      <c r="AC279" s="199">
        <f>'ГС пил 1500м гор'!$V279*AC$13</f>
        <v>0</v>
      </c>
      <c r="AD279" s="199">
        <f>'ГС пил 1500м гор'!$W279*AC$13</f>
        <v>0</v>
      </c>
      <c r="AE279" s="199">
        <f>'ГС без пилот 1500м гор'!$V279*AE$13</f>
        <v>0</v>
      </c>
      <c r="AF279" s="199">
        <f>'ГС без пилот 1500м гор'!$W279*AE$13</f>
        <v>0</v>
      </c>
      <c r="AG279" s="199">
        <f>'ГСЮра без пил МГРП'!$V279*AG$13</f>
        <v>0</v>
      </c>
      <c r="AH279" s="199">
        <f>'ГСЮра без пил МГРП'!$W279*AG$13</f>
        <v>0</v>
      </c>
      <c r="AI279" s="199">
        <f>'ГСЮра пил МСГРП'!$V279*AI$13</f>
        <v>0</v>
      </c>
      <c r="AJ279" s="199">
        <f>'ГСЮра пил МСГРП'!$W279*AI$13</f>
        <v>0</v>
      </c>
      <c r="AK279" s="199">
        <f>'ГСЮра керн ГИС'!$V279*AK$13</f>
        <v>0</v>
      </c>
      <c r="AL279" s="199">
        <f>'ГСЮра керн ГИС'!$W279*AK$13</f>
        <v>0</v>
      </c>
      <c r="AM279" s="199">
        <f>Посл.скв.!$V279*AM$13</f>
        <v>0</v>
      </c>
      <c r="AN279" s="199">
        <f>Посл.скв.!$W279*AM$13</f>
        <v>0</v>
      </c>
      <c r="AO279" s="199">
        <f t="shared" si="56"/>
        <v>0</v>
      </c>
      <c r="AP279" s="199">
        <f t="shared" si="57"/>
        <v>0</v>
      </c>
    </row>
    <row r="280" spans="1:42" ht="14.25" outlineLevel="1">
      <c r="A280" s="202"/>
      <c r="B280" s="201"/>
      <c r="C280" s="502"/>
      <c r="D280" s="196">
        <f>'Перв. скв '!D280</f>
        <v>0</v>
      </c>
      <c r="E280" s="197">
        <f>'Перв. скв '!E280</f>
        <v>0</v>
      </c>
      <c r="F280" s="198">
        <f>'Перв. скв '!F280</f>
        <v>0</v>
      </c>
      <c r="G280" s="199">
        <f>'Перв. скв '!$V280*G$13</f>
        <v>0</v>
      </c>
      <c r="H280" s="199">
        <f>'Перв. скв '!$W280*G$13</f>
        <v>0</v>
      </c>
      <c r="I280" s="199">
        <f>'2'!$V280*I$13</f>
        <v>0</v>
      </c>
      <c r="J280" s="199">
        <f>'2'!$W280*I$13</f>
        <v>0</v>
      </c>
      <c r="K280" s="199">
        <f>'3'!$V280*K$13</f>
        <v>0</v>
      </c>
      <c r="L280" s="199">
        <f>'3'!$W280*K$13</f>
        <v>0</v>
      </c>
      <c r="M280" s="199">
        <f>'4'!$V280*M$13</f>
        <v>0</v>
      </c>
      <c r="N280" s="199">
        <f>'4'!$W280*M$13</f>
        <v>0</v>
      </c>
      <c r="O280" s="199">
        <f>'5'!$V280*O$13</f>
        <v>0</v>
      </c>
      <c r="P280" s="199">
        <f>'5'!$W280*O$13</f>
        <v>0</v>
      </c>
      <c r="Q280" s="199">
        <f>'6'!$V280*Q$13</f>
        <v>0</v>
      </c>
      <c r="R280" s="199">
        <f>'6'!$W280*Q$13</f>
        <v>0</v>
      </c>
      <c r="S280" s="199">
        <f>'7'!$V280*S$13</f>
        <v>0</v>
      </c>
      <c r="T280" s="199">
        <f>'7'!$W280*S$13</f>
        <v>0</v>
      </c>
      <c r="U280" s="199">
        <f>'8'!$V280*U$13</f>
        <v>0</v>
      </c>
      <c r="V280" s="199">
        <f>'8'!$W280*U$13</f>
        <v>0</v>
      </c>
      <c r="W280" s="199">
        <f>'9'!$V280*W$13</f>
        <v>0</v>
      </c>
      <c r="X280" s="199">
        <f>'9'!$W280*W$13</f>
        <v>0</v>
      </c>
      <c r="Y280" s="199">
        <f>ВЗ!$V280*Y$13</f>
        <v>0</v>
      </c>
      <c r="Z280" s="199">
        <f>ВЗ!$W280*Y$13</f>
        <v>0</v>
      </c>
      <c r="AA280" s="199">
        <f>'ГС без пил 1000м гор'!$V280*AA$13</f>
        <v>0</v>
      </c>
      <c r="AB280" s="199">
        <f>'ГС без пил 1000м гор'!$W280*AA$13</f>
        <v>0</v>
      </c>
      <c r="AC280" s="199">
        <f>'ГС пил 1500м гор'!$V280*AC$13</f>
        <v>0</v>
      </c>
      <c r="AD280" s="199">
        <f>'ГС пил 1500м гор'!$W280*AC$13</f>
        <v>0</v>
      </c>
      <c r="AE280" s="199">
        <f>'ГС без пилот 1500м гор'!$V280*AE$13</f>
        <v>0</v>
      </c>
      <c r="AF280" s="199">
        <f>'ГС без пилот 1500м гор'!$W280*AE$13</f>
        <v>0</v>
      </c>
      <c r="AG280" s="199">
        <f>'ГСЮра без пил МГРП'!$V280*AG$13</f>
        <v>0</v>
      </c>
      <c r="AH280" s="199">
        <f>'ГСЮра без пил МГРП'!$W280*AG$13</f>
        <v>0</v>
      </c>
      <c r="AI280" s="199">
        <f>'ГСЮра пил МСГРП'!$V280*AI$13</f>
        <v>0</v>
      </c>
      <c r="AJ280" s="199">
        <f>'ГСЮра пил МСГРП'!$W280*AI$13</f>
        <v>0</v>
      </c>
      <c r="AK280" s="199">
        <f>'ГСЮра керн ГИС'!$V280*AK$13</f>
        <v>0</v>
      </c>
      <c r="AL280" s="199">
        <f>'ГСЮра керн ГИС'!$W280*AK$13</f>
        <v>0</v>
      </c>
      <c r="AM280" s="199">
        <f>Посл.скв.!$V280*AM$13</f>
        <v>0</v>
      </c>
      <c r="AN280" s="199">
        <f>Посл.скв.!$W280*AM$13</f>
        <v>0</v>
      </c>
      <c r="AO280" s="199">
        <f t="shared" si="56"/>
        <v>0</v>
      </c>
      <c r="AP280" s="199">
        <f t="shared" si="57"/>
        <v>0</v>
      </c>
    </row>
    <row r="281" spans="1:42" ht="14.25" outlineLevel="1">
      <c r="A281" s="202"/>
      <c r="B281" s="201"/>
      <c r="C281" s="502"/>
      <c r="D281" s="196">
        <f>'Перв. скв '!D281</f>
        <v>0</v>
      </c>
      <c r="E281" s="197">
        <f>'Перв. скв '!E281</f>
        <v>0</v>
      </c>
      <c r="F281" s="198">
        <f>'Перв. скв '!F281</f>
        <v>0</v>
      </c>
      <c r="G281" s="199">
        <f>'Перв. скв '!$V281*G$13</f>
        <v>0</v>
      </c>
      <c r="H281" s="199">
        <f>'Перв. скв '!$W281*G$13</f>
        <v>0</v>
      </c>
      <c r="I281" s="199">
        <f>'2'!$V281*I$13</f>
        <v>0</v>
      </c>
      <c r="J281" s="199">
        <f>'2'!$W281*I$13</f>
        <v>0</v>
      </c>
      <c r="K281" s="199">
        <f>'3'!$V281*K$13</f>
        <v>0</v>
      </c>
      <c r="L281" s="199">
        <f>'3'!$W281*K$13</f>
        <v>0</v>
      </c>
      <c r="M281" s="199">
        <f>'4'!$V281*M$13</f>
        <v>0</v>
      </c>
      <c r="N281" s="199">
        <f>'4'!$W281*M$13</f>
        <v>0</v>
      </c>
      <c r="O281" s="199">
        <f>'5'!$V281*O$13</f>
        <v>0</v>
      </c>
      <c r="P281" s="199">
        <f>'5'!$W281*O$13</f>
        <v>0</v>
      </c>
      <c r="Q281" s="199">
        <f>'6'!$V281*Q$13</f>
        <v>0</v>
      </c>
      <c r="R281" s="199">
        <f>'6'!$W281*Q$13</f>
        <v>0</v>
      </c>
      <c r="S281" s="199">
        <f>'7'!$V281*S$13</f>
        <v>0</v>
      </c>
      <c r="T281" s="199">
        <f>'7'!$W281*S$13</f>
        <v>0</v>
      </c>
      <c r="U281" s="199">
        <f>'8'!$V281*U$13</f>
        <v>0</v>
      </c>
      <c r="V281" s="199">
        <f>'8'!$W281*U$13</f>
        <v>0</v>
      </c>
      <c r="W281" s="199">
        <f>'9'!$V281*W$13</f>
        <v>0</v>
      </c>
      <c r="X281" s="199">
        <f>'9'!$W281*W$13</f>
        <v>0</v>
      </c>
      <c r="Y281" s="199">
        <f>ВЗ!$V281*Y$13</f>
        <v>0</v>
      </c>
      <c r="Z281" s="199">
        <f>ВЗ!$W281*Y$13</f>
        <v>0</v>
      </c>
      <c r="AA281" s="199">
        <f>'ГС без пил 1000м гор'!$V281*AA$13</f>
        <v>0</v>
      </c>
      <c r="AB281" s="199">
        <f>'ГС без пил 1000м гор'!$W281*AA$13</f>
        <v>0</v>
      </c>
      <c r="AC281" s="199">
        <f>'ГС пил 1500м гор'!$V281*AC$13</f>
        <v>0</v>
      </c>
      <c r="AD281" s="199">
        <f>'ГС пил 1500м гор'!$W281*AC$13</f>
        <v>0</v>
      </c>
      <c r="AE281" s="199">
        <f>'ГС без пилот 1500м гор'!$V281*AE$13</f>
        <v>0</v>
      </c>
      <c r="AF281" s="199">
        <f>'ГС без пилот 1500м гор'!$W281*AE$13</f>
        <v>0</v>
      </c>
      <c r="AG281" s="199">
        <f>'ГСЮра без пил МГРП'!$V281*AG$13</f>
        <v>0</v>
      </c>
      <c r="AH281" s="199">
        <f>'ГСЮра без пил МГРП'!$W281*AG$13</f>
        <v>0</v>
      </c>
      <c r="AI281" s="199">
        <f>'ГСЮра пил МСГРП'!$V281*AI$13</f>
        <v>0</v>
      </c>
      <c r="AJ281" s="199">
        <f>'ГСЮра пил МСГРП'!$W281*AI$13</f>
        <v>0</v>
      </c>
      <c r="AK281" s="199">
        <f>'ГСЮра керн ГИС'!$V281*AK$13</f>
        <v>0</v>
      </c>
      <c r="AL281" s="199">
        <f>'ГСЮра керн ГИС'!$W281*AK$13</f>
        <v>0</v>
      </c>
      <c r="AM281" s="199">
        <f>Посл.скв.!$V281*AM$13</f>
        <v>0</v>
      </c>
      <c r="AN281" s="199">
        <f>Посл.скв.!$W281*AM$13</f>
        <v>0</v>
      </c>
      <c r="AO281" s="199">
        <f t="shared" si="56"/>
        <v>0</v>
      </c>
      <c r="AP281" s="199">
        <f t="shared" si="57"/>
        <v>0</v>
      </c>
    </row>
    <row r="282" spans="1:42" ht="14.25" outlineLevel="1">
      <c r="A282" s="202"/>
      <c r="B282" s="201"/>
      <c r="C282" s="502"/>
      <c r="D282" s="196">
        <f>'Перв. скв '!D282</f>
        <v>0</v>
      </c>
      <c r="E282" s="197">
        <f>'Перв. скв '!E282</f>
        <v>0</v>
      </c>
      <c r="F282" s="198">
        <f>'Перв. скв '!F282</f>
        <v>0</v>
      </c>
      <c r="G282" s="199">
        <f>'Перв. скв '!$V282*G$13</f>
        <v>0</v>
      </c>
      <c r="H282" s="199">
        <f>'Перв. скв '!$W282*G$13</f>
        <v>0</v>
      </c>
      <c r="I282" s="199">
        <f>'2'!$V282*I$13</f>
        <v>0</v>
      </c>
      <c r="J282" s="199">
        <f>'2'!$W282*I$13</f>
        <v>0</v>
      </c>
      <c r="K282" s="199">
        <f>'3'!$V282*K$13</f>
        <v>0</v>
      </c>
      <c r="L282" s="199">
        <f>'3'!$W282*K$13</f>
        <v>0</v>
      </c>
      <c r="M282" s="199">
        <f>'4'!$V282*M$13</f>
        <v>0</v>
      </c>
      <c r="N282" s="199">
        <f>'4'!$W282*M$13</f>
        <v>0</v>
      </c>
      <c r="O282" s="199">
        <f>'5'!$V282*O$13</f>
        <v>0</v>
      </c>
      <c r="P282" s="199">
        <f>'5'!$W282*O$13</f>
        <v>0</v>
      </c>
      <c r="Q282" s="199">
        <f>'6'!$V282*Q$13</f>
        <v>0</v>
      </c>
      <c r="R282" s="199">
        <f>'6'!$W282*Q$13</f>
        <v>0</v>
      </c>
      <c r="S282" s="199">
        <f>'7'!$V282*S$13</f>
        <v>0</v>
      </c>
      <c r="T282" s="199">
        <f>'7'!$W282*S$13</f>
        <v>0</v>
      </c>
      <c r="U282" s="199">
        <f>'8'!$V282*U$13</f>
        <v>0</v>
      </c>
      <c r="V282" s="199">
        <f>'8'!$W282*U$13</f>
        <v>0</v>
      </c>
      <c r="W282" s="199">
        <f>'9'!$V282*W$13</f>
        <v>0</v>
      </c>
      <c r="X282" s="199">
        <f>'9'!$W282*W$13</f>
        <v>0</v>
      </c>
      <c r="Y282" s="199">
        <f>ВЗ!$V282*Y$13</f>
        <v>0</v>
      </c>
      <c r="Z282" s="199">
        <f>ВЗ!$W282*Y$13</f>
        <v>0</v>
      </c>
      <c r="AA282" s="199">
        <f>'ГС без пил 1000м гор'!$V282*AA$13</f>
        <v>0</v>
      </c>
      <c r="AB282" s="199">
        <f>'ГС без пил 1000м гор'!$W282*AA$13</f>
        <v>0</v>
      </c>
      <c r="AC282" s="199">
        <f>'ГС пил 1500м гор'!$V282*AC$13</f>
        <v>0</v>
      </c>
      <c r="AD282" s="199">
        <f>'ГС пил 1500м гор'!$W282*AC$13</f>
        <v>0</v>
      </c>
      <c r="AE282" s="199">
        <f>'ГС без пилот 1500м гор'!$V282*AE$13</f>
        <v>0</v>
      </c>
      <c r="AF282" s="199">
        <f>'ГС без пилот 1500м гор'!$W282*AE$13</f>
        <v>0</v>
      </c>
      <c r="AG282" s="199">
        <f>'ГСЮра без пил МГРП'!$V282*AG$13</f>
        <v>0</v>
      </c>
      <c r="AH282" s="199">
        <f>'ГСЮра без пил МГРП'!$W282*AG$13</f>
        <v>0</v>
      </c>
      <c r="AI282" s="199">
        <f>'ГСЮра пил МСГРП'!$V282*AI$13</f>
        <v>0</v>
      </c>
      <c r="AJ282" s="199">
        <f>'ГСЮра пил МСГРП'!$W282*AI$13</f>
        <v>0</v>
      </c>
      <c r="AK282" s="199">
        <f>'ГСЮра керн ГИС'!$V282*AK$13</f>
        <v>0</v>
      </c>
      <c r="AL282" s="199">
        <f>'ГСЮра керн ГИС'!$W282*AK$13</f>
        <v>0</v>
      </c>
      <c r="AM282" s="199">
        <f>Посл.скв.!$V282*AM$13</f>
        <v>0</v>
      </c>
      <c r="AN282" s="199">
        <f>Посл.скв.!$W282*AM$13</f>
        <v>0</v>
      </c>
      <c r="AO282" s="199">
        <f t="shared" si="56"/>
        <v>0</v>
      </c>
      <c r="AP282" s="199">
        <f t="shared" si="57"/>
        <v>0</v>
      </c>
    </row>
    <row r="283" spans="1:42" ht="14.25" outlineLevel="1">
      <c r="A283" s="202"/>
      <c r="B283" s="201"/>
      <c r="C283" s="502"/>
      <c r="D283" s="196">
        <f>'Перв. скв '!D283</f>
        <v>0</v>
      </c>
      <c r="E283" s="197">
        <f>'Перв. скв '!E283</f>
        <v>0</v>
      </c>
      <c r="F283" s="198">
        <f>'Перв. скв '!F283</f>
        <v>0</v>
      </c>
      <c r="G283" s="199">
        <f>'Перв. скв '!$V283*G$13</f>
        <v>0</v>
      </c>
      <c r="H283" s="199">
        <f>'Перв. скв '!$W283*G$13</f>
        <v>0</v>
      </c>
      <c r="I283" s="199">
        <f>'2'!$V283*I$13</f>
        <v>0</v>
      </c>
      <c r="J283" s="199">
        <f>'2'!$W283*I$13</f>
        <v>0</v>
      </c>
      <c r="K283" s="199">
        <f>'3'!$V283*K$13</f>
        <v>0</v>
      </c>
      <c r="L283" s="199">
        <f>'3'!$W283*K$13</f>
        <v>0</v>
      </c>
      <c r="M283" s="199">
        <f>'4'!$V283*M$13</f>
        <v>0</v>
      </c>
      <c r="N283" s="199">
        <f>'4'!$W283*M$13</f>
        <v>0</v>
      </c>
      <c r="O283" s="199">
        <f>'5'!$V283*O$13</f>
        <v>0</v>
      </c>
      <c r="P283" s="199">
        <f>'5'!$W283*O$13</f>
        <v>0</v>
      </c>
      <c r="Q283" s="199">
        <f>'6'!$V283*Q$13</f>
        <v>0</v>
      </c>
      <c r="R283" s="199">
        <f>'6'!$W283*Q$13</f>
        <v>0</v>
      </c>
      <c r="S283" s="199">
        <f>'7'!$V283*S$13</f>
        <v>0</v>
      </c>
      <c r="T283" s="199">
        <f>'7'!$W283*S$13</f>
        <v>0</v>
      </c>
      <c r="U283" s="199">
        <f>'8'!$V283*U$13</f>
        <v>0</v>
      </c>
      <c r="V283" s="199">
        <f>'8'!$W283*U$13</f>
        <v>0</v>
      </c>
      <c r="W283" s="199">
        <f>'9'!$V283*W$13</f>
        <v>0</v>
      </c>
      <c r="X283" s="199">
        <f>'9'!$W283*W$13</f>
        <v>0</v>
      </c>
      <c r="Y283" s="199">
        <f>ВЗ!$V283*Y$13</f>
        <v>0</v>
      </c>
      <c r="Z283" s="199">
        <f>ВЗ!$W283*Y$13</f>
        <v>0</v>
      </c>
      <c r="AA283" s="199">
        <f>'ГС без пил 1000м гор'!$V283*AA$13</f>
        <v>0</v>
      </c>
      <c r="AB283" s="199">
        <f>'ГС без пил 1000м гор'!$W283*AA$13</f>
        <v>0</v>
      </c>
      <c r="AC283" s="199">
        <f>'ГС пил 1500м гор'!$V283*AC$13</f>
        <v>0</v>
      </c>
      <c r="AD283" s="199">
        <f>'ГС пил 1500м гор'!$W283*AC$13</f>
        <v>0</v>
      </c>
      <c r="AE283" s="199">
        <f>'ГС без пилот 1500м гор'!$V283*AE$13</f>
        <v>0</v>
      </c>
      <c r="AF283" s="199">
        <f>'ГС без пилот 1500м гор'!$W283*AE$13</f>
        <v>0</v>
      </c>
      <c r="AG283" s="199">
        <f>'ГСЮра без пил МГРП'!$V283*AG$13</f>
        <v>0</v>
      </c>
      <c r="AH283" s="199">
        <f>'ГСЮра без пил МГРП'!$W283*AG$13</f>
        <v>0</v>
      </c>
      <c r="AI283" s="199">
        <f>'ГСЮра пил МСГРП'!$V283*AI$13</f>
        <v>0</v>
      </c>
      <c r="AJ283" s="199">
        <f>'ГСЮра пил МСГРП'!$W283*AI$13</f>
        <v>0</v>
      </c>
      <c r="AK283" s="199">
        <f>'ГСЮра керн ГИС'!$V283*AK$13</f>
        <v>0</v>
      </c>
      <c r="AL283" s="199">
        <f>'ГСЮра керн ГИС'!$W283*AK$13</f>
        <v>0</v>
      </c>
      <c r="AM283" s="199">
        <f>Посл.скв.!$V283*AM$13</f>
        <v>0</v>
      </c>
      <c r="AN283" s="199">
        <f>Посл.скв.!$W283*AM$13</f>
        <v>0</v>
      </c>
      <c r="AO283" s="199">
        <f t="shared" si="56"/>
        <v>0</v>
      </c>
      <c r="AP283" s="199">
        <f t="shared" si="57"/>
        <v>0</v>
      </c>
    </row>
    <row r="284" spans="1:42" ht="14.25" outlineLevel="1">
      <c r="A284" s="202"/>
      <c r="B284" s="201"/>
      <c r="C284" s="502"/>
      <c r="D284" s="196">
        <f>'Перв. скв '!D284</f>
        <v>0</v>
      </c>
      <c r="E284" s="197">
        <f>'Перв. скв '!E284</f>
        <v>0</v>
      </c>
      <c r="F284" s="198">
        <f>'Перв. скв '!F284</f>
        <v>0</v>
      </c>
      <c r="G284" s="199">
        <f>'Перв. скв '!$V284*G$13</f>
        <v>0</v>
      </c>
      <c r="H284" s="199">
        <f>'Перв. скв '!$W284*G$13</f>
        <v>0</v>
      </c>
      <c r="I284" s="199">
        <f>'2'!$V284*I$13</f>
        <v>0</v>
      </c>
      <c r="J284" s="199">
        <f>'2'!$W284*I$13</f>
        <v>0</v>
      </c>
      <c r="K284" s="199">
        <f>'3'!$V284*K$13</f>
        <v>0</v>
      </c>
      <c r="L284" s="199">
        <f>'3'!$W284*K$13</f>
        <v>0</v>
      </c>
      <c r="M284" s="199">
        <f>'4'!$V284*M$13</f>
        <v>0</v>
      </c>
      <c r="N284" s="199">
        <f>'4'!$W284*M$13</f>
        <v>0</v>
      </c>
      <c r="O284" s="199">
        <f>'5'!$V284*O$13</f>
        <v>0</v>
      </c>
      <c r="P284" s="199">
        <f>'5'!$W284*O$13</f>
        <v>0</v>
      </c>
      <c r="Q284" s="199">
        <f>'6'!$V284*Q$13</f>
        <v>0</v>
      </c>
      <c r="R284" s="199">
        <f>'6'!$W284*Q$13</f>
        <v>0</v>
      </c>
      <c r="S284" s="199">
        <f>'7'!$V284*S$13</f>
        <v>0</v>
      </c>
      <c r="T284" s="199">
        <f>'7'!$W284*S$13</f>
        <v>0</v>
      </c>
      <c r="U284" s="199">
        <f>'8'!$V284*U$13</f>
        <v>0</v>
      </c>
      <c r="V284" s="199">
        <f>'8'!$W284*U$13</f>
        <v>0</v>
      </c>
      <c r="W284" s="199">
        <f>'9'!$V284*W$13</f>
        <v>0</v>
      </c>
      <c r="X284" s="199">
        <f>'9'!$W284*W$13</f>
        <v>0</v>
      </c>
      <c r="Y284" s="199">
        <f>ВЗ!$V284*Y$13</f>
        <v>0</v>
      </c>
      <c r="Z284" s="199">
        <f>ВЗ!$W284*Y$13</f>
        <v>0</v>
      </c>
      <c r="AA284" s="199">
        <f>'ГС без пил 1000м гор'!$V284*AA$13</f>
        <v>0</v>
      </c>
      <c r="AB284" s="199">
        <f>'ГС без пил 1000м гор'!$W284*AA$13</f>
        <v>0</v>
      </c>
      <c r="AC284" s="199">
        <f>'ГС пил 1500м гор'!$V284*AC$13</f>
        <v>0</v>
      </c>
      <c r="AD284" s="199">
        <f>'ГС пил 1500м гор'!$W284*AC$13</f>
        <v>0</v>
      </c>
      <c r="AE284" s="199">
        <f>'ГС без пилот 1500м гор'!$V284*AE$13</f>
        <v>0</v>
      </c>
      <c r="AF284" s="199">
        <f>'ГС без пилот 1500м гор'!$W284*AE$13</f>
        <v>0</v>
      </c>
      <c r="AG284" s="199">
        <f>'ГСЮра без пил МГРП'!$V284*AG$13</f>
        <v>0</v>
      </c>
      <c r="AH284" s="199">
        <f>'ГСЮра без пил МГРП'!$W284*AG$13</f>
        <v>0</v>
      </c>
      <c r="AI284" s="199">
        <f>'ГСЮра пил МСГРП'!$V284*AI$13</f>
        <v>0</v>
      </c>
      <c r="AJ284" s="199">
        <f>'ГСЮра пил МСГРП'!$W284*AI$13</f>
        <v>0</v>
      </c>
      <c r="AK284" s="199">
        <f>'ГСЮра керн ГИС'!$V284*AK$13</f>
        <v>0</v>
      </c>
      <c r="AL284" s="199">
        <f>'ГСЮра керн ГИС'!$W284*AK$13</f>
        <v>0</v>
      </c>
      <c r="AM284" s="199">
        <f>Посл.скв.!$V284*AM$13</f>
        <v>0</v>
      </c>
      <c r="AN284" s="199">
        <f>Посл.скв.!$W284*AM$13</f>
        <v>0</v>
      </c>
      <c r="AO284" s="199">
        <f t="shared" si="56"/>
        <v>0</v>
      </c>
      <c r="AP284" s="199">
        <f t="shared" si="57"/>
        <v>0</v>
      </c>
    </row>
    <row r="285" spans="1:42" ht="14.25" outlineLevel="1">
      <c r="A285" s="202"/>
      <c r="B285" s="201"/>
      <c r="C285" s="502"/>
      <c r="D285" s="196">
        <f>'Перв. скв '!D285</f>
        <v>0</v>
      </c>
      <c r="E285" s="197">
        <f>'Перв. скв '!E285</f>
        <v>0</v>
      </c>
      <c r="F285" s="198">
        <f>'Перв. скв '!F285</f>
        <v>0</v>
      </c>
      <c r="G285" s="199">
        <f>'Перв. скв '!$V285*G$13</f>
        <v>0</v>
      </c>
      <c r="H285" s="199">
        <f>'Перв. скв '!$W285*G$13</f>
        <v>0</v>
      </c>
      <c r="I285" s="199">
        <f>'2'!$V285*I$13</f>
        <v>0</v>
      </c>
      <c r="J285" s="199">
        <f>'2'!$W285*I$13</f>
        <v>0</v>
      </c>
      <c r="K285" s="199">
        <f>'3'!$V285*K$13</f>
        <v>0</v>
      </c>
      <c r="L285" s="199">
        <f>'3'!$W285*K$13</f>
        <v>0</v>
      </c>
      <c r="M285" s="199">
        <f>'4'!$V285*M$13</f>
        <v>0</v>
      </c>
      <c r="N285" s="199">
        <f>'4'!$W285*M$13</f>
        <v>0</v>
      </c>
      <c r="O285" s="199">
        <f>'5'!$V285*O$13</f>
        <v>0</v>
      </c>
      <c r="P285" s="199">
        <f>'5'!$W285*O$13</f>
        <v>0</v>
      </c>
      <c r="Q285" s="199">
        <f>'6'!$V285*Q$13</f>
        <v>0</v>
      </c>
      <c r="R285" s="199">
        <f>'6'!$W285*Q$13</f>
        <v>0</v>
      </c>
      <c r="S285" s="199">
        <f>'7'!$V285*S$13</f>
        <v>0</v>
      </c>
      <c r="T285" s="199">
        <f>'7'!$W285*S$13</f>
        <v>0</v>
      </c>
      <c r="U285" s="199">
        <f>'8'!$V285*U$13</f>
        <v>0</v>
      </c>
      <c r="V285" s="199">
        <f>'8'!$W285*U$13</f>
        <v>0</v>
      </c>
      <c r="W285" s="199">
        <f>'9'!$V285*W$13</f>
        <v>0</v>
      </c>
      <c r="X285" s="199">
        <f>'9'!$W285*W$13</f>
        <v>0</v>
      </c>
      <c r="Y285" s="199">
        <f>ВЗ!$V285*Y$13</f>
        <v>0</v>
      </c>
      <c r="Z285" s="199">
        <f>ВЗ!$W285*Y$13</f>
        <v>0</v>
      </c>
      <c r="AA285" s="199">
        <f>'ГС без пил 1000м гор'!$V285*AA$13</f>
        <v>0</v>
      </c>
      <c r="AB285" s="199">
        <f>'ГС без пил 1000м гор'!$W285*AA$13</f>
        <v>0</v>
      </c>
      <c r="AC285" s="199">
        <f>'ГС пил 1500м гор'!$V285*AC$13</f>
        <v>0</v>
      </c>
      <c r="AD285" s="199">
        <f>'ГС пил 1500м гор'!$W285*AC$13</f>
        <v>0</v>
      </c>
      <c r="AE285" s="199">
        <f>'ГС без пилот 1500м гор'!$V285*AE$13</f>
        <v>0</v>
      </c>
      <c r="AF285" s="199">
        <f>'ГС без пилот 1500м гор'!$W285*AE$13</f>
        <v>0</v>
      </c>
      <c r="AG285" s="199">
        <f>'ГСЮра без пил МГРП'!$V285*AG$13</f>
        <v>0</v>
      </c>
      <c r="AH285" s="199">
        <f>'ГСЮра без пил МГРП'!$W285*AG$13</f>
        <v>0</v>
      </c>
      <c r="AI285" s="199">
        <f>'ГСЮра пил МСГРП'!$V285*AI$13</f>
        <v>0</v>
      </c>
      <c r="AJ285" s="199">
        <f>'ГСЮра пил МСГРП'!$W285*AI$13</f>
        <v>0</v>
      </c>
      <c r="AK285" s="199">
        <f>'ГСЮра керн ГИС'!$V285*AK$13</f>
        <v>0</v>
      </c>
      <c r="AL285" s="199">
        <f>'ГСЮра керн ГИС'!$W285*AK$13</f>
        <v>0</v>
      </c>
      <c r="AM285" s="199">
        <f>Посл.скв.!$V285*AM$13</f>
        <v>0</v>
      </c>
      <c r="AN285" s="199">
        <f>Посл.скв.!$W285*AM$13</f>
        <v>0</v>
      </c>
      <c r="AO285" s="199">
        <f t="shared" si="54"/>
        <v>0</v>
      </c>
      <c r="AP285" s="199">
        <f t="shared" si="55"/>
        <v>0</v>
      </c>
    </row>
    <row r="286" spans="1:42" ht="14.25" outlineLevel="1">
      <c r="A286" s="202"/>
      <c r="B286" s="201"/>
      <c r="C286" s="502"/>
      <c r="D286" s="196">
        <f>'Перв. скв '!D286</f>
        <v>0</v>
      </c>
      <c r="E286" s="197">
        <f>'Перв. скв '!E286</f>
        <v>0</v>
      </c>
      <c r="F286" s="198">
        <f>'Перв. скв '!F286</f>
        <v>0</v>
      </c>
      <c r="G286" s="199">
        <f>'Перв. скв '!$V286*G$13</f>
        <v>0</v>
      </c>
      <c r="H286" s="199">
        <f>'Перв. скв '!$W286*G$13</f>
        <v>0</v>
      </c>
      <c r="I286" s="199">
        <f>'2'!$V286*I$13</f>
        <v>0</v>
      </c>
      <c r="J286" s="199">
        <f>'2'!$W286*I$13</f>
        <v>0</v>
      </c>
      <c r="K286" s="199">
        <f>'3'!$V286*K$13</f>
        <v>0</v>
      </c>
      <c r="L286" s="199">
        <f>'3'!$W286*K$13</f>
        <v>0</v>
      </c>
      <c r="M286" s="199">
        <f>'4'!$V286*M$13</f>
        <v>0</v>
      </c>
      <c r="N286" s="199">
        <f>'4'!$W286*M$13</f>
        <v>0</v>
      </c>
      <c r="O286" s="199">
        <f>'5'!$V286*O$13</f>
        <v>0</v>
      </c>
      <c r="P286" s="199">
        <f>'5'!$W286*O$13</f>
        <v>0</v>
      </c>
      <c r="Q286" s="199">
        <f>'6'!$V286*Q$13</f>
        <v>0</v>
      </c>
      <c r="R286" s="199">
        <f>'6'!$W286*Q$13</f>
        <v>0</v>
      </c>
      <c r="S286" s="199">
        <f>'7'!$V286*S$13</f>
        <v>0</v>
      </c>
      <c r="T286" s="199">
        <f>'7'!$W286*S$13</f>
        <v>0</v>
      </c>
      <c r="U286" s="199">
        <f>'8'!$V286*U$13</f>
        <v>0</v>
      </c>
      <c r="V286" s="199">
        <f>'8'!$W286*U$13</f>
        <v>0</v>
      </c>
      <c r="W286" s="199">
        <f>'9'!$V286*W$13</f>
        <v>0</v>
      </c>
      <c r="X286" s="199">
        <f>'9'!$W286*W$13</f>
        <v>0</v>
      </c>
      <c r="Y286" s="199">
        <f>ВЗ!$V286*Y$13</f>
        <v>0</v>
      </c>
      <c r="Z286" s="199">
        <f>ВЗ!$W286*Y$13</f>
        <v>0</v>
      </c>
      <c r="AA286" s="199">
        <f>'ГС без пил 1000м гор'!$V286*AA$13</f>
        <v>0</v>
      </c>
      <c r="AB286" s="199">
        <f>'ГС без пил 1000м гор'!$W286*AA$13</f>
        <v>0</v>
      </c>
      <c r="AC286" s="199">
        <f>'ГС пил 1500м гор'!$V286*AC$13</f>
        <v>0</v>
      </c>
      <c r="AD286" s="199">
        <f>'ГС пил 1500м гор'!$W286*AC$13</f>
        <v>0</v>
      </c>
      <c r="AE286" s="199">
        <f>'ГС без пилот 1500м гор'!$V286*AE$13</f>
        <v>0</v>
      </c>
      <c r="AF286" s="199">
        <f>'ГС без пилот 1500м гор'!$W286*AE$13</f>
        <v>0</v>
      </c>
      <c r="AG286" s="199">
        <f>'ГСЮра без пил МГРП'!$V286*AG$13</f>
        <v>0</v>
      </c>
      <c r="AH286" s="199">
        <f>'ГСЮра без пил МГРП'!$W286*AG$13</f>
        <v>0</v>
      </c>
      <c r="AI286" s="199">
        <f>'ГСЮра пил МСГРП'!$V286*AI$13</f>
        <v>0</v>
      </c>
      <c r="AJ286" s="199">
        <f>'ГСЮра пил МСГРП'!$W286*AI$13</f>
        <v>0</v>
      </c>
      <c r="AK286" s="199">
        <f>'ГСЮра керн ГИС'!$V286*AK$13</f>
        <v>0</v>
      </c>
      <c r="AL286" s="199">
        <f>'ГСЮра керн ГИС'!$W286*AK$13</f>
        <v>0</v>
      </c>
      <c r="AM286" s="199">
        <f>Посл.скв.!$V286*AM$13</f>
        <v>0</v>
      </c>
      <c r="AN286" s="199">
        <f>Посл.скв.!$W286*AM$13</f>
        <v>0</v>
      </c>
      <c r="AO286" s="199">
        <f t="shared" si="54"/>
        <v>0</v>
      </c>
      <c r="AP286" s="199">
        <f t="shared" si="55"/>
        <v>0</v>
      </c>
    </row>
    <row r="287" spans="1:42" ht="14.25" outlineLevel="1">
      <c r="A287" s="202"/>
      <c r="B287" s="201"/>
      <c r="C287" s="502"/>
      <c r="D287" s="196">
        <f>'Перв. скв '!D287</f>
        <v>0</v>
      </c>
      <c r="E287" s="197">
        <f>'Перв. скв '!E287</f>
        <v>0</v>
      </c>
      <c r="F287" s="198">
        <f>'Перв. скв '!F287</f>
        <v>0</v>
      </c>
      <c r="G287" s="199">
        <f>'Перв. скв '!$V287*G$13</f>
        <v>0</v>
      </c>
      <c r="H287" s="199">
        <f>'Перв. скв '!$W287*G$13</f>
        <v>0</v>
      </c>
      <c r="I287" s="199">
        <f>'2'!$V287*I$13</f>
        <v>0</v>
      </c>
      <c r="J287" s="199">
        <f>'2'!$W287*I$13</f>
        <v>0</v>
      </c>
      <c r="K287" s="199">
        <f>'3'!$V287*K$13</f>
        <v>0</v>
      </c>
      <c r="L287" s="199">
        <f>'3'!$W287*K$13</f>
        <v>0</v>
      </c>
      <c r="M287" s="199">
        <f>'4'!$V287*M$13</f>
        <v>0</v>
      </c>
      <c r="N287" s="199">
        <f>'4'!$W287*M$13</f>
        <v>0</v>
      </c>
      <c r="O287" s="199">
        <f>'5'!$V287*O$13</f>
        <v>0</v>
      </c>
      <c r="P287" s="199">
        <f>'5'!$W287*O$13</f>
        <v>0</v>
      </c>
      <c r="Q287" s="199">
        <f>'6'!$V287*Q$13</f>
        <v>0</v>
      </c>
      <c r="R287" s="199">
        <f>'6'!$W287*Q$13</f>
        <v>0</v>
      </c>
      <c r="S287" s="199">
        <f>'7'!$V287*S$13</f>
        <v>0</v>
      </c>
      <c r="T287" s="199">
        <f>'7'!$W287*S$13</f>
        <v>0</v>
      </c>
      <c r="U287" s="199">
        <f>'8'!$V287*U$13</f>
        <v>0</v>
      </c>
      <c r="V287" s="199">
        <f>'8'!$W287*U$13</f>
        <v>0</v>
      </c>
      <c r="W287" s="199">
        <f>'9'!$V287*W$13</f>
        <v>0</v>
      </c>
      <c r="X287" s="199">
        <f>'9'!$W287*W$13</f>
        <v>0</v>
      </c>
      <c r="Y287" s="199">
        <f>ВЗ!$V287*Y$13</f>
        <v>0</v>
      </c>
      <c r="Z287" s="199">
        <f>ВЗ!$W287*Y$13</f>
        <v>0</v>
      </c>
      <c r="AA287" s="199">
        <f>'ГС без пил 1000м гор'!$V287*AA$13</f>
        <v>0</v>
      </c>
      <c r="AB287" s="199">
        <f>'ГС без пил 1000м гор'!$W287*AA$13</f>
        <v>0</v>
      </c>
      <c r="AC287" s="199">
        <f>'ГС пил 1500м гор'!$V287*AC$13</f>
        <v>0</v>
      </c>
      <c r="AD287" s="199">
        <f>'ГС пил 1500м гор'!$W287*AC$13</f>
        <v>0</v>
      </c>
      <c r="AE287" s="199">
        <f>'ГС без пилот 1500м гор'!$V287*AE$13</f>
        <v>0</v>
      </c>
      <c r="AF287" s="199">
        <f>'ГС без пилот 1500м гор'!$W287*AE$13</f>
        <v>0</v>
      </c>
      <c r="AG287" s="199">
        <f>'ГСЮра без пил МГРП'!$V287*AG$13</f>
        <v>0</v>
      </c>
      <c r="AH287" s="199">
        <f>'ГСЮра без пил МГРП'!$W287*AG$13</f>
        <v>0</v>
      </c>
      <c r="AI287" s="199">
        <f>'ГСЮра пил МСГРП'!$V287*AI$13</f>
        <v>0</v>
      </c>
      <c r="AJ287" s="199">
        <f>'ГСЮра пил МСГРП'!$W287*AI$13</f>
        <v>0</v>
      </c>
      <c r="AK287" s="199">
        <f>'ГСЮра керн ГИС'!$V287*AK$13</f>
        <v>0</v>
      </c>
      <c r="AL287" s="199">
        <f>'ГСЮра керн ГИС'!$W287*AK$13</f>
        <v>0</v>
      </c>
      <c r="AM287" s="199">
        <f>Посл.скв.!$V287*AM$13</f>
        <v>0</v>
      </c>
      <c r="AN287" s="199">
        <f>Посл.скв.!$W287*AM$13</f>
        <v>0</v>
      </c>
      <c r="AO287" s="199">
        <f t="shared" si="54"/>
        <v>0</v>
      </c>
      <c r="AP287" s="199">
        <f t="shared" si="55"/>
        <v>0</v>
      </c>
    </row>
    <row r="288" spans="1:42" ht="14.25" outlineLevel="1">
      <c r="A288" s="202"/>
      <c r="B288" s="201"/>
      <c r="C288" s="502"/>
      <c r="D288" s="196">
        <f>'Перв. скв '!D288</f>
        <v>0</v>
      </c>
      <c r="E288" s="197">
        <f>'Перв. скв '!E288</f>
        <v>0</v>
      </c>
      <c r="F288" s="198">
        <f>'Перв. скв '!F288</f>
        <v>0</v>
      </c>
      <c r="G288" s="199">
        <f>'Перв. скв '!$V288*G$13</f>
        <v>0</v>
      </c>
      <c r="H288" s="199">
        <f>'Перв. скв '!$W288*G$13</f>
        <v>0</v>
      </c>
      <c r="I288" s="199">
        <f>'2'!$V288*I$13</f>
        <v>0</v>
      </c>
      <c r="J288" s="199">
        <f>'2'!$W288*I$13</f>
        <v>0</v>
      </c>
      <c r="K288" s="199">
        <f>'3'!$V288*K$13</f>
        <v>0</v>
      </c>
      <c r="L288" s="199">
        <f>'3'!$W288*K$13</f>
        <v>0</v>
      </c>
      <c r="M288" s="199">
        <f>'4'!$V288*M$13</f>
        <v>0</v>
      </c>
      <c r="N288" s="199">
        <f>'4'!$W288*M$13</f>
        <v>0</v>
      </c>
      <c r="O288" s="199">
        <f>'5'!$V288*O$13</f>
        <v>0</v>
      </c>
      <c r="P288" s="199">
        <f>'5'!$W288*O$13</f>
        <v>0</v>
      </c>
      <c r="Q288" s="199">
        <f>'6'!$V288*Q$13</f>
        <v>0</v>
      </c>
      <c r="R288" s="199">
        <f>'6'!$W288*Q$13</f>
        <v>0</v>
      </c>
      <c r="S288" s="199">
        <f>'7'!$V288*S$13</f>
        <v>0</v>
      </c>
      <c r="T288" s="199">
        <f>'7'!$W288*S$13</f>
        <v>0</v>
      </c>
      <c r="U288" s="199">
        <f>'8'!$V288*U$13</f>
        <v>0</v>
      </c>
      <c r="V288" s="199">
        <f>'8'!$W288*U$13</f>
        <v>0</v>
      </c>
      <c r="W288" s="199">
        <f>'9'!$V288*W$13</f>
        <v>0</v>
      </c>
      <c r="X288" s="199">
        <f>'9'!$W288*W$13</f>
        <v>0</v>
      </c>
      <c r="Y288" s="199">
        <f>ВЗ!$V288*Y$13</f>
        <v>0</v>
      </c>
      <c r="Z288" s="199">
        <f>ВЗ!$W288*Y$13</f>
        <v>0</v>
      </c>
      <c r="AA288" s="199">
        <f>'ГС без пил 1000м гор'!$V288*AA$13</f>
        <v>0</v>
      </c>
      <c r="AB288" s="199">
        <f>'ГС без пил 1000м гор'!$W288*AA$13</f>
        <v>0</v>
      </c>
      <c r="AC288" s="199">
        <f>'ГС пил 1500м гор'!$V288*AC$13</f>
        <v>0</v>
      </c>
      <c r="AD288" s="199">
        <f>'ГС пил 1500м гор'!$W288*AC$13</f>
        <v>0</v>
      </c>
      <c r="AE288" s="199">
        <f>'ГС без пилот 1500м гор'!$V288*AE$13</f>
        <v>0</v>
      </c>
      <c r="AF288" s="199">
        <f>'ГС без пилот 1500м гор'!$W288*AE$13</f>
        <v>0</v>
      </c>
      <c r="AG288" s="199">
        <f>'ГСЮра без пил МГРП'!$V288*AG$13</f>
        <v>0</v>
      </c>
      <c r="AH288" s="199">
        <f>'ГСЮра без пил МГРП'!$W288*AG$13</f>
        <v>0</v>
      </c>
      <c r="AI288" s="199">
        <f>'ГСЮра пил МСГРП'!$V288*AI$13</f>
        <v>0</v>
      </c>
      <c r="AJ288" s="199">
        <f>'ГСЮра пил МСГРП'!$W288*AI$13</f>
        <v>0</v>
      </c>
      <c r="AK288" s="199">
        <f>'ГСЮра керн ГИС'!$V288*AK$13</f>
        <v>0</v>
      </c>
      <c r="AL288" s="199">
        <f>'ГСЮра керн ГИС'!$W288*AK$13</f>
        <v>0</v>
      </c>
      <c r="AM288" s="199">
        <f>Посл.скв.!$V288*AM$13</f>
        <v>0</v>
      </c>
      <c r="AN288" s="199">
        <f>Посл.скв.!$W288*AM$13</f>
        <v>0</v>
      </c>
      <c r="AO288" s="199">
        <f t="shared" si="54"/>
        <v>0</v>
      </c>
      <c r="AP288" s="199">
        <f t="shared" si="55"/>
        <v>0</v>
      </c>
    </row>
    <row r="289" spans="1:42" ht="14.25" outlineLevel="1">
      <c r="A289" s="202"/>
      <c r="B289" s="201"/>
      <c r="C289" s="502"/>
      <c r="D289" s="196">
        <f>'Перв. скв '!D289</f>
        <v>0</v>
      </c>
      <c r="E289" s="197">
        <f>'Перв. скв '!E289</f>
        <v>0</v>
      </c>
      <c r="F289" s="198">
        <f>'Перв. скв '!F289</f>
        <v>0</v>
      </c>
      <c r="G289" s="199">
        <f>'Перв. скв '!$V289*G$13</f>
        <v>0</v>
      </c>
      <c r="H289" s="199">
        <f>'Перв. скв '!$W289*G$13</f>
        <v>0</v>
      </c>
      <c r="I289" s="199">
        <f>'2'!$V289*I$13</f>
        <v>0</v>
      </c>
      <c r="J289" s="199">
        <f>'2'!$W289*I$13</f>
        <v>0</v>
      </c>
      <c r="K289" s="199">
        <f>'3'!$V289*K$13</f>
        <v>0</v>
      </c>
      <c r="L289" s="199">
        <f>'3'!$W289*K$13</f>
        <v>0</v>
      </c>
      <c r="M289" s="199">
        <f>'4'!$V289*M$13</f>
        <v>0</v>
      </c>
      <c r="N289" s="199">
        <f>'4'!$W289*M$13</f>
        <v>0</v>
      </c>
      <c r="O289" s="199">
        <f>'5'!$V289*O$13</f>
        <v>0</v>
      </c>
      <c r="P289" s="199">
        <f>'5'!$W289*O$13</f>
        <v>0</v>
      </c>
      <c r="Q289" s="199">
        <f>'6'!$V289*Q$13</f>
        <v>0</v>
      </c>
      <c r="R289" s="199">
        <f>'6'!$W289*Q$13</f>
        <v>0</v>
      </c>
      <c r="S289" s="199">
        <f>'7'!$V289*S$13</f>
        <v>0</v>
      </c>
      <c r="T289" s="199">
        <f>'7'!$W289*S$13</f>
        <v>0</v>
      </c>
      <c r="U289" s="199">
        <f>'8'!$V289*U$13</f>
        <v>0</v>
      </c>
      <c r="V289" s="199">
        <f>'8'!$W289*U$13</f>
        <v>0</v>
      </c>
      <c r="W289" s="199">
        <f>'9'!$V289*W$13</f>
        <v>0</v>
      </c>
      <c r="X289" s="199">
        <f>'9'!$W289*W$13</f>
        <v>0</v>
      </c>
      <c r="Y289" s="199">
        <f>ВЗ!$V289*Y$13</f>
        <v>0</v>
      </c>
      <c r="Z289" s="199">
        <f>ВЗ!$W289*Y$13</f>
        <v>0</v>
      </c>
      <c r="AA289" s="199">
        <f>'ГС без пил 1000м гор'!$V289*AA$13</f>
        <v>0</v>
      </c>
      <c r="AB289" s="199">
        <f>'ГС без пил 1000м гор'!$W289*AA$13</f>
        <v>0</v>
      </c>
      <c r="AC289" s="199">
        <f>'ГС пил 1500м гор'!$V289*AC$13</f>
        <v>0</v>
      </c>
      <c r="AD289" s="199">
        <f>'ГС пил 1500м гор'!$W289*AC$13</f>
        <v>0</v>
      </c>
      <c r="AE289" s="199">
        <f>'ГС без пилот 1500м гор'!$V289*AE$13</f>
        <v>0</v>
      </c>
      <c r="AF289" s="199">
        <f>'ГС без пилот 1500м гор'!$W289*AE$13</f>
        <v>0</v>
      </c>
      <c r="AG289" s="199">
        <f>'ГСЮра без пил МГРП'!$V289*AG$13</f>
        <v>0</v>
      </c>
      <c r="AH289" s="199">
        <f>'ГСЮра без пил МГРП'!$W289*AG$13</f>
        <v>0</v>
      </c>
      <c r="AI289" s="199">
        <f>'ГСЮра пил МСГРП'!$V289*AI$13</f>
        <v>0</v>
      </c>
      <c r="AJ289" s="199">
        <f>'ГСЮра пил МСГРП'!$W289*AI$13</f>
        <v>0</v>
      </c>
      <c r="AK289" s="199">
        <f>'ГСЮра керн ГИС'!$V289*AK$13</f>
        <v>0</v>
      </c>
      <c r="AL289" s="199">
        <f>'ГСЮра керн ГИС'!$W289*AK$13</f>
        <v>0</v>
      </c>
      <c r="AM289" s="199">
        <f>Посл.скв.!$V289*AM$13</f>
        <v>0</v>
      </c>
      <c r="AN289" s="199">
        <f>Посл.скв.!$W289*AM$13</f>
        <v>0</v>
      </c>
      <c r="AO289" s="199">
        <f t="shared" si="54"/>
        <v>0</v>
      </c>
      <c r="AP289" s="199">
        <f t="shared" si="55"/>
        <v>0</v>
      </c>
    </row>
    <row r="290" spans="1:42" ht="15" outlineLevel="1" thickBot="1">
      <c r="A290" s="202"/>
      <c r="B290" s="201"/>
      <c r="C290" s="503"/>
      <c r="D290" s="196">
        <f>'Перв. скв '!D290</f>
        <v>0</v>
      </c>
      <c r="E290" s="197">
        <f>'Перв. скв '!E290</f>
        <v>0</v>
      </c>
      <c r="F290" s="198">
        <f>'Перв. скв '!F290</f>
        <v>0</v>
      </c>
      <c r="G290" s="199">
        <f>'Перв. скв '!$V290*G$13</f>
        <v>0</v>
      </c>
      <c r="H290" s="199">
        <f>'Перв. скв '!$W290*G$13</f>
        <v>0</v>
      </c>
      <c r="I290" s="199">
        <f>'2'!$V290*I$13</f>
        <v>0</v>
      </c>
      <c r="J290" s="199">
        <f>'2'!$W290*I$13</f>
        <v>0</v>
      </c>
      <c r="K290" s="199">
        <f>'3'!$V290*K$13</f>
        <v>0</v>
      </c>
      <c r="L290" s="199">
        <f>'3'!$W290*K$13</f>
        <v>0</v>
      </c>
      <c r="M290" s="199">
        <f>'4'!$V290*M$13</f>
        <v>0</v>
      </c>
      <c r="N290" s="199">
        <f>'4'!$W290*M$13</f>
        <v>0</v>
      </c>
      <c r="O290" s="199">
        <f>'5'!$V290*O$13</f>
        <v>0</v>
      </c>
      <c r="P290" s="199">
        <f>'5'!$W290*O$13</f>
        <v>0</v>
      </c>
      <c r="Q290" s="199">
        <f>'6'!$V290*Q$13</f>
        <v>0</v>
      </c>
      <c r="R290" s="199">
        <f>'6'!$W290*Q$13</f>
        <v>0</v>
      </c>
      <c r="S290" s="199">
        <f>'7'!$V290*S$13</f>
        <v>0</v>
      </c>
      <c r="T290" s="199">
        <f>'7'!$W290*S$13</f>
        <v>0</v>
      </c>
      <c r="U290" s="199">
        <f>'8'!$V290*U$13</f>
        <v>0</v>
      </c>
      <c r="V290" s="199">
        <f>'8'!$W290*U$13</f>
        <v>0</v>
      </c>
      <c r="W290" s="199">
        <f>'9'!$V290*W$13</f>
        <v>0</v>
      </c>
      <c r="X290" s="199">
        <f>'9'!$W290*W$13</f>
        <v>0</v>
      </c>
      <c r="Y290" s="199">
        <f>ВЗ!$V290*Y$13</f>
        <v>0</v>
      </c>
      <c r="Z290" s="199">
        <f>ВЗ!$W290*Y$13</f>
        <v>0</v>
      </c>
      <c r="AA290" s="199">
        <f>'ГС без пил 1000м гор'!$V290*AA$13</f>
        <v>0</v>
      </c>
      <c r="AB290" s="199">
        <f>'ГС без пил 1000м гор'!$W290*AA$13</f>
        <v>0</v>
      </c>
      <c r="AC290" s="199">
        <f>'ГС пил 1500м гор'!$V290*AC$13</f>
        <v>0</v>
      </c>
      <c r="AD290" s="199">
        <f>'ГС пил 1500м гор'!$W290*AC$13</f>
        <v>0</v>
      </c>
      <c r="AE290" s="199">
        <f>'ГС без пилот 1500м гор'!$V290*AE$13</f>
        <v>0</v>
      </c>
      <c r="AF290" s="199">
        <f>'ГС без пилот 1500м гор'!$W290*AE$13</f>
        <v>0</v>
      </c>
      <c r="AG290" s="199">
        <f>'ГСЮра без пил МГРП'!$V290*AG$13</f>
        <v>0</v>
      </c>
      <c r="AH290" s="199">
        <f>'ГСЮра без пил МГРП'!$W290*AG$13</f>
        <v>0</v>
      </c>
      <c r="AI290" s="199">
        <f>'ГСЮра пил МСГРП'!$V290*AI$13</f>
        <v>0</v>
      </c>
      <c r="AJ290" s="199">
        <f>'ГСЮра пил МСГРП'!$W290*AI$13</f>
        <v>0</v>
      </c>
      <c r="AK290" s="199">
        <f>'ГСЮра керн ГИС'!$V290*AK$13</f>
        <v>0</v>
      </c>
      <c r="AL290" s="199">
        <f>'ГСЮра керн ГИС'!$W290*AK$13</f>
        <v>0</v>
      </c>
      <c r="AM290" s="199">
        <f>Посл.скв.!$V290*AM$13</f>
        <v>0</v>
      </c>
      <c r="AN290" s="199">
        <f>Посл.скв.!$W290*AM$13</f>
        <v>0</v>
      </c>
      <c r="AO290" s="199">
        <f t="shared" si="54"/>
        <v>0</v>
      </c>
      <c r="AP290" s="199">
        <f t="shared" si="55"/>
        <v>0</v>
      </c>
    </row>
    <row r="291" spans="1:42" ht="15.75" customHeight="1" thickBot="1">
      <c r="A291" s="245"/>
      <c r="B291" s="246"/>
      <c r="C291" s="473" t="s">
        <v>36</v>
      </c>
      <c r="D291" s="474"/>
      <c r="E291" s="474"/>
      <c r="F291" s="474"/>
      <c r="G291" s="473"/>
      <c r="H291" s="474"/>
      <c r="I291" s="474"/>
      <c r="J291" s="474"/>
      <c r="K291" s="473"/>
      <c r="L291" s="474"/>
      <c r="M291" s="474"/>
      <c r="N291" s="474"/>
      <c r="O291" s="473"/>
      <c r="P291" s="474"/>
      <c r="Q291" s="474"/>
      <c r="R291" s="474"/>
      <c r="S291" s="473"/>
      <c r="T291" s="474"/>
      <c r="U291" s="474"/>
      <c r="V291" s="474"/>
      <c r="W291" s="473"/>
      <c r="X291" s="474"/>
      <c r="Y291" s="474"/>
      <c r="Z291" s="474"/>
      <c r="AA291" s="473"/>
      <c r="AB291" s="474"/>
      <c r="AC291" s="474"/>
      <c r="AD291" s="474"/>
      <c r="AE291" s="473"/>
      <c r="AF291" s="474"/>
      <c r="AG291" s="474"/>
      <c r="AH291" s="474"/>
      <c r="AI291" s="473"/>
      <c r="AJ291" s="474"/>
      <c r="AK291" s="474"/>
      <c r="AL291" s="474"/>
      <c r="AM291" s="473"/>
      <c r="AN291" s="474"/>
      <c r="AO291" s="474"/>
      <c r="AP291" s="474"/>
    </row>
    <row r="292" spans="1:42" ht="14.25" outlineLevel="1">
      <c r="A292" s="202"/>
      <c r="B292" s="201"/>
      <c r="C292" s="501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196" t="str">
        <f>'Перв. скв '!D292</f>
        <v>Обсадные трубы 426х11</v>
      </c>
      <c r="E292" s="197">
        <f>'Перв. скв '!E292</f>
        <v>0</v>
      </c>
      <c r="F292" s="198" t="str">
        <f>'Перв. скв '!F292</f>
        <v>м</v>
      </c>
      <c r="G292" s="199">
        <f>'Перв. скв '!$V292*G$13</f>
        <v>100</v>
      </c>
      <c r="H292" s="199">
        <f>'Перв. скв '!$W292*G$13</f>
        <v>2400000</v>
      </c>
      <c r="I292" s="199">
        <f>'2'!$V292*I$13</f>
        <v>0</v>
      </c>
      <c r="J292" s="199">
        <f>'2'!$W292*I$13</f>
        <v>0</v>
      </c>
      <c r="K292" s="199">
        <f>'3'!$V292*K$13</f>
        <v>0</v>
      </c>
      <c r="L292" s="199">
        <f>'3'!$W292*K$13</f>
        <v>0</v>
      </c>
      <c r="M292" s="199">
        <f>'4'!$V292*M$13</f>
        <v>0</v>
      </c>
      <c r="N292" s="199">
        <f>'4'!$W292*M$13</f>
        <v>0</v>
      </c>
      <c r="O292" s="199">
        <f>'5'!$V292*O$13</f>
        <v>0</v>
      </c>
      <c r="P292" s="199">
        <f>'5'!$W292*O$13</f>
        <v>0</v>
      </c>
      <c r="Q292" s="199">
        <f>'6'!$V292*Q$13</f>
        <v>0</v>
      </c>
      <c r="R292" s="199">
        <f>'6'!$W292*Q$13</f>
        <v>0</v>
      </c>
      <c r="S292" s="199">
        <f>'7'!$V292*S$13</f>
        <v>0</v>
      </c>
      <c r="T292" s="199">
        <f>'7'!$W292*S$13</f>
        <v>0</v>
      </c>
      <c r="U292" s="199">
        <f>'8'!$V292*U$13</f>
        <v>0</v>
      </c>
      <c r="V292" s="199">
        <f>'8'!$W292*U$13</f>
        <v>0</v>
      </c>
      <c r="W292" s="199">
        <f>'9'!$V292*W$13</f>
        <v>0</v>
      </c>
      <c r="X292" s="199">
        <f>'9'!$W292*W$13</f>
        <v>0</v>
      </c>
      <c r="Y292" s="199">
        <f>ВЗ!$V292*Y$13</f>
        <v>100</v>
      </c>
      <c r="Z292" s="199">
        <f>ВЗ!$W292*Y$13</f>
        <v>2400000</v>
      </c>
      <c r="AA292" s="199">
        <f>'ГС без пил 1000м гор'!$V292*AA$13</f>
        <v>400</v>
      </c>
      <c r="AB292" s="199">
        <f>'ГС без пил 1000м гор'!$W292*AA$13</f>
        <v>9600000</v>
      </c>
      <c r="AC292" s="199">
        <f>'ГС пил 1500м гор'!$V292*AC$13</f>
        <v>0</v>
      </c>
      <c r="AD292" s="199">
        <f>'ГС пил 1500м гор'!$W292*AC$13</f>
        <v>0</v>
      </c>
      <c r="AE292" s="199">
        <f>'ГС без пилот 1500м гор'!$V292*AE$13</f>
        <v>300</v>
      </c>
      <c r="AF292" s="199">
        <f>'ГС без пилот 1500м гор'!$W292*AE$13</f>
        <v>7200000</v>
      </c>
      <c r="AG292" s="199">
        <f>'ГСЮра без пил МГРП'!$V292*AG$13</f>
        <v>450</v>
      </c>
      <c r="AH292" s="199">
        <f>'ГСЮра без пил МГРП'!$W292*AG$13</f>
        <v>10800000</v>
      </c>
      <c r="AI292" s="199">
        <f>'ГСЮра пил МСГРП'!$V292*AI$13</f>
        <v>200</v>
      </c>
      <c r="AJ292" s="199">
        <f>'ГСЮра пил МСГРП'!$W292*AI$13</f>
        <v>4800000</v>
      </c>
      <c r="AK292" s="199">
        <f>'ГСЮра керн ГИС'!$V292*AK$13</f>
        <v>50</v>
      </c>
      <c r="AL292" s="199">
        <f>'ГСЮра керн ГИС'!$W292*AK$13</f>
        <v>1200000</v>
      </c>
      <c r="AM292" s="199">
        <f>Посл.скв.!$V292*AM$13</f>
        <v>0</v>
      </c>
      <c r="AN292" s="199">
        <f>Посл.скв.!$W292*AM$13</f>
        <v>0</v>
      </c>
      <c r="AO292" s="199">
        <f t="shared" ref="AO292:AO307" si="58">AM292+AK292+AI292+AG292+AE292+AC292+AA292+Y292++W292+U292+S292+Q292+M292+O292+K292+I292+G292</f>
        <v>1600</v>
      </c>
      <c r="AP292" s="199">
        <f t="shared" ref="AP292:AP307" si="59">AN292+AL292+AJ292+AH292+AF292+AD292+AB292+Z292++X292+V292+T292+R292+N292+P292+L292+J292+H292</f>
        <v>38400000</v>
      </c>
    </row>
    <row r="293" spans="1:42" ht="14.25" outlineLevel="1">
      <c r="A293" s="202"/>
      <c r="B293" s="201"/>
      <c r="C293" s="502"/>
      <c r="D293" s="196" t="str">
        <f>'Перв. скв '!D293</f>
        <v>Обсадные трубы 324х9,5</v>
      </c>
      <c r="E293" s="197">
        <f>'Перв. скв '!E293</f>
        <v>0</v>
      </c>
      <c r="F293" s="198" t="str">
        <f>'Перв. скв '!F293</f>
        <v>м</v>
      </c>
      <c r="G293" s="199">
        <f>'Перв. скв '!$V293*G$13</f>
        <v>920</v>
      </c>
      <c r="H293" s="199">
        <f>'Перв. скв '!$W293*G$13</f>
        <v>3112360</v>
      </c>
      <c r="I293" s="199">
        <f>'2'!$V293*I$13</f>
        <v>0</v>
      </c>
      <c r="J293" s="199">
        <f>'2'!$W293*I$13</f>
        <v>0</v>
      </c>
      <c r="K293" s="199">
        <f>'3'!$V293*K$13</f>
        <v>0</v>
      </c>
      <c r="L293" s="199">
        <f>'3'!$W293*K$13</f>
        <v>0</v>
      </c>
      <c r="M293" s="199">
        <f>'4'!$V293*M$13</f>
        <v>0</v>
      </c>
      <c r="N293" s="199">
        <f>'4'!$W293*M$13</f>
        <v>0</v>
      </c>
      <c r="O293" s="199">
        <f>'5'!$V293*O$13</f>
        <v>0</v>
      </c>
      <c r="P293" s="199">
        <f>'5'!$W293*O$13</f>
        <v>0</v>
      </c>
      <c r="Q293" s="199">
        <f>'6'!$V293*Q$13</f>
        <v>0</v>
      </c>
      <c r="R293" s="199">
        <f>'6'!$W293*Q$13</f>
        <v>0</v>
      </c>
      <c r="S293" s="199">
        <f>'7'!$V293*S$13</f>
        <v>0</v>
      </c>
      <c r="T293" s="199">
        <f>'7'!$W293*S$13</f>
        <v>0</v>
      </c>
      <c r="U293" s="199">
        <f>'8'!$V293*U$13</f>
        <v>0</v>
      </c>
      <c r="V293" s="199">
        <f>'8'!$W293*U$13</f>
        <v>0</v>
      </c>
      <c r="W293" s="199">
        <f>'9'!$V293*W$13</f>
        <v>0</v>
      </c>
      <c r="X293" s="199">
        <f>'9'!$W293*W$13</f>
        <v>0</v>
      </c>
      <c r="Y293" s="199">
        <f>ВЗ!$V293*Y$13</f>
        <v>920</v>
      </c>
      <c r="Z293" s="199">
        <f>ВЗ!$W293*Y$13</f>
        <v>3112360</v>
      </c>
      <c r="AA293" s="199">
        <f>'ГС без пил 1000м гор'!$V293*AA$13</f>
        <v>3680</v>
      </c>
      <c r="AB293" s="199">
        <f>'ГС без пил 1000м гор'!$W293*AA$13</f>
        <v>12449440</v>
      </c>
      <c r="AC293" s="199">
        <f>'ГС пил 1500м гор'!$V293*AC$13</f>
        <v>0</v>
      </c>
      <c r="AD293" s="199">
        <f>'ГС пил 1500м гор'!$W293*AC$13</f>
        <v>0</v>
      </c>
      <c r="AE293" s="199">
        <f>'ГС без пилот 1500м гор'!$V293*AE$13</f>
        <v>2760</v>
      </c>
      <c r="AF293" s="199">
        <f>'ГС без пилот 1500м гор'!$W293*AE$13</f>
        <v>9337080</v>
      </c>
      <c r="AG293" s="199">
        <f>'ГСЮра без пил МГРП'!$V293*AG$13</f>
        <v>4140</v>
      </c>
      <c r="AH293" s="199">
        <f>'ГСЮра без пил МГРП'!$W293*AG$13</f>
        <v>14005620</v>
      </c>
      <c r="AI293" s="199">
        <f>'ГСЮра пил МСГРП'!$V293*AI$13</f>
        <v>1840</v>
      </c>
      <c r="AJ293" s="199">
        <f>'ГСЮра пил МСГРП'!$W293*AI$13</f>
        <v>6224720</v>
      </c>
      <c r="AK293" s="199">
        <f>'ГСЮра керн ГИС'!$V293*AK$13</f>
        <v>460</v>
      </c>
      <c r="AL293" s="199">
        <f>'ГСЮра керн ГИС'!$W293*AK$13</f>
        <v>1556180</v>
      </c>
      <c r="AM293" s="199">
        <f>Посл.скв.!$V293*AM$13</f>
        <v>0</v>
      </c>
      <c r="AN293" s="199">
        <f>Посл.скв.!$W293*AM$13</f>
        <v>0</v>
      </c>
      <c r="AO293" s="199">
        <f t="shared" si="58"/>
        <v>14720</v>
      </c>
      <c r="AP293" s="199">
        <f t="shared" si="59"/>
        <v>49797760</v>
      </c>
    </row>
    <row r="294" spans="1:42" ht="14.25" outlineLevel="1">
      <c r="A294" s="202"/>
      <c r="B294" s="201"/>
      <c r="C294" s="502"/>
      <c r="D294" s="196" t="str">
        <f>'Перв. скв '!D294</f>
        <v>Обсадные трубы 245х7,9</v>
      </c>
      <c r="E294" s="197">
        <f>'Перв. скв '!E294</f>
        <v>0</v>
      </c>
      <c r="F294" s="198" t="str">
        <f>'Перв. скв '!F294</f>
        <v>м</v>
      </c>
      <c r="G294" s="199">
        <f>'Перв. скв '!$V294*G$13</f>
        <v>2400</v>
      </c>
      <c r="H294" s="199">
        <f>'Перв. скв '!$W294*G$13</f>
        <v>4644000</v>
      </c>
      <c r="I294" s="199">
        <f>'2'!$V294*I$13</f>
        <v>0</v>
      </c>
      <c r="J294" s="199">
        <f>'2'!$W294*I$13</f>
        <v>0</v>
      </c>
      <c r="K294" s="199">
        <f>'3'!$V294*K$13</f>
        <v>0</v>
      </c>
      <c r="L294" s="199">
        <f>'3'!$W294*K$13</f>
        <v>0</v>
      </c>
      <c r="M294" s="199">
        <f>'4'!$V294*M$13</f>
        <v>0</v>
      </c>
      <c r="N294" s="199">
        <f>'4'!$W294*M$13</f>
        <v>0</v>
      </c>
      <c r="O294" s="199">
        <f>'5'!$V294*O$13</f>
        <v>0</v>
      </c>
      <c r="P294" s="199">
        <f>'5'!$W294*O$13</f>
        <v>0</v>
      </c>
      <c r="Q294" s="199">
        <f>'6'!$V294*Q$13</f>
        <v>0</v>
      </c>
      <c r="R294" s="199">
        <f>'6'!$W294*Q$13</f>
        <v>0</v>
      </c>
      <c r="S294" s="199">
        <f>'7'!$V294*S$13</f>
        <v>0</v>
      </c>
      <c r="T294" s="199">
        <f>'7'!$W294*S$13</f>
        <v>0</v>
      </c>
      <c r="U294" s="199">
        <f>'8'!$V294*U$13</f>
        <v>0</v>
      </c>
      <c r="V294" s="199">
        <f>'8'!$W294*U$13</f>
        <v>0</v>
      </c>
      <c r="W294" s="199">
        <f>'9'!$V294*W$13</f>
        <v>0</v>
      </c>
      <c r="X294" s="199">
        <f>'9'!$W294*W$13</f>
        <v>0</v>
      </c>
      <c r="Y294" s="199">
        <f>ВЗ!$V294*Y$13</f>
        <v>2400</v>
      </c>
      <c r="Z294" s="199">
        <f>ВЗ!$W294*Y$13</f>
        <v>4644000</v>
      </c>
      <c r="AA294" s="199">
        <f>'ГС без пил 1000м гор'!$V294*AA$13</f>
        <v>9600</v>
      </c>
      <c r="AB294" s="199">
        <f>'ГС без пил 1000м гор'!$W294*AA$13</f>
        <v>18576000</v>
      </c>
      <c r="AC294" s="199">
        <f>'ГС пил 1500м гор'!$V294*AC$13</f>
        <v>0</v>
      </c>
      <c r="AD294" s="199">
        <f>'ГС пил 1500м гор'!$W294*AC$13</f>
        <v>0</v>
      </c>
      <c r="AE294" s="199">
        <f>'ГС без пилот 1500м гор'!$V294*AE$13</f>
        <v>7200</v>
      </c>
      <c r="AF294" s="199">
        <f>'ГС без пилот 1500м гор'!$W294*AE$13</f>
        <v>13932000</v>
      </c>
      <c r="AG294" s="199">
        <f>'ГСЮра без пил МГРП'!$V294*AG$13</f>
        <v>10800</v>
      </c>
      <c r="AH294" s="199">
        <f>'ГСЮра без пил МГРП'!$W294*AG$13</f>
        <v>20898000</v>
      </c>
      <c r="AI294" s="199">
        <f>'ГСЮра пил МСГРП'!$V294*AI$13</f>
        <v>4800</v>
      </c>
      <c r="AJ294" s="199">
        <f>'ГСЮра пил МСГРП'!$W294*AI$13</f>
        <v>9288000</v>
      </c>
      <c r="AK294" s="199">
        <f>'ГСЮра керн ГИС'!$V294*AK$13</f>
        <v>1200</v>
      </c>
      <c r="AL294" s="199">
        <f>'ГСЮра керн ГИС'!$W294*AK$13</f>
        <v>2322000</v>
      </c>
      <c r="AM294" s="199">
        <f>Посл.скв.!$V294*AM$13</f>
        <v>0</v>
      </c>
      <c r="AN294" s="199">
        <f>Посл.скв.!$W294*AM$13</f>
        <v>0</v>
      </c>
      <c r="AO294" s="199">
        <f t="shared" si="58"/>
        <v>38400</v>
      </c>
      <c r="AP294" s="199">
        <f t="shared" si="59"/>
        <v>74304000</v>
      </c>
    </row>
    <row r="295" spans="1:42" ht="14.25" outlineLevel="1">
      <c r="A295" s="202"/>
      <c r="B295" s="201"/>
      <c r="C295" s="502"/>
      <c r="D295" s="196" t="str">
        <f>'Перв. скв '!D295</f>
        <v>Обсадные трубы 178х9,2</v>
      </c>
      <c r="E295" s="197">
        <f>'Перв. скв '!E295</f>
        <v>0</v>
      </c>
      <c r="F295" s="198" t="str">
        <f>'Перв. скв '!F295</f>
        <v>м</v>
      </c>
      <c r="G295" s="199">
        <f>'Перв. скв '!$V295*G$13</f>
        <v>5400</v>
      </c>
      <c r="H295" s="199">
        <f>'Перв. скв '!$W295*G$13</f>
        <v>10508400</v>
      </c>
      <c r="I295" s="199">
        <f>'2'!$V295*I$13</f>
        <v>0</v>
      </c>
      <c r="J295" s="199">
        <f>'2'!$W295*I$13</f>
        <v>0</v>
      </c>
      <c r="K295" s="199">
        <f>'3'!$V295*K$13</f>
        <v>0</v>
      </c>
      <c r="L295" s="199">
        <f>'3'!$W295*K$13</f>
        <v>0</v>
      </c>
      <c r="M295" s="199">
        <f>'4'!$V295*M$13</f>
        <v>0</v>
      </c>
      <c r="N295" s="199">
        <f>'4'!$W295*M$13</f>
        <v>0</v>
      </c>
      <c r="O295" s="199">
        <f>'5'!$V295*O$13</f>
        <v>0</v>
      </c>
      <c r="P295" s="199">
        <f>'5'!$W295*O$13</f>
        <v>0</v>
      </c>
      <c r="Q295" s="199">
        <f>'6'!$V295*Q$13</f>
        <v>0</v>
      </c>
      <c r="R295" s="199">
        <f>'6'!$W295*Q$13</f>
        <v>0</v>
      </c>
      <c r="S295" s="199">
        <f>'7'!$V295*S$13</f>
        <v>0</v>
      </c>
      <c r="T295" s="199">
        <f>'7'!$W295*S$13</f>
        <v>0</v>
      </c>
      <c r="U295" s="199">
        <f>'8'!$V295*U$13</f>
        <v>0</v>
      </c>
      <c r="V295" s="199">
        <f>'8'!$W295*U$13</f>
        <v>0</v>
      </c>
      <c r="W295" s="199">
        <f>'9'!$V295*W$13</f>
        <v>0</v>
      </c>
      <c r="X295" s="199">
        <f>'9'!$W295*W$13</f>
        <v>0</v>
      </c>
      <c r="Y295" s="199">
        <f>ВЗ!$V295*Y$13</f>
        <v>5400</v>
      </c>
      <c r="Z295" s="199">
        <f>ВЗ!$W295*Y$13</f>
        <v>10508400</v>
      </c>
      <c r="AA295" s="199">
        <f>'ГС без пил 1000м гор'!$V295*AA$13</f>
        <v>22400</v>
      </c>
      <c r="AB295" s="199">
        <f>'ГС без пил 1000м гор'!$W295*AA$13</f>
        <v>43590400</v>
      </c>
      <c r="AC295" s="199">
        <f>'ГС пил 1500м гор'!$V295*AC$13</f>
        <v>0</v>
      </c>
      <c r="AD295" s="199">
        <f>'ГС пил 1500м гор'!$W295*AC$13</f>
        <v>0</v>
      </c>
      <c r="AE295" s="199">
        <f>'ГС без пилот 1500м гор'!$V295*AE$13</f>
        <v>16200</v>
      </c>
      <c r="AF295" s="199">
        <f>'ГС без пилот 1500м гор'!$W295*AE$13</f>
        <v>31525200</v>
      </c>
      <c r="AG295" s="199">
        <f>'ГСЮра без пил МГРП'!$V295*AG$13</f>
        <v>25200</v>
      </c>
      <c r="AH295" s="199">
        <f>'ГСЮра без пил МГРП'!$W295*AG$13</f>
        <v>49039200</v>
      </c>
      <c r="AI295" s="199">
        <f>'ГСЮра пил МСГРП'!$V295*AI$13</f>
        <v>10800</v>
      </c>
      <c r="AJ295" s="199">
        <f>'ГСЮра пил МСГРП'!$W295*AI$13</f>
        <v>21016800</v>
      </c>
      <c r="AK295" s="199">
        <f>'ГСЮра керн ГИС'!$V295*AK$13</f>
        <v>2800</v>
      </c>
      <c r="AL295" s="199">
        <f>'ГСЮра керн ГИС'!$W295*AK$13</f>
        <v>5448800</v>
      </c>
      <c r="AM295" s="199">
        <f>Посл.скв.!$V295*AM$13</f>
        <v>0</v>
      </c>
      <c r="AN295" s="199">
        <f>Посл.скв.!$W295*AM$13</f>
        <v>0</v>
      </c>
      <c r="AO295" s="199">
        <f t="shared" si="58"/>
        <v>88200</v>
      </c>
      <c r="AP295" s="199">
        <f t="shared" si="59"/>
        <v>171637200</v>
      </c>
    </row>
    <row r="296" spans="1:42" ht="14.25" outlineLevel="1">
      <c r="A296" s="202"/>
      <c r="B296" s="201"/>
      <c r="C296" s="502"/>
      <c r="D296" s="196" t="str">
        <f>'Перв. скв '!D296</f>
        <v>Обсадные трубы 168х8,9</v>
      </c>
      <c r="E296" s="197">
        <f>'Перв. скв '!E296</f>
        <v>0</v>
      </c>
      <c r="F296" s="198" t="str">
        <f>'Перв. скв '!F296</f>
        <v>м</v>
      </c>
      <c r="G296" s="199">
        <f>'Перв. скв '!$V296*G$13</f>
        <v>0</v>
      </c>
      <c r="H296" s="199">
        <f>'Перв. скв '!$W296*G$13</f>
        <v>0</v>
      </c>
      <c r="I296" s="199">
        <f>'2'!$V296*I$13</f>
        <v>0</v>
      </c>
      <c r="J296" s="199">
        <f>'2'!$W296*I$13</f>
        <v>0</v>
      </c>
      <c r="K296" s="199">
        <f>'3'!$V296*K$13</f>
        <v>0</v>
      </c>
      <c r="L296" s="199">
        <f>'3'!$W296*K$13</f>
        <v>0</v>
      </c>
      <c r="M296" s="199">
        <f>'4'!$V296*M$13</f>
        <v>0</v>
      </c>
      <c r="N296" s="199">
        <f>'4'!$W296*M$13</f>
        <v>0</v>
      </c>
      <c r="O296" s="199">
        <f>'5'!$V296*O$13</f>
        <v>0</v>
      </c>
      <c r="P296" s="199">
        <f>'5'!$W296*O$13</f>
        <v>0</v>
      </c>
      <c r="Q296" s="199">
        <f>'6'!$V296*Q$13</f>
        <v>0</v>
      </c>
      <c r="R296" s="199">
        <f>'6'!$W296*Q$13</f>
        <v>0</v>
      </c>
      <c r="S296" s="199">
        <f>'7'!$V296*S$13</f>
        <v>0</v>
      </c>
      <c r="T296" s="199">
        <f>'7'!$W296*S$13</f>
        <v>0</v>
      </c>
      <c r="U296" s="199">
        <f>'8'!$V296*U$13</f>
        <v>0</v>
      </c>
      <c r="V296" s="199">
        <f>'8'!$W296*U$13</f>
        <v>0</v>
      </c>
      <c r="W296" s="199">
        <f>'9'!$V296*W$13</f>
        <v>0</v>
      </c>
      <c r="X296" s="199">
        <f>'9'!$W296*W$13</f>
        <v>0</v>
      </c>
      <c r="Y296" s="199">
        <f>ВЗ!$V296*Y$13</f>
        <v>0</v>
      </c>
      <c r="Z296" s="199">
        <f>ВЗ!$W296*Y$13</f>
        <v>0</v>
      </c>
      <c r="AA296" s="199">
        <f>'ГС без пил 1000м гор'!$V296*AA$13</f>
        <v>0</v>
      </c>
      <c r="AB296" s="199">
        <f>'ГС без пил 1000м гор'!$W296*AA$13</f>
        <v>0</v>
      </c>
      <c r="AC296" s="199">
        <f>'ГС пил 1500м гор'!$V296*AC$13</f>
        <v>0</v>
      </c>
      <c r="AD296" s="199">
        <f>'ГС пил 1500м гор'!$W296*AC$13</f>
        <v>0</v>
      </c>
      <c r="AE296" s="199">
        <f>'ГС без пилот 1500м гор'!$V296*AE$13</f>
        <v>0</v>
      </c>
      <c r="AF296" s="199">
        <f>'ГС без пилот 1500м гор'!$W296*AE$13</f>
        <v>0</v>
      </c>
      <c r="AG296" s="199">
        <f>'ГСЮра без пил МГРП'!$V296*AG$13</f>
        <v>0</v>
      </c>
      <c r="AH296" s="199">
        <f>'ГСЮра без пил МГРП'!$W296*AG$13</f>
        <v>0</v>
      </c>
      <c r="AI296" s="199">
        <f>'ГСЮра пил МСГРП'!$V296*AI$13</f>
        <v>0</v>
      </c>
      <c r="AJ296" s="199">
        <f>'ГСЮра пил МСГРП'!$W296*AI$13</f>
        <v>0</v>
      </c>
      <c r="AK296" s="199">
        <f>'ГСЮра керн ГИС'!$V296*AK$13</f>
        <v>0</v>
      </c>
      <c r="AL296" s="199">
        <f>'ГСЮра керн ГИС'!$W296*AK$13</f>
        <v>0</v>
      </c>
      <c r="AM296" s="199">
        <f>Посл.скв.!$V296*AM$13</f>
        <v>0</v>
      </c>
      <c r="AN296" s="199">
        <f>Посл.скв.!$W296*AM$13</f>
        <v>0</v>
      </c>
      <c r="AO296" s="199">
        <f t="shared" si="58"/>
        <v>0</v>
      </c>
      <c r="AP296" s="199">
        <f t="shared" si="59"/>
        <v>0</v>
      </c>
    </row>
    <row r="297" spans="1:42" ht="14.25" outlineLevel="1">
      <c r="A297" s="202"/>
      <c r="B297" s="201"/>
      <c r="C297" s="502"/>
      <c r="D297" s="196" t="str">
        <f>'Перв. скв '!D297</f>
        <v>Обсадные трубы 127х9,2</v>
      </c>
      <c r="E297" s="197">
        <f>'Перв. скв '!E297</f>
        <v>0</v>
      </c>
      <c r="F297" s="198" t="str">
        <f>'Перв. скв '!F297</f>
        <v>м</v>
      </c>
      <c r="G297" s="199">
        <f>'Перв. скв '!$V297*G$13</f>
        <v>0</v>
      </c>
      <c r="H297" s="199">
        <f>'Перв. скв '!$W297*G$13</f>
        <v>0</v>
      </c>
      <c r="I297" s="199">
        <f>'2'!$V297*I$13</f>
        <v>0</v>
      </c>
      <c r="J297" s="199">
        <f>'2'!$W297*I$13</f>
        <v>0</v>
      </c>
      <c r="K297" s="199">
        <f>'3'!$V297*K$13</f>
        <v>0</v>
      </c>
      <c r="L297" s="199">
        <f>'3'!$W297*K$13</f>
        <v>0</v>
      </c>
      <c r="M297" s="199">
        <f>'4'!$V297*M$13</f>
        <v>0</v>
      </c>
      <c r="N297" s="199">
        <f>'4'!$W297*M$13</f>
        <v>0</v>
      </c>
      <c r="O297" s="199">
        <f>'5'!$V297*O$13</f>
        <v>0</v>
      </c>
      <c r="P297" s="199">
        <f>'5'!$W297*O$13</f>
        <v>0</v>
      </c>
      <c r="Q297" s="199">
        <f>'6'!$V297*Q$13</f>
        <v>0</v>
      </c>
      <c r="R297" s="199">
        <f>'6'!$W297*Q$13</f>
        <v>0</v>
      </c>
      <c r="S297" s="199">
        <f>'7'!$V297*S$13</f>
        <v>0</v>
      </c>
      <c r="T297" s="199">
        <f>'7'!$W297*S$13</f>
        <v>0</v>
      </c>
      <c r="U297" s="199">
        <f>'8'!$V297*U$13</f>
        <v>0</v>
      </c>
      <c r="V297" s="199">
        <f>'8'!$W297*U$13</f>
        <v>0</v>
      </c>
      <c r="W297" s="199">
        <f>'9'!$V297*W$13</f>
        <v>0</v>
      </c>
      <c r="X297" s="199">
        <f>'9'!$W297*W$13</f>
        <v>0</v>
      </c>
      <c r="Y297" s="199">
        <f>ВЗ!$V297*Y$13</f>
        <v>0</v>
      </c>
      <c r="Z297" s="199">
        <f>ВЗ!$W297*Y$13</f>
        <v>0</v>
      </c>
      <c r="AA297" s="199">
        <f>'ГС без пил 1000м гор'!$V297*AA$13</f>
        <v>0</v>
      </c>
      <c r="AB297" s="199">
        <f>'ГС без пил 1000м гор'!$W297*AA$13</f>
        <v>0</v>
      </c>
      <c r="AC297" s="199">
        <f>'ГС пил 1500м гор'!$V297*AC$13</f>
        <v>0</v>
      </c>
      <c r="AD297" s="199">
        <f>'ГС пил 1500м гор'!$W297*AC$13</f>
        <v>0</v>
      </c>
      <c r="AE297" s="199">
        <f>'ГС без пилот 1500м гор'!$V297*AE$13</f>
        <v>0</v>
      </c>
      <c r="AF297" s="199">
        <f>'ГС без пилот 1500м гор'!$W297*AE$13</f>
        <v>0</v>
      </c>
      <c r="AG297" s="199">
        <f>'ГСЮра без пил МГРП'!$V297*AG$13</f>
        <v>0</v>
      </c>
      <c r="AH297" s="199">
        <f>'ГСЮра без пил МГРП'!$W297*AG$13</f>
        <v>0</v>
      </c>
      <c r="AI297" s="199">
        <f>'ГСЮра пил МСГРП'!$V297*AI$13</f>
        <v>0</v>
      </c>
      <c r="AJ297" s="199">
        <f>'ГСЮра пил МСГРП'!$W297*AI$13</f>
        <v>0</v>
      </c>
      <c r="AK297" s="199">
        <f>'ГСЮра керн ГИС'!$V297*AK$13</f>
        <v>0</v>
      </c>
      <c r="AL297" s="199">
        <f>'ГСЮра керн ГИС'!$W297*AK$13</f>
        <v>0</v>
      </c>
      <c r="AM297" s="199">
        <f>Посл.скв.!$V297*AM$13</f>
        <v>0</v>
      </c>
      <c r="AN297" s="199">
        <f>Посл.скв.!$W297*AM$13</f>
        <v>0</v>
      </c>
      <c r="AO297" s="199">
        <f t="shared" si="58"/>
        <v>0</v>
      </c>
      <c r="AP297" s="199">
        <f t="shared" si="59"/>
        <v>0</v>
      </c>
    </row>
    <row r="298" spans="1:42" ht="14.25" outlineLevel="1">
      <c r="A298" s="202"/>
      <c r="B298" s="201"/>
      <c r="C298" s="502"/>
      <c r="D298" s="196" t="str">
        <f>'Перв. скв '!D298</f>
        <v>ТРУБА ОБСАДНАЯ 102Х6.5 Д ОТТМ</v>
      </c>
      <c r="E298" s="197">
        <f>'Перв. скв '!E298</f>
        <v>0</v>
      </c>
      <c r="F298" s="198" t="str">
        <f>'Перв. скв '!F298</f>
        <v>м</v>
      </c>
      <c r="G298" s="199">
        <f>'Перв. скв '!$V298*G$13</f>
        <v>0</v>
      </c>
      <c r="H298" s="199">
        <f>'Перв. скв '!$W298*G$13</f>
        <v>0</v>
      </c>
      <c r="I298" s="199">
        <f>'2'!$V298*I$13</f>
        <v>0</v>
      </c>
      <c r="J298" s="199">
        <f>'2'!$W298*I$13</f>
        <v>0</v>
      </c>
      <c r="K298" s="199">
        <f>'3'!$V298*K$13</f>
        <v>0</v>
      </c>
      <c r="L298" s="199">
        <f>'3'!$W298*K$13</f>
        <v>0</v>
      </c>
      <c r="M298" s="199">
        <f>'4'!$V298*M$13</f>
        <v>0</v>
      </c>
      <c r="N298" s="199">
        <f>'4'!$W298*M$13</f>
        <v>0</v>
      </c>
      <c r="O298" s="199">
        <f>'5'!$V298*O$13</f>
        <v>0</v>
      </c>
      <c r="P298" s="199">
        <f>'5'!$W298*O$13</f>
        <v>0</v>
      </c>
      <c r="Q298" s="199">
        <f>'6'!$V298*Q$13</f>
        <v>0</v>
      </c>
      <c r="R298" s="199">
        <f>'6'!$W298*Q$13</f>
        <v>0</v>
      </c>
      <c r="S298" s="199">
        <f>'7'!$V298*S$13</f>
        <v>0</v>
      </c>
      <c r="T298" s="199">
        <f>'7'!$W298*S$13</f>
        <v>0</v>
      </c>
      <c r="U298" s="199">
        <f>'8'!$V298*U$13</f>
        <v>0</v>
      </c>
      <c r="V298" s="199">
        <f>'8'!$W298*U$13</f>
        <v>0</v>
      </c>
      <c r="W298" s="199">
        <f>'9'!$V298*W$13</f>
        <v>0</v>
      </c>
      <c r="X298" s="199">
        <f>'9'!$W298*W$13</f>
        <v>0</v>
      </c>
      <c r="Y298" s="199">
        <f>ВЗ!$V298*Y$13</f>
        <v>0</v>
      </c>
      <c r="Z298" s="199">
        <f>ВЗ!$W298*Y$13</f>
        <v>0</v>
      </c>
      <c r="AA298" s="199">
        <f>'ГС без пил 1000м гор'!$V298*AA$13</f>
        <v>0</v>
      </c>
      <c r="AB298" s="199">
        <f>'ГС без пил 1000м гор'!$W298*AA$13</f>
        <v>0</v>
      </c>
      <c r="AC298" s="199">
        <f>'ГС пил 1500м гор'!$V298*AC$13</f>
        <v>0</v>
      </c>
      <c r="AD298" s="199">
        <f>'ГС пил 1500м гор'!$W298*AC$13</f>
        <v>0</v>
      </c>
      <c r="AE298" s="199">
        <f>'ГС без пилот 1500м гор'!$V298*AE$13</f>
        <v>0</v>
      </c>
      <c r="AF298" s="199">
        <f>'ГС без пилот 1500м гор'!$W298*AE$13</f>
        <v>0</v>
      </c>
      <c r="AG298" s="199">
        <f>'ГСЮра без пил МГРП'!$V298*AG$13</f>
        <v>0</v>
      </c>
      <c r="AH298" s="199">
        <f>'ГСЮра без пил МГРП'!$W298*AG$13</f>
        <v>0</v>
      </c>
      <c r="AI298" s="199">
        <f>'ГСЮра пил МСГРП'!$V298*AI$13</f>
        <v>0</v>
      </c>
      <c r="AJ298" s="199">
        <f>'ГСЮра пил МСГРП'!$W298*AI$13</f>
        <v>0</v>
      </c>
      <c r="AK298" s="199">
        <f>'ГСЮра керн ГИС'!$V298*AK$13</f>
        <v>0</v>
      </c>
      <c r="AL298" s="199">
        <f>'ГСЮра керн ГИС'!$W298*AK$13</f>
        <v>0</v>
      </c>
      <c r="AM298" s="199">
        <f>Посл.скв.!$V298*AM$13</f>
        <v>0</v>
      </c>
      <c r="AN298" s="199">
        <f>Посл.скв.!$W298*AM$13</f>
        <v>0</v>
      </c>
      <c r="AO298" s="199">
        <f t="shared" si="58"/>
        <v>0</v>
      </c>
      <c r="AP298" s="199">
        <f t="shared" si="59"/>
        <v>0</v>
      </c>
    </row>
    <row r="299" spans="1:42" ht="14.25" outlineLevel="1">
      <c r="A299" s="202"/>
      <c r="B299" s="201"/>
      <c r="C299" s="502"/>
      <c r="D299" s="196" t="str">
        <f>'Перв. скв '!D299</f>
        <v>Труба ОТТМ-114х7,4-Д А</v>
      </c>
      <c r="E299" s="197">
        <f>'Перв. скв '!E299</f>
        <v>0</v>
      </c>
      <c r="F299" s="198" t="str">
        <f>'Перв. скв '!F299</f>
        <v>м</v>
      </c>
      <c r="G299" s="199">
        <f>'Перв. скв '!$V299*G$13</f>
        <v>7400</v>
      </c>
      <c r="H299" s="199">
        <f>'Перв. скв '!$W299*G$13</f>
        <v>3291387.4277234967</v>
      </c>
      <c r="I299" s="199">
        <f>'2'!$V299*I$13</f>
        <v>0</v>
      </c>
      <c r="J299" s="199">
        <f>'2'!$W299*I$13</f>
        <v>0</v>
      </c>
      <c r="K299" s="199">
        <f>'3'!$V299*K$13</f>
        <v>0</v>
      </c>
      <c r="L299" s="199">
        <f>'3'!$W299*K$13</f>
        <v>0</v>
      </c>
      <c r="M299" s="199">
        <f>'4'!$V299*M$13</f>
        <v>0</v>
      </c>
      <c r="N299" s="199">
        <f>'4'!$W299*M$13</f>
        <v>0</v>
      </c>
      <c r="O299" s="199">
        <f>'5'!$V299*O$13</f>
        <v>0</v>
      </c>
      <c r="P299" s="199">
        <f>'5'!$W299*O$13</f>
        <v>0</v>
      </c>
      <c r="Q299" s="199">
        <f>'6'!$V299*Q$13</f>
        <v>0</v>
      </c>
      <c r="R299" s="199">
        <f>'6'!$W299*Q$13</f>
        <v>0</v>
      </c>
      <c r="S299" s="199">
        <f>'7'!$V299*S$13</f>
        <v>0</v>
      </c>
      <c r="T299" s="199">
        <f>'7'!$W299*S$13</f>
        <v>0</v>
      </c>
      <c r="U299" s="199">
        <f>'8'!$V299*U$13</f>
        <v>0</v>
      </c>
      <c r="V299" s="199">
        <f>'8'!$W299*U$13</f>
        <v>0</v>
      </c>
      <c r="W299" s="199">
        <f>'9'!$V299*W$13</f>
        <v>0</v>
      </c>
      <c r="X299" s="199">
        <f>'9'!$W299*W$13</f>
        <v>0</v>
      </c>
      <c r="Y299" s="199">
        <f>ВЗ!$V299*Y$13</f>
        <v>9500</v>
      </c>
      <c r="Z299" s="199">
        <f>ВЗ!$W299*Y$13</f>
        <v>-5405732.5500000007</v>
      </c>
      <c r="AA299" s="199">
        <f>'ГС без пил 1000м гор'!$V299*AA$13</f>
        <v>30400</v>
      </c>
      <c r="AB299" s="199">
        <f>'ГС без пил 1000м гор'!$W299*AA$13</f>
        <v>9272622.592894733</v>
      </c>
      <c r="AC299" s="199">
        <f>'ГС пил 1500м гор'!$V299*AC$13</f>
        <v>0</v>
      </c>
      <c r="AD299" s="199">
        <f>'ГС пил 1500м гор'!$W299*AC$13</f>
        <v>0</v>
      </c>
      <c r="AE299" s="199">
        <f>'ГС без пилот 1500м гор'!$V299*AE$13</f>
        <v>22200</v>
      </c>
      <c r="AF299" s="199">
        <f>'ГС без пилот 1500м гор'!$W299*AE$13</f>
        <v>15513471.633684207</v>
      </c>
      <c r="AG299" s="199">
        <f>'ГСЮра без пил МГРП'!$V299*AG$13</f>
        <v>34200</v>
      </c>
      <c r="AH299" s="199">
        <f>'ГСЮра без пил МГРП'!$W299*AG$13</f>
        <v>15211547.301100485</v>
      </c>
      <c r="AI299" s="199">
        <f>'ГСЮра пил МСГРП'!$V299*AI$13</f>
        <v>19000</v>
      </c>
      <c r="AJ299" s="199">
        <f>'ГСЮра пил МСГРП'!$W299*AI$13</f>
        <v>14818938.645131586</v>
      </c>
      <c r="AK299" s="199">
        <f>'ГСЮра керн ГИС'!$V299*AK$13</f>
        <v>4850</v>
      </c>
      <c r="AL299" s="199">
        <f>'ГСЮра керн ГИС'!$W299*AK$13</f>
        <v>999587.58755263127</v>
      </c>
      <c r="AM299" s="199">
        <f>Посл.скв.!$V299*AM$13</f>
        <v>0</v>
      </c>
      <c r="AN299" s="199">
        <f>Посл.скв.!$W299*AM$13</f>
        <v>0</v>
      </c>
      <c r="AO299" s="199">
        <f t="shared" si="58"/>
        <v>127550</v>
      </c>
      <c r="AP299" s="199">
        <f t="shared" si="59"/>
        <v>53701822.638087139</v>
      </c>
    </row>
    <row r="300" spans="1:42" ht="14.25" outlineLevel="1">
      <c r="A300" s="202"/>
      <c r="B300" s="201"/>
      <c r="C300" s="502"/>
      <c r="D300" s="196" t="str">
        <f>'Перв. скв '!D300</f>
        <v>ПХЦЗ 178/127 с комплектом оснастки под хвостовик 127мм</v>
      </c>
      <c r="E300" s="197">
        <f>'Перв. скв '!E300</f>
        <v>0</v>
      </c>
      <c r="F300" s="198" t="str">
        <f>'Перв. скв '!F300</f>
        <v>шт</v>
      </c>
      <c r="G300" s="199">
        <f>'Перв. скв '!$V300*G$13</f>
        <v>0</v>
      </c>
      <c r="H300" s="199">
        <f>'Перв. скв '!$W300*G$13</f>
        <v>0</v>
      </c>
      <c r="I300" s="199">
        <f>'2'!$V300*I$13</f>
        <v>0</v>
      </c>
      <c r="J300" s="199">
        <f>'2'!$W300*I$13</f>
        <v>0</v>
      </c>
      <c r="K300" s="199">
        <f>'3'!$V300*K$13</f>
        <v>0</v>
      </c>
      <c r="L300" s="199">
        <f>'3'!$W300*K$13</f>
        <v>0</v>
      </c>
      <c r="M300" s="199">
        <f>'4'!$V300*M$13</f>
        <v>0</v>
      </c>
      <c r="N300" s="199">
        <f>'4'!$W300*M$13</f>
        <v>0</v>
      </c>
      <c r="O300" s="199">
        <f>'5'!$V300*O$13</f>
        <v>0</v>
      </c>
      <c r="P300" s="199">
        <f>'5'!$W300*O$13</f>
        <v>0</v>
      </c>
      <c r="Q300" s="199">
        <f>'6'!$V300*Q$13</f>
        <v>0</v>
      </c>
      <c r="R300" s="199">
        <f>'6'!$W300*Q$13</f>
        <v>0</v>
      </c>
      <c r="S300" s="199">
        <f>'7'!$V300*S$13</f>
        <v>0</v>
      </c>
      <c r="T300" s="199">
        <f>'7'!$W300*S$13</f>
        <v>0</v>
      </c>
      <c r="U300" s="199">
        <f>'8'!$V300*U$13</f>
        <v>0</v>
      </c>
      <c r="V300" s="199">
        <f>'8'!$W300*U$13</f>
        <v>0</v>
      </c>
      <c r="W300" s="199">
        <f>'9'!$V300*W$13</f>
        <v>0</v>
      </c>
      <c r="X300" s="199">
        <f>'9'!$W300*W$13</f>
        <v>0</v>
      </c>
      <c r="Y300" s="199">
        <f>ВЗ!$V300*Y$13</f>
        <v>0</v>
      </c>
      <c r="Z300" s="199">
        <f>ВЗ!$W300*Y$13</f>
        <v>0</v>
      </c>
      <c r="AA300" s="199">
        <f>'ГС без пил 1000м гор'!$V300*AA$13</f>
        <v>0</v>
      </c>
      <c r="AB300" s="199">
        <f>'ГС без пил 1000м гор'!$W300*AA$13</f>
        <v>0</v>
      </c>
      <c r="AC300" s="199">
        <f>'ГС пил 1500м гор'!$V300*AC$13</f>
        <v>0</v>
      </c>
      <c r="AD300" s="199">
        <f>'ГС пил 1500м гор'!$W300*AC$13</f>
        <v>0</v>
      </c>
      <c r="AE300" s="199">
        <f>'ГС без пилот 1500м гор'!$V300*AE$13</f>
        <v>0</v>
      </c>
      <c r="AF300" s="199">
        <f>'ГС без пилот 1500м гор'!$W300*AE$13</f>
        <v>0</v>
      </c>
      <c r="AG300" s="199">
        <f>'ГСЮра без пил МГРП'!$V300*AG$13</f>
        <v>0</v>
      </c>
      <c r="AH300" s="199">
        <f>'ГСЮра без пил МГРП'!$W300*AG$13</f>
        <v>0</v>
      </c>
      <c r="AI300" s="199">
        <f>'ГСЮра пил МСГРП'!$V300*AI$13</f>
        <v>0</v>
      </c>
      <c r="AJ300" s="199">
        <f>'ГСЮра пил МСГРП'!$W300*AI$13</f>
        <v>0</v>
      </c>
      <c r="AK300" s="199">
        <f>'ГСЮра керн ГИС'!$V300*AK$13</f>
        <v>0</v>
      </c>
      <c r="AL300" s="199">
        <f>'ГСЮра керн ГИС'!$W300*AK$13</f>
        <v>0</v>
      </c>
      <c r="AM300" s="199">
        <f>Посл.скв.!$V300*AM$13</f>
        <v>0</v>
      </c>
      <c r="AN300" s="199">
        <f>Посл.скв.!$W300*AM$13</f>
        <v>0</v>
      </c>
      <c r="AO300" s="199">
        <f t="shared" si="58"/>
        <v>0</v>
      </c>
      <c r="AP300" s="199">
        <f t="shared" si="59"/>
        <v>0</v>
      </c>
    </row>
    <row r="301" spans="1:42" ht="14.25" outlineLevel="1">
      <c r="A301" s="202"/>
      <c r="B301" s="201"/>
      <c r="C301" s="502"/>
      <c r="D301" s="196" t="str">
        <f>'Перв. скв '!D301</f>
        <v>ФИЛЬТР ФБ-102</v>
      </c>
      <c r="E301" s="197">
        <f>'Перв. скв '!E301</f>
        <v>0</v>
      </c>
      <c r="F301" s="198" t="str">
        <f>'Перв. скв '!F301</f>
        <v>шт</v>
      </c>
      <c r="G301" s="199">
        <f>'Перв. скв '!$V301*G$13</f>
        <v>0</v>
      </c>
      <c r="H301" s="199">
        <f>'Перв. скв '!$W301*G$13</f>
        <v>0</v>
      </c>
      <c r="I301" s="199">
        <f>'2'!$V301*I$13</f>
        <v>0</v>
      </c>
      <c r="J301" s="199">
        <f>'2'!$W301*I$13</f>
        <v>0</v>
      </c>
      <c r="K301" s="199">
        <f>'3'!$V301*K$13</f>
        <v>0</v>
      </c>
      <c r="L301" s="199">
        <f>'3'!$W301*K$13</f>
        <v>0</v>
      </c>
      <c r="M301" s="199">
        <f>'4'!$V301*M$13</f>
        <v>0</v>
      </c>
      <c r="N301" s="199">
        <f>'4'!$W301*M$13</f>
        <v>0</v>
      </c>
      <c r="O301" s="199">
        <f>'5'!$V301*O$13</f>
        <v>0</v>
      </c>
      <c r="P301" s="199">
        <f>'5'!$W301*O$13</f>
        <v>0</v>
      </c>
      <c r="Q301" s="199">
        <f>'6'!$V301*Q$13</f>
        <v>0</v>
      </c>
      <c r="R301" s="199">
        <f>'6'!$W301*Q$13</f>
        <v>0</v>
      </c>
      <c r="S301" s="199">
        <f>'7'!$V301*S$13</f>
        <v>0</v>
      </c>
      <c r="T301" s="199">
        <f>'7'!$W301*S$13</f>
        <v>0</v>
      </c>
      <c r="U301" s="199">
        <f>'8'!$V301*U$13</f>
        <v>0</v>
      </c>
      <c r="V301" s="199">
        <f>'8'!$W301*U$13</f>
        <v>0</v>
      </c>
      <c r="W301" s="199">
        <f>'9'!$V301*W$13</f>
        <v>0</v>
      </c>
      <c r="X301" s="199">
        <f>'9'!$W301*W$13</f>
        <v>0</v>
      </c>
      <c r="Y301" s="199">
        <f>ВЗ!$V301*Y$13</f>
        <v>0</v>
      </c>
      <c r="Z301" s="199">
        <f>ВЗ!$W301*Y$13</f>
        <v>0</v>
      </c>
      <c r="AA301" s="199">
        <f>'ГС без пил 1000м гор'!$V301*AA$13</f>
        <v>0</v>
      </c>
      <c r="AB301" s="199">
        <f>'ГС без пил 1000м гор'!$W301*AA$13</f>
        <v>0</v>
      </c>
      <c r="AC301" s="199">
        <f>'ГС пил 1500м гор'!$V301*AC$13</f>
        <v>0</v>
      </c>
      <c r="AD301" s="199">
        <f>'ГС пил 1500м гор'!$W301*AC$13</f>
        <v>0</v>
      </c>
      <c r="AE301" s="199">
        <f>'ГС без пилот 1500м гор'!$V301*AE$13</f>
        <v>0</v>
      </c>
      <c r="AF301" s="199">
        <f>'ГС без пилот 1500м гор'!$W301*AE$13</f>
        <v>0</v>
      </c>
      <c r="AG301" s="199">
        <f>'ГСЮра без пил МГРП'!$V301*AG$13</f>
        <v>0</v>
      </c>
      <c r="AH301" s="199">
        <f>'ГСЮра без пил МГРП'!$W301*AG$13</f>
        <v>0</v>
      </c>
      <c r="AI301" s="199">
        <f>'ГСЮра пил МСГРП'!$V301*AI$13</f>
        <v>0</v>
      </c>
      <c r="AJ301" s="199">
        <f>'ГСЮра пил МСГРП'!$W301*AI$13</f>
        <v>0</v>
      </c>
      <c r="AK301" s="199">
        <f>'ГСЮра керн ГИС'!$V301*AK$13</f>
        <v>0</v>
      </c>
      <c r="AL301" s="199">
        <f>'ГСЮра керн ГИС'!$W301*AK$13</f>
        <v>0</v>
      </c>
      <c r="AM301" s="199">
        <f>Посл.скв.!$V301*AM$13</f>
        <v>0</v>
      </c>
      <c r="AN301" s="199">
        <f>Посл.скв.!$W301*AM$13</f>
        <v>0</v>
      </c>
      <c r="AO301" s="199">
        <f t="shared" si="58"/>
        <v>0</v>
      </c>
      <c r="AP301" s="199">
        <f t="shared" si="59"/>
        <v>0</v>
      </c>
    </row>
    <row r="302" spans="1:42" ht="14.25" outlineLevel="1">
      <c r="A302" s="202"/>
      <c r="B302" s="201"/>
      <c r="C302" s="502"/>
      <c r="D302" s="196" t="str">
        <f>'Перв. скв '!D302</f>
        <v>ФИЛЬТР ФБ-114-01</v>
      </c>
      <c r="E302" s="197">
        <f>'Перв. скв '!E302</f>
        <v>0</v>
      </c>
      <c r="F302" s="198" t="str">
        <f>'Перв. скв '!F302</f>
        <v>шт</v>
      </c>
      <c r="G302" s="199">
        <f>'Перв. скв '!$V302*G$13</f>
        <v>0</v>
      </c>
      <c r="H302" s="199">
        <f>'Перв. скв '!$W302*G$13</f>
        <v>0</v>
      </c>
      <c r="I302" s="199">
        <f>'2'!$V302*I$13</f>
        <v>0</v>
      </c>
      <c r="J302" s="199">
        <f>'2'!$W302*I$13</f>
        <v>0</v>
      </c>
      <c r="K302" s="199">
        <f>'3'!$V302*K$13</f>
        <v>0</v>
      </c>
      <c r="L302" s="199">
        <f>'3'!$W302*K$13</f>
        <v>0</v>
      </c>
      <c r="M302" s="199">
        <f>'4'!$V302*M$13</f>
        <v>0</v>
      </c>
      <c r="N302" s="199">
        <f>'4'!$W302*M$13</f>
        <v>0</v>
      </c>
      <c r="O302" s="199">
        <f>'5'!$V302*O$13</f>
        <v>0</v>
      </c>
      <c r="P302" s="199">
        <f>'5'!$W302*O$13</f>
        <v>0</v>
      </c>
      <c r="Q302" s="199">
        <f>'6'!$V302*Q$13</f>
        <v>0</v>
      </c>
      <c r="R302" s="199">
        <f>'6'!$W302*Q$13</f>
        <v>0</v>
      </c>
      <c r="S302" s="199">
        <f>'7'!$V302*S$13</f>
        <v>0</v>
      </c>
      <c r="T302" s="199">
        <f>'7'!$W302*S$13</f>
        <v>0</v>
      </c>
      <c r="U302" s="199">
        <f>'8'!$V302*U$13</f>
        <v>0</v>
      </c>
      <c r="V302" s="199">
        <f>'8'!$W302*U$13</f>
        <v>0</v>
      </c>
      <c r="W302" s="199">
        <f>'9'!$V302*W$13</f>
        <v>0</v>
      </c>
      <c r="X302" s="199">
        <f>'9'!$W302*W$13</f>
        <v>0</v>
      </c>
      <c r="Y302" s="199">
        <f>ВЗ!$V302*Y$13</f>
        <v>0</v>
      </c>
      <c r="Z302" s="199">
        <f>ВЗ!$W302*Y$13</f>
        <v>0</v>
      </c>
      <c r="AA302" s="199">
        <f>'ГС без пил 1000м гор'!$V302*AA$13</f>
        <v>0</v>
      </c>
      <c r="AB302" s="199">
        <f>'ГС без пил 1000м гор'!$W302*AA$13</f>
        <v>0</v>
      </c>
      <c r="AC302" s="199">
        <f>'ГС пил 1500м гор'!$V302*AC$13</f>
        <v>0</v>
      </c>
      <c r="AD302" s="199">
        <f>'ГС пил 1500м гор'!$W302*AC$13</f>
        <v>0</v>
      </c>
      <c r="AE302" s="199">
        <f>'ГС без пилот 1500м гор'!$V302*AE$13</f>
        <v>0</v>
      </c>
      <c r="AF302" s="199">
        <f>'ГС без пилот 1500м гор'!$W302*AE$13</f>
        <v>0</v>
      </c>
      <c r="AG302" s="199">
        <f>'ГСЮра без пил МГРП'!$V302*AG$13</f>
        <v>0</v>
      </c>
      <c r="AH302" s="199">
        <f>'ГСЮра без пил МГРП'!$W302*AG$13</f>
        <v>0</v>
      </c>
      <c r="AI302" s="199">
        <f>'ГСЮра пил МСГРП'!$V302*AI$13</f>
        <v>0</v>
      </c>
      <c r="AJ302" s="199">
        <f>'ГСЮра пил МСГРП'!$W302*AI$13</f>
        <v>0</v>
      </c>
      <c r="AK302" s="199">
        <f>'ГСЮра керн ГИС'!$V302*AK$13</f>
        <v>0</v>
      </c>
      <c r="AL302" s="199">
        <f>'ГСЮра керн ГИС'!$W302*AK$13</f>
        <v>0</v>
      </c>
      <c r="AM302" s="199">
        <f>Посл.скв.!$V302*AM$13</f>
        <v>0</v>
      </c>
      <c r="AN302" s="199">
        <f>Посл.скв.!$W302*AM$13</f>
        <v>0</v>
      </c>
      <c r="AO302" s="199">
        <f t="shared" si="58"/>
        <v>0</v>
      </c>
      <c r="AP302" s="199">
        <f t="shared" si="59"/>
        <v>0</v>
      </c>
    </row>
    <row r="303" spans="1:42" ht="14.25" outlineLevel="1">
      <c r="A303" s="202"/>
      <c r="B303" s="201"/>
      <c r="C303" s="502"/>
      <c r="D303" s="196" t="str">
        <f>'Перв. скв '!D303</f>
        <v>ФИЛЬТР ФС 168.12Х25Х8000</v>
      </c>
      <c r="E303" s="197">
        <f>'Перв. скв '!E303</f>
        <v>0</v>
      </c>
      <c r="F303" s="198" t="str">
        <f>'Перв. скв '!F303</f>
        <v>шт</v>
      </c>
      <c r="G303" s="199">
        <f>'Перв. скв '!$V303*G$13</f>
        <v>0</v>
      </c>
      <c r="H303" s="199">
        <f>'Перв. скв '!$W303*G$13</f>
        <v>0</v>
      </c>
      <c r="I303" s="199">
        <f>'2'!$V303*I$13</f>
        <v>0</v>
      </c>
      <c r="J303" s="199">
        <f>'2'!$W303*I$13</f>
        <v>0</v>
      </c>
      <c r="K303" s="199">
        <f>'3'!$V303*K$13</f>
        <v>0</v>
      </c>
      <c r="L303" s="199">
        <f>'3'!$W303*K$13</f>
        <v>0</v>
      </c>
      <c r="M303" s="199">
        <f>'4'!$V303*M$13</f>
        <v>0</v>
      </c>
      <c r="N303" s="199">
        <f>'4'!$W303*M$13</f>
        <v>0</v>
      </c>
      <c r="O303" s="199">
        <f>'5'!$V303*O$13</f>
        <v>0</v>
      </c>
      <c r="P303" s="199">
        <f>'5'!$W303*O$13</f>
        <v>0</v>
      </c>
      <c r="Q303" s="199">
        <f>'6'!$V303*Q$13</f>
        <v>0</v>
      </c>
      <c r="R303" s="199">
        <f>'6'!$W303*Q$13</f>
        <v>0</v>
      </c>
      <c r="S303" s="199">
        <f>'7'!$V303*S$13</f>
        <v>0</v>
      </c>
      <c r="T303" s="199">
        <f>'7'!$W303*S$13</f>
        <v>0</v>
      </c>
      <c r="U303" s="199">
        <f>'8'!$V303*U$13</f>
        <v>0</v>
      </c>
      <c r="V303" s="199">
        <f>'8'!$W303*U$13</f>
        <v>0</v>
      </c>
      <c r="W303" s="199">
        <f>'9'!$V303*W$13</f>
        <v>0</v>
      </c>
      <c r="X303" s="199">
        <f>'9'!$W303*W$13</f>
        <v>0</v>
      </c>
      <c r="Y303" s="199">
        <f>ВЗ!$V303*Y$13</f>
        <v>0</v>
      </c>
      <c r="Z303" s="199">
        <f>ВЗ!$W303*Y$13</f>
        <v>0</v>
      </c>
      <c r="AA303" s="199">
        <f>'ГС без пил 1000м гор'!$V303*AA$13</f>
        <v>0</v>
      </c>
      <c r="AB303" s="199">
        <f>'ГС без пил 1000м гор'!$W303*AA$13</f>
        <v>0</v>
      </c>
      <c r="AC303" s="199">
        <f>'ГС пил 1500м гор'!$V303*AC$13</f>
        <v>0</v>
      </c>
      <c r="AD303" s="199">
        <f>'ГС пил 1500м гор'!$W303*AC$13</f>
        <v>0</v>
      </c>
      <c r="AE303" s="199">
        <f>'ГС без пилот 1500м гор'!$V303*AE$13</f>
        <v>0</v>
      </c>
      <c r="AF303" s="199">
        <f>'ГС без пилот 1500м гор'!$W303*AE$13</f>
        <v>0</v>
      </c>
      <c r="AG303" s="199">
        <f>'ГСЮра без пил МГРП'!$V303*AG$13</f>
        <v>0</v>
      </c>
      <c r="AH303" s="199">
        <f>'ГСЮра без пил МГРП'!$W303*AG$13</f>
        <v>0</v>
      </c>
      <c r="AI303" s="199">
        <f>'ГСЮра пил МСГРП'!$V303*AI$13</f>
        <v>0</v>
      </c>
      <c r="AJ303" s="199">
        <f>'ГСЮра пил МСГРП'!$W303*AI$13</f>
        <v>0</v>
      </c>
      <c r="AK303" s="199">
        <f>'ГСЮра керн ГИС'!$V303*AK$13</f>
        <v>0</v>
      </c>
      <c r="AL303" s="199">
        <f>'ГСЮра керн ГИС'!$W303*AK$13</f>
        <v>0</v>
      </c>
      <c r="AM303" s="199">
        <f>Посл.скв.!$V303*AM$13</f>
        <v>0</v>
      </c>
      <c r="AN303" s="199">
        <f>Посл.скв.!$W303*AM$13</f>
        <v>0</v>
      </c>
      <c r="AO303" s="199">
        <f t="shared" si="58"/>
        <v>0</v>
      </c>
      <c r="AP303" s="199">
        <f t="shared" si="59"/>
        <v>0</v>
      </c>
    </row>
    <row r="304" spans="1:42" ht="14.25" outlineLevel="1">
      <c r="A304" s="202"/>
      <c r="B304" s="201"/>
      <c r="C304" s="502"/>
      <c r="D304" s="196" t="str">
        <f>'Перв. скв '!D304</f>
        <v>ФИЛЬТР ФБ-102</v>
      </c>
      <c r="E304" s="197">
        <f>'Перв. скв '!E304</f>
        <v>0</v>
      </c>
      <c r="F304" s="198" t="str">
        <f>'Перв. скв '!F304</f>
        <v>шт</v>
      </c>
      <c r="G304" s="199">
        <f>'Перв. скв '!$V304*G$13</f>
        <v>0</v>
      </c>
      <c r="H304" s="199">
        <f>'Перв. скв '!$W304*G$13</f>
        <v>0</v>
      </c>
      <c r="I304" s="199">
        <f>'2'!$V304*I$13</f>
        <v>0</v>
      </c>
      <c r="J304" s="199">
        <f>'2'!$W304*I$13</f>
        <v>0</v>
      </c>
      <c r="K304" s="199">
        <f>'3'!$V304*K$13</f>
        <v>0</v>
      </c>
      <c r="L304" s="199">
        <f>'3'!$W304*K$13</f>
        <v>0</v>
      </c>
      <c r="M304" s="199">
        <f>'4'!$V304*M$13</f>
        <v>0</v>
      </c>
      <c r="N304" s="199">
        <f>'4'!$W304*M$13</f>
        <v>0</v>
      </c>
      <c r="O304" s="199">
        <f>'5'!$V304*O$13</f>
        <v>0</v>
      </c>
      <c r="P304" s="199">
        <f>'5'!$W304*O$13</f>
        <v>0</v>
      </c>
      <c r="Q304" s="199">
        <f>'6'!$V304*Q$13</f>
        <v>0</v>
      </c>
      <c r="R304" s="199">
        <f>'6'!$W304*Q$13</f>
        <v>0</v>
      </c>
      <c r="S304" s="199">
        <f>'7'!$V304*S$13</f>
        <v>0</v>
      </c>
      <c r="T304" s="199">
        <f>'7'!$W304*S$13</f>
        <v>0</v>
      </c>
      <c r="U304" s="199">
        <f>'8'!$V304*U$13</f>
        <v>0</v>
      </c>
      <c r="V304" s="199">
        <f>'8'!$W304*U$13</f>
        <v>0</v>
      </c>
      <c r="W304" s="199">
        <f>'9'!$V304*W$13</f>
        <v>0</v>
      </c>
      <c r="X304" s="199">
        <f>'9'!$W304*W$13</f>
        <v>0</v>
      </c>
      <c r="Y304" s="199">
        <f>ВЗ!$V304*Y$13</f>
        <v>0</v>
      </c>
      <c r="Z304" s="199">
        <f>ВЗ!$W304*Y$13</f>
        <v>0</v>
      </c>
      <c r="AA304" s="199">
        <f>'ГС без пил 1000м гор'!$V304*AA$13</f>
        <v>0</v>
      </c>
      <c r="AB304" s="199">
        <f>'ГС без пил 1000м гор'!$W304*AA$13</f>
        <v>0</v>
      </c>
      <c r="AC304" s="199">
        <f>'ГС пил 1500м гор'!$V304*AC$13</f>
        <v>0</v>
      </c>
      <c r="AD304" s="199">
        <f>'ГС пил 1500м гор'!$W304*AC$13</f>
        <v>0</v>
      </c>
      <c r="AE304" s="199">
        <f>'ГС без пилот 1500м гор'!$V304*AE$13</f>
        <v>0</v>
      </c>
      <c r="AF304" s="199">
        <f>'ГС без пилот 1500м гор'!$W304*AE$13</f>
        <v>0</v>
      </c>
      <c r="AG304" s="199">
        <f>'ГСЮра без пил МГРП'!$V304*AG$13</f>
        <v>0</v>
      </c>
      <c r="AH304" s="199">
        <f>'ГСЮра без пил МГРП'!$W304*AG$13</f>
        <v>0</v>
      </c>
      <c r="AI304" s="199">
        <f>'ГСЮра пил МСГРП'!$V304*AI$13</f>
        <v>0</v>
      </c>
      <c r="AJ304" s="199">
        <f>'ГСЮра пил МСГРП'!$W304*AI$13</f>
        <v>0</v>
      </c>
      <c r="AK304" s="199">
        <f>'ГСЮра керн ГИС'!$V304*AK$13</f>
        <v>0</v>
      </c>
      <c r="AL304" s="199">
        <f>'ГСЮра керн ГИС'!$W304*AK$13</f>
        <v>0</v>
      </c>
      <c r="AM304" s="199">
        <f>Посл.скв.!$V304*AM$13</f>
        <v>0</v>
      </c>
      <c r="AN304" s="199">
        <f>Посл.скв.!$W304*AM$13</f>
        <v>0</v>
      </c>
      <c r="AO304" s="199">
        <f t="shared" si="58"/>
        <v>0</v>
      </c>
      <c r="AP304" s="199">
        <f t="shared" si="59"/>
        <v>0</v>
      </c>
    </row>
    <row r="305" spans="1:42" ht="14.25" outlineLevel="1">
      <c r="A305" s="202"/>
      <c r="B305" s="201"/>
      <c r="C305" s="502"/>
      <c r="D305" s="196" t="str">
        <f>'Перв. скв '!D305</f>
        <v>ФИЛЬТР ФС 114.30Х20Х6400 БЕЗ ЗАГЛУШЕК</v>
      </c>
      <c r="E305" s="197">
        <f>'Перв. скв '!E305</f>
        <v>0</v>
      </c>
      <c r="F305" s="198" t="str">
        <f>'Перв. скв '!F305</f>
        <v>шт</v>
      </c>
      <c r="G305" s="199">
        <f>'Перв. скв '!$V305*G$13</f>
        <v>0</v>
      </c>
      <c r="H305" s="199">
        <f>'Перв. скв '!$W305*G$13</f>
        <v>0</v>
      </c>
      <c r="I305" s="199">
        <f>'2'!$V305*I$13</f>
        <v>0</v>
      </c>
      <c r="J305" s="199">
        <f>'2'!$W305*I$13</f>
        <v>0</v>
      </c>
      <c r="K305" s="199">
        <f>'3'!$V305*K$13</f>
        <v>0</v>
      </c>
      <c r="L305" s="199">
        <f>'3'!$W305*K$13</f>
        <v>0</v>
      </c>
      <c r="M305" s="199">
        <f>'4'!$V305*M$13</f>
        <v>0</v>
      </c>
      <c r="N305" s="199">
        <f>'4'!$W305*M$13</f>
        <v>0</v>
      </c>
      <c r="O305" s="199">
        <f>'5'!$V305*O$13</f>
        <v>0</v>
      </c>
      <c r="P305" s="199">
        <f>'5'!$W305*O$13</f>
        <v>0</v>
      </c>
      <c r="Q305" s="199">
        <f>'6'!$V305*Q$13</f>
        <v>0</v>
      </c>
      <c r="R305" s="199">
        <f>'6'!$W305*Q$13</f>
        <v>0</v>
      </c>
      <c r="S305" s="199">
        <f>'7'!$V305*S$13</f>
        <v>0</v>
      </c>
      <c r="T305" s="199">
        <f>'7'!$W305*S$13</f>
        <v>0</v>
      </c>
      <c r="U305" s="199">
        <f>'8'!$V305*U$13</f>
        <v>0</v>
      </c>
      <c r="V305" s="199">
        <f>'8'!$W305*U$13</f>
        <v>0</v>
      </c>
      <c r="W305" s="199">
        <f>'9'!$V305*W$13</f>
        <v>0</v>
      </c>
      <c r="X305" s="199">
        <f>'9'!$W305*W$13</f>
        <v>0</v>
      </c>
      <c r="Y305" s="199">
        <f>ВЗ!$V305*Y$13</f>
        <v>0</v>
      </c>
      <c r="Z305" s="199">
        <f>ВЗ!$W305*Y$13</f>
        <v>0</v>
      </c>
      <c r="AA305" s="199">
        <f>'ГС без пил 1000м гор'!$V305*AA$13</f>
        <v>0</v>
      </c>
      <c r="AB305" s="199">
        <f>'ГС без пил 1000м гор'!$W305*AA$13</f>
        <v>0</v>
      </c>
      <c r="AC305" s="199">
        <f>'ГС пил 1500м гор'!$V305*AC$13</f>
        <v>0</v>
      </c>
      <c r="AD305" s="199">
        <f>'ГС пил 1500м гор'!$W305*AC$13</f>
        <v>0</v>
      </c>
      <c r="AE305" s="199">
        <f>'ГС без пилот 1500м гор'!$V305*AE$13</f>
        <v>0</v>
      </c>
      <c r="AF305" s="199">
        <f>'ГС без пилот 1500м гор'!$W305*AE$13</f>
        <v>0</v>
      </c>
      <c r="AG305" s="199">
        <f>'ГСЮра без пил МГРП'!$V305*AG$13</f>
        <v>0</v>
      </c>
      <c r="AH305" s="199">
        <f>'ГСЮра без пил МГРП'!$W305*AG$13</f>
        <v>0</v>
      </c>
      <c r="AI305" s="199">
        <f>'ГСЮра пил МСГРП'!$V305*AI$13</f>
        <v>0</v>
      </c>
      <c r="AJ305" s="199">
        <f>'ГСЮра пил МСГРП'!$W305*AI$13</f>
        <v>0</v>
      </c>
      <c r="AK305" s="199">
        <f>'ГСЮра керн ГИС'!$V305*AK$13</f>
        <v>0</v>
      </c>
      <c r="AL305" s="199">
        <f>'ГСЮра керн ГИС'!$W305*AK$13</f>
        <v>0</v>
      </c>
      <c r="AM305" s="199">
        <f>Посл.скв.!$V305*AM$13</f>
        <v>0</v>
      </c>
      <c r="AN305" s="199">
        <f>Посл.скв.!$W305*AM$13</f>
        <v>0</v>
      </c>
      <c r="AO305" s="199">
        <f t="shared" si="58"/>
        <v>0</v>
      </c>
      <c r="AP305" s="199">
        <f t="shared" si="59"/>
        <v>0</v>
      </c>
    </row>
    <row r="306" spans="1:42" ht="14.25" outlineLevel="1">
      <c r="A306" s="202"/>
      <c r="B306" s="201"/>
      <c r="C306" s="502"/>
      <c r="D306" s="196" t="str">
        <f>'Перв. скв '!D306</f>
        <v>Материалы для раствора глушения</v>
      </c>
      <c r="E306" s="197">
        <f>'Перв. скв '!E306</f>
        <v>0</v>
      </c>
      <c r="F306" s="198" t="str">
        <f>'Перв. скв '!F306</f>
        <v>шт</v>
      </c>
      <c r="G306" s="199">
        <f>'Перв. скв '!$V306*G$13</f>
        <v>0</v>
      </c>
      <c r="H306" s="199">
        <f>'Перв. скв '!$W306*G$13</f>
        <v>0</v>
      </c>
      <c r="I306" s="199">
        <f>'2'!$V306*I$13</f>
        <v>0</v>
      </c>
      <c r="J306" s="199">
        <f>'2'!$W306*I$13</f>
        <v>0</v>
      </c>
      <c r="K306" s="199">
        <f>'3'!$V306*K$13</f>
        <v>0</v>
      </c>
      <c r="L306" s="199">
        <f>'3'!$W306*K$13</f>
        <v>0</v>
      </c>
      <c r="M306" s="199">
        <f>'4'!$V306*M$13</f>
        <v>0</v>
      </c>
      <c r="N306" s="199">
        <f>'4'!$W306*M$13</f>
        <v>0</v>
      </c>
      <c r="O306" s="199">
        <f>'5'!$V306*O$13</f>
        <v>0</v>
      </c>
      <c r="P306" s="199">
        <f>'5'!$W306*O$13</f>
        <v>0</v>
      </c>
      <c r="Q306" s="199">
        <f>'6'!$V306*Q$13</f>
        <v>0</v>
      </c>
      <c r="R306" s="199">
        <f>'6'!$W306*Q$13</f>
        <v>0</v>
      </c>
      <c r="S306" s="199">
        <f>'7'!$V306*S$13</f>
        <v>0</v>
      </c>
      <c r="T306" s="199">
        <f>'7'!$W306*S$13</f>
        <v>0</v>
      </c>
      <c r="U306" s="199">
        <f>'8'!$V306*U$13</f>
        <v>0</v>
      </c>
      <c r="V306" s="199">
        <f>'8'!$W306*U$13</f>
        <v>0</v>
      </c>
      <c r="W306" s="199">
        <f>'9'!$V306*W$13</f>
        <v>0</v>
      </c>
      <c r="X306" s="199">
        <f>'9'!$W306*W$13</f>
        <v>0</v>
      </c>
      <c r="Y306" s="199">
        <f>ВЗ!$V306*Y$13</f>
        <v>0</v>
      </c>
      <c r="Z306" s="199">
        <f>ВЗ!$W306*Y$13</f>
        <v>0</v>
      </c>
      <c r="AA306" s="199">
        <f>'ГС без пил 1000м гор'!$V306*AA$13</f>
        <v>0</v>
      </c>
      <c r="AB306" s="199">
        <f>'ГС без пил 1000м гор'!$W306*AA$13</f>
        <v>0</v>
      </c>
      <c r="AC306" s="199">
        <f>'ГС пил 1500м гор'!$V306*AC$13</f>
        <v>0</v>
      </c>
      <c r="AD306" s="199">
        <f>'ГС пил 1500м гор'!$W306*AC$13</f>
        <v>0</v>
      </c>
      <c r="AE306" s="199">
        <f>'ГС без пилот 1500м гор'!$V306*AE$13</f>
        <v>0</v>
      </c>
      <c r="AF306" s="199">
        <f>'ГС без пилот 1500м гор'!$W306*AE$13</f>
        <v>0</v>
      </c>
      <c r="AG306" s="199">
        <f>'ГСЮра без пил МГРП'!$V306*AG$13</f>
        <v>0</v>
      </c>
      <c r="AH306" s="199">
        <f>'ГСЮра без пил МГРП'!$W306*AG$13</f>
        <v>0</v>
      </c>
      <c r="AI306" s="199">
        <f>'ГСЮра пил МСГРП'!$V306*AI$13</f>
        <v>0</v>
      </c>
      <c r="AJ306" s="199">
        <f>'ГСЮра пил МСГРП'!$W306*AI$13</f>
        <v>0</v>
      </c>
      <c r="AK306" s="199">
        <f>'ГСЮра керн ГИС'!$V306*AK$13</f>
        <v>0</v>
      </c>
      <c r="AL306" s="199">
        <f>'ГСЮра керн ГИС'!$W306*AK$13</f>
        <v>0</v>
      </c>
      <c r="AM306" s="199">
        <f>Посл.скв.!$V306*AM$13</f>
        <v>0</v>
      </c>
      <c r="AN306" s="199">
        <f>Посл.скв.!$W306*AM$13</f>
        <v>0</v>
      </c>
      <c r="AO306" s="199">
        <f t="shared" si="58"/>
        <v>0</v>
      </c>
      <c r="AP306" s="199">
        <f t="shared" si="59"/>
        <v>0</v>
      </c>
    </row>
    <row r="307" spans="1:42" ht="14.25" outlineLevel="1">
      <c r="A307" s="202"/>
      <c r="B307" s="201"/>
      <c r="C307" s="502"/>
      <c r="D307" s="196" t="str">
        <f>'Перв. скв '!D307</f>
        <v xml:space="preserve">Допускные трубы для обсаднызх колонн </v>
      </c>
      <c r="E307" s="197">
        <f>'Перв. скв '!E307</f>
        <v>0</v>
      </c>
      <c r="F307" s="198" t="str">
        <f>'Перв. скв '!F307</f>
        <v>шт</v>
      </c>
      <c r="G307" s="199">
        <f>'Перв. скв '!$V307*G$13</f>
        <v>0</v>
      </c>
      <c r="H307" s="199">
        <f>'Перв. скв '!$W307*G$13</f>
        <v>0</v>
      </c>
      <c r="I307" s="199">
        <f>'2'!$V307*I$13</f>
        <v>0</v>
      </c>
      <c r="J307" s="199">
        <f>'2'!$W307*I$13</f>
        <v>0</v>
      </c>
      <c r="K307" s="199">
        <f>'3'!$V307*K$13</f>
        <v>0</v>
      </c>
      <c r="L307" s="199">
        <f>'3'!$W307*K$13</f>
        <v>0</v>
      </c>
      <c r="M307" s="199">
        <f>'4'!$V307*M$13</f>
        <v>0</v>
      </c>
      <c r="N307" s="199">
        <f>'4'!$W307*M$13</f>
        <v>0</v>
      </c>
      <c r="O307" s="199">
        <f>'5'!$V307*O$13</f>
        <v>0</v>
      </c>
      <c r="P307" s="199">
        <f>'5'!$W307*O$13</f>
        <v>0</v>
      </c>
      <c r="Q307" s="199">
        <f>'6'!$V307*Q$13</f>
        <v>0</v>
      </c>
      <c r="R307" s="199">
        <f>'6'!$W307*Q$13</f>
        <v>0</v>
      </c>
      <c r="S307" s="199">
        <f>'7'!$V307*S$13</f>
        <v>0</v>
      </c>
      <c r="T307" s="199">
        <f>'7'!$W307*S$13</f>
        <v>0</v>
      </c>
      <c r="U307" s="199">
        <f>'8'!$V307*U$13</f>
        <v>0</v>
      </c>
      <c r="V307" s="199">
        <f>'8'!$W307*U$13</f>
        <v>0</v>
      </c>
      <c r="W307" s="199">
        <f>'9'!$V307*W$13</f>
        <v>0</v>
      </c>
      <c r="X307" s="199">
        <f>'9'!$W307*W$13</f>
        <v>0</v>
      </c>
      <c r="Y307" s="199">
        <f>ВЗ!$V307*Y$13</f>
        <v>0</v>
      </c>
      <c r="Z307" s="199">
        <f>ВЗ!$W307*Y$13</f>
        <v>0</v>
      </c>
      <c r="AA307" s="199">
        <f>'ГС без пил 1000м гор'!$V307*AA$13</f>
        <v>0</v>
      </c>
      <c r="AB307" s="199">
        <f>'ГС без пил 1000м гор'!$W307*AA$13</f>
        <v>0</v>
      </c>
      <c r="AC307" s="199">
        <f>'ГС пил 1500м гор'!$V307*AC$13</f>
        <v>0</v>
      </c>
      <c r="AD307" s="199">
        <f>'ГС пил 1500м гор'!$W307*AC$13</f>
        <v>0</v>
      </c>
      <c r="AE307" s="199">
        <f>'ГС без пилот 1500м гор'!$V307*AE$13</f>
        <v>0</v>
      </c>
      <c r="AF307" s="199">
        <f>'ГС без пилот 1500м гор'!$W307*AE$13</f>
        <v>0</v>
      </c>
      <c r="AG307" s="199">
        <f>'ГСЮра без пил МГРП'!$V307*AG$13</f>
        <v>0</v>
      </c>
      <c r="AH307" s="199">
        <f>'ГСЮра без пил МГРП'!$W307*AG$13</f>
        <v>0</v>
      </c>
      <c r="AI307" s="199">
        <f>'ГСЮра пил МСГРП'!$V307*AI$13</f>
        <v>0</v>
      </c>
      <c r="AJ307" s="199">
        <f>'ГСЮра пил МСГРП'!$W307*AI$13</f>
        <v>0</v>
      </c>
      <c r="AK307" s="199">
        <f>'ГСЮра керн ГИС'!$V307*AK$13</f>
        <v>0</v>
      </c>
      <c r="AL307" s="199">
        <f>'ГСЮра керн ГИС'!$W307*AK$13</f>
        <v>0</v>
      </c>
      <c r="AM307" s="199">
        <f>Посл.скв.!$V307*AM$13</f>
        <v>0</v>
      </c>
      <c r="AN307" s="199">
        <f>Посл.скв.!$W307*AM$13</f>
        <v>0</v>
      </c>
      <c r="AO307" s="199">
        <f t="shared" si="58"/>
        <v>0</v>
      </c>
      <c r="AP307" s="199">
        <f t="shared" si="59"/>
        <v>0</v>
      </c>
    </row>
    <row r="308" spans="1:42" ht="14.25" outlineLevel="1">
      <c r="A308" s="202"/>
      <c r="B308" s="201"/>
      <c r="C308" s="502"/>
      <c r="D308" s="196" t="str">
        <f>'Перв. скв '!D308</f>
        <v>Цемент</v>
      </c>
      <c r="E308" s="197">
        <f>'Перв. скв '!E308</f>
        <v>0</v>
      </c>
      <c r="F308" s="198">
        <f>'Перв. скв '!F308</f>
        <v>0</v>
      </c>
      <c r="G308" s="199">
        <f>'Перв. скв '!$V308*G$13</f>
        <v>2</v>
      </c>
      <c r="H308" s="199">
        <f>'Перв. скв '!$W308*G$13</f>
        <v>1012763.7745454547</v>
      </c>
      <c r="I308" s="199">
        <f>'2'!$V308*I$13</f>
        <v>0</v>
      </c>
      <c r="J308" s="199">
        <f>'2'!$W308*I$13</f>
        <v>0</v>
      </c>
      <c r="K308" s="199">
        <f>'3'!$V308*K$13</f>
        <v>0</v>
      </c>
      <c r="L308" s="199">
        <f>'3'!$W308*K$13</f>
        <v>0</v>
      </c>
      <c r="M308" s="199">
        <f>'4'!$V308*M$13</f>
        <v>0</v>
      </c>
      <c r="N308" s="199">
        <f>'4'!$W308*M$13</f>
        <v>0</v>
      </c>
      <c r="O308" s="199">
        <f>'5'!$V308*O$13</f>
        <v>0</v>
      </c>
      <c r="P308" s="199">
        <f>'5'!$W308*O$13</f>
        <v>0</v>
      </c>
      <c r="Q308" s="199">
        <f>'6'!$V308*Q$13</f>
        <v>0</v>
      </c>
      <c r="R308" s="199">
        <f>'6'!$W308*Q$13</f>
        <v>0</v>
      </c>
      <c r="S308" s="199">
        <f>'7'!$V308*S$13</f>
        <v>0</v>
      </c>
      <c r="T308" s="199">
        <f>'7'!$W308*S$13</f>
        <v>0</v>
      </c>
      <c r="U308" s="199">
        <f>'8'!$V308*U$13</f>
        <v>0</v>
      </c>
      <c r="V308" s="199">
        <f>'8'!$W308*U$13</f>
        <v>0</v>
      </c>
      <c r="W308" s="199">
        <f>'9'!$V308*W$13</f>
        <v>0</v>
      </c>
      <c r="X308" s="199">
        <f>'9'!$W308*W$13</f>
        <v>0</v>
      </c>
      <c r="Y308" s="199">
        <f>ВЗ!$V308*Y$13</f>
        <v>2</v>
      </c>
      <c r="Z308" s="199">
        <f>ВЗ!$W308*Y$13</f>
        <v>157871.62</v>
      </c>
      <c r="AA308" s="199">
        <f>'ГС без пил 1000м гор'!$V308*AA$13</f>
        <v>8</v>
      </c>
      <c r="AB308" s="199">
        <f>'ГС без пил 1000м гор'!$W308*AA$13</f>
        <v>5489055.75</v>
      </c>
      <c r="AC308" s="199">
        <f>'ГС пил 1500м гор'!$V308*AC$13</f>
        <v>0</v>
      </c>
      <c r="AD308" s="199">
        <f>'ГС пил 1500м гор'!$W308*AC$13</f>
        <v>0</v>
      </c>
      <c r="AE308" s="199">
        <f>'ГС без пилот 1500м гор'!$V308*AE$13</f>
        <v>6</v>
      </c>
      <c r="AF308" s="199">
        <f>'ГС без пилот 1500м гор'!$W308*AE$13</f>
        <v>3960000</v>
      </c>
      <c r="AG308" s="199">
        <f>'ГСЮра без пил МГРП'!$V308*AG$13</f>
        <v>9</v>
      </c>
      <c r="AH308" s="199">
        <f>'ГСЮра без пил МГРП'!$W308*AG$13</f>
        <v>4557436.9854545463</v>
      </c>
      <c r="AI308" s="199">
        <f>'ГСЮра пил МСГРП'!$V308*AI$13</f>
        <v>4</v>
      </c>
      <c r="AJ308" s="199">
        <f>'ГСЮра пил МСГРП'!$W308*AI$13</f>
        <v>4620000</v>
      </c>
      <c r="AK308" s="199">
        <f>'ГСЮра керн ГИС'!$V308*AK$13</f>
        <v>1</v>
      </c>
      <c r="AL308" s="199">
        <f>'ГСЮра керн ГИС'!$W308*AK$13</f>
        <v>1155000</v>
      </c>
      <c r="AM308" s="199">
        <f>Посл.скв.!$V308*AM$13</f>
        <v>0</v>
      </c>
      <c r="AN308" s="199">
        <f>Посл.скв.!$W308*AM$13</f>
        <v>0</v>
      </c>
      <c r="AO308" s="199">
        <f t="shared" ref="AO308:AO321" si="60">AM308+AK308+AI308+AG308+AE308+AC308+AA308+Y308++W308+U308+S308+Q308+M308+O308+K308+I308+G308</f>
        <v>32</v>
      </c>
      <c r="AP308" s="199">
        <f t="shared" ref="AP308:AP321" si="61">AN308+AL308+AJ308+AH308+AF308+AD308+AB308+Z308++X308+V308+T308+R308+N308+P308+L308+J308+H308</f>
        <v>20952128.129999999</v>
      </c>
    </row>
    <row r="309" spans="1:42" ht="14.25" outlineLevel="1">
      <c r="A309" s="202"/>
      <c r="B309" s="201"/>
      <c r="C309" s="502"/>
      <c r="D309" s="196" t="str">
        <f>'Перв. скв '!D309</f>
        <v>Дизельное топливо</v>
      </c>
      <c r="E309" s="197">
        <f>'Перв. скв '!E309</f>
        <v>0</v>
      </c>
      <c r="F309" s="198">
        <f>'Перв. скв '!F309</f>
        <v>0</v>
      </c>
      <c r="G309" s="199">
        <f>'Перв. скв '!$V309*G$13</f>
        <v>2</v>
      </c>
      <c r="H309" s="199">
        <f>'Перв. скв '!$W309*G$13</f>
        <v>12654494.750968706</v>
      </c>
      <c r="I309" s="199">
        <f>'2'!$V309*I$13</f>
        <v>0</v>
      </c>
      <c r="J309" s="199">
        <f>'2'!$W309*I$13</f>
        <v>0</v>
      </c>
      <c r="K309" s="199">
        <f>'3'!$V309*K$13</f>
        <v>0</v>
      </c>
      <c r="L309" s="199">
        <f>'3'!$W309*K$13</f>
        <v>0</v>
      </c>
      <c r="M309" s="199">
        <f>'4'!$V309*M$13</f>
        <v>0</v>
      </c>
      <c r="N309" s="199">
        <f>'4'!$W309*M$13</f>
        <v>0</v>
      </c>
      <c r="O309" s="199">
        <f>'5'!$V309*O$13</f>
        <v>0</v>
      </c>
      <c r="P309" s="199">
        <f>'5'!$W309*O$13</f>
        <v>0</v>
      </c>
      <c r="Q309" s="199">
        <f>'6'!$V309*Q$13</f>
        <v>0</v>
      </c>
      <c r="R309" s="199">
        <f>'6'!$W309*Q$13</f>
        <v>0</v>
      </c>
      <c r="S309" s="199">
        <f>'7'!$V309*S$13</f>
        <v>0</v>
      </c>
      <c r="T309" s="199">
        <f>'7'!$W309*S$13</f>
        <v>0</v>
      </c>
      <c r="U309" s="199">
        <f>'8'!$V309*U$13</f>
        <v>0</v>
      </c>
      <c r="V309" s="199">
        <f>'8'!$W309*U$13</f>
        <v>0</v>
      </c>
      <c r="W309" s="199">
        <f>'9'!$V309*W$13</f>
        <v>0</v>
      </c>
      <c r="X309" s="199">
        <f>'9'!$W309*W$13</f>
        <v>0</v>
      </c>
      <c r="Y309" s="199">
        <f>ВЗ!$V309*Y$13</f>
        <v>2</v>
      </c>
      <c r="Z309" s="199">
        <f>ВЗ!$W309*Y$13</f>
        <v>3406268.56</v>
      </c>
      <c r="AA309" s="199">
        <f>'ГС без пил 1000м гор'!$V309*AA$13</f>
        <v>8</v>
      </c>
      <c r="AB309" s="199">
        <f>'ГС без пил 1000м гор'!$W309*AA$13</f>
        <v>67204030.963114753</v>
      </c>
      <c r="AC309" s="199">
        <f>'ГС пил 1500м гор'!$V309*AC$13</f>
        <v>0</v>
      </c>
      <c r="AD309" s="199">
        <f>'ГС пил 1500м гор'!$W309*AC$13</f>
        <v>0</v>
      </c>
      <c r="AE309" s="199">
        <f>'ГС без пилот 1500м гор'!$V309*AE$13</f>
        <v>6</v>
      </c>
      <c r="AF309" s="199">
        <f>'ГС без пилот 1500м гор'!$W309*AE$13</f>
        <v>35526478.30049181</v>
      </c>
      <c r="AG309" s="199">
        <f>'ГСЮра без пил МГРП'!$V309*AG$13</f>
        <v>9</v>
      </c>
      <c r="AH309" s="199">
        <f>'ГСЮра без пил МГРП'!$W309*AG$13</f>
        <v>56945226.379359178</v>
      </c>
      <c r="AI309" s="199">
        <f>'ГСЮра пил МСГРП'!$V309*AI$13</f>
        <v>4</v>
      </c>
      <c r="AJ309" s="199">
        <f>'ГСЮра пил МСГРП'!$W309*AI$13</f>
        <v>30352567.301639348</v>
      </c>
      <c r="AK309" s="199">
        <f>'ГСЮра керн ГИС'!$V309*AK$13</f>
        <v>1</v>
      </c>
      <c r="AL309" s="199">
        <f>'ГСЮра керн ГИС'!$W309*AK$13</f>
        <v>8475362.0065573771</v>
      </c>
      <c r="AM309" s="199">
        <f>Посл.скв.!$V309*AM$13</f>
        <v>0</v>
      </c>
      <c r="AN309" s="199">
        <f>Посл.скв.!$W309*AM$13</f>
        <v>0</v>
      </c>
      <c r="AO309" s="199">
        <f t="shared" si="60"/>
        <v>32</v>
      </c>
      <c r="AP309" s="199">
        <f t="shared" si="61"/>
        <v>214564428.26213115</v>
      </c>
    </row>
    <row r="310" spans="1:42" ht="14.25" outlineLevel="1">
      <c r="A310" s="202"/>
      <c r="B310" s="201"/>
      <c r="C310" s="502"/>
      <c r="D310" s="196" t="str">
        <f>'Перв. скв '!D310</f>
        <v>Прочие (плиты, ТЗР)</v>
      </c>
      <c r="E310" s="197">
        <f>'Перв. скв '!E310</f>
        <v>0</v>
      </c>
      <c r="F310" s="198">
        <f>'Перв. скв '!F310</f>
        <v>0</v>
      </c>
      <c r="G310" s="199">
        <f>'Перв. скв '!$V310*G$13</f>
        <v>2</v>
      </c>
      <c r="H310" s="199">
        <f>'Перв. скв '!$W310*G$13</f>
        <v>6705894.6823595725</v>
      </c>
      <c r="I310" s="199">
        <f>'2'!$V310*I$13</f>
        <v>0</v>
      </c>
      <c r="J310" s="199">
        <f>'2'!$W310*I$13</f>
        <v>0</v>
      </c>
      <c r="K310" s="199">
        <f>'3'!$V310*K$13</f>
        <v>0</v>
      </c>
      <c r="L310" s="199">
        <f>'3'!$W310*K$13</f>
        <v>0</v>
      </c>
      <c r="M310" s="199">
        <f>'4'!$V310*M$13</f>
        <v>0</v>
      </c>
      <c r="N310" s="199">
        <f>'4'!$W310*M$13</f>
        <v>0</v>
      </c>
      <c r="O310" s="199">
        <f>'5'!$V310*O$13</f>
        <v>0</v>
      </c>
      <c r="P310" s="199">
        <f>'5'!$W310*O$13</f>
        <v>0</v>
      </c>
      <c r="Q310" s="199">
        <f>'6'!$V310*Q$13</f>
        <v>0</v>
      </c>
      <c r="R310" s="199">
        <f>'6'!$W310*Q$13</f>
        <v>0</v>
      </c>
      <c r="S310" s="199">
        <f>'7'!$V310*S$13</f>
        <v>0</v>
      </c>
      <c r="T310" s="199">
        <f>'7'!$W310*S$13</f>
        <v>0</v>
      </c>
      <c r="U310" s="199">
        <f>'8'!$V310*U$13</f>
        <v>0</v>
      </c>
      <c r="V310" s="199">
        <f>'8'!$W310*U$13</f>
        <v>0</v>
      </c>
      <c r="W310" s="199">
        <f>'9'!$V310*W$13</f>
        <v>0</v>
      </c>
      <c r="X310" s="199">
        <f>'9'!$W310*W$13</f>
        <v>0</v>
      </c>
      <c r="Y310" s="199">
        <f>ВЗ!$V310*Y$13</f>
        <v>2</v>
      </c>
      <c r="Z310" s="199">
        <f>ВЗ!$W310*Y$13</f>
        <v>4584475.9200000009</v>
      </c>
      <c r="AA310" s="199">
        <f>'ГС без пил 1000м гор'!$V310*AA$13</f>
        <v>8</v>
      </c>
      <c r="AB310" s="199">
        <f>'ГС без пил 1000м гор'!$W310*AA$13</f>
        <v>20968528.171297733</v>
      </c>
      <c r="AC310" s="199">
        <f>'ГС пил 1500м гор'!$V310*AC$13</f>
        <v>0</v>
      </c>
      <c r="AD310" s="199">
        <f>'ГС пил 1500м гор'!$W310*AC$13</f>
        <v>0</v>
      </c>
      <c r="AE310" s="199">
        <f>'ГС без пилот 1500м гор'!$V310*AE$13</f>
        <v>6</v>
      </c>
      <c r="AF310" s="199">
        <f>'ГС без пилот 1500м гор'!$W310*AE$13</f>
        <v>18077450.324736841</v>
      </c>
      <c r="AG310" s="199">
        <f>'ГСЮра без пил МГРП'!$V310*AG$13</f>
        <v>9</v>
      </c>
      <c r="AH310" s="199">
        <f>'ГСЮра без пил МГРП'!$W310*AG$13</f>
        <v>30176526.070618078</v>
      </c>
      <c r="AI310" s="199">
        <f>'ГСЮра пил МСГРП'!$V310*AI$13</f>
        <v>4</v>
      </c>
      <c r="AJ310" s="199">
        <f>'ГСЮра пил МСГРП'!$W310*AI$13</f>
        <v>13622344.453026317</v>
      </c>
      <c r="AK310" s="199">
        <f>'ГСЮра керн ГИС'!$V310*AK$13</f>
        <v>1</v>
      </c>
      <c r="AL310" s="199">
        <f>'ГСЮра керн ГИС'!$W310*AK$13</f>
        <v>3995079.8115105266</v>
      </c>
      <c r="AM310" s="199">
        <f>Посл.скв.!$V310*AM$13</f>
        <v>0</v>
      </c>
      <c r="AN310" s="199">
        <f>Посл.скв.!$W310*AM$13</f>
        <v>0</v>
      </c>
      <c r="AO310" s="199">
        <f t="shared" si="60"/>
        <v>32</v>
      </c>
      <c r="AP310" s="199">
        <f t="shared" si="61"/>
        <v>98130299.433549076</v>
      </c>
    </row>
    <row r="311" spans="1:42" ht="14.25" outlineLevel="1">
      <c r="A311" s="202"/>
      <c r="B311" s="201"/>
      <c r="C311" s="502"/>
      <c r="D311" s="196">
        <f>'Перв. скв '!D311</f>
        <v>0</v>
      </c>
      <c r="E311" s="197">
        <f>'Перв. скв '!E311</f>
        <v>0</v>
      </c>
      <c r="F311" s="198">
        <f>'Перв. скв '!F311</f>
        <v>0</v>
      </c>
      <c r="G311" s="199">
        <f>'Перв. скв '!$V311*G$13</f>
        <v>0</v>
      </c>
      <c r="H311" s="199">
        <f>'Перв. скв '!$W311*G$13</f>
        <v>0</v>
      </c>
      <c r="I311" s="199">
        <f>'2'!$V311*I$13</f>
        <v>0</v>
      </c>
      <c r="J311" s="199">
        <f>'2'!$W311*I$13</f>
        <v>0</v>
      </c>
      <c r="K311" s="199">
        <f>'3'!$V311*K$13</f>
        <v>0</v>
      </c>
      <c r="L311" s="199">
        <f>'3'!$W311*K$13</f>
        <v>0</v>
      </c>
      <c r="M311" s="199">
        <f>'4'!$V311*M$13</f>
        <v>0</v>
      </c>
      <c r="N311" s="199">
        <f>'4'!$W311*M$13</f>
        <v>0</v>
      </c>
      <c r="O311" s="199">
        <f>'5'!$V311*O$13</f>
        <v>0</v>
      </c>
      <c r="P311" s="199">
        <f>'5'!$W311*O$13</f>
        <v>0</v>
      </c>
      <c r="Q311" s="199">
        <f>'6'!$V311*Q$13</f>
        <v>0</v>
      </c>
      <c r="R311" s="199">
        <f>'6'!$W311*Q$13</f>
        <v>0</v>
      </c>
      <c r="S311" s="199">
        <f>'7'!$V311*S$13</f>
        <v>0</v>
      </c>
      <c r="T311" s="199">
        <f>'7'!$W311*S$13</f>
        <v>0</v>
      </c>
      <c r="U311" s="199">
        <f>'8'!$V311*U$13</f>
        <v>0</v>
      </c>
      <c r="V311" s="199">
        <f>'8'!$W311*U$13</f>
        <v>0</v>
      </c>
      <c r="W311" s="199">
        <f>'9'!$V311*W$13</f>
        <v>0</v>
      </c>
      <c r="X311" s="199">
        <f>'9'!$W311*W$13</f>
        <v>0</v>
      </c>
      <c r="Y311" s="199">
        <f>ВЗ!$V311*Y$13</f>
        <v>0</v>
      </c>
      <c r="Z311" s="199">
        <f>ВЗ!$W311*Y$13</f>
        <v>0</v>
      </c>
      <c r="AA311" s="199">
        <f>'ГС без пил 1000м гор'!$V311*AA$13</f>
        <v>0</v>
      </c>
      <c r="AB311" s="199">
        <f>'ГС без пил 1000м гор'!$W311*AA$13</f>
        <v>0</v>
      </c>
      <c r="AC311" s="199">
        <f>'ГС пил 1500м гор'!$V311*AC$13</f>
        <v>0</v>
      </c>
      <c r="AD311" s="199">
        <f>'ГС пил 1500м гор'!$W311*AC$13</f>
        <v>0</v>
      </c>
      <c r="AE311" s="199">
        <f>'ГС без пилот 1500м гор'!$V311*AE$13</f>
        <v>0</v>
      </c>
      <c r="AF311" s="199">
        <f>'ГС без пилот 1500м гор'!$W311*AE$13</f>
        <v>0</v>
      </c>
      <c r="AG311" s="199">
        <f>'ГСЮра без пил МГРП'!$V311*AG$13</f>
        <v>0</v>
      </c>
      <c r="AH311" s="199">
        <f>'ГСЮра без пил МГРП'!$W311*AG$13</f>
        <v>0</v>
      </c>
      <c r="AI311" s="199">
        <f>'ГСЮра пил МСГРП'!$V311*AI$13</f>
        <v>0</v>
      </c>
      <c r="AJ311" s="199">
        <f>'ГСЮра пил МСГРП'!$W311*AI$13</f>
        <v>0</v>
      </c>
      <c r="AK311" s="199">
        <f>'ГСЮра керн ГИС'!$V311*AK$13</f>
        <v>0</v>
      </c>
      <c r="AL311" s="199">
        <f>'ГСЮра керн ГИС'!$W311*AK$13</f>
        <v>0</v>
      </c>
      <c r="AM311" s="199">
        <f>Посл.скв.!$V311*AM$13</f>
        <v>0</v>
      </c>
      <c r="AN311" s="199">
        <f>Посл.скв.!$W311*AM$13</f>
        <v>0</v>
      </c>
      <c r="AO311" s="199">
        <f t="shared" si="60"/>
        <v>0</v>
      </c>
      <c r="AP311" s="199">
        <f t="shared" si="61"/>
        <v>0</v>
      </c>
    </row>
    <row r="312" spans="1:42" ht="14.25" outlineLevel="1">
      <c r="A312" s="202"/>
      <c r="B312" s="201"/>
      <c r="C312" s="502"/>
      <c r="D312" s="196">
        <f>'Перв. скв '!D312</f>
        <v>0</v>
      </c>
      <c r="E312" s="197">
        <f>'Перв. скв '!E312</f>
        <v>0</v>
      </c>
      <c r="F312" s="198">
        <f>'Перв. скв '!F312</f>
        <v>0</v>
      </c>
      <c r="G312" s="199">
        <f>'Перв. скв '!$V312*G$13</f>
        <v>0</v>
      </c>
      <c r="H312" s="199">
        <f>'Перв. скв '!$W312*G$13</f>
        <v>0</v>
      </c>
      <c r="I312" s="199">
        <f>'2'!$V312*I$13</f>
        <v>0</v>
      </c>
      <c r="J312" s="199">
        <f>'2'!$W312*I$13</f>
        <v>0</v>
      </c>
      <c r="K312" s="199">
        <f>'3'!$V312*K$13</f>
        <v>0</v>
      </c>
      <c r="L312" s="199">
        <f>'3'!$W312*K$13</f>
        <v>0</v>
      </c>
      <c r="M312" s="199">
        <f>'4'!$V312*M$13</f>
        <v>0</v>
      </c>
      <c r="N312" s="199">
        <f>'4'!$W312*M$13</f>
        <v>0</v>
      </c>
      <c r="O312" s="199">
        <f>'5'!$V312*O$13</f>
        <v>0</v>
      </c>
      <c r="P312" s="199">
        <f>'5'!$W312*O$13</f>
        <v>0</v>
      </c>
      <c r="Q312" s="199">
        <f>'6'!$V312*Q$13</f>
        <v>0</v>
      </c>
      <c r="R312" s="199">
        <f>'6'!$W312*Q$13</f>
        <v>0</v>
      </c>
      <c r="S312" s="199">
        <f>'7'!$V312*S$13</f>
        <v>0</v>
      </c>
      <c r="T312" s="199">
        <f>'7'!$W312*S$13</f>
        <v>0</v>
      </c>
      <c r="U312" s="199">
        <f>'8'!$V312*U$13</f>
        <v>0</v>
      </c>
      <c r="V312" s="199">
        <f>'8'!$W312*U$13</f>
        <v>0</v>
      </c>
      <c r="W312" s="199">
        <f>'9'!$V312*W$13</f>
        <v>0</v>
      </c>
      <c r="X312" s="199">
        <f>'9'!$W312*W$13</f>
        <v>0</v>
      </c>
      <c r="Y312" s="199">
        <f>ВЗ!$V312*Y$13</f>
        <v>0</v>
      </c>
      <c r="Z312" s="199">
        <f>ВЗ!$W312*Y$13</f>
        <v>0</v>
      </c>
      <c r="AA312" s="199">
        <f>'ГС без пил 1000м гор'!$V312*AA$13</f>
        <v>0</v>
      </c>
      <c r="AB312" s="199">
        <f>'ГС без пил 1000м гор'!$W312*AA$13</f>
        <v>0</v>
      </c>
      <c r="AC312" s="199">
        <f>'ГС пил 1500м гор'!$V312*AC$13</f>
        <v>0</v>
      </c>
      <c r="AD312" s="199">
        <f>'ГС пил 1500м гор'!$W312*AC$13</f>
        <v>0</v>
      </c>
      <c r="AE312" s="199">
        <f>'ГС без пилот 1500м гор'!$V312*AE$13</f>
        <v>0</v>
      </c>
      <c r="AF312" s="199">
        <f>'ГС без пилот 1500м гор'!$W312*AE$13</f>
        <v>0</v>
      </c>
      <c r="AG312" s="199">
        <f>'ГСЮра без пил МГРП'!$V312*AG$13</f>
        <v>0</v>
      </c>
      <c r="AH312" s="199">
        <f>'ГСЮра без пил МГРП'!$W312*AG$13</f>
        <v>0</v>
      </c>
      <c r="AI312" s="199">
        <f>'ГСЮра пил МСГРП'!$V312*AI$13</f>
        <v>0</v>
      </c>
      <c r="AJ312" s="199">
        <f>'ГСЮра пил МСГРП'!$W312*AI$13</f>
        <v>0</v>
      </c>
      <c r="AK312" s="199">
        <f>'ГСЮра керн ГИС'!$V312*AK$13</f>
        <v>0</v>
      </c>
      <c r="AL312" s="199">
        <f>'ГСЮра керн ГИС'!$W312*AK$13</f>
        <v>0</v>
      </c>
      <c r="AM312" s="199">
        <f>Посл.скв.!$V312*AM$13</f>
        <v>0</v>
      </c>
      <c r="AN312" s="199">
        <f>Посл.скв.!$W312*AM$13</f>
        <v>0</v>
      </c>
      <c r="AO312" s="199">
        <f t="shared" si="60"/>
        <v>0</v>
      </c>
      <c r="AP312" s="199">
        <f t="shared" si="61"/>
        <v>0</v>
      </c>
    </row>
    <row r="313" spans="1:42" ht="14.25" outlineLevel="1">
      <c r="A313" s="202"/>
      <c r="B313" s="201"/>
      <c r="C313" s="502"/>
      <c r="D313" s="196">
        <f>'Перв. скв '!D313</f>
        <v>0</v>
      </c>
      <c r="E313" s="197">
        <f>'Перв. скв '!E313</f>
        <v>0</v>
      </c>
      <c r="F313" s="198">
        <f>'Перв. скв '!F313</f>
        <v>0</v>
      </c>
      <c r="G313" s="199">
        <f>'Перв. скв '!$V313*G$13</f>
        <v>0</v>
      </c>
      <c r="H313" s="199">
        <f>'Перв. скв '!$W313*G$13</f>
        <v>0</v>
      </c>
      <c r="I313" s="199">
        <f>'2'!$V313*I$13</f>
        <v>0</v>
      </c>
      <c r="J313" s="199">
        <f>'2'!$W313*I$13</f>
        <v>0</v>
      </c>
      <c r="K313" s="199">
        <f>'3'!$V313*K$13</f>
        <v>0</v>
      </c>
      <c r="L313" s="199">
        <f>'3'!$W313*K$13</f>
        <v>0</v>
      </c>
      <c r="M313" s="199">
        <f>'4'!$V313*M$13</f>
        <v>0</v>
      </c>
      <c r="N313" s="199">
        <f>'4'!$W313*M$13</f>
        <v>0</v>
      </c>
      <c r="O313" s="199">
        <f>'5'!$V313*O$13</f>
        <v>0</v>
      </c>
      <c r="P313" s="199">
        <f>'5'!$W313*O$13</f>
        <v>0</v>
      </c>
      <c r="Q313" s="199">
        <f>'6'!$V313*Q$13</f>
        <v>0</v>
      </c>
      <c r="R313" s="199">
        <f>'6'!$W313*Q$13</f>
        <v>0</v>
      </c>
      <c r="S313" s="199">
        <f>'7'!$V313*S$13</f>
        <v>0</v>
      </c>
      <c r="T313" s="199">
        <f>'7'!$W313*S$13</f>
        <v>0</v>
      </c>
      <c r="U313" s="199">
        <f>'8'!$V313*U$13</f>
        <v>0</v>
      </c>
      <c r="V313" s="199">
        <f>'8'!$W313*U$13</f>
        <v>0</v>
      </c>
      <c r="W313" s="199">
        <f>'9'!$V313*W$13</f>
        <v>0</v>
      </c>
      <c r="X313" s="199">
        <f>'9'!$W313*W$13</f>
        <v>0</v>
      </c>
      <c r="Y313" s="199">
        <f>ВЗ!$V313*Y$13</f>
        <v>0</v>
      </c>
      <c r="Z313" s="199">
        <f>ВЗ!$W313*Y$13</f>
        <v>0</v>
      </c>
      <c r="AA313" s="199">
        <f>'ГС без пил 1000м гор'!$V313*AA$13</f>
        <v>0</v>
      </c>
      <c r="AB313" s="199">
        <f>'ГС без пил 1000м гор'!$W313*AA$13</f>
        <v>0</v>
      </c>
      <c r="AC313" s="199">
        <f>'ГС пил 1500м гор'!$V313*AC$13</f>
        <v>0</v>
      </c>
      <c r="AD313" s="199">
        <f>'ГС пил 1500м гор'!$W313*AC$13</f>
        <v>0</v>
      </c>
      <c r="AE313" s="199">
        <f>'ГС без пилот 1500м гор'!$V313*AE$13</f>
        <v>0</v>
      </c>
      <c r="AF313" s="199">
        <f>'ГС без пилот 1500м гор'!$W313*AE$13</f>
        <v>0</v>
      </c>
      <c r="AG313" s="199">
        <f>'ГСЮра без пил МГРП'!$V313*AG$13</f>
        <v>0</v>
      </c>
      <c r="AH313" s="199">
        <f>'ГСЮра без пил МГРП'!$W313*AG$13</f>
        <v>0</v>
      </c>
      <c r="AI313" s="199">
        <f>'ГСЮра пил МСГРП'!$V313*AI$13</f>
        <v>0</v>
      </c>
      <c r="AJ313" s="199">
        <f>'ГСЮра пил МСГРП'!$W313*AI$13</f>
        <v>0</v>
      </c>
      <c r="AK313" s="199">
        <f>'ГСЮра керн ГИС'!$V313*AK$13</f>
        <v>0</v>
      </c>
      <c r="AL313" s="199">
        <f>'ГСЮра керн ГИС'!$W313*AK$13</f>
        <v>0</v>
      </c>
      <c r="AM313" s="199">
        <f>Посл.скв.!$V313*AM$13</f>
        <v>0</v>
      </c>
      <c r="AN313" s="199">
        <f>Посл.скв.!$W313*AM$13</f>
        <v>0</v>
      </c>
      <c r="AO313" s="199">
        <f t="shared" si="60"/>
        <v>0</v>
      </c>
      <c r="AP313" s="199">
        <f t="shared" si="61"/>
        <v>0</v>
      </c>
    </row>
    <row r="314" spans="1:42" ht="14.25" outlineLevel="1">
      <c r="A314" s="202"/>
      <c r="B314" s="201"/>
      <c r="C314" s="502"/>
      <c r="D314" s="196">
        <f>'Перв. скв '!D314</f>
        <v>0</v>
      </c>
      <c r="E314" s="197">
        <f>'Перв. скв '!E314</f>
        <v>0</v>
      </c>
      <c r="F314" s="198">
        <f>'Перв. скв '!F314</f>
        <v>0</v>
      </c>
      <c r="G314" s="199">
        <f>'Перв. скв '!$V314*G$13</f>
        <v>0</v>
      </c>
      <c r="H314" s="199">
        <f>'Перв. скв '!$W314*G$13</f>
        <v>0</v>
      </c>
      <c r="I314" s="199">
        <f>'2'!$V314*I$13</f>
        <v>0</v>
      </c>
      <c r="J314" s="199">
        <f>'2'!$W314*I$13</f>
        <v>0</v>
      </c>
      <c r="K314" s="199">
        <f>'3'!$V314*K$13</f>
        <v>0</v>
      </c>
      <c r="L314" s="199">
        <f>'3'!$W314*K$13</f>
        <v>0</v>
      </c>
      <c r="M314" s="199">
        <f>'4'!$V314*M$13</f>
        <v>0</v>
      </c>
      <c r="N314" s="199">
        <f>'4'!$W314*M$13</f>
        <v>0</v>
      </c>
      <c r="O314" s="199">
        <f>'5'!$V314*O$13</f>
        <v>0</v>
      </c>
      <c r="P314" s="199">
        <f>'5'!$W314*O$13</f>
        <v>0</v>
      </c>
      <c r="Q314" s="199">
        <f>'6'!$V314*Q$13</f>
        <v>0</v>
      </c>
      <c r="R314" s="199">
        <f>'6'!$W314*Q$13</f>
        <v>0</v>
      </c>
      <c r="S314" s="199">
        <f>'7'!$V314*S$13</f>
        <v>0</v>
      </c>
      <c r="T314" s="199">
        <f>'7'!$W314*S$13</f>
        <v>0</v>
      </c>
      <c r="U314" s="199">
        <f>'8'!$V314*U$13</f>
        <v>0</v>
      </c>
      <c r="V314" s="199">
        <f>'8'!$W314*U$13</f>
        <v>0</v>
      </c>
      <c r="W314" s="199">
        <f>'9'!$V314*W$13</f>
        <v>0</v>
      </c>
      <c r="X314" s="199">
        <f>'9'!$W314*W$13</f>
        <v>0</v>
      </c>
      <c r="Y314" s="199">
        <f>ВЗ!$V314*Y$13</f>
        <v>0</v>
      </c>
      <c r="Z314" s="199">
        <f>ВЗ!$W314*Y$13</f>
        <v>0</v>
      </c>
      <c r="AA314" s="199">
        <f>'ГС без пил 1000м гор'!$V314*AA$13</f>
        <v>0</v>
      </c>
      <c r="AB314" s="199">
        <f>'ГС без пил 1000м гор'!$W314*AA$13</f>
        <v>0</v>
      </c>
      <c r="AC314" s="199">
        <f>'ГС пил 1500м гор'!$V314*AC$13</f>
        <v>0</v>
      </c>
      <c r="AD314" s="199">
        <f>'ГС пил 1500м гор'!$W314*AC$13</f>
        <v>0</v>
      </c>
      <c r="AE314" s="199">
        <f>'ГС без пилот 1500м гор'!$V314*AE$13</f>
        <v>0</v>
      </c>
      <c r="AF314" s="199">
        <f>'ГС без пилот 1500м гор'!$W314*AE$13</f>
        <v>0</v>
      </c>
      <c r="AG314" s="199">
        <f>'ГСЮра без пил МГРП'!$V314*AG$13</f>
        <v>0</v>
      </c>
      <c r="AH314" s="199">
        <f>'ГСЮра без пил МГРП'!$W314*AG$13</f>
        <v>0</v>
      </c>
      <c r="AI314" s="199">
        <f>'ГСЮра пил МСГРП'!$V314*AI$13</f>
        <v>0</v>
      </c>
      <c r="AJ314" s="199">
        <f>'ГСЮра пил МСГРП'!$W314*AI$13</f>
        <v>0</v>
      </c>
      <c r="AK314" s="199">
        <f>'ГСЮра керн ГИС'!$V314*AK$13</f>
        <v>0</v>
      </c>
      <c r="AL314" s="199">
        <f>'ГСЮра керн ГИС'!$W314*AK$13</f>
        <v>0</v>
      </c>
      <c r="AM314" s="199">
        <f>Посл.скв.!$V314*AM$13</f>
        <v>0</v>
      </c>
      <c r="AN314" s="199">
        <f>Посл.скв.!$W314*AM$13</f>
        <v>0</v>
      </c>
      <c r="AO314" s="199">
        <f t="shared" si="60"/>
        <v>0</v>
      </c>
      <c r="AP314" s="199">
        <f t="shared" si="61"/>
        <v>0</v>
      </c>
    </row>
    <row r="315" spans="1:42" ht="14.25" outlineLevel="1">
      <c r="A315" s="202"/>
      <c r="B315" s="201"/>
      <c r="C315" s="502"/>
      <c r="D315" s="196">
        <f>'Перв. скв '!D315</f>
        <v>0</v>
      </c>
      <c r="E315" s="197">
        <f>'Перв. скв '!E315</f>
        <v>0</v>
      </c>
      <c r="F315" s="198">
        <f>'Перв. скв '!F315</f>
        <v>0</v>
      </c>
      <c r="G315" s="199">
        <f>'Перв. скв '!$V315*G$13</f>
        <v>0</v>
      </c>
      <c r="H315" s="199">
        <f>'Перв. скв '!$W315*G$13</f>
        <v>0</v>
      </c>
      <c r="I315" s="199">
        <f>'2'!$V315*I$13</f>
        <v>0</v>
      </c>
      <c r="J315" s="199">
        <f>'2'!$W315*I$13</f>
        <v>0</v>
      </c>
      <c r="K315" s="199">
        <f>'3'!$V315*K$13</f>
        <v>0</v>
      </c>
      <c r="L315" s="199">
        <f>'3'!$W315*K$13</f>
        <v>0</v>
      </c>
      <c r="M315" s="199">
        <f>'4'!$V315*M$13</f>
        <v>0</v>
      </c>
      <c r="N315" s="199">
        <f>'4'!$W315*M$13</f>
        <v>0</v>
      </c>
      <c r="O315" s="199">
        <f>'5'!$V315*O$13</f>
        <v>0</v>
      </c>
      <c r="P315" s="199">
        <f>'5'!$W315*O$13</f>
        <v>0</v>
      </c>
      <c r="Q315" s="199">
        <f>'6'!$V315*Q$13</f>
        <v>0</v>
      </c>
      <c r="R315" s="199">
        <f>'6'!$W315*Q$13</f>
        <v>0</v>
      </c>
      <c r="S315" s="199">
        <f>'7'!$V315*S$13</f>
        <v>0</v>
      </c>
      <c r="T315" s="199">
        <f>'7'!$W315*S$13</f>
        <v>0</v>
      </c>
      <c r="U315" s="199">
        <f>'8'!$V315*U$13</f>
        <v>0</v>
      </c>
      <c r="V315" s="199">
        <f>'8'!$W315*U$13</f>
        <v>0</v>
      </c>
      <c r="W315" s="199">
        <f>'9'!$V315*W$13</f>
        <v>0</v>
      </c>
      <c r="X315" s="199">
        <f>'9'!$W315*W$13</f>
        <v>0</v>
      </c>
      <c r="Y315" s="199">
        <f>ВЗ!$V315*Y$13</f>
        <v>0</v>
      </c>
      <c r="Z315" s="199">
        <f>ВЗ!$W315*Y$13</f>
        <v>0</v>
      </c>
      <c r="AA315" s="199">
        <f>'ГС без пил 1000м гор'!$V315*AA$13</f>
        <v>0</v>
      </c>
      <c r="AB315" s="199">
        <f>'ГС без пил 1000м гор'!$W315*AA$13</f>
        <v>0</v>
      </c>
      <c r="AC315" s="199">
        <f>'ГС пил 1500м гор'!$V315*AC$13</f>
        <v>0</v>
      </c>
      <c r="AD315" s="199">
        <f>'ГС пил 1500м гор'!$W315*AC$13</f>
        <v>0</v>
      </c>
      <c r="AE315" s="199">
        <f>'ГС без пилот 1500м гор'!$V315*AE$13</f>
        <v>0</v>
      </c>
      <c r="AF315" s="199">
        <f>'ГС без пилот 1500м гор'!$W315*AE$13</f>
        <v>0</v>
      </c>
      <c r="AG315" s="199">
        <f>'ГСЮра без пил МГРП'!$V315*AG$13</f>
        <v>0</v>
      </c>
      <c r="AH315" s="199">
        <f>'ГСЮра без пил МГРП'!$W315*AG$13</f>
        <v>0</v>
      </c>
      <c r="AI315" s="199">
        <f>'ГСЮра пил МСГРП'!$V315*AI$13</f>
        <v>0</v>
      </c>
      <c r="AJ315" s="199">
        <f>'ГСЮра пил МСГРП'!$W315*AI$13</f>
        <v>0</v>
      </c>
      <c r="AK315" s="199">
        <f>'ГСЮра керн ГИС'!$V315*AK$13</f>
        <v>0</v>
      </c>
      <c r="AL315" s="199">
        <f>'ГСЮра керн ГИС'!$W315*AK$13</f>
        <v>0</v>
      </c>
      <c r="AM315" s="199">
        <f>Посл.скв.!$V315*AM$13</f>
        <v>0</v>
      </c>
      <c r="AN315" s="199">
        <f>Посл.скв.!$W315*AM$13</f>
        <v>0</v>
      </c>
      <c r="AO315" s="199">
        <f t="shared" si="60"/>
        <v>0</v>
      </c>
      <c r="AP315" s="199">
        <f t="shared" si="61"/>
        <v>0</v>
      </c>
    </row>
    <row r="316" spans="1:42" ht="14.25" outlineLevel="1">
      <c r="A316" s="202"/>
      <c r="B316" s="201"/>
      <c r="C316" s="502"/>
      <c r="D316" s="196">
        <f>'Перв. скв '!D316</f>
        <v>0</v>
      </c>
      <c r="E316" s="197">
        <f>'Перв. скв '!E316</f>
        <v>0</v>
      </c>
      <c r="F316" s="198">
        <f>'Перв. скв '!F316</f>
        <v>0</v>
      </c>
      <c r="G316" s="199">
        <f>'Перв. скв '!$V316*G$13</f>
        <v>0</v>
      </c>
      <c r="H316" s="199">
        <f>'Перв. скв '!$W316*G$13</f>
        <v>0</v>
      </c>
      <c r="I316" s="199">
        <f>'2'!$V316*I$13</f>
        <v>0</v>
      </c>
      <c r="J316" s="199">
        <f>'2'!$W316*I$13</f>
        <v>0</v>
      </c>
      <c r="K316" s="199">
        <f>'3'!$V316*K$13</f>
        <v>0</v>
      </c>
      <c r="L316" s="199">
        <f>'3'!$W316*K$13</f>
        <v>0</v>
      </c>
      <c r="M316" s="199">
        <f>'4'!$V316*M$13</f>
        <v>0</v>
      </c>
      <c r="N316" s="199">
        <f>'4'!$W316*M$13</f>
        <v>0</v>
      </c>
      <c r="O316" s="199">
        <f>'5'!$V316*O$13</f>
        <v>0</v>
      </c>
      <c r="P316" s="199">
        <f>'5'!$W316*O$13</f>
        <v>0</v>
      </c>
      <c r="Q316" s="199">
        <f>'6'!$V316*Q$13</f>
        <v>0</v>
      </c>
      <c r="R316" s="199">
        <f>'6'!$W316*Q$13</f>
        <v>0</v>
      </c>
      <c r="S316" s="199">
        <f>'7'!$V316*S$13</f>
        <v>0</v>
      </c>
      <c r="T316" s="199">
        <f>'7'!$W316*S$13</f>
        <v>0</v>
      </c>
      <c r="U316" s="199">
        <f>'8'!$V316*U$13</f>
        <v>0</v>
      </c>
      <c r="V316" s="199">
        <f>'8'!$W316*U$13</f>
        <v>0</v>
      </c>
      <c r="W316" s="199">
        <f>'9'!$V316*W$13</f>
        <v>0</v>
      </c>
      <c r="X316" s="199">
        <f>'9'!$W316*W$13</f>
        <v>0</v>
      </c>
      <c r="Y316" s="199">
        <f>ВЗ!$V316*Y$13</f>
        <v>0</v>
      </c>
      <c r="Z316" s="199">
        <f>ВЗ!$W316*Y$13</f>
        <v>0</v>
      </c>
      <c r="AA316" s="199">
        <f>'ГС без пил 1000м гор'!$V316*AA$13</f>
        <v>0</v>
      </c>
      <c r="AB316" s="199">
        <f>'ГС без пил 1000м гор'!$W316*AA$13</f>
        <v>0</v>
      </c>
      <c r="AC316" s="199">
        <f>'ГС пил 1500м гор'!$V316*AC$13</f>
        <v>0</v>
      </c>
      <c r="AD316" s="199">
        <f>'ГС пил 1500м гор'!$W316*AC$13</f>
        <v>0</v>
      </c>
      <c r="AE316" s="199">
        <f>'ГС без пилот 1500м гор'!$V316*AE$13</f>
        <v>0</v>
      </c>
      <c r="AF316" s="199">
        <f>'ГС без пилот 1500м гор'!$W316*AE$13</f>
        <v>0</v>
      </c>
      <c r="AG316" s="199">
        <f>'ГСЮра без пил МГРП'!$V316*AG$13</f>
        <v>0</v>
      </c>
      <c r="AH316" s="199">
        <f>'ГСЮра без пил МГРП'!$W316*AG$13</f>
        <v>0</v>
      </c>
      <c r="AI316" s="199">
        <f>'ГСЮра пил МСГРП'!$V316*AI$13</f>
        <v>0</v>
      </c>
      <c r="AJ316" s="199">
        <f>'ГСЮра пил МСГРП'!$W316*AI$13</f>
        <v>0</v>
      </c>
      <c r="AK316" s="199">
        <f>'ГСЮра керн ГИС'!$V316*AK$13</f>
        <v>0</v>
      </c>
      <c r="AL316" s="199">
        <f>'ГСЮра керн ГИС'!$W316*AK$13</f>
        <v>0</v>
      </c>
      <c r="AM316" s="199">
        <f>Посл.скв.!$V316*AM$13</f>
        <v>0</v>
      </c>
      <c r="AN316" s="199">
        <f>Посл.скв.!$W316*AM$13</f>
        <v>0</v>
      </c>
      <c r="AO316" s="199">
        <f t="shared" si="60"/>
        <v>0</v>
      </c>
      <c r="AP316" s="199">
        <f t="shared" si="61"/>
        <v>0</v>
      </c>
    </row>
    <row r="317" spans="1:42" ht="14.25" outlineLevel="1">
      <c r="A317" s="202"/>
      <c r="B317" s="201"/>
      <c r="C317" s="502"/>
      <c r="D317" s="196">
        <f>'Перв. скв '!D317</f>
        <v>0</v>
      </c>
      <c r="E317" s="197">
        <f>'Перв. скв '!E317</f>
        <v>0</v>
      </c>
      <c r="F317" s="198">
        <f>'Перв. скв '!F317</f>
        <v>0</v>
      </c>
      <c r="G317" s="199">
        <f>'Перв. скв '!$V317*G$13</f>
        <v>0</v>
      </c>
      <c r="H317" s="199">
        <f>'Перв. скв '!$W317*G$13</f>
        <v>0</v>
      </c>
      <c r="I317" s="199">
        <f>'2'!$V317*I$13</f>
        <v>0</v>
      </c>
      <c r="J317" s="199">
        <f>'2'!$W317*I$13</f>
        <v>0</v>
      </c>
      <c r="K317" s="199">
        <f>'3'!$V317*K$13</f>
        <v>0</v>
      </c>
      <c r="L317" s="199">
        <f>'3'!$W317*K$13</f>
        <v>0</v>
      </c>
      <c r="M317" s="199">
        <f>'4'!$V317*M$13</f>
        <v>0</v>
      </c>
      <c r="N317" s="199">
        <f>'4'!$W317*M$13</f>
        <v>0</v>
      </c>
      <c r="O317" s="199">
        <f>'5'!$V317*O$13</f>
        <v>0</v>
      </c>
      <c r="P317" s="199">
        <f>'5'!$W317*O$13</f>
        <v>0</v>
      </c>
      <c r="Q317" s="199">
        <f>'6'!$V317*Q$13</f>
        <v>0</v>
      </c>
      <c r="R317" s="199">
        <f>'6'!$W317*Q$13</f>
        <v>0</v>
      </c>
      <c r="S317" s="199">
        <f>'7'!$V317*S$13</f>
        <v>0</v>
      </c>
      <c r="T317" s="199">
        <f>'7'!$W317*S$13</f>
        <v>0</v>
      </c>
      <c r="U317" s="199">
        <f>'8'!$V317*U$13</f>
        <v>0</v>
      </c>
      <c r="V317" s="199">
        <f>'8'!$W317*U$13</f>
        <v>0</v>
      </c>
      <c r="W317" s="199">
        <f>'9'!$V317*W$13</f>
        <v>0</v>
      </c>
      <c r="X317" s="199">
        <f>'9'!$W317*W$13</f>
        <v>0</v>
      </c>
      <c r="Y317" s="199">
        <f>ВЗ!$V317*Y$13</f>
        <v>0</v>
      </c>
      <c r="Z317" s="199">
        <f>ВЗ!$W317*Y$13</f>
        <v>0</v>
      </c>
      <c r="AA317" s="199">
        <f>'ГС без пил 1000м гор'!$V317*AA$13</f>
        <v>0</v>
      </c>
      <c r="AB317" s="199">
        <f>'ГС без пил 1000м гор'!$W317*AA$13</f>
        <v>0</v>
      </c>
      <c r="AC317" s="199">
        <f>'ГС пил 1500м гор'!$V317*AC$13</f>
        <v>0</v>
      </c>
      <c r="AD317" s="199">
        <f>'ГС пил 1500м гор'!$W317*AC$13</f>
        <v>0</v>
      </c>
      <c r="AE317" s="199">
        <f>'ГС без пилот 1500м гор'!$V317*AE$13</f>
        <v>0</v>
      </c>
      <c r="AF317" s="199">
        <f>'ГС без пилот 1500м гор'!$W317*AE$13</f>
        <v>0</v>
      </c>
      <c r="AG317" s="199">
        <f>'ГСЮра без пил МГРП'!$V317*AG$13</f>
        <v>0</v>
      </c>
      <c r="AH317" s="199">
        <f>'ГСЮра без пил МГРП'!$W317*AG$13</f>
        <v>0</v>
      </c>
      <c r="AI317" s="199">
        <f>'ГСЮра пил МСГРП'!$V317*AI$13</f>
        <v>0</v>
      </c>
      <c r="AJ317" s="199">
        <f>'ГСЮра пил МСГРП'!$W317*AI$13</f>
        <v>0</v>
      </c>
      <c r="AK317" s="199">
        <f>'ГСЮра керн ГИС'!$V317*AK$13</f>
        <v>0</v>
      </c>
      <c r="AL317" s="199">
        <f>'ГСЮра керн ГИС'!$W317*AK$13</f>
        <v>0</v>
      </c>
      <c r="AM317" s="199">
        <f>Посл.скв.!$V317*AM$13</f>
        <v>0</v>
      </c>
      <c r="AN317" s="199">
        <f>Посл.скв.!$W317*AM$13</f>
        <v>0</v>
      </c>
      <c r="AO317" s="199">
        <f t="shared" si="60"/>
        <v>0</v>
      </c>
      <c r="AP317" s="199">
        <f t="shared" si="61"/>
        <v>0</v>
      </c>
    </row>
    <row r="318" spans="1:42" ht="14.25" outlineLevel="1">
      <c r="A318" s="202"/>
      <c r="B318" s="201"/>
      <c r="C318" s="502"/>
      <c r="D318" s="196">
        <f>'Перв. скв '!D318</f>
        <v>0</v>
      </c>
      <c r="E318" s="197">
        <f>'Перв. скв '!E318</f>
        <v>0</v>
      </c>
      <c r="F318" s="198">
        <f>'Перв. скв '!F318</f>
        <v>0</v>
      </c>
      <c r="G318" s="199">
        <f>'Перв. скв '!$V318*G$13</f>
        <v>0</v>
      </c>
      <c r="H318" s="199">
        <f>'Перв. скв '!$W318*G$13</f>
        <v>0</v>
      </c>
      <c r="I318" s="199">
        <f>'2'!$V318*I$13</f>
        <v>0</v>
      </c>
      <c r="J318" s="199">
        <f>'2'!$W318*I$13</f>
        <v>0</v>
      </c>
      <c r="K318" s="199">
        <f>'3'!$V318*K$13</f>
        <v>0</v>
      </c>
      <c r="L318" s="199">
        <f>'3'!$W318*K$13</f>
        <v>0</v>
      </c>
      <c r="M318" s="199">
        <f>'4'!$V318*M$13</f>
        <v>0</v>
      </c>
      <c r="N318" s="199">
        <f>'4'!$W318*M$13</f>
        <v>0</v>
      </c>
      <c r="O318" s="199">
        <f>'5'!$V318*O$13</f>
        <v>0</v>
      </c>
      <c r="P318" s="199">
        <f>'5'!$W318*O$13</f>
        <v>0</v>
      </c>
      <c r="Q318" s="199">
        <f>'6'!$V318*Q$13</f>
        <v>0</v>
      </c>
      <c r="R318" s="199">
        <f>'6'!$W318*Q$13</f>
        <v>0</v>
      </c>
      <c r="S318" s="199">
        <f>'7'!$V318*S$13</f>
        <v>0</v>
      </c>
      <c r="T318" s="199">
        <f>'7'!$W318*S$13</f>
        <v>0</v>
      </c>
      <c r="U318" s="199">
        <f>'8'!$V318*U$13</f>
        <v>0</v>
      </c>
      <c r="V318" s="199">
        <f>'8'!$W318*U$13</f>
        <v>0</v>
      </c>
      <c r="W318" s="199">
        <f>'9'!$V318*W$13</f>
        <v>0</v>
      </c>
      <c r="X318" s="199">
        <f>'9'!$W318*W$13</f>
        <v>0</v>
      </c>
      <c r="Y318" s="199">
        <f>ВЗ!$V318*Y$13</f>
        <v>0</v>
      </c>
      <c r="Z318" s="199">
        <f>ВЗ!$W318*Y$13</f>
        <v>0</v>
      </c>
      <c r="AA318" s="199">
        <f>'ГС без пил 1000м гор'!$V318*AA$13</f>
        <v>0</v>
      </c>
      <c r="AB318" s="199">
        <f>'ГС без пил 1000м гор'!$W318*AA$13</f>
        <v>0</v>
      </c>
      <c r="AC318" s="199">
        <f>'ГС пил 1500м гор'!$V318*AC$13</f>
        <v>0</v>
      </c>
      <c r="AD318" s="199">
        <f>'ГС пил 1500м гор'!$W318*AC$13</f>
        <v>0</v>
      </c>
      <c r="AE318" s="199">
        <f>'ГС без пилот 1500м гор'!$V318*AE$13</f>
        <v>0</v>
      </c>
      <c r="AF318" s="199">
        <f>'ГС без пилот 1500м гор'!$W318*AE$13</f>
        <v>0</v>
      </c>
      <c r="AG318" s="199">
        <f>'ГСЮра без пил МГРП'!$V318*AG$13</f>
        <v>0</v>
      </c>
      <c r="AH318" s="199">
        <f>'ГСЮра без пил МГРП'!$W318*AG$13</f>
        <v>0</v>
      </c>
      <c r="AI318" s="199">
        <f>'ГСЮра пил МСГРП'!$V318*AI$13</f>
        <v>0</v>
      </c>
      <c r="AJ318" s="199">
        <f>'ГСЮра пил МСГРП'!$W318*AI$13</f>
        <v>0</v>
      </c>
      <c r="AK318" s="199">
        <f>'ГСЮра керн ГИС'!$V318*AK$13</f>
        <v>0</v>
      </c>
      <c r="AL318" s="199">
        <f>'ГСЮра керн ГИС'!$W318*AK$13</f>
        <v>0</v>
      </c>
      <c r="AM318" s="199">
        <f>Посл.скв.!$V318*AM$13</f>
        <v>0</v>
      </c>
      <c r="AN318" s="199">
        <f>Посл.скв.!$W318*AM$13</f>
        <v>0</v>
      </c>
      <c r="AO318" s="199">
        <f t="shared" si="60"/>
        <v>0</v>
      </c>
      <c r="AP318" s="199">
        <f t="shared" si="61"/>
        <v>0</v>
      </c>
    </row>
    <row r="319" spans="1:42" ht="14.25" outlineLevel="1">
      <c r="A319" s="202"/>
      <c r="B319" s="201"/>
      <c r="C319" s="502"/>
      <c r="D319" s="196">
        <f>'Перв. скв '!D319</f>
        <v>0</v>
      </c>
      <c r="E319" s="197">
        <f>'Перв. скв '!E319</f>
        <v>0</v>
      </c>
      <c r="F319" s="198">
        <f>'Перв. скв '!F319</f>
        <v>0</v>
      </c>
      <c r="G319" s="199">
        <f>'Перв. скв '!$V319*G$13</f>
        <v>0</v>
      </c>
      <c r="H319" s="199">
        <f>'Перв. скв '!$W319*G$13</f>
        <v>0</v>
      </c>
      <c r="I319" s="199">
        <f>'2'!$V319*I$13</f>
        <v>0</v>
      </c>
      <c r="J319" s="199">
        <f>'2'!$W319*I$13</f>
        <v>0</v>
      </c>
      <c r="K319" s="199">
        <f>'3'!$V319*K$13</f>
        <v>0</v>
      </c>
      <c r="L319" s="199">
        <f>'3'!$W319*K$13</f>
        <v>0</v>
      </c>
      <c r="M319" s="199">
        <f>'4'!$V319*M$13</f>
        <v>0</v>
      </c>
      <c r="N319" s="199">
        <f>'4'!$W319*M$13</f>
        <v>0</v>
      </c>
      <c r="O319" s="199">
        <f>'5'!$V319*O$13</f>
        <v>0</v>
      </c>
      <c r="P319" s="199">
        <f>'5'!$W319*O$13</f>
        <v>0</v>
      </c>
      <c r="Q319" s="199">
        <f>'6'!$V319*Q$13</f>
        <v>0</v>
      </c>
      <c r="R319" s="199">
        <f>'6'!$W319*Q$13</f>
        <v>0</v>
      </c>
      <c r="S319" s="199">
        <f>'7'!$V319*S$13</f>
        <v>0</v>
      </c>
      <c r="T319" s="199">
        <f>'7'!$W319*S$13</f>
        <v>0</v>
      </c>
      <c r="U319" s="199">
        <f>'8'!$V319*U$13</f>
        <v>0</v>
      </c>
      <c r="V319" s="199">
        <f>'8'!$W319*U$13</f>
        <v>0</v>
      </c>
      <c r="W319" s="199">
        <f>'9'!$V319*W$13</f>
        <v>0</v>
      </c>
      <c r="X319" s="199">
        <f>'9'!$W319*W$13</f>
        <v>0</v>
      </c>
      <c r="Y319" s="199">
        <f>ВЗ!$V319*Y$13</f>
        <v>0</v>
      </c>
      <c r="Z319" s="199">
        <f>ВЗ!$W319*Y$13</f>
        <v>0</v>
      </c>
      <c r="AA319" s="199">
        <f>'ГС без пил 1000м гор'!$V319*AA$13</f>
        <v>0</v>
      </c>
      <c r="AB319" s="199">
        <f>'ГС без пил 1000м гор'!$W319*AA$13</f>
        <v>0</v>
      </c>
      <c r="AC319" s="199">
        <f>'ГС пил 1500м гор'!$V319*AC$13</f>
        <v>0</v>
      </c>
      <c r="AD319" s="199">
        <f>'ГС пил 1500м гор'!$W319*AC$13</f>
        <v>0</v>
      </c>
      <c r="AE319" s="199">
        <f>'ГС без пилот 1500м гор'!$V319*AE$13</f>
        <v>0</v>
      </c>
      <c r="AF319" s="199">
        <f>'ГС без пилот 1500м гор'!$W319*AE$13</f>
        <v>0</v>
      </c>
      <c r="AG319" s="199">
        <f>'ГСЮра без пил МГРП'!$V319*AG$13</f>
        <v>0</v>
      </c>
      <c r="AH319" s="199">
        <f>'ГСЮра без пил МГРП'!$W319*AG$13</f>
        <v>0</v>
      </c>
      <c r="AI319" s="199">
        <f>'ГСЮра пил МСГРП'!$V319*AI$13</f>
        <v>0</v>
      </c>
      <c r="AJ319" s="199">
        <f>'ГСЮра пил МСГРП'!$W319*AI$13</f>
        <v>0</v>
      </c>
      <c r="AK319" s="199">
        <f>'ГСЮра керн ГИС'!$V319*AK$13</f>
        <v>0</v>
      </c>
      <c r="AL319" s="199">
        <f>'ГСЮра керн ГИС'!$W319*AK$13</f>
        <v>0</v>
      </c>
      <c r="AM319" s="199">
        <f>Посл.скв.!$V319*AM$13</f>
        <v>0</v>
      </c>
      <c r="AN319" s="199">
        <f>Посл.скв.!$W319*AM$13</f>
        <v>0</v>
      </c>
      <c r="AO319" s="199">
        <f t="shared" si="60"/>
        <v>0</v>
      </c>
      <c r="AP319" s="199">
        <f t="shared" si="61"/>
        <v>0</v>
      </c>
    </row>
    <row r="320" spans="1:42" ht="14.25" outlineLevel="1">
      <c r="A320" s="202"/>
      <c r="B320" s="201"/>
      <c r="C320" s="502"/>
      <c r="D320" s="196">
        <f>'Перв. скв '!D320</f>
        <v>0</v>
      </c>
      <c r="E320" s="197">
        <f>'Перв. скв '!E320</f>
        <v>0</v>
      </c>
      <c r="F320" s="198">
        <f>'Перв. скв '!F320</f>
        <v>0</v>
      </c>
      <c r="G320" s="199">
        <f>'Перв. скв '!$V320*G$13</f>
        <v>0</v>
      </c>
      <c r="H320" s="199">
        <f>'Перв. скв '!$W320*G$13</f>
        <v>0</v>
      </c>
      <c r="I320" s="199">
        <f>'2'!$V320*I$13</f>
        <v>0</v>
      </c>
      <c r="J320" s="199">
        <f>'2'!$W320*I$13</f>
        <v>0</v>
      </c>
      <c r="K320" s="199">
        <f>'3'!$V320*K$13</f>
        <v>0</v>
      </c>
      <c r="L320" s="199">
        <f>'3'!$W320*K$13</f>
        <v>0</v>
      </c>
      <c r="M320" s="199">
        <f>'4'!$V320*M$13</f>
        <v>0</v>
      </c>
      <c r="N320" s="199">
        <f>'4'!$W320*M$13</f>
        <v>0</v>
      </c>
      <c r="O320" s="199">
        <f>'5'!$V320*O$13</f>
        <v>0</v>
      </c>
      <c r="P320" s="199">
        <f>'5'!$W320*O$13</f>
        <v>0</v>
      </c>
      <c r="Q320" s="199">
        <f>'6'!$V320*Q$13</f>
        <v>0</v>
      </c>
      <c r="R320" s="199">
        <f>'6'!$W320*Q$13</f>
        <v>0</v>
      </c>
      <c r="S320" s="199">
        <f>'7'!$V320*S$13</f>
        <v>0</v>
      </c>
      <c r="T320" s="199">
        <f>'7'!$W320*S$13</f>
        <v>0</v>
      </c>
      <c r="U320" s="199">
        <f>'8'!$V320*U$13</f>
        <v>0</v>
      </c>
      <c r="V320" s="199">
        <f>'8'!$W320*U$13</f>
        <v>0</v>
      </c>
      <c r="W320" s="199">
        <f>'9'!$V320*W$13</f>
        <v>0</v>
      </c>
      <c r="X320" s="199">
        <f>'9'!$W320*W$13</f>
        <v>0</v>
      </c>
      <c r="Y320" s="199">
        <f>ВЗ!$V320*Y$13</f>
        <v>0</v>
      </c>
      <c r="Z320" s="199">
        <f>ВЗ!$W320*Y$13</f>
        <v>0</v>
      </c>
      <c r="AA320" s="199">
        <f>'ГС без пил 1000м гор'!$V320*AA$13</f>
        <v>0</v>
      </c>
      <c r="AB320" s="199">
        <f>'ГС без пил 1000м гор'!$W320*AA$13</f>
        <v>0</v>
      </c>
      <c r="AC320" s="199">
        <f>'ГС пил 1500м гор'!$V320*AC$13</f>
        <v>0</v>
      </c>
      <c r="AD320" s="199">
        <f>'ГС пил 1500м гор'!$W320*AC$13</f>
        <v>0</v>
      </c>
      <c r="AE320" s="199">
        <f>'ГС без пилот 1500м гор'!$V320*AE$13</f>
        <v>0</v>
      </c>
      <c r="AF320" s="199">
        <f>'ГС без пилот 1500м гор'!$W320*AE$13</f>
        <v>0</v>
      </c>
      <c r="AG320" s="199">
        <f>'ГСЮра без пил МГРП'!$V320*AG$13</f>
        <v>0</v>
      </c>
      <c r="AH320" s="199">
        <f>'ГСЮра без пил МГРП'!$W320*AG$13</f>
        <v>0</v>
      </c>
      <c r="AI320" s="199">
        <f>'ГСЮра пил МСГРП'!$V320*AI$13</f>
        <v>0</v>
      </c>
      <c r="AJ320" s="199">
        <f>'ГСЮра пил МСГРП'!$W320*AI$13</f>
        <v>0</v>
      </c>
      <c r="AK320" s="199">
        <f>'ГСЮра керн ГИС'!$V320*AK$13</f>
        <v>0</v>
      </c>
      <c r="AL320" s="199">
        <f>'ГСЮра керн ГИС'!$W320*AK$13</f>
        <v>0</v>
      </c>
      <c r="AM320" s="199">
        <f>Посл.скв.!$V320*AM$13</f>
        <v>0</v>
      </c>
      <c r="AN320" s="199">
        <f>Посл.скв.!$W320*AM$13</f>
        <v>0</v>
      </c>
      <c r="AO320" s="199">
        <f t="shared" si="60"/>
        <v>0</v>
      </c>
      <c r="AP320" s="199">
        <f t="shared" si="61"/>
        <v>0</v>
      </c>
    </row>
    <row r="321" spans="1:42" ht="14.25" outlineLevel="1">
      <c r="A321" s="202"/>
      <c r="B321" s="201"/>
      <c r="C321" s="503"/>
      <c r="D321" s="196">
        <f>'Перв. скв '!D321</f>
        <v>0</v>
      </c>
      <c r="E321" s="197">
        <f>'Перв. скв '!E321</f>
        <v>0</v>
      </c>
      <c r="F321" s="198">
        <f>'Перв. скв '!F321</f>
        <v>0</v>
      </c>
      <c r="G321" s="199">
        <f>'Перв. скв '!$V321*G$13</f>
        <v>0</v>
      </c>
      <c r="H321" s="199">
        <f>'Перв. скв '!$W321*G$13</f>
        <v>0</v>
      </c>
      <c r="I321" s="199">
        <f>'2'!$V321*I$13</f>
        <v>0</v>
      </c>
      <c r="J321" s="199">
        <f>'2'!$W321*I$13</f>
        <v>0</v>
      </c>
      <c r="K321" s="199">
        <f>'3'!$V321*K$13</f>
        <v>0</v>
      </c>
      <c r="L321" s="199">
        <f>'3'!$W321*K$13</f>
        <v>0</v>
      </c>
      <c r="M321" s="199">
        <f>'4'!$V321*M$13</f>
        <v>0</v>
      </c>
      <c r="N321" s="199">
        <f>'4'!$W321*M$13</f>
        <v>0</v>
      </c>
      <c r="O321" s="199">
        <f>'5'!$V321*O$13</f>
        <v>0</v>
      </c>
      <c r="P321" s="199">
        <f>'5'!$W321*O$13</f>
        <v>0</v>
      </c>
      <c r="Q321" s="199">
        <f>'6'!$V321*Q$13</f>
        <v>0</v>
      </c>
      <c r="R321" s="199">
        <f>'6'!$W321*Q$13</f>
        <v>0</v>
      </c>
      <c r="S321" s="199">
        <f>'7'!$V321*S$13</f>
        <v>0</v>
      </c>
      <c r="T321" s="199">
        <f>'7'!$W321*S$13</f>
        <v>0</v>
      </c>
      <c r="U321" s="199">
        <f>'8'!$V321*U$13</f>
        <v>0</v>
      </c>
      <c r="V321" s="199">
        <f>'8'!$W321*U$13</f>
        <v>0</v>
      </c>
      <c r="W321" s="199">
        <f>'9'!$V321*W$13</f>
        <v>0</v>
      </c>
      <c r="X321" s="199">
        <f>'9'!$W321*W$13</f>
        <v>0</v>
      </c>
      <c r="Y321" s="199">
        <f>ВЗ!$V321*Y$13</f>
        <v>0</v>
      </c>
      <c r="Z321" s="199">
        <f>ВЗ!$W321*Y$13</f>
        <v>0</v>
      </c>
      <c r="AA321" s="199">
        <f>'ГС без пил 1000м гор'!$V321*AA$13</f>
        <v>0</v>
      </c>
      <c r="AB321" s="199">
        <f>'ГС без пил 1000м гор'!$W321*AA$13</f>
        <v>0</v>
      </c>
      <c r="AC321" s="199">
        <f>'ГС пил 1500м гор'!$V321*AC$13</f>
        <v>0</v>
      </c>
      <c r="AD321" s="199">
        <f>'ГС пил 1500м гор'!$W321*AC$13</f>
        <v>0</v>
      </c>
      <c r="AE321" s="199">
        <f>'ГС без пилот 1500м гор'!$V321*AE$13</f>
        <v>0</v>
      </c>
      <c r="AF321" s="199">
        <f>'ГС без пилот 1500м гор'!$W321*AE$13</f>
        <v>0</v>
      </c>
      <c r="AG321" s="199">
        <f>'ГСЮра без пил МГРП'!$V321*AG$13</f>
        <v>0</v>
      </c>
      <c r="AH321" s="199">
        <f>'ГСЮра без пил МГРП'!$W321*AG$13</f>
        <v>0</v>
      </c>
      <c r="AI321" s="199">
        <f>'ГСЮра пил МСГРП'!$V321*AI$13</f>
        <v>0</v>
      </c>
      <c r="AJ321" s="199">
        <f>'ГСЮра пил МСГРП'!$W321*AI$13</f>
        <v>0</v>
      </c>
      <c r="AK321" s="199">
        <f>'ГСЮра керн ГИС'!$V321*AK$13</f>
        <v>0</v>
      </c>
      <c r="AL321" s="199">
        <f>'ГСЮра керн ГИС'!$W321*AK$13</f>
        <v>0</v>
      </c>
      <c r="AM321" s="199">
        <f>Посл.скв.!$V321*AM$13</f>
        <v>0</v>
      </c>
      <c r="AN321" s="199">
        <f>Посл.скв.!$W321*AM$13</f>
        <v>0</v>
      </c>
      <c r="AO321" s="199">
        <f t="shared" si="60"/>
        <v>0</v>
      </c>
      <c r="AP321" s="199">
        <f t="shared" si="61"/>
        <v>0</v>
      </c>
    </row>
    <row r="322" spans="1:42" ht="15" outlineLevel="1" thickBot="1">
      <c r="A322" s="202"/>
      <c r="B322" s="201"/>
      <c r="C322" s="247"/>
      <c r="D322" s="248"/>
      <c r="E322" s="249"/>
      <c r="F322" s="249"/>
      <c r="G322" s="250"/>
      <c r="H322" s="250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  <c r="AB322" s="249"/>
      <c r="AC322" s="249"/>
      <c r="AD322" s="249"/>
      <c r="AE322" s="249"/>
      <c r="AF322" s="249"/>
      <c r="AG322" s="249"/>
      <c r="AH322" s="249"/>
      <c r="AI322" s="249"/>
      <c r="AJ322" s="249"/>
      <c r="AK322" s="249"/>
      <c r="AL322" s="249"/>
      <c r="AM322" s="249"/>
      <c r="AN322" s="249"/>
      <c r="AO322" s="249"/>
      <c r="AP322" s="249"/>
    </row>
    <row r="323" spans="1:42" ht="15" thickBot="1">
      <c r="A323" s="232"/>
      <c r="B323" s="233"/>
      <c r="C323" s="473" t="s">
        <v>54</v>
      </c>
      <c r="D323" s="474"/>
      <c r="E323" s="474"/>
      <c r="F323" s="474"/>
      <c r="G323" s="473"/>
      <c r="H323" s="474"/>
      <c r="I323" s="474"/>
      <c r="J323" s="474"/>
      <c r="K323" s="473"/>
      <c r="L323" s="474"/>
      <c r="M323" s="474"/>
      <c r="N323" s="474"/>
      <c r="O323" s="473"/>
      <c r="P323" s="474"/>
      <c r="Q323" s="474"/>
      <c r="R323" s="474"/>
      <c r="S323" s="473"/>
      <c r="T323" s="474"/>
      <c r="U323" s="474"/>
      <c r="V323" s="474"/>
      <c r="W323" s="473"/>
      <c r="X323" s="474"/>
      <c r="Y323" s="474"/>
      <c r="Z323" s="474"/>
      <c r="AA323" s="473"/>
      <c r="AB323" s="474"/>
      <c r="AC323" s="474"/>
      <c r="AD323" s="474"/>
      <c r="AE323" s="473"/>
      <c r="AF323" s="474"/>
      <c r="AG323" s="474"/>
      <c r="AH323" s="474"/>
      <c r="AI323" s="473"/>
      <c r="AJ323" s="474"/>
      <c r="AK323" s="474"/>
      <c r="AL323" s="474"/>
      <c r="AM323" s="473"/>
      <c r="AN323" s="474"/>
      <c r="AO323" s="474"/>
      <c r="AP323" s="474"/>
    </row>
    <row r="324" spans="1:42" ht="15.75" outlineLevel="1" thickBot="1">
      <c r="A324" s="235"/>
      <c r="B324" s="228"/>
      <c r="C324" s="223"/>
      <c r="D324" s="193" t="s">
        <v>162</v>
      </c>
      <c r="E324" s="230"/>
      <c r="F324" s="230"/>
      <c r="G324" s="231"/>
      <c r="H324" s="231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  <c r="AJ324" s="230"/>
      <c r="AK324" s="230"/>
      <c r="AL324" s="230"/>
      <c r="AM324" s="230"/>
      <c r="AN324" s="230"/>
      <c r="AO324" s="230"/>
      <c r="AP324" s="230"/>
    </row>
    <row r="325" spans="1:42" ht="14.25" outlineLevel="1">
      <c r="A325" s="235"/>
      <c r="B325" s="228"/>
      <c r="C325" s="501" t="str">
        <f>'Перв. скв '!C325</f>
        <v>Прочие расходы на строительство скважин</v>
      </c>
      <c r="D325" s="196" t="str">
        <f>'Перв. скв '!D325</f>
        <v xml:space="preserve">Услуги НТЦ </v>
      </c>
      <c r="E325" s="197">
        <f>'Перв. скв '!E325</f>
        <v>0</v>
      </c>
      <c r="F325" s="198" t="str">
        <f>'Перв. скв '!F325</f>
        <v>скв</v>
      </c>
      <c r="G325" s="199">
        <f>'Перв. скв '!$V325*G$13</f>
        <v>2</v>
      </c>
      <c r="H325" s="199">
        <f>'Перв. скв '!$W325*G$13</f>
        <v>2466778.1290322579</v>
      </c>
      <c r="I325" s="199">
        <f>'2'!$V325*I$13</f>
        <v>0</v>
      </c>
      <c r="J325" s="199">
        <f>'2'!$W325*I$13</f>
        <v>0</v>
      </c>
      <c r="K325" s="199">
        <f>'3'!$V325*K$13</f>
        <v>0</v>
      </c>
      <c r="L325" s="199">
        <f>'3'!$W325*K$13</f>
        <v>0</v>
      </c>
      <c r="M325" s="199">
        <f>'4'!$V325*M$13</f>
        <v>0</v>
      </c>
      <c r="N325" s="199">
        <f>'4'!$W325*M$13</f>
        <v>0</v>
      </c>
      <c r="O325" s="199">
        <f>'5'!$V325*O$13</f>
        <v>0</v>
      </c>
      <c r="P325" s="199">
        <f>'5'!$W325*O$13</f>
        <v>0</v>
      </c>
      <c r="Q325" s="199">
        <f>'6'!$V325*Q$13</f>
        <v>0</v>
      </c>
      <c r="R325" s="199">
        <f>'6'!$W325*Q$13</f>
        <v>0</v>
      </c>
      <c r="S325" s="199">
        <f>'7'!$V325*S$13</f>
        <v>0</v>
      </c>
      <c r="T325" s="199">
        <f>'7'!$W325*S$13</f>
        <v>0</v>
      </c>
      <c r="U325" s="199">
        <f>'8'!$V325*U$13</f>
        <v>0</v>
      </c>
      <c r="V325" s="199">
        <f>'8'!$W325*U$13</f>
        <v>0</v>
      </c>
      <c r="W325" s="199">
        <f>'9'!$V325*W$13</f>
        <v>0</v>
      </c>
      <c r="X325" s="199">
        <f>'9'!$W325*W$13</f>
        <v>0</v>
      </c>
      <c r="Y325" s="199">
        <f>ВЗ!$V325*Y$13</f>
        <v>2</v>
      </c>
      <c r="Z325" s="199">
        <f>ВЗ!$W325*Y$13</f>
        <v>0</v>
      </c>
      <c r="AA325" s="199">
        <f>'ГС без пил 1000м гор'!$V325*AA$13</f>
        <v>8</v>
      </c>
      <c r="AB325" s="199">
        <f>'ГС без пил 1000м гор'!$W325*AA$13</f>
        <v>17432556.517466925</v>
      </c>
      <c r="AC325" s="199">
        <f>'ГС пил 1500м гор'!$V325*AC$13</f>
        <v>0</v>
      </c>
      <c r="AD325" s="199">
        <f>'ГС пил 1500м гор'!$W325*AC$13</f>
        <v>0</v>
      </c>
      <c r="AE325" s="199">
        <f>'ГС без пилот 1500м гор'!$V325*AE$13</f>
        <v>6</v>
      </c>
      <c r="AF325" s="199">
        <f>'ГС без пилот 1500м гор'!$W325*AE$13</f>
        <v>9930780.6451612879</v>
      </c>
      <c r="AG325" s="199">
        <f>'ГСЮра без пил МГРП'!$V325*AG$13</f>
        <v>9</v>
      </c>
      <c r="AH325" s="199">
        <f>'ГСЮра без пил МГРП'!$W325*AG$13</f>
        <v>11100501.580645161</v>
      </c>
      <c r="AI325" s="199">
        <f>'ГСЮра пил МСГРП'!$V325*AI$13</f>
        <v>4</v>
      </c>
      <c r="AJ325" s="199">
        <f>'ГСЮра пил МСГРП'!$W325*AI$13</f>
        <v>8352338.917793964</v>
      </c>
      <c r="AK325" s="199">
        <f>'ГСЮра керн ГИС'!$V325*AK$13</f>
        <v>1</v>
      </c>
      <c r="AL325" s="199">
        <f>'ГСЮра керн ГИС'!$W325*AK$13</f>
        <v>3038300</v>
      </c>
      <c r="AM325" s="199">
        <f>Посл.скв.!$V325*AM$13</f>
        <v>0</v>
      </c>
      <c r="AN325" s="199">
        <f>Посл.скв.!$W325*AM$13</f>
        <v>0</v>
      </c>
      <c r="AO325" s="199">
        <f t="shared" ref="AO325:AO330" si="62">AM325+AK325+AI325+AG325+AE325+AC325+AA325+Y325++W325+U325+S325+Q325+M325+O325+K325+I325+G325</f>
        <v>32</v>
      </c>
      <c r="AP325" s="199">
        <f t="shared" ref="AP325:AP330" si="63">AN325+AL325+AJ325+AH325+AF325+AD325+AB325+Z325++X325+V325+T325+R325+N325+P325+L325+J325+H325</f>
        <v>52321255.790099591</v>
      </c>
    </row>
    <row r="326" spans="1:42" ht="14.25" outlineLevel="1">
      <c r="A326" s="202"/>
      <c r="B326" s="201"/>
      <c r="C326" s="502"/>
      <c r="D326" s="196" t="str">
        <f>'Перв. скв '!D326</f>
        <v>ПИР + гос.экспертиза</v>
      </c>
      <c r="E326" s="197">
        <f>'Перв. скв '!E326</f>
        <v>0</v>
      </c>
      <c r="F326" s="198" t="str">
        <f>'Перв. скв '!F326</f>
        <v>к-т</v>
      </c>
      <c r="G326" s="199">
        <f>'Перв. скв '!$V326*G$13</f>
        <v>2</v>
      </c>
      <c r="H326" s="199">
        <f>'Перв. скв '!$W326*G$13</f>
        <v>402581.81818181818</v>
      </c>
      <c r="I326" s="199">
        <f>'2'!$V326*I$13</f>
        <v>0</v>
      </c>
      <c r="J326" s="199">
        <f>'2'!$W326*I$13</f>
        <v>0</v>
      </c>
      <c r="K326" s="199">
        <f>'3'!$V326*K$13</f>
        <v>0</v>
      </c>
      <c r="L326" s="199">
        <f>'3'!$W326*K$13</f>
        <v>0</v>
      </c>
      <c r="M326" s="199">
        <f>'4'!$V326*M$13</f>
        <v>0</v>
      </c>
      <c r="N326" s="199">
        <f>'4'!$W326*M$13</f>
        <v>0</v>
      </c>
      <c r="O326" s="199">
        <f>'5'!$V326*O$13</f>
        <v>0</v>
      </c>
      <c r="P326" s="199">
        <f>'5'!$W326*O$13</f>
        <v>0</v>
      </c>
      <c r="Q326" s="199">
        <f>'6'!$V326*Q$13</f>
        <v>0</v>
      </c>
      <c r="R326" s="199">
        <f>'6'!$W326*Q$13</f>
        <v>0</v>
      </c>
      <c r="S326" s="199">
        <f>'7'!$V326*S$13</f>
        <v>0</v>
      </c>
      <c r="T326" s="199">
        <f>'7'!$W326*S$13</f>
        <v>0</v>
      </c>
      <c r="U326" s="199">
        <f>'8'!$V326*U$13</f>
        <v>0</v>
      </c>
      <c r="V326" s="199">
        <f>'8'!$W326*U$13</f>
        <v>0</v>
      </c>
      <c r="W326" s="199">
        <f>'9'!$V326*W$13</f>
        <v>0</v>
      </c>
      <c r="X326" s="199">
        <f>'9'!$W326*W$13</f>
        <v>0</v>
      </c>
      <c r="Y326" s="199">
        <f>ВЗ!$V326*Y$13</f>
        <v>2</v>
      </c>
      <c r="Z326" s="199">
        <f>ВЗ!$W326*Y$13</f>
        <v>800000</v>
      </c>
      <c r="AA326" s="199">
        <f>'ГС без пил 1000м гор'!$V326*AA$13</f>
        <v>8</v>
      </c>
      <c r="AB326" s="199">
        <f>'ГС без пил 1000м гор'!$W326*AA$13</f>
        <v>1316899.9999999998</v>
      </c>
      <c r="AC326" s="199">
        <f>'ГС пил 1500м гор'!$V326*AC$13</f>
        <v>0</v>
      </c>
      <c r="AD326" s="199">
        <f>'ГС пил 1500м гор'!$W326*AC$13</f>
        <v>0</v>
      </c>
      <c r="AE326" s="199">
        <f>'ГС без пилот 1500м гор'!$V326*AE$13</f>
        <v>6</v>
      </c>
      <c r="AF326" s="199">
        <f>'ГС без пилот 1500м гор'!$W326*AE$13</f>
        <v>1704418.1300000001</v>
      </c>
      <c r="AG326" s="199">
        <f>'ГСЮра без пил МГРП'!$V326*AG$13</f>
        <v>9</v>
      </c>
      <c r="AH326" s="199">
        <f>'ГСЮра без пил МГРП'!$W326*AG$13</f>
        <v>1811618.1818181819</v>
      </c>
      <c r="AI326" s="199">
        <f>'ГСЮра пил МСГРП'!$V326*AI$13</f>
        <v>4</v>
      </c>
      <c r="AJ326" s="199">
        <f>'ГСЮра пил МСГРП'!$W326*AI$13</f>
        <v>769200</v>
      </c>
      <c r="AK326" s="199">
        <f>'ГСЮра керн ГИС'!$V326*AK$13</f>
        <v>1</v>
      </c>
      <c r="AL326" s="199">
        <f>'ГСЮра керн ГИС'!$W326*AK$13</f>
        <v>1032300</v>
      </c>
      <c r="AM326" s="199">
        <f>Посл.скв.!$V326*AM$13</f>
        <v>0</v>
      </c>
      <c r="AN326" s="199">
        <f>Посл.скв.!$W326*AM$13</f>
        <v>0</v>
      </c>
      <c r="AO326" s="199">
        <f t="shared" si="62"/>
        <v>32</v>
      </c>
      <c r="AP326" s="199">
        <f t="shared" si="63"/>
        <v>7837018.1299999999</v>
      </c>
    </row>
    <row r="327" spans="1:42" ht="14.25" outlineLevel="1">
      <c r="A327" s="202"/>
      <c r="B327" s="201"/>
      <c r="C327" s="502"/>
      <c r="D327" s="196" t="str">
        <f>'Перв. скв '!D327</f>
        <v>Услуги УМТС (___% от ТМЦ, включая опрессовку труб)</v>
      </c>
      <c r="E327" s="197">
        <f>'Перв. скв '!E327</f>
        <v>0</v>
      </c>
      <c r="F327" s="198" t="str">
        <f>'Перв. скв '!F327</f>
        <v>скв</v>
      </c>
      <c r="G327" s="199">
        <f>'Перв. скв '!$V327*G$13</f>
        <v>0</v>
      </c>
      <c r="H327" s="199">
        <f>'Перв. скв '!$W327*G$13</f>
        <v>0</v>
      </c>
      <c r="I327" s="199">
        <f>'2'!$V327*I$13</f>
        <v>0</v>
      </c>
      <c r="J327" s="199">
        <f>'2'!$W327*I$13</f>
        <v>0</v>
      </c>
      <c r="K327" s="199">
        <f>'3'!$V327*K$13</f>
        <v>0</v>
      </c>
      <c r="L327" s="199">
        <f>'3'!$W327*K$13</f>
        <v>0</v>
      </c>
      <c r="M327" s="199">
        <f>'4'!$V327*M$13</f>
        <v>0</v>
      </c>
      <c r="N327" s="199">
        <f>'4'!$W327*M$13</f>
        <v>0</v>
      </c>
      <c r="O327" s="199">
        <f>'5'!$V327*O$13</f>
        <v>0</v>
      </c>
      <c r="P327" s="199">
        <f>'5'!$W327*O$13</f>
        <v>0</v>
      </c>
      <c r="Q327" s="199">
        <f>'6'!$V327*Q$13</f>
        <v>0</v>
      </c>
      <c r="R327" s="199">
        <f>'6'!$W327*Q$13</f>
        <v>0</v>
      </c>
      <c r="S327" s="199">
        <f>'7'!$V327*S$13</f>
        <v>0</v>
      </c>
      <c r="T327" s="199">
        <f>'7'!$W327*S$13</f>
        <v>0</v>
      </c>
      <c r="U327" s="199">
        <f>'8'!$V327*U$13</f>
        <v>0</v>
      </c>
      <c r="V327" s="199">
        <f>'8'!$W327*U$13</f>
        <v>0</v>
      </c>
      <c r="W327" s="199">
        <f>'9'!$V327*W$13</f>
        <v>0</v>
      </c>
      <c r="X327" s="199">
        <f>'9'!$W327*W$13</f>
        <v>0</v>
      </c>
      <c r="Y327" s="199">
        <f>ВЗ!$V327*Y$13</f>
        <v>0</v>
      </c>
      <c r="Z327" s="199">
        <f>ВЗ!$W327*Y$13</f>
        <v>0</v>
      </c>
      <c r="AA327" s="199">
        <f>'ГС без пил 1000м гор'!$V327*AA$13</f>
        <v>0</v>
      </c>
      <c r="AB327" s="199">
        <f>'ГС без пил 1000м гор'!$W327*AA$13</f>
        <v>0</v>
      </c>
      <c r="AC327" s="199">
        <f>'ГС пил 1500м гор'!$V327*AC$13</f>
        <v>0</v>
      </c>
      <c r="AD327" s="199">
        <f>'ГС пил 1500м гор'!$W327*AC$13</f>
        <v>0</v>
      </c>
      <c r="AE327" s="199">
        <f>'ГС без пилот 1500м гор'!$V327*AE$13</f>
        <v>0</v>
      </c>
      <c r="AF327" s="199">
        <f>'ГС без пилот 1500м гор'!$W327*AE$13</f>
        <v>0</v>
      </c>
      <c r="AG327" s="199">
        <f>'ГСЮра без пил МГРП'!$V327*AG$13</f>
        <v>0</v>
      </c>
      <c r="AH327" s="199">
        <f>'ГСЮра без пил МГРП'!$W327*AG$13</f>
        <v>0</v>
      </c>
      <c r="AI327" s="199">
        <f>'ГСЮра пил МСГРП'!$V327*AI$13</f>
        <v>0</v>
      </c>
      <c r="AJ327" s="199">
        <f>'ГСЮра пил МСГРП'!$W327*AI$13</f>
        <v>0</v>
      </c>
      <c r="AK327" s="199">
        <f>'ГСЮра керн ГИС'!$V327*AK$13</f>
        <v>0</v>
      </c>
      <c r="AL327" s="199">
        <f>'ГСЮра керн ГИС'!$W327*AK$13</f>
        <v>0</v>
      </c>
      <c r="AM327" s="199">
        <f>Посл.скв.!$V327*AM$13</f>
        <v>0</v>
      </c>
      <c r="AN327" s="199">
        <f>Посл.скв.!$W327*AM$13</f>
        <v>0</v>
      </c>
      <c r="AO327" s="199">
        <f t="shared" si="62"/>
        <v>0</v>
      </c>
      <c r="AP327" s="199">
        <f t="shared" si="63"/>
        <v>0</v>
      </c>
    </row>
    <row r="328" spans="1:42" ht="14.25" outlineLevel="1">
      <c r="A328" s="202"/>
      <c r="B328" s="201"/>
      <c r="C328" s="502"/>
      <c r="D328" s="196" t="str">
        <f>'Перв. скв '!D328</f>
        <v>Комплектация обсадных колонн</v>
      </c>
      <c r="E328" s="197">
        <f>'Перв. скв '!E328</f>
        <v>0</v>
      </c>
      <c r="F328" s="198" t="str">
        <f>'Перв. скв '!F328</f>
        <v>пог.м.</v>
      </c>
      <c r="G328" s="199">
        <f>'Перв. скв '!$V328*G$13</f>
        <v>0</v>
      </c>
      <c r="H328" s="199">
        <f>'Перв. скв '!$W328*G$13</f>
        <v>0</v>
      </c>
      <c r="I328" s="199">
        <f>'2'!$V328*I$13</f>
        <v>0</v>
      </c>
      <c r="J328" s="199">
        <f>'2'!$W328*I$13</f>
        <v>0</v>
      </c>
      <c r="K328" s="199">
        <f>'3'!$V328*K$13</f>
        <v>0</v>
      </c>
      <c r="L328" s="199">
        <f>'3'!$W328*K$13</f>
        <v>0</v>
      </c>
      <c r="M328" s="199">
        <f>'4'!$V328*M$13</f>
        <v>0</v>
      </c>
      <c r="N328" s="199">
        <f>'4'!$W328*M$13</f>
        <v>0</v>
      </c>
      <c r="O328" s="199">
        <f>'5'!$V328*O$13</f>
        <v>0</v>
      </c>
      <c r="P328" s="199">
        <f>'5'!$W328*O$13</f>
        <v>0</v>
      </c>
      <c r="Q328" s="199">
        <f>'6'!$V328*Q$13</f>
        <v>0</v>
      </c>
      <c r="R328" s="199">
        <f>'6'!$W328*Q$13</f>
        <v>0</v>
      </c>
      <c r="S328" s="199">
        <f>'7'!$V328*S$13</f>
        <v>0</v>
      </c>
      <c r="T328" s="199">
        <f>'7'!$W328*S$13</f>
        <v>0</v>
      </c>
      <c r="U328" s="199">
        <f>'8'!$V328*U$13</f>
        <v>0</v>
      </c>
      <c r="V328" s="199">
        <f>'8'!$W328*U$13</f>
        <v>0</v>
      </c>
      <c r="W328" s="199">
        <f>'9'!$V328*W$13</f>
        <v>0</v>
      </c>
      <c r="X328" s="199">
        <f>'9'!$W328*W$13</f>
        <v>0</v>
      </c>
      <c r="Y328" s="199">
        <f>ВЗ!$V328*Y$13</f>
        <v>0</v>
      </c>
      <c r="Z328" s="199">
        <f>ВЗ!$W328*Y$13</f>
        <v>0</v>
      </c>
      <c r="AA328" s="199">
        <f>'ГС без пил 1000м гор'!$V328*AA$13</f>
        <v>0</v>
      </c>
      <c r="AB328" s="199">
        <f>'ГС без пил 1000м гор'!$W328*AA$13</f>
        <v>0</v>
      </c>
      <c r="AC328" s="199">
        <f>'ГС пил 1500м гор'!$V328*AC$13</f>
        <v>0</v>
      </c>
      <c r="AD328" s="199">
        <f>'ГС пил 1500м гор'!$W328*AC$13</f>
        <v>0</v>
      </c>
      <c r="AE328" s="199">
        <f>'ГС без пилот 1500м гор'!$V328*AE$13</f>
        <v>0</v>
      </c>
      <c r="AF328" s="199">
        <f>'ГС без пилот 1500м гор'!$W328*AE$13</f>
        <v>0</v>
      </c>
      <c r="AG328" s="199">
        <f>'ГСЮра без пил МГРП'!$V328*AG$13</f>
        <v>0</v>
      </c>
      <c r="AH328" s="199">
        <f>'ГСЮра без пил МГРП'!$W328*AG$13</f>
        <v>0</v>
      </c>
      <c r="AI328" s="199">
        <f>'ГСЮра пил МСГРП'!$V328*AI$13</f>
        <v>0</v>
      </c>
      <c r="AJ328" s="199">
        <f>'ГСЮра пил МСГРП'!$W328*AI$13</f>
        <v>0</v>
      </c>
      <c r="AK328" s="199">
        <f>'ГСЮра керн ГИС'!$V328*AK$13</f>
        <v>0</v>
      </c>
      <c r="AL328" s="199">
        <f>'ГСЮра керн ГИС'!$W328*AK$13</f>
        <v>0</v>
      </c>
      <c r="AM328" s="199">
        <f>Посл.скв.!$V328*AM$13</f>
        <v>0</v>
      </c>
      <c r="AN328" s="199">
        <f>Посл.скв.!$W328*AM$13</f>
        <v>0</v>
      </c>
      <c r="AO328" s="199">
        <f t="shared" si="62"/>
        <v>0</v>
      </c>
      <c r="AP328" s="199">
        <f t="shared" si="63"/>
        <v>0</v>
      </c>
    </row>
    <row r="329" spans="1:42" ht="14.25" outlineLevel="1">
      <c r="A329" s="202"/>
      <c r="B329" s="201"/>
      <c r="C329" s="502"/>
      <c r="D329" s="196" t="str">
        <f>'Перв. скв '!D329</f>
        <v>Плата за буровые отходы, вывоз и утилизацию шлама</v>
      </c>
      <c r="E329" s="197">
        <f>'Перв. скв '!E329</f>
        <v>0</v>
      </c>
      <c r="F329" s="198" t="str">
        <f>'Перв. скв '!F329</f>
        <v>скв</v>
      </c>
      <c r="G329" s="199">
        <f>'Перв. скв '!$V329*G$13</f>
        <v>0</v>
      </c>
      <c r="H329" s="199">
        <f>'Перв. скв '!$W329*G$13</f>
        <v>0</v>
      </c>
      <c r="I329" s="199">
        <f>'2'!$V329*I$13</f>
        <v>0</v>
      </c>
      <c r="J329" s="199">
        <f>'2'!$W329*I$13</f>
        <v>0</v>
      </c>
      <c r="K329" s="199">
        <f>'3'!$V329*K$13</f>
        <v>0</v>
      </c>
      <c r="L329" s="199">
        <f>'3'!$W329*K$13</f>
        <v>0</v>
      </c>
      <c r="M329" s="199">
        <f>'4'!$V329*M$13</f>
        <v>0</v>
      </c>
      <c r="N329" s="199">
        <f>'4'!$W329*M$13</f>
        <v>0</v>
      </c>
      <c r="O329" s="199">
        <f>'5'!$V329*O$13</f>
        <v>0</v>
      </c>
      <c r="P329" s="199">
        <f>'5'!$W329*O$13</f>
        <v>0</v>
      </c>
      <c r="Q329" s="199">
        <f>'6'!$V329*Q$13</f>
        <v>0</v>
      </c>
      <c r="R329" s="199">
        <f>'6'!$W329*Q$13</f>
        <v>0</v>
      </c>
      <c r="S329" s="199">
        <f>'7'!$V329*S$13</f>
        <v>0</v>
      </c>
      <c r="T329" s="199">
        <f>'7'!$W329*S$13</f>
        <v>0</v>
      </c>
      <c r="U329" s="199">
        <f>'8'!$V329*U$13</f>
        <v>0</v>
      </c>
      <c r="V329" s="199">
        <f>'8'!$W329*U$13</f>
        <v>0</v>
      </c>
      <c r="W329" s="199">
        <f>'9'!$V329*W$13</f>
        <v>0</v>
      </c>
      <c r="X329" s="199">
        <f>'9'!$W329*W$13</f>
        <v>0</v>
      </c>
      <c r="Y329" s="199">
        <f>ВЗ!$V329*Y$13</f>
        <v>0</v>
      </c>
      <c r="Z329" s="199">
        <f>ВЗ!$W329*Y$13</f>
        <v>0</v>
      </c>
      <c r="AA329" s="199">
        <f>'ГС без пил 1000м гор'!$V329*AA$13</f>
        <v>0</v>
      </c>
      <c r="AB329" s="199">
        <f>'ГС без пил 1000м гор'!$W329*AA$13</f>
        <v>0</v>
      </c>
      <c r="AC329" s="199">
        <f>'ГС пил 1500м гор'!$V329*AC$13</f>
        <v>0</v>
      </c>
      <c r="AD329" s="199">
        <f>'ГС пил 1500м гор'!$W329*AC$13</f>
        <v>0</v>
      </c>
      <c r="AE329" s="199">
        <f>'ГС без пилот 1500м гор'!$V329*AE$13</f>
        <v>0</v>
      </c>
      <c r="AF329" s="199">
        <f>'ГС без пилот 1500м гор'!$W329*AE$13</f>
        <v>0</v>
      </c>
      <c r="AG329" s="199">
        <f>'ГСЮра без пил МГРП'!$V329*AG$13</f>
        <v>0</v>
      </c>
      <c r="AH329" s="199">
        <f>'ГСЮра без пил МГРП'!$W329*AG$13</f>
        <v>0</v>
      </c>
      <c r="AI329" s="199">
        <f>'ГСЮра пил МСГРП'!$V329*AI$13</f>
        <v>0</v>
      </c>
      <c r="AJ329" s="199">
        <f>'ГСЮра пил МСГРП'!$W329*AI$13</f>
        <v>0</v>
      </c>
      <c r="AK329" s="199">
        <f>'ГСЮра керн ГИС'!$V329*AK$13</f>
        <v>0</v>
      </c>
      <c r="AL329" s="199">
        <f>'ГСЮра керн ГИС'!$W329*AK$13</f>
        <v>0</v>
      </c>
      <c r="AM329" s="199">
        <f>Посл.скв.!$V329*AM$13</f>
        <v>0</v>
      </c>
      <c r="AN329" s="199">
        <f>Посл.скв.!$W329*AM$13</f>
        <v>0</v>
      </c>
      <c r="AO329" s="199">
        <f t="shared" si="62"/>
        <v>0</v>
      </c>
      <c r="AP329" s="199">
        <f t="shared" si="63"/>
        <v>0</v>
      </c>
    </row>
    <row r="330" spans="1:42" ht="14.25" outlineLevel="1">
      <c r="A330" s="200"/>
      <c r="B330" s="239"/>
      <c r="C330" s="502"/>
      <c r="D330" s="196" t="str">
        <f>'Перв. скв '!D330</f>
        <v>Плата за вывоз бурового шлама</v>
      </c>
      <c r="E330" s="197">
        <f>'Перв. скв '!E330</f>
        <v>0</v>
      </c>
      <c r="F330" s="198" t="str">
        <f>'Перв. скв '!F330</f>
        <v>скв</v>
      </c>
      <c r="G330" s="199">
        <f>'Перв. скв '!$V330*G$13</f>
        <v>0</v>
      </c>
      <c r="H330" s="199">
        <f>'Перв. скв '!$W330*G$13</f>
        <v>0</v>
      </c>
      <c r="I330" s="199">
        <f>'2'!$V330*I$13</f>
        <v>0</v>
      </c>
      <c r="J330" s="199">
        <f>'2'!$W330*I$13</f>
        <v>0</v>
      </c>
      <c r="K330" s="199">
        <f>'3'!$V330*K$13</f>
        <v>0</v>
      </c>
      <c r="L330" s="199">
        <f>'3'!$W330*K$13</f>
        <v>0</v>
      </c>
      <c r="M330" s="199">
        <f>'4'!$V330*M$13</f>
        <v>0</v>
      </c>
      <c r="N330" s="199">
        <f>'4'!$W330*M$13</f>
        <v>0</v>
      </c>
      <c r="O330" s="199">
        <f>'5'!$V330*O$13</f>
        <v>0</v>
      </c>
      <c r="P330" s="199">
        <f>'5'!$W330*O$13</f>
        <v>0</v>
      </c>
      <c r="Q330" s="199">
        <f>'6'!$V330*Q$13</f>
        <v>0</v>
      </c>
      <c r="R330" s="199">
        <f>'6'!$W330*Q$13</f>
        <v>0</v>
      </c>
      <c r="S330" s="199">
        <f>'7'!$V330*S$13</f>
        <v>0</v>
      </c>
      <c r="T330" s="199">
        <f>'7'!$W330*S$13</f>
        <v>0</v>
      </c>
      <c r="U330" s="199">
        <f>'8'!$V330*U$13</f>
        <v>0</v>
      </c>
      <c r="V330" s="199">
        <f>'8'!$W330*U$13</f>
        <v>0</v>
      </c>
      <c r="W330" s="199">
        <f>'9'!$V330*W$13</f>
        <v>0</v>
      </c>
      <c r="X330" s="199">
        <f>'9'!$W330*W$13</f>
        <v>0</v>
      </c>
      <c r="Y330" s="199">
        <f>ВЗ!$V330*Y$13</f>
        <v>0</v>
      </c>
      <c r="Z330" s="199">
        <f>ВЗ!$W330*Y$13</f>
        <v>0</v>
      </c>
      <c r="AA330" s="199">
        <f>'ГС без пил 1000м гор'!$V330*AA$13</f>
        <v>0</v>
      </c>
      <c r="AB330" s="199">
        <f>'ГС без пил 1000м гор'!$W330*AA$13</f>
        <v>0</v>
      </c>
      <c r="AC330" s="199">
        <f>'ГС пил 1500м гор'!$V330*AC$13</f>
        <v>0</v>
      </c>
      <c r="AD330" s="199">
        <f>'ГС пил 1500м гор'!$W330*AC$13</f>
        <v>0</v>
      </c>
      <c r="AE330" s="199">
        <f>'ГС без пилот 1500м гор'!$V330*AE$13</f>
        <v>0</v>
      </c>
      <c r="AF330" s="199">
        <f>'ГС без пилот 1500м гор'!$W330*AE$13</f>
        <v>0</v>
      </c>
      <c r="AG330" s="199">
        <f>'ГСЮра без пил МГРП'!$V330*AG$13</f>
        <v>0</v>
      </c>
      <c r="AH330" s="199">
        <f>'ГСЮра без пил МГРП'!$W330*AG$13</f>
        <v>0</v>
      </c>
      <c r="AI330" s="199">
        <f>'ГСЮра пил МСГРП'!$V330*AI$13</f>
        <v>0</v>
      </c>
      <c r="AJ330" s="199">
        <f>'ГСЮра пил МСГРП'!$W330*AI$13</f>
        <v>0</v>
      </c>
      <c r="AK330" s="199">
        <f>'ГСЮра керн ГИС'!$V330*AK$13</f>
        <v>0</v>
      </c>
      <c r="AL330" s="199">
        <f>'ГСЮра керн ГИС'!$W330*AK$13</f>
        <v>0</v>
      </c>
      <c r="AM330" s="199">
        <f>Посл.скв.!$V330*AM$13</f>
        <v>0</v>
      </c>
      <c r="AN330" s="199">
        <f>Посл.скв.!$W330*AM$13</f>
        <v>0</v>
      </c>
      <c r="AO330" s="199">
        <f t="shared" si="62"/>
        <v>0</v>
      </c>
      <c r="AP330" s="199">
        <f t="shared" si="63"/>
        <v>0</v>
      </c>
    </row>
    <row r="331" spans="1:42" ht="14.25" outlineLevel="1">
      <c r="A331" s="200"/>
      <c r="B331" s="239"/>
      <c r="C331" s="502"/>
      <c r="D331" s="196" t="str">
        <f>'Перв. скв '!D331</f>
        <v>плпта за утилизацию (переработку) бурового шлама</v>
      </c>
      <c r="E331" s="197">
        <f>'Перв. скв '!E331</f>
        <v>0</v>
      </c>
      <c r="F331" s="198" t="str">
        <f>'Перв. скв '!F331</f>
        <v>м3</v>
      </c>
      <c r="G331" s="199">
        <f>'Перв. скв '!$V331*G$13</f>
        <v>0</v>
      </c>
      <c r="H331" s="199">
        <f>'Перв. скв '!$W331*G$13</f>
        <v>0</v>
      </c>
      <c r="I331" s="199">
        <f>'2'!$V331*I$13</f>
        <v>0</v>
      </c>
      <c r="J331" s="199">
        <f>'2'!$W331*I$13</f>
        <v>0</v>
      </c>
      <c r="K331" s="199">
        <f>'3'!$V331*K$13</f>
        <v>0</v>
      </c>
      <c r="L331" s="199">
        <f>'3'!$W331*K$13</f>
        <v>0</v>
      </c>
      <c r="M331" s="199">
        <f>'4'!$V331*M$13</f>
        <v>0</v>
      </c>
      <c r="N331" s="199">
        <f>'4'!$W331*M$13</f>
        <v>0</v>
      </c>
      <c r="O331" s="199">
        <f>'5'!$V331*O$13</f>
        <v>0</v>
      </c>
      <c r="P331" s="199">
        <f>'5'!$W331*O$13</f>
        <v>0</v>
      </c>
      <c r="Q331" s="199">
        <f>'6'!$V331*Q$13</f>
        <v>0</v>
      </c>
      <c r="R331" s="199">
        <f>'6'!$W331*Q$13</f>
        <v>0</v>
      </c>
      <c r="S331" s="199">
        <f>'7'!$V331*S$13</f>
        <v>0</v>
      </c>
      <c r="T331" s="199">
        <f>'7'!$W331*S$13</f>
        <v>0</v>
      </c>
      <c r="U331" s="199">
        <f>'8'!$V331*U$13</f>
        <v>0</v>
      </c>
      <c r="V331" s="199">
        <f>'8'!$W331*U$13</f>
        <v>0</v>
      </c>
      <c r="W331" s="199">
        <f>'9'!$V331*W$13</f>
        <v>0</v>
      </c>
      <c r="X331" s="199">
        <f>'9'!$W331*W$13</f>
        <v>0</v>
      </c>
      <c r="Y331" s="199">
        <f>ВЗ!$V331*Y$13</f>
        <v>0</v>
      </c>
      <c r="Z331" s="199">
        <f>ВЗ!$W331*Y$13</f>
        <v>0</v>
      </c>
      <c r="AA331" s="199">
        <f>'ГС без пил 1000м гор'!$V331*AA$13</f>
        <v>0</v>
      </c>
      <c r="AB331" s="199">
        <f>'ГС без пил 1000м гор'!$W331*AA$13</f>
        <v>0</v>
      </c>
      <c r="AC331" s="199">
        <f>'ГС пил 1500м гор'!$V331*AC$13</f>
        <v>0</v>
      </c>
      <c r="AD331" s="199">
        <f>'ГС пил 1500м гор'!$W331*AC$13</f>
        <v>0</v>
      </c>
      <c r="AE331" s="199">
        <f>'ГС без пилот 1500м гор'!$V331*AE$13</f>
        <v>0</v>
      </c>
      <c r="AF331" s="199">
        <f>'ГС без пилот 1500м гор'!$W331*AE$13</f>
        <v>0</v>
      </c>
      <c r="AG331" s="199">
        <f>'ГСЮра без пил МГРП'!$V331*AG$13</f>
        <v>0</v>
      </c>
      <c r="AH331" s="199">
        <f>'ГСЮра без пил МГРП'!$W331*AG$13</f>
        <v>0</v>
      </c>
      <c r="AI331" s="199">
        <f>'ГСЮра пил МСГРП'!$V331*AI$13</f>
        <v>0</v>
      </c>
      <c r="AJ331" s="199">
        <f>'ГСЮра пил МСГРП'!$W331*AI$13</f>
        <v>0</v>
      </c>
      <c r="AK331" s="199">
        <f>'ГСЮра керн ГИС'!$V331*AK$13</f>
        <v>0</v>
      </c>
      <c r="AL331" s="199">
        <f>'ГСЮра керн ГИС'!$W331*AK$13</f>
        <v>0</v>
      </c>
      <c r="AM331" s="199">
        <f>Посл.скв.!$V331*AM$13</f>
        <v>0</v>
      </c>
      <c r="AN331" s="199">
        <f>Посл.скв.!$W331*AM$13</f>
        <v>0</v>
      </c>
      <c r="AO331" s="199">
        <f t="shared" ref="AO331:AO339" si="64">AM331+AK331+AI331+AG331+AE331+AC331+AA331+Y331++W331+U331+S331+Q331+M331+O331+K331+I331+G331</f>
        <v>0</v>
      </c>
      <c r="AP331" s="199">
        <f t="shared" ref="AP331:AP339" si="65">AN331+AL331+AJ331+AH331+AF331+AD331+AB331+Z331++X331+V331+T331+R331+N331+P331+L331+J331+H331</f>
        <v>0</v>
      </c>
    </row>
    <row r="332" spans="1:42" ht="14.25" outlineLevel="1">
      <c r="A332" s="200"/>
      <c r="B332" s="239"/>
      <c r="C332" s="502"/>
      <c r="D332" s="196" t="str">
        <f>'Перв. скв '!D332</f>
        <v>Экологические платежи</v>
      </c>
      <c r="E332" s="197">
        <f>'Перв. скв '!E332</f>
        <v>0</v>
      </c>
      <c r="F332" s="198" t="str">
        <f>'Перв. скв '!F332</f>
        <v>скв</v>
      </c>
      <c r="G332" s="199">
        <f>'Перв. скв '!$V332*G$13</f>
        <v>0</v>
      </c>
      <c r="H332" s="199">
        <f>'Перв. скв '!$W332*G$13</f>
        <v>0</v>
      </c>
      <c r="I332" s="199">
        <f>'2'!$V332*I$13</f>
        <v>0</v>
      </c>
      <c r="J332" s="199">
        <f>'2'!$W332*I$13</f>
        <v>0</v>
      </c>
      <c r="K332" s="199">
        <f>'3'!$V332*K$13</f>
        <v>0</v>
      </c>
      <c r="L332" s="199">
        <f>'3'!$W332*K$13</f>
        <v>0</v>
      </c>
      <c r="M332" s="199">
        <f>'4'!$V332*M$13</f>
        <v>0</v>
      </c>
      <c r="N332" s="199">
        <f>'4'!$W332*M$13</f>
        <v>0</v>
      </c>
      <c r="O332" s="199">
        <f>'5'!$V332*O$13</f>
        <v>0</v>
      </c>
      <c r="P332" s="199">
        <f>'5'!$W332*O$13</f>
        <v>0</v>
      </c>
      <c r="Q332" s="199">
        <f>'6'!$V332*Q$13</f>
        <v>0</v>
      </c>
      <c r="R332" s="199">
        <f>'6'!$W332*Q$13</f>
        <v>0</v>
      </c>
      <c r="S332" s="199">
        <f>'7'!$V332*S$13</f>
        <v>0</v>
      </c>
      <c r="T332" s="199">
        <f>'7'!$W332*S$13</f>
        <v>0</v>
      </c>
      <c r="U332" s="199">
        <f>'8'!$V332*U$13</f>
        <v>0</v>
      </c>
      <c r="V332" s="199">
        <f>'8'!$W332*U$13</f>
        <v>0</v>
      </c>
      <c r="W332" s="199">
        <f>'9'!$V332*W$13</f>
        <v>0</v>
      </c>
      <c r="X332" s="199">
        <f>'9'!$W332*W$13</f>
        <v>0</v>
      </c>
      <c r="Y332" s="199">
        <f>ВЗ!$V332*Y$13</f>
        <v>0</v>
      </c>
      <c r="Z332" s="199">
        <f>ВЗ!$W332*Y$13</f>
        <v>0</v>
      </c>
      <c r="AA332" s="199">
        <f>'ГС без пил 1000м гор'!$V332*AA$13</f>
        <v>0</v>
      </c>
      <c r="AB332" s="199">
        <f>'ГС без пил 1000м гор'!$W332*AA$13</f>
        <v>0</v>
      </c>
      <c r="AC332" s="199">
        <f>'ГС пил 1500м гор'!$V332*AC$13</f>
        <v>0</v>
      </c>
      <c r="AD332" s="199">
        <f>'ГС пил 1500м гор'!$W332*AC$13</f>
        <v>0</v>
      </c>
      <c r="AE332" s="199">
        <f>'ГС без пилот 1500м гор'!$V332*AE$13</f>
        <v>0</v>
      </c>
      <c r="AF332" s="199">
        <f>'ГС без пилот 1500м гор'!$W332*AE$13</f>
        <v>0</v>
      </c>
      <c r="AG332" s="199">
        <f>'ГСЮра без пил МГРП'!$V332*AG$13</f>
        <v>0</v>
      </c>
      <c r="AH332" s="199">
        <f>'ГСЮра без пил МГРП'!$W332*AG$13</f>
        <v>0</v>
      </c>
      <c r="AI332" s="199">
        <f>'ГСЮра пил МСГРП'!$V332*AI$13</f>
        <v>0</v>
      </c>
      <c r="AJ332" s="199">
        <f>'ГСЮра пил МСГРП'!$W332*AI$13</f>
        <v>0</v>
      </c>
      <c r="AK332" s="199">
        <f>'ГСЮра керн ГИС'!$V332*AK$13</f>
        <v>0</v>
      </c>
      <c r="AL332" s="199">
        <f>'ГСЮра керн ГИС'!$W332*AK$13</f>
        <v>0</v>
      </c>
      <c r="AM332" s="199">
        <f>Посл.скв.!$V332*AM$13</f>
        <v>0</v>
      </c>
      <c r="AN332" s="199">
        <f>Посл.скв.!$W332*AM$13</f>
        <v>0</v>
      </c>
      <c r="AO332" s="199">
        <f t="shared" si="64"/>
        <v>0</v>
      </c>
      <c r="AP332" s="199">
        <f t="shared" si="65"/>
        <v>0</v>
      </c>
    </row>
    <row r="333" spans="1:42" ht="14.25" outlineLevel="1">
      <c r="A333" s="200"/>
      <c r="B333" s="239"/>
      <c r="C333" s="502"/>
      <c r="D333" s="196" t="str">
        <f>'Перв. скв '!D333</f>
        <v>Капитализация затрат УСС</v>
      </c>
      <c r="E333" s="197">
        <f>'Перв. скв '!E333</f>
        <v>0</v>
      </c>
      <c r="F333" s="198">
        <f>'Перв. скв '!F333</f>
        <v>0</v>
      </c>
      <c r="G333" s="199">
        <f>'Перв. скв '!$V333*G$13</f>
        <v>0</v>
      </c>
      <c r="H333" s="199">
        <f>'Перв. скв '!$W333*G$13</f>
        <v>0</v>
      </c>
      <c r="I333" s="199">
        <f>'2'!$V333*I$13</f>
        <v>0</v>
      </c>
      <c r="J333" s="199">
        <f>'2'!$W333*I$13</f>
        <v>0</v>
      </c>
      <c r="K333" s="199">
        <f>'3'!$V333*K$13</f>
        <v>0</v>
      </c>
      <c r="L333" s="199">
        <f>'3'!$W333*K$13</f>
        <v>0</v>
      </c>
      <c r="M333" s="199">
        <f>'4'!$V333*M$13</f>
        <v>0</v>
      </c>
      <c r="N333" s="199">
        <f>'4'!$W333*M$13</f>
        <v>0</v>
      </c>
      <c r="O333" s="199">
        <f>'5'!$V333*O$13</f>
        <v>0</v>
      </c>
      <c r="P333" s="199">
        <f>'5'!$W333*O$13</f>
        <v>0</v>
      </c>
      <c r="Q333" s="199">
        <f>'6'!$V333*Q$13</f>
        <v>0</v>
      </c>
      <c r="R333" s="199">
        <f>'6'!$W333*Q$13</f>
        <v>0</v>
      </c>
      <c r="S333" s="199">
        <f>'7'!$V333*S$13</f>
        <v>0</v>
      </c>
      <c r="T333" s="199">
        <f>'7'!$W333*S$13</f>
        <v>0</v>
      </c>
      <c r="U333" s="199">
        <f>'8'!$V333*U$13</f>
        <v>0</v>
      </c>
      <c r="V333" s="199">
        <f>'8'!$W333*U$13</f>
        <v>0</v>
      </c>
      <c r="W333" s="199">
        <f>'9'!$V333*W$13</f>
        <v>0</v>
      </c>
      <c r="X333" s="199">
        <f>'9'!$W333*W$13</f>
        <v>0</v>
      </c>
      <c r="Y333" s="199">
        <f>ВЗ!$V333*Y$13</f>
        <v>0</v>
      </c>
      <c r="Z333" s="199">
        <f>ВЗ!$W333*Y$13</f>
        <v>0</v>
      </c>
      <c r="AA333" s="199">
        <f>'ГС без пил 1000м гор'!$V333*AA$13</f>
        <v>0</v>
      </c>
      <c r="AB333" s="199">
        <f>'ГС без пил 1000м гор'!$W333*AA$13</f>
        <v>0</v>
      </c>
      <c r="AC333" s="199">
        <f>'ГС пил 1500м гор'!$V333*AC$13</f>
        <v>0</v>
      </c>
      <c r="AD333" s="199">
        <f>'ГС пил 1500м гор'!$W333*AC$13</f>
        <v>0</v>
      </c>
      <c r="AE333" s="199">
        <f>'ГС без пилот 1500м гор'!$V333*AE$13</f>
        <v>0</v>
      </c>
      <c r="AF333" s="199">
        <f>'ГС без пилот 1500м гор'!$W333*AE$13</f>
        <v>0</v>
      </c>
      <c r="AG333" s="199">
        <f>'ГСЮра без пил МГРП'!$V333*AG$13</f>
        <v>0</v>
      </c>
      <c r="AH333" s="199">
        <f>'ГСЮра без пил МГРП'!$W333*AG$13</f>
        <v>0</v>
      </c>
      <c r="AI333" s="199">
        <f>'ГСЮра пил МСГРП'!$V333*AI$13</f>
        <v>0</v>
      </c>
      <c r="AJ333" s="199">
        <f>'ГСЮра пил МСГРП'!$W333*AI$13</f>
        <v>0</v>
      </c>
      <c r="AK333" s="199">
        <f>'ГСЮра керн ГИС'!$V333*AK$13</f>
        <v>0</v>
      </c>
      <c r="AL333" s="199">
        <f>'ГСЮра керн ГИС'!$W333*AK$13</f>
        <v>0</v>
      </c>
      <c r="AM333" s="199">
        <f>Посл.скв.!$V333*AM$13</f>
        <v>0</v>
      </c>
      <c r="AN333" s="199">
        <f>Посл.скв.!$W333*AM$13</f>
        <v>0</v>
      </c>
      <c r="AO333" s="199">
        <f t="shared" si="64"/>
        <v>0</v>
      </c>
      <c r="AP333" s="199">
        <f t="shared" si="65"/>
        <v>0</v>
      </c>
    </row>
    <row r="334" spans="1:42" ht="14.25" outlineLevel="1">
      <c r="A334" s="200"/>
      <c r="B334" s="239"/>
      <c r="C334" s="502"/>
      <c r="D334" s="196" t="str">
        <f>'Перв. скв '!D334</f>
        <v>Консультационные услуги</v>
      </c>
      <c r="E334" s="197">
        <f>'Перв. скв '!E334</f>
        <v>0</v>
      </c>
      <c r="F334" s="198">
        <f>'Перв. скв '!F334</f>
        <v>0</v>
      </c>
      <c r="G334" s="199">
        <f>'Перв. скв '!$V334*G$13</f>
        <v>0</v>
      </c>
      <c r="H334" s="199">
        <f>'Перв. скв '!$W334*G$13</f>
        <v>0</v>
      </c>
      <c r="I334" s="199">
        <f>'2'!$V334*I$13</f>
        <v>0</v>
      </c>
      <c r="J334" s="199">
        <f>'2'!$W334*I$13</f>
        <v>0</v>
      </c>
      <c r="K334" s="199">
        <f>'3'!$V334*K$13</f>
        <v>0</v>
      </c>
      <c r="L334" s="199">
        <f>'3'!$W334*K$13</f>
        <v>0</v>
      </c>
      <c r="M334" s="199">
        <f>'4'!$V334*M$13</f>
        <v>0</v>
      </c>
      <c r="N334" s="199">
        <f>'4'!$W334*M$13</f>
        <v>0</v>
      </c>
      <c r="O334" s="199">
        <f>'5'!$V334*O$13</f>
        <v>0</v>
      </c>
      <c r="P334" s="199">
        <f>'5'!$W334*O$13</f>
        <v>0</v>
      </c>
      <c r="Q334" s="199">
        <f>'6'!$V334*Q$13</f>
        <v>0</v>
      </c>
      <c r="R334" s="199">
        <f>'6'!$W334*Q$13</f>
        <v>0</v>
      </c>
      <c r="S334" s="199">
        <f>'7'!$V334*S$13</f>
        <v>0</v>
      </c>
      <c r="T334" s="199">
        <f>'7'!$W334*S$13</f>
        <v>0</v>
      </c>
      <c r="U334" s="199">
        <f>'8'!$V334*U$13</f>
        <v>0</v>
      </c>
      <c r="V334" s="199">
        <f>'8'!$W334*U$13</f>
        <v>0</v>
      </c>
      <c r="W334" s="199">
        <f>'9'!$V334*W$13</f>
        <v>0</v>
      </c>
      <c r="X334" s="199">
        <f>'9'!$W334*W$13</f>
        <v>0</v>
      </c>
      <c r="Y334" s="199">
        <f>ВЗ!$V334*Y$13</f>
        <v>0</v>
      </c>
      <c r="Z334" s="199">
        <f>ВЗ!$W334*Y$13</f>
        <v>0</v>
      </c>
      <c r="AA334" s="199">
        <f>'ГС без пил 1000м гор'!$V334*AA$13</f>
        <v>0</v>
      </c>
      <c r="AB334" s="199">
        <f>'ГС без пил 1000м гор'!$W334*AA$13</f>
        <v>0</v>
      </c>
      <c r="AC334" s="199">
        <f>'ГС пил 1500м гор'!$V334*AC$13</f>
        <v>0</v>
      </c>
      <c r="AD334" s="199">
        <f>'ГС пил 1500м гор'!$W334*AC$13</f>
        <v>0</v>
      </c>
      <c r="AE334" s="199">
        <f>'ГС без пилот 1500м гор'!$V334*AE$13</f>
        <v>0</v>
      </c>
      <c r="AF334" s="199">
        <f>'ГС без пилот 1500м гор'!$W334*AE$13</f>
        <v>0</v>
      </c>
      <c r="AG334" s="199">
        <f>'ГСЮра без пил МГРП'!$V334*AG$13</f>
        <v>0</v>
      </c>
      <c r="AH334" s="199">
        <f>'ГСЮра без пил МГРП'!$W334*AG$13</f>
        <v>0</v>
      </c>
      <c r="AI334" s="199">
        <f>'ГСЮра пил МСГРП'!$V334*AI$13</f>
        <v>0</v>
      </c>
      <c r="AJ334" s="199">
        <f>'ГСЮра пил МСГРП'!$W334*AI$13</f>
        <v>0</v>
      </c>
      <c r="AK334" s="199">
        <f>'ГСЮра керн ГИС'!$V334*AK$13</f>
        <v>0</v>
      </c>
      <c r="AL334" s="199">
        <f>'ГСЮра керн ГИС'!$W334*AK$13</f>
        <v>0</v>
      </c>
      <c r="AM334" s="199">
        <f>Посл.скв.!$V334*AM$13</f>
        <v>0</v>
      </c>
      <c r="AN334" s="199">
        <f>Посл.скв.!$W334*AM$13</f>
        <v>0</v>
      </c>
      <c r="AO334" s="199">
        <f t="shared" si="64"/>
        <v>0</v>
      </c>
      <c r="AP334" s="199">
        <f t="shared" si="65"/>
        <v>0</v>
      </c>
    </row>
    <row r="335" spans="1:42" ht="14.25" outlineLevel="1">
      <c r="A335" s="200"/>
      <c r="B335" s="239"/>
      <c r="C335" s="502"/>
      <c r="D335" s="196" t="str">
        <f>'Перв. скв '!D335</f>
        <v>Прочие</v>
      </c>
      <c r="E335" s="197">
        <f>'Перв. скв '!E335</f>
        <v>0</v>
      </c>
      <c r="F335" s="198">
        <f>'Перв. скв '!F335</f>
        <v>0</v>
      </c>
      <c r="G335" s="199">
        <f>'Перв. скв '!$V335*G$13</f>
        <v>0</v>
      </c>
      <c r="H335" s="199">
        <f>'Перв. скв '!$W335*G$13</f>
        <v>0</v>
      </c>
      <c r="I335" s="199">
        <f>'2'!$V335*I$13</f>
        <v>0</v>
      </c>
      <c r="J335" s="199">
        <f>'2'!$W335*I$13</f>
        <v>0</v>
      </c>
      <c r="K335" s="199">
        <f>'3'!$V335*K$13</f>
        <v>0</v>
      </c>
      <c r="L335" s="199">
        <f>'3'!$W335*K$13</f>
        <v>0</v>
      </c>
      <c r="M335" s="199">
        <f>'4'!$V335*M$13</f>
        <v>0</v>
      </c>
      <c r="N335" s="199">
        <f>'4'!$W335*M$13</f>
        <v>0</v>
      </c>
      <c r="O335" s="199">
        <f>'5'!$V335*O$13</f>
        <v>0</v>
      </c>
      <c r="P335" s="199">
        <f>'5'!$W335*O$13</f>
        <v>0</v>
      </c>
      <c r="Q335" s="199">
        <f>'6'!$V335*Q$13</f>
        <v>0</v>
      </c>
      <c r="R335" s="199">
        <f>'6'!$W335*Q$13</f>
        <v>0</v>
      </c>
      <c r="S335" s="199">
        <f>'7'!$V335*S$13</f>
        <v>0</v>
      </c>
      <c r="T335" s="199">
        <f>'7'!$W335*S$13</f>
        <v>0</v>
      </c>
      <c r="U335" s="199">
        <f>'8'!$V335*U$13</f>
        <v>0</v>
      </c>
      <c r="V335" s="199">
        <f>'8'!$W335*U$13</f>
        <v>0</v>
      </c>
      <c r="W335" s="199">
        <f>'9'!$V335*W$13</f>
        <v>0</v>
      </c>
      <c r="X335" s="199">
        <f>'9'!$W335*W$13</f>
        <v>0</v>
      </c>
      <c r="Y335" s="199">
        <f>ВЗ!$V335*Y$13</f>
        <v>0</v>
      </c>
      <c r="Z335" s="199">
        <f>ВЗ!$W335*Y$13</f>
        <v>0</v>
      </c>
      <c r="AA335" s="199">
        <f>'ГС без пил 1000м гор'!$V335*AA$13</f>
        <v>0</v>
      </c>
      <c r="AB335" s="199">
        <f>'ГС без пил 1000м гор'!$W335*AA$13</f>
        <v>0</v>
      </c>
      <c r="AC335" s="199">
        <f>'ГС пил 1500м гор'!$V335*AC$13</f>
        <v>0</v>
      </c>
      <c r="AD335" s="199">
        <f>'ГС пил 1500м гор'!$W335*AC$13</f>
        <v>0</v>
      </c>
      <c r="AE335" s="199">
        <f>'ГС без пилот 1500м гор'!$V335*AE$13</f>
        <v>0</v>
      </c>
      <c r="AF335" s="199">
        <f>'ГС без пилот 1500м гор'!$W335*AE$13</f>
        <v>0</v>
      </c>
      <c r="AG335" s="199">
        <f>'ГСЮра без пил МГРП'!$V335*AG$13</f>
        <v>0</v>
      </c>
      <c r="AH335" s="199">
        <f>'ГСЮра без пил МГРП'!$W335*AG$13</f>
        <v>0</v>
      </c>
      <c r="AI335" s="199">
        <f>'ГСЮра пил МСГРП'!$V335*AI$13</f>
        <v>0</v>
      </c>
      <c r="AJ335" s="199">
        <f>'ГСЮра пил МСГРП'!$W335*AI$13</f>
        <v>0</v>
      </c>
      <c r="AK335" s="199">
        <f>'ГСЮра керн ГИС'!$V335*AK$13</f>
        <v>0</v>
      </c>
      <c r="AL335" s="199">
        <f>'ГСЮра керн ГИС'!$W335*AK$13</f>
        <v>0</v>
      </c>
      <c r="AM335" s="199">
        <f>Посл.скв.!$V335*AM$13</f>
        <v>0</v>
      </c>
      <c r="AN335" s="199">
        <f>Посл.скв.!$W335*AM$13</f>
        <v>0</v>
      </c>
      <c r="AO335" s="199">
        <f t="shared" si="64"/>
        <v>0</v>
      </c>
      <c r="AP335" s="199">
        <f t="shared" si="65"/>
        <v>0</v>
      </c>
    </row>
    <row r="336" spans="1:42" ht="14.25" outlineLevel="1">
      <c r="A336" s="200"/>
      <c r="B336" s="239"/>
      <c r="C336" s="502"/>
      <c r="D336" s="196">
        <f>'Перв. скв '!D336</f>
        <v>0</v>
      </c>
      <c r="E336" s="197">
        <f>'Перв. скв '!E336</f>
        <v>0</v>
      </c>
      <c r="F336" s="198">
        <f>'Перв. скв '!F336</f>
        <v>0</v>
      </c>
      <c r="G336" s="199">
        <f>'Перв. скв '!$V336*G$13</f>
        <v>0</v>
      </c>
      <c r="H336" s="199">
        <f>'Перв. скв '!$W336*G$13</f>
        <v>0</v>
      </c>
      <c r="I336" s="199">
        <f>'2'!$V336*I$13</f>
        <v>0</v>
      </c>
      <c r="J336" s="199">
        <f>'2'!$W336*I$13</f>
        <v>0</v>
      </c>
      <c r="K336" s="199">
        <f>'3'!$V336*K$13</f>
        <v>0</v>
      </c>
      <c r="L336" s="199">
        <f>'3'!$W336*K$13</f>
        <v>0</v>
      </c>
      <c r="M336" s="199">
        <f>'4'!$V336*M$13</f>
        <v>0</v>
      </c>
      <c r="N336" s="199">
        <f>'4'!$W336*M$13</f>
        <v>0</v>
      </c>
      <c r="O336" s="199">
        <f>'5'!$V336*O$13</f>
        <v>0</v>
      </c>
      <c r="P336" s="199">
        <f>'5'!$W336*O$13</f>
        <v>0</v>
      </c>
      <c r="Q336" s="199">
        <f>'6'!$V336*Q$13</f>
        <v>0</v>
      </c>
      <c r="R336" s="199">
        <f>'6'!$W336*Q$13</f>
        <v>0</v>
      </c>
      <c r="S336" s="199">
        <f>'7'!$V336*S$13</f>
        <v>0</v>
      </c>
      <c r="T336" s="199">
        <f>'7'!$W336*S$13</f>
        <v>0</v>
      </c>
      <c r="U336" s="199">
        <f>'8'!$V336*U$13</f>
        <v>0</v>
      </c>
      <c r="V336" s="199">
        <f>'8'!$W336*U$13</f>
        <v>0</v>
      </c>
      <c r="W336" s="199">
        <f>'9'!$V336*W$13</f>
        <v>0</v>
      </c>
      <c r="X336" s="199">
        <f>'9'!$W336*W$13</f>
        <v>0</v>
      </c>
      <c r="Y336" s="199">
        <f>ВЗ!$V336*Y$13</f>
        <v>0</v>
      </c>
      <c r="Z336" s="199">
        <f>ВЗ!$W336*Y$13</f>
        <v>0</v>
      </c>
      <c r="AA336" s="199">
        <f>'ГС без пил 1000м гор'!$V336*AA$13</f>
        <v>0</v>
      </c>
      <c r="AB336" s="199">
        <f>'ГС без пил 1000м гор'!$W336*AA$13</f>
        <v>0</v>
      </c>
      <c r="AC336" s="199">
        <f>'ГС пил 1500м гор'!$V336*AC$13</f>
        <v>0</v>
      </c>
      <c r="AD336" s="199">
        <f>'ГС пил 1500м гор'!$W336*AC$13</f>
        <v>0</v>
      </c>
      <c r="AE336" s="199">
        <f>'ГС без пилот 1500м гор'!$V336*AE$13</f>
        <v>0</v>
      </c>
      <c r="AF336" s="199">
        <f>'ГС без пилот 1500м гор'!$W336*AE$13</f>
        <v>0</v>
      </c>
      <c r="AG336" s="199">
        <f>'ГСЮра без пил МГРП'!$V336*AG$13</f>
        <v>0</v>
      </c>
      <c r="AH336" s="199">
        <f>'ГСЮра без пил МГРП'!$W336*AG$13</f>
        <v>0</v>
      </c>
      <c r="AI336" s="199">
        <f>'ГСЮра пил МСГРП'!$V336*AI$13</f>
        <v>0</v>
      </c>
      <c r="AJ336" s="199">
        <f>'ГСЮра пил МСГРП'!$W336*AI$13</f>
        <v>0</v>
      </c>
      <c r="AK336" s="199">
        <f>'ГСЮра керн ГИС'!$V336*AK$13</f>
        <v>0</v>
      </c>
      <c r="AL336" s="199">
        <f>'ГСЮра керн ГИС'!$W336*AK$13</f>
        <v>0</v>
      </c>
      <c r="AM336" s="199">
        <f>Посл.скв.!$V336*AM$13</f>
        <v>0</v>
      </c>
      <c r="AN336" s="199">
        <f>Посл.скв.!$W336*AM$13</f>
        <v>0</v>
      </c>
      <c r="AO336" s="199">
        <f t="shared" si="64"/>
        <v>0</v>
      </c>
      <c r="AP336" s="199">
        <f t="shared" si="65"/>
        <v>0</v>
      </c>
    </row>
    <row r="337" spans="1:42" ht="14.25" outlineLevel="1">
      <c r="A337" s="200"/>
      <c r="B337" s="239"/>
      <c r="C337" s="502"/>
      <c r="D337" s="196">
        <f>'Перв. скв '!D337</f>
        <v>0</v>
      </c>
      <c r="E337" s="197">
        <f>'Перв. скв '!E337</f>
        <v>0</v>
      </c>
      <c r="F337" s="198">
        <f>'Перв. скв '!F337</f>
        <v>0</v>
      </c>
      <c r="G337" s="199">
        <f>'Перв. скв '!$V337*G$13</f>
        <v>0</v>
      </c>
      <c r="H337" s="199">
        <f>'Перв. скв '!$W337*G$13</f>
        <v>0</v>
      </c>
      <c r="I337" s="199">
        <f>'2'!$V337*I$13</f>
        <v>0</v>
      </c>
      <c r="J337" s="199">
        <f>'2'!$W337*I$13</f>
        <v>0</v>
      </c>
      <c r="K337" s="199">
        <f>'3'!$V337*K$13</f>
        <v>0</v>
      </c>
      <c r="L337" s="199">
        <f>'3'!$W337*K$13</f>
        <v>0</v>
      </c>
      <c r="M337" s="199">
        <f>'4'!$V337*M$13</f>
        <v>0</v>
      </c>
      <c r="N337" s="199">
        <f>'4'!$W337*M$13</f>
        <v>0</v>
      </c>
      <c r="O337" s="199">
        <f>'5'!$V337*O$13</f>
        <v>0</v>
      </c>
      <c r="P337" s="199">
        <f>'5'!$W337*O$13</f>
        <v>0</v>
      </c>
      <c r="Q337" s="199">
        <f>'6'!$V337*Q$13</f>
        <v>0</v>
      </c>
      <c r="R337" s="199">
        <f>'6'!$W337*Q$13</f>
        <v>0</v>
      </c>
      <c r="S337" s="199">
        <f>'7'!$V337*S$13</f>
        <v>0</v>
      </c>
      <c r="T337" s="199">
        <f>'7'!$W337*S$13</f>
        <v>0</v>
      </c>
      <c r="U337" s="199">
        <f>'8'!$V337*U$13</f>
        <v>0</v>
      </c>
      <c r="V337" s="199">
        <f>'8'!$W337*U$13</f>
        <v>0</v>
      </c>
      <c r="W337" s="199">
        <f>'9'!$V337*W$13</f>
        <v>0</v>
      </c>
      <c r="X337" s="199">
        <f>'9'!$W337*W$13</f>
        <v>0</v>
      </c>
      <c r="Y337" s="199">
        <f>ВЗ!$V337*Y$13</f>
        <v>0</v>
      </c>
      <c r="Z337" s="199">
        <f>ВЗ!$W337*Y$13</f>
        <v>0</v>
      </c>
      <c r="AA337" s="199">
        <f>'ГС без пил 1000м гор'!$V337*AA$13</f>
        <v>0</v>
      </c>
      <c r="AB337" s="199">
        <f>'ГС без пил 1000м гор'!$W337*AA$13</f>
        <v>0</v>
      </c>
      <c r="AC337" s="199">
        <f>'ГС пил 1500м гор'!$V337*AC$13</f>
        <v>0</v>
      </c>
      <c r="AD337" s="199">
        <f>'ГС пил 1500м гор'!$W337*AC$13</f>
        <v>0</v>
      </c>
      <c r="AE337" s="199">
        <f>'ГС без пилот 1500м гор'!$V337*AE$13</f>
        <v>0</v>
      </c>
      <c r="AF337" s="199">
        <f>'ГС без пилот 1500м гор'!$W337*AE$13</f>
        <v>0</v>
      </c>
      <c r="AG337" s="199">
        <f>'ГСЮра без пил МГРП'!$V337*AG$13</f>
        <v>0</v>
      </c>
      <c r="AH337" s="199">
        <f>'ГСЮра без пил МГРП'!$W337*AG$13</f>
        <v>0</v>
      </c>
      <c r="AI337" s="199">
        <f>'ГСЮра пил МСГРП'!$V337*AI$13</f>
        <v>0</v>
      </c>
      <c r="AJ337" s="199">
        <f>'ГСЮра пил МСГРП'!$W337*AI$13</f>
        <v>0</v>
      </c>
      <c r="AK337" s="199">
        <f>'ГСЮра керн ГИС'!$V337*AK$13</f>
        <v>0</v>
      </c>
      <c r="AL337" s="199">
        <f>'ГСЮра керн ГИС'!$W337*AK$13</f>
        <v>0</v>
      </c>
      <c r="AM337" s="199">
        <f>Посл.скв.!$V337*AM$13</f>
        <v>0</v>
      </c>
      <c r="AN337" s="199">
        <f>Посл.скв.!$W337*AM$13</f>
        <v>0</v>
      </c>
      <c r="AO337" s="199">
        <f t="shared" si="64"/>
        <v>0</v>
      </c>
      <c r="AP337" s="199">
        <f t="shared" si="65"/>
        <v>0</v>
      </c>
    </row>
    <row r="338" spans="1:42" ht="14.25" outlineLevel="1">
      <c r="A338" s="200"/>
      <c r="B338" s="239"/>
      <c r="C338" s="502"/>
      <c r="D338" s="196">
        <f>'Перв. скв '!D338</f>
        <v>0</v>
      </c>
      <c r="E338" s="197">
        <f>'Перв. скв '!E338</f>
        <v>0</v>
      </c>
      <c r="F338" s="198">
        <f>'Перв. скв '!F338</f>
        <v>0</v>
      </c>
      <c r="G338" s="199">
        <f>'Перв. скв '!$V338*G$13</f>
        <v>0</v>
      </c>
      <c r="H338" s="199">
        <f>'Перв. скв '!$W338*G$13</f>
        <v>0</v>
      </c>
      <c r="I338" s="199">
        <f>'2'!$V338*I$13</f>
        <v>0</v>
      </c>
      <c r="J338" s="199">
        <f>'2'!$W338*I$13</f>
        <v>0</v>
      </c>
      <c r="K338" s="199">
        <f>'3'!$V338*K$13</f>
        <v>0</v>
      </c>
      <c r="L338" s="199">
        <f>'3'!$W338*K$13</f>
        <v>0</v>
      </c>
      <c r="M338" s="199">
        <f>'4'!$V338*M$13</f>
        <v>0</v>
      </c>
      <c r="N338" s="199">
        <f>'4'!$W338*M$13</f>
        <v>0</v>
      </c>
      <c r="O338" s="199">
        <f>'5'!$V338*O$13</f>
        <v>0</v>
      </c>
      <c r="P338" s="199">
        <f>'5'!$W338*O$13</f>
        <v>0</v>
      </c>
      <c r="Q338" s="199">
        <f>'6'!$V338*Q$13</f>
        <v>0</v>
      </c>
      <c r="R338" s="199">
        <f>'6'!$W338*Q$13</f>
        <v>0</v>
      </c>
      <c r="S338" s="199">
        <f>'7'!$V338*S$13</f>
        <v>0</v>
      </c>
      <c r="T338" s="199">
        <f>'7'!$W338*S$13</f>
        <v>0</v>
      </c>
      <c r="U338" s="199">
        <f>'8'!$V338*U$13</f>
        <v>0</v>
      </c>
      <c r="V338" s="199">
        <f>'8'!$W338*U$13</f>
        <v>0</v>
      </c>
      <c r="W338" s="199">
        <f>'9'!$V338*W$13</f>
        <v>0</v>
      </c>
      <c r="X338" s="199">
        <f>'9'!$W338*W$13</f>
        <v>0</v>
      </c>
      <c r="Y338" s="199">
        <f>ВЗ!$V338*Y$13</f>
        <v>0</v>
      </c>
      <c r="Z338" s="199">
        <f>ВЗ!$W338*Y$13</f>
        <v>0</v>
      </c>
      <c r="AA338" s="199">
        <f>'ГС без пил 1000м гор'!$V338*AA$13</f>
        <v>0</v>
      </c>
      <c r="AB338" s="199">
        <f>'ГС без пил 1000м гор'!$W338*AA$13</f>
        <v>0</v>
      </c>
      <c r="AC338" s="199">
        <f>'ГС пил 1500м гор'!$V338*AC$13</f>
        <v>0</v>
      </c>
      <c r="AD338" s="199">
        <f>'ГС пил 1500м гор'!$W338*AC$13</f>
        <v>0</v>
      </c>
      <c r="AE338" s="199">
        <f>'ГС без пилот 1500м гор'!$V338*AE$13</f>
        <v>0</v>
      </c>
      <c r="AF338" s="199">
        <f>'ГС без пилот 1500м гор'!$W338*AE$13</f>
        <v>0</v>
      </c>
      <c r="AG338" s="199">
        <f>'ГСЮра без пил МГРП'!$V338*AG$13</f>
        <v>0</v>
      </c>
      <c r="AH338" s="199">
        <f>'ГСЮра без пил МГРП'!$W338*AG$13</f>
        <v>0</v>
      </c>
      <c r="AI338" s="199">
        <f>'ГСЮра пил МСГРП'!$V338*AI$13</f>
        <v>0</v>
      </c>
      <c r="AJ338" s="199">
        <f>'ГСЮра пил МСГРП'!$W338*AI$13</f>
        <v>0</v>
      </c>
      <c r="AK338" s="199">
        <f>'ГСЮра керн ГИС'!$V338*AK$13</f>
        <v>0</v>
      </c>
      <c r="AL338" s="199">
        <f>'ГСЮра керн ГИС'!$W338*AK$13</f>
        <v>0</v>
      </c>
      <c r="AM338" s="199">
        <f>Посл.скв.!$V338*AM$13</f>
        <v>0</v>
      </c>
      <c r="AN338" s="199">
        <f>Посл.скв.!$W338*AM$13</f>
        <v>0</v>
      </c>
      <c r="AO338" s="199">
        <f t="shared" si="64"/>
        <v>0</v>
      </c>
      <c r="AP338" s="199">
        <f t="shared" si="65"/>
        <v>0</v>
      </c>
    </row>
    <row r="339" spans="1:42" ht="14.25" outlineLevel="1">
      <c r="A339" s="200"/>
      <c r="B339" s="239"/>
      <c r="C339" s="503"/>
      <c r="D339" s="196">
        <f>'Перв. скв '!D339</f>
        <v>0</v>
      </c>
      <c r="E339" s="197">
        <f>'Перв. скв '!E339</f>
        <v>0</v>
      </c>
      <c r="F339" s="198">
        <f>'Перв. скв '!F339</f>
        <v>0</v>
      </c>
      <c r="G339" s="199">
        <f>'Перв. скв '!$V339*G$13</f>
        <v>0</v>
      </c>
      <c r="H339" s="199">
        <f>'Перв. скв '!$W339*G$13</f>
        <v>0</v>
      </c>
      <c r="I339" s="199">
        <f>'2'!$V339*I$13</f>
        <v>0</v>
      </c>
      <c r="J339" s="199">
        <f>'2'!$W339*I$13</f>
        <v>0</v>
      </c>
      <c r="K339" s="199">
        <f>'3'!$V339*K$13</f>
        <v>0</v>
      </c>
      <c r="L339" s="199">
        <f>'3'!$W339*K$13</f>
        <v>0</v>
      </c>
      <c r="M339" s="199">
        <f>'4'!$V339*M$13</f>
        <v>0</v>
      </c>
      <c r="N339" s="199">
        <f>'4'!$W339*M$13</f>
        <v>0</v>
      </c>
      <c r="O339" s="199">
        <f>'5'!$V339*O$13</f>
        <v>0</v>
      </c>
      <c r="P339" s="199">
        <f>'5'!$W339*O$13</f>
        <v>0</v>
      </c>
      <c r="Q339" s="199">
        <f>'6'!$V339*Q$13</f>
        <v>0</v>
      </c>
      <c r="R339" s="199">
        <f>'6'!$W339*Q$13</f>
        <v>0</v>
      </c>
      <c r="S339" s="199">
        <f>'7'!$V339*S$13</f>
        <v>0</v>
      </c>
      <c r="T339" s="199">
        <f>'7'!$W339*S$13</f>
        <v>0</v>
      </c>
      <c r="U339" s="199">
        <f>'8'!$V339*U$13</f>
        <v>0</v>
      </c>
      <c r="V339" s="199">
        <f>'8'!$W339*U$13</f>
        <v>0</v>
      </c>
      <c r="W339" s="199">
        <f>'9'!$V339*W$13</f>
        <v>0</v>
      </c>
      <c r="X339" s="199">
        <f>'9'!$W339*W$13</f>
        <v>0</v>
      </c>
      <c r="Y339" s="199">
        <f>ВЗ!$V339*Y$13</f>
        <v>0</v>
      </c>
      <c r="Z339" s="199">
        <f>ВЗ!$W339*Y$13</f>
        <v>0</v>
      </c>
      <c r="AA339" s="199">
        <f>'ГС без пил 1000м гор'!$V339*AA$13</f>
        <v>0</v>
      </c>
      <c r="AB339" s="199">
        <f>'ГС без пил 1000м гор'!$W339*AA$13</f>
        <v>0</v>
      </c>
      <c r="AC339" s="199">
        <f>'ГС пил 1500м гор'!$V339*AC$13</f>
        <v>0</v>
      </c>
      <c r="AD339" s="199">
        <f>'ГС пил 1500м гор'!$W339*AC$13</f>
        <v>0</v>
      </c>
      <c r="AE339" s="199">
        <f>'ГС без пилот 1500м гор'!$V339*AE$13</f>
        <v>0</v>
      </c>
      <c r="AF339" s="199">
        <f>'ГС без пилот 1500м гор'!$W339*AE$13</f>
        <v>0</v>
      </c>
      <c r="AG339" s="199">
        <f>'ГСЮра без пил МГРП'!$V339*AG$13</f>
        <v>0</v>
      </c>
      <c r="AH339" s="199">
        <f>'ГСЮра без пил МГРП'!$W339*AG$13</f>
        <v>0</v>
      </c>
      <c r="AI339" s="199">
        <f>'ГСЮра пил МСГРП'!$V339*AI$13</f>
        <v>0</v>
      </c>
      <c r="AJ339" s="199">
        <f>'ГСЮра пил МСГРП'!$W339*AI$13</f>
        <v>0</v>
      </c>
      <c r="AK339" s="199">
        <f>'ГСЮра керн ГИС'!$V339*AK$13</f>
        <v>0</v>
      </c>
      <c r="AL339" s="199">
        <f>'ГСЮра керн ГИС'!$W339*AK$13</f>
        <v>0</v>
      </c>
      <c r="AM339" s="199">
        <f>Посл.скв.!$V339*AM$13</f>
        <v>0</v>
      </c>
      <c r="AN339" s="199">
        <f>Посл.скв.!$W339*AM$13</f>
        <v>0</v>
      </c>
      <c r="AO339" s="199">
        <f t="shared" si="64"/>
        <v>0</v>
      </c>
      <c r="AP339" s="199">
        <f t="shared" si="65"/>
        <v>0</v>
      </c>
    </row>
    <row r="340" spans="1:42" s="217" customFormat="1" ht="15" outlineLevel="1" thickBot="1">
      <c r="A340" s="251"/>
      <c r="B340" s="252"/>
      <c r="C340" s="253"/>
      <c r="D340" s="254"/>
      <c r="E340" s="255"/>
      <c r="F340" s="255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  <c r="AD340" s="256"/>
      <c r="AE340" s="256"/>
      <c r="AF340" s="256"/>
      <c r="AG340" s="256"/>
      <c r="AH340" s="256"/>
      <c r="AI340" s="256"/>
      <c r="AJ340" s="256"/>
      <c r="AK340" s="256"/>
      <c r="AL340" s="256"/>
      <c r="AM340" s="256"/>
      <c r="AN340" s="256"/>
      <c r="AO340" s="256"/>
      <c r="AP340" s="256"/>
    </row>
    <row r="341" spans="1:42" s="259" customFormat="1" ht="16.5">
      <c r="A341" s="257"/>
      <c r="B341" s="258"/>
      <c r="C341" s="205" t="s">
        <v>107</v>
      </c>
      <c r="D341" s="206"/>
      <c r="E341" s="480"/>
      <c r="F341" s="481"/>
      <c r="G341" s="208"/>
      <c r="H341" s="208">
        <f>SUM(H73:H340)</f>
        <v>272881150.22349381</v>
      </c>
      <c r="I341" s="208"/>
      <c r="J341" s="208">
        <f>SUM(J73:J340)</f>
        <v>0</v>
      </c>
      <c r="K341" s="208"/>
      <c r="L341" s="208">
        <f>SUM(L73:L340)</f>
        <v>0</v>
      </c>
      <c r="M341" s="208"/>
      <c r="N341" s="208">
        <f>SUM(N73:N340)</f>
        <v>0</v>
      </c>
      <c r="O341" s="208"/>
      <c r="P341" s="208">
        <f>SUM(P73:P340)</f>
        <v>0</v>
      </c>
      <c r="Q341" s="208"/>
      <c r="R341" s="208">
        <f>SUM(R73:R340)</f>
        <v>0</v>
      </c>
      <c r="S341" s="208"/>
      <c r="T341" s="208">
        <f>SUM(T73:T340)</f>
        <v>0</v>
      </c>
      <c r="U341" s="208"/>
      <c r="V341" s="208">
        <f>SUM(V73:V340)</f>
        <v>0</v>
      </c>
      <c r="W341" s="208"/>
      <c r="X341" s="208">
        <f>SUM(X73:X340)</f>
        <v>0</v>
      </c>
      <c r="Y341" s="208"/>
      <c r="Z341" s="208">
        <f>SUM(Z73:Z340)</f>
        <v>88719302.578437507</v>
      </c>
      <c r="AA341" s="208"/>
      <c r="AB341" s="208">
        <f>SUM(AB73:AB340)</f>
        <v>1211504682.6597652</v>
      </c>
      <c r="AC341" s="208"/>
      <c r="AD341" s="208">
        <f>SUM(AD73:AD340)</f>
        <v>0</v>
      </c>
      <c r="AE341" s="208"/>
      <c r="AF341" s="208">
        <f>SUM(AF73:AF340)</f>
        <v>831920388.56232071</v>
      </c>
      <c r="AG341" s="208"/>
      <c r="AH341" s="208">
        <f>SUM(AH73:AH340)</f>
        <v>1227981976.5287395</v>
      </c>
      <c r="AI341" s="208"/>
      <c r="AJ341" s="208">
        <f>SUM(AJ73:AJ340)</f>
        <v>587992646.3441087</v>
      </c>
      <c r="AK341" s="208"/>
      <c r="AL341" s="208">
        <f>SUM(AL73:AL340)</f>
        <v>201217931.9732362</v>
      </c>
      <c r="AM341" s="208"/>
      <c r="AN341" s="208">
        <f>SUM(AN73:AN340)</f>
        <v>0</v>
      </c>
      <c r="AO341" s="208"/>
      <c r="AP341" s="209">
        <f>SUM(AP73:AP340)</f>
        <v>4422218078.870101</v>
      </c>
    </row>
    <row r="342" spans="1:42" ht="14.25" thickBot="1">
      <c r="A342" s="175"/>
      <c r="B342" s="175"/>
      <c r="G342" s="260"/>
      <c r="H342" s="260"/>
    </row>
    <row r="343" spans="1:42" ht="15" thickBot="1">
      <c r="A343" s="232"/>
      <c r="B343" s="233"/>
      <c r="C343" s="473" t="s">
        <v>167</v>
      </c>
      <c r="D343" s="474"/>
      <c r="E343" s="474"/>
      <c r="F343" s="474"/>
      <c r="G343" s="473"/>
      <c r="H343" s="474"/>
      <c r="I343" s="474"/>
      <c r="J343" s="474"/>
      <c r="K343" s="473"/>
      <c r="L343" s="474"/>
      <c r="M343" s="474"/>
      <c r="N343" s="474"/>
      <c r="O343" s="473"/>
      <c r="P343" s="474"/>
      <c r="Q343" s="474"/>
      <c r="R343" s="474"/>
      <c r="S343" s="473"/>
      <c r="T343" s="474"/>
      <c r="U343" s="474"/>
      <c r="V343" s="474"/>
      <c r="W343" s="473"/>
      <c r="X343" s="474"/>
      <c r="Y343" s="474"/>
      <c r="Z343" s="474"/>
      <c r="AA343" s="473"/>
      <c r="AB343" s="474"/>
      <c r="AC343" s="474"/>
      <c r="AD343" s="474"/>
      <c r="AE343" s="473"/>
      <c r="AF343" s="474"/>
      <c r="AG343" s="474"/>
      <c r="AH343" s="474"/>
      <c r="AI343" s="473"/>
      <c r="AJ343" s="474"/>
      <c r="AK343" s="474"/>
      <c r="AL343" s="474"/>
      <c r="AM343" s="473"/>
      <c r="AN343" s="474"/>
      <c r="AO343" s="474"/>
      <c r="AP343" s="474"/>
    </row>
    <row r="344" spans="1:42" ht="15.75" outlineLevel="1" thickBot="1">
      <c r="A344" s="235"/>
      <c r="B344" s="228"/>
      <c r="C344" s="223"/>
      <c r="D344" s="193" t="s">
        <v>162</v>
      </c>
      <c r="E344" s="230"/>
      <c r="F344" s="230"/>
      <c r="G344" s="231"/>
      <c r="H344" s="231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  <c r="AJ344" s="230"/>
      <c r="AK344" s="230"/>
      <c r="AL344" s="230"/>
      <c r="AM344" s="230"/>
      <c r="AN344" s="230"/>
      <c r="AO344" s="230"/>
      <c r="AP344" s="230"/>
    </row>
    <row r="345" spans="1:42" ht="14.25" outlineLevel="1">
      <c r="A345" s="235"/>
      <c r="B345" s="228"/>
      <c r="C345" s="501" t="str">
        <f>'Перв. скв '!C345</f>
        <v>Стоимость работ/ услуг при освоении скважин</v>
      </c>
      <c r="D345" s="196" t="str">
        <f>'Перв. скв '!D345</f>
        <v>Услуги по гидроразрыву пластов</v>
      </c>
      <c r="E345" s="197">
        <f>'Перв. скв '!E345</f>
        <v>0</v>
      </c>
      <c r="F345" s="198" t="str">
        <f>'Перв. скв '!F345</f>
        <v>операция</v>
      </c>
      <c r="G345" s="199">
        <f>'Перв. скв '!$V345*G$13</f>
        <v>2</v>
      </c>
      <c r="H345" s="199">
        <f>'Перв. скв '!$W345*G$13</f>
        <v>128887462.85298696</v>
      </c>
      <c r="I345" s="199">
        <f>'2'!$V345*I$13</f>
        <v>0</v>
      </c>
      <c r="J345" s="199">
        <f>'2'!$W345*I$13</f>
        <v>0</v>
      </c>
      <c r="K345" s="199">
        <f>'3'!$V345*K$13</f>
        <v>0</v>
      </c>
      <c r="L345" s="199">
        <f>'3'!$W345*K$13</f>
        <v>0</v>
      </c>
      <c r="M345" s="199">
        <f>'4'!$V345*M$13</f>
        <v>0</v>
      </c>
      <c r="N345" s="199">
        <f>'4'!$W345*M$13</f>
        <v>0</v>
      </c>
      <c r="O345" s="199">
        <f>'5'!$V345*O$13</f>
        <v>0</v>
      </c>
      <c r="P345" s="199">
        <f>'5'!$W345*O$13</f>
        <v>0</v>
      </c>
      <c r="Q345" s="199">
        <f>'6'!$V345*Q$13</f>
        <v>0</v>
      </c>
      <c r="R345" s="199">
        <f>'6'!$W345*Q$13</f>
        <v>0</v>
      </c>
      <c r="S345" s="199">
        <f>'7'!$V345*S$13</f>
        <v>0</v>
      </c>
      <c r="T345" s="199">
        <f>'7'!$W345*S$13</f>
        <v>0</v>
      </c>
      <c r="U345" s="199">
        <f>'8'!$V345*U$13</f>
        <v>0</v>
      </c>
      <c r="V345" s="199">
        <f>'8'!$W345*U$13</f>
        <v>0</v>
      </c>
      <c r="W345" s="199">
        <f>'9'!$V345*W$13</f>
        <v>0</v>
      </c>
      <c r="X345" s="199">
        <f>'9'!$W345*W$13</f>
        <v>0</v>
      </c>
      <c r="Y345" s="199">
        <f>ВЗ!$V345*Y$13</f>
        <v>0</v>
      </c>
      <c r="Z345" s="199">
        <f>ВЗ!$W345*Y$13</f>
        <v>0</v>
      </c>
      <c r="AA345" s="199">
        <f>'ГС без пил 1000м гор'!$V345*AA$13</f>
        <v>0</v>
      </c>
      <c r="AB345" s="199">
        <f>'ГС без пил 1000м гор'!$W345*AA$13</f>
        <v>0</v>
      </c>
      <c r="AC345" s="199">
        <f>'ГС пил 1500м гор'!$V345*AC$13</f>
        <v>0</v>
      </c>
      <c r="AD345" s="199">
        <f>'ГС пил 1500м гор'!$W345*AC$13</f>
        <v>0</v>
      </c>
      <c r="AE345" s="199">
        <f>'ГС без пилот 1500м гор'!$V345*AE$13</f>
        <v>0</v>
      </c>
      <c r="AF345" s="199">
        <f>'ГС без пилот 1500м гор'!$W345*AE$13</f>
        <v>0</v>
      </c>
      <c r="AG345" s="199">
        <f>'ГСЮра без пил МГРП'!$V345*AG$13</f>
        <v>9</v>
      </c>
      <c r="AH345" s="199">
        <f>'ГСЮра без пил МГРП'!$W345*AG$13</f>
        <v>579993582.83844137</v>
      </c>
      <c r="AI345" s="199">
        <f>'ГСЮра пил МСГРП'!$V345*AI$13</f>
        <v>4</v>
      </c>
      <c r="AJ345" s="199">
        <f>'ГСЮра пил МСГРП'!$W345*AI$13</f>
        <v>209982000</v>
      </c>
      <c r="AK345" s="199">
        <f>'ГСЮра керн ГИС'!$V345*AK$13</f>
        <v>1</v>
      </c>
      <c r="AL345" s="199">
        <f>'ГСЮра керн ГИС'!$W345*AK$13</f>
        <v>52495500</v>
      </c>
      <c r="AM345" s="199">
        <f>Посл.скв.!$V345*AM$13</f>
        <v>0</v>
      </c>
      <c r="AN345" s="199">
        <f>Посл.скв.!$W345*AM$13</f>
        <v>0</v>
      </c>
      <c r="AO345" s="199">
        <f t="shared" ref="AO345:AO355" si="66">AM345+AK345+AI345+AG345+AE345+AC345+AA345+Y345++W345+U345+S345+Q345+M345+O345+K345+I345+G345</f>
        <v>16</v>
      </c>
      <c r="AP345" s="199">
        <f t="shared" ref="AP345:AP355" si="67">AN345+AL345+AJ345+AH345+AF345+AD345+AB345+Z345++X345+V345+T345+R345+N345+P345+L345+J345+H345</f>
        <v>971358545.6914283</v>
      </c>
    </row>
    <row r="346" spans="1:42" ht="14.25" outlineLevel="1">
      <c r="A346" s="202"/>
      <c r="B346" s="201"/>
      <c r="C346" s="502"/>
      <c r="D346" s="196" t="str">
        <f>'Перв. скв '!D346</f>
        <v>Услуги колтюбинга и азотной установки</v>
      </c>
      <c r="E346" s="197">
        <f>'Перв. скв '!E346</f>
        <v>0</v>
      </c>
      <c r="F346" s="198" t="str">
        <f>'Перв. скв '!F346</f>
        <v>операция</v>
      </c>
      <c r="G346" s="199">
        <f>'Перв. скв '!$V346*G$13</f>
        <v>2</v>
      </c>
      <c r="H346" s="199">
        <f>'Перв. скв '!$W346*G$13</f>
        <v>42401855.627272733</v>
      </c>
      <c r="I346" s="199">
        <f>'2'!$V346*I$13</f>
        <v>0</v>
      </c>
      <c r="J346" s="199">
        <f>'2'!$W346*I$13</f>
        <v>0</v>
      </c>
      <c r="K346" s="199">
        <f>'3'!$V346*K$13</f>
        <v>0</v>
      </c>
      <c r="L346" s="199">
        <f>'3'!$W346*K$13</f>
        <v>0</v>
      </c>
      <c r="M346" s="199">
        <f>'4'!$V346*M$13</f>
        <v>0</v>
      </c>
      <c r="N346" s="199">
        <f>'4'!$W346*M$13</f>
        <v>0</v>
      </c>
      <c r="O346" s="199">
        <f>'5'!$V346*O$13</f>
        <v>0</v>
      </c>
      <c r="P346" s="199">
        <f>'5'!$W346*O$13</f>
        <v>0</v>
      </c>
      <c r="Q346" s="199">
        <f>'6'!$V346*Q$13</f>
        <v>0</v>
      </c>
      <c r="R346" s="199">
        <f>'6'!$W346*Q$13</f>
        <v>0</v>
      </c>
      <c r="S346" s="199">
        <f>'7'!$V346*S$13</f>
        <v>0</v>
      </c>
      <c r="T346" s="199">
        <f>'7'!$W346*S$13</f>
        <v>0</v>
      </c>
      <c r="U346" s="199">
        <f>'8'!$V346*U$13</f>
        <v>0</v>
      </c>
      <c r="V346" s="199">
        <f>'8'!$W346*U$13</f>
        <v>0</v>
      </c>
      <c r="W346" s="199">
        <f>'9'!$V346*W$13</f>
        <v>0</v>
      </c>
      <c r="X346" s="199">
        <f>'9'!$W346*W$13</f>
        <v>0</v>
      </c>
      <c r="Y346" s="199">
        <f>ВЗ!$V346*Y$13</f>
        <v>0</v>
      </c>
      <c r="Z346" s="199">
        <f>ВЗ!$W346*Y$13</f>
        <v>0</v>
      </c>
      <c r="AA346" s="199">
        <f>'ГС без пил 1000м гор'!$V346*AA$13</f>
        <v>0</v>
      </c>
      <c r="AB346" s="199">
        <f>'ГС без пил 1000м гор'!$W346*AA$13</f>
        <v>0</v>
      </c>
      <c r="AC346" s="199">
        <f>'ГС пил 1500м гор'!$V346*AC$13</f>
        <v>0</v>
      </c>
      <c r="AD346" s="199">
        <f>'ГС пил 1500м гор'!$W346*AC$13</f>
        <v>0</v>
      </c>
      <c r="AE346" s="199">
        <f>'ГС без пилот 1500м гор'!$V346*AE$13</f>
        <v>0</v>
      </c>
      <c r="AF346" s="199">
        <f>'ГС без пилот 1500м гор'!$W346*AE$13</f>
        <v>0</v>
      </c>
      <c r="AG346" s="199">
        <f>'ГСЮра без пил МГРП'!$V346*AG$13</f>
        <v>9</v>
      </c>
      <c r="AH346" s="199">
        <f>'ГСЮра без пил МГРП'!$W346*AG$13</f>
        <v>190808350.32272729</v>
      </c>
      <c r="AI346" s="199">
        <f>'ГСЮра пил МСГРП'!$V346*AI$13</f>
        <v>4</v>
      </c>
      <c r="AJ346" s="199">
        <f>'ГСЮра пил МСГРП'!$W346*AI$13</f>
        <v>44800000</v>
      </c>
      <c r="AK346" s="199">
        <f>'ГСЮра керн ГИС'!$V346*AK$13</f>
        <v>1</v>
      </c>
      <c r="AL346" s="199">
        <f>'ГСЮра керн ГИС'!$W346*AK$13</f>
        <v>0</v>
      </c>
      <c r="AM346" s="199">
        <f>Посл.скв.!$V346*AM$13</f>
        <v>0</v>
      </c>
      <c r="AN346" s="199">
        <f>Посл.скв.!$W346*AM$13</f>
        <v>0</v>
      </c>
      <c r="AO346" s="199">
        <f t="shared" si="66"/>
        <v>16</v>
      </c>
      <c r="AP346" s="199">
        <f t="shared" si="67"/>
        <v>278010205.95000005</v>
      </c>
    </row>
    <row r="347" spans="1:42" ht="14.25" outlineLevel="1">
      <c r="A347" s="202"/>
      <c r="B347" s="201"/>
      <c r="C347" s="502"/>
      <c r="D347" s="196" t="str">
        <f>'Перв. скв '!D347</f>
        <v>Услуги бригад по капитальному ремонту скважин</v>
      </c>
      <c r="E347" s="197">
        <f>'Перв. скв '!E347</f>
        <v>0</v>
      </c>
      <c r="F347" s="198" t="str">
        <f>'Перв. скв '!F347</f>
        <v>бр.ч.</v>
      </c>
      <c r="G347" s="199">
        <f>'Перв. скв '!$V347*G$13</f>
        <v>516</v>
      </c>
      <c r="H347" s="199">
        <f>'Перв. скв '!$W347*G$13</f>
        <v>8478012.4581818171</v>
      </c>
      <c r="I347" s="199">
        <f>'2'!$V347*I$13</f>
        <v>0</v>
      </c>
      <c r="J347" s="199">
        <f>'2'!$W347*I$13</f>
        <v>0</v>
      </c>
      <c r="K347" s="199">
        <f>'3'!$V347*K$13</f>
        <v>0</v>
      </c>
      <c r="L347" s="199">
        <f>'3'!$W347*K$13</f>
        <v>0</v>
      </c>
      <c r="M347" s="199">
        <f>'4'!$V347*M$13</f>
        <v>0</v>
      </c>
      <c r="N347" s="199">
        <f>'4'!$W347*M$13</f>
        <v>0</v>
      </c>
      <c r="O347" s="199">
        <f>'5'!$V347*O$13</f>
        <v>0</v>
      </c>
      <c r="P347" s="199">
        <f>'5'!$W347*O$13</f>
        <v>0</v>
      </c>
      <c r="Q347" s="199">
        <f>'6'!$V347*Q$13</f>
        <v>0</v>
      </c>
      <c r="R347" s="199">
        <f>'6'!$W347*Q$13</f>
        <v>0</v>
      </c>
      <c r="S347" s="199">
        <f>'7'!$V347*S$13</f>
        <v>0</v>
      </c>
      <c r="T347" s="199">
        <f>'7'!$W347*S$13</f>
        <v>0</v>
      </c>
      <c r="U347" s="199">
        <f>'8'!$V347*U$13</f>
        <v>0</v>
      </c>
      <c r="V347" s="199">
        <f>'8'!$W347*U$13</f>
        <v>0</v>
      </c>
      <c r="W347" s="199">
        <f>'9'!$V347*W$13</f>
        <v>0</v>
      </c>
      <c r="X347" s="199">
        <f>'9'!$W347*W$13</f>
        <v>0</v>
      </c>
      <c r="Y347" s="199">
        <f>ВЗ!$V347*Y$13</f>
        <v>516</v>
      </c>
      <c r="Z347" s="199">
        <f>ВЗ!$W347*Y$13</f>
        <v>18286232.280000001</v>
      </c>
      <c r="AA347" s="199">
        <f>'ГС без пил 1000м гор'!$V347*AA$13</f>
        <v>2064</v>
      </c>
      <c r="AB347" s="199">
        <f>'ГС без пил 1000м гор'!$W347*AA$13</f>
        <v>40347817.649999999</v>
      </c>
      <c r="AC347" s="199">
        <f>'ГС пил 1500м гор'!$V347*AC$13</f>
        <v>0</v>
      </c>
      <c r="AD347" s="199">
        <f>'ГС пил 1500м гор'!$W347*AC$13</f>
        <v>0</v>
      </c>
      <c r="AE347" s="199">
        <f>'ГС без пилот 1500м гор'!$V347*AE$13</f>
        <v>1548</v>
      </c>
      <c r="AF347" s="199">
        <f>'ГС без пилот 1500м гор'!$W347*AE$13</f>
        <v>27172663.600000001</v>
      </c>
      <c r="AG347" s="199">
        <f>'ГСЮра без пил МГРП'!$V347*AG$13</f>
        <v>2322</v>
      </c>
      <c r="AH347" s="199">
        <f>'ГСЮра без пил МГРП'!$W347*AG$13</f>
        <v>38151056.061818175</v>
      </c>
      <c r="AI347" s="199">
        <f>'ГСЮра пил МСГРП'!$V347*AI$13</f>
        <v>1032</v>
      </c>
      <c r="AJ347" s="199">
        <f>'ГСЮра пил МСГРП'!$W347*AI$13</f>
        <v>19519248</v>
      </c>
      <c r="AK347" s="199">
        <f>'ГСЮра керн ГИС'!$V347*AK$13</f>
        <v>258</v>
      </c>
      <c r="AL347" s="199">
        <f>'ГСЮра керн ГИС'!$W347*AK$13</f>
        <v>4879812</v>
      </c>
      <c r="AM347" s="199">
        <f>Посл.скв.!$V347*AM$13</f>
        <v>0</v>
      </c>
      <c r="AN347" s="199">
        <f>Посл.скв.!$W347*AM$13</f>
        <v>0</v>
      </c>
      <c r="AO347" s="199">
        <f t="shared" si="66"/>
        <v>8256</v>
      </c>
      <c r="AP347" s="199">
        <f t="shared" si="67"/>
        <v>156834842.05000001</v>
      </c>
    </row>
    <row r="348" spans="1:42" ht="14.25" outlineLevel="1">
      <c r="A348" s="202"/>
      <c r="B348" s="201"/>
      <c r="C348" s="502"/>
      <c r="D348" s="196" t="str">
        <f>'Перв. скв '!D348</f>
        <v>Услуги бригад по подземному ремонту скважин</v>
      </c>
      <c r="E348" s="197">
        <f>'Перв. скв '!E348</f>
        <v>0</v>
      </c>
      <c r="F348" s="198" t="str">
        <f>'Перв. скв '!F348</f>
        <v>бр.ч.</v>
      </c>
      <c r="G348" s="199">
        <f>'Перв. скв '!$V348*G$13</f>
        <v>0</v>
      </c>
      <c r="H348" s="199">
        <f>'Перв. скв '!$W348*G$13</f>
        <v>0</v>
      </c>
      <c r="I348" s="199">
        <f>'2'!$V348*I$13</f>
        <v>0</v>
      </c>
      <c r="J348" s="199">
        <f>'2'!$W348*I$13</f>
        <v>0</v>
      </c>
      <c r="K348" s="199">
        <f>'3'!$V348*K$13</f>
        <v>0</v>
      </c>
      <c r="L348" s="199">
        <f>'3'!$W348*K$13</f>
        <v>0</v>
      </c>
      <c r="M348" s="199">
        <f>'4'!$V348*M$13</f>
        <v>0</v>
      </c>
      <c r="N348" s="199">
        <f>'4'!$W348*M$13</f>
        <v>0</v>
      </c>
      <c r="O348" s="199">
        <f>'5'!$V348*O$13</f>
        <v>0</v>
      </c>
      <c r="P348" s="199">
        <f>'5'!$W348*O$13</f>
        <v>0</v>
      </c>
      <c r="Q348" s="199">
        <f>'6'!$V348*Q$13</f>
        <v>0</v>
      </c>
      <c r="R348" s="199">
        <f>'6'!$W348*Q$13</f>
        <v>0</v>
      </c>
      <c r="S348" s="199">
        <f>'7'!$V348*S$13</f>
        <v>0</v>
      </c>
      <c r="T348" s="199">
        <f>'7'!$W348*S$13</f>
        <v>0</v>
      </c>
      <c r="U348" s="199">
        <f>'8'!$V348*U$13</f>
        <v>0</v>
      </c>
      <c r="V348" s="199">
        <f>'8'!$W348*U$13</f>
        <v>0</v>
      </c>
      <c r="W348" s="199">
        <f>'9'!$V348*W$13</f>
        <v>0</v>
      </c>
      <c r="X348" s="199">
        <f>'9'!$W348*W$13</f>
        <v>0</v>
      </c>
      <c r="Y348" s="199">
        <f>ВЗ!$V348*Y$13</f>
        <v>0</v>
      </c>
      <c r="Z348" s="199">
        <f>ВЗ!$W348*Y$13</f>
        <v>0</v>
      </c>
      <c r="AA348" s="199">
        <f>'ГС без пил 1000м гор'!$V348*AA$13</f>
        <v>0</v>
      </c>
      <c r="AB348" s="199">
        <f>'ГС без пил 1000м гор'!$W348*AA$13</f>
        <v>0</v>
      </c>
      <c r="AC348" s="199">
        <f>'ГС пил 1500м гор'!$V348*AC$13</f>
        <v>0</v>
      </c>
      <c r="AD348" s="199">
        <f>'ГС пил 1500м гор'!$W348*AC$13</f>
        <v>0</v>
      </c>
      <c r="AE348" s="199">
        <f>'ГС без пилот 1500м гор'!$V348*AE$13</f>
        <v>0</v>
      </c>
      <c r="AF348" s="199">
        <f>'ГС без пилот 1500м гор'!$W348*AE$13</f>
        <v>0</v>
      </c>
      <c r="AG348" s="199">
        <f>'ГСЮра без пил МГРП'!$V348*AG$13</f>
        <v>0</v>
      </c>
      <c r="AH348" s="199">
        <f>'ГСЮра без пил МГРП'!$W348*AG$13</f>
        <v>0</v>
      </c>
      <c r="AI348" s="199">
        <f>'ГСЮра пил МСГРП'!$V348*AI$13</f>
        <v>0</v>
      </c>
      <c r="AJ348" s="199">
        <f>'ГСЮра пил МСГРП'!$W348*AI$13</f>
        <v>0</v>
      </c>
      <c r="AK348" s="199">
        <f>'ГСЮра керн ГИС'!$V348*AK$13</f>
        <v>0</v>
      </c>
      <c r="AL348" s="199">
        <f>'ГСЮра керн ГИС'!$W348*AK$13</f>
        <v>0</v>
      </c>
      <c r="AM348" s="199">
        <f>Посл.скв.!$V348*AM$13</f>
        <v>0</v>
      </c>
      <c r="AN348" s="199">
        <f>Посл.скв.!$W348*AM$13</f>
        <v>0</v>
      </c>
      <c r="AO348" s="199">
        <f t="shared" si="66"/>
        <v>0</v>
      </c>
      <c r="AP348" s="199">
        <f t="shared" si="67"/>
        <v>0</v>
      </c>
    </row>
    <row r="349" spans="1:42" ht="14.25" outlineLevel="1">
      <c r="A349" s="202"/>
      <c r="B349" s="201"/>
      <c r="C349" s="502"/>
      <c r="D349" s="196" t="str">
        <f>'Перв. скв '!D349</f>
        <v>Прочие услуги по ремонту скважин</v>
      </c>
      <c r="E349" s="197">
        <f>'Перв. скв '!E349</f>
        <v>0</v>
      </c>
      <c r="F349" s="198" t="str">
        <f>'Перв. скв '!F349</f>
        <v>операция</v>
      </c>
      <c r="G349" s="199">
        <f>'Перв. скв '!$V349*G$13</f>
        <v>0</v>
      </c>
      <c r="H349" s="199">
        <f>'Перв. скв '!$W349*G$13</f>
        <v>0</v>
      </c>
      <c r="I349" s="199">
        <f>'2'!$V349*I$13</f>
        <v>0</v>
      </c>
      <c r="J349" s="199">
        <f>'2'!$W349*I$13</f>
        <v>0</v>
      </c>
      <c r="K349" s="199">
        <f>'3'!$V349*K$13</f>
        <v>0</v>
      </c>
      <c r="L349" s="199">
        <f>'3'!$W349*K$13</f>
        <v>0</v>
      </c>
      <c r="M349" s="199">
        <f>'4'!$V349*M$13</f>
        <v>0</v>
      </c>
      <c r="N349" s="199">
        <f>'4'!$W349*M$13</f>
        <v>0</v>
      </c>
      <c r="O349" s="199">
        <f>'5'!$V349*O$13</f>
        <v>0</v>
      </c>
      <c r="P349" s="199">
        <f>'5'!$W349*O$13</f>
        <v>0</v>
      </c>
      <c r="Q349" s="199">
        <f>'6'!$V349*Q$13</f>
        <v>0</v>
      </c>
      <c r="R349" s="199">
        <f>'6'!$W349*Q$13</f>
        <v>0</v>
      </c>
      <c r="S349" s="199">
        <f>'7'!$V349*S$13</f>
        <v>0</v>
      </c>
      <c r="T349" s="199">
        <f>'7'!$W349*S$13</f>
        <v>0</v>
      </c>
      <c r="U349" s="199">
        <f>'8'!$V349*U$13</f>
        <v>0</v>
      </c>
      <c r="V349" s="199">
        <f>'8'!$W349*U$13</f>
        <v>0</v>
      </c>
      <c r="W349" s="199">
        <f>'9'!$V349*W$13</f>
        <v>0</v>
      </c>
      <c r="X349" s="199">
        <f>'9'!$W349*W$13</f>
        <v>0</v>
      </c>
      <c r="Y349" s="199">
        <f>ВЗ!$V349*Y$13</f>
        <v>0</v>
      </c>
      <c r="Z349" s="199">
        <f>ВЗ!$W349*Y$13</f>
        <v>0</v>
      </c>
      <c r="AA349" s="199">
        <f>'ГС без пил 1000м гор'!$V349*AA$13</f>
        <v>0</v>
      </c>
      <c r="AB349" s="199">
        <f>'ГС без пил 1000м гор'!$W349*AA$13</f>
        <v>0</v>
      </c>
      <c r="AC349" s="199">
        <f>'ГС пил 1500м гор'!$V349*AC$13</f>
        <v>0</v>
      </c>
      <c r="AD349" s="199">
        <f>'ГС пил 1500м гор'!$W349*AC$13</f>
        <v>0</v>
      </c>
      <c r="AE349" s="199">
        <f>'ГС без пилот 1500м гор'!$V349*AE$13</f>
        <v>0</v>
      </c>
      <c r="AF349" s="199">
        <f>'ГС без пилот 1500м гор'!$W349*AE$13</f>
        <v>0</v>
      </c>
      <c r="AG349" s="199">
        <f>'ГСЮра без пил МГРП'!$V349*AG$13</f>
        <v>0</v>
      </c>
      <c r="AH349" s="199">
        <f>'ГСЮра без пил МГРП'!$W349*AG$13</f>
        <v>0</v>
      </c>
      <c r="AI349" s="199">
        <f>'ГСЮра пил МСГРП'!$V349*AI$13</f>
        <v>0</v>
      </c>
      <c r="AJ349" s="199">
        <f>'ГСЮра пил МСГРП'!$W349*AI$13</f>
        <v>0</v>
      </c>
      <c r="AK349" s="199">
        <f>'ГСЮра керн ГИС'!$V349*AK$13</f>
        <v>0</v>
      </c>
      <c r="AL349" s="199">
        <f>'ГСЮра керн ГИС'!$W349*AK$13</f>
        <v>0</v>
      </c>
      <c r="AM349" s="199">
        <f>Посл.скв.!$V349*AM$13</f>
        <v>0</v>
      </c>
      <c r="AN349" s="199">
        <f>Посл.скв.!$W349*AM$13</f>
        <v>0</v>
      </c>
      <c r="AO349" s="199">
        <f t="shared" si="66"/>
        <v>0</v>
      </c>
      <c r="AP349" s="199">
        <f t="shared" si="67"/>
        <v>0</v>
      </c>
    </row>
    <row r="350" spans="1:42" ht="14.25" outlineLevel="1">
      <c r="A350" s="202"/>
      <c r="B350" s="201"/>
      <c r="C350" s="502"/>
      <c r="D350" s="196" t="str">
        <f>'Перв. скв '!D350</f>
        <v>Проппант</v>
      </c>
      <c r="E350" s="197">
        <f>'Перв. скв '!E350</f>
        <v>0</v>
      </c>
      <c r="F350" s="198" t="str">
        <f>'Перв. скв '!F350</f>
        <v>тн</v>
      </c>
      <c r="G350" s="199">
        <f>'Перв. скв '!$V350*G$13</f>
        <v>200</v>
      </c>
      <c r="H350" s="199">
        <f>'Перв. скв '!$W350*G$13</f>
        <v>6852343.6363636367</v>
      </c>
      <c r="I350" s="199">
        <f>'2'!$V350*I$13</f>
        <v>0</v>
      </c>
      <c r="J350" s="199">
        <f>'2'!$W350*I$13</f>
        <v>0</v>
      </c>
      <c r="K350" s="199">
        <f>'3'!$V350*K$13</f>
        <v>0</v>
      </c>
      <c r="L350" s="199">
        <f>'3'!$W350*K$13</f>
        <v>0</v>
      </c>
      <c r="M350" s="199">
        <f>'4'!$V350*M$13</f>
        <v>0</v>
      </c>
      <c r="N350" s="199">
        <f>'4'!$W350*M$13</f>
        <v>0</v>
      </c>
      <c r="O350" s="199">
        <f>'5'!$V350*O$13</f>
        <v>0</v>
      </c>
      <c r="P350" s="199">
        <f>'5'!$W350*O$13</f>
        <v>0</v>
      </c>
      <c r="Q350" s="199">
        <f>'6'!$V350*Q$13</f>
        <v>0</v>
      </c>
      <c r="R350" s="199">
        <f>'6'!$W350*Q$13</f>
        <v>0</v>
      </c>
      <c r="S350" s="199">
        <f>'7'!$V350*S$13</f>
        <v>0</v>
      </c>
      <c r="T350" s="199">
        <f>'7'!$W350*S$13</f>
        <v>0</v>
      </c>
      <c r="U350" s="199">
        <f>'8'!$V350*U$13</f>
        <v>0</v>
      </c>
      <c r="V350" s="199">
        <f>'8'!$W350*U$13</f>
        <v>0</v>
      </c>
      <c r="W350" s="199">
        <f>'9'!$V350*W$13</f>
        <v>0</v>
      </c>
      <c r="X350" s="199">
        <f>'9'!$W350*W$13</f>
        <v>0</v>
      </c>
      <c r="Y350" s="199">
        <f>ВЗ!$V350*Y$13</f>
        <v>0</v>
      </c>
      <c r="Z350" s="199">
        <f>ВЗ!$W350*Y$13</f>
        <v>0</v>
      </c>
      <c r="AA350" s="199">
        <f>'ГС без пил 1000м гор'!$V350*AA$13</f>
        <v>0</v>
      </c>
      <c r="AB350" s="199">
        <f>'ГС без пил 1000м гор'!$W350*AA$13</f>
        <v>0</v>
      </c>
      <c r="AC350" s="199">
        <f>'ГС пил 1500м гор'!$V350*AC$13</f>
        <v>0</v>
      </c>
      <c r="AD350" s="199">
        <f>'ГС пил 1500м гор'!$W350*AC$13</f>
        <v>0</v>
      </c>
      <c r="AE350" s="199">
        <f>'ГС без пилот 1500м гор'!$V350*AE$13</f>
        <v>0</v>
      </c>
      <c r="AF350" s="199">
        <f>'ГС без пилот 1500м гор'!$W350*AE$13</f>
        <v>0</v>
      </c>
      <c r="AG350" s="199">
        <f>'ГСЮра без пил МГРП'!$V350*AG$13</f>
        <v>900</v>
      </c>
      <c r="AH350" s="199">
        <f>'ГСЮра без пил МГРП'!$W350*AG$13</f>
        <v>30835546.363636367</v>
      </c>
      <c r="AI350" s="199">
        <f>'ГСЮра пил МСГРП'!$V350*AI$13</f>
        <v>400</v>
      </c>
      <c r="AJ350" s="199">
        <f>'ГСЮра пил МСГРП'!$W350*AI$13</f>
        <v>18070300</v>
      </c>
      <c r="AK350" s="199">
        <f>'ГСЮра керн ГИС'!$V350*AK$13</f>
        <v>100</v>
      </c>
      <c r="AL350" s="199">
        <f>'ГСЮра керн ГИС'!$W350*AK$13</f>
        <v>4517575</v>
      </c>
      <c r="AM350" s="199">
        <f>Посл.скв.!$V350*AM$13</f>
        <v>0</v>
      </c>
      <c r="AN350" s="199">
        <f>Посл.скв.!$W350*AM$13</f>
        <v>0</v>
      </c>
      <c r="AO350" s="199">
        <f t="shared" si="66"/>
        <v>1600</v>
      </c>
      <c r="AP350" s="199">
        <f t="shared" si="67"/>
        <v>60275765</v>
      </c>
    </row>
    <row r="351" spans="1:42" ht="14.25" outlineLevel="1">
      <c r="A351" s="202"/>
      <c r="B351" s="201"/>
      <c r="C351" s="502"/>
      <c r="D351" s="196" t="str">
        <f>'Перв. скв '!D351</f>
        <v>Жидкий азот</v>
      </c>
      <c r="E351" s="197">
        <f>'Перв. скв '!E351</f>
        <v>0</v>
      </c>
      <c r="F351" s="198" t="str">
        <f>'Перв. скв '!F351</f>
        <v>м3</v>
      </c>
      <c r="G351" s="199">
        <f>'Перв. скв '!$V351*G$13</f>
        <v>0</v>
      </c>
      <c r="H351" s="199">
        <f>'Перв. скв '!$W351*G$13</f>
        <v>0</v>
      </c>
      <c r="I351" s="199">
        <f>'2'!$V351*I$13</f>
        <v>0</v>
      </c>
      <c r="J351" s="199">
        <f>'2'!$W351*I$13</f>
        <v>0</v>
      </c>
      <c r="K351" s="199">
        <f>'3'!$V351*K$13</f>
        <v>0</v>
      </c>
      <c r="L351" s="199">
        <f>'3'!$W351*K$13</f>
        <v>0</v>
      </c>
      <c r="M351" s="199">
        <f>'4'!$V351*M$13</f>
        <v>0</v>
      </c>
      <c r="N351" s="199">
        <f>'4'!$W351*M$13</f>
        <v>0</v>
      </c>
      <c r="O351" s="199">
        <f>'5'!$V351*O$13</f>
        <v>0</v>
      </c>
      <c r="P351" s="199">
        <f>'5'!$W351*O$13</f>
        <v>0</v>
      </c>
      <c r="Q351" s="199">
        <f>'6'!$V351*Q$13</f>
        <v>0</v>
      </c>
      <c r="R351" s="199">
        <f>'6'!$W351*Q$13</f>
        <v>0</v>
      </c>
      <c r="S351" s="199">
        <f>'7'!$V351*S$13</f>
        <v>0</v>
      </c>
      <c r="T351" s="199">
        <f>'7'!$W351*S$13</f>
        <v>0</v>
      </c>
      <c r="U351" s="199">
        <f>'8'!$V351*U$13</f>
        <v>0</v>
      </c>
      <c r="V351" s="199">
        <f>'8'!$W351*U$13</f>
        <v>0</v>
      </c>
      <c r="W351" s="199">
        <f>'9'!$V351*W$13</f>
        <v>0</v>
      </c>
      <c r="X351" s="199">
        <f>'9'!$W351*W$13</f>
        <v>0</v>
      </c>
      <c r="Y351" s="199">
        <f>ВЗ!$V351*Y$13</f>
        <v>0</v>
      </c>
      <c r="Z351" s="199">
        <f>ВЗ!$W351*Y$13</f>
        <v>0</v>
      </c>
      <c r="AA351" s="199">
        <f>'ГС без пил 1000м гор'!$V351*AA$13</f>
        <v>0</v>
      </c>
      <c r="AB351" s="199">
        <f>'ГС без пил 1000м гор'!$W351*AA$13</f>
        <v>0</v>
      </c>
      <c r="AC351" s="199">
        <f>'ГС пил 1500м гор'!$V351*AC$13</f>
        <v>0</v>
      </c>
      <c r="AD351" s="199">
        <f>'ГС пил 1500м гор'!$W351*AC$13</f>
        <v>0</v>
      </c>
      <c r="AE351" s="199">
        <f>'ГС без пилот 1500м гор'!$V351*AE$13</f>
        <v>0</v>
      </c>
      <c r="AF351" s="199">
        <f>'ГС без пилот 1500м гор'!$W351*AE$13</f>
        <v>0</v>
      </c>
      <c r="AG351" s="199">
        <f>'ГСЮра без пил МГРП'!$V351*AG$13</f>
        <v>0</v>
      </c>
      <c r="AH351" s="199">
        <f>'ГСЮра без пил МГРП'!$W351*AG$13</f>
        <v>0</v>
      </c>
      <c r="AI351" s="199">
        <f>'ГСЮра пил МСГРП'!$V351*AI$13</f>
        <v>0</v>
      </c>
      <c r="AJ351" s="199">
        <f>'ГСЮра пил МСГРП'!$W351*AI$13</f>
        <v>0</v>
      </c>
      <c r="AK351" s="199">
        <f>'ГСЮра керн ГИС'!$V351*AK$13</f>
        <v>0</v>
      </c>
      <c r="AL351" s="199">
        <f>'ГСЮра керн ГИС'!$W351*AK$13</f>
        <v>0</v>
      </c>
      <c r="AM351" s="199">
        <f>Посл.скв.!$V351*AM$13</f>
        <v>0</v>
      </c>
      <c r="AN351" s="199">
        <f>Посл.скв.!$W351*AM$13</f>
        <v>0</v>
      </c>
      <c r="AO351" s="199">
        <f t="shared" si="66"/>
        <v>0</v>
      </c>
      <c r="AP351" s="199">
        <f t="shared" si="67"/>
        <v>0</v>
      </c>
    </row>
    <row r="352" spans="1:42" ht="14.25" outlineLevel="1">
      <c r="A352" s="202"/>
      <c r="B352" s="201"/>
      <c r="C352" s="502"/>
      <c r="D352" s="196" t="str">
        <f>'Перв. скв '!D352</f>
        <v>Технологическая жидкость глушения</v>
      </c>
      <c r="E352" s="197">
        <f>'Перв. скв '!E352</f>
        <v>0</v>
      </c>
      <c r="F352" s="198" t="str">
        <f>'Перв. скв '!F352</f>
        <v>м4</v>
      </c>
      <c r="G352" s="199">
        <f>'Перв. скв '!$V352*G$13</f>
        <v>0</v>
      </c>
      <c r="H352" s="199">
        <f>'Перв. скв '!$W352*G$13</f>
        <v>0</v>
      </c>
      <c r="I352" s="199">
        <f>'2'!$V352*I$13</f>
        <v>0</v>
      </c>
      <c r="J352" s="199">
        <f>'2'!$W352*I$13</f>
        <v>0</v>
      </c>
      <c r="K352" s="199">
        <f>'3'!$V352*K$13</f>
        <v>0</v>
      </c>
      <c r="L352" s="199">
        <f>'3'!$W352*K$13</f>
        <v>0</v>
      </c>
      <c r="M352" s="199">
        <f>'4'!$V352*M$13</f>
        <v>0</v>
      </c>
      <c r="N352" s="199">
        <f>'4'!$W352*M$13</f>
        <v>0</v>
      </c>
      <c r="O352" s="199">
        <f>'5'!$V352*O$13</f>
        <v>0</v>
      </c>
      <c r="P352" s="199">
        <f>'5'!$W352*O$13</f>
        <v>0</v>
      </c>
      <c r="Q352" s="199">
        <f>'6'!$V352*Q$13</f>
        <v>0</v>
      </c>
      <c r="R352" s="199">
        <f>'6'!$W352*Q$13</f>
        <v>0</v>
      </c>
      <c r="S352" s="199">
        <f>'7'!$V352*S$13</f>
        <v>0</v>
      </c>
      <c r="T352" s="199">
        <f>'7'!$W352*S$13</f>
        <v>0</v>
      </c>
      <c r="U352" s="199">
        <f>'8'!$V352*U$13</f>
        <v>0</v>
      </c>
      <c r="V352" s="199">
        <f>'8'!$W352*U$13</f>
        <v>0</v>
      </c>
      <c r="W352" s="199">
        <f>'9'!$V352*W$13</f>
        <v>0</v>
      </c>
      <c r="X352" s="199">
        <f>'9'!$W352*W$13</f>
        <v>0</v>
      </c>
      <c r="Y352" s="199">
        <f>ВЗ!$V352*Y$13</f>
        <v>0</v>
      </c>
      <c r="Z352" s="199">
        <f>ВЗ!$W352*Y$13</f>
        <v>0</v>
      </c>
      <c r="AA352" s="199">
        <f>'ГС без пил 1000м гор'!$V352*AA$13</f>
        <v>0</v>
      </c>
      <c r="AB352" s="199">
        <f>'ГС без пил 1000м гор'!$W352*AA$13</f>
        <v>0</v>
      </c>
      <c r="AC352" s="199">
        <f>'ГС пил 1500м гор'!$V352*AC$13</f>
        <v>0</v>
      </c>
      <c r="AD352" s="199">
        <f>'ГС пил 1500м гор'!$W352*AC$13</f>
        <v>0</v>
      </c>
      <c r="AE352" s="199">
        <f>'ГС без пилот 1500м гор'!$V352*AE$13</f>
        <v>0</v>
      </c>
      <c r="AF352" s="199">
        <f>'ГС без пилот 1500м гор'!$W352*AE$13</f>
        <v>0</v>
      </c>
      <c r="AG352" s="199">
        <f>'ГСЮра без пил МГРП'!$V352*AG$13</f>
        <v>0</v>
      </c>
      <c r="AH352" s="199">
        <f>'ГСЮра без пил МГРП'!$W352*AG$13</f>
        <v>0</v>
      </c>
      <c r="AI352" s="199">
        <f>'ГСЮра пил МСГРП'!$V352*AI$13</f>
        <v>0</v>
      </c>
      <c r="AJ352" s="199">
        <f>'ГСЮра пил МСГРП'!$W352*AI$13</f>
        <v>0</v>
      </c>
      <c r="AK352" s="199">
        <f>'ГСЮра керн ГИС'!$V352*AK$13</f>
        <v>0</v>
      </c>
      <c r="AL352" s="199">
        <f>'ГСЮра керн ГИС'!$W352*AK$13</f>
        <v>0</v>
      </c>
      <c r="AM352" s="199">
        <f>Посл.скв.!$V352*AM$13</f>
        <v>0</v>
      </c>
      <c r="AN352" s="199">
        <f>Посл.скв.!$W352*AM$13</f>
        <v>0</v>
      </c>
      <c r="AO352" s="199">
        <f t="shared" si="66"/>
        <v>0</v>
      </c>
      <c r="AP352" s="199">
        <f t="shared" si="67"/>
        <v>0</v>
      </c>
    </row>
    <row r="353" spans="1:42" ht="14.25" outlineLevel="1">
      <c r="A353" s="202"/>
      <c r="B353" s="201"/>
      <c r="C353" s="502"/>
      <c r="D353" s="196" t="str">
        <f>'Перв. скв '!D353</f>
        <v>Перфорация и прочие геофиз.работы.</v>
      </c>
      <c r="E353" s="197">
        <f>'Перв. скв '!E353</f>
        <v>0</v>
      </c>
      <c r="F353" s="198" t="str">
        <f>'Перв. скв '!F353</f>
        <v>операция</v>
      </c>
      <c r="G353" s="199">
        <f>'Перв. скв '!$V353*G$13</f>
        <v>2</v>
      </c>
      <c r="H353" s="199">
        <f>'Перв. скв '!$W353*G$13</f>
        <v>6215415.6236691335</v>
      </c>
      <c r="I353" s="199">
        <f>'2'!$V353*I$13</f>
        <v>0</v>
      </c>
      <c r="J353" s="199">
        <f>'2'!$W353*I$13</f>
        <v>0</v>
      </c>
      <c r="K353" s="199">
        <f>'3'!$V353*K$13</f>
        <v>0</v>
      </c>
      <c r="L353" s="199">
        <f>'3'!$W353*K$13</f>
        <v>0</v>
      </c>
      <c r="M353" s="199">
        <f>'4'!$V353*M$13</f>
        <v>0</v>
      </c>
      <c r="N353" s="199">
        <f>'4'!$W353*M$13</f>
        <v>0</v>
      </c>
      <c r="O353" s="199">
        <f>'5'!$V353*O$13</f>
        <v>0</v>
      </c>
      <c r="P353" s="199">
        <f>'5'!$W353*O$13</f>
        <v>0</v>
      </c>
      <c r="Q353" s="199">
        <f>'6'!$V353*Q$13</f>
        <v>0</v>
      </c>
      <c r="R353" s="199">
        <f>'6'!$W353*Q$13</f>
        <v>0</v>
      </c>
      <c r="S353" s="199">
        <f>'7'!$V353*S$13</f>
        <v>0</v>
      </c>
      <c r="T353" s="199">
        <f>'7'!$W353*S$13</f>
        <v>0</v>
      </c>
      <c r="U353" s="199">
        <f>'8'!$V353*U$13</f>
        <v>0</v>
      </c>
      <c r="V353" s="199">
        <f>'8'!$W353*U$13</f>
        <v>0</v>
      </c>
      <c r="W353" s="199">
        <f>'9'!$V353*W$13</f>
        <v>0</v>
      </c>
      <c r="X353" s="199">
        <f>'9'!$W353*W$13</f>
        <v>0</v>
      </c>
      <c r="Y353" s="199">
        <f>ВЗ!$V353*Y$13</f>
        <v>2</v>
      </c>
      <c r="Z353" s="199">
        <f>ВЗ!$W353*Y$13</f>
        <v>1667370.9220000003</v>
      </c>
      <c r="AA353" s="199">
        <f>'ГС без пил 1000м гор'!$V353*AA$13</f>
        <v>8</v>
      </c>
      <c r="AB353" s="199">
        <f>'ГС без пил 1000м гор'!$W353*AA$13</f>
        <v>14818654.731043739</v>
      </c>
      <c r="AC353" s="199">
        <f>'ГС пил 1500м гор'!$V353*AC$13</f>
        <v>0</v>
      </c>
      <c r="AD353" s="199">
        <f>'ГС пил 1500м гор'!$W353*AC$13</f>
        <v>0</v>
      </c>
      <c r="AE353" s="199">
        <f>'ГС без пилот 1500м гор'!$V353*AE$13</f>
        <v>6</v>
      </c>
      <c r="AF353" s="199">
        <f>'ГС без пилот 1500м гор'!$W353*AE$13</f>
        <v>5685338.2643809514</v>
      </c>
      <c r="AG353" s="199">
        <f>'ГСЮра без пил МГРП'!$V353*AG$13</f>
        <v>9</v>
      </c>
      <c r="AH353" s="199">
        <f>'ГСЮра без пил МГРП'!$W353*AG$13</f>
        <v>27969370.3065111</v>
      </c>
      <c r="AI353" s="199">
        <f>'ГСЮра пил МСГРП'!$V353*AI$13</f>
        <v>4</v>
      </c>
      <c r="AJ353" s="199">
        <f>'ГСЮра пил МСГРП'!$W353*AI$13</f>
        <v>24579297.374999996</v>
      </c>
      <c r="AK353" s="199">
        <f>'ГСЮра керн ГИС'!$V353*AK$13</f>
        <v>1</v>
      </c>
      <c r="AL353" s="199">
        <f>'ГСЮра керн ГИС'!$W353*AK$13</f>
        <v>100274786.31199999</v>
      </c>
      <c r="AM353" s="199">
        <f>Посл.скв.!$V353*AM$13</f>
        <v>0</v>
      </c>
      <c r="AN353" s="199">
        <f>Посл.скв.!$W353*AM$13</f>
        <v>0</v>
      </c>
      <c r="AO353" s="199">
        <f t="shared" si="66"/>
        <v>32</v>
      </c>
      <c r="AP353" s="199">
        <f t="shared" si="67"/>
        <v>181210233.53460491</v>
      </c>
    </row>
    <row r="354" spans="1:42" ht="14.25" outlineLevel="1">
      <c r="A354" s="202"/>
      <c r="B354" s="201"/>
      <c r="C354" s="502"/>
      <c r="D354" s="196" t="str">
        <f>'Перв. скв '!D354</f>
        <v>Супервайзинг</v>
      </c>
      <c r="E354" s="197">
        <f>'Перв. скв '!E354</f>
        <v>0</v>
      </c>
      <c r="F354" s="198" t="str">
        <f>'Перв. скв '!F354</f>
        <v>сут</v>
      </c>
      <c r="G354" s="199">
        <f>'Перв. скв '!$V354*G$13</f>
        <v>31.5</v>
      </c>
      <c r="H354" s="199">
        <f>'Перв. скв '!$W354*G$13</f>
        <v>793756.87103594083</v>
      </c>
      <c r="I354" s="199">
        <f>'2'!$V354*I$13</f>
        <v>0</v>
      </c>
      <c r="J354" s="199">
        <f>'2'!$W354*I$13</f>
        <v>0</v>
      </c>
      <c r="K354" s="199">
        <f>'3'!$V354*K$13</f>
        <v>0</v>
      </c>
      <c r="L354" s="199">
        <f>'3'!$W354*K$13</f>
        <v>0</v>
      </c>
      <c r="M354" s="199">
        <f>'4'!$V354*M$13</f>
        <v>0</v>
      </c>
      <c r="N354" s="199">
        <f>'4'!$W354*M$13</f>
        <v>0</v>
      </c>
      <c r="O354" s="199">
        <f>'5'!$V354*O$13</f>
        <v>0</v>
      </c>
      <c r="P354" s="199">
        <f>'5'!$W354*O$13</f>
        <v>0</v>
      </c>
      <c r="Q354" s="199">
        <f>'6'!$V354*Q$13</f>
        <v>0</v>
      </c>
      <c r="R354" s="199">
        <f>'6'!$W354*Q$13</f>
        <v>0</v>
      </c>
      <c r="S354" s="199">
        <f>'7'!$V354*S$13</f>
        <v>0</v>
      </c>
      <c r="T354" s="199">
        <f>'7'!$W354*S$13</f>
        <v>0</v>
      </c>
      <c r="U354" s="199">
        <f>'8'!$V354*U$13</f>
        <v>0</v>
      </c>
      <c r="V354" s="199">
        <f>'8'!$W354*U$13</f>
        <v>0</v>
      </c>
      <c r="W354" s="199">
        <f>'9'!$V354*W$13</f>
        <v>0</v>
      </c>
      <c r="X354" s="199">
        <f>'9'!$W354*W$13</f>
        <v>0</v>
      </c>
      <c r="Y354" s="199">
        <f>ВЗ!$V354*Y$13</f>
        <v>31.5</v>
      </c>
      <c r="Z354" s="199">
        <f>ВЗ!$W354*Y$13</f>
        <v>338500</v>
      </c>
      <c r="AA354" s="199">
        <f>'ГС без пил 1000м гор'!$V354*AA$13</f>
        <v>126</v>
      </c>
      <c r="AB354" s="199">
        <f>'ГС без пил 1000м гор'!$W354*AA$13</f>
        <v>1764000</v>
      </c>
      <c r="AC354" s="199">
        <f>'ГС пил 1500м гор'!$V354*AC$13</f>
        <v>0</v>
      </c>
      <c r="AD354" s="199">
        <f>'ГС пил 1500м гор'!$W354*AC$13</f>
        <v>0</v>
      </c>
      <c r="AE354" s="199">
        <f>'ГС без пилот 1500м гор'!$V354*AE$13</f>
        <v>94.5</v>
      </c>
      <c r="AF354" s="199">
        <f>'ГС без пилот 1500м гор'!$W354*AE$13</f>
        <v>1074000</v>
      </c>
      <c r="AG354" s="199">
        <f>'ГСЮра без пил МГРП'!$V354*AG$13</f>
        <v>141.75</v>
      </c>
      <c r="AH354" s="199">
        <f>'ГСЮра без пил МГРП'!$W354*AG$13</f>
        <v>3571905.9196617338</v>
      </c>
      <c r="AI354" s="199">
        <f>'ГСЮра пил МСГРП'!$V354*AI$13</f>
        <v>63</v>
      </c>
      <c r="AJ354" s="199">
        <f>'ГСЮра пил МСГРП'!$W354*AI$13</f>
        <v>1416930.2325581401</v>
      </c>
      <c r="AK354" s="199">
        <f>'ГСЮра керн ГИС'!$V354*AK$13</f>
        <v>15.75</v>
      </c>
      <c r="AL354" s="199">
        <f>'ГСЮра керн ГИС'!$W354*AK$13</f>
        <v>408232.55813953502</v>
      </c>
      <c r="AM354" s="199">
        <f>Посл.скв.!$V354*AM$13</f>
        <v>0</v>
      </c>
      <c r="AN354" s="199">
        <f>Посл.скв.!$W354*AM$13</f>
        <v>0</v>
      </c>
      <c r="AO354" s="199">
        <f t="shared" si="66"/>
        <v>504</v>
      </c>
      <c r="AP354" s="199">
        <f t="shared" si="67"/>
        <v>9367325.5813953504</v>
      </c>
    </row>
    <row r="355" spans="1:42" ht="14.25" outlineLevel="1">
      <c r="A355" s="202"/>
      <c r="B355" s="201"/>
      <c r="C355" s="502"/>
      <c r="D355" s="196" t="str">
        <f>'Перв. скв '!D355</f>
        <v xml:space="preserve">Прочие </v>
      </c>
      <c r="E355" s="197">
        <f>'Перв. скв '!E355</f>
        <v>0</v>
      </c>
      <c r="F355" s="198" t="str">
        <f>'Перв. скв '!F355</f>
        <v>операция</v>
      </c>
      <c r="G355" s="199">
        <f>'Перв. скв '!$V355*G$13</f>
        <v>0</v>
      </c>
      <c r="H355" s="199">
        <f>'Перв. скв '!$W355*G$13</f>
        <v>0</v>
      </c>
      <c r="I355" s="199">
        <f>'2'!$V355*I$13</f>
        <v>0</v>
      </c>
      <c r="J355" s="199">
        <f>'2'!$W355*I$13</f>
        <v>0</v>
      </c>
      <c r="K355" s="199">
        <f>'3'!$V355*K$13</f>
        <v>0</v>
      </c>
      <c r="L355" s="199">
        <f>'3'!$W355*K$13</f>
        <v>0</v>
      </c>
      <c r="M355" s="199">
        <f>'4'!$V355*M$13</f>
        <v>0</v>
      </c>
      <c r="N355" s="199">
        <f>'4'!$W355*M$13</f>
        <v>0</v>
      </c>
      <c r="O355" s="199">
        <f>'5'!$V355*O$13</f>
        <v>0</v>
      </c>
      <c r="P355" s="199">
        <f>'5'!$W355*O$13</f>
        <v>0</v>
      </c>
      <c r="Q355" s="199">
        <f>'6'!$V355*Q$13</f>
        <v>0</v>
      </c>
      <c r="R355" s="199">
        <f>'6'!$W355*Q$13</f>
        <v>0</v>
      </c>
      <c r="S355" s="199">
        <f>'7'!$V355*S$13</f>
        <v>0</v>
      </c>
      <c r="T355" s="199">
        <f>'7'!$W355*S$13</f>
        <v>0</v>
      </c>
      <c r="U355" s="199">
        <f>'8'!$V355*U$13</f>
        <v>0</v>
      </c>
      <c r="V355" s="199">
        <f>'8'!$W355*U$13</f>
        <v>0</v>
      </c>
      <c r="W355" s="199">
        <f>'9'!$V355*W$13</f>
        <v>0</v>
      </c>
      <c r="X355" s="199">
        <f>'9'!$W355*W$13</f>
        <v>0</v>
      </c>
      <c r="Y355" s="199">
        <f>ВЗ!$V355*Y$13</f>
        <v>0</v>
      </c>
      <c r="Z355" s="199">
        <f>ВЗ!$W355*Y$13</f>
        <v>0</v>
      </c>
      <c r="AA355" s="199">
        <f>'ГС без пил 1000м гор'!$V355*AA$13</f>
        <v>0</v>
      </c>
      <c r="AB355" s="199">
        <f>'ГС без пил 1000м гор'!$W355*AA$13</f>
        <v>0</v>
      </c>
      <c r="AC355" s="199">
        <f>'ГС пил 1500м гор'!$V355*AC$13</f>
        <v>0</v>
      </c>
      <c r="AD355" s="199">
        <f>'ГС пил 1500м гор'!$W355*AC$13</f>
        <v>0</v>
      </c>
      <c r="AE355" s="199">
        <f>'ГС без пилот 1500м гор'!$V355*AE$13</f>
        <v>0</v>
      </c>
      <c r="AF355" s="199">
        <f>'ГС без пилот 1500м гор'!$W355*AE$13</f>
        <v>0</v>
      </c>
      <c r="AG355" s="199">
        <f>'ГСЮра без пил МГРП'!$V355*AG$13</f>
        <v>0</v>
      </c>
      <c r="AH355" s="199">
        <f>'ГСЮра без пил МГРП'!$W355*AG$13</f>
        <v>0</v>
      </c>
      <c r="AI355" s="199">
        <f>'ГСЮра пил МСГРП'!$V355*AI$13</f>
        <v>0</v>
      </c>
      <c r="AJ355" s="199">
        <f>'ГСЮра пил МСГРП'!$W355*AI$13</f>
        <v>0</v>
      </c>
      <c r="AK355" s="199">
        <f>'ГСЮра керн ГИС'!$V355*AK$13</f>
        <v>0</v>
      </c>
      <c r="AL355" s="199">
        <f>'ГСЮра керн ГИС'!$W355*AK$13</f>
        <v>0</v>
      </c>
      <c r="AM355" s="199">
        <f>Посл.скв.!$V355*AM$13</f>
        <v>0</v>
      </c>
      <c r="AN355" s="199">
        <f>Посл.скв.!$W355*AM$13</f>
        <v>0</v>
      </c>
      <c r="AO355" s="199">
        <f t="shared" si="66"/>
        <v>0</v>
      </c>
      <c r="AP355" s="199">
        <f t="shared" si="67"/>
        <v>0</v>
      </c>
    </row>
    <row r="356" spans="1:42" ht="14.25" outlineLevel="1">
      <c r="A356" s="202"/>
      <c r="B356" s="201"/>
      <c r="C356" s="502"/>
      <c r="D356" s="196">
        <f>'Перв. скв '!D356</f>
        <v>0</v>
      </c>
      <c r="E356" s="197">
        <f>'Перв. скв '!E356</f>
        <v>0</v>
      </c>
      <c r="F356" s="198">
        <f>'Перв. скв '!F356</f>
        <v>0</v>
      </c>
      <c r="G356" s="199">
        <f>'Перв. скв '!$V356*G$13</f>
        <v>0</v>
      </c>
      <c r="H356" s="199">
        <f>'Перв. скв '!$W356*G$13</f>
        <v>0</v>
      </c>
      <c r="I356" s="199">
        <f>'2'!$V356*I$13</f>
        <v>0</v>
      </c>
      <c r="J356" s="199">
        <f>'2'!$W356*I$13</f>
        <v>0</v>
      </c>
      <c r="K356" s="199">
        <f>'3'!$V356*K$13</f>
        <v>0</v>
      </c>
      <c r="L356" s="199">
        <f>'3'!$W356*K$13</f>
        <v>0</v>
      </c>
      <c r="M356" s="199">
        <f>'4'!$V356*M$13</f>
        <v>0</v>
      </c>
      <c r="N356" s="199">
        <f>'4'!$W356*M$13</f>
        <v>0</v>
      </c>
      <c r="O356" s="199">
        <f>'5'!$V356*O$13</f>
        <v>0</v>
      </c>
      <c r="P356" s="199">
        <f>'5'!$W356*O$13</f>
        <v>0</v>
      </c>
      <c r="Q356" s="199">
        <f>'6'!$V356*Q$13</f>
        <v>0</v>
      </c>
      <c r="R356" s="199">
        <f>'6'!$W356*Q$13</f>
        <v>0</v>
      </c>
      <c r="S356" s="199">
        <f>'7'!$V356*S$13</f>
        <v>0</v>
      </c>
      <c r="T356" s="199">
        <f>'7'!$W356*S$13</f>
        <v>0</v>
      </c>
      <c r="U356" s="199">
        <f>'8'!$V356*U$13</f>
        <v>0</v>
      </c>
      <c r="V356" s="199">
        <f>'8'!$W356*U$13</f>
        <v>0</v>
      </c>
      <c r="W356" s="199">
        <f>'9'!$V356*W$13</f>
        <v>0</v>
      </c>
      <c r="X356" s="199">
        <f>'9'!$W356*W$13</f>
        <v>0</v>
      </c>
      <c r="Y356" s="199">
        <f>ВЗ!$V356*Y$13</f>
        <v>0</v>
      </c>
      <c r="Z356" s="199">
        <f>ВЗ!$W356*Y$13</f>
        <v>0</v>
      </c>
      <c r="AA356" s="199">
        <f>'ГС без пил 1000м гор'!$V356*AA$13</f>
        <v>0</v>
      </c>
      <c r="AB356" s="199">
        <f>'ГС без пил 1000м гор'!$W356*AA$13</f>
        <v>0</v>
      </c>
      <c r="AC356" s="199">
        <f>'ГС пил 1500м гор'!$V356*AC$13</f>
        <v>0</v>
      </c>
      <c r="AD356" s="199">
        <f>'ГС пил 1500м гор'!$W356*AC$13</f>
        <v>0</v>
      </c>
      <c r="AE356" s="199">
        <f>'ГС без пилот 1500м гор'!$V356*AE$13</f>
        <v>0</v>
      </c>
      <c r="AF356" s="199">
        <f>'ГС без пилот 1500м гор'!$W356*AE$13</f>
        <v>0</v>
      </c>
      <c r="AG356" s="199">
        <f>'ГСЮра без пил МГРП'!$V356*AG$13</f>
        <v>0</v>
      </c>
      <c r="AH356" s="199">
        <f>'ГСЮра без пил МГРП'!$W356*AG$13</f>
        <v>0</v>
      </c>
      <c r="AI356" s="199">
        <f>'ГСЮра пил МСГРП'!$V356*AI$13</f>
        <v>0</v>
      </c>
      <c r="AJ356" s="199">
        <f>'ГСЮра пил МСГРП'!$W356*AI$13</f>
        <v>0</v>
      </c>
      <c r="AK356" s="199">
        <f>'ГСЮра керн ГИС'!$V356*AK$13</f>
        <v>0</v>
      </c>
      <c r="AL356" s="199">
        <f>'ГСЮра керн ГИС'!$W356*AK$13</f>
        <v>0</v>
      </c>
      <c r="AM356" s="199">
        <f>Посл.скв.!$V356*AM$13</f>
        <v>0</v>
      </c>
      <c r="AN356" s="199">
        <f>Посл.скв.!$W356*AM$13</f>
        <v>0</v>
      </c>
      <c r="AO356" s="199">
        <f t="shared" ref="AO356:AO359" si="68">AM356+AK356+AI356+AG356+AE356+AC356+AA356+Y356++W356+U356+S356+Q356+M356+O356+K356+I356+G356</f>
        <v>0</v>
      </c>
      <c r="AP356" s="199">
        <f t="shared" ref="AP356:AP359" si="69">AN356+AL356+AJ356+AH356+AF356+AD356+AB356+Z356++X356+V356+T356+R356+N356+P356+L356+J356+H356</f>
        <v>0</v>
      </c>
    </row>
    <row r="357" spans="1:42" ht="14.25" outlineLevel="1">
      <c r="A357" s="202"/>
      <c r="B357" s="201"/>
      <c r="C357" s="502"/>
      <c r="D357" s="196">
        <f>'Перв. скв '!D357</f>
        <v>0</v>
      </c>
      <c r="E357" s="197">
        <f>'Перв. скв '!E357</f>
        <v>0</v>
      </c>
      <c r="F357" s="198">
        <f>'Перв. скв '!F357</f>
        <v>0</v>
      </c>
      <c r="G357" s="199">
        <f>'Перв. скв '!$V357*G$13</f>
        <v>0</v>
      </c>
      <c r="H357" s="199">
        <f>'Перв. скв '!$W357*G$13</f>
        <v>0</v>
      </c>
      <c r="I357" s="199">
        <f>'2'!$V357*I$13</f>
        <v>0</v>
      </c>
      <c r="J357" s="199">
        <f>'2'!$W357*I$13</f>
        <v>0</v>
      </c>
      <c r="K357" s="199">
        <f>'3'!$V357*K$13</f>
        <v>0</v>
      </c>
      <c r="L357" s="199">
        <f>'3'!$W357*K$13</f>
        <v>0</v>
      </c>
      <c r="M357" s="199">
        <f>'4'!$V357*M$13</f>
        <v>0</v>
      </c>
      <c r="N357" s="199">
        <f>'4'!$W357*M$13</f>
        <v>0</v>
      </c>
      <c r="O357" s="199">
        <f>'5'!$V357*O$13</f>
        <v>0</v>
      </c>
      <c r="P357" s="199">
        <f>'5'!$W357*O$13</f>
        <v>0</v>
      </c>
      <c r="Q357" s="199">
        <f>'6'!$V357*Q$13</f>
        <v>0</v>
      </c>
      <c r="R357" s="199">
        <f>'6'!$W357*Q$13</f>
        <v>0</v>
      </c>
      <c r="S357" s="199">
        <f>'7'!$V357*S$13</f>
        <v>0</v>
      </c>
      <c r="T357" s="199">
        <f>'7'!$W357*S$13</f>
        <v>0</v>
      </c>
      <c r="U357" s="199">
        <f>'8'!$V357*U$13</f>
        <v>0</v>
      </c>
      <c r="V357" s="199">
        <f>'8'!$W357*U$13</f>
        <v>0</v>
      </c>
      <c r="W357" s="199">
        <f>'9'!$V357*W$13</f>
        <v>0</v>
      </c>
      <c r="X357" s="199">
        <f>'9'!$W357*W$13</f>
        <v>0</v>
      </c>
      <c r="Y357" s="199">
        <f>ВЗ!$V357*Y$13</f>
        <v>0</v>
      </c>
      <c r="Z357" s="199">
        <f>ВЗ!$W357*Y$13</f>
        <v>0</v>
      </c>
      <c r="AA357" s="199">
        <f>'ГС без пил 1000м гор'!$V357*AA$13</f>
        <v>0</v>
      </c>
      <c r="AB357" s="199">
        <f>'ГС без пил 1000м гор'!$W357*AA$13</f>
        <v>0</v>
      </c>
      <c r="AC357" s="199">
        <f>'ГС пил 1500м гор'!$V357*AC$13</f>
        <v>0</v>
      </c>
      <c r="AD357" s="199">
        <f>'ГС пил 1500м гор'!$W357*AC$13</f>
        <v>0</v>
      </c>
      <c r="AE357" s="199">
        <f>'ГС без пилот 1500м гор'!$V357*AE$13</f>
        <v>0</v>
      </c>
      <c r="AF357" s="199">
        <f>'ГС без пилот 1500м гор'!$W357*AE$13</f>
        <v>0</v>
      </c>
      <c r="AG357" s="199">
        <f>'ГСЮра без пил МГРП'!$V357*AG$13</f>
        <v>0</v>
      </c>
      <c r="AH357" s="199">
        <f>'ГСЮра без пил МГРП'!$W357*AG$13</f>
        <v>0</v>
      </c>
      <c r="AI357" s="199">
        <f>'ГСЮра пил МСГРП'!$V357*AI$13</f>
        <v>0</v>
      </c>
      <c r="AJ357" s="199">
        <f>'ГСЮра пил МСГРП'!$W357*AI$13</f>
        <v>0</v>
      </c>
      <c r="AK357" s="199">
        <f>'ГСЮра керн ГИС'!$V357*AK$13</f>
        <v>0</v>
      </c>
      <c r="AL357" s="199">
        <f>'ГСЮра керн ГИС'!$W357*AK$13</f>
        <v>0</v>
      </c>
      <c r="AM357" s="199">
        <f>Посл.скв.!$V357*AM$13</f>
        <v>0</v>
      </c>
      <c r="AN357" s="199">
        <f>Посл.скв.!$W357*AM$13</f>
        <v>0</v>
      </c>
      <c r="AO357" s="199">
        <f t="shared" si="68"/>
        <v>0</v>
      </c>
      <c r="AP357" s="199">
        <f t="shared" si="69"/>
        <v>0</v>
      </c>
    </row>
    <row r="358" spans="1:42" ht="14.25" outlineLevel="1">
      <c r="A358" s="202"/>
      <c r="B358" s="201"/>
      <c r="C358" s="502"/>
      <c r="D358" s="196">
        <f>'Перв. скв '!D358</f>
        <v>0</v>
      </c>
      <c r="E358" s="197">
        <f>'Перв. скв '!E358</f>
        <v>0</v>
      </c>
      <c r="F358" s="198">
        <f>'Перв. скв '!F358</f>
        <v>0</v>
      </c>
      <c r="G358" s="199">
        <f>'Перв. скв '!$V358*G$13</f>
        <v>0</v>
      </c>
      <c r="H358" s="199">
        <f>'Перв. скв '!$W358*G$13</f>
        <v>0</v>
      </c>
      <c r="I358" s="199">
        <f>'2'!$V358*I$13</f>
        <v>0</v>
      </c>
      <c r="J358" s="199">
        <f>'2'!$W358*I$13</f>
        <v>0</v>
      </c>
      <c r="K358" s="199">
        <f>'3'!$V358*K$13</f>
        <v>0</v>
      </c>
      <c r="L358" s="199">
        <f>'3'!$W358*K$13</f>
        <v>0</v>
      </c>
      <c r="M358" s="199">
        <f>'4'!$V358*M$13</f>
        <v>0</v>
      </c>
      <c r="N358" s="199">
        <f>'4'!$W358*M$13</f>
        <v>0</v>
      </c>
      <c r="O358" s="199">
        <f>'5'!$V358*O$13</f>
        <v>0</v>
      </c>
      <c r="P358" s="199">
        <f>'5'!$W358*O$13</f>
        <v>0</v>
      </c>
      <c r="Q358" s="199">
        <f>'6'!$V358*Q$13</f>
        <v>0</v>
      </c>
      <c r="R358" s="199">
        <f>'6'!$W358*Q$13</f>
        <v>0</v>
      </c>
      <c r="S358" s="199">
        <f>'7'!$V358*S$13</f>
        <v>0</v>
      </c>
      <c r="T358" s="199">
        <f>'7'!$W358*S$13</f>
        <v>0</v>
      </c>
      <c r="U358" s="199">
        <f>'8'!$V358*U$13</f>
        <v>0</v>
      </c>
      <c r="V358" s="199">
        <f>'8'!$W358*U$13</f>
        <v>0</v>
      </c>
      <c r="W358" s="199">
        <f>'9'!$V358*W$13</f>
        <v>0</v>
      </c>
      <c r="X358" s="199">
        <f>'9'!$W358*W$13</f>
        <v>0</v>
      </c>
      <c r="Y358" s="199">
        <f>ВЗ!$V358*Y$13</f>
        <v>0</v>
      </c>
      <c r="Z358" s="199">
        <f>ВЗ!$W358*Y$13</f>
        <v>0</v>
      </c>
      <c r="AA358" s="199">
        <f>'ГС без пил 1000м гор'!$V358*AA$13</f>
        <v>0</v>
      </c>
      <c r="AB358" s="199">
        <f>'ГС без пил 1000м гор'!$W358*AA$13</f>
        <v>0</v>
      </c>
      <c r="AC358" s="199">
        <f>'ГС пил 1500м гор'!$V358*AC$13</f>
        <v>0</v>
      </c>
      <c r="AD358" s="199">
        <f>'ГС пил 1500м гор'!$W358*AC$13</f>
        <v>0</v>
      </c>
      <c r="AE358" s="199">
        <f>'ГС без пилот 1500м гор'!$V358*AE$13</f>
        <v>0</v>
      </c>
      <c r="AF358" s="199">
        <f>'ГС без пилот 1500м гор'!$W358*AE$13</f>
        <v>0</v>
      </c>
      <c r="AG358" s="199">
        <f>'ГСЮра без пил МГРП'!$V358*AG$13</f>
        <v>0</v>
      </c>
      <c r="AH358" s="199">
        <f>'ГСЮра без пил МГРП'!$W358*AG$13</f>
        <v>0</v>
      </c>
      <c r="AI358" s="199">
        <f>'ГСЮра пил МСГРП'!$V358*AI$13</f>
        <v>0</v>
      </c>
      <c r="AJ358" s="199">
        <f>'ГСЮра пил МСГРП'!$W358*AI$13</f>
        <v>0</v>
      </c>
      <c r="AK358" s="199">
        <f>'ГСЮра керн ГИС'!$V358*AK$13</f>
        <v>0</v>
      </c>
      <c r="AL358" s="199">
        <f>'ГСЮра керн ГИС'!$W358*AK$13</f>
        <v>0</v>
      </c>
      <c r="AM358" s="199">
        <f>Посл.скв.!$V358*AM$13</f>
        <v>0</v>
      </c>
      <c r="AN358" s="199">
        <f>Посл.скв.!$W358*AM$13</f>
        <v>0</v>
      </c>
      <c r="AO358" s="199">
        <f t="shared" si="68"/>
        <v>0</v>
      </c>
      <c r="AP358" s="199">
        <f t="shared" si="69"/>
        <v>0</v>
      </c>
    </row>
    <row r="359" spans="1:42" ht="14.25" outlineLevel="1">
      <c r="A359" s="202"/>
      <c r="B359" s="201"/>
      <c r="C359" s="503"/>
      <c r="D359" s="196">
        <f>'Перв. скв '!D359</f>
        <v>0</v>
      </c>
      <c r="E359" s="197">
        <f>'Перв. скв '!E359</f>
        <v>0</v>
      </c>
      <c r="F359" s="198">
        <f>'Перв. скв '!F359</f>
        <v>0</v>
      </c>
      <c r="G359" s="199">
        <f>'Перв. скв '!$V359*G$13</f>
        <v>0</v>
      </c>
      <c r="H359" s="199">
        <f>'Перв. скв '!$W359*G$13</f>
        <v>0</v>
      </c>
      <c r="I359" s="199">
        <f>'2'!$V359*I$13</f>
        <v>0</v>
      </c>
      <c r="J359" s="199">
        <f>'2'!$W359*I$13</f>
        <v>0</v>
      </c>
      <c r="K359" s="199">
        <f>'3'!$V359*K$13</f>
        <v>0</v>
      </c>
      <c r="L359" s="199">
        <f>'3'!$W359*K$13</f>
        <v>0</v>
      </c>
      <c r="M359" s="199">
        <f>'4'!$V359*M$13</f>
        <v>0</v>
      </c>
      <c r="N359" s="199">
        <f>'4'!$W359*M$13</f>
        <v>0</v>
      </c>
      <c r="O359" s="199">
        <f>'5'!$V359*O$13</f>
        <v>0</v>
      </c>
      <c r="P359" s="199">
        <f>'5'!$W359*O$13</f>
        <v>0</v>
      </c>
      <c r="Q359" s="199">
        <f>'6'!$V359*Q$13</f>
        <v>0</v>
      </c>
      <c r="R359" s="199">
        <f>'6'!$W359*Q$13</f>
        <v>0</v>
      </c>
      <c r="S359" s="199">
        <f>'7'!$V359*S$13</f>
        <v>0</v>
      </c>
      <c r="T359" s="199">
        <f>'7'!$W359*S$13</f>
        <v>0</v>
      </c>
      <c r="U359" s="199">
        <f>'8'!$V359*U$13</f>
        <v>0</v>
      </c>
      <c r="V359" s="199">
        <f>'8'!$W359*U$13</f>
        <v>0</v>
      </c>
      <c r="W359" s="199">
        <f>'9'!$V359*W$13</f>
        <v>0</v>
      </c>
      <c r="X359" s="199">
        <f>'9'!$W359*W$13</f>
        <v>0</v>
      </c>
      <c r="Y359" s="199">
        <f>ВЗ!$V359*Y$13</f>
        <v>0</v>
      </c>
      <c r="Z359" s="199">
        <f>ВЗ!$W359*Y$13</f>
        <v>0</v>
      </c>
      <c r="AA359" s="199">
        <f>'ГС без пил 1000м гор'!$V359*AA$13</f>
        <v>0</v>
      </c>
      <c r="AB359" s="199">
        <f>'ГС без пил 1000м гор'!$W359*AA$13</f>
        <v>0</v>
      </c>
      <c r="AC359" s="199">
        <f>'ГС пил 1500м гор'!$V359*AC$13</f>
        <v>0</v>
      </c>
      <c r="AD359" s="199">
        <f>'ГС пил 1500м гор'!$W359*AC$13</f>
        <v>0</v>
      </c>
      <c r="AE359" s="199">
        <f>'ГС без пилот 1500м гор'!$V359*AE$13</f>
        <v>0</v>
      </c>
      <c r="AF359" s="199">
        <f>'ГС без пилот 1500м гор'!$W359*AE$13</f>
        <v>0</v>
      </c>
      <c r="AG359" s="199">
        <f>'ГСЮра без пил МГРП'!$V359*AG$13</f>
        <v>0</v>
      </c>
      <c r="AH359" s="199">
        <f>'ГСЮра без пил МГРП'!$W359*AG$13</f>
        <v>0</v>
      </c>
      <c r="AI359" s="199">
        <f>'ГСЮра пил МСГРП'!$V359*AI$13</f>
        <v>0</v>
      </c>
      <c r="AJ359" s="199">
        <f>'ГСЮра пил МСГРП'!$W359*AI$13</f>
        <v>0</v>
      </c>
      <c r="AK359" s="199">
        <f>'ГСЮра керн ГИС'!$V359*AK$13</f>
        <v>0</v>
      </c>
      <c r="AL359" s="199">
        <f>'ГСЮра керн ГИС'!$W359*AK$13</f>
        <v>0</v>
      </c>
      <c r="AM359" s="199">
        <f>Посл.скв.!$V359*AM$13</f>
        <v>0</v>
      </c>
      <c r="AN359" s="199">
        <f>Посл.скв.!$W359*AM$13</f>
        <v>0</v>
      </c>
      <c r="AO359" s="199">
        <f t="shared" si="68"/>
        <v>0</v>
      </c>
      <c r="AP359" s="199">
        <f t="shared" si="69"/>
        <v>0</v>
      </c>
    </row>
    <row r="360" spans="1:42" s="217" customFormat="1" ht="15" outlineLevel="1" thickBot="1">
      <c r="A360" s="261"/>
      <c r="B360" s="262"/>
      <c r="C360" s="253"/>
      <c r="D360" s="253"/>
      <c r="E360" s="189"/>
      <c r="F360" s="189"/>
      <c r="G360" s="263"/>
      <c r="H360" s="263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  <c r="AC360" s="189"/>
      <c r="AD360" s="189"/>
      <c r="AE360" s="189"/>
      <c r="AF360" s="189"/>
      <c r="AG360" s="189"/>
      <c r="AH360" s="189"/>
      <c r="AI360" s="189"/>
      <c r="AJ360" s="189"/>
      <c r="AK360" s="189"/>
      <c r="AL360" s="189"/>
      <c r="AM360" s="189"/>
      <c r="AN360" s="189"/>
      <c r="AO360" s="189"/>
      <c r="AP360" s="189"/>
    </row>
    <row r="361" spans="1:42" s="259" customFormat="1" ht="16.5">
      <c r="A361" s="257"/>
      <c r="B361" s="258"/>
      <c r="C361" s="205" t="s">
        <v>117</v>
      </c>
      <c r="D361" s="206"/>
      <c r="E361" s="480"/>
      <c r="F361" s="481"/>
      <c r="G361" s="208"/>
      <c r="H361" s="208">
        <f>SUM(H345:H360)</f>
        <v>193628847.06951022</v>
      </c>
      <c r="I361" s="208"/>
      <c r="J361" s="208">
        <f>SUM(J345:J360)</f>
        <v>0</v>
      </c>
      <c r="K361" s="208"/>
      <c r="L361" s="208">
        <f>SUM(L345:L360)</f>
        <v>0</v>
      </c>
      <c r="M361" s="208"/>
      <c r="N361" s="208">
        <f>SUM(N345:N360)</f>
        <v>0</v>
      </c>
      <c r="O361" s="208"/>
      <c r="P361" s="208">
        <f>SUM(P345:P360)</f>
        <v>0</v>
      </c>
      <c r="Q361" s="208"/>
      <c r="R361" s="208">
        <f>SUM(R345:R360)</f>
        <v>0</v>
      </c>
      <c r="S361" s="208"/>
      <c r="T361" s="208">
        <f>SUM(T345:T360)</f>
        <v>0</v>
      </c>
      <c r="U361" s="208"/>
      <c r="V361" s="208">
        <f>SUM(V345:V360)</f>
        <v>0</v>
      </c>
      <c r="W361" s="208"/>
      <c r="X361" s="208">
        <f>SUM(X345:X360)</f>
        <v>0</v>
      </c>
      <c r="Y361" s="208"/>
      <c r="Z361" s="208">
        <f>SUM(Z345:Z360)</f>
        <v>20292103.202</v>
      </c>
      <c r="AA361" s="208"/>
      <c r="AB361" s="208">
        <f>SUM(AB345:AB360)</f>
        <v>56930472.38104374</v>
      </c>
      <c r="AC361" s="208"/>
      <c r="AD361" s="208">
        <f>SUM(AD345:AD360)</f>
        <v>0</v>
      </c>
      <c r="AE361" s="208"/>
      <c r="AF361" s="208">
        <f>SUM(AF345:AF360)</f>
        <v>33932001.864380956</v>
      </c>
      <c r="AG361" s="208"/>
      <c r="AH361" s="208">
        <f>SUM(AH345:AH360)</f>
        <v>871329811.812796</v>
      </c>
      <c r="AI361" s="208"/>
      <c r="AJ361" s="208">
        <f>SUM(AJ345:AJ360)</f>
        <v>318367775.60755813</v>
      </c>
      <c r="AK361" s="208"/>
      <c r="AL361" s="208">
        <f>SUM(AL345:AL360)</f>
        <v>162575905.87013951</v>
      </c>
      <c r="AM361" s="208"/>
      <c r="AN361" s="208">
        <f>SUM(AN345:AN360)</f>
        <v>0</v>
      </c>
      <c r="AO361" s="208"/>
      <c r="AP361" s="209">
        <f>SUM(AP345:AP360)</f>
        <v>1657056917.8074286</v>
      </c>
    </row>
    <row r="362" spans="1:42">
      <c r="G362" s="260"/>
      <c r="H362" s="260"/>
    </row>
    <row r="363" spans="1:42" ht="14.25">
      <c r="A363" s="239"/>
      <c r="B363" s="239"/>
      <c r="C363" s="473" t="s">
        <v>170</v>
      </c>
      <c r="D363" s="474"/>
      <c r="E363" s="474"/>
      <c r="F363" s="474"/>
      <c r="G363" s="473"/>
      <c r="H363" s="474"/>
      <c r="I363" s="474"/>
      <c r="J363" s="474"/>
      <c r="K363" s="473"/>
      <c r="L363" s="474"/>
      <c r="M363" s="474"/>
      <c r="N363" s="474"/>
      <c r="O363" s="473"/>
      <c r="P363" s="474"/>
      <c r="Q363" s="474"/>
      <c r="R363" s="474"/>
      <c r="S363" s="473"/>
      <c r="T363" s="474"/>
      <c r="U363" s="474"/>
      <c r="V363" s="474"/>
      <c r="W363" s="473"/>
      <c r="X363" s="474"/>
      <c r="Y363" s="474"/>
      <c r="Z363" s="474"/>
      <c r="AA363" s="473"/>
      <c r="AB363" s="474"/>
      <c r="AC363" s="474"/>
      <c r="AD363" s="474"/>
      <c r="AE363" s="473"/>
      <c r="AF363" s="474"/>
      <c r="AG363" s="474"/>
      <c r="AH363" s="474"/>
      <c r="AI363" s="473"/>
      <c r="AJ363" s="474"/>
      <c r="AK363" s="474"/>
      <c r="AL363" s="474"/>
      <c r="AM363" s="473"/>
      <c r="AN363" s="474"/>
      <c r="AO363" s="474"/>
      <c r="AP363" s="474"/>
    </row>
    <row r="364" spans="1:42" ht="14.25" outlineLevel="1">
      <c r="A364" s="239"/>
      <c r="B364" s="239"/>
      <c r="C364" s="501" t="str">
        <f>'Перв. скв '!C364</f>
        <v>Стоимость оборудования скважины</v>
      </c>
      <c r="D364" s="196" t="str">
        <f>'Перв. скв '!D364</f>
        <v xml:space="preserve">Колонная головка </v>
      </c>
      <c r="E364" s="197">
        <f>'Перв. скв '!E364</f>
        <v>0</v>
      </c>
      <c r="F364" s="198" t="str">
        <f>'Перв. скв '!F364</f>
        <v>шт</v>
      </c>
      <c r="G364" s="199">
        <f>'Перв. скв '!$V364*G$13</f>
        <v>0</v>
      </c>
      <c r="H364" s="199">
        <f>'Перв. скв '!$W364*G$13</f>
        <v>0</v>
      </c>
      <c r="I364" s="199">
        <f>'2'!$V364*I$13</f>
        <v>0</v>
      </c>
      <c r="J364" s="199">
        <f>'2'!$W364*I$13</f>
        <v>0</v>
      </c>
      <c r="K364" s="199">
        <f>'3'!$V364*K$13</f>
        <v>0</v>
      </c>
      <c r="L364" s="199">
        <f>'3'!$W364*K$13</f>
        <v>0</v>
      </c>
      <c r="M364" s="199">
        <f>'4'!$V364*M$13</f>
        <v>0</v>
      </c>
      <c r="N364" s="199">
        <f>'4'!$W364*M$13</f>
        <v>0</v>
      </c>
      <c r="O364" s="199">
        <f>'5'!$V364*O$13</f>
        <v>0</v>
      </c>
      <c r="P364" s="199">
        <f>'5'!$W364*O$13</f>
        <v>0</v>
      </c>
      <c r="Q364" s="199">
        <f>'6'!$V364*Q$13</f>
        <v>0</v>
      </c>
      <c r="R364" s="199">
        <f>'6'!$W364*Q$13</f>
        <v>0</v>
      </c>
      <c r="S364" s="199">
        <f>'7'!$V364*S$13</f>
        <v>0</v>
      </c>
      <c r="T364" s="199">
        <f>'7'!$W364*S$13</f>
        <v>0</v>
      </c>
      <c r="U364" s="199">
        <f>'8'!$V364*U$13</f>
        <v>0</v>
      </c>
      <c r="V364" s="199">
        <f>'8'!$W364*U$13</f>
        <v>0</v>
      </c>
      <c r="W364" s="199">
        <f>'9'!$V364*W$13</f>
        <v>0</v>
      </c>
      <c r="X364" s="199">
        <f>'9'!$W364*W$13</f>
        <v>0</v>
      </c>
      <c r="Y364" s="199">
        <f>ВЗ!$V364*Y$13</f>
        <v>0</v>
      </c>
      <c r="Z364" s="199">
        <f>ВЗ!$W364*Y$13</f>
        <v>0</v>
      </c>
      <c r="AA364" s="199">
        <f>'ГС без пил 1000м гор'!$V364*AA$13</f>
        <v>0</v>
      </c>
      <c r="AB364" s="199">
        <f>'ГС без пил 1000м гор'!$W364*AA$13</f>
        <v>0</v>
      </c>
      <c r="AC364" s="199">
        <f>'ГС пил 1500м гор'!$V364*AC$13</f>
        <v>0</v>
      </c>
      <c r="AD364" s="199">
        <f>'ГС пил 1500м гор'!$W364*AC$13</f>
        <v>0</v>
      </c>
      <c r="AE364" s="199">
        <f>'ГС без пилот 1500м гор'!$V364*AE$13</f>
        <v>0</v>
      </c>
      <c r="AF364" s="199">
        <f>'ГС без пилот 1500м гор'!$W364*AE$13</f>
        <v>0</v>
      </c>
      <c r="AG364" s="199">
        <f>'ГСЮра без пил МГРП'!$V364*AG$13</f>
        <v>0</v>
      </c>
      <c r="AH364" s="199">
        <f>'ГСЮра без пил МГРП'!$W364*AG$13</f>
        <v>0</v>
      </c>
      <c r="AI364" s="199">
        <f>'ГСЮра пил МСГРП'!$V364*AI$13</f>
        <v>0</v>
      </c>
      <c r="AJ364" s="199">
        <f>'ГСЮра пил МСГРП'!$W364*AI$13</f>
        <v>0</v>
      </c>
      <c r="AK364" s="199">
        <f>'ГСЮра керн ГИС'!$V364*AK$13</f>
        <v>0</v>
      </c>
      <c r="AL364" s="199">
        <f>'ГСЮра керн ГИС'!$W364*AK$13</f>
        <v>0</v>
      </c>
      <c r="AM364" s="199">
        <f>Посл.скв.!$V364*AM$13</f>
        <v>0</v>
      </c>
      <c r="AN364" s="199">
        <f>Посл.скв.!$W364*AM$13</f>
        <v>0</v>
      </c>
      <c r="AO364" s="199">
        <f t="shared" ref="AO364:AP366" si="70">AM364+AK364+AI364+AG364+AE364+AC364+AA364+Y364++W364+U364+S364+Q364+M364+O364+K364+I364+G364</f>
        <v>0</v>
      </c>
      <c r="AP364" s="199">
        <f t="shared" si="70"/>
        <v>0</v>
      </c>
    </row>
    <row r="365" spans="1:42" ht="14.25" outlineLevel="1">
      <c r="A365" s="239"/>
      <c r="B365" s="239"/>
      <c r="C365" s="502"/>
      <c r="D365" s="196" t="str">
        <f>'Перв. скв '!D365</f>
        <v xml:space="preserve">Фонтанная арматура </v>
      </c>
      <c r="E365" s="197">
        <f>'Перв. скв '!E365</f>
        <v>0</v>
      </c>
      <c r="F365" s="198" t="str">
        <f>'Перв. скв '!F365</f>
        <v>шт</v>
      </c>
      <c r="G365" s="199">
        <f>'Перв. скв '!$V365*G$13</f>
        <v>0</v>
      </c>
      <c r="H365" s="199">
        <f>'Перв. скв '!$W365*G$13</f>
        <v>0</v>
      </c>
      <c r="I365" s="199">
        <f>'2'!$V365*I$13</f>
        <v>0</v>
      </c>
      <c r="J365" s="199">
        <f>'2'!$W365*I$13</f>
        <v>0</v>
      </c>
      <c r="K365" s="199">
        <f>'3'!$V365*K$13</f>
        <v>0</v>
      </c>
      <c r="L365" s="199">
        <f>'3'!$W365*K$13</f>
        <v>0</v>
      </c>
      <c r="M365" s="199">
        <f>'4'!$V365*M$13</f>
        <v>0</v>
      </c>
      <c r="N365" s="199">
        <f>'4'!$W365*M$13</f>
        <v>0</v>
      </c>
      <c r="O365" s="199">
        <f>'5'!$V365*O$13</f>
        <v>0</v>
      </c>
      <c r="P365" s="199">
        <f>'5'!$W365*O$13</f>
        <v>0</v>
      </c>
      <c r="Q365" s="199">
        <f>'6'!$V365*Q$13</f>
        <v>0</v>
      </c>
      <c r="R365" s="199">
        <f>'6'!$W365*Q$13</f>
        <v>0</v>
      </c>
      <c r="S365" s="199">
        <f>'7'!$V365*S$13</f>
        <v>0</v>
      </c>
      <c r="T365" s="199">
        <f>'7'!$W365*S$13</f>
        <v>0</v>
      </c>
      <c r="U365" s="199">
        <f>'8'!$V365*U$13</f>
        <v>0</v>
      </c>
      <c r="V365" s="199">
        <f>'8'!$W365*U$13</f>
        <v>0</v>
      </c>
      <c r="W365" s="199">
        <f>'9'!$V365*W$13</f>
        <v>0</v>
      </c>
      <c r="X365" s="199">
        <f>'9'!$W365*W$13</f>
        <v>0</v>
      </c>
      <c r="Y365" s="199">
        <f>ВЗ!$V365*Y$13</f>
        <v>0</v>
      </c>
      <c r="Z365" s="199">
        <f>ВЗ!$W365*Y$13</f>
        <v>0</v>
      </c>
      <c r="AA365" s="199">
        <f>'ГС без пил 1000м гор'!$V365*AA$13</f>
        <v>0</v>
      </c>
      <c r="AB365" s="199">
        <f>'ГС без пил 1000м гор'!$W365*AA$13</f>
        <v>0</v>
      </c>
      <c r="AC365" s="199">
        <f>'ГС пил 1500м гор'!$V365*AC$13</f>
        <v>0</v>
      </c>
      <c r="AD365" s="199">
        <f>'ГС пил 1500м гор'!$W365*AC$13</f>
        <v>0</v>
      </c>
      <c r="AE365" s="199">
        <f>'ГС без пилот 1500м гор'!$V365*AE$13</f>
        <v>0</v>
      </c>
      <c r="AF365" s="199">
        <f>'ГС без пилот 1500м гор'!$W365*AE$13</f>
        <v>0</v>
      </c>
      <c r="AG365" s="199">
        <f>'ГСЮра без пил МГРП'!$V365*AG$13</f>
        <v>0</v>
      </c>
      <c r="AH365" s="199">
        <f>'ГСЮра без пил МГРП'!$W365*AG$13</f>
        <v>0</v>
      </c>
      <c r="AI365" s="199">
        <f>'ГСЮра пил МСГРП'!$V365*AI$13</f>
        <v>0</v>
      </c>
      <c r="AJ365" s="199">
        <f>'ГСЮра пил МСГРП'!$W365*AI$13</f>
        <v>0</v>
      </c>
      <c r="AK365" s="199">
        <f>'ГСЮра керн ГИС'!$V365*AK$13</f>
        <v>0</v>
      </c>
      <c r="AL365" s="199">
        <f>'ГСЮра керн ГИС'!$W365*AK$13</f>
        <v>0</v>
      </c>
      <c r="AM365" s="199">
        <f>Посл.скв.!$V365*AM$13</f>
        <v>0</v>
      </c>
      <c r="AN365" s="199">
        <f>Посл.скв.!$W365*AM$13</f>
        <v>0</v>
      </c>
      <c r="AO365" s="199">
        <f t="shared" si="70"/>
        <v>0</v>
      </c>
      <c r="AP365" s="199">
        <f t="shared" si="70"/>
        <v>0</v>
      </c>
    </row>
    <row r="366" spans="1:42" ht="14.25" outlineLevel="1">
      <c r="A366" s="239"/>
      <c r="B366" s="239"/>
      <c r="C366" s="503"/>
      <c r="D366" s="196" t="str">
        <f>'Перв. скв '!D366</f>
        <v>Прочее</v>
      </c>
      <c r="E366" s="197">
        <f>'Перв. скв '!E366</f>
        <v>0</v>
      </c>
      <c r="F366" s="198" t="str">
        <f>'Перв. скв '!F366</f>
        <v>шт</v>
      </c>
      <c r="G366" s="199">
        <f>'Перв. скв '!$V366*G$13</f>
        <v>0</v>
      </c>
      <c r="H366" s="199">
        <f>'Перв. скв '!$W366*G$13</f>
        <v>0</v>
      </c>
      <c r="I366" s="199">
        <f>'2'!$V366*I$13</f>
        <v>0</v>
      </c>
      <c r="J366" s="199">
        <f>'2'!$W366*I$13</f>
        <v>0</v>
      </c>
      <c r="K366" s="199">
        <f>'3'!$V366*K$13</f>
        <v>0</v>
      </c>
      <c r="L366" s="199">
        <f>'3'!$W366*K$13</f>
        <v>0</v>
      </c>
      <c r="M366" s="199">
        <f>'4'!$V366*M$13</f>
        <v>0</v>
      </c>
      <c r="N366" s="199">
        <f>'4'!$W366*M$13</f>
        <v>0</v>
      </c>
      <c r="O366" s="199">
        <f>'5'!$V366*O$13</f>
        <v>0</v>
      </c>
      <c r="P366" s="199">
        <f>'5'!$W366*O$13</f>
        <v>0</v>
      </c>
      <c r="Q366" s="199">
        <f>'6'!$V366*Q$13</f>
        <v>0</v>
      </c>
      <c r="R366" s="199">
        <f>'6'!$W366*Q$13</f>
        <v>0</v>
      </c>
      <c r="S366" s="199">
        <f>'7'!$V366*S$13</f>
        <v>0</v>
      </c>
      <c r="T366" s="199">
        <f>'7'!$W366*S$13</f>
        <v>0</v>
      </c>
      <c r="U366" s="199">
        <f>'8'!$V366*U$13</f>
        <v>0</v>
      </c>
      <c r="V366" s="199">
        <f>'8'!$W366*U$13</f>
        <v>0</v>
      </c>
      <c r="W366" s="199">
        <f>'9'!$V366*W$13</f>
        <v>0</v>
      </c>
      <c r="X366" s="199">
        <f>'9'!$W366*W$13</f>
        <v>0</v>
      </c>
      <c r="Y366" s="199">
        <f>ВЗ!$V366*Y$13</f>
        <v>0</v>
      </c>
      <c r="Z366" s="199">
        <f>ВЗ!$W366*Y$13</f>
        <v>0</v>
      </c>
      <c r="AA366" s="199">
        <f>'ГС без пил 1000м гор'!$V366*AA$13</f>
        <v>0</v>
      </c>
      <c r="AB366" s="199">
        <f>'ГС без пил 1000м гор'!$W366*AA$13</f>
        <v>0</v>
      </c>
      <c r="AC366" s="199">
        <f>'ГС пил 1500м гор'!$V366*AC$13</f>
        <v>0</v>
      </c>
      <c r="AD366" s="199">
        <f>'ГС пил 1500м гор'!$W366*AC$13</f>
        <v>0</v>
      </c>
      <c r="AE366" s="199">
        <f>'ГС без пилот 1500м гор'!$V366*AE$13</f>
        <v>0</v>
      </c>
      <c r="AF366" s="199">
        <f>'ГС без пилот 1500м гор'!$W366*AE$13</f>
        <v>0</v>
      </c>
      <c r="AG366" s="199">
        <f>'ГСЮра без пил МГРП'!$V366*AG$13</f>
        <v>0</v>
      </c>
      <c r="AH366" s="199">
        <f>'ГСЮра без пил МГРП'!$W366*AG$13</f>
        <v>0</v>
      </c>
      <c r="AI366" s="199">
        <f>'ГСЮра пил МСГРП'!$V366*AI$13</f>
        <v>0</v>
      </c>
      <c r="AJ366" s="199">
        <f>'ГСЮра пил МСГРП'!$W366*AI$13</f>
        <v>0</v>
      </c>
      <c r="AK366" s="199">
        <f>'ГСЮра керн ГИС'!$V366*AK$13</f>
        <v>0</v>
      </c>
      <c r="AL366" s="199">
        <f>'ГСЮра керн ГИС'!$W366*AK$13</f>
        <v>0</v>
      </c>
      <c r="AM366" s="199">
        <f>Посл.скв.!$V366*AM$13</f>
        <v>0</v>
      </c>
      <c r="AN366" s="199">
        <f>Посл.скв.!$W366*AM$13</f>
        <v>0</v>
      </c>
      <c r="AO366" s="199">
        <f t="shared" si="70"/>
        <v>0</v>
      </c>
      <c r="AP366" s="199">
        <f t="shared" si="70"/>
        <v>0</v>
      </c>
    </row>
    <row r="367" spans="1:42" s="259" customFormat="1" ht="16.5">
      <c r="A367" s="264"/>
      <c r="B367" s="264"/>
      <c r="C367" s="205" t="s">
        <v>171</v>
      </c>
      <c r="D367" s="206"/>
      <c r="E367" s="480"/>
      <c r="F367" s="481"/>
      <c r="G367" s="208"/>
      <c r="H367" s="208">
        <f>SUM(H364:H366)</f>
        <v>0</v>
      </c>
      <c r="I367" s="208"/>
      <c r="J367" s="208">
        <f>SUM(J364:J366)</f>
        <v>0</v>
      </c>
      <c r="K367" s="208"/>
      <c r="L367" s="208">
        <f>SUM(L364:L366)</f>
        <v>0</v>
      </c>
      <c r="M367" s="208"/>
      <c r="N367" s="208">
        <f>SUM(N364:N366)</f>
        <v>0</v>
      </c>
      <c r="O367" s="208"/>
      <c r="P367" s="208">
        <f>SUM(P364:P366)</f>
        <v>0</v>
      </c>
      <c r="Q367" s="208"/>
      <c r="R367" s="208">
        <f>SUM(R364:R366)</f>
        <v>0</v>
      </c>
      <c r="S367" s="208"/>
      <c r="T367" s="208">
        <f>SUM(T364:T366)</f>
        <v>0</v>
      </c>
      <c r="U367" s="208"/>
      <c r="V367" s="208">
        <f>SUM(V364:V366)</f>
        <v>0</v>
      </c>
      <c r="W367" s="208"/>
      <c r="X367" s="208">
        <f>SUM(X364:X366)</f>
        <v>0</v>
      </c>
      <c r="Y367" s="208"/>
      <c r="Z367" s="208">
        <f>SUM(Z364:Z366)</f>
        <v>0</v>
      </c>
      <c r="AA367" s="208"/>
      <c r="AB367" s="208">
        <f>SUM(AB364:AB366)</f>
        <v>0</v>
      </c>
      <c r="AC367" s="208"/>
      <c r="AD367" s="208">
        <f>SUM(AD364:AD366)</f>
        <v>0</v>
      </c>
      <c r="AE367" s="208"/>
      <c r="AF367" s="208">
        <f>SUM(AF364:AF366)</f>
        <v>0</v>
      </c>
      <c r="AG367" s="208"/>
      <c r="AH367" s="208">
        <f>SUM(AH364:AH366)</f>
        <v>0</v>
      </c>
      <c r="AI367" s="208"/>
      <c r="AJ367" s="208">
        <f>SUM(AJ364:AJ366)</f>
        <v>0</v>
      </c>
      <c r="AK367" s="208"/>
      <c r="AL367" s="208">
        <f>SUM(AL364:AL366)</f>
        <v>0</v>
      </c>
      <c r="AM367" s="208"/>
      <c r="AN367" s="208">
        <f>SUM(AN364:AN366)</f>
        <v>0</v>
      </c>
      <c r="AO367" s="208"/>
      <c r="AP367" s="209">
        <f>SUM(AP364:AP366)</f>
        <v>0</v>
      </c>
    </row>
    <row r="368" spans="1:42" ht="14.25" thickBot="1"/>
    <row r="369" spans="1:43" s="259" customFormat="1" ht="15.75">
      <c r="A369" s="257"/>
      <c r="B369" s="258"/>
      <c r="C369" s="205" t="s">
        <v>118</v>
      </c>
      <c r="D369" s="206"/>
      <c r="E369" s="480"/>
      <c r="F369" s="481"/>
      <c r="G369" s="208"/>
      <c r="H369" s="208">
        <f>H367+H361+H341+H69</f>
        <v>724375478.74300408</v>
      </c>
      <c r="I369" s="208"/>
      <c r="J369" s="208">
        <f>J367+J361+J341+J69</f>
        <v>0</v>
      </c>
      <c r="K369" s="208"/>
      <c r="L369" s="208">
        <f>L367+L361+L341+L69</f>
        <v>0</v>
      </c>
      <c r="M369" s="208"/>
      <c r="N369" s="208">
        <f>N367+N361+N341+N69</f>
        <v>0</v>
      </c>
      <c r="O369" s="208"/>
      <c r="P369" s="208">
        <f>P367+P361+P341+P69</f>
        <v>0</v>
      </c>
      <c r="Q369" s="208"/>
      <c r="R369" s="208">
        <f>R367+R361+R341+R69</f>
        <v>0</v>
      </c>
      <c r="S369" s="208"/>
      <c r="T369" s="208">
        <f>T367+T361+T341+T69</f>
        <v>0</v>
      </c>
      <c r="U369" s="208"/>
      <c r="V369" s="208">
        <f>V367+V361+V341+V69</f>
        <v>0</v>
      </c>
      <c r="W369" s="208"/>
      <c r="X369" s="208">
        <f>X367+X361+X341+X69</f>
        <v>0</v>
      </c>
      <c r="Y369" s="208"/>
      <c r="Z369" s="208">
        <f>Z367+Z361+Z341+Z69</f>
        <v>111981639.13043749</v>
      </c>
      <c r="AA369" s="208"/>
      <c r="AB369" s="208">
        <f>AB367+AB361+AB341+AB69</f>
        <v>1283576685.2468889</v>
      </c>
      <c r="AC369" s="208"/>
      <c r="AD369" s="208">
        <f>AD367+AD361+AD341+AD69</f>
        <v>0</v>
      </c>
      <c r="AE369" s="208"/>
      <c r="AF369" s="208">
        <f>AF367+AF361+AF341+AF69</f>
        <v>875490259.9427017</v>
      </c>
      <c r="AG369" s="208"/>
      <c r="AH369" s="208">
        <f>AH367+AH361+AH341+AH69</f>
        <v>2113420886.9243357</v>
      </c>
      <c r="AI369" s="208"/>
      <c r="AJ369" s="208">
        <f>AJ367+AJ361+AJ341+AJ69</f>
        <v>912603536.74726689</v>
      </c>
      <c r="AK369" s="208"/>
      <c r="AL369" s="208">
        <f>AL367+AL361+AL341+AL69</f>
        <v>365333919.77337569</v>
      </c>
      <c r="AM369" s="208"/>
      <c r="AN369" s="208">
        <f>AN367+AN361+AN341+AN69</f>
        <v>0</v>
      </c>
      <c r="AO369" s="208"/>
      <c r="AP369" s="208">
        <f>AP367+AP361+AP341+AP69</f>
        <v>6386782406.508009</v>
      </c>
      <c r="AQ369" s="259">
        <f>AP369/1000-'Титул '!N53</f>
        <v>-6380395624.1015015</v>
      </c>
    </row>
  </sheetData>
  <sheetProtection autoFilter="0"/>
  <mergeCells count="211">
    <mergeCell ref="C292:C321"/>
    <mergeCell ref="C325:C339"/>
    <mergeCell ref="C345:C359"/>
    <mergeCell ref="C364:C366"/>
    <mergeCell ref="C138:C152"/>
    <mergeCell ref="C155:C169"/>
    <mergeCell ref="C172:C201"/>
    <mergeCell ref="C204:C213"/>
    <mergeCell ref="C216:C230"/>
    <mergeCell ref="C233:C235"/>
    <mergeCell ref="C238:C247"/>
    <mergeCell ref="C250:C264"/>
    <mergeCell ref="C274:C290"/>
    <mergeCell ref="C267:C272"/>
    <mergeCell ref="C20:C28"/>
    <mergeCell ref="C29:C38"/>
    <mergeCell ref="C39:C44"/>
    <mergeCell ref="C45:C54"/>
    <mergeCell ref="C55:C63"/>
    <mergeCell ref="C64:C68"/>
    <mergeCell ref="C73:C102"/>
    <mergeCell ref="C105:C119"/>
    <mergeCell ref="C122:C136"/>
    <mergeCell ref="AM103:AP103"/>
    <mergeCell ref="G71:J71"/>
    <mergeCell ref="K71:N71"/>
    <mergeCell ref="O71:R71"/>
    <mergeCell ref="S71:V71"/>
    <mergeCell ref="W71:Z71"/>
    <mergeCell ref="AA71:AD71"/>
    <mergeCell ref="AM18:AP18"/>
    <mergeCell ref="AI71:AL71"/>
    <mergeCell ref="AM71:AP71"/>
    <mergeCell ref="G18:J18"/>
    <mergeCell ref="K18:N18"/>
    <mergeCell ref="O18:R18"/>
    <mergeCell ref="S18:V18"/>
    <mergeCell ref="W18:Z18"/>
    <mergeCell ref="AA18:AD18"/>
    <mergeCell ref="AE18:AH18"/>
    <mergeCell ref="AE71:AH71"/>
    <mergeCell ref="G103:J103"/>
    <mergeCell ref="K103:N103"/>
    <mergeCell ref="O103:R103"/>
    <mergeCell ref="S103:V103"/>
    <mergeCell ref="W103:Z103"/>
    <mergeCell ref="AA103:AD103"/>
    <mergeCell ref="AI18:AL18"/>
    <mergeCell ref="AE103:AH103"/>
    <mergeCell ref="AI103:AL103"/>
    <mergeCell ref="G153:J153"/>
    <mergeCell ref="K153:N153"/>
    <mergeCell ref="O153:R153"/>
    <mergeCell ref="S153:V153"/>
    <mergeCell ref="W153:Z153"/>
    <mergeCell ref="AA153:AD153"/>
    <mergeCell ref="AE153:AH153"/>
    <mergeCell ref="AI153:AL153"/>
    <mergeCell ref="AM153:AP153"/>
    <mergeCell ref="O202:R202"/>
    <mergeCell ref="S202:V202"/>
    <mergeCell ref="W202:Z202"/>
    <mergeCell ref="AA202:AD202"/>
    <mergeCell ref="AE202:AH202"/>
    <mergeCell ref="AI202:AL202"/>
    <mergeCell ref="AM202:AP202"/>
    <mergeCell ref="G170:J170"/>
    <mergeCell ref="K170:N170"/>
    <mergeCell ref="O170:R170"/>
    <mergeCell ref="S170:V170"/>
    <mergeCell ref="W170:Z170"/>
    <mergeCell ref="AA170:AD170"/>
    <mergeCell ref="AE170:AH170"/>
    <mergeCell ref="AI170:AL170"/>
    <mergeCell ref="AM170:AP170"/>
    <mergeCell ref="AI231:AL231"/>
    <mergeCell ref="AM231:AP231"/>
    <mergeCell ref="G214:J214"/>
    <mergeCell ref="K214:N214"/>
    <mergeCell ref="O214:R214"/>
    <mergeCell ref="S214:V214"/>
    <mergeCell ref="W214:Z214"/>
    <mergeCell ref="AA214:AD214"/>
    <mergeCell ref="AE214:AH214"/>
    <mergeCell ref="AI214:AL214"/>
    <mergeCell ref="AM214:AP214"/>
    <mergeCell ref="AI248:AL248"/>
    <mergeCell ref="AM248:AP248"/>
    <mergeCell ref="G236:J236"/>
    <mergeCell ref="K236:N236"/>
    <mergeCell ref="O236:R236"/>
    <mergeCell ref="S236:V236"/>
    <mergeCell ref="W236:Z236"/>
    <mergeCell ref="AA236:AD236"/>
    <mergeCell ref="AE236:AH236"/>
    <mergeCell ref="AI236:AL236"/>
    <mergeCell ref="AM236:AP236"/>
    <mergeCell ref="AM13:AN13"/>
    <mergeCell ref="AK13:AL13"/>
    <mergeCell ref="AI13:AJ13"/>
    <mergeCell ref="AG13:AH13"/>
    <mergeCell ref="AE13:AF13"/>
    <mergeCell ref="AC13:AD13"/>
    <mergeCell ref="AA13:AB13"/>
    <mergeCell ref="Y13:Z13"/>
    <mergeCell ref="W13:X13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E367:F367"/>
    <mergeCell ref="E369:F369"/>
    <mergeCell ref="G12:H12"/>
    <mergeCell ref="AO12:AP12"/>
    <mergeCell ref="AO13:AP13"/>
    <mergeCell ref="G323:J323"/>
    <mergeCell ref="K323:N323"/>
    <mergeCell ref="O323:R323"/>
    <mergeCell ref="S323:V323"/>
    <mergeCell ref="W323:Z323"/>
    <mergeCell ref="I12:J12"/>
    <mergeCell ref="G13:H13"/>
    <mergeCell ref="I13:J13"/>
    <mergeCell ref="K12:L12"/>
    <mergeCell ref="K13:L13"/>
    <mergeCell ref="M12:N12"/>
    <mergeCell ref="M13:N13"/>
    <mergeCell ref="O12:P12"/>
    <mergeCell ref="O13:P13"/>
    <mergeCell ref="Q12:R12"/>
    <mergeCell ref="Q13:R13"/>
    <mergeCell ref="S12:T12"/>
    <mergeCell ref="S13:T13"/>
    <mergeCell ref="U12:V12"/>
    <mergeCell ref="AI323:AL323"/>
    <mergeCell ref="AM323:AP323"/>
    <mergeCell ref="AI343:AL343"/>
    <mergeCell ref="AM343:AP343"/>
    <mergeCell ref="G343:J343"/>
    <mergeCell ref="K343:N343"/>
    <mergeCell ref="O343:R343"/>
    <mergeCell ref="C18:F18"/>
    <mergeCell ref="C71:F71"/>
    <mergeCell ref="C103:F103"/>
    <mergeCell ref="C120:F120"/>
    <mergeCell ref="C153:F153"/>
    <mergeCell ref="AA323:AD323"/>
    <mergeCell ref="G291:J291"/>
    <mergeCell ref="K291:N291"/>
    <mergeCell ref="O291:R291"/>
    <mergeCell ref="S291:V291"/>
    <mergeCell ref="C170:F170"/>
    <mergeCell ref="C202:F202"/>
    <mergeCell ref="C214:F214"/>
    <mergeCell ref="C231:F231"/>
    <mergeCell ref="C236:F236"/>
    <mergeCell ref="C248:F248"/>
    <mergeCell ref="C291:F291"/>
    <mergeCell ref="AE343:AH343"/>
    <mergeCell ref="G363:J363"/>
    <mergeCell ref="K363:N363"/>
    <mergeCell ref="O363:R363"/>
    <mergeCell ref="S363:V363"/>
    <mergeCell ref="W363:Z363"/>
    <mergeCell ref="A13:B13"/>
    <mergeCell ref="A15:F15"/>
    <mergeCell ref="AE323:AH323"/>
    <mergeCell ref="C323:F323"/>
    <mergeCell ref="E341:F341"/>
    <mergeCell ref="C343:F343"/>
    <mergeCell ref="E361:F361"/>
    <mergeCell ref="C363:F363"/>
    <mergeCell ref="U13:V13"/>
    <mergeCell ref="G231:J231"/>
    <mergeCell ref="K231:N231"/>
    <mergeCell ref="O231:R231"/>
    <mergeCell ref="S231:V231"/>
    <mergeCell ref="W231:Z231"/>
    <mergeCell ref="AA231:AD231"/>
    <mergeCell ref="AE231:AH231"/>
    <mergeCell ref="G202:J202"/>
    <mergeCell ref="K202:N202"/>
    <mergeCell ref="A2:F2"/>
    <mergeCell ref="AM363:AP363"/>
    <mergeCell ref="AM291:AP291"/>
    <mergeCell ref="G248:J248"/>
    <mergeCell ref="K248:N248"/>
    <mergeCell ref="O248:R248"/>
    <mergeCell ref="S248:V248"/>
    <mergeCell ref="W248:Z248"/>
    <mergeCell ref="AA248:AD248"/>
    <mergeCell ref="AE248:AH248"/>
    <mergeCell ref="A6:B6"/>
    <mergeCell ref="A7:B7"/>
    <mergeCell ref="A8:B8"/>
    <mergeCell ref="AA363:AD363"/>
    <mergeCell ref="AE363:AH363"/>
    <mergeCell ref="AI363:AL363"/>
    <mergeCell ref="W291:Z291"/>
    <mergeCell ref="AA291:AD291"/>
    <mergeCell ref="AE291:AH291"/>
    <mergeCell ref="AI291:AL291"/>
    <mergeCell ref="A9:B9"/>
    <mergeCell ref="S343:V343"/>
    <mergeCell ref="W343:Z343"/>
    <mergeCell ref="AA343:AD343"/>
  </mergeCells>
  <pageMargins left="0.25" right="0.25" top="0.75" bottom="0.75" header="0.3" footer="0.3"/>
  <pageSetup paperSize="8" scale="24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A1:Y369"/>
  <sheetViews>
    <sheetView zoomScale="85" zoomScaleNormal="85" zoomScalePageLayoutView="85" workbookViewId="0">
      <pane xSplit="7" ySplit="16" topLeftCell="R59" activePane="bottomRight" state="frozen"/>
      <selection activeCell="A13" sqref="A13:XFD379"/>
      <selection pane="topRight" activeCell="A13" sqref="A13:XFD379"/>
      <selection pane="bottomLeft" activeCell="A13" sqref="A13:XFD379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362187739.37150204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8">
        <v>2.83</v>
      </c>
      <c r="L6" s="418">
        <v>10.79</v>
      </c>
      <c r="M6" s="418">
        <v>7.93</v>
      </c>
      <c r="N6" s="418">
        <v>9.77</v>
      </c>
      <c r="O6" s="323">
        <f>SUM(I6:N6)</f>
        <v>34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'!$C$28," ",'Титул '!$D$28," ",'Титул '!$E$28," ",'Титул '!$F$28," ",'Титул '!$G$28," ",'Титул '!$H$28," ",'Титул '!$J$28," ",'Титул '!$I$28)</f>
        <v xml:space="preserve">ГС ЮРА  без пилота МГРП 8ст  </v>
      </c>
      <c r="E7" s="324">
        <f>W69</f>
        <v>128932740.72499999</v>
      </c>
      <c r="F7" s="526" t="s">
        <v>140</v>
      </c>
      <c r="G7" s="526"/>
      <c r="H7" s="418"/>
      <c r="I7" s="420">
        <v>50</v>
      </c>
      <c r="J7" s="420">
        <v>460</v>
      </c>
      <c r="K7" s="420">
        <v>1200</v>
      </c>
      <c r="L7" s="420">
        <v>2700</v>
      </c>
      <c r="M7" s="420"/>
      <c r="N7" s="420">
        <v>3700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4728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136440575.11174691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4728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96814423.534755111</v>
      </c>
      <c r="F11" s="526" t="s">
        <v>141</v>
      </c>
      <c r="G11" s="526"/>
      <c r="H11" s="422">
        <v>2000</v>
      </c>
      <c r="I11" s="422"/>
      <c r="J11" s="422"/>
      <c r="K11" s="422">
        <v>1500</v>
      </c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>
        <v>1</v>
      </c>
      <c r="C12" s="321" t="s">
        <v>169</v>
      </c>
      <c r="D12" s="323">
        <f>'Титул '!I28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128932740.72499999</v>
      </c>
    </row>
    <row r="19" spans="1:24" s="161" customFormat="1" ht="15.75" outlineLevel="1" thickBot="1">
      <c r="A19" s="190"/>
      <c r="B19" s="191"/>
      <c r="C19" s="379" t="str">
        <f>D5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.75" outlineLevel="1" thickTop="1">
      <c r="A20" s="11"/>
      <c r="B20" s="15"/>
      <c r="C20" s="533" t="s">
        <v>335</v>
      </c>
      <c r="D20" s="383" t="s">
        <v>330</v>
      </c>
      <c r="E20" s="373" t="str">
        <f>D$5</f>
        <v>ООО "Буровая компания "Евразия"</v>
      </c>
      <c r="F20" s="384" t="s">
        <v>12</v>
      </c>
      <c r="G20" s="337">
        <v>128932740.72499999</v>
      </c>
      <c r="H20" s="32">
        <v>1</v>
      </c>
      <c r="I20" s="385"/>
      <c r="J20" s="385"/>
      <c r="K20" s="385"/>
      <c r="L20" s="385"/>
      <c r="M20" s="385"/>
      <c r="N20" s="385"/>
      <c r="O20" s="296">
        <f>H20*G20</f>
        <v>128932740.72499999</v>
      </c>
      <c r="P20" s="296"/>
      <c r="Q20" s="296"/>
      <c r="R20" s="296"/>
      <c r="S20" s="296"/>
      <c r="T20" s="296"/>
      <c r="U20" s="296"/>
      <c r="V20" s="298">
        <f>SUM(H20:N20)</f>
        <v>1</v>
      </c>
      <c r="W20" s="299">
        <f>SUM(O20:U20)</f>
        <v>128932740.72499999</v>
      </c>
      <c r="X20" s="268"/>
    </row>
    <row r="21" spans="1:24" outlineLevel="1">
      <c r="A21" s="11"/>
      <c r="B21" s="15"/>
      <c r="C21" s="534"/>
      <c r="D21" s="386" t="s">
        <v>332</v>
      </c>
      <c r="E21" s="373" t="str">
        <f t="shared" ref="E21:E34" si="0">D$5</f>
        <v>ООО "Буровая компания "Евразия"</v>
      </c>
      <c r="F21" s="374" t="s">
        <v>12</v>
      </c>
      <c r="G21" s="338"/>
      <c r="H21" s="32"/>
      <c r="I21" s="385"/>
      <c r="J21" s="385"/>
      <c r="K21" s="385"/>
      <c r="L21" s="385"/>
      <c r="M21" s="385"/>
      <c r="N21" s="385"/>
      <c r="O21" s="296">
        <f t="shared" ref="O21:O68" si="1">H21*G21</f>
        <v>0</v>
      </c>
      <c r="P21" s="296"/>
      <c r="Q21" s="296"/>
      <c r="R21" s="296"/>
      <c r="S21" s="296"/>
      <c r="T21" s="296"/>
      <c r="U21" s="296"/>
      <c r="V21" s="298">
        <f t="shared" ref="V21:V35" si="2">SUM(H21:N21)</f>
        <v>0</v>
      </c>
      <c r="W21" s="299">
        <f t="shared" ref="W21:W35" si="3">SUM(O21:U21)</f>
        <v>0</v>
      </c>
      <c r="X21" s="268"/>
    </row>
    <row r="22" spans="1:24" outlineLevel="1">
      <c r="A22" s="11"/>
      <c r="B22" s="15"/>
      <c r="C22" s="534"/>
      <c r="D22" s="386" t="s">
        <v>333</v>
      </c>
      <c r="E22" s="373" t="str">
        <f t="shared" si="0"/>
        <v>ООО "Буровая компания "Евразия"</v>
      </c>
      <c r="F22" s="374" t="s">
        <v>12</v>
      </c>
      <c r="G22" s="338"/>
      <c r="H22" s="32"/>
      <c r="I22" s="385"/>
      <c r="J22" s="385"/>
      <c r="K22" s="385"/>
      <c r="L22" s="385"/>
      <c r="M22" s="385"/>
      <c r="N22" s="385"/>
      <c r="O22" s="296">
        <f t="shared" si="1"/>
        <v>0</v>
      </c>
      <c r="P22" s="296"/>
      <c r="Q22" s="296"/>
      <c r="R22" s="296"/>
      <c r="S22" s="296"/>
      <c r="T22" s="296"/>
      <c r="U22" s="296"/>
      <c r="V22" s="298">
        <f t="shared" si="2"/>
        <v>0</v>
      </c>
      <c r="W22" s="299">
        <f t="shared" si="3"/>
        <v>0</v>
      </c>
      <c r="X22" s="268"/>
    </row>
    <row r="23" spans="1:24" outlineLevel="1">
      <c r="A23" s="11"/>
      <c r="B23" s="15"/>
      <c r="C23" s="534"/>
      <c r="D23" s="386" t="s">
        <v>334</v>
      </c>
      <c r="E23" s="373" t="str">
        <f t="shared" si="0"/>
        <v>ООО "Буровая компания "Евразия"</v>
      </c>
      <c r="F23" s="374" t="s">
        <v>12</v>
      </c>
      <c r="G23" s="338"/>
      <c r="H23" s="32"/>
      <c r="I23" s="385"/>
      <c r="J23" s="385"/>
      <c r="K23" s="385"/>
      <c r="L23" s="385"/>
      <c r="M23" s="385"/>
      <c r="N23" s="385"/>
      <c r="O23" s="296">
        <f t="shared" si="1"/>
        <v>0</v>
      </c>
      <c r="P23" s="296"/>
      <c r="Q23" s="296"/>
      <c r="R23" s="296"/>
      <c r="S23" s="296"/>
      <c r="T23" s="296"/>
      <c r="U23" s="296"/>
      <c r="V23" s="298">
        <f t="shared" si="2"/>
        <v>0</v>
      </c>
      <c r="W23" s="299">
        <f t="shared" si="3"/>
        <v>0</v>
      </c>
      <c r="X23" s="268"/>
    </row>
    <row r="24" spans="1:24" outlineLevel="1">
      <c r="A24" s="11"/>
      <c r="B24" s="15"/>
      <c r="C24" s="534"/>
      <c r="D24" s="386"/>
      <c r="E24" s="373" t="str">
        <f t="shared" si="0"/>
        <v>ООО "Буровая компания "Евразия"</v>
      </c>
      <c r="F24" s="374" t="s">
        <v>12</v>
      </c>
      <c r="G24" s="338"/>
      <c r="H24" s="32"/>
      <c r="I24" s="385"/>
      <c r="J24" s="385"/>
      <c r="K24" s="385"/>
      <c r="L24" s="385"/>
      <c r="M24" s="385"/>
      <c r="N24" s="385"/>
      <c r="O24" s="296">
        <f t="shared" si="1"/>
        <v>0</v>
      </c>
      <c r="P24" s="296"/>
      <c r="Q24" s="296"/>
      <c r="R24" s="296"/>
      <c r="S24" s="296"/>
      <c r="T24" s="296"/>
      <c r="U24" s="296"/>
      <c r="V24" s="298">
        <f t="shared" si="2"/>
        <v>0</v>
      </c>
      <c r="W24" s="299">
        <f t="shared" si="3"/>
        <v>0</v>
      </c>
      <c r="X24" s="268"/>
    </row>
    <row r="25" spans="1:24" outlineLevel="1">
      <c r="A25" s="11"/>
      <c r="B25" s="15"/>
      <c r="C25" s="534"/>
      <c r="D25" s="386"/>
      <c r="E25" s="373" t="str">
        <f t="shared" si="0"/>
        <v>ООО "Буровая компания "Евразия"</v>
      </c>
      <c r="F25" s="374" t="s">
        <v>12</v>
      </c>
      <c r="G25" s="338"/>
      <c r="H25" s="32"/>
      <c r="I25" s="385"/>
      <c r="J25" s="385"/>
      <c r="K25" s="385"/>
      <c r="L25" s="385"/>
      <c r="M25" s="385"/>
      <c r="N25" s="385"/>
      <c r="O25" s="296">
        <f t="shared" si="1"/>
        <v>0</v>
      </c>
      <c r="P25" s="296"/>
      <c r="Q25" s="296"/>
      <c r="R25" s="296"/>
      <c r="S25" s="296"/>
      <c r="T25" s="296"/>
      <c r="U25" s="296"/>
      <c r="V25" s="298">
        <f t="shared" si="2"/>
        <v>0</v>
      </c>
      <c r="W25" s="299">
        <f t="shared" si="3"/>
        <v>0</v>
      </c>
      <c r="X25" s="268"/>
    </row>
    <row r="26" spans="1:24" outlineLevel="1">
      <c r="A26" s="11"/>
      <c r="B26" s="15"/>
      <c r="C26" s="534"/>
      <c r="D26" s="386"/>
      <c r="E26" s="373" t="str">
        <f t="shared" si="0"/>
        <v>ООО "Буровая компания "Евразия"</v>
      </c>
      <c r="F26" s="374" t="s">
        <v>12</v>
      </c>
      <c r="G26" s="338"/>
      <c r="H26" s="32"/>
      <c r="I26" s="385"/>
      <c r="J26" s="385"/>
      <c r="K26" s="385"/>
      <c r="L26" s="385"/>
      <c r="M26" s="385"/>
      <c r="N26" s="385"/>
      <c r="O26" s="296">
        <f t="shared" si="1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3"/>
        <v>0</v>
      </c>
      <c r="X26" s="268"/>
    </row>
    <row r="27" spans="1:24" outlineLevel="1">
      <c r="A27" s="11"/>
      <c r="B27" s="15"/>
      <c r="C27" s="534"/>
      <c r="D27" s="386"/>
      <c r="E27" s="373" t="str">
        <f t="shared" si="0"/>
        <v>ООО "Буровая компания "Евразия"</v>
      </c>
      <c r="F27" s="374" t="s">
        <v>12</v>
      </c>
      <c r="G27" s="338"/>
      <c r="H27" s="32"/>
      <c r="I27" s="385"/>
      <c r="J27" s="385"/>
      <c r="K27" s="385"/>
      <c r="L27" s="385"/>
      <c r="M27" s="385"/>
      <c r="N27" s="385"/>
      <c r="O27" s="296">
        <f t="shared" si="1"/>
        <v>0</v>
      </c>
      <c r="P27" s="296"/>
      <c r="Q27" s="296"/>
      <c r="R27" s="296"/>
      <c r="S27" s="296"/>
      <c r="T27" s="296"/>
      <c r="U27" s="296"/>
      <c r="V27" s="298">
        <f t="shared" si="2"/>
        <v>0</v>
      </c>
      <c r="W27" s="299">
        <f t="shared" si="3"/>
        <v>0</v>
      </c>
      <c r="X27" s="268"/>
    </row>
    <row r="28" spans="1:24" ht="15.75" outlineLevel="1" thickBot="1">
      <c r="A28" s="11"/>
      <c r="B28" s="15"/>
      <c r="C28" s="535"/>
      <c r="D28" s="387"/>
      <c r="E28" s="373" t="str">
        <f t="shared" si="0"/>
        <v>ООО "Буровая компания "Евразия"</v>
      </c>
      <c r="F28" s="374" t="s">
        <v>12</v>
      </c>
      <c r="G28" s="338"/>
      <c r="H28" s="32"/>
      <c r="I28" s="385"/>
      <c r="J28" s="385"/>
      <c r="K28" s="385"/>
      <c r="L28" s="385"/>
      <c r="M28" s="385"/>
      <c r="N28" s="385"/>
      <c r="O28" s="296">
        <f t="shared" si="1"/>
        <v>0</v>
      </c>
      <c r="P28" s="296"/>
      <c r="Q28" s="296"/>
      <c r="R28" s="296"/>
      <c r="S28" s="296"/>
      <c r="T28" s="296"/>
      <c r="U28" s="296"/>
      <c r="V28" s="298">
        <f t="shared" si="2"/>
        <v>0</v>
      </c>
      <c r="W28" s="299">
        <f t="shared" si="3"/>
        <v>0</v>
      </c>
      <c r="X28" s="268"/>
    </row>
    <row r="29" spans="1:24" ht="15.75" outlineLevel="1" thickTop="1">
      <c r="A29" s="11"/>
      <c r="B29" s="15"/>
      <c r="C29" s="536" t="s">
        <v>347</v>
      </c>
      <c r="D29" s="388" t="s">
        <v>82</v>
      </c>
      <c r="E29" s="373" t="str">
        <f t="shared" si="0"/>
        <v>ООО "Буровая компания "Евразия"</v>
      </c>
      <c r="F29" s="374" t="s">
        <v>12</v>
      </c>
      <c r="G29" s="338"/>
      <c r="H29" s="32"/>
      <c r="I29" s="385"/>
      <c r="J29" s="385"/>
      <c r="K29" s="385"/>
      <c r="L29" s="385"/>
      <c r="M29" s="385"/>
      <c r="N29" s="385"/>
      <c r="O29" s="296">
        <f t="shared" si="1"/>
        <v>0</v>
      </c>
      <c r="P29" s="296"/>
      <c r="Q29" s="296"/>
      <c r="R29" s="296"/>
      <c r="S29" s="296"/>
      <c r="T29" s="296"/>
      <c r="U29" s="296"/>
      <c r="V29" s="298">
        <f t="shared" si="2"/>
        <v>0</v>
      </c>
      <c r="W29" s="299">
        <f t="shared" si="3"/>
        <v>0</v>
      </c>
      <c r="X29" s="268"/>
    </row>
    <row r="30" spans="1:24" outlineLevel="1">
      <c r="A30" s="11"/>
      <c r="B30" s="15"/>
      <c r="C30" s="537"/>
      <c r="D30" s="386" t="s">
        <v>331</v>
      </c>
      <c r="E30" s="373" t="str">
        <f t="shared" si="0"/>
        <v>ООО "Буровая компания "Евразия"</v>
      </c>
      <c r="F30" s="374" t="s">
        <v>12</v>
      </c>
      <c r="G30" s="338"/>
      <c r="H30" s="32"/>
      <c r="I30" s="385"/>
      <c r="J30" s="385"/>
      <c r="K30" s="385"/>
      <c r="L30" s="385"/>
      <c r="M30" s="385"/>
      <c r="N30" s="385"/>
      <c r="O30" s="296">
        <f t="shared" si="1"/>
        <v>0</v>
      </c>
      <c r="P30" s="296"/>
      <c r="Q30" s="296"/>
      <c r="R30" s="296"/>
      <c r="S30" s="296"/>
      <c r="T30" s="296"/>
      <c r="U30" s="296"/>
      <c r="V30" s="298">
        <f t="shared" si="2"/>
        <v>0</v>
      </c>
      <c r="W30" s="299">
        <f t="shared" si="3"/>
        <v>0</v>
      </c>
      <c r="X30" s="268"/>
    </row>
    <row r="31" spans="1:24" outlineLevel="1">
      <c r="A31" s="11"/>
      <c r="B31" s="15"/>
      <c r="C31" s="537"/>
      <c r="D31" s="386" t="s">
        <v>336</v>
      </c>
      <c r="E31" s="373" t="str">
        <f t="shared" si="0"/>
        <v>ООО "Буровая компания "Евразия"</v>
      </c>
      <c r="F31" s="374" t="s">
        <v>12</v>
      </c>
      <c r="G31" s="338"/>
      <c r="H31" s="32"/>
      <c r="I31" s="385"/>
      <c r="J31" s="385"/>
      <c r="K31" s="385"/>
      <c r="L31" s="385"/>
      <c r="M31" s="385"/>
      <c r="N31" s="385"/>
      <c r="O31" s="296">
        <f t="shared" si="1"/>
        <v>0</v>
      </c>
      <c r="P31" s="296"/>
      <c r="Q31" s="296"/>
      <c r="R31" s="296"/>
      <c r="S31" s="296"/>
      <c r="T31" s="296"/>
      <c r="U31" s="296"/>
      <c r="V31" s="298">
        <f t="shared" si="2"/>
        <v>0</v>
      </c>
      <c r="W31" s="299">
        <f t="shared" si="3"/>
        <v>0</v>
      </c>
      <c r="X31" s="268"/>
    </row>
    <row r="32" spans="1:24" outlineLevel="1">
      <c r="A32" s="11"/>
      <c r="B32" s="15"/>
      <c r="C32" s="537"/>
      <c r="D32" s="386" t="s">
        <v>345</v>
      </c>
      <c r="E32" s="373" t="str">
        <f t="shared" si="0"/>
        <v>ООО "Буровая компания "Евразия"</v>
      </c>
      <c r="F32" s="374" t="s">
        <v>12</v>
      </c>
      <c r="G32" s="338"/>
      <c r="H32" s="32"/>
      <c r="I32" s="385"/>
      <c r="J32" s="385"/>
      <c r="K32" s="385"/>
      <c r="L32" s="385"/>
      <c r="M32" s="385"/>
      <c r="N32" s="385"/>
      <c r="O32" s="296">
        <f t="shared" si="1"/>
        <v>0</v>
      </c>
      <c r="P32" s="296"/>
      <c r="Q32" s="296"/>
      <c r="R32" s="296"/>
      <c r="S32" s="296"/>
      <c r="T32" s="296"/>
      <c r="U32" s="296"/>
      <c r="V32" s="298">
        <f t="shared" si="2"/>
        <v>0</v>
      </c>
      <c r="W32" s="299">
        <f t="shared" si="3"/>
        <v>0</v>
      </c>
      <c r="X32" s="268"/>
    </row>
    <row r="33" spans="1:24" outlineLevel="1">
      <c r="A33" s="11"/>
      <c r="B33" s="15"/>
      <c r="C33" s="537"/>
      <c r="D33" s="386" t="s">
        <v>337</v>
      </c>
      <c r="E33" s="373" t="str">
        <f t="shared" si="0"/>
        <v>ООО "Буровая компания "Евразия"</v>
      </c>
      <c r="F33" s="374" t="s">
        <v>12</v>
      </c>
      <c r="G33" s="338"/>
      <c r="H33" s="32"/>
      <c r="I33" s="385"/>
      <c r="J33" s="385"/>
      <c r="K33" s="385"/>
      <c r="L33" s="385"/>
      <c r="M33" s="385"/>
      <c r="N33" s="385"/>
      <c r="O33" s="296">
        <f t="shared" si="1"/>
        <v>0</v>
      </c>
      <c r="P33" s="296"/>
      <c r="Q33" s="296"/>
      <c r="R33" s="296"/>
      <c r="S33" s="296"/>
      <c r="T33" s="296"/>
      <c r="U33" s="296"/>
      <c r="V33" s="298">
        <f t="shared" si="2"/>
        <v>0</v>
      </c>
      <c r="W33" s="299">
        <f t="shared" si="3"/>
        <v>0</v>
      </c>
      <c r="X33" s="268"/>
    </row>
    <row r="34" spans="1:24" outlineLevel="1">
      <c r="A34" s="11"/>
      <c r="B34" s="15"/>
      <c r="C34" s="537"/>
      <c r="D34" s="389" t="s">
        <v>338</v>
      </c>
      <c r="E34" s="373" t="str">
        <f t="shared" si="0"/>
        <v>ООО "Буровая компания "Евразия"</v>
      </c>
      <c r="F34" s="374" t="s">
        <v>12</v>
      </c>
      <c r="G34" s="338"/>
      <c r="H34" s="32"/>
      <c r="I34" s="385"/>
      <c r="J34" s="385"/>
      <c r="K34" s="385"/>
      <c r="L34" s="385"/>
      <c r="M34" s="385"/>
      <c r="N34" s="385"/>
      <c r="O34" s="296">
        <f t="shared" si="1"/>
        <v>0</v>
      </c>
      <c r="P34" s="296"/>
      <c r="Q34" s="296"/>
      <c r="R34" s="296"/>
      <c r="S34" s="296"/>
      <c r="T34" s="296"/>
      <c r="U34" s="296"/>
      <c r="V34" s="298">
        <f t="shared" si="2"/>
        <v>0</v>
      </c>
      <c r="W34" s="299">
        <f t="shared" si="3"/>
        <v>0</v>
      </c>
      <c r="X34" s="268"/>
    </row>
    <row r="35" spans="1:24" ht="14.25" customHeight="1" outlineLevel="1">
      <c r="A35" s="339"/>
      <c r="B35" s="340"/>
      <c r="C35" s="537"/>
      <c r="D35" s="390"/>
      <c r="E35" s="373" t="str">
        <f t="shared" ref="E35:E48" si="4">D$5</f>
        <v>ООО "Буровая компания "Евразия"</v>
      </c>
      <c r="F35" s="374" t="s">
        <v>12</v>
      </c>
      <c r="G35" s="338"/>
      <c r="H35" s="32"/>
      <c r="I35" s="385"/>
      <c r="J35" s="385"/>
      <c r="K35" s="385"/>
      <c r="L35" s="385"/>
      <c r="M35" s="385"/>
      <c r="N35" s="385"/>
      <c r="O35" s="296">
        <f t="shared" si="1"/>
        <v>0</v>
      </c>
      <c r="P35" s="296"/>
      <c r="Q35" s="296"/>
      <c r="R35" s="296"/>
      <c r="S35" s="296"/>
      <c r="T35" s="296"/>
      <c r="U35" s="296"/>
      <c r="V35" s="298">
        <f t="shared" si="2"/>
        <v>0</v>
      </c>
      <c r="W35" s="299">
        <f t="shared" si="3"/>
        <v>0</v>
      </c>
      <c r="X35" s="268"/>
    </row>
    <row r="36" spans="1:24" ht="14.25" customHeight="1" outlineLevel="1">
      <c r="A36" s="341"/>
      <c r="B36" s="340"/>
      <c r="C36" s="537"/>
      <c r="D36" s="390"/>
      <c r="E36" s="373" t="str">
        <f t="shared" ref="E36" si="5">D$5</f>
        <v>ООО "Буровая компания "Евразия"</v>
      </c>
      <c r="F36" s="374" t="s">
        <v>12</v>
      </c>
      <c r="G36" s="338"/>
      <c r="H36" s="32"/>
      <c r="I36" s="385"/>
      <c r="J36" s="385"/>
      <c r="K36" s="385"/>
      <c r="L36" s="385"/>
      <c r="M36" s="385"/>
      <c r="N36" s="385"/>
      <c r="O36" s="296">
        <f t="shared" ref="O36" si="6">H36*G36</f>
        <v>0</v>
      </c>
      <c r="P36" s="296"/>
      <c r="Q36" s="296"/>
      <c r="R36" s="296"/>
      <c r="S36" s="296"/>
      <c r="T36" s="296"/>
      <c r="U36" s="296"/>
      <c r="V36" s="298">
        <f t="shared" ref="V36" si="7">SUM(H36:N36)</f>
        <v>0</v>
      </c>
      <c r="W36" s="299">
        <f t="shared" ref="W36" si="8">SUM(O36:U36)</f>
        <v>0</v>
      </c>
      <c r="X36" s="268"/>
    </row>
    <row r="37" spans="1:24" ht="14.25" customHeight="1" outlineLevel="1">
      <c r="A37" s="341"/>
      <c r="B37" s="340"/>
      <c r="C37" s="537"/>
      <c r="D37" s="386"/>
      <c r="E37" s="373" t="str">
        <f t="shared" si="4"/>
        <v>ООО "Буровая компания "Евразия"</v>
      </c>
      <c r="F37" s="374" t="s">
        <v>12</v>
      </c>
      <c r="G37" s="338"/>
      <c r="H37" s="32"/>
      <c r="I37" s="385"/>
      <c r="J37" s="385"/>
      <c r="K37" s="385"/>
      <c r="L37" s="385"/>
      <c r="M37" s="385"/>
      <c r="N37" s="385"/>
      <c r="O37" s="296">
        <f t="shared" si="1"/>
        <v>0</v>
      </c>
      <c r="P37" s="296"/>
      <c r="Q37" s="296"/>
      <c r="R37" s="296"/>
      <c r="S37" s="296"/>
      <c r="T37" s="296"/>
      <c r="U37" s="296"/>
      <c r="V37" s="298">
        <f t="shared" ref="V37:V68" si="9">SUM(H37:N37)</f>
        <v>0</v>
      </c>
      <c r="W37" s="299">
        <f t="shared" ref="W37:W68" si="10">SUM(O37:U37)</f>
        <v>0</v>
      </c>
      <c r="X37" s="268"/>
    </row>
    <row r="38" spans="1:24" ht="14.25" customHeight="1" outlineLevel="1" thickBot="1">
      <c r="A38" s="341"/>
      <c r="B38" s="340"/>
      <c r="C38" s="538"/>
      <c r="D38" s="387"/>
      <c r="E38" s="373" t="str">
        <f t="shared" si="4"/>
        <v>ООО "Буровая компания "Евразия"</v>
      </c>
      <c r="F38" s="374" t="s">
        <v>12</v>
      </c>
      <c r="G38" s="338"/>
      <c r="H38" s="32"/>
      <c r="I38" s="385"/>
      <c r="J38" s="385"/>
      <c r="K38" s="385"/>
      <c r="L38" s="385"/>
      <c r="M38" s="385"/>
      <c r="N38" s="385"/>
      <c r="O38" s="296">
        <f t="shared" si="1"/>
        <v>0</v>
      </c>
      <c r="P38" s="296"/>
      <c r="Q38" s="296"/>
      <c r="R38" s="296"/>
      <c r="S38" s="296"/>
      <c r="T38" s="296"/>
      <c r="U38" s="296"/>
      <c r="V38" s="298">
        <f t="shared" si="9"/>
        <v>0</v>
      </c>
      <c r="W38" s="299">
        <f t="shared" si="10"/>
        <v>0</v>
      </c>
      <c r="X38" s="268"/>
    </row>
    <row r="39" spans="1:24" ht="14.25" customHeight="1" outlineLevel="1" thickTop="1">
      <c r="A39" s="341"/>
      <c r="B39" s="340"/>
      <c r="C39" s="536" t="s">
        <v>340</v>
      </c>
      <c r="D39" s="388" t="s">
        <v>152</v>
      </c>
      <c r="E39" s="373" t="str">
        <f t="shared" si="4"/>
        <v>ООО "Буровая компания "Евразия"</v>
      </c>
      <c r="F39" s="374" t="s">
        <v>12</v>
      </c>
      <c r="G39" s="338"/>
      <c r="H39" s="32"/>
      <c r="I39" s="385"/>
      <c r="J39" s="385"/>
      <c r="K39" s="385"/>
      <c r="L39" s="385"/>
      <c r="M39" s="385"/>
      <c r="N39" s="385"/>
      <c r="O39" s="296">
        <f t="shared" si="1"/>
        <v>0</v>
      </c>
      <c r="P39" s="296"/>
      <c r="Q39" s="296"/>
      <c r="R39" s="296"/>
      <c r="S39" s="296"/>
      <c r="T39" s="296"/>
      <c r="U39" s="296"/>
      <c r="V39" s="298">
        <f t="shared" si="9"/>
        <v>0</v>
      </c>
      <c r="W39" s="299">
        <f t="shared" si="10"/>
        <v>0</v>
      </c>
      <c r="X39" s="268"/>
    </row>
    <row r="40" spans="1:24" ht="14.25" customHeight="1" outlineLevel="1">
      <c r="A40" s="341"/>
      <c r="B40" s="340"/>
      <c r="C40" s="537"/>
      <c r="D40" s="386" t="s">
        <v>153</v>
      </c>
      <c r="E40" s="373" t="str">
        <f t="shared" si="4"/>
        <v>ООО "Буровая компания "Евразия"</v>
      </c>
      <c r="F40" s="374" t="s">
        <v>12</v>
      </c>
      <c r="G40" s="338"/>
      <c r="H40" s="32"/>
      <c r="I40" s="385"/>
      <c r="J40" s="385"/>
      <c r="K40" s="385"/>
      <c r="L40" s="385"/>
      <c r="M40" s="385"/>
      <c r="N40" s="385"/>
      <c r="O40" s="296">
        <f t="shared" si="1"/>
        <v>0</v>
      </c>
      <c r="P40" s="296"/>
      <c r="Q40" s="296"/>
      <c r="R40" s="296"/>
      <c r="S40" s="296"/>
      <c r="T40" s="296"/>
      <c r="U40" s="296"/>
      <c r="V40" s="298">
        <f t="shared" si="9"/>
        <v>0</v>
      </c>
      <c r="W40" s="299">
        <f t="shared" si="10"/>
        <v>0</v>
      </c>
      <c r="X40" s="268"/>
    </row>
    <row r="41" spans="1:24" ht="14.25" customHeight="1" outlineLevel="1">
      <c r="A41" s="341"/>
      <c r="B41" s="340"/>
      <c r="C41" s="537"/>
      <c r="D41" s="386" t="s">
        <v>85</v>
      </c>
      <c r="E41" s="373" t="str">
        <f t="shared" si="4"/>
        <v>ООО "Буровая компания "Евразия"</v>
      </c>
      <c r="F41" s="374" t="s">
        <v>12</v>
      </c>
      <c r="G41" s="338"/>
      <c r="H41" s="32"/>
      <c r="I41" s="385"/>
      <c r="J41" s="385"/>
      <c r="K41" s="385"/>
      <c r="L41" s="385"/>
      <c r="M41" s="385"/>
      <c r="N41" s="385"/>
      <c r="O41" s="296">
        <f t="shared" si="1"/>
        <v>0</v>
      </c>
      <c r="P41" s="296"/>
      <c r="Q41" s="296"/>
      <c r="R41" s="296"/>
      <c r="S41" s="296"/>
      <c r="T41" s="296"/>
      <c r="U41" s="296"/>
      <c r="V41" s="298">
        <f t="shared" si="9"/>
        <v>0</v>
      </c>
      <c r="W41" s="299">
        <f t="shared" si="10"/>
        <v>0</v>
      </c>
      <c r="X41" s="268"/>
    </row>
    <row r="42" spans="1:24" ht="14.25" customHeight="1" outlineLevel="1">
      <c r="A42" s="341"/>
      <c r="B42" s="340"/>
      <c r="C42" s="537"/>
      <c r="D42" s="386" t="s">
        <v>86</v>
      </c>
      <c r="E42" s="373" t="str">
        <f t="shared" si="4"/>
        <v>ООО "Буровая компания "Евразия"</v>
      </c>
      <c r="F42" s="374" t="s">
        <v>12</v>
      </c>
      <c r="G42" s="338"/>
      <c r="H42" s="32"/>
      <c r="I42" s="385"/>
      <c r="J42" s="385"/>
      <c r="K42" s="385"/>
      <c r="L42" s="385"/>
      <c r="M42" s="385"/>
      <c r="N42" s="385"/>
      <c r="O42" s="296">
        <f t="shared" si="1"/>
        <v>0</v>
      </c>
      <c r="P42" s="296"/>
      <c r="Q42" s="296"/>
      <c r="R42" s="296"/>
      <c r="S42" s="296"/>
      <c r="T42" s="296"/>
      <c r="U42" s="296"/>
      <c r="V42" s="298">
        <f t="shared" si="9"/>
        <v>0</v>
      </c>
      <c r="W42" s="299">
        <f t="shared" si="10"/>
        <v>0</v>
      </c>
      <c r="X42" s="268"/>
    </row>
    <row r="43" spans="1:24" ht="14.25" customHeight="1" outlineLevel="1">
      <c r="A43" s="341"/>
      <c r="B43" s="340"/>
      <c r="C43" s="537"/>
      <c r="D43" s="386" t="s">
        <v>87</v>
      </c>
      <c r="E43" s="373" t="str">
        <f t="shared" si="4"/>
        <v>ООО "Буровая компания "Евразия"</v>
      </c>
      <c r="F43" s="374" t="s">
        <v>12</v>
      </c>
      <c r="G43" s="338"/>
      <c r="H43" s="32"/>
      <c r="I43" s="385"/>
      <c r="J43" s="385"/>
      <c r="K43" s="385"/>
      <c r="L43" s="385"/>
      <c r="M43" s="385"/>
      <c r="N43" s="385"/>
      <c r="O43" s="296">
        <f t="shared" si="1"/>
        <v>0</v>
      </c>
      <c r="P43" s="296"/>
      <c r="Q43" s="296"/>
      <c r="R43" s="296"/>
      <c r="S43" s="296"/>
      <c r="T43" s="296"/>
      <c r="U43" s="296"/>
      <c r="V43" s="298">
        <f t="shared" si="9"/>
        <v>0</v>
      </c>
      <c r="W43" s="299">
        <f t="shared" si="10"/>
        <v>0</v>
      </c>
      <c r="X43" s="268"/>
    </row>
    <row r="44" spans="1:24" ht="14.25" customHeight="1" outlineLevel="1" thickBot="1">
      <c r="A44" s="341"/>
      <c r="B44" s="340"/>
      <c r="C44" s="538"/>
      <c r="D44" s="389" t="s">
        <v>339</v>
      </c>
      <c r="E44" s="373" t="str">
        <f t="shared" si="4"/>
        <v>ООО "Буровая компания "Евразия"</v>
      </c>
      <c r="F44" s="374" t="s">
        <v>12</v>
      </c>
      <c r="G44" s="338"/>
      <c r="H44" s="32"/>
      <c r="I44" s="385"/>
      <c r="J44" s="385"/>
      <c r="K44" s="385"/>
      <c r="L44" s="385"/>
      <c r="M44" s="385"/>
      <c r="N44" s="385"/>
      <c r="O44" s="296">
        <f t="shared" si="1"/>
        <v>0</v>
      </c>
      <c r="P44" s="296"/>
      <c r="Q44" s="296"/>
      <c r="R44" s="296"/>
      <c r="S44" s="296"/>
      <c r="T44" s="296"/>
      <c r="U44" s="296"/>
      <c r="V44" s="298">
        <f t="shared" si="9"/>
        <v>0</v>
      </c>
      <c r="W44" s="299">
        <f t="shared" si="10"/>
        <v>0</v>
      </c>
      <c r="X44" s="268"/>
    </row>
    <row r="45" spans="1:24" ht="14.25" customHeight="1" outlineLevel="1" thickTop="1">
      <c r="A45" s="341"/>
      <c r="B45" s="340"/>
      <c r="C45" s="536" t="s">
        <v>348</v>
      </c>
      <c r="D45" s="391" t="s">
        <v>341</v>
      </c>
      <c r="E45" s="373" t="str">
        <f t="shared" si="4"/>
        <v>ООО "Буровая компания "Евразия"</v>
      </c>
      <c r="F45" s="374" t="s">
        <v>12</v>
      </c>
      <c r="G45" s="338"/>
      <c r="H45" s="32"/>
      <c r="I45" s="385"/>
      <c r="J45" s="385"/>
      <c r="K45" s="385"/>
      <c r="L45" s="385"/>
      <c r="M45" s="385"/>
      <c r="N45" s="385"/>
      <c r="O45" s="296">
        <f t="shared" si="1"/>
        <v>0</v>
      </c>
      <c r="P45" s="296"/>
      <c r="Q45" s="296"/>
      <c r="R45" s="296"/>
      <c r="S45" s="296"/>
      <c r="T45" s="296"/>
      <c r="U45" s="296"/>
      <c r="V45" s="298">
        <f t="shared" si="9"/>
        <v>0</v>
      </c>
      <c r="W45" s="299">
        <f t="shared" si="10"/>
        <v>0</v>
      </c>
      <c r="X45" s="268"/>
    </row>
    <row r="46" spans="1:24" ht="14.25" customHeight="1" outlineLevel="1">
      <c r="A46" s="341"/>
      <c r="B46" s="340"/>
      <c r="C46" s="537"/>
      <c r="D46" s="386" t="s">
        <v>342</v>
      </c>
      <c r="E46" s="373" t="str">
        <f t="shared" si="4"/>
        <v>ООО "Буровая компания "Евразия"</v>
      </c>
      <c r="F46" s="374" t="s">
        <v>12</v>
      </c>
      <c r="G46" s="338"/>
      <c r="H46" s="32"/>
      <c r="I46" s="385"/>
      <c r="J46" s="385"/>
      <c r="K46" s="385"/>
      <c r="L46" s="385"/>
      <c r="M46" s="385"/>
      <c r="N46" s="385"/>
      <c r="O46" s="296">
        <f t="shared" si="1"/>
        <v>0</v>
      </c>
      <c r="P46" s="296"/>
      <c r="Q46" s="296"/>
      <c r="R46" s="296"/>
      <c r="S46" s="296"/>
      <c r="T46" s="296"/>
      <c r="U46" s="296"/>
      <c r="V46" s="298">
        <f t="shared" si="9"/>
        <v>0</v>
      </c>
      <c r="W46" s="299">
        <f t="shared" si="10"/>
        <v>0</v>
      </c>
      <c r="X46" s="268"/>
    </row>
    <row r="47" spans="1:24" ht="14.25" customHeight="1" outlineLevel="1">
      <c r="A47" s="341"/>
      <c r="B47" s="340"/>
      <c r="C47" s="537"/>
      <c r="D47" s="386" t="s">
        <v>343</v>
      </c>
      <c r="E47" s="373" t="str">
        <f t="shared" si="4"/>
        <v>ООО "Буровая компания "Евразия"</v>
      </c>
      <c r="F47" s="374" t="s">
        <v>12</v>
      </c>
      <c r="G47" s="338"/>
      <c r="H47" s="32"/>
      <c r="I47" s="385"/>
      <c r="J47" s="385"/>
      <c r="K47" s="385"/>
      <c r="L47" s="385"/>
      <c r="M47" s="385"/>
      <c r="N47" s="385"/>
      <c r="O47" s="296">
        <f t="shared" si="1"/>
        <v>0</v>
      </c>
      <c r="P47" s="296"/>
      <c r="Q47" s="296"/>
      <c r="R47" s="296"/>
      <c r="S47" s="296"/>
      <c r="T47" s="296"/>
      <c r="U47" s="296"/>
      <c r="V47" s="298">
        <f t="shared" si="9"/>
        <v>0</v>
      </c>
      <c r="W47" s="299">
        <f t="shared" si="10"/>
        <v>0</v>
      </c>
      <c r="X47" s="268"/>
    </row>
    <row r="48" spans="1:24" ht="14.25" customHeight="1" outlineLevel="1">
      <c r="A48" s="341"/>
      <c r="B48" s="340"/>
      <c r="C48" s="537"/>
      <c r="D48" s="386" t="s">
        <v>344</v>
      </c>
      <c r="E48" s="373" t="str">
        <f t="shared" si="4"/>
        <v>ООО "Буровая компания "Евразия"</v>
      </c>
      <c r="F48" s="374" t="s">
        <v>12</v>
      </c>
      <c r="G48" s="338"/>
      <c r="H48" s="32"/>
      <c r="I48" s="385"/>
      <c r="J48" s="385"/>
      <c r="K48" s="385"/>
      <c r="L48" s="385"/>
      <c r="M48" s="385"/>
      <c r="N48" s="385"/>
      <c r="O48" s="296">
        <f t="shared" si="1"/>
        <v>0</v>
      </c>
      <c r="P48" s="296"/>
      <c r="Q48" s="296"/>
      <c r="R48" s="296"/>
      <c r="S48" s="296"/>
      <c r="T48" s="296"/>
      <c r="U48" s="296"/>
      <c r="V48" s="298">
        <f t="shared" si="9"/>
        <v>0</v>
      </c>
      <c r="W48" s="299">
        <f t="shared" si="10"/>
        <v>0</v>
      </c>
      <c r="X48" s="268"/>
    </row>
    <row r="49" spans="1:24" ht="14.25" customHeight="1" outlineLevel="1">
      <c r="A49" s="341"/>
      <c r="B49" s="340"/>
      <c r="C49" s="537"/>
      <c r="D49" s="386" t="s">
        <v>346</v>
      </c>
      <c r="E49" s="373" t="str">
        <f t="shared" ref="E49:E67" si="11">D$5</f>
        <v>ООО "Буровая компания "Евразия"</v>
      </c>
      <c r="F49" s="374" t="s">
        <v>12</v>
      </c>
      <c r="G49" s="338"/>
      <c r="H49" s="32"/>
      <c r="I49" s="385"/>
      <c r="J49" s="385"/>
      <c r="K49" s="385"/>
      <c r="L49" s="385"/>
      <c r="M49" s="385"/>
      <c r="N49" s="385"/>
      <c r="O49" s="296">
        <f t="shared" ref="O49:O67" si="12">H49*G49</f>
        <v>0</v>
      </c>
      <c r="P49" s="296"/>
      <c r="Q49" s="296"/>
      <c r="R49" s="296"/>
      <c r="S49" s="296"/>
      <c r="T49" s="296"/>
      <c r="U49" s="296"/>
      <c r="V49" s="298">
        <f t="shared" ref="V49:V67" si="13">SUM(H49:N49)</f>
        <v>0</v>
      </c>
      <c r="W49" s="299">
        <f t="shared" ref="W49:W67" si="14">SUM(O49:U49)</f>
        <v>0</v>
      </c>
      <c r="X49" s="268"/>
    </row>
    <row r="50" spans="1:24" ht="14.25" customHeight="1" outlineLevel="1">
      <c r="A50" s="341"/>
      <c r="B50" s="340"/>
      <c r="C50" s="537"/>
      <c r="D50" s="386"/>
      <c r="E50" s="373" t="str">
        <f t="shared" si="11"/>
        <v>ООО "Буровая компания "Евразия"</v>
      </c>
      <c r="F50" s="374" t="s">
        <v>12</v>
      </c>
      <c r="G50" s="338"/>
      <c r="H50" s="32"/>
      <c r="I50" s="385"/>
      <c r="J50" s="385"/>
      <c r="K50" s="385"/>
      <c r="L50" s="385"/>
      <c r="M50" s="385"/>
      <c r="N50" s="385"/>
      <c r="O50" s="296">
        <f t="shared" si="12"/>
        <v>0</v>
      </c>
      <c r="P50" s="296"/>
      <c r="Q50" s="296"/>
      <c r="R50" s="296"/>
      <c r="S50" s="296"/>
      <c r="T50" s="296"/>
      <c r="U50" s="296"/>
      <c r="V50" s="298">
        <f t="shared" si="13"/>
        <v>0</v>
      </c>
      <c r="W50" s="299">
        <f t="shared" si="14"/>
        <v>0</v>
      </c>
      <c r="X50" s="268"/>
    </row>
    <row r="51" spans="1:24" ht="14.25" customHeight="1" outlineLevel="1">
      <c r="A51" s="341"/>
      <c r="B51" s="340"/>
      <c r="C51" s="537"/>
      <c r="D51" s="386"/>
      <c r="E51" s="373" t="str">
        <f t="shared" si="11"/>
        <v>ООО "Буровая компания "Евразия"</v>
      </c>
      <c r="F51" s="374" t="s">
        <v>12</v>
      </c>
      <c r="G51" s="338"/>
      <c r="H51" s="32"/>
      <c r="I51" s="385"/>
      <c r="J51" s="385"/>
      <c r="K51" s="385"/>
      <c r="L51" s="385"/>
      <c r="M51" s="385"/>
      <c r="N51" s="385"/>
      <c r="O51" s="296">
        <f t="shared" si="12"/>
        <v>0</v>
      </c>
      <c r="P51" s="296"/>
      <c r="Q51" s="296"/>
      <c r="R51" s="296"/>
      <c r="S51" s="296"/>
      <c r="T51" s="296"/>
      <c r="U51" s="296"/>
      <c r="V51" s="298">
        <f t="shared" si="13"/>
        <v>0</v>
      </c>
      <c r="W51" s="299">
        <f t="shared" si="14"/>
        <v>0</v>
      </c>
      <c r="X51" s="268"/>
    </row>
    <row r="52" spans="1:24" ht="14.25" customHeight="1" outlineLevel="1">
      <c r="A52" s="341"/>
      <c r="B52" s="340"/>
      <c r="C52" s="537"/>
      <c r="D52" s="386"/>
      <c r="E52" s="373" t="str">
        <f t="shared" si="11"/>
        <v>ООО "Буровая компания "Евразия"</v>
      </c>
      <c r="F52" s="374" t="s">
        <v>12</v>
      </c>
      <c r="G52" s="338"/>
      <c r="H52" s="32"/>
      <c r="I52" s="385"/>
      <c r="J52" s="385"/>
      <c r="K52" s="385"/>
      <c r="L52" s="385"/>
      <c r="M52" s="385"/>
      <c r="N52" s="385"/>
      <c r="O52" s="296">
        <f t="shared" si="12"/>
        <v>0</v>
      </c>
      <c r="P52" s="296"/>
      <c r="Q52" s="296"/>
      <c r="R52" s="296"/>
      <c r="S52" s="296"/>
      <c r="T52" s="296"/>
      <c r="U52" s="296"/>
      <c r="V52" s="298">
        <f t="shared" si="13"/>
        <v>0</v>
      </c>
      <c r="W52" s="299">
        <f t="shared" si="14"/>
        <v>0</v>
      </c>
      <c r="X52" s="268"/>
    </row>
    <row r="53" spans="1:24" ht="14.25" customHeight="1" outlineLevel="1">
      <c r="A53" s="341"/>
      <c r="B53" s="340"/>
      <c r="C53" s="537"/>
      <c r="D53" s="386"/>
      <c r="E53" s="373" t="str">
        <f t="shared" si="11"/>
        <v>ООО "Буровая компания "Евразия"</v>
      </c>
      <c r="F53" s="374" t="s">
        <v>12</v>
      </c>
      <c r="G53" s="338"/>
      <c r="H53" s="32"/>
      <c r="I53" s="385"/>
      <c r="J53" s="385"/>
      <c r="K53" s="385"/>
      <c r="L53" s="385"/>
      <c r="M53" s="385"/>
      <c r="N53" s="385"/>
      <c r="O53" s="296">
        <f t="shared" si="12"/>
        <v>0</v>
      </c>
      <c r="P53" s="296"/>
      <c r="Q53" s="296"/>
      <c r="R53" s="296"/>
      <c r="S53" s="296"/>
      <c r="T53" s="296"/>
      <c r="U53" s="296"/>
      <c r="V53" s="298">
        <f t="shared" si="13"/>
        <v>0</v>
      </c>
      <c r="W53" s="299">
        <f t="shared" si="14"/>
        <v>0</v>
      </c>
      <c r="X53" s="268"/>
    </row>
    <row r="54" spans="1:24" ht="14.25" customHeight="1" outlineLevel="1" thickBot="1">
      <c r="A54" s="341"/>
      <c r="B54" s="340"/>
      <c r="C54" s="538"/>
      <c r="D54" s="387"/>
      <c r="E54" s="373" t="str">
        <f t="shared" si="11"/>
        <v>ООО "Буровая компания "Евразия"</v>
      </c>
      <c r="F54" s="374" t="s">
        <v>12</v>
      </c>
      <c r="G54" s="338"/>
      <c r="H54" s="32"/>
      <c r="I54" s="385"/>
      <c r="J54" s="385"/>
      <c r="K54" s="385"/>
      <c r="L54" s="385"/>
      <c r="M54" s="385"/>
      <c r="N54" s="385"/>
      <c r="O54" s="296">
        <f t="shared" si="12"/>
        <v>0</v>
      </c>
      <c r="P54" s="296"/>
      <c r="Q54" s="296"/>
      <c r="R54" s="296"/>
      <c r="S54" s="296"/>
      <c r="T54" s="296"/>
      <c r="U54" s="296"/>
      <c r="V54" s="298">
        <f t="shared" si="13"/>
        <v>0</v>
      </c>
      <c r="W54" s="299">
        <f t="shared" si="14"/>
        <v>0</v>
      </c>
      <c r="X54" s="268"/>
    </row>
    <row r="55" spans="1:24" ht="14.25" customHeight="1" outlineLevel="1" thickTop="1">
      <c r="A55" s="341"/>
      <c r="B55" s="340"/>
      <c r="C55" s="533" t="s">
        <v>353</v>
      </c>
      <c r="D55" s="383" t="s">
        <v>349</v>
      </c>
      <c r="E55" s="373" t="str">
        <f t="shared" si="11"/>
        <v>ООО "Буровая компания "Евразия"</v>
      </c>
      <c r="F55" s="374" t="s">
        <v>12</v>
      </c>
      <c r="G55" s="338"/>
      <c r="H55" s="32"/>
      <c r="I55" s="385"/>
      <c r="J55" s="385"/>
      <c r="K55" s="385"/>
      <c r="L55" s="385"/>
      <c r="M55" s="385"/>
      <c r="N55" s="385"/>
      <c r="O55" s="296">
        <f t="shared" si="12"/>
        <v>0</v>
      </c>
      <c r="P55" s="296"/>
      <c r="Q55" s="296"/>
      <c r="R55" s="296"/>
      <c r="S55" s="296"/>
      <c r="T55" s="296"/>
      <c r="U55" s="296"/>
      <c r="V55" s="298">
        <f t="shared" si="13"/>
        <v>0</v>
      </c>
      <c r="W55" s="299">
        <f t="shared" si="14"/>
        <v>0</v>
      </c>
      <c r="X55" s="268"/>
    </row>
    <row r="56" spans="1:24" ht="14.25" customHeight="1" outlineLevel="1">
      <c r="A56" s="341"/>
      <c r="B56" s="340"/>
      <c r="C56" s="534"/>
      <c r="D56" s="386" t="s">
        <v>350</v>
      </c>
      <c r="E56" s="373" t="str">
        <f t="shared" si="11"/>
        <v>ООО "Буровая компания "Евразия"</v>
      </c>
      <c r="F56" s="374" t="s">
        <v>12</v>
      </c>
      <c r="G56" s="338"/>
      <c r="H56" s="32"/>
      <c r="I56" s="385"/>
      <c r="J56" s="385"/>
      <c r="K56" s="385"/>
      <c r="L56" s="385"/>
      <c r="M56" s="385"/>
      <c r="N56" s="385"/>
      <c r="O56" s="296">
        <f t="shared" si="12"/>
        <v>0</v>
      </c>
      <c r="P56" s="296"/>
      <c r="Q56" s="296"/>
      <c r="R56" s="296"/>
      <c r="S56" s="296"/>
      <c r="T56" s="296"/>
      <c r="U56" s="296"/>
      <c r="V56" s="298">
        <f t="shared" si="13"/>
        <v>0</v>
      </c>
      <c r="W56" s="299">
        <f t="shared" si="14"/>
        <v>0</v>
      </c>
      <c r="X56" s="268"/>
    </row>
    <row r="57" spans="1:24" ht="14.25" customHeight="1" outlineLevel="1">
      <c r="A57" s="341"/>
      <c r="B57" s="340"/>
      <c r="C57" s="534"/>
      <c r="D57" s="386" t="s">
        <v>351</v>
      </c>
      <c r="E57" s="373" t="str">
        <f t="shared" si="11"/>
        <v>ООО "Буровая компания "Евразия"</v>
      </c>
      <c r="F57" s="374" t="s">
        <v>12</v>
      </c>
      <c r="G57" s="338"/>
      <c r="H57" s="32"/>
      <c r="I57" s="385"/>
      <c r="J57" s="385"/>
      <c r="K57" s="385"/>
      <c r="L57" s="385"/>
      <c r="M57" s="385"/>
      <c r="N57" s="385"/>
      <c r="O57" s="296">
        <f t="shared" si="12"/>
        <v>0</v>
      </c>
      <c r="P57" s="296"/>
      <c r="Q57" s="296"/>
      <c r="R57" s="296"/>
      <c r="S57" s="296"/>
      <c r="T57" s="296"/>
      <c r="U57" s="296"/>
      <c r="V57" s="298">
        <f t="shared" si="13"/>
        <v>0</v>
      </c>
      <c r="W57" s="299">
        <f t="shared" si="14"/>
        <v>0</v>
      </c>
      <c r="X57" s="268"/>
    </row>
    <row r="58" spans="1:24" ht="14.25" customHeight="1" outlineLevel="1">
      <c r="A58" s="341"/>
      <c r="B58" s="340"/>
      <c r="C58" s="534"/>
      <c r="D58" s="386" t="s">
        <v>352</v>
      </c>
      <c r="E58" s="373" t="str">
        <f t="shared" si="11"/>
        <v>ООО "Буровая компания "Евразия"</v>
      </c>
      <c r="F58" s="374" t="s">
        <v>12</v>
      </c>
      <c r="G58" s="338"/>
      <c r="H58" s="32"/>
      <c r="I58" s="385"/>
      <c r="J58" s="385"/>
      <c r="K58" s="385"/>
      <c r="L58" s="385"/>
      <c r="M58" s="385"/>
      <c r="N58" s="385"/>
      <c r="O58" s="296">
        <f t="shared" si="12"/>
        <v>0</v>
      </c>
      <c r="P58" s="296"/>
      <c r="Q58" s="296"/>
      <c r="R58" s="296"/>
      <c r="S58" s="296"/>
      <c r="T58" s="296"/>
      <c r="U58" s="296"/>
      <c r="V58" s="298">
        <f t="shared" si="13"/>
        <v>0</v>
      </c>
      <c r="W58" s="299">
        <f t="shared" si="14"/>
        <v>0</v>
      </c>
      <c r="X58" s="268"/>
    </row>
    <row r="59" spans="1:24" ht="14.25" customHeight="1" outlineLevel="1">
      <c r="A59" s="341"/>
      <c r="B59" s="340"/>
      <c r="C59" s="534"/>
      <c r="D59" s="386"/>
      <c r="E59" s="373" t="str">
        <f t="shared" si="11"/>
        <v>ООО "Буровая компания "Евразия"</v>
      </c>
      <c r="F59" s="374" t="s">
        <v>12</v>
      </c>
      <c r="G59" s="338"/>
      <c r="H59" s="32"/>
      <c r="I59" s="385"/>
      <c r="J59" s="385"/>
      <c r="K59" s="385"/>
      <c r="L59" s="385"/>
      <c r="M59" s="385"/>
      <c r="N59" s="385"/>
      <c r="O59" s="296">
        <f t="shared" si="12"/>
        <v>0</v>
      </c>
      <c r="P59" s="296"/>
      <c r="Q59" s="296"/>
      <c r="R59" s="296"/>
      <c r="S59" s="296"/>
      <c r="T59" s="296"/>
      <c r="U59" s="296"/>
      <c r="V59" s="298">
        <f t="shared" si="13"/>
        <v>0</v>
      </c>
      <c r="W59" s="299">
        <f t="shared" si="14"/>
        <v>0</v>
      </c>
      <c r="X59" s="268"/>
    </row>
    <row r="60" spans="1:24" ht="14.25" customHeight="1" outlineLevel="1">
      <c r="A60" s="341"/>
      <c r="B60" s="340"/>
      <c r="C60" s="534"/>
      <c r="D60" s="386"/>
      <c r="E60" s="373" t="str">
        <f t="shared" si="11"/>
        <v>ООО "Буровая компания "Евразия"</v>
      </c>
      <c r="F60" s="374" t="s">
        <v>12</v>
      </c>
      <c r="G60" s="338"/>
      <c r="H60" s="32"/>
      <c r="I60" s="385"/>
      <c r="J60" s="385"/>
      <c r="K60" s="385"/>
      <c r="L60" s="385"/>
      <c r="M60" s="385"/>
      <c r="N60" s="385"/>
      <c r="O60" s="296">
        <f t="shared" si="12"/>
        <v>0</v>
      </c>
      <c r="P60" s="296"/>
      <c r="Q60" s="296"/>
      <c r="R60" s="296"/>
      <c r="S60" s="296"/>
      <c r="T60" s="296"/>
      <c r="U60" s="296"/>
      <c r="V60" s="298">
        <f t="shared" si="13"/>
        <v>0</v>
      </c>
      <c r="W60" s="299">
        <f t="shared" si="14"/>
        <v>0</v>
      </c>
      <c r="X60" s="268"/>
    </row>
    <row r="61" spans="1:24" ht="14.25" customHeight="1" outlineLevel="1">
      <c r="A61" s="341"/>
      <c r="B61" s="340"/>
      <c r="C61" s="534"/>
      <c r="D61" s="386"/>
      <c r="E61" s="373" t="str">
        <f t="shared" si="11"/>
        <v>ООО "Буровая компания "Евразия"</v>
      </c>
      <c r="F61" s="374" t="s">
        <v>12</v>
      </c>
      <c r="G61" s="338"/>
      <c r="H61" s="32"/>
      <c r="I61" s="385"/>
      <c r="J61" s="385"/>
      <c r="K61" s="385"/>
      <c r="L61" s="385"/>
      <c r="M61" s="385"/>
      <c r="N61" s="385"/>
      <c r="O61" s="296">
        <f t="shared" si="12"/>
        <v>0</v>
      </c>
      <c r="P61" s="296"/>
      <c r="Q61" s="296"/>
      <c r="R61" s="296"/>
      <c r="S61" s="296"/>
      <c r="T61" s="296"/>
      <c r="U61" s="296"/>
      <c r="V61" s="298">
        <f t="shared" si="13"/>
        <v>0</v>
      </c>
      <c r="W61" s="299">
        <f t="shared" si="14"/>
        <v>0</v>
      </c>
      <c r="X61" s="268"/>
    </row>
    <row r="62" spans="1:24" ht="14.25" customHeight="1" outlineLevel="1">
      <c r="A62" s="341"/>
      <c r="B62" s="340"/>
      <c r="C62" s="534"/>
      <c r="D62" s="386"/>
      <c r="E62" s="373" t="str">
        <f t="shared" si="11"/>
        <v>ООО "Буровая компания "Евразия"</v>
      </c>
      <c r="F62" s="374" t="s">
        <v>12</v>
      </c>
      <c r="G62" s="338"/>
      <c r="H62" s="32"/>
      <c r="I62" s="385"/>
      <c r="J62" s="385"/>
      <c r="K62" s="385"/>
      <c r="L62" s="385"/>
      <c r="M62" s="385"/>
      <c r="N62" s="385"/>
      <c r="O62" s="296">
        <f t="shared" si="12"/>
        <v>0</v>
      </c>
      <c r="P62" s="296"/>
      <c r="Q62" s="296"/>
      <c r="R62" s="296"/>
      <c r="S62" s="296"/>
      <c r="T62" s="296"/>
      <c r="U62" s="296"/>
      <c r="V62" s="298">
        <f t="shared" si="13"/>
        <v>0</v>
      </c>
      <c r="W62" s="299">
        <f t="shared" si="14"/>
        <v>0</v>
      </c>
      <c r="X62" s="268"/>
    </row>
    <row r="63" spans="1:24" ht="14.25" customHeight="1" outlineLevel="1" thickBot="1">
      <c r="A63" s="341"/>
      <c r="B63" s="340"/>
      <c r="C63" s="535"/>
      <c r="D63" s="387"/>
      <c r="E63" s="373" t="str">
        <f t="shared" si="11"/>
        <v>ООО "Буровая компания "Евразия"</v>
      </c>
      <c r="F63" s="374" t="s">
        <v>12</v>
      </c>
      <c r="G63" s="338"/>
      <c r="H63" s="32"/>
      <c r="I63" s="385"/>
      <c r="J63" s="385"/>
      <c r="K63" s="385"/>
      <c r="L63" s="385"/>
      <c r="M63" s="385"/>
      <c r="N63" s="385"/>
      <c r="O63" s="296">
        <f t="shared" si="12"/>
        <v>0</v>
      </c>
      <c r="P63" s="296"/>
      <c r="Q63" s="296"/>
      <c r="R63" s="296"/>
      <c r="S63" s="296"/>
      <c r="T63" s="296"/>
      <c r="U63" s="296"/>
      <c r="V63" s="298">
        <f t="shared" si="13"/>
        <v>0</v>
      </c>
      <c r="W63" s="299">
        <f t="shared" si="14"/>
        <v>0</v>
      </c>
      <c r="X63" s="268"/>
    </row>
    <row r="64" spans="1:24" ht="14.25" customHeight="1" outlineLevel="1" thickTop="1">
      <c r="A64" s="341"/>
      <c r="B64" s="340"/>
      <c r="C64" s="536" t="s">
        <v>354</v>
      </c>
      <c r="D64" s="386"/>
      <c r="E64" s="373" t="str">
        <f t="shared" si="11"/>
        <v>ООО "Буровая компания "Евразия"</v>
      </c>
      <c r="F64" s="374" t="s">
        <v>12</v>
      </c>
      <c r="G64" s="338"/>
      <c r="H64" s="32"/>
      <c r="I64" s="385"/>
      <c r="J64" s="385"/>
      <c r="K64" s="385"/>
      <c r="L64" s="385"/>
      <c r="M64" s="385"/>
      <c r="N64" s="385"/>
      <c r="O64" s="296">
        <f t="shared" si="12"/>
        <v>0</v>
      </c>
      <c r="P64" s="296"/>
      <c r="Q64" s="296"/>
      <c r="R64" s="296"/>
      <c r="S64" s="296"/>
      <c r="T64" s="296"/>
      <c r="U64" s="296"/>
      <c r="V64" s="298">
        <f t="shared" si="13"/>
        <v>0</v>
      </c>
      <c r="W64" s="299">
        <f t="shared" si="14"/>
        <v>0</v>
      </c>
      <c r="X64" s="268"/>
    </row>
    <row r="65" spans="1:24" ht="14.25" customHeight="1" outlineLevel="1">
      <c r="A65" s="341"/>
      <c r="B65" s="340"/>
      <c r="C65" s="537"/>
      <c r="D65" s="386"/>
      <c r="E65" s="373" t="str">
        <f t="shared" si="11"/>
        <v>ООО "Буровая компания "Евразия"</v>
      </c>
      <c r="F65" s="374" t="s">
        <v>12</v>
      </c>
      <c r="G65" s="338"/>
      <c r="H65" s="32"/>
      <c r="I65" s="385"/>
      <c r="J65" s="385"/>
      <c r="K65" s="385"/>
      <c r="L65" s="385"/>
      <c r="M65" s="385"/>
      <c r="N65" s="385"/>
      <c r="O65" s="296">
        <f t="shared" si="12"/>
        <v>0</v>
      </c>
      <c r="P65" s="296"/>
      <c r="Q65" s="296"/>
      <c r="R65" s="296"/>
      <c r="S65" s="296"/>
      <c r="T65" s="296"/>
      <c r="U65" s="296"/>
      <c r="V65" s="298">
        <f t="shared" si="13"/>
        <v>0</v>
      </c>
      <c r="W65" s="299">
        <f t="shared" si="14"/>
        <v>0</v>
      </c>
      <c r="X65" s="268"/>
    </row>
    <row r="66" spans="1:24" ht="14.25" customHeight="1" outlineLevel="1">
      <c r="A66" s="341"/>
      <c r="B66" s="340"/>
      <c r="C66" s="537"/>
      <c r="D66" s="386"/>
      <c r="E66" s="373" t="str">
        <f t="shared" si="11"/>
        <v>ООО "Буровая компания "Евразия"</v>
      </c>
      <c r="F66" s="374" t="s">
        <v>12</v>
      </c>
      <c r="G66" s="338"/>
      <c r="H66" s="32"/>
      <c r="I66" s="385"/>
      <c r="J66" s="385"/>
      <c r="K66" s="385"/>
      <c r="L66" s="385"/>
      <c r="M66" s="385"/>
      <c r="N66" s="385"/>
      <c r="O66" s="296">
        <f t="shared" si="12"/>
        <v>0</v>
      </c>
      <c r="P66" s="296"/>
      <c r="Q66" s="296"/>
      <c r="R66" s="296"/>
      <c r="S66" s="296"/>
      <c r="T66" s="296"/>
      <c r="U66" s="296"/>
      <c r="V66" s="298">
        <f t="shared" si="13"/>
        <v>0</v>
      </c>
      <c r="W66" s="299">
        <f t="shared" si="14"/>
        <v>0</v>
      </c>
      <c r="X66" s="268"/>
    </row>
    <row r="67" spans="1:24" ht="14.25" customHeight="1" outlineLevel="1">
      <c r="A67" s="341"/>
      <c r="B67" s="340"/>
      <c r="C67" s="537"/>
      <c r="D67" s="386"/>
      <c r="E67" s="373" t="str">
        <f t="shared" si="11"/>
        <v>ООО "Буровая компания "Евразия"</v>
      </c>
      <c r="F67" s="374" t="s">
        <v>12</v>
      </c>
      <c r="G67" s="338"/>
      <c r="H67" s="32"/>
      <c r="I67" s="385"/>
      <c r="J67" s="385"/>
      <c r="K67" s="385"/>
      <c r="L67" s="385"/>
      <c r="M67" s="385"/>
      <c r="N67" s="385"/>
      <c r="O67" s="296">
        <f t="shared" si="12"/>
        <v>0</v>
      </c>
      <c r="P67" s="296"/>
      <c r="Q67" s="296"/>
      <c r="R67" s="296"/>
      <c r="S67" s="296"/>
      <c r="T67" s="296"/>
      <c r="U67" s="296"/>
      <c r="V67" s="298">
        <f t="shared" si="13"/>
        <v>0</v>
      </c>
      <c r="W67" s="299">
        <f t="shared" si="14"/>
        <v>0</v>
      </c>
      <c r="X67" s="268"/>
    </row>
    <row r="68" spans="1:24" ht="14.25" customHeight="1" outlineLevel="1" thickBot="1">
      <c r="A68" s="341"/>
      <c r="B68" s="340"/>
      <c r="C68" s="538"/>
      <c r="D68" s="386"/>
      <c r="E68" s="373" t="str">
        <f t="shared" ref="E68" si="15">D$5</f>
        <v>ООО "Буровая компания "Евразия"</v>
      </c>
      <c r="F68" s="374" t="s">
        <v>12</v>
      </c>
      <c r="G68" s="342"/>
      <c r="H68" s="32"/>
      <c r="I68" s="385"/>
      <c r="J68" s="385"/>
      <c r="K68" s="385"/>
      <c r="L68" s="385"/>
      <c r="M68" s="385"/>
      <c r="N68" s="385"/>
      <c r="O68" s="296">
        <f t="shared" si="1"/>
        <v>0</v>
      </c>
      <c r="P68" s="296"/>
      <c r="Q68" s="296"/>
      <c r="R68" s="296"/>
      <c r="S68" s="296"/>
      <c r="T68" s="296"/>
      <c r="U68" s="296"/>
      <c r="V68" s="298">
        <f t="shared" si="9"/>
        <v>0</v>
      </c>
      <c r="W68" s="299">
        <f t="shared" si="10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128932740.72499999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128932740.72499999</v>
      </c>
      <c r="P69" s="271"/>
      <c r="Q69" s="271"/>
      <c r="R69" s="271"/>
      <c r="S69" s="271"/>
      <c r="T69" s="271"/>
      <c r="U69" s="271"/>
      <c r="V69" s="271"/>
      <c r="W69" s="272">
        <f>SUM(W20:W68)</f>
        <v>128932740.72499999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57207434.093152873</v>
      </c>
    </row>
    <row r="72" spans="1:24" s="161" customFormat="1" ht="15" customHeight="1" outlineLevel="1" thickBot="1">
      <c r="A72" s="220"/>
      <c r="B72" s="221"/>
      <c r="C72" s="192" t="str">
        <f>D5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">
        <v>355</v>
      </c>
      <c r="D73" s="383" t="s">
        <v>158</v>
      </c>
      <c r="E73" s="392" t="str">
        <f>D$5</f>
        <v>ООО "Буровая компания "Евразия"</v>
      </c>
      <c r="F73" s="371" t="s">
        <v>11</v>
      </c>
      <c r="G73" s="337">
        <f>'ГСЮра без пил МГРП'!G73</f>
        <v>1428908.7611520856</v>
      </c>
      <c r="H73" s="16"/>
      <c r="I73" s="13">
        <f>I$6</f>
        <v>0.68</v>
      </c>
      <c r="J73" s="13">
        <f t="shared" ref="J73:N73" si="16">J$6</f>
        <v>2</v>
      </c>
      <c r="K73" s="13">
        <f t="shared" si="16"/>
        <v>2.83</v>
      </c>
      <c r="L73" s="13">
        <f t="shared" si="16"/>
        <v>10.79</v>
      </c>
      <c r="M73" s="13">
        <f t="shared" si="16"/>
        <v>7.93</v>
      </c>
      <c r="N73" s="13">
        <f t="shared" si="16"/>
        <v>9.77</v>
      </c>
      <c r="O73" s="297">
        <f>H73*G73</f>
        <v>0</v>
      </c>
      <c r="P73" s="297">
        <f>I73*G73</f>
        <v>971657.95758341823</v>
      </c>
      <c r="Q73" s="297">
        <f>J73*G73</f>
        <v>2857817.5223041712</v>
      </c>
      <c r="R73" s="297">
        <f>K73*G73</f>
        <v>4043811.7940604025</v>
      </c>
      <c r="S73" s="297">
        <f>L73*G73</f>
        <v>15417925.532831002</v>
      </c>
      <c r="T73" s="297">
        <f>M73*G73</f>
        <v>11331246.475936038</v>
      </c>
      <c r="U73" s="297">
        <f>N73*G73</f>
        <v>13960438.596455876</v>
      </c>
      <c r="V73" s="302">
        <f>SUM(H73:N73)</f>
        <v>34</v>
      </c>
      <c r="W73" s="303">
        <f>SUM(O73:U73)</f>
        <v>48582897.87917091</v>
      </c>
      <c r="X73" s="268"/>
    </row>
    <row r="74" spans="1:24" ht="14.25" customHeight="1" outlineLevel="1">
      <c r="A74" s="341"/>
      <c r="B74" s="344"/>
      <c r="C74" s="521"/>
      <c r="D74" s="386" t="s">
        <v>154</v>
      </c>
      <c r="E74" s="392" t="str">
        <f>D$5</f>
        <v>ООО "Буровая компания "Евразия"</v>
      </c>
      <c r="F74" s="374" t="s">
        <v>11</v>
      </c>
      <c r="G74" s="338"/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7">SUM(H74:N74)</f>
        <v>0</v>
      </c>
      <c r="W74" s="303">
        <f t="shared" ref="W74:W102" si="18">SUM(O74:U74)</f>
        <v>0</v>
      </c>
      <c r="X74" s="268"/>
    </row>
    <row r="75" spans="1:24" ht="13.5" customHeight="1" outlineLevel="1">
      <c r="A75" s="341"/>
      <c r="B75" s="344"/>
      <c r="C75" s="521"/>
      <c r="D75" s="386" t="s">
        <v>155</v>
      </c>
      <c r="E75" s="392" t="str">
        <f>D$5</f>
        <v>ООО "Буровая компания "Евразия"</v>
      </c>
      <c r="F75" s="374" t="s">
        <v>11</v>
      </c>
      <c r="G75" s="338"/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7"/>
        <v>0</v>
      </c>
      <c r="W75" s="303">
        <f t="shared" si="18"/>
        <v>0</v>
      </c>
      <c r="X75" s="268"/>
    </row>
    <row r="76" spans="1:24" ht="13.5" customHeight="1" outlineLevel="1" thickBot="1">
      <c r="A76" s="341"/>
      <c r="B76" s="344"/>
      <c r="C76" s="521"/>
      <c r="D76" s="386" t="s">
        <v>196</v>
      </c>
      <c r="E76" s="392" t="str">
        <f>D$5</f>
        <v>ООО "Буровая компания "Евразия"</v>
      </c>
      <c r="F76" s="374" t="s">
        <v>11</v>
      </c>
      <c r="G76" s="338"/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7"/>
        <v>0</v>
      </c>
      <c r="W76" s="303">
        <f t="shared" si="18"/>
        <v>0</v>
      </c>
      <c r="X76" s="268"/>
    </row>
    <row r="77" spans="1:24" ht="15" customHeight="1" outlineLevel="1" thickTop="1">
      <c r="A77" s="341"/>
      <c r="B77" s="345"/>
      <c r="C77" s="521"/>
      <c r="D77" s="386" t="s">
        <v>358</v>
      </c>
      <c r="E77" s="392" t="str">
        <f>D$5</f>
        <v>ООО "Буровая компания "Евразия"</v>
      </c>
      <c r="F77" s="374" t="s">
        <v>11</v>
      </c>
      <c r="G77" s="337">
        <f>'ГСЮра без пил МГРП'!G77</f>
        <v>103909.95999999999</v>
      </c>
      <c r="H77" s="13"/>
      <c r="I77" s="13">
        <f>I$6</f>
        <v>0.68</v>
      </c>
      <c r="J77" s="13">
        <f t="shared" ref="J77:N77" si="19">J$6</f>
        <v>2</v>
      </c>
      <c r="K77" s="13">
        <f t="shared" si="19"/>
        <v>2.83</v>
      </c>
      <c r="L77" s="13">
        <f t="shared" si="19"/>
        <v>10.79</v>
      </c>
      <c r="M77" s="13">
        <f t="shared" si="19"/>
        <v>7.93</v>
      </c>
      <c r="N77" s="13">
        <f t="shared" si="19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1121188.4683999999</v>
      </c>
      <c r="T77" s="297">
        <f>M77*G77</f>
        <v>824005.98279999988</v>
      </c>
      <c r="U77" s="297">
        <f>N77*G77</f>
        <v>1015200.3091999999</v>
      </c>
      <c r="V77" s="302">
        <f t="shared" si="17"/>
        <v>34</v>
      </c>
      <c r="W77" s="303">
        <f t="shared" si="18"/>
        <v>3532938.6399999997</v>
      </c>
      <c r="X77" s="268"/>
    </row>
    <row r="78" spans="1:24" ht="15" customHeight="1" outlineLevel="1" thickBot="1">
      <c r="A78" s="341"/>
      <c r="B78" s="345"/>
      <c r="C78" s="521"/>
      <c r="D78" s="386" t="s">
        <v>359</v>
      </c>
      <c r="E78" s="392" t="str">
        <f t="shared" ref="E78:E101" si="20">D$5</f>
        <v>ООО "Буровая компания "Евразия"</v>
      </c>
      <c r="F78" s="374" t="s">
        <v>11</v>
      </c>
      <c r="G78" s="338"/>
      <c r="H78" s="13"/>
      <c r="I78" s="13"/>
      <c r="J78" s="13"/>
      <c r="K78" s="13"/>
      <c r="L78" s="13"/>
      <c r="M78" s="13"/>
      <c r="N78" s="13"/>
      <c r="O78" s="297">
        <f t="shared" ref="O78:O102" si="21">H78*G78</f>
        <v>0</v>
      </c>
      <c r="P78" s="297">
        <f t="shared" ref="P78:P102" si="22">I78*G78</f>
        <v>0</v>
      </c>
      <c r="Q78" s="297">
        <f t="shared" ref="Q78:Q102" si="23">J78*G78</f>
        <v>0</v>
      </c>
      <c r="R78" s="297">
        <f t="shared" ref="R78:R102" si="24">K78*G78</f>
        <v>0</v>
      </c>
      <c r="S78" s="297">
        <f t="shared" ref="S78:S102" si="25">L78*G78</f>
        <v>0</v>
      </c>
      <c r="T78" s="297">
        <f t="shared" ref="T78:T102" si="26">M78*G78</f>
        <v>0</v>
      </c>
      <c r="U78" s="297">
        <f t="shared" ref="U78:U102" si="27">N78*G78</f>
        <v>0</v>
      </c>
      <c r="V78" s="302">
        <f t="shared" si="17"/>
        <v>0</v>
      </c>
      <c r="W78" s="303">
        <f t="shared" si="18"/>
        <v>0</v>
      </c>
      <c r="X78" s="268"/>
    </row>
    <row r="79" spans="1:24" ht="15" customHeight="1" outlineLevel="1" thickTop="1">
      <c r="A79" s="341"/>
      <c r="B79" s="340"/>
      <c r="C79" s="521"/>
      <c r="D79" s="386" t="s">
        <v>2</v>
      </c>
      <c r="E79" s="392" t="str">
        <f t="shared" si="20"/>
        <v>ООО "Буровая компания "Евразия"</v>
      </c>
      <c r="F79" s="374"/>
      <c r="G79" s="337">
        <f>'ГСЮра без пил МГРП'!G79+270926.130503178</f>
        <v>5091597.573981965</v>
      </c>
      <c r="H79" s="13">
        <v>1</v>
      </c>
      <c r="I79" s="13"/>
      <c r="J79" s="13"/>
      <c r="K79" s="13"/>
      <c r="L79" s="13"/>
      <c r="M79" s="13"/>
      <c r="N79" s="13"/>
      <c r="O79" s="297">
        <f t="shared" si="21"/>
        <v>5091597.573981965</v>
      </c>
      <c r="P79" s="297">
        <f t="shared" si="22"/>
        <v>0</v>
      </c>
      <c r="Q79" s="297">
        <f t="shared" si="23"/>
        <v>0</v>
      </c>
      <c r="R79" s="297">
        <f t="shared" si="24"/>
        <v>0</v>
      </c>
      <c r="S79" s="297">
        <f t="shared" si="25"/>
        <v>0</v>
      </c>
      <c r="T79" s="297">
        <f t="shared" si="26"/>
        <v>0</v>
      </c>
      <c r="U79" s="297">
        <f t="shared" si="27"/>
        <v>0</v>
      </c>
      <c r="V79" s="302">
        <f t="shared" si="17"/>
        <v>1</v>
      </c>
      <c r="W79" s="303">
        <f t="shared" si="18"/>
        <v>5091597.573981965</v>
      </c>
      <c r="X79" s="268"/>
    </row>
    <row r="80" spans="1:24" ht="15" customHeight="1" outlineLevel="1">
      <c r="A80" s="341"/>
      <c r="B80" s="340"/>
      <c r="C80" s="521"/>
      <c r="D80" s="386"/>
      <c r="E80" s="392" t="str">
        <f t="shared" si="20"/>
        <v>ООО "Буровая компания "Евразия"</v>
      </c>
      <c r="F80" s="374"/>
      <c r="G80" s="338"/>
      <c r="H80" s="13"/>
      <c r="I80" s="16"/>
      <c r="J80" s="16"/>
      <c r="K80" s="16"/>
      <c r="L80" s="16"/>
      <c r="M80" s="16"/>
      <c r="N80" s="16"/>
      <c r="O80" s="297">
        <f t="shared" si="21"/>
        <v>0</v>
      </c>
      <c r="P80" s="297">
        <f t="shared" si="22"/>
        <v>0</v>
      </c>
      <c r="Q80" s="297">
        <f t="shared" si="23"/>
        <v>0</v>
      </c>
      <c r="R80" s="297">
        <f t="shared" si="24"/>
        <v>0</v>
      </c>
      <c r="S80" s="297">
        <f t="shared" si="25"/>
        <v>0</v>
      </c>
      <c r="T80" s="297">
        <f t="shared" si="26"/>
        <v>0</v>
      </c>
      <c r="U80" s="297">
        <f t="shared" si="27"/>
        <v>0</v>
      </c>
      <c r="V80" s="302">
        <f t="shared" si="17"/>
        <v>0</v>
      </c>
      <c r="W80" s="303">
        <f t="shared" si="18"/>
        <v>0</v>
      </c>
      <c r="X80" s="268"/>
    </row>
    <row r="81" spans="1:24" ht="15" customHeight="1" outlineLevel="1">
      <c r="A81" s="341"/>
      <c r="B81" s="340"/>
      <c r="C81" s="521"/>
      <c r="D81" s="386"/>
      <c r="E81" s="392" t="str">
        <f t="shared" si="20"/>
        <v>ООО "Буровая компания "Евразия"</v>
      </c>
      <c r="F81" s="374"/>
      <c r="G81" s="338"/>
      <c r="H81" s="13"/>
      <c r="I81" s="16"/>
      <c r="J81" s="16"/>
      <c r="K81" s="16"/>
      <c r="L81" s="16"/>
      <c r="M81" s="16"/>
      <c r="N81" s="16"/>
      <c r="O81" s="297">
        <f t="shared" si="21"/>
        <v>0</v>
      </c>
      <c r="P81" s="297">
        <f t="shared" si="22"/>
        <v>0</v>
      </c>
      <c r="Q81" s="297">
        <f t="shared" si="23"/>
        <v>0</v>
      </c>
      <c r="R81" s="297">
        <f t="shared" si="24"/>
        <v>0</v>
      </c>
      <c r="S81" s="297">
        <f t="shared" si="25"/>
        <v>0</v>
      </c>
      <c r="T81" s="297">
        <f t="shared" si="26"/>
        <v>0</v>
      </c>
      <c r="U81" s="297">
        <f t="shared" si="27"/>
        <v>0</v>
      </c>
      <c r="V81" s="302">
        <f t="shared" si="17"/>
        <v>0</v>
      </c>
      <c r="W81" s="303">
        <f t="shared" si="18"/>
        <v>0</v>
      </c>
      <c r="X81" s="268"/>
    </row>
    <row r="82" spans="1:24" ht="15" customHeight="1" outlineLevel="1">
      <c r="A82" s="341"/>
      <c r="B82" s="340"/>
      <c r="C82" s="521"/>
      <c r="D82" s="386"/>
      <c r="E82" s="392" t="str">
        <f t="shared" si="20"/>
        <v>ООО "Буровая компания "Евразия"</v>
      </c>
      <c r="F82" s="374"/>
      <c r="G82" s="338"/>
      <c r="H82" s="13"/>
      <c r="I82" s="16"/>
      <c r="J82" s="16"/>
      <c r="K82" s="16"/>
      <c r="L82" s="16"/>
      <c r="M82" s="16"/>
      <c r="N82" s="16"/>
      <c r="O82" s="297">
        <f t="shared" si="21"/>
        <v>0</v>
      </c>
      <c r="P82" s="297">
        <f t="shared" si="22"/>
        <v>0</v>
      </c>
      <c r="Q82" s="297">
        <f t="shared" si="23"/>
        <v>0</v>
      </c>
      <c r="R82" s="297">
        <f t="shared" si="24"/>
        <v>0</v>
      </c>
      <c r="S82" s="297">
        <f t="shared" si="25"/>
        <v>0</v>
      </c>
      <c r="T82" s="297">
        <f t="shared" si="26"/>
        <v>0</v>
      </c>
      <c r="U82" s="297">
        <f t="shared" si="27"/>
        <v>0</v>
      </c>
      <c r="V82" s="302">
        <f t="shared" si="17"/>
        <v>0</v>
      </c>
      <c r="W82" s="303">
        <f t="shared" si="18"/>
        <v>0</v>
      </c>
      <c r="X82" s="268"/>
    </row>
    <row r="83" spans="1:24" ht="15" customHeight="1" outlineLevel="1">
      <c r="A83" s="341"/>
      <c r="B83" s="340"/>
      <c r="C83" s="521"/>
      <c r="D83" s="386"/>
      <c r="E83" s="392" t="str">
        <f t="shared" si="20"/>
        <v>ООО "Буровая компания "Евразия"</v>
      </c>
      <c r="F83" s="374"/>
      <c r="G83" s="338"/>
      <c r="H83" s="13"/>
      <c r="I83" s="16"/>
      <c r="J83" s="16"/>
      <c r="K83" s="16"/>
      <c r="L83" s="16"/>
      <c r="M83" s="16"/>
      <c r="N83" s="16"/>
      <c r="O83" s="297">
        <f t="shared" si="21"/>
        <v>0</v>
      </c>
      <c r="P83" s="297">
        <f t="shared" si="22"/>
        <v>0</v>
      </c>
      <c r="Q83" s="297">
        <f t="shared" si="23"/>
        <v>0</v>
      </c>
      <c r="R83" s="297">
        <f t="shared" si="24"/>
        <v>0</v>
      </c>
      <c r="S83" s="297">
        <f t="shared" si="25"/>
        <v>0</v>
      </c>
      <c r="T83" s="297">
        <f t="shared" si="26"/>
        <v>0</v>
      </c>
      <c r="U83" s="297">
        <f t="shared" si="27"/>
        <v>0</v>
      </c>
      <c r="V83" s="302">
        <f t="shared" si="17"/>
        <v>0</v>
      </c>
      <c r="W83" s="303">
        <f t="shared" si="18"/>
        <v>0</v>
      </c>
      <c r="X83" s="268"/>
    </row>
    <row r="84" spans="1:24" ht="15" customHeight="1" outlineLevel="1">
      <c r="A84" s="341"/>
      <c r="B84" s="340"/>
      <c r="C84" s="521"/>
      <c r="D84" s="386"/>
      <c r="E84" s="392" t="str">
        <f t="shared" si="20"/>
        <v>ООО "Буровая компания "Евразия"</v>
      </c>
      <c r="F84" s="374"/>
      <c r="G84" s="338"/>
      <c r="H84" s="13"/>
      <c r="I84" s="16"/>
      <c r="J84" s="16"/>
      <c r="K84" s="16"/>
      <c r="L84" s="16"/>
      <c r="M84" s="16"/>
      <c r="N84" s="16"/>
      <c r="O84" s="297">
        <f t="shared" si="21"/>
        <v>0</v>
      </c>
      <c r="P84" s="297">
        <f t="shared" si="22"/>
        <v>0</v>
      </c>
      <c r="Q84" s="297">
        <f t="shared" si="23"/>
        <v>0</v>
      </c>
      <c r="R84" s="297">
        <f t="shared" si="24"/>
        <v>0</v>
      </c>
      <c r="S84" s="297">
        <f t="shared" si="25"/>
        <v>0</v>
      </c>
      <c r="T84" s="297">
        <f t="shared" si="26"/>
        <v>0</v>
      </c>
      <c r="U84" s="297">
        <f t="shared" si="27"/>
        <v>0</v>
      </c>
      <c r="V84" s="302">
        <f t="shared" si="17"/>
        <v>0</v>
      </c>
      <c r="W84" s="303">
        <f t="shared" si="18"/>
        <v>0</v>
      </c>
      <c r="X84" s="268"/>
    </row>
    <row r="85" spans="1:24" ht="15" customHeight="1" outlineLevel="1">
      <c r="A85" s="341"/>
      <c r="B85" s="340"/>
      <c r="C85" s="521"/>
      <c r="D85" s="386"/>
      <c r="E85" s="392" t="str">
        <f t="shared" si="20"/>
        <v>ООО "Буровая компания "Евразия"</v>
      </c>
      <c r="F85" s="374"/>
      <c r="G85" s="338"/>
      <c r="H85" s="13"/>
      <c r="I85" s="16"/>
      <c r="J85" s="16"/>
      <c r="K85" s="16"/>
      <c r="L85" s="16"/>
      <c r="M85" s="16"/>
      <c r="N85" s="16"/>
      <c r="O85" s="297">
        <f t="shared" si="21"/>
        <v>0</v>
      </c>
      <c r="P85" s="297">
        <f t="shared" si="22"/>
        <v>0</v>
      </c>
      <c r="Q85" s="297">
        <f t="shared" si="23"/>
        <v>0</v>
      </c>
      <c r="R85" s="297">
        <f t="shared" si="24"/>
        <v>0</v>
      </c>
      <c r="S85" s="297">
        <f t="shared" si="25"/>
        <v>0</v>
      </c>
      <c r="T85" s="297">
        <f t="shared" si="26"/>
        <v>0</v>
      </c>
      <c r="U85" s="297">
        <f t="shared" si="27"/>
        <v>0</v>
      </c>
      <c r="V85" s="302">
        <f t="shared" si="17"/>
        <v>0</v>
      </c>
      <c r="W85" s="303">
        <f t="shared" si="18"/>
        <v>0</v>
      </c>
      <c r="X85" s="268"/>
    </row>
    <row r="86" spans="1:24" ht="15" customHeight="1" outlineLevel="1">
      <c r="A86" s="341"/>
      <c r="B86" s="340"/>
      <c r="C86" s="521"/>
      <c r="D86" s="386"/>
      <c r="E86" s="392" t="str">
        <f t="shared" si="20"/>
        <v>ООО "Буровая компания "Евразия"</v>
      </c>
      <c r="F86" s="374"/>
      <c r="G86" s="338"/>
      <c r="H86" s="13"/>
      <c r="I86" s="16"/>
      <c r="J86" s="16"/>
      <c r="K86" s="16"/>
      <c r="L86" s="16"/>
      <c r="M86" s="16"/>
      <c r="N86" s="16"/>
      <c r="O86" s="297">
        <f t="shared" si="21"/>
        <v>0</v>
      </c>
      <c r="P86" s="297">
        <f t="shared" si="22"/>
        <v>0</v>
      </c>
      <c r="Q86" s="297">
        <f t="shared" si="23"/>
        <v>0</v>
      </c>
      <c r="R86" s="297">
        <f t="shared" si="24"/>
        <v>0</v>
      </c>
      <c r="S86" s="297">
        <f t="shared" si="25"/>
        <v>0</v>
      </c>
      <c r="T86" s="297">
        <f t="shared" si="26"/>
        <v>0</v>
      </c>
      <c r="U86" s="297">
        <f t="shared" si="27"/>
        <v>0</v>
      </c>
      <c r="V86" s="302">
        <f t="shared" si="17"/>
        <v>0</v>
      </c>
      <c r="W86" s="303">
        <f t="shared" si="18"/>
        <v>0</v>
      </c>
      <c r="X86" s="268"/>
    </row>
    <row r="87" spans="1:24" ht="15" customHeight="1" outlineLevel="1">
      <c r="A87" s="341"/>
      <c r="B87" s="340"/>
      <c r="C87" s="521"/>
      <c r="D87" s="386"/>
      <c r="E87" s="392" t="str">
        <f t="shared" si="20"/>
        <v>ООО "Буровая компания "Евразия"</v>
      </c>
      <c r="F87" s="374"/>
      <c r="G87" s="338"/>
      <c r="H87" s="13"/>
      <c r="I87" s="16"/>
      <c r="J87" s="16"/>
      <c r="K87" s="16"/>
      <c r="L87" s="16"/>
      <c r="M87" s="16"/>
      <c r="N87" s="16"/>
      <c r="O87" s="297">
        <f t="shared" si="21"/>
        <v>0</v>
      </c>
      <c r="P87" s="297">
        <f t="shared" si="22"/>
        <v>0</v>
      </c>
      <c r="Q87" s="297">
        <f t="shared" si="23"/>
        <v>0</v>
      </c>
      <c r="R87" s="297">
        <f t="shared" si="24"/>
        <v>0</v>
      </c>
      <c r="S87" s="297">
        <f t="shared" si="25"/>
        <v>0</v>
      </c>
      <c r="T87" s="297">
        <f t="shared" si="26"/>
        <v>0</v>
      </c>
      <c r="U87" s="297">
        <f t="shared" si="27"/>
        <v>0</v>
      </c>
      <c r="V87" s="302">
        <f t="shared" si="17"/>
        <v>0</v>
      </c>
      <c r="W87" s="303">
        <f t="shared" si="18"/>
        <v>0</v>
      </c>
      <c r="X87" s="268"/>
    </row>
    <row r="88" spans="1:24" ht="15" customHeight="1" outlineLevel="1">
      <c r="A88" s="341"/>
      <c r="B88" s="340"/>
      <c r="C88" s="521"/>
      <c r="D88" s="386"/>
      <c r="E88" s="392" t="str">
        <f t="shared" si="20"/>
        <v>ООО "Буровая компания "Евразия"</v>
      </c>
      <c r="F88" s="374"/>
      <c r="G88" s="338"/>
      <c r="H88" s="13"/>
      <c r="I88" s="16"/>
      <c r="J88" s="16"/>
      <c r="K88" s="16"/>
      <c r="L88" s="16"/>
      <c r="M88" s="16"/>
      <c r="N88" s="16"/>
      <c r="O88" s="297">
        <f t="shared" si="21"/>
        <v>0</v>
      </c>
      <c r="P88" s="297">
        <f t="shared" si="22"/>
        <v>0</v>
      </c>
      <c r="Q88" s="297">
        <f t="shared" si="23"/>
        <v>0</v>
      </c>
      <c r="R88" s="297">
        <f t="shared" si="24"/>
        <v>0</v>
      </c>
      <c r="S88" s="297">
        <f t="shared" si="25"/>
        <v>0</v>
      </c>
      <c r="T88" s="297">
        <f t="shared" si="26"/>
        <v>0</v>
      </c>
      <c r="U88" s="297">
        <f t="shared" si="27"/>
        <v>0</v>
      </c>
      <c r="V88" s="302">
        <f t="shared" si="17"/>
        <v>0</v>
      </c>
      <c r="W88" s="303">
        <f t="shared" si="18"/>
        <v>0</v>
      </c>
      <c r="X88" s="268"/>
    </row>
    <row r="89" spans="1:24" ht="15" customHeight="1" outlineLevel="1">
      <c r="A89" s="341"/>
      <c r="B89" s="340"/>
      <c r="C89" s="521"/>
      <c r="D89" s="386"/>
      <c r="E89" s="392" t="str">
        <f t="shared" si="20"/>
        <v>ООО "Буровая компания "Евразия"</v>
      </c>
      <c r="F89" s="374"/>
      <c r="G89" s="338"/>
      <c r="H89" s="13"/>
      <c r="I89" s="16"/>
      <c r="J89" s="16"/>
      <c r="K89" s="16"/>
      <c r="L89" s="16"/>
      <c r="M89" s="16"/>
      <c r="N89" s="16"/>
      <c r="O89" s="297">
        <f t="shared" si="21"/>
        <v>0</v>
      </c>
      <c r="P89" s="297">
        <f t="shared" si="22"/>
        <v>0</v>
      </c>
      <c r="Q89" s="297">
        <f t="shared" si="23"/>
        <v>0</v>
      </c>
      <c r="R89" s="297">
        <f t="shared" si="24"/>
        <v>0</v>
      </c>
      <c r="S89" s="297">
        <f t="shared" si="25"/>
        <v>0</v>
      </c>
      <c r="T89" s="297">
        <f t="shared" si="26"/>
        <v>0</v>
      </c>
      <c r="U89" s="297">
        <f t="shared" si="27"/>
        <v>0</v>
      </c>
      <c r="V89" s="302">
        <f t="shared" si="17"/>
        <v>0</v>
      </c>
      <c r="W89" s="303">
        <f t="shared" si="18"/>
        <v>0</v>
      </c>
      <c r="X89" s="268"/>
    </row>
    <row r="90" spans="1:24" ht="15" customHeight="1" outlineLevel="1">
      <c r="A90" s="341"/>
      <c r="B90" s="340"/>
      <c r="C90" s="521"/>
      <c r="D90" s="386"/>
      <c r="E90" s="392" t="str">
        <f t="shared" si="20"/>
        <v>ООО "Буровая компания "Евразия"</v>
      </c>
      <c r="F90" s="374"/>
      <c r="G90" s="338"/>
      <c r="H90" s="13"/>
      <c r="I90" s="16"/>
      <c r="J90" s="16"/>
      <c r="K90" s="16"/>
      <c r="L90" s="16"/>
      <c r="M90" s="16"/>
      <c r="N90" s="16"/>
      <c r="O90" s="297">
        <f t="shared" si="21"/>
        <v>0</v>
      </c>
      <c r="P90" s="297">
        <f t="shared" si="22"/>
        <v>0</v>
      </c>
      <c r="Q90" s="297">
        <f t="shared" si="23"/>
        <v>0</v>
      </c>
      <c r="R90" s="297">
        <f t="shared" si="24"/>
        <v>0</v>
      </c>
      <c r="S90" s="297">
        <f t="shared" si="25"/>
        <v>0</v>
      </c>
      <c r="T90" s="297">
        <f t="shared" si="26"/>
        <v>0</v>
      </c>
      <c r="U90" s="297">
        <f t="shared" si="27"/>
        <v>0</v>
      </c>
      <c r="V90" s="302">
        <f t="shared" si="17"/>
        <v>0</v>
      </c>
      <c r="W90" s="303">
        <f t="shared" si="18"/>
        <v>0</v>
      </c>
      <c r="X90" s="268"/>
    </row>
    <row r="91" spans="1:24" ht="15" customHeight="1" outlineLevel="1">
      <c r="A91" s="341"/>
      <c r="B91" s="340"/>
      <c r="C91" s="521"/>
      <c r="D91" s="386"/>
      <c r="E91" s="392" t="str">
        <f t="shared" si="20"/>
        <v>ООО "Буровая компания "Евразия"</v>
      </c>
      <c r="F91" s="374"/>
      <c r="G91" s="338"/>
      <c r="H91" s="13"/>
      <c r="I91" s="16"/>
      <c r="J91" s="16"/>
      <c r="K91" s="16"/>
      <c r="L91" s="16"/>
      <c r="M91" s="16"/>
      <c r="N91" s="16"/>
      <c r="O91" s="297">
        <f t="shared" si="21"/>
        <v>0</v>
      </c>
      <c r="P91" s="297">
        <f t="shared" si="22"/>
        <v>0</v>
      </c>
      <c r="Q91" s="297">
        <f t="shared" si="23"/>
        <v>0</v>
      </c>
      <c r="R91" s="297">
        <f t="shared" si="24"/>
        <v>0</v>
      </c>
      <c r="S91" s="297">
        <f t="shared" si="25"/>
        <v>0</v>
      </c>
      <c r="T91" s="297">
        <f t="shared" si="26"/>
        <v>0</v>
      </c>
      <c r="U91" s="297">
        <f t="shared" si="27"/>
        <v>0</v>
      </c>
      <c r="V91" s="302">
        <f t="shared" si="17"/>
        <v>0</v>
      </c>
      <c r="W91" s="303">
        <f t="shared" si="18"/>
        <v>0</v>
      </c>
      <c r="X91" s="268"/>
    </row>
    <row r="92" spans="1:24" ht="15" customHeight="1" outlineLevel="1">
      <c r="A92" s="341"/>
      <c r="B92" s="340"/>
      <c r="C92" s="521"/>
      <c r="D92" s="386"/>
      <c r="E92" s="392" t="str">
        <f t="shared" si="20"/>
        <v>ООО "Буровая компания "Евразия"</v>
      </c>
      <c r="F92" s="374"/>
      <c r="G92" s="338"/>
      <c r="H92" s="13"/>
      <c r="I92" s="16"/>
      <c r="J92" s="16"/>
      <c r="K92" s="16"/>
      <c r="L92" s="16"/>
      <c r="M92" s="16"/>
      <c r="N92" s="16"/>
      <c r="O92" s="297">
        <f t="shared" si="21"/>
        <v>0</v>
      </c>
      <c r="P92" s="297">
        <f t="shared" si="22"/>
        <v>0</v>
      </c>
      <c r="Q92" s="297">
        <f t="shared" si="23"/>
        <v>0</v>
      </c>
      <c r="R92" s="297">
        <f t="shared" si="24"/>
        <v>0</v>
      </c>
      <c r="S92" s="297">
        <f t="shared" si="25"/>
        <v>0</v>
      </c>
      <c r="T92" s="297">
        <f t="shared" si="26"/>
        <v>0</v>
      </c>
      <c r="U92" s="297">
        <f t="shared" si="27"/>
        <v>0</v>
      </c>
      <c r="V92" s="302">
        <f t="shared" si="17"/>
        <v>0</v>
      </c>
      <c r="W92" s="303">
        <f t="shared" si="18"/>
        <v>0</v>
      </c>
      <c r="X92" s="268"/>
    </row>
    <row r="93" spans="1:24" ht="15" customHeight="1" outlineLevel="1">
      <c r="A93" s="341"/>
      <c r="B93" s="340"/>
      <c r="C93" s="521"/>
      <c r="D93" s="386"/>
      <c r="E93" s="392" t="str">
        <f t="shared" si="20"/>
        <v>ООО "Буровая компания "Евразия"</v>
      </c>
      <c r="F93" s="374"/>
      <c r="G93" s="338"/>
      <c r="H93" s="13"/>
      <c r="I93" s="16"/>
      <c r="J93" s="16"/>
      <c r="K93" s="16"/>
      <c r="L93" s="16"/>
      <c r="M93" s="16"/>
      <c r="N93" s="16"/>
      <c r="O93" s="297">
        <f t="shared" si="21"/>
        <v>0</v>
      </c>
      <c r="P93" s="297">
        <f t="shared" si="22"/>
        <v>0</v>
      </c>
      <c r="Q93" s="297">
        <f t="shared" si="23"/>
        <v>0</v>
      </c>
      <c r="R93" s="297">
        <f t="shared" si="24"/>
        <v>0</v>
      </c>
      <c r="S93" s="297">
        <f t="shared" si="25"/>
        <v>0</v>
      </c>
      <c r="T93" s="297">
        <f t="shared" si="26"/>
        <v>0</v>
      </c>
      <c r="U93" s="297">
        <f t="shared" si="27"/>
        <v>0</v>
      </c>
      <c r="V93" s="302">
        <f t="shared" si="17"/>
        <v>0</v>
      </c>
      <c r="W93" s="303">
        <f t="shared" si="18"/>
        <v>0</v>
      </c>
      <c r="X93" s="268"/>
    </row>
    <row r="94" spans="1:24" ht="15" customHeight="1" outlineLevel="1">
      <c r="A94" s="341"/>
      <c r="B94" s="340"/>
      <c r="C94" s="521"/>
      <c r="D94" s="386"/>
      <c r="E94" s="392" t="str">
        <f t="shared" si="20"/>
        <v>ООО "Буровая компания "Евразия"</v>
      </c>
      <c r="F94" s="374"/>
      <c r="G94" s="338"/>
      <c r="H94" s="13"/>
      <c r="I94" s="16"/>
      <c r="J94" s="16"/>
      <c r="K94" s="16"/>
      <c r="L94" s="16"/>
      <c r="M94" s="16"/>
      <c r="N94" s="16"/>
      <c r="O94" s="297">
        <f t="shared" si="21"/>
        <v>0</v>
      </c>
      <c r="P94" s="297">
        <f t="shared" si="22"/>
        <v>0</v>
      </c>
      <c r="Q94" s="297">
        <f t="shared" si="23"/>
        <v>0</v>
      </c>
      <c r="R94" s="297">
        <f t="shared" si="24"/>
        <v>0</v>
      </c>
      <c r="S94" s="297">
        <f t="shared" si="25"/>
        <v>0</v>
      </c>
      <c r="T94" s="297">
        <f t="shared" si="26"/>
        <v>0</v>
      </c>
      <c r="U94" s="297">
        <f t="shared" si="27"/>
        <v>0</v>
      </c>
      <c r="V94" s="302">
        <f t="shared" si="17"/>
        <v>0</v>
      </c>
      <c r="W94" s="303">
        <f t="shared" si="18"/>
        <v>0</v>
      </c>
      <c r="X94" s="268"/>
    </row>
    <row r="95" spans="1:24" ht="15" customHeight="1" outlineLevel="1">
      <c r="A95" s="341"/>
      <c r="B95" s="340"/>
      <c r="C95" s="521"/>
      <c r="D95" s="386"/>
      <c r="E95" s="392" t="str">
        <f t="shared" si="20"/>
        <v>ООО "Буровая компания "Евразия"</v>
      </c>
      <c r="F95" s="374"/>
      <c r="G95" s="338"/>
      <c r="H95" s="13"/>
      <c r="I95" s="16"/>
      <c r="J95" s="16"/>
      <c r="K95" s="16"/>
      <c r="L95" s="16"/>
      <c r="M95" s="16"/>
      <c r="N95" s="16"/>
      <c r="O95" s="297">
        <f t="shared" si="21"/>
        <v>0</v>
      </c>
      <c r="P95" s="297">
        <f t="shared" si="22"/>
        <v>0</v>
      </c>
      <c r="Q95" s="297">
        <f t="shared" si="23"/>
        <v>0</v>
      </c>
      <c r="R95" s="297">
        <f t="shared" si="24"/>
        <v>0</v>
      </c>
      <c r="S95" s="297">
        <f t="shared" si="25"/>
        <v>0</v>
      </c>
      <c r="T95" s="297">
        <f t="shared" si="26"/>
        <v>0</v>
      </c>
      <c r="U95" s="297">
        <f t="shared" si="27"/>
        <v>0</v>
      </c>
      <c r="V95" s="302">
        <f t="shared" si="17"/>
        <v>0</v>
      </c>
      <c r="W95" s="303">
        <f t="shared" si="18"/>
        <v>0</v>
      </c>
      <c r="X95" s="268"/>
    </row>
    <row r="96" spans="1:24" ht="15" customHeight="1" outlineLevel="1">
      <c r="A96" s="341"/>
      <c r="B96" s="340"/>
      <c r="C96" s="521"/>
      <c r="D96" s="386"/>
      <c r="E96" s="392" t="str">
        <f t="shared" si="20"/>
        <v>ООО "Буровая компания "Евразия"</v>
      </c>
      <c r="F96" s="374"/>
      <c r="G96" s="338"/>
      <c r="H96" s="13"/>
      <c r="I96" s="16"/>
      <c r="J96" s="16"/>
      <c r="K96" s="16"/>
      <c r="L96" s="16"/>
      <c r="M96" s="16"/>
      <c r="N96" s="16"/>
      <c r="O96" s="297">
        <f t="shared" si="21"/>
        <v>0</v>
      </c>
      <c r="P96" s="297">
        <f t="shared" si="22"/>
        <v>0</v>
      </c>
      <c r="Q96" s="297">
        <f t="shared" si="23"/>
        <v>0</v>
      </c>
      <c r="R96" s="297">
        <f t="shared" si="24"/>
        <v>0</v>
      </c>
      <c r="S96" s="297">
        <f t="shared" si="25"/>
        <v>0</v>
      </c>
      <c r="T96" s="297">
        <f t="shared" si="26"/>
        <v>0</v>
      </c>
      <c r="U96" s="297">
        <f t="shared" si="27"/>
        <v>0</v>
      </c>
      <c r="V96" s="302">
        <f t="shared" si="17"/>
        <v>0</v>
      </c>
      <c r="W96" s="303">
        <f t="shared" si="18"/>
        <v>0</v>
      </c>
      <c r="X96" s="268"/>
    </row>
    <row r="97" spans="1:24" ht="15" customHeight="1" outlineLevel="1">
      <c r="A97" s="341"/>
      <c r="B97" s="340"/>
      <c r="C97" s="521"/>
      <c r="D97" s="386"/>
      <c r="E97" s="392" t="str">
        <f t="shared" si="20"/>
        <v>ООО "Буровая компания "Евразия"</v>
      </c>
      <c r="F97" s="374"/>
      <c r="G97" s="338"/>
      <c r="H97" s="13"/>
      <c r="I97" s="16"/>
      <c r="J97" s="16"/>
      <c r="K97" s="16"/>
      <c r="L97" s="16"/>
      <c r="M97" s="16"/>
      <c r="N97" s="16"/>
      <c r="O97" s="297">
        <f t="shared" ref="O97:O99" si="28">H97*G97</f>
        <v>0</v>
      </c>
      <c r="P97" s="297">
        <f t="shared" ref="P97:P99" si="29">I97*G97</f>
        <v>0</v>
      </c>
      <c r="Q97" s="297">
        <f t="shared" ref="Q97:Q99" si="30">J97*G97</f>
        <v>0</v>
      </c>
      <c r="R97" s="297">
        <f t="shared" ref="R97:R99" si="31">K97*G97</f>
        <v>0</v>
      </c>
      <c r="S97" s="297">
        <f t="shared" ref="S97:S99" si="32">L97*G97</f>
        <v>0</v>
      </c>
      <c r="T97" s="297">
        <f t="shared" ref="T97:T99" si="33">M97*G97</f>
        <v>0</v>
      </c>
      <c r="U97" s="297">
        <f t="shared" ref="U97:U99" si="34">N97*G97</f>
        <v>0</v>
      </c>
      <c r="V97" s="302">
        <f t="shared" si="17"/>
        <v>0</v>
      </c>
      <c r="W97" s="303">
        <f t="shared" si="18"/>
        <v>0</v>
      </c>
      <c r="X97" s="268"/>
    </row>
    <row r="98" spans="1:24" ht="15" customHeight="1" outlineLevel="1">
      <c r="A98" s="341"/>
      <c r="B98" s="340"/>
      <c r="C98" s="521"/>
      <c r="D98" s="386"/>
      <c r="E98" s="392" t="str">
        <f t="shared" si="20"/>
        <v>ООО "Буровая компания "Евразия"</v>
      </c>
      <c r="F98" s="374"/>
      <c r="G98" s="338"/>
      <c r="H98" s="13"/>
      <c r="I98" s="16"/>
      <c r="J98" s="16"/>
      <c r="K98" s="16"/>
      <c r="L98" s="16"/>
      <c r="M98" s="16"/>
      <c r="N98" s="16"/>
      <c r="O98" s="297">
        <f t="shared" si="28"/>
        <v>0</v>
      </c>
      <c r="P98" s="297">
        <f t="shared" si="29"/>
        <v>0</v>
      </c>
      <c r="Q98" s="297">
        <f t="shared" si="30"/>
        <v>0</v>
      </c>
      <c r="R98" s="297">
        <f t="shared" si="31"/>
        <v>0</v>
      </c>
      <c r="S98" s="297">
        <f t="shared" si="32"/>
        <v>0</v>
      </c>
      <c r="T98" s="297">
        <f t="shared" si="33"/>
        <v>0</v>
      </c>
      <c r="U98" s="297">
        <f t="shared" si="34"/>
        <v>0</v>
      </c>
      <c r="V98" s="302">
        <f t="shared" si="17"/>
        <v>0</v>
      </c>
      <c r="W98" s="303">
        <f t="shared" si="18"/>
        <v>0</v>
      </c>
      <c r="X98" s="268"/>
    </row>
    <row r="99" spans="1:24" ht="15" customHeight="1" outlineLevel="1">
      <c r="A99" s="341"/>
      <c r="B99" s="340"/>
      <c r="C99" s="521"/>
      <c r="D99" s="386"/>
      <c r="E99" s="392" t="str">
        <f t="shared" si="20"/>
        <v>ООО "Буровая компания "Евразия"</v>
      </c>
      <c r="F99" s="374"/>
      <c r="G99" s="338"/>
      <c r="H99" s="13"/>
      <c r="I99" s="16"/>
      <c r="J99" s="16"/>
      <c r="K99" s="16"/>
      <c r="L99" s="16"/>
      <c r="M99" s="16"/>
      <c r="N99" s="16"/>
      <c r="O99" s="297">
        <f t="shared" si="28"/>
        <v>0</v>
      </c>
      <c r="P99" s="297">
        <f t="shared" si="29"/>
        <v>0</v>
      </c>
      <c r="Q99" s="297">
        <f t="shared" si="30"/>
        <v>0</v>
      </c>
      <c r="R99" s="297">
        <f t="shared" si="31"/>
        <v>0</v>
      </c>
      <c r="S99" s="297">
        <f t="shared" si="32"/>
        <v>0</v>
      </c>
      <c r="T99" s="297">
        <f t="shared" si="33"/>
        <v>0</v>
      </c>
      <c r="U99" s="297">
        <f t="shared" si="34"/>
        <v>0</v>
      </c>
      <c r="V99" s="302">
        <f t="shared" si="17"/>
        <v>0</v>
      </c>
      <c r="W99" s="303">
        <f t="shared" si="18"/>
        <v>0</v>
      </c>
      <c r="X99" s="268"/>
    </row>
    <row r="100" spans="1:24" ht="15" customHeight="1" outlineLevel="1">
      <c r="A100" s="341"/>
      <c r="B100" s="340"/>
      <c r="C100" s="521"/>
      <c r="D100" s="386"/>
      <c r="E100" s="392" t="str">
        <f t="shared" si="20"/>
        <v>ООО "Буровая компания "Евразия"</v>
      </c>
      <c r="F100" s="374"/>
      <c r="G100" s="338"/>
      <c r="H100" s="13"/>
      <c r="I100" s="16"/>
      <c r="J100" s="16"/>
      <c r="K100" s="16"/>
      <c r="L100" s="16"/>
      <c r="M100" s="16"/>
      <c r="N100" s="16"/>
      <c r="O100" s="297">
        <f t="shared" si="21"/>
        <v>0</v>
      </c>
      <c r="P100" s="297">
        <f t="shared" si="22"/>
        <v>0</v>
      </c>
      <c r="Q100" s="297">
        <f t="shared" si="23"/>
        <v>0</v>
      </c>
      <c r="R100" s="297">
        <f t="shared" si="24"/>
        <v>0</v>
      </c>
      <c r="S100" s="297">
        <f t="shared" si="25"/>
        <v>0</v>
      </c>
      <c r="T100" s="297">
        <f t="shared" si="26"/>
        <v>0</v>
      </c>
      <c r="U100" s="297">
        <f t="shared" si="27"/>
        <v>0</v>
      </c>
      <c r="V100" s="302">
        <f t="shared" si="17"/>
        <v>0</v>
      </c>
      <c r="W100" s="303">
        <f t="shared" si="18"/>
        <v>0</v>
      </c>
      <c r="X100" s="268"/>
    </row>
    <row r="101" spans="1:24" ht="15" customHeight="1" outlineLevel="1">
      <c r="A101" s="341"/>
      <c r="B101" s="340"/>
      <c r="C101" s="521"/>
      <c r="D101" s="386"/>
      <c r="E101" s="392" t="str">
        <f t="shared" si="20"/>
        <v>ООО "Буровая компания "Евразия"</v>
      </c>
      <c r="F101" s="374"/>
      <c r="G101" s="338"/>
      <c r="H101" s="13"/>
      <c r="I101" s="16"/>
      <c r="J101" s="16"/>
      <c r="K101" s="16"/>
      <c r="L101" s="16"/>
      <c r="M101" s="16"/>
      <c r="N101" s="16"/>
      <c r="O101" s="297">
        <f t="shared" si="21"/>
        <v>0</v>
      </c>
      <c r="P101" s="297">
        <f t="shared" si="22"/>
        <v>0</v>
      </c>
      <c r="Q101" s="297">
        <f t="shared" si="23"/>
        <v>0</v>
      </c>
      <c r="R101" s="297">
        <f t="shared" si="24"/>
        <v>0</v>
      </c>
      <c r="S101" s="297">
        <f t="shared" si="25"/>
        <v>0</v>
      </c>
      <c r="T101" s="297">
        <f t="shared" si="26"/>
        <v>0</v>
      </c>
      <c r="U101" s="297">
        <f t="shared" si="27"/>
        <v>0</v>
      </c>
      <c r="V101" s="302">
        <f t="shared" si="17"/>
        <v>0</v>
      </c>
      <c r="W101" s="303">
        <f t="shared" si="18"/>
        <v>0</v>
      </c>
      <c r="X101" s="268"/>
    </row>
    <row r="102" spans="1:24" ht="15" customHeight="1" outlineLevel="1" thickBot="1">
      <c r="A102" s="341"/>
      <c r="B102" s="340"/>
      <c r="C102" s="522"/>
      <c r="D102" s="393"/>
      <c r="E102" s="392" t="str">
        <f t="shared" ref="E102" si="35">D$5</f>
        <v>ООО "Буровая компания "Евразия"</v>
      </c>
      <c r="F102" s="394"/>
      <c r="G102" s="342"/>
      <c r="H102" s="13"/>
      <c r="I102" s="16"/>
      <c r="J102" s="16"/>
      <c r="K102" s="16"/>
      <c r="L102" s="16"/>
      <c r="M102" s="16"/>
      <c r="N102" s="16"/>
      <c r="O102" s="297">
        <f t="shared" si="21"/>
        <v>0</v>
      </c>
      <c r="P102" s="297">
        <f t="shared" si="22"/>
        <v>0</v>
      </c>
      <c r="Q102" s="297">
        <f t="shared" si="23"/>
        <v>0</v>
      </c>
      <c r="R102" s="297">
        <f t="shared" si="24"/>
        <v>0</v>
      </c>
      <c r="S102" s="297">
        <f t="shared" si="25"/>
        <v>0</v>
      </c>
      <c r="T102" s="297">
        <f t="shared" si="26"/>
        <v>0</v>
      </c>
      <c r="U102" s="297">
        <f t="shared" si="27"/>
        <v>0</v>
      </c>
      <c r="V102" s="302">
        <f t="shared" si="17"/>
        <v>0</v>
      </c>
      <c r="W102" s="303">
        <f t="shared" si="18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1367128.9277453232</v>
      </c>
    </row>
    <row r="104" spans="1:24" s="161" customFormat="1" ht="13.5" customHeight="1" outlineLevel="1" thickBot="1">
      <c r="A104" s="346"/>
      <c r="B104" s="347"/>
      <c r="C104" s="194"/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 thickBot="1">
      <c r="A105" s="339"/>
      <c r="B105" s="340"/>
      <c r="C105" s="520" t="s">
        <v>356</v>
      </c>
      <c r="D105" s="383" t="s">
        <v>68</v>
      </c>
      <c r="E105" s="392"/>
      <c r="F105" s="395" t="s">
        <v>3</v>
      </c>
      <c r="G105" s="337">
        <f>'ГСЮра без пил МГРП'!G105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36">H105*G105</f>
        <v>0</v>
      </c>
      <c r="P105" s="296">
        <f t="shared" ref="P105:P111" si="37">I105*G105</f>
        <v>0</v>
      </c>
      <c r="Q105" s="296">
        <f t="shared" ref="Q105:Q111" si="38">J105*G105</f>
        <v>0</v>
      </c>
      <c r="R105" s="296">
        <f t="shared" ref="R105:R111" si="39">K105*G105</f>
        <v>0</v>
      </c>
      <c r="S105" s="296">
        <f t="shared" ref="S105:S111" si="40">L105*G105</f>
        <v>0</v>
      </c>
      <c r="T105" s="297">
        <f>M105*G105</f>
        <v>0</v>
      </c>
      <c r="U105" s="296">
        <f t="shared" ref="U105:U111" si="41">N105*G105</f>
        <v>0</v>
      </c>
      <c r="V105" s="298">
        <f t="shared" ref="V105:V111" si="42">SUM(H105:N105)</f>
        <v>0</v>
      </c>
      <c r="W105" s="299">
        <f t="shared" ref="W105:W111" si="43">SUM(O105:U105)</f>
        <v>0</v>
      </c>
      <c r="X105" s="268"/>
    </row>
    <row r="106" spans="1:24" ht="13.5" customHeight="1" outlineLevel="1" thickTop="1" thickBot="1">
      <c r="A106" s="339"/>
      <c r="B106" s="340"/>
      <c r="C106" s="521"/>
      <c r="D106" s="386" t="s">
        <v>37</v>
      </c>
      <c r="E106" s="392"/>
      <c r="F106" s="374" t="s">
        <v>3</v>
      </c>
      <c r="G106" s="337">
        <f>'ГСЮра без пил МГРП'!G106</f>
        <v>168.57323400065638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8428.6617000328188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44">M106*G106</f>
        <v>0</v>
      </c>
      <c r="U106" s="296">
        <f>N106*G106</f>
        <v>0</v>
      </c>
      <c r="V106" s="298">
        <f>SUM(H106:N106)</f>
        <v>50</v>
      </c>
      <c r="W106" s="299">
        <f>SUM(O106:U106)</f>
        <v>8428.6617000328188</v>
      </c>
      <c r="X106" s="268"/>
    </row>
    <row r="107" spans="1:24" ht="13.5" customHeight="1" outlineLevel="1" thickTop="1" thickBot="1">
      <c r="A107" s="339"/>
      <c r="B107" s="340"/>
      <c r="C107" s="521"/>
      <c r="D107" s="386" t="s">
        <v>38</v>
      </c>
      <c r="E107" s="392"/>
      <c r="F107" s="374" t="s">
        <v>3</v>
      </c>
      <c r="G107" s="337">
        <f>'ГСЮра без пил МГРП'!G107</f>
        <v>168.57323400065638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36"/>
        <v>0</v>
      </c>
      <c r="P107" s="296">
        <f t="shared" si="37"/>
        <v>0</v>
      </c>
      <c r="Q107" s="296">
        <f t="shared" si="38"/>
        <v>77543.687640301941</v>
      </c>
      <c r="R107" s="296">
        <f t="shared" si="39"/>
        <v>202287.88080078765</v>
      </c>
      <c r="S107" s="296">
        <f t="shared" si="40"/>
        <v>0</v>
      </c>
      <c r="T107" s="297">
        <f t="shared" si="44"/>
        <v>0</v>
      </c>
      <c r="U107" s="296">
        <f t="shared" si="41"/>
        <v>0</v>
      </c>
      <c r="V107" s="298">
        <f t="shared" si="42"/>
        <v>1660</v>
      </c>
      <c r="W107" s="299">
        <f t="shared" si="43"/>
        <v>279831.56844108959</v>
      </c>
      <c r="X107" s="268"/>
    </row>
    <row r="108" spans="1:24" ht="13.5" customHeight="1" outlineLevel="1" thickTop="1">
      <c r="A108" s="339"/>
      <c r="B108" s="340"/>
      <c r="C108" s="521"/>
      <c r="D108" s="386" t="s">
        <v>39</v>
      </c>
      <c r="E108" s="392"/>
      <c r="F108" s="374" t="s">
        <v>3</v>
      </c>
      <c r="G108" s="337">
        <f>'ГСЮра без пил МГРП'!G108</f>
        <v>168.57323400065638</v>
      </c>
      <c r="H108" s="33"/>
      <c r="I108" s="33"/>
      <c r="J108" s="33"/>
      <c r="K108" s="33"/>
      <c r="L108" s="33">
        <f>L7</f>
        <v>2700</v>
      </c>
      <c r="M108" s="33">
        <f>M7</f>
        <v>0</v>
      </c>
      <c r="N108" s="33">
        <f>N7+I11</f>
        <v>3700</v>
      </c>
      <c r="O108" s="296">
        <f t="shared" si="36"/>
        <v>0</v>
      </c>
      <c r="P108" s="296">
        <f t="shared" si="37"/>
        <v>0</v>
      </c>
      <c r="Q108" s="296">
        <f t="shared" si="38"/>
        <v>0</v>
      </c>
      <c r="R108" s="296">
        <f t="shared" si="39"/>
        <v>0</v>
      </c>
      <c r="S108" s="296">
        <f t="shared" si="40"/>
        <v>455147.73180177226</v>
      </c>
      <c r="T108" s="297">
        <f t="shared" si="44"/>
        <v>0</v>
      </c>
      <c r="U108" s="296">
        <f t="shared" si="41"/>
        <v>623720.96580242866</v>
      </c>
      <c r="V108" s="298">
        <f t="shared" si="42"/>
        <v>6400</v>
      </c>
      <c r="W108" s="299">
        <f t="shared" si="43"/>
        <v>1078868.6976042008</v>
      </c>
      <c r="X108" s="268"/>
    </row>
    <row r="109" spans="1:24" ht="13.5" customHeight="1" outlineLevel="1">
      <c r="A109" s="339"/>
      <c r="B109" s="340"/>
      <c r="C109" s="521"/>
      <c r="D109" s="386" t="s">
        <v>156</v>
      </c>
      <c r="E109" s="392"/>
      <c r="F109" s="374" t="s">
        <v>3</v>
      </c>
      <c r="G109" s="338"/>
      <c r="H109" s="33"/>
      <c r="I109" s="33"/>
      <c r="J109" s="33"/>
      <c r="K109" s="33"/>
      <c r="L109" s="33"/>
      <c r="M109" s="33"/>
      <c r="N109" s="33"/>
      <c r="O109" s="296">
        <f t="shared" si="36"/>
        <v>0</v>
      </c>
      <c r="P109" s="296">
        <f t="shared" si="37"/>
        <v>0</v>
      </c>
      <c r="Q109" s="296">
        <f t="shared" si="38"/>
        <v>0</v>
      </c>
      <c r="R109" s="296">
        <f t="shared" si="39"/>
        <v>0</v>
      </c>
      <c r="S109" s="296">
        <f t="shared" si="40"/>
        <v>0</v>
      </c>
      <c r="T109" s="297">
        <f t="shared" si="44"/>
        <v>0</v>
      </c>
      <c r="U109" s="296">
        <f t="shared" si="41"/>
        <v>0</v>
      </c>
      <c r="V109" s="298">
        <f t="shared" si="42"/>
        <v>0</v>
      </c>
      <c r="W109" s="299">
        <f t="shared" si="43"/>
        <v>0</v>
      </c>
      <c r="X109" s="268"/>
    </row>
    <row r="110" spans="1:24" ht="13.5" customHeight="1" outlineLevel="1">
      <c r="A110" s="339"/>
      <c r="B110" s="340"/>
      <c r="C110" s="521"/>
      <c r="D110" s="386" t="s">
        <v>157</v>
      </c>
      <c r="E110" s="392"/>
      <c r="F110" s="374" t="s">
        <v>3</v>
      </c>
      <c r="G110" s="338"/>
      <c r="H110" s="33"/>
      <c r="I110" s="33"/>
      <c r="J110" s="33"/>
      <c r="K110" s="33"/>
      <c r="L110" s="33"/>
      <c r="M110" s="33"/>
      <c r="N110" s="33"/>
      <c r="O110" s="296">
        <f t="shared" si="36"/>
        <v>0</v>
      </c>
      <c r="P110" s="296">
        <f t="shared" si="37"/>
        <v>0</v>
      </c>
      <c r="Q110" s="296">
        <f t="shared" si="38"/>
        <v>0</v>
      </c>
      <c r="R110" s="296">
        <f t="shared" si="39"/>
        <v>0</v>
      </c>
      <c r="S110" s="296">
        <f t="shared" si="40"/>
        <v>0</v>
      </c>
      <c r="T110" s="297">
        <f t="shared" si="44"/>
        <v>0</v>
      </c>
      <c r="U110" s="296">
        <f t="shared" si="41"/>
        <v>0</v>
      </c>
      <c r="V110" s="298">
        <f t="shared" si="42"/>
        <v>0</v>
      </c>
      <c r="W110" s="299">
        <f t="shared" si="43"/>
        <v>0</v>
      </c>
      <c r="X110" s="268"/>
    </row>
    <row r="111" spans="1:24" ht="13.5" customHeight="1" outlineLevel="1">
      <c r="A111" s="339"/>
      <c r="B111" s="340"/>
      <c r="C111" s="521"/>
      <c r="D111" s="386" t="s">
        <v>78</v>
      </c>
      <c r="E111" s="392"/>
      <c r="F111" s="374" t="s">
        <v>3</v>
      </c>
      <c r="G111" s="338"/>
      <c r="H111" s="33"/>
      <c r="I111" s="33"/>
      <c r="J111" s="33"/>
      <c r="K111" s="33"/>
      <c r="L111" s="33"/>
      <c r="M111" s="33"/>
      <c r="N111" s="33"/>
      <c r="O111" s="296">
        <f t="shared" si="36"/>
        <v>0</v>
      </c>
      <c r="P111" s="296">
        <f t="shared" si="37"/>
        <v>0</v>
      </c>
      <c r="Q111" s="296">
        <f t="shared" si="38"/>
        <v>0</v>
      </c>
      <c r="R111" s="296">
        <f t="shared" si="39"/>
        <v>0</v>
      </c>
      <c r="S111" s="296">
        <f t="shared" si="40"/>
        <v>0</v>
      </c>
      <c r="T111" s="297">
        <f t="shared" si="44"/>
        <v>0</v>
      </c>
      <c r="U111" s="296">
        <f t="shared" si="41"/>
        <v>0</v>
      </c>
      <c r="V111" s="298">
        <f t="shared" si="42"/>
        <v>0</v>
      </c>
      <c r="W111" s="299">
        <f t="shared" si="43"/>
        <v>0</v>
      </c>
      <c r="X111" s="268"/>
    </row>
    <row r="112" spans="1:24" ht="13.5" customHeight="1" outlineLevel="1">
      <c r="A112" s="339"/>
      <c r="B112" s="340"/>
      <c r="C112" s="521"/>
      <c r="D112" s="386"/>
      <c r="E112" s="392"/>
      <c r="F112" s="374"/>
      <c r="G112" s="338"/>
      <c r="H112" s="33"/>
      <c r="I112" s="33"/>
      <c r="J112" s="33"/>
      <c r="K112" s="33"/>
      <c r="L112" s="33"/>
      <c r="M112" s="33"/>
      <c r="N112" s="33"/>
      <c r="O112" s="296">
        <f t="shared" ref="O112:O119" si="45">H112*G112</f>
        <v>0</v>
      </c>
      <c r="P112" s="296">
        <f t="shared" ref="P112:P119" si="46">I112*G112</f>
        <v>0</v>
      </c>
      <c r="Q112" s="296">
        <f t="shared" ref="Q112:Q119" si="47">J112*G112</f>
        <v>0</v>
      </c>
      <c r="R112" s="296">
        <f t="shared" ref="R112:R119" si="48">K112*G112</f>
        <v>0</v>
      </c>
      <c r="S112" s="296">
        <f t="shared" ref="S112:S119" si="49">L112*G112</f>
        <v>0</v>
      </c>
      <c r="T112" s="297">
        <f t="shared" ref="T112:T119" si="50">M112*G112</f>
        <v>0</v>
      </c>
      <c r="U112" s="296">
        <f t="shared" ref="U112:U119" si="51">N112*G112</f>
        <v>0</v>
      </c>
      <c r="V112" s="298">
        <f t="shared" ref="V112:V119" si="52">SUM(H112:N112)</f>
        <v>0</v>
      </c>
      <c r="W112" s="299">
        <f t="shared" ref="W112:W119" si="53">SUM(O112:U112)</f>
        <v>0</v>
      </c>
      <c r="X112" s="268"/>
    </row>
    <row r="113" spans="1:24" ht="13.5" customHeight="1" outlineLevel="1">
      <c r="A113" s="339"/>
      <c r="B113" s="340"/>
      <c r="C113" s="521"/>
      <c r="D113" s="386"/>
      <c r="E113" s="392"/>
      <c r="F113" s="374"/>
      <c r="G113" s="338"/>
      <c r="H113" s="33"/>
      <c r="I113" s="33"/>
      <c r="J113" s="33"/>
      <c r="K113" s="33"/>
      <c r="L113" s="33"/>
      <c r="M113" s="33"/>
      <c r="N113" s="33"/>
      <c r="O113" s="296">
        <f t="shared" si="45"/>
        <v>0</v>
      </c>
      <c r="P113" s="296">
        <f t="shared" si="46"/>
        <v>0</v>
      </c>
      <c r="Q113" s="296">
        <f t="shared" si="47"/>
        <v>0</v>
      </c>
      <c r="R113" s="296">
        <f t="shared" si="48"/>
        <v>0</v>
      </c>
      <c r="S113" s="296">
        <f t="shared" si="49"/>
        <v>0</v>
      </c>
      <c r="T113" s="297">
        <f t="shared" si="50"/>
        <v>0</v>
      </c>
      <c r="U113" s="296">
        <f t="shared" si="51"/>
        <v>0</v>
      </c>
      <c r="V113" s="298">
        <f t="shared" si="52"/>
        <v>0</v>
      </c>
      <c r="W113" s="299">
        <f t="shared" si="53"/>
        <v>0</v>
      </c>
      <c r="X113" s="268"/>
    </row>
    <row r="114" spans="1:24" ht="13.5" customHeight="1" outlineLevel="1">
      <c r="A114" s="339"/>
      <c r="B114" s="340"/>
      <c r="C114" s="521"/>
      <c r="D114" s="386"/>
      <c r="E114" s="392"/>
      <c r="F114" s="374"/>
      <c r="G114" s="338"/>
      <c r="H114" s="33"/>
      <c r="I114" s="33"/>
      <c r="J114" s="33"/>
      <c r="K114" s="33"/>
      <c r="L114" s="33"/>
      <c r="M114" s="33"/>
      <c r="N114" s="33"/>
      <c r="O114" s="296">
        <f t="shared" si="45"/>
        <v>0</v>
      </c>
      <c r="P114" s="296">
        <f t="shared" si="46"/>
        <v>0</v>
      </c>
      <c r="Q114" s="296">
        <f t="shared" si="47"/>
        <v>0</v>
      </c>
      <c r="R114" s="296">
        <f t="shared" si="48"/>
        <v>0</v>
      </c>
      <c r="S114" s="296">
        <f t="shared" si="49"/>
        <v>0</v>
      </c>
      <c r="T114" s="297">
        <f t="shared" si="50"/>
        <v>0</v>
      </c>
      <c r="U114" s="296">
        <f t="shared" si="51"/>
        <v>0</v>
      </c>
      <c r="V114" s="298">
        <f t="shared" si="52"/>
        <v>0</v>
      </c>
      <c r="W114" s="299">
        <f t="shared" si="53"/>
        <v>0</v>
      </c>
      <c r="X114" s="268"/>
    </row>
    <row r="115" spans="1:24" ht="13.5" customHeight="1" outlineLevel="1">
      <c r="A115" s="339"/>
      <c r="B115" s="340"/>
      <c r="C115" s="521"/>
      <c r="D115" s="386"/>
      <c r="E115" s="392"/>
      <c r="F115" s="374"/>
      <c r="G115" s="338"/>
      <c r="H115" s="33"/>
      <c r="I115" s="33"/>
      <c r="J115" s="33"/>
      <c r="K115" s="33"/>
      <c r="L115" s="33"/>
      <c r="M115" s="33"/>
      <c r="N115" s="33"/>
      <c r="O115" s="296">
        <f t="shared" si="45"/>
        <v>0</v>
      </c>
      <c r="P115" s="296">
        <f t="shared" si="46"/>
        <v>0</v>
      </c>
      <c r="Q115" s="296">
        <f t="shared" si="47"/>
        <v>0</v>
      </c>
      <c r="R115" s="296">
        <f t="shared" si="48"/>
        <v>0</v>
      </c>
      <c r="S115" s="296">
        <f t="shared" si="49"/>
        <v>0</v>
      </c>
      <c r="T115" s="297">
        <f t="shared" si="50"/>
        <v>0</v>
      </c>
      <c r="U115" s="296">
        <f t="shared" si="51"/>
        <v>0</v>
      </c>
      <c r="V115" s="298">
        <f t="shared" si="52"/>
        <v>0</v>
      </c>
      <c r="W115" s="299">
        <f t="shared" si="53"/>
        <v>0</v>
      </c>
      <c r="X115" s="268"/>
    </row>
    <row r="116" spans="1:24" ht="13.5" customHeight="1" outlineLevel="1">
      <c r="A116" s="339"/>
      <c r="B116" s="340"/>
      <c r="C116" s="521"/>
      <c r="D116" s="386"/>
      <c r="E116" s="392"/>
      <c r="F116" s="374"/>
      <c r="G116" s="338"/>
      <c r="H116" s="33"/>
      <c r="I116" s="33"/>
      <c r="J116" s="33"/>
      <c r="K116" s="33"/>
      <c r="L116" s="33"/>
      <c r="M116" s="33"/>
      <c r="N116" s="33"/>
      <c r="O116" s="296">
        <f t="shared" si="45"/>
        <v>0</v>
      </c>
      <c r="P116" s="296">
        <f t="shared" si="46"/>
        <v>0</v>
      </c>
      <c r="Q116" s="296">
        <f t="shared" si="47"/>
        <v>0</v>
      </c>
      <c r="R116" s="296">
        <f t="shared" si="48"/>
        <v>0</v>
      </c>
      <c r="S116" s="296">
        <f t="shared" si="49"/>
        <v>0</v>
      </c>
      <c r="T116" s="297">
        <f t="shared" si="50"/>
        <v>0</v>
      </c>
      <c r="U116" s="296">
        <f t="shared" si="51"/>
        <v>0</v>
      </c>
      <c r="V116" s="298">
        <f t="shared" si="52"/>
        <v>0</v>
      </c>
      <c r="W116" s="299">
        <f t="shared" si="53"/>
        <v>0</v>
      </c>
      <c r="X116" s="268"/>
    </row>
    <row r="117" spans="1:24" ht="13.5" customHeight="1" outlineLevel="1">
      <c r="A117" s="339"/>
      <c r="B117" s="340"/>
      <c r="C117" s="521"/>
      <c r="D117" s="386"/>
      <c r="E117" s="392"/>
      <c r="F117" s="374"/>
      <c r="G117" s="338"/>
      <c r="H117" s="33"/>
      <c r="I117" s="33"/>
      <c r="J117" s="33"/>
      <c r="K117" s="33"/>
      <c r="L117" s="33"/>
      <c r="M117" s="33"/>
      <c r="N117" s="33"/>
      <c r="O117" s="296">
        <f t="shared" si="45"/>
        <v>0</v>
      </c>
      <c r="P117" s="296">
        <f t="shared" si="46"/>
        <v>0</v>
      </c>
      <c r="Q117" s="296">
        <f t="shared" si="47"/>
        <v>0</v>
      </c>
      <c r="R117" s="296">
        <f t="shared" si="48"/>
        <v>0</v>
      </c>
      <c r="S117" s="296">
        <f t="shared" si="49"/>
        <v>0</v>
      </c>
      <c r="T117" s="297">
        <f t="shared" si="50"/>
        <v>0</v>
      </c>
      <c r="U117" s="296">
        <f t="shared" si="51"/>
        <v>0</v>
      </c>
      <c r="V117" s="298">
        <f t="shared" si="52"/>
        <v>0</v>
      </c>
      <c r="W117" s="299">
        <f t="shared" si="53"/>
        <v>0</v>
      </c>
      <c r="X117" s="268"/>
    </row>
    <row r="118" spans="1:24" ht="13.5" customHeight="1" outlineLevel="1">
      <c r="A118" s="339"/>
      <c r="B118" s="340"/>
      <c r="C118" s="521"/>
      <c r="D118" s="386"/>
      <c r="E118" s="392"/>
      <c r="F118" s="374"/>
      <c r="G118" s="338"/>
      <c r="H118" s="33"/>
      <c r="I118" s="33"/>
      <c r="J118" s="33"/>
      <c r="K118" s="33"/>
      <c r="L118" s="33"/>
      <c r="M118" s="33"/>
      <c r="N118" s="33"/>
      <c r="O118" s="296">
        <f t="shared" si="45"/>
        <v>0</v>
      </c>
      <c r="P118" s="296">
        <f t="shared" si="46"/>
        <v>0</v>
      </c>
      <c r="Q118" s="296">
        <f t="shared" si="47"/>
        <v>0</v>
      </c>
      <c r="R118" s="296">
        <f t="shared" si="48"/>
        <v>0</v>
      </c>
      <c r="S118" s="296">
        <f t="shared" si="49"/>
        <v>0</v>
      </c>
      <c r="T118" s="297">
        <f t="shared" si="50"/>
        <v>0</v>
      </c>
      <c r="U118" s="296">
        <f t="shared" si="51"/>
        <v>0</v>
      </c>
      <c r="V118" s="298">
        <f t="shared" si="52"/>
        <v>0</v>
      </c>
      <c r="W118" s="299">
        <f t="shared" si="53"/>
        <v>0</v>
      </c>
      <c r="X118" s="268"/>
    </row>
    <row r="119" spans="1:24" ht="13.5" customHeight="1" outlineLevel="1" thickBot="1">
      <c r="A119" s="339"/>
      <c r="B119" s="340"/>
      <c r="C119" s="522"/>
      <c r="D119" s="393"/>
      <c r="E119" s="392"/>
      <c r="F119" s="394"/>
      <c r="G119" s="342"/>
      <c r="H119" s="33"/>
      <c r="I119" s="33"/>
      <c r="J119" s="33"/>
      <c r="K119" s="33"/>
      <c r="L119" s="33"/>
      <c r="M119" s="33"/>
      <c r="N119" s="33"/>
      <c r="O119" s="296">
        <f t="shared" si="45"/>
        <v>0</v>
      </c>
      <c r="P119" s="296">
        <f t="shared" si="46"/>
        <v>0</v>
      </c>
      <c r="Q119" s="296">
        <f t="shared" si="47"/>
        <v>0</v>
      </c>
      <c r="R119" s="296">
        <f t="shared" si="48"/>
        <v>0</v>
      </c>
      <c r="S119" s="296">
        <f t="shared" si="49"/>
        <v>0</v>
      </c>
      <c r="T119" s="297">
        <f t="shared" si="50"/>
        <v>0</v>
      </c>
      <c r="U119" s="296">
        <f t="shared" si="51"/>
        <v>0</v>
      </c>
      <c r="V119" s="298">
        <f t="shared" si="52"/>
        <v>0</v>
      </c>
      <c r="W119" s="299">
        <f t="shared" si="53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21870279.540000007</v>
      </c>
    </row>
    <row r="121" spans="1:24" s="161" customFormat="1" ht="15.75" outlineLevel="1" thickBot="1">
      <c r="A121" s="348"/>
      <c r="B121" s="347"/>
      <c r="C121" s="349"/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6.5" outlineLevel="1" thickTop="1" thickBot="1">
      <c r="A122" s="341"/>
      <c r="B122" s="340"/>
      <c r="C122" s="520" t="s">
        <v>360</v>
      </c>
      <c r="D122" s="383" t="s">
        <v>88</v>
      </c>
      <c r="E122" s="373"/>
      <c r="F122" s="371" t="s">
        <v>11</v>
      </c>
      <c r="G122" s="74">
        <f>'ГСЮра без пил МГРП'!G122</f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648000</v>
      </c>
      <c r="R122" s="297">
        <f>K122*G122</f>
        <v>0</v>
      </c>
      <c r="S122" s="297">
        <f>L122*G122</f>
        <v>0</v>
      </c>
      <c r="T122" s="297">
        <f t="shared" ref="T122:T132" si="54">M122*G122</f>
        <v>0</v>
      </c>
      <c r="U122" s="297">
        <f>N122*G122</f>
        <v>0</v>
      </c>
      <c r="V122" s="302">
        <f>SUM(H122:N122)</f>
        <v>2</v>
      </c>
      <c r="W122" s="303">
        <f>SUM(O122:U122)</f>
        <v>648000</v>
      </c>
      <c r="X122" s="268"/>
    </row>
    <row r="123" spans="1:24" ht="16.5" outlineLevel="1" thickTop="1" thickBot="1">
      <c r="A123" s="341"/>
      <c r="B123" s="340"/>
      <c r="C123" s="521"/>
      <c r="D123" s="386" t="s">
        <v>89</v>
      </c>
      <c r="E123" s="373"/>
      <c r="F123" s="374" t="s">
        <v>11</v>
      </c>
      <c r="G123" s="74">
        <f>'ГСЮра без пил МГРП'!G123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55">H123*G123</f>
        <v>0</v>
      </c>
      <c r="P123" s="297">
        <f t="shared" ref="P123:P132" si="56">I123*G123</f>
        <v>0</v>
      </c>
      <c r="Q123" s="297">
        <f t="shared" ref="Q123:Q132" si="57">J123*G123</f>
        <v>0</v>
      </c>
      <c r="R123" s="297">
        <f t="shared" ref="R123:R132" si="58">K123*G123</f>
        <v>0</v>
      </c>
      <c r="S123" s="297">
        <f t="shared" ref="S123:S132" si="59">L123*G123</f>
        <v>0</v>
      </c>
      <c r="T123" s="297">
        <f t="shared" si="54"/>
        <v>0</v>
      </c>
      <c r="U123" s="297">
        <f t="shared" ref="U123:U132" si="60">N123*G123</f>
        <v>0</v>
      </c>
      <c r="V123" s="302">
        <f t="shared" ref="V123:V132" si="61">SUM(H123:N123)</f>
        <v>0</v>
      </c>
      <c r="W123" s="303">
        <f t="shared" ref="W123:W132" si="62">SUM(O123:U123)</f>
        <v>0</v>
      </c>
      <c r="X123" s="268"/>
    </row>
    <row r="124" spans="1:24" ht="16.5" outlineLevel="1" thickTop="1" thickBot="1">
      <c r="A124" s="341"/>
      <c r="B124" s="340"/>
      <c r="C124" s="521"/>
      <c r="D124" s="386" t="s">
        <v>90</v>
      </c>
      <c r="E124" s="373"/>
      <c r="F124" s="374" t="s">
        <v>11</v>
      </c>
      <c r="G124" s="74">
        <f>'ГСЮра без пил МГРП'!G124</f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55"/>
        <v>0</v>
      </c>
      <c r="P124" s="297">
        <f t="shared" si="56"/>
        <v>0</v>
      </c>
      <c r="Q124" s="297">
        <f t="shared" si="57"/>
        <v>0</v>
      </c>
      <c r="R124" s="297">
        <f t="shared" si="58"/>
        <v>948050</v>
      </c>
      <c r="S124" s="297">
        <f t="shared" si="59"/>
        <v>0</v>
      </c>
      <c r="T124" s="297">
        <f t="shared" si="54"/>
        <v>0</v>
      </c>
      <c r="U124" s="297">
        <f t="shared" si="60"/>
        <v>0</v>
      </c>
      <c r="V124" s="302">
        <f t="shared" si="61"/>
        <v>2.83</v>
      </c>
      <c r="W124" s="303">
        <f t="shared" si="62"/>
        <v>948050</v>
      </c>
      <c r="X124" s="268"/>
    </row>
    <row r="125" spans="1:24" ht="16.5" outlineLevel="1" thickTop="1" thickBot="1">
      <c r="A125" s="341"/>
      <c r="B125" s="340"/>
      <c r="C125" s="521"/>
      <c r="D125" s="386" t="s">
        <v>91</v>
      </c>
      <c r="E125" s="373"/>
      <c r="F125" s="374" t="s">
        <v>11</v>
      </c>
      <c r="G125" s="74">
        <f>'ГСЮра без пил МГРП'!G125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55"/>
        <v>0</v>
      </c>
      <c r="P125" s="297">
        <f t="shared" si="56"/>
        <v>0</v>
      </c>
      <c r="Q125" s="297">
        <f t="shared" si="57"/>
        <v>0</v>
      </c>
      <c r="R125" s="297">
        <f t="shared" si="58"/>
        <v>0</v>
      </c>
      <c r="S125" s="297">
        <f t="shared" si="59"/>
        <v>0</v>
      </c>
      <c r="T125" s="297">
        <f t="shared" si="54"/>
        <v>0</v>
      </c>
      <c r="U125" s="297">
        <f t="shared" si="60"/>
        <v>0</v>
      </c>
      <c r="V125" s="302">
        <f t="shared" si="61"/>
        <v>0</v>
      </c>
      <c r="W125" s="303">
        <f t="shared" si="62"/>
        <v>0</v>
      </c>
      <c r="X125" s="268"/>
    </row>
    <row r="126" spans="1:24" ht="16.5" outlineLevel="1" thickTop="1" thickBot="1">
      <c r="A126" s="341"/>
      <c r="B126" s="340"/>
      <c r="C126" s="521"/>
      <c r="D126" s="386" t="s">
        <v>92</v>
      </c>
      <c r="E126" s="373"/>
      <c r="F126" s="374" t="s">
        <v>11</v>
      </c>
      <c r="G126" s="74">
        <f>'ГСЮра без пил МГРП'!G126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55"/>
        <v>0</v>
      </c>
      <c r="P126" s="297">
        <f t="shared" si="56"/>
        <v>0</v>
      </c>
      <c r="Q126" s="297">
        <f t="shared" si="57"/>
        <v>0</v>
      </c>
      <c r="R126" s="297">
        <f t="shared" si="58"/>
        <v>0</v>
      </c>
      <c r="S126" s="297">
        <f t="shared" si="59"/>
        <v>0</v>
      </c>
      <c r="T126" s="297">
        <f t="shared" si="54"/>
        <v>0</v>
      </c>
      <c r="U126" s="297">
        <f t="shared" si="60"/>
        <v>0</v>
      </c>
      <c r="V126" s="302">
        <f t="shared" si="61"/>
        <v>0</v>
      </c>
      <c r="W126" s="303">
        <f t="shared" si="62"/>
        <v>0</v>
      </c>
      <c r="X126" s="268"/>
    </row>
    <row r="127" spans="1:24" ht="16.5" outlineLevel="1" thickTop="1" thickBot="1">
      <c r="A127" s="341"/>
      <c r="B127" s="340"/>
      <c r="C127" s="521"/>
      <c r="D127" s="386" t="s">
        <v>93</v>
      </c>
      <c r="E127" s="373"/>
      <c r="F127" s="374" t="s">
        <v>11</v>
      </c>
      <c r="G127" s="74">
        <f>'ГСЮра без пил МГРП'!G127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55"/>
        <v>0</v>
      </c>
      <c r="P127" s="297">
        <f t="shared" si="56"/>
        <v>0</v>
      </c>
      <c r="Q127" s="297">
        <f t="shared" si="57"/>
        <v>0</v>
      </c>
      <c r="R127" s="297">
        <f t="shared" si="58"/>
        <v>0</v>
      </c>
      <c r="S127" s="297">
        <f t="shared" si="59"/>
        <v>0</v>
      </c>
      <c r="T127" s="297">
        <f t="shared" si="54"/>
        <v>0</v>
      </c>
      <c r="U127" s="297">
        <f t="shared" si="60"/>
        <v>0</v>
      </c>
      <c r="V127" s="302">
        <f t="shared" si="61"/>
        <v>0</v>
      </c>
      <c r="W127" s="303">
        <f t="shared" si="62"/>
        <v>0</v>
      </c>
      <c r="X127" s="268"/>
    </row>
    <row r="128" spans="1:24" ht="16.5" outlineLevel="1" thickTop="1" thickBot="1">
      <c r="A128" s="341"/>
      <c r="B128" s="340"/>
      <c r="C128" s="521"/>
      <c r="D128" s="386" t="s">
        <v>94</v>
      </c>
      <c r="E128" s="373"/>
      <c r="F128" s="374" t="s">
        <v>11</v>
      </c>
      <c r="G128" s="74">
        <f>'ГСЮра без пил МГРП'!G128</f>
        <v>948484.7951807233</v>
      </c>
      <c r="H128" s="16"/>
      <c r="I128" s="13"/>
      <c r="J128" s="13"/>
      <c r="K128" s="13"/>
      <c r="L128" s="13">
        <f>L6</f>
        <v>10.79</v>
      </c>
      <c r="M128" s="13"/>
      <c r="N128" s="13"/>
      <c r="O128" s="297">
        <f t="shared" si="55"/>
        <v>0</v>
      </c>
      <c r="P128" s="297">
        <f t="shared" si="56"/>
        <v>0</v>
      </c>
      <c r="Q128" s="297">
        <f t="shared" si="57"/>
        <v>0</v>
      </c>
      <c r="R128" s="297">
        <f t="shared" si="58"/>
        <v>0</v>
      </c>
      <c r="S128" s="297">
        <f t="shared" si="59"/>
        <v>10234150.940000003</v>
      </c>
      <c r="T128" s="297">
        <f t="shared" si="54"/>
        <v>0</v>
      </c>
      <c r="U128" s="297">
        <f t="shared" si="60"/>
        <v>0</v>
      </c>
      <c r="V128" s="302">
        <f t="shared" si="61"/>
        <v>10.79</v>
      </c>
      <c r="W128" s="303">
        <f t="shared" si="62"/>
        <v>10234150.940000003</v>
      </c>
      <c r="X128" s="268"/>
    </row>
    <row r="129" spans="1:24" ht="16.5" outlineLevel="1" thickTop="1" thickBot="1">
      <c r="A129" s="341"/>
      <c r="B129" s="340"/>
      <c r="C129" s="521"/>
      <c r="D129" s="386" t="s">
        <v>95</v>
      </c>
      <c r="E129" s="373"/>
      <c r="F129" s="374" t="s">
        <v>11</v>
      </c>
      <c r="G129" s="74">
        <f>'ГСЮра без пил МГРП'!G129</f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55"/>
        <v>0</v>
      </c>
      <c r="P129" s="297">
        <f t="shared" si="56"/>
        <v>0</v>
      </c>
      <c r="Q129" s="297">
        <f t="shared" si="57"/>
        <v>0</v>
      </c>
      <c r="R129" s="297">
        <f t="shared" si="58"/>
        <v>0</v>
      </c>
      <c r="S129" s="297">
        <f t="shared" si="59"/>
        <v>0</v>
      </c>
      <c r="T129" s="297">
        <f t="shared" si="54"/>
        <v>6462950</v>
      </c>
      <c r="U129" s="297">
        <f t="shared" si="60"/>
        <v>0</v>
      </c>
      <c r="V129" s="302">
        <f t="shared" si="61"/>
        <v>7.93</v>
      </c>
      <c r="W129" s="303">
        <f t="shared" si="62"/>
        <v>6462950</v>
      </c>
      <c r="X129" s="268"/>
    </row>
    <row r="130" spans="1:24" ht="16.5" outlineLevel="1" thickTop="1" thickBot="1">
      <c r="A130" s="341"/>
      <c r="B130" s="340"/>
      <c r="C130" s="521"/>
      <c r="D130" s="386" t="s">
        <v>96</v>
      </c>
      <c r="E130" s="373"/>
      <c r="F130" s="374" t="s">
        <v>11</v>
      </c>
      <c r="G130" s="74">
        <f>'ГСЮра без пил МГРП'!G130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55"/>
        <v>0</v>
      </c>
      <c r="P130" s="297">
        <f t="shared" si="56"/>
        <v>0</v>
      </c>
      <c r="Q130" s="297">
        <f t="shared" si="57"/>
        <v>0</v>
      </c>
      <c r="R130" s="297">
        <f t="shared" si="58"/>
        <v>0</v>
      </c>
      <c r="S130" s="297">
        <f t="shared" si="59"/>
        <v>0</v>
      </c>
      <c r="T130" s="297">
        <f t="shared" si="54"/>
        <v>0</v>
      </c>
      <c r="U130" s="297">
        <f t="shared" si="60"/>
        <v>0</v>
      </c>
      <c r="V130" s="302">
        <f t="shared" si="61"/>
        <v>0</v>
      </c>
      <c r="W130" s="303">
        <f t="shared" si="62"/>
        <v>0</v>
      </c>
      <c r="X130" s="268"/>
    </row>
    <row r="131" spans="1:24" ht="15.75" outlineLevel="1" thickTop="1">
      <c r="A131" s="341"/>
      <c r="B131" s="340"/>
      <c r="C131" s="521"/>
      <c r="D131" s="386" t="s">
        <v>399</v>
      </c>
      <c r="E131" s="373"/>
      <c r="F131" s="374" t="s">
        <v>12</v>
      </c>
      <c r="G131" s="74">
        <f>'ГСЮра без пил МГРП'!G131</f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55"/>
        <v>3577128.6</v>
      </c>
      <c r="P131" s="297">
        <f t="shared" si="56"/>
        <v>0</v>
      </c>
      <c r="Q131" s="297">
        <f t="shared" si="57"/>
        <v>0</v>
      </c>
      <c r="R131" s="297">
        <f t="shared" si="58"/>
        <v>0</v>
      </c>
      <c r="S131" s="297">
        <f t="shared" si="59"/>
        <v>0</v>
      </c>
      <c r="T131" s="297">
        <f t="shared" si="54"/>
        <v>0</v>
      </c>
      <c r="U131" s="297">
        <f t="shared" si="60"/>
        <v>0</v>
      </c>
      <c r="V131" s="302">
        <f t="shared" si="61"/>
        <v>1</v>
      </c>
      <c r="W131" s="303">
        <f t="shared" si="62"/>
        <v>3577128.6</v>
      </c>
      <c r="X131" s="268"/>
    </row>
    <row r="132" spans="1:24" outlineLevel="1">
      <c r="A132" s="341"/>
      <c r="B132" s="340"/>
      <c r="C132" s="521"/>
      <c r="D132" s="386"/>
      <c r="E132" s="373"/>
      <c r="F132" s="374" t="s">
        <v>12</v>
      </c>
      <c r="G132" s="75"/>
      <c r="H132" s="16"/>
      <c r="I132" s="13"/>
      <c r="J132" s="13"/>
      <c r="K132" s="13"/>
      <c r="L132" s="13"/>
      <c r="M132" s="13"/>
      <c r="N132" s="13"/>
      <c r="O132" s="297">
        <f t="shared" si="55"/>
        <v>0</v>
      </c>
      <c r="P132" s="297">
        <f t="shared" si="56"/>
        <v>0</v>
      </c>
      <c r="Q132" s="297">
        <f t="shared" si="57"/>
        <v>0</v>
      </c>
      <c r="R132" s="297">
        <f t="shared" si="58"/>
        <v>0</v>
      </c>
      <c r="S132" s="297">
        <f t="shared" si="59"/>
        <v>0</v>
      </c>
      <c r="T132" s="297">
        <f t="shared" si="54"/>
        <v>0</v>
      </c>
      <c r="U132" s="297">
        <f t="shared" si="60"/>
        <v>0</v>
      </c>
      <c r="V132" s="302">
        <f t="shared" si="61"/>
        <v>0</v>
      </c>
      <c r="W132" s="303">
        <f t="shared" si="62"/>
        <v>0</v>
      </c>
      <c r="X132" s="268"/>
    </row>
    <row r="133" spans="1:24" outlineLevel="1">
      <c r="A133" s="341"/>
      <c r="B133" s="340"/>
      <c r="C133" s="521"/>
      <c r="D133" s="386"/>
      <c r="E133" s="373"/>
      <c r="F133" s="374"/>
      <c r="G133" s="75"/>
      <c r="H133" s="16"/>
      <c r="I133" s="13"/>
      <c r="J133" s="13"/>
      <c r="K133" s="13"/>
      <c r="L133" s="13"/>
      <c r="M133" s="13"/>
      <c r="N133" s="13"/>
      <c r="O133" s="297">
        <f t="shared" ref="O133:O136" si="63">H133*G133</f>
        <v>0</v>
      </c>
      <c r="P133" s="297">
        <f t="shared" ref="P133:P136" si="64">I133*G133</f>
        <v>0</v>
      </c>
      <c r="Q133" s="297">
        <f t="shared" ref="Q133:Q136" si="65">J133*G133</f>
        <v>0</v>
      </c>
      <c r="R133" s="297">
        <f t="shared" ref="R133:R136" si="66">K133*G133</f>
        <v>0</v>
      </c>
      <c r="S133" s="297">
        <f t="shared" ref="S133:S136" si="67">L133*G133</f>
        <v>0</v>
      </c>
      <c r="T133" s="297">
        <f t="shared" ref="T133:T136" si="68">M133*G133</f>
        <v>0</v>
      </c>
      <c r="U133" s="297">
        <f t="shared" ref="U133:U136" si="69">N133*G133</f>
        <v>0</v>
      </c>
      <c r="V133" s="302">
        <f t="shared" ref="V133:V136" si="70">SUM(H133:N133)</f>
        <v>0</v>
      </c>
      <c r="W133" s="303">
        <f t="shared" ref="W133:W136" si="71">SUM(O133:U133)</f>
        <v>0</v>
      </c>
      <c r="X133" s="268"/>
    </row>
    <row r="134" spans="1:24" outlineLevel="1">
      <c r="A134" s="341"/>
      <c r="B134" s="340"/>
      <c r="C134" s="521"/>
      <c r="D134" s="386"/>
      <c r="E134" s="373"/>
      <c r="F134" s="374"/>
      <c r="G134" s="75"/>
      <c r="H134" s="16"/>
      <c r="I134" s="13"/>
      <c r="J134" s="13"/>
      <c r="K134" s="13"/>
      <c r="L134" s="13"/>
      <c r="M134" s="13"/>
      <c r="N134" s="13"/>
      <c r="O134" s="297">
        <f t="shared" ref="O134:O135" si="72">H134*G134</f>
        <v>0</v>
      </c>
      <c r="P134" s="297">
        <f t="shared" ref="P134:P135" si="73">I134*G134</f>
        <v>0</v>
      </c>
      <c r="Q134" s="297">
        <f t="shared" ref="Q134:Q135" si="74">J134*G134</f>
        <v>0</v>
      </c>
      <c r="R134" s="297">
        <f t="shared" ref="R134:R135" si="75">K134*G134</f>
        <v>0</v>
      </c>
      <c r="S134" s="297">
        <f t="shared" ref="S134:S135" si="76">L134*G134</f>
        <v>0</v>
      </c>
      <c r="T134" s="297">
        <f t="shared" ref="T134:T135" si="77">M134*G134</f>
        <v>0</v>
      </c>
      <c r="U134" s="297">
        <f t="shared" ref="U134:U135" si="78">N134*G134</f>
        <v>0</v>
      </c>
      <c r="V134" s="302">
        <f t="shared" ref="V134:V135" si="79">SUM(H134:N134)</f>
        <v>0</v>
      </c>
      <c r="W134" s="303">
        <f t="shared" ref="W134:W135" si="80">SUM(O134:U134)</f>
        <v>0</v>
      </c>
      <c r="X134" s="268"/>
    </row>
    <row r="135" spans="1:24" outlineLevel="1">
      <c r="A135" s="341"/>
      <c r="B135" s="340"/>
      <c r="C135" s="521"/>
      <c r="D135" s="386"/>
      <c r="E135" s="373"/>
      <c r="F135" s="374"/>
      <c r="G135" s="75"/>
      <c r="H135" s="16"/>
      <c r="I135" s="13"/>
      <c r="J135" s="13"/>
      <c r="K135" s="13"/>
      <c r="L135" s="13"/>
      <c r="M135" s="13"/>
      <c r="N135" s="13"/>
      <c r="O135" s="297">
        <f t="shared" si="72"/>
        <v>0</v>
      </c>
      <c r="P135" s="297">
        <f t="shared" si="73"/>
        <v>0</v>
      </c>
      <c r="Q135" s="297">
        <f t="shared" si="74"/>
        <v>0</v>
      </c>
      <c r="R135" s="297">
        <f t="shared" si="75"/>
        <v>0</v>
      </c>
      <c r="S135" s="297">
        <f t="shared" si="76"/>
        <v>0</v>
      </c>
      <c r="T135" s="297">
        <f t="shared" si="77"/>
        <v>0</v>
      </c>
      <c r="U135" s="297">
        <f t="shared" si="78"/>
        <v>0</v>
      </c>
      <c r="V135" s="302">
        <f t="shared" si="79"/>
        <v>0</v>
      </c>
      <c r="W135" s="303">
        <f t="shared" si="80"/>
        <v>0</v>
      </c>
      <c r="X135" s="268"/>
    </row>
    <row r="136" spans="1:24" ht="15.75" outlineLevel="1" thickBot="1">
      <c r="A136" s="341"/>
      <c r="B136" s="340"/>
      <c r="C136" s="522"/>
      <c r="D136" s="393"/>
      <c r="E136" s="373"/>
      <c r="F136" s="394"/>
      <c r="G136" s="73"/>
      <c r="H136" s="16"/>
      <c r="I136" s="13"/>
      <c r="J136" s="13"/>
      <c r="K136" s="13"/>
      <c r="L136" s="13"/>
      <c r="M136" s="13"/>
      <c r="N136" s="13"/>
      <c r="O136" s="297">
        <f t="shared" si="63"/>
        <v>0</v>
      </c>
      <c r="P136" s="297">
        <f t="shared" si="64"/>
        <v>0</v>
      </c>
      <c r="Q136" s="297">
        <f t="shared" si="65"/>
        <v>0</v>
      </c>
      <c r="R136" s="297">
        <f t="shared" si="66"/>
        <v>0</v>
      </c>
      <c r="S136" s="297">
        <f t="shared" si="67"/>
        <v>0</v>
      </c>
      <c r="T136" s="297">
        <f t="shared" si="68"/>
        <v>0</v>
      </c>
      <c r="U136" s="297">
        <f t="shared" si="69"/>
        <v>0</v>
      </c>
      <c r="V136" s="302">
        <f t="shared" si="70"/>
        <v>0</v>
      </c>
      <c r="W136" s="303">
        <f t="shared" si="71"/>
        <v>0</v>
      </c>
      <c r="X136" s="268"/>
    </row>
    <row r="137" spans="1:24" s="161" customFormat="1" ht="16.5" outlineLevel="1" thickTop="1" thickBot="1">
      <c r="A137" s="348"/>
      <c r="B137" s="347"/>
      <c r="C137" s="349"/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.75" outlineLevel="1" thickTop="1">
      <c r="A138" s="341"/>
      <c r="B138" s="340"/>
      <c r="C138" s="520" t="s">
        <v>360</v>
      </c>
      <c r="D138" s="383" t="s">
        <v>71</v>
      </c>
      <c r="E138" s="373"/>
      <c r="F138" s="371" t="s">
        <v>11</v>
      </c>
      <c r="G138" s="74"/>
      <c r="H138" s="16"/>
      <c r="I138" s="13"/>
      <c r="J138" s="13"/>
      <c r="K138" s="13"/>
      <c r="L138" s="13"/>
      <c r="M138" s="13"/>
      <c r="N138" s="13"/>
      <c r="O138" s="297">
        <f t="shared" ref="O138:O144" si="81">H138*G138</f>
        <v>0</v>
      </c>
      <c r="P138" s="297">
        <f t="shared" ref="P138:P144" si="82">I138*G138</f>
        <v>0</v>
      </c>
      <c r="Q138" s="297">
        <f t="shared" ref="Q138:Q144" si="83">J138*G138</f>
        <v>0</v>
      </c>
      <c r="R138" s="297">
        <f t="shared" ref="R138:R144" si="84">K138*G138</f>
        <v>0</v>
      </c>
      <c r="S138" s="297">
        <f t="shared" ref="S138:S144" si="85">L138*G138</f>
        <v>0</v>
      </c>
      <c r="T138" s="297">
        <f t="shared" ref="T138:T144" si="86">M138*G138</f>
        <v>0</v>
      </c>
      <c r="U138" s="297">
        <f t="shared" ref="U138:U144" si="87">N138*G138</f>
        <v>0</v>
      </c>
      <c r="V138" s="302">
        <f t="shared" ref="V138:V144" si="88">SUM(H138:N138)</f>
        <v>0</v>
      </c>
      <c r="W138" s="303">
        <f t="shared" ref="W138:W144" si="89">SUM(O138:U138)</f>
        <v>0</v>
      </c>
      <c r="X138" s="268"/>
    </row>
    <row r="139" spans="1:24" outlineLevel="1">
      <c r="A139" s="341"/>
      <c r="B139" s="340"/>
      <c r="C139" s="521"/>
      <c r="D139" s="386" t="s">
        <v>72</v>
      </c>
      <c r="E139" s="373"/>
      <c r="F139" s="374" t="s">
        <v>11</v>
      </c>
      <c r="G139" s="75"/>
      <c r="H139" s="16"/>
      <c r="I139" s="13"/>
      <c r="J139" s="13"/>
      <c r="K139" s="13"/>
      <c r="L139" s="13"/>
      <c r="M139" s="13"/>
      <c r="N139" s="13"/>
      <c r="O139" s="297">
        <f t="shared" si="81"/>
        <v>0</v>
      </c>
      <c r="P139" s="297">
        <f t="shared" si="82"/>
        <v>0</v>
      </c>
      <c r="Q139" s="297">
        <f t="shared" si="83"/>
        <v>0</v>
      </c>
      <c r="R139" s="297">
        <f t="shared" si="84"/>
        <v>0</v>
      </c>
      <c r="S139" s="297">
        <f t="shared" si="85"/>
        <v>0</v>
      </c>
      <c r="T139" s="297">
        <f t="shared" si="86"/>
        <v>0</v>
      </c>
      <c r="U139" s="297">
        <f t="shared" si="87"/>
        <v>0</v>
      </c>
      <c r="V139" s="302">
        <f t="shared" si="88"/>
        <v>0</v>
      </c>
      <c r="W139" s="303">
        <f t="shared" si="89"/>
        <v>0</v>
      </c>
      <c r="X139" s="268"/>
    </row>
    <row r="140" spans="1:24" outlineLevel="1">
      <c r="A140" s="341"/>
      <c r="B140" s="340"/>
      <c r="C140" s="521"/>
      <c r="D140" s="386" t="s">
        <v>73</v>
      </c>
      <c r="E140" s="373"/>
      <c r="F140" s="374" t="s">
        <v>11</v>
      </c>
      <c r="G140" s="75"/>
      <c r="H140" s="16"/>
      <c r="I140" s="13"/>
      <c r="J140" s="13"/>
      <c r="K140" s="13"/>
      <c r="L140" s="13"/>
      <c r="M140" s="13"/>
      <c r="N140" s="13"/>
      <c r="O140" s="297">
        <f t="shared" si="81"/>
        <v>0</v>
      </c>
      <c r="P140" s="297">
        <f t="shared" si="82"/>
        <v>0</v>
      </c>
      <c r="Q140" s="297">
        <f t="shared" si="83"/>
        <v>0</v>
      </c>
      <c r="R140" s="297">
        <f t="shared" si="84"/>
        <v>0</v>
      </c>
      <c r="S140" s="297">
        <f t="shared" si="85"/>
        <v>0</v>
      </c>
      <c r="T140" s="297">
        <f t="shared" si="86"/>
        <v>0</v>
      </c>
      <c r="U140" s="297">
        <f t="shared" si="87"/>
        <v>0</v>
      </c>
      <c r="V140" s="302">
        <f t="shared" si="88"/>
        <v>0</v>
      </c>
      <c r="W140" s="303">
        <f t="shared" si="89"/>
        <v>0</v>
      </c>
      <c r="X140" s="268"/>
    </row>
    <row r="141" spans="1:24" outlineLevel="1">
      <c r="A141" s="341"/>
      <c r="B141" s="340"/>
      <c r="C141" s="521"/>
      <c r="D141" s="386" t="s">
        <v>74</v>
      </c>
      <c r="E141" s="373"/>
      <c r="F141" s="374" t="s">
        <v>11</v>
      </c>
      <c r="G141" s="75"/>
      <c r="H141" s="16"/>
      <c r="I141" s="13"/>
      <c r="J141" s="13"/>
      <c r="K141" s="13"/>
      <c r="L141" s="13"/>
      <c r="M141" s="13"/>
      <c r="N141" s="13"/>
      <c r="O141" s="297">
        <f t="shared" si="81"/>
        <v>0</v>
      </c>
      <c r="P141" s="297">
        <f t="shared" si="82"/>
        <v>0</v>
      </c>
      <c r="Q141" s="297">
        <f t="shared" si="83"/>
        <v>0</v>
      </c>
      <c r="R141" s="297">
        <f t="shared" si="84"/>
        <v>0</v>
      </c>
      <c r="S141" s="297">
        <f t="shared" si="85"/>
        <v>0</v>
      </c>
      <c r="T141" s="297">
        <f t="shared" si="86"/>
        <v>0</v>
      </c>
      <c r="U141" s="297">
        <f t="shared" si="87"/>
        <v>0</v>
      </c>
      <c r="V141" s="302">
        <f t="shared" si="88"/>
        <v>0</v>
      </c>
      <c r="W141" s="303">
        <f t="shared" si="89"/>
        <v>0</v>
      </c>
      <c r="X141" s="268"/>
    </row>
    <row r="142" spans="1:24" outlineLevel="1">
      <c r="A142" s="341"/>
      <c r="B142" s="340"/>
      <c r="C142" s="521"/>
      <c r="D142" s="386" t="s">
        <v>75</v>
      </c>
      <c r="E142" s="373"/>
      <c r="F142" s="374" t="s">
        <v>11</v>
      </c>
      <c r="G142" s="75"/>
      <c r="H142" s="16"/>
      <c r="I142" s="13"/>
      <c r="J142" s="13"/>
      <c r="K142" s="13"/>
      <c r="L142" s="13"/>
      <c r="M142" s="13"/>
      <c r="N142" s="13"/>
      <c r="O142" s="297">
        <f t="shared" si="81"/>
        <v>0</v>
      </c>
      <c r="P142" s="297">
        <f t="shared" si="82"/>
        <v>0</v>
      </c>
      <c r="Q142" s="297">
        <f t="shared" si="83"/>
        <v>0</v>
      </c>
      <c r="R142" s="297">
        <f t="shared" si="84"/>
        <v>0</v>
      </c>
      <c r="S142" s="297">
        <f t="shared" si="85"/>
        <v>0</v>
      </c>
      <c r="T142" s="297">
        <f t="shared" si="86"/>
        <v>0</v>
      </c>
      <c r="U142" s="297">
        <f t="shared" si="87"/>
        <v>0</v>
      </c>
      <c r="V142" s="302">
        <f t="shared" si="88"/>
        <v>0</v>
      </c>
      <c r="W142" s="303">
        <f t="shared" si="89"/>
        <v>0</v>
      </c>
      <c r="X142" s="268"/>
    </row>
    <row r="143" spans="1:24" outlineLevel="1">
      <c r="A143" s="341"/>
      <c r="B143" s="340"/>
      <c r="C143" s="521"/>
      <c r="D143" s="386" t="s">
        <v>76</v>
      </c>
      <c r="E143" s="373"/>
      <c r="F143" s="374" t="s">
        <v>11</v>
      </c>
      <c r="G143" s="75"/>
      <c r="H143" s="16"/>
      <c r="I143" s="13"/>
      <c r="J143" s="13"/>
      <c r="K143" s="13"/>
      <c r="L143" s="13"/>
      <c r="M143" s="13"/>
      <c r="N143" s="13"/>
      <c r="O143" s="297">
        <f t="shared" si="81"/>
        <v>0</v>
      </c>
      <c r="P143" s="297">
        <f t="shared" si="82"/>
        <v>0</v>
      </c>
      <c r="Q143" s="297">
        <f t="shared" si="83"/>
        <v>0</v>
      </c>
      <c r="R143" s="297">
        <f t="shared" si="84"/>
        <v>0</v>
      </c>
      <c r="S143" s="297">
        <f t="shared" si="85"/>
        <v>0</v>
      </c>
      <c r="T143" s="297">
        <f t="shared" si="86"/>
        <v>0</v>
      </c>
      <c r="U143" s="297">
        <f t="shared" si="87"/>
        <v>0</v>
      </c>
      <c r="V143" s="302">
        <f t="shared" si="88"/>
        <v>0</v>
      </c>
      <c r="W143" s="303">
        <f t="shared" si="89"/>
        <v>0</v>
      </c>
      <c r="X143" s="268"/>
    </row>
    <row r="144" spans="1:24" outlineLevel="1">
      <c r="A144" s="341"/>
      <c r="B144" s="340"/>
      <c r="C144" s="521"/>
      <c r="D144" s="386" t="s">
        <v>2</v>
      </c>
      <c r="E144" s="373"/>
      <c r="F144" s="374" t="s">
        <v>11</v>
      </c>
      <c r="G144" s="75"/>
      <c r="H144" s="16"/>
      <c r="I144" s="13"/>
      <c r="J144" s="13"/>
      <c r="K144" s="13"/>
      <c r="L144" s="13"/>
      <c r="M144" s="13"/>
      <c r="N144" s="13"/>
      <c r="O144" s="297">
        <f t="shared" si="81"/>
        <v>0</v>
      </c>
      <c r="P144" s="297">
        <f t="shared" si="82"/>
        <v>0</v>
      </c>
      <c r="Q144" s="297">
        <f t="shared" si="83"/>
        <v>0</v>
      </c>
      <c r="R144" s="297">
        <f t="shared" si="84"/>
        <v>0</v>
      </c>
      <c r="S144" s="297">
        <f t="shared" si="85"/>
        <v>0</v>
      </c>
      <c r="T144" s="297">
        <f t="shared" si="86"/>
        <v>0</v>
      </c>
      <c r="U144" s="297">
        <f t="shared" si="87"/>
        <v>0</v>
      </c>
      <c r="V144" s="302">
        <f t="shared" si="88"/>
        <v>0</v>
      </c>
      <c r="W144" s="303">
        <f t="shared" si="89"/>
        <v>0</v>
      </c>
      <c r="X144" s="268"/>
    </row>
    <row r="145" spans="1:24" outlineLevel="1">
      <c r="A145" s="341"/>
      <c r="B145" s="340"/>
      <c r="C145" s="521"/>
      <c r="D145" s="386"/>
      <c r="E145" s="373"/>
      <c r="F145" s="374"/>
      <c r="G145" s="75"/>
      <c r="H145" s="16"/>
      <c r="I145" s="13"/>
      <c r="J145" s="13"/>
      <c r="K145" s="13"/>
      <c r="L145" s="13"/>
      <c r="M145" s="13"/>
      <c r="N145" s="13"/>
      <c r="O145" s="297">
        <f t="shared" ref="O145:O152" si="90">H145*G145</f>
        <v>0</v>
      </c>
      <c r="P145" s="297">
        <f t="shared" ref="P145:P152" si="91">I145*G145</f>
        <v>0</v>
      </c>
      <c r="Q145" s="297">
        <f t="shared" ref="Q145:Q152" si="92">J145*G145</f>
        <v>0</v>
      </c>
      <c r="R145" s="297">
        <f t="shared" ref="R145:R152" si="93">K145*G145</f>
        <v>0</v>
      </c>
      <c r="S145" s="297">
        <f t="shared" ref="S145:S152" si="94">L145*G145</f>
        <v>0</v>
      </c>
      <c r="T145" s="297">
        <f t="shared" ref="T145:T152" si="95">M145*G145</f>
        <v>0</v>
      </c>
      <c r="U145" s="297">
        <f t="shared" ref="U145:U152" si="96">N145*G145</f>
        <v>0</v>
      </c>
      <c r="V145" s="302">
        <f t="shared" ref="V145:V152" si="97">SUM(H145:N145)</f>
        <v>0</v>
      </c>
      <c r="W145" s="303">
        <f t="shared" ref="W145:W152" si="98">SUM(O145:U145)</f>
        <v>0</v>
      </c>
      <c r="X145" s="268"/>
    </row>
    <row r="146" spans="1:24" outlineLevel="1">
      <c r="A146" s="341"/>
      <c r="B146" s="340"/>
      <c r="C146" s="521"/>
      <c r="D146" s="386"/>
      <c r="E146" s="373"/>
      <c r="F146" s="374"/>
      <c r="G146" s="75"/>
      <c r="H146" s="16"/>
      <c r="I146" s="13"/>
      <c r="J146" s="13"/>
      <c r="K146" s="13"/>
      <c r="L146" s="13"/>
      <c r="M146" s="13"/>
      <c r="N146" s="13"/>
      <c r="O146" s="297">
        <f t="shared" si="90"/>
        <v>0</v>
      </c>
      <c r="P146" s="297">
        <f t="shared" si="91"/>
        <v>0</v>
      </c>
      <c r="Q146" s="297">
        <f t="shared" si="92"/>
        <v>0</v>
      </c>
      <c r="R146" s="297">
        <f t="shared" si="93"/>
        <v>0</v>
      </c>
      <c r="S146" s="297">
        <f t="shared" si="94"/>
        <v>0</v>
      </c>
      <c r="T146" s="297">
        <f t="shared" si="95"/>
        <v>0</v>
      </c>
      <c r="U146" s="297">
        <f t="shared" si="96"/>
        <v>0</v>
      </c>
      <c r="V146" s="302">
        <f t="shared" si="97"/>
        <v>0</v>
      </c>
      <c r="W146" s="303">
        <f t="shared" si="98"/>
        <v>0</v>
      </c>
      <c r="X146" s="268"/>
    </row>
    <row r="147" spans="1:24" outlineLevel="1">
      <c r="A147" s="341"/>
      <c r="B147" s="340"/>
      <c r="C147" s="521"/>
      <c r="D147" s="386"/>
      <c r="E147" s="373"/>
      <c r="F147" s="374"/>
      <c r="G147" s="75"/>
      <c r="H147" s="16"/>
      <c r="I147" s="13"/>
      <c r="J147" s="13"/>
      <c r="K147" s="13"/>
      <c r="L147" s="13"/>
      <c r="M147" s="13"/>
      <c r="N147" s="13"/>
      <c r="O147" s="297">
        <f t="shared" si="90"/>
        <v>0</v>
      </c>
      <c r="P147" s="297">
        <f t="shared" si="91"/>
        <v>0</v>
      </c>
      <c r="Q147" s="297">
        <f t="shared" si="92"/>
        <v>0</v>
      </c>
      <c r="R147" s="297">
        <f t="shared" si="93"/>
        <v>0</v>
      </c>
      <c r="S147" s="297">
        <f t="shared" si="94"/>
        <v>0</v>
      </c>
      <c r="T147" s="297">
        <f t="shared" si="95"/>
        <v>0</v>
      </c>
      <c r="U147" s="297">
        <f t="shared" si="96"/>
        <v>0</v>
      </c>
      <c r="V147" s="302">
        <f t="shared" si="97"/>
        <v>0</v>
      </c>
      <c r="W147" s="303">
        <f t="shared" si="98"/>
        <v>0</v>
      </c>
      <c r="X147" s="268"/>
    </row>
    <row r="148" spans="1:24" outlineLevel="1">
      <c r="A148" s="341"/>
      <c r="B148" s="340"/>
      <c r="C148" s="521"/>
      <c r="D148" s="386"/>
      <c r="E148" s="373"/>
      <c r="F148" s="374"/>
      <c r="G148" s="75"/>
      <c r="H148" s="16"/>
      <c r="I148" s="13"/>
      <c r="J148" s="13"/>
      <c r="K148" s="13"/>
      <c r="L148" s="13"/>
      <c r="M148" s="13"/>
      <c r="N148" s="13"/>
      <c r="O148" s="297">
        <f t="shared" si="90"/>
        <v>0</v>
      </c>
      <c r="P148" s="297">
        <f t="shared" si="91"/>
        <v>0</v>
      </c>
      <c r="Q148" s="297">
        <f t="shared" si="92"/>
        <v>0</v>
      </c>
      <c r="R148" s="297">
        <f t="shared" si="93"/>
        <v>0</v>
      </c>
      <c r="S148" s="297">
        <f t="shared" si="94"/>
        <v>0</v>
      </c>
      <c r="T148" s="297">
        <f t="shared" si="95"/>
        <v>0</v>
      </c>
      <c r="U148" s="297">
        <f t="shared" si="96"/>
        <v>0</v>
      </c>
      <c r="V148" s="302">
        <f t="shared" si="97"/>
        <v>0</v>
      </c>
      <c r="W148" s="303">
        <f t="shared" si="98"/>
        <v>0</v>
      </c>
      <c r="X148" s="268"/>
    </row>
    <row r="149" spans="1:24" outlineLevel="1">
      <c r="A149" s="341"/>
      <c r="B149" s="340"/>
      <c r="C149" s="521"/>
      <c r="D149" s="386"/>
      <c r="E149" s="373"/>
      <c r="F149" s="374"/>
      <c r="G149" s="75"/>
      <c r="H149" s="16"/>
      <c r="I149" s="13"/>
      <c r="J149" s="13"/>
      <c r="K149" s="13"/>
      <c r="L149" s="13"/>
      <c r="M149" s="13"/>
      <c r="N149" s="13"/>
      <c r="O149" s="297">
        <f t="shared" si="90"/>
        <v>0</v>
      </c>
      <c r="P149" s="297">
        <f t="shared" si="91"/>
        <v>0</v>
      </c>
      <c r="Q149" s="297">
        <f t="shared" si="92"/>
        <v>0</v>
      </c>
      <c r="R149" s="297">
        <f t="shared" si="93"/>
        <v>0</v>
      </c>
      <c r="S149" s="297">
        <f t="shared" si="94"/>
        <v>0</v>
      </c>
      <c r="T149" s="297">
        <f t="shared" si="95"/>
        <v>0</v>
      </c>
      <c r="U149" s="297">
        <f t="shared" si="96"/>
        <v>0</v>
      </c>
      <c r="V149" s="302">
        <f t="shared" si="97"/>
        <v>0</v>
      </c>
      <c r="W149" s="303">
        <f t="shared" si="98"/>
        <v>0</v>
      </c>
      <c r="X149" s="268"/>
    </row>
    <row r="150" spans="1:24" outlineLevel="1">
      <c r="A150" s="341"/>
      <c r="B150" s="340"/>
      <c r="C150" s="521"/>
      <c r="D150" s="386"/>
      <c r="E150" s="373"/>
      <c r="F150" s="374"/>
      <c r="G150" s="75"/>
      <c r="H150" s="16"/>
      <c r="I150" s="13"/>
      <c r="J150" s="13"/>
      <c r="K150" s="13"/>
      <c r="L150" s="13"/>
      <c r="M150" s="13"/>
      <c r="N150" s="13"/>
      <c r="O150" s="297">
        <f t="shared" si="90"/>
        <v>0</v>
      </c>
      <c r="P150" s="297">
        <f t="shared" si="91"/>
        <v>0</v>
      </c>
      <c r="Q150" s="297">
        <f t="shared" si="92"/>
        <v>0</v>
      </c>
      <c r="R150" s="297">
        <f t="shared" si="93"/>
        <v>0</v>
      </c>
      <c r="S150" s="297">
        <f t="shared" si="94"/>
        <v>0</v>
      </c>
      <c r="T150" s="297">
        <f t="shared" si="95"/>
        <v>0</v>
      </c>
      <c r="U150" s="297">
        <f t="shared" si="96"/>
        <v>0</v>
      </c>
      <c r="V150" s="302">
        <f t="shared" si="97"/>
        <v>0</v>
      </c>
      <c r="W150" s="303">
        <f t="shared" si="98"/>
        <v>0</v>
      </c>
      <c r="X150" s="268"/>
    </row>
    <row r="151" spans="1:24" outlineLevel="1">
      <c r="A151" s="341"/>
      <c r="B151" s="340"/>
      <c r="C151" s="521"/>
      <c r="D151" s="386"/>
      <c r="E151" s="373"/>
      <c r="F151" s="374"/>
      <c r="G151" s="75"/>
      <c r="H151" s="16"/>
      <c r="I151" s="13"/>
      <c r="J151" s="13"/>
      <c r="K151" s="13"/>
      <c r="L151" s="13"/>
      <c r="M151" s="13"/>
      <c r="N151" s="13"/>
      <c r="O151" s="297">
        <f t="shared" si="90"/>
        <v>0</v>
      </c>
      <c r="P151" s="297">
        <f t="shared" si="91"/>
        <v>0</v>
      </c>
      <c r="Q151" s="297">
        <f t="shared" si="92"/>
        <v>0</v>
      </c>
      <c r="R151" s="297">
        <f t="shared" si="93"/>
        <v>0</v>
      </c>
      <c r="S151" s="297">
        <f t="shared" si="94"/>
        <v>0</v>
      </c>
      <c r="T151" s="297">
        <f t="shared" si="95"/>
        <v>0</v>
      </c>
      <c r="U151" s="297">
        <f t="shared" si="96"/>
        <v>0</v>
      </c>
      <c r="V151" s="302">
        <f t="shared" si="97"/>
        <v>0</v>
      </c>
      <c r="W151" s="303">
        <f t="shared" si="98"/>
        <v>0</v>
      </c>
      <c r="X151" s="268"/>
    </row>
    <row r="152" spans="1:24" ht="15.75" outlineLevel="1" thickBot="1">
      <c r="A152" s="341"/>
      <c r="B152" s="340"/>
      <c r="C152" s="522"/>
      <c r="D152" s="389"/>
      <c r="E152" s="376"/>
      <c r="F152" s="377"/>
      <c r="G152" s="80"/>
      <c r="H152" s="81"/>
      <c r="I152" s="82"/>
      <c r="J152" s="82"/>
      <c r="K152" s="82"/>
      <c r="L152" s="82"/>
      <c r="M152" s="82"/>
      <c r="N152" s="82"/>
      <c r="O152" s="306">
        <f t="shared" si="90"/>
        <v>0</v>
      </c>
      <c r="P152" s="306">
        <f t="shared" si="91"/>
        <v>0</v>
      </c>
      <c r="Q152" s="306">
        <f t="shared" si="92"/>
        <v>0</v>
      </c>
      <c r="R152" s="306">
        <f t="shared" si="93"/>
        <v>0</v>
      </c>
      <c r="S152" s="306">
        <f t="shared" si="94"/>
        <v>0</v>
      </c>
      <c r="T152" s="306">
        <f t="shared" si="95"/>
        <v>0</v>
      </c>
      <c r="U152" s="306">
        <f t="shared" si="96"/>
        <v>0</v>
      </c>
      <c r="V152" s="304">
        <f t="shared" si="97"/>
        <v>0</v>
      </c>
      <c r="W152" s="305">
        <f t="shared" si="98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4293657.2514545461</v>
      </c>
    </row>
    <row r="154" spans="1:24" s="161" customFormat="1" ht="15.75" outlineLevel="1" thickBot="1">
      <c r="A154" s="346"/>
      <c r="B154" s="347"/>
      <c r="C154" s="223"/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.75" outlineLevel="1" thickTop="1">
      <c r="A155" s="339"/>
      <c r="B155" s="340"/>
      <c r="C155" s="520" t="s">
        <v>361</v>
      </c>
      <c r="D155" s="383" t="s">
        <v>97</v>
      </c>
      <c r="E155" s="373"/>
      <c r="F155" s="371" t="s">
        <v>324</v>
      </c>
      <c r="G155" s="74"/>
      <c r="H155" s="32"/>
      <c r="I155" s="33"/>
      <c r="J155" s="33"/>
      <c r="K155" s="33"/>
      <c r="L155" s="33"/>
      <c r="M155" s="33"/>
      <c r="N155" s="33"/>
      <c r="O155" s="297">
        <f t="shared" ref="O155:O160" si="99">H155*G155</f>
        <v>0</v>
      </c>
      <c r="P155" s="297">
        <f t="shared" ref="P155:P160" si="100">I155*G155</f>
        <v>0</v>
      </c>
      <c r="Q155" s="297">
        <f t="shared" ref="Q155:Q160" si="101">J155*G155</f>
        <v>0</v>
      </c>
      <c r="R155" s="297">
        <f t="shared" ref="R155:R160" si="102">K155*G155</f>
        <v>0</v>
      </c>
      <c r="S155" s="297">
        <f t="shared" ref="S155:S160" si="103">L155*G155</f>
        <v>0</v>
      </c>
      <c r="T155" s="297">
        <f t="shared" ref="T155:T160" si="104">M155*G155</f>
        <v>0</v>
      </c>
      <c r="U155" s="297">
        <f t="shared" ref="U155:U160" si="105">N155*G155</f>
        <v>0</v>
      </c>
      <c r="V155" s="302">
        <f t="shared" ref="V155:V160" si="106">SUM(H155:N155)</f>
        <v>0</v>
      </c>
      <c r="W155" s="303">
        <f t="shared" ref="W155:W160" si="107">SUM(O155:U155)</f>
        <v>0</v>
      </c>
      <c r="X155" s="268"/>
    </row>
    <row r="156" spans="1:24" outlineLevel="1">
      <c r="A156" s="339"/>
      <c r="B156" s="340"/>
      <c r="C156" s="521"/>
      <c r="D156" s="386" t="s">
        <v>98</v>
      </c>
      <c r="E156" s="373"/>
      <c r="F156" s="374" t="s">
        <v>324</v>
      </c>
      <c r="G156" s="75"/>
      <c r="H156" s="32"/>
      <c r="I156" s="33"/>
      <c r="J156" s="33"/>
      <c r="K156" s="33"/>
      <c r="L156" s="33"/>
      <c r="M156" s="33"/>
      <c r="N156" s="33"/>
      <c r="O156" s="297">
        <f t="shared" si="99"/>
        <v>0</v>
      </c>
      <c r="P156" s="297">
        <f t="shared" si="100"/>
        <v>0</v>
      </c>
      <c r="Q156" s="297">
        <f t="shared" si="101"/>
        <v>0</v>
      </c>
      <c r="R156" s="297">
        <f t="shared" si="102"/>
        <v>0</v>
      </c>
      <c r="S156" s="297">
        <f t="shared" si="103"/>
        <v>0</v>
      </c>
      <c r="T156" s="297">
        <f t="shared" si="104"/>
        <v>0</v>
      </c>
      <c r="U156" s="297">
        <f t="shared" si="105"/>
        <v>0</v>
      </c>
      <c r="V156" s="302">
        <f t="shared" si="106"/>
        <v>0</v>
      </c>
      <c r="W156" s="303">
        <f t="shared" si="107"/>
        <v>0</v>
      </c>
      <c r="X156" s="268"/>
    </row>
    <row r="157" spans="1:24" ht="15.75" outlineLevel="1" thickBot="1">
      <c r="A157" s="339"/>
      <c r="B157" s="340"/>
      <c r="C157" s="521"/>
      <c r="D157" s="386" t="s">
        <v>99</v>
      </c>
      <c r="E157" s="373"/>
      <c r="F157" s="374" t="s">
        <v>324</v>
      </c>
      <c r="G157" s="75"/>
      <c r="H157" s="32"/>
      <c r="I157" s="33"/>
      <c r="J157" s="33"/>
      <c r="K157" s="33"/>
      <c r="L157" s="33"/>
      <c r="M157" s="33"/>
      <c r="N157" s="33"/>
      <c r="O157" s="297">
        <f t="shared" si="99"/>
        <v>0</v>
      </c>
      <c r="P157" s="297">
        <f t="shared" si="100"/>
        <v>0</v>
      </c>
      <c r="Q157" s="297">
        <f t="shared" si="101"/>
        <v>0</v>
      </c>
      <c r="R157" s="297">
        <f t="shared" si="102"/>
        <v>0</v>
      </c>
      <c r="S157" s="297">
        <f t="shared" si="103"/>
        <v>0</v>
      </c>
      <c r="T157" s="297">
        <f t="shared" si="104"/>
        <v>0</v>
      </c>
      <c r="U157" s="297">
        <f t="shared" si="105"/>
        <v>0</v>
      </c>
      <c r="V157" s="302">
        <f t="shared" si="106"/>
        <v>0</v>
      </c>
      <c r="W157" s="303">
        <f t="shared" si="107"/>
        <v>0</v>
      </c>
      <c r="X157" s="268"/>
    </row>
    <row r="158" spans="1:24" ht="16.5" outlineLevel="1" thickTop="1" thickBot="1">
      <c r="A158" s="339"/>
      <c r="B158" s="340"/>
      <c r="C158" s="521"/>
      <c r="D158" s="386" t="s">
        <v>397</v>
      </c>
      <c r="E158" s="373"/>
      <c r="F158" s="374" t="s">
        <v>324</v>
      </c>
      <c r="G158" s="74">
        <f>'ГСЮра без пил МГРП'!G158</f>
        <v>3834657.2514545461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9"/>
        <v>3834657.2514545461</v>
      </c>
      <c r="P158" s="297">
        <f t="shared" si="100"/>
        <v>0</v>
      </c>
      <c r="Q158" s="297">
        <f t="shared" si="101"/>
        <v>0</v>
      </c>
      <c r="R158" s="297">
        <f t="shared" si="102"/>
        <v>0</v>
      </c>
      <c r="S158" s="297">
        <f t="shared" si="103"/>
        <v>0</v>
      </c>
      <c r="T158" s="297">
        <f t="shared" si="104"/>
        <v>0</v>
      </c>
      <c r="U158" s="297">
        <f t="shared" si="105"/>
        <v>0</v>
      </c>
      <c r="V158" s="302">
        <f t="shared" si="106"/>
        <v>1</v>
      </c>
      <c r="W158" s="303">
        <f t="shared" si="107"/>
        <v>3834657.2514545461</v>
      </c>
      <c r="X158" s="268"/>
    </row>
    <row r="159" spans="1:24" ht="15.75" outlineLevel="1" thickTop="1">
      <c r="A159" s="339"/>
      <c r="B159" s="340"/>
      <c r="C159" s="521"/>
      <c r="D159" s="386" t="s">
        <v>163</v>
      </c>
      <c r="E159" s="373"/>
      <c r="F159" s="374" t="s">
        <v>324</v>
      </c>
      <c r="G159" s="74">
        <f>'ГСЮра без пил МГРП'!G159</f>
        <v>13500</v>
      </c>
      <c r="H159" s="32"/>
      <c r="I159" s="425">
        <f>I$6</f>
        <v>0.68</v>
      </c>
      <c r="J159" s="425">
        <f t="shared" ref="J159:N159" si="108">J$6</f>
        <v>2</v>
      </c>
      <c r="K159" s="425">
        <f t="shared" si="108"/>
        <v>2.83</v>
      </c>
      <c r="L159" s="425">
        <f t="shared" si="108"/>
        <v>10.79</v>
      </c>
      <c r="M159" s="425">
        <f t="shared" si="108"/>
        <v>7.93</v>
      </c>
      <c r="N159" s="425">
        <f t="shared" si="108"/>
        <v>9.77</v>
      </c>
      <c r="O159" s="297">
        <f t="shared" si="99"/>
        <v>0</v>
      </c>
      <c r="P159" s="297">
        <f t="shared" si="100"/>
        <v>9180</v>
      </c>
      <c r="Q159" s="297">
        <f t="shared" si="101"/>
        <v>27000</v>
      </c>
      <c r="R159" s="297">
        <f t="shared" si="102"/>
        <v>38205</v>
      </c>
      <c r="S159" s="297">
        <f t="shared" si="103"/>
        <v>145665</v>
      </c>
      <c r="T159" s="297">
        <f t="shared" si="104"/>
        <v>107055</v>
      </c>
      <c r="U159" s="297">
        <f t="shared" si="105"/>
        <v>131895</v>
      </c>
      <c r="V159" s="302">
        <f t="shared" si="106"/>
        <v>34</v>
      </c>
      <c r="W159" s="303">
        <f t="shared" si="107"/>
        <v>459000</v>
      </c>
      <c r="X159" s="268"/>
    </row>
    <row r="160" spans="1:24" outlineLevel="1">
      <c r="A160" s="339"/>
      <c r="B160" s="340"/>
      <c r="C160" s="521"/>
      <c r="D160" s="386"/>
      <c r="E160" s="373"/>
      <c r="F160" s="374" t="s">
        <v>324</v>
      </c>
      <c r="G160" s="75"/>
      <c r="H160" s="32"/>
      <c r="I160" s="33"/>
      <c r="J160" s="33"/>
      <c r="K160" s="33"/>
      <c r="L160" s="33"/>
      <c r="M160" s="33"/>
      <c r="N160" s="33"/>
      <c r="O160" s="297">
        <f t="shared" si="99"/>
        <v>0</v>
      </c>
      <c r="P160" s="297">
        <f t="shared" si="100"/>
        <v>0</v>
      </c>
      <c r="Q160" s="297">
        <f t="shared" si="101"/>
        <v>0</v>
      </c>
      <c r="R160" s="297">
        <f t="shared" si="102"/>
        <v>0</v>
      </c>
      <c r="S160" s="297">
        <f t="shared" si="103"/>
        <v>0</v>
      </c>
      <c r="T160" s="297">
        <f t="shared" si="104"/>
        <v>0</v>
      </c>
      <c r="U160" s="297">
        <f t="shared" si="105"/>
        <v>0</v>
      </c>
      <c r="V160" s="302">
        <f t="shared" si="106"/>
        <v>0</v>
      </c>
      <c r="W160" s="303">
        <f t="shared" si="107"/>
        <v>0</v>
      </c>
      <c r="X160" s="268"/>
    </row>
    <row r="161" spans="1:24" outlineLevel="1">
      <c r="A161" s="341"/>
      <c r="B161" s="340"/>
      <c r="C161" s="521"/>
      <c r="D161" s="386"/>
      <c r="E161" s="373"/>
      <c r="F161" s="374"/>
      <c r="G161" s="75"/>
      <c r="H161" s="32"/>
      <c r="I161" s="33"/>
      <c r="J161" s="33"/>
      <c r="K161" s="33"/>
      <c r="L161" s="33"/>
      <c r="M161" s="33"/>
      <c r="N161" s="33"/>
      <c r="O161" s="297">
        <f t="shared" ref="O161:O169" si="109">H161*G161</f>
        <v>0</v>
      </c>
      <c r="P161" s="297">
        <f t="shared" ref="P161:P169" si="110">I161*G161</f>
        <v>0</v>
      </c>
      <c r="Q161" s="297">
        <f t="shared" ref="Q161:Q169" si="111">J161*G161</f>
        <v>0</v>
      </c>
      <c r="R161" s="297">
        <f t="shared" ref="R161:R169" si="112">K161*G161</f>
        <v>0</v>
      </c>
      <c r="S161" s="297">
        <f t="shared" ref="S161:S169" si="113">L161*G161</f>
        <v>0</v>
      </c>
      <c r="T161" s="297">
        <f t="shared" ref="T161:T169" si="114">M161*G161</f>
        <v>0</v>
      </c>
      <c r="U161" s="297">
        <f t="shared" ref="U161:U169" si="115">N161*G161</f>
        <v>0</v>
      </c>
      <c r="V161" s="302">
        <f t="shared" ref="V161:V169" si="116">SUM(H161:N161)</f>
        <v>0</v>
      </c>
      <c r="W161" s="303">
        <f t="shared" ref="W161:W169" si="117">SUM(O161:U161)</f>
        <v>0</v>
      </c>
      <c r="X161" s="268"/>
    </row>
    <row r="162" spans="1:24" outlineLevel="1">
      <c r="A162" s="341"/>
      <c r="B162" s="340"/>
      <c r="C162" s="521"/>
      <c r="D162" s="386"/>
      <c r="E162" s="373"/>
      <c r="F162" s="374"/>
      <c r="G162" s="75"/>
      <c r="H162" s="32"/>
      <c r="I162" s="33"/>
      <c r="J162" s="33"/>
      <c r="K162" s="33"/>
      <c r="L162" s="33"/>
      <c r="M162" s="33"/>
      <c r="N162" s="33"/>
      <c r="O162" s="297">
        <f t="shared" si="109"/>
        <v>0</v>
      </c>
      <c r="P162" s="297">
        <f t="shared" si="110"/>
        <v>0</v>
      </c>
      <c r="Q162" s="297">
        <f t="shared" si="111"/>
        <v>0</v>
      </c>
      <c r="R162" s="297">
        <f t="shared" si="112"/>
        <v>0</v>
      </c>
      <c r="S162" s="297">
        <f t="shared" si="113"/>
        <v>0</v>
      </c>
      <c r="T162" s="297">
        <f t="shared" si="114"/>
        <v>0</v>
      </c>
      <c r="U162" s="297">
        <f t="shared" si="115"/>
        <v>0</v>
      </c>
      <c r="V162" s="302">
        <f t="shared" si="116"/>
        <v>0</v>
      </c>
      <c r="W162" s="303">
        <f t="shared" si="117"/>
        <v>0</v>
      </c>
      <c r="X162" s="268"/>
    </row>
    <row r="163" spans="1:24" outlineLevel="1">
      <c r="A163" s="341"/>
      <c r="B163" s="340"/>
      <c r="C163" s="521"/>
      <c r="D163" s="386"/>
      <c r="E163" s="373"/>
      <c r="F163" s="374"/>
      <c r="G163" s="75"/>
      <c r="H163" s="32"/>
      <c r="I163" s="33"/>
      <c r="J163" s="33"/>
      <c r="K163" s="33"/>
      <c r="L163" s="33"/>
      <c r="M163" s="33"/>
      <c r="N163" s="33"/>
      <c r="O163" s="297">
        <f t="shared" si="109"/>
        <v>0</v>
      </c>
      <c r="P163" s="297">
        <f t="shared" si="110"/>
        <v>0</v>
      </c>
      <c r="Q163" s="297">
        <f t="shared" si="111"/>
        <v>0</v>
      </c>
      <c r="R163" s="297">
        <f t="shared" si="112"/>
        <v>0</v>
      </c>
      <c r="S163" s="297">
        <f t="shared" si="113"/>
        <v>0</v>
      </c>
      <c r="T163" s="297">
        <f t="shared" si="114"/>
        <v>0</v>
      </c>
      <c r="U163" s="297">
        <f t="shared" si="115"/>
        <v>0</v>
      </c>
      <c r="V163" s="302">
        <f t="shared" si="116"/>
        <v>0</v>
      </c>
      <c r="W163" s="303">
        <f t="shared" si="117"/>
        <v>0</v>
      </c>
      <c r="X163" s="268"/>
    </row>
    <row r="164" spans="1:24" outlineLevel="1">
      <c r="A164" s="341"/>
      <c r="B164" s="340"/>
      <c r="C164" s="521"/>
      <c r="D164" s="386"/>
      <c r="E164" s="373"/>
      <c r="F164" s="374"/>
      <c r="G164" s="75"/>
      <c r="H164" s="32"/>
      <c r="I164" s="33"/>
      <c r="J164" s="33"/>
      <c r="K164" s="33"/>
      <c r="L164" s="33"/>
      <c r="M164" s="33"/>
      <c r="N164" s="33"/>
      <c r="O164" s="297">
        <f t="shared" si="109"/>
        <v>0</v>
      </c>
      <c r="P164" s="297">
        <f t="shared" si="110"/>
        <v>0</v>
      </c>
      <c r="Q164" s="297">
        <f t="shared" si="111"/>
        <v>0</v>
      </c>
      <c r="R164" s="297">
        <f t="shared" si="112"/>
        <v>0</v>
      </c>
      <c r="S164" s="297">
        <f t="shared" si="113"/>
        <v>0</v>
      </c>
      <c r="T164" s="297">
        <f t="shared" si="114"/>
        <v>0</v>
      </c>
      <c r="U164" s="297">
        <f t="shared" si="115"/>
        <v>0</v>
      </c>
      <c r="V164" s="302">
        <f t="shared" si="116"/>
        <v>0</v>
      </c>
      <c r="W164" s="303">
        <f t="shared" si="117"/>
        <v>0</v>
      </c>
      <c r="X164" s="268"/>
    </row>
    <row r="165" spans="1:24" outlineLevel="1">
      <c r="A165" s="341"/>
      <c r="B165" s="340"/>
      <c r="C165" s="521"/>
      <c r="D165" s="386"/>
      <c r="E165" s="373"/>
      <c r="F165" s="374"/>
      <c r="G165" s="75"/>
      <c r="H165" s="32"/>
      <c r="I165" s="33"/>
      <c r="J165" s="33"/>
      <c r="K165" s="33"/>
      <c r="L165" s="33"/>
      <c r="M165" s="33"/>
      <c r="N165" s="33"/>
      <c r="O165" s="297">
        <f t="shared" si="109"/>
        <v>0</v>
      </c>
      <c r="P165" s="297">
        <f t="shared" si="110"/>
        <v>0</v>
      </c>
      <c r="Q165" s="297">
        <f t="shared" si="111"/>
        <v>0</v>
      </c>
      <c r="R165" s="297">
        <f t="shared" si="112"/>
        <v>0</v>
      </c>
      <c r="S165" s="297">
        <f t="shared" si="113"/>
        <v>0</v>
      </c>
      <c r="T165" s="297">
        <f t="shared" si="114"/>
        <v>0</v>
      </c>
      <c r="U165" s="297">
        <f t="shared" si="115"/>
        <v>0</v>
      </c>
      <c r="V165" s="302">
        <f t="shared" si="116"/>
        <v>0</v>
      </c>
      <c r="W165" s="303">
        <f t="shared" si="117"/>
        <v>0</v>
      </c>
      <c r="X165" s="268"/>
    </row>
    <row r="166" spans="1:24" outlineLevel="1">
      <c r="A166" s="341"/>
      <c r="B166" s="340"/>
      <c r="C166" s="521"/>
      <c r="D166" s="386"/>
      <c r="E166" s="373"/>
      <c r="F166" s="374"/>
      <c r="G166" s="75"/>
      <c r="H166" s="32"/>
      <c r="I166" s="33"/>
      <c r="J166" s="33"/>
      <c r="K166" s="33"/>
      <c r="L166" s="33"/>
      <c r="M166" s="33"/>
      <c r="N166" s="33"/>
      <c r="O166" s="297">
        <f t="shared" si="109"/>
        <v>0</v>
      </c>
      <c r="P166" s="297">
        <f t="shared" si="110"/>
        <v>0</v>
      </c>
      <c r="Q166" s="297">
        <f t="shared" si="111"/>
        <v>0</v>
      </c>
      <c r="R166" s="297">
        <f t="shared" si="112"/>
        <v>0</v>
      </c>
      <c r="S166" s="297">
        <f t="shared" si="113"/>
        <v>0</v>
      </c>
      <c r="T166" s="297">
        <f t="shared" si="114"/>
        <v>0</v>
      </c>
      <c r="U166" s="297">
        <f t="shared" si="115"/>
        <v>0</v>
      </c>
      <c r="V166" s="302">
        <f t="shared" si="116"/>
        <v>0</v>
      </c>
      <c r="W166" s="303">
        <f t="shared" si="117"/>
        <v>0</v>
      </c>
      <c r="X166" s="268"/>
    </row>
    <row r="167" spans="1:24" outlineLevel="1">
      <c r="A167" s="341"/>
      <c r="B167" s="340"/>
      <c r="C167" s="521"/>
      <c r="D167" s="386"/>
      <c r="E167" s="373"/>
      <c r="F167" s="374"/>
      <c r="G167" s="75"/>
      <c r="H167" s="32"/>
      <c r="I167" s="33"/>
      <c r="J167" s="33"/>
      <c r="K167" s="33"/>
      <c r="L167" s="33"/>
      <c r="M167" s="33"/>
      <c r="N167" s="33"/>
      <c r="O167" s="297">
        <f t="shared" si="109"/>
        <v>0</v>
      </c>
      <c r="P167" s="297">
        <f t="shared" si="110"/>
        <v>0</v>
      </c>
      <c r="Q167" s="297">
        <f t="shared" si="111"/>
        <v>0</v>
      </c>
      <c r="R167" s="297">
        <f t="shared" si="112"/>
        <v>0</v>
      </c>
      <c r="S167" s="297">
        <f t="shared" si="113"/>
        <v>0</v>
      </c>
      <c r="T167" s="297">
        <f t="shared" si="114"/>
        <v>0</v>
      </c>
      <c r="U167" s="297">
        <f t="shared" si="115"/>
        <v>0</v>
      </c>
      <c r="V167" s="302">
        <f t="shared" si="116"/>
        <v>0</v>
      </c>
      <c r="W167" s="303">
        <f t="shared" si="117"/>
        <v>0</v>
      </c>
      <c r="X167" s="268"/>
    </row>
    <row r="168" spans="1:24" outlineLevel="1">
      <c r="A168" s="341"/>
      <c r="B168" s="340"/>
      <c r="C168" s="521"/>
      <c r="D168" s="386"/>
      <c r="E168" s="373"/>
      <c r="F168" s="374"/>
      <c r="G168" s="75"/>
      <c r="H168" s="32"/>
      <c r="I168" s="33"/>
      <c r="J168" s="33"/>
      <c r="K168" s="33"/>
      <c r="L168" s="33"/>
      <c r="M168" s="33"/>
      <c r="N168" s="33"/>
      <c r="O168" s="297">
        <f t="shared" si="109"/>
        <v>0</v>
      </c>
      <c r="P168" s="297">
        <f t="shared" si="110"/>
        <v>0</v>
      </c>
      <c r="Q168" s="297">
        <f t="shared" si="111"/>
        <v>0</v>
      </c>
      <c r="R168" s="297">
        <f t="shared" si="112"/>
        <v>0</v>
      </c>
      <c r="S168" s="297">
        <f t="shared" si="113"/>
        <v>0</v>
      </c>
      <c r="T168" s="297">
        <f t="shared" si="114"/>
        <v>0</v>
      </c>
      <c r="U168" s="297">
        <f t="shared" si="115"/>
        <v>0</v>
      </c>
      <c r="V168" s="302">
        <f t="shared" si="116"/>
        <v>0</v>
      </c>
      <c r="W168" s="303">
        <f t="shared" si="117"/>
        <v>0</v>
      </c>
      <c r="X168" s="268"/>
    </row>
    <row r="169" spans="1:24" ht="15.75" outlineLevel="1" thickBot="1">
      <c r="A169" s="341"/>
      <c r="B169" s="340"/>
      <c r="C169" s="522"/>
      <c r="D169" s="393"/>
      <c r="E169" s="373"/>
      <c r="F169" s="394"/>
      <c r="G169" s="73"/>
      <c r="H169" s="32"/>
      <c r="I169" s="33"/>
      <c r="J169" s="33"/>
      <c r="K169" s="33"/>
      <c r="L169" s="33"/>
      <c r="M169" s="33"/>
      <c r="N169" s="33"/>
      <c r="O169" s="297">
        <f t="shared" si="109"/>
        <v>0</v>
      </c>
      <c r="P169" s="297">
        <f t="shared" si="110"/>
        <v>0</v>
      </c>
      <c r="Q169" s="297">
        <f t="shared" si="111"/>
        <v>0</v>
      </c>
      <c r="R169" s="297">
        <f t="shared" si="112"/>
        <v>0</v>
      </c>
      <c r="S169" s="297">
        <f t="shared" si="113"/>
        <v>0</v>
      </c>
      <c r="T169" s="297">
        <f t="shared" si="114"/>
        <v>0</v>
      </c>
      <c r="U169" s="297">
        <f t="shared" si="115"/>
        <v>0</v>
      </c>
      <c r="V169" s="302">
        <f t="shared" si="116"/>
        <v>0</v>
      </c>
      <c r="W169" s="303">
        <f t="shared" si="11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10759118.470909093</v>
      </c>
    </row>
    <row r="171" spans="1:24" s="161" customFormat="1" ht="15.75" outlineLevel="1" collapsed="1" thickBot="1">
      <c r="A171" s="348"/>
      <c r="B171" s="347"/>
      <c r="C171" s="223"/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6.5" outlineLevel="1" thickTop="1" thickBot="1">
      <c r="A172" s="341"/>
      <c r="B172" s="340"/>
      <c r="C172" s="520" t="s">
        <v>363</v>
      </c>
      <c r="D172" s="383" t="s">
        <v>159</v>
      </c>
      <c r="E172" s="373"/>
      <c r="F172" s="371" t="s">
        <v>12</v>
      </c>
      <c r="G172" s="74">
        <f>'ГСЮра без пил МГРП'!G172</f>
        <v>413035.28300000005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8">H172*G172</f>
        <v>413035.28300000005</v>
      </c>
      <c r="P172" s="297">
        <f t="shared" ref="P172:P187" si="119">I172*G172</f>
        <v>0</v>
      </c>
      <c r="Q172" s="297">
        <f t="shared" ref="Q172:Q187" si="120">J172*G172</f>
        <v>0</v>
      </c>
      <c r="R172" s="297">
        <f t="shared" ref="R172:R187" si="121">K172*G172</f>
        <v>0</v>
      </c>
      <c r="S172" s="297">
        <f t="shared" ref="S172:S187" si="122">L172*G172</f>
        <v>0</v>
      </c>
      <c r="T172" s="297">
        <f t="shared" ref="T172:T187" si="123">M172*G172</f>
        <v>0</v>
      </c>
      <c r="U172" s="297">
        <f t="shared" ref="U172:U187" si="124">N172*G172</f>
        <v>0</v>
      </c>
      <c r="V172" s="302">
        <f t="shared" ref="V172:V187" si="125">SUM(H172:N172)</f>
        <v>1</v>
      </c>
      <c r="W172" s="303">
        <f t="shared" ref="W172:W187" si="126">SUM(O172:U172)</f>
        <v>413035.28300000005</v>
      </c>
      <c r="X172" s="268"/>
    </row>
    <row r="173" spans="1:24" ht="16.5" outlineLevel="1" thickTop="1" thickBot="1">
      <c r="A173" s="341"/>
      <c r="B173" s="340"/>
      <c r="C173" s="521"/>
      <c r="D173" s="386" t="s">
        <v>160</v>
      </c>
      <c r="E173" s="373"/>
      <c r="F173" s="374" t="s">
        <v>12</v>
      </c>
      <c r="G173" s="74">
        <f>'ГСЮра без пил МГРП'!G173</f>
        <v>1239105.8490000002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8"/>
        <v>1239105.8490000002</v>
      </c>
      <c r="P173" s="297">
        <f t="shared" si="119"/>
        <v>0</v>
      </c>
      <c r="Q173" s="297">
        <f t="shared" si="120"/>
        <v>0</v>
      </c>
      <c r="R173" s="297">
        <f t="shared" si="121"/>
        <v>0</v>
      </c>
      <c r="S173" s="297">
        <f t="shared" si="122"/>
        <v>0</v>
      </c>
      <c r="T173" s="297">
        <f t="shared" si="123"/>
        <v>0</v>
      </c>
      <c r="U173" s="297">
        <f t="shared" si="124"/>
        <v>0</v>
      </c>
      <c r="V173" s="302">
        <f t="shared" si="125"/>
        <v>1</v>
      </c>
      <c r="W173" s="303">
        <f t="shared" si="126"/>
        <v>1239105.8490000002</v>
      </c>
      <c r="X173" s="268"/>
    </row>
    <row r="174" spans="1:24" ht="16.5" outlineLevel="1" thickTop="1" thickBot="1">
      <c r="A174" s="341"/>
      <c r="B174" s="340"/>
      <c r="C174" s="521"/>
      <c r="D174" s="386" t="s">
        <v>161</v>
      </c>
      <c r="E174" s="373"/>
      <c r="F174" s="374" t="s">
        <v>12</v>
      </c>
      <c r="G174" s="74">
        <f>'ГСЮра без пил МГРП'!G174</f>
        <v>2478211.6980000003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8"/>
        <v>2478211.6980000003</v>
      </c>
      <c r="P174" s="297">
        <f t="shared" si="119"/>
        <v>0</v>
      </c>
      <c r="Q174" s="297">
        <f t="shared" si="120"/>
        <v>0</v>
      </c>
      <c r="R174" s="297">
        <f t="shared" si="121"/>
        <v>0</v>
      </c>
      <c r="S174" s="297">
        <f t="shared" si="122"/>
        <v>0</v>
      </c>
      <c r="T174" s="297">
        <f t="shared" si="123"/>
        <v>0</v>
      </c>
      <c r="U174" s="297">
        <f t="shared" si="124"/>
        <v>0</v>
      </c>
      <c r="V174" s="302">
        <f t="shared" si="125"/>
        <v>1</v>
      </c>
      <c r="W174" s="303">
        <f t="shared" si="126"/>
        <v>2478211.6980000003</v>
      </c>
      <c r="X174" s="268"/>
    </row>
    <row r="175" spans="1:24" ht="16.5" outlineLevel="1" thickTop="1" thickBot="1">
      <c r="A175" s="341"/>
      <c r="B175" s="340"/>
      <c r="C175" s="521"/>
      <c r="D175" s="386" t="s">
        <v>100</v>
      </c>
      <c r="E175" s="373"/>
      <c r="F175" s="374" t="s">
        <v>12</v>
      </c>
      <c r="G175" s="74">
        <f>'ГСЮра без пил МГРП'!G175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18"/>
        <v>0</v>
      </c>
      <c r="P175" s="297">
        <f t="shared" si="119"/>
        <v>0</v>
      </c>
      <c r="Q175" s="297">
        <f t="shared" si="120"/>
        <v>0</v>
      </c>
      <c r="R175" s="297">
        <f t="shared" si="121"/>
        <v>0</v>
      </c>
      <c r="S175" s="297">
        <f t="shared" si="122"/>
        <v>0</v>
      </c>
      <c r="T175" s="297">
        <f t="shared" si="123"/>
        <v>0</v>
      </c>
      <c r="U175" s="297">
        <f t="shared" si="124"/>
        <v>0</v>
      </c>
      <c r="V175" s="302">
        <f t="shared" si="125"/>
        <v>0</v>
      </c>
      <c r="W175" s="303">
        <f t="shared" si="126"/>
        <v>0</v>
      </c>
      <c r="X175" s="268"/>
    </row>
    <row r="176" spans="1:24" ht="16.5" outlineLevel="1" thickTop="1" thickBot="1">
      <c r="A176" s="341"/>
      <c r="B176" s="340"/>
      <c r="C176" s="521"/>
      <c r="D176" s="386" t="s">
        <v>101</v>
      </c>
      <c r="E176" s="373"/>
      <c r="F176" s="374" t="s">
        <v>12</v>
      </c>
      <c r="G176" s="74">
        <f>'ГСЮра без пил МГРП'!G176</f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8"/>
        <v>44358.080000000002</v>
      </c>
      <c r="P176" s="297">
        <f t="shared" si="119"/>
        <v>0</v>
      </c>
      <c r="Q176" s="297">
        <f t="shared" si="120"/>
        <v>0</v>
      </c>
      <c r="R176" s="297">
        <f t="shared" si="121"/>
        <v>0</v>
      </c>
      <c r="S176" s="297">
        <f t="shared" si="122"/>
        <v>0</v>
      </c>
      <c r="T176" s="297">
        <f t="shared" si="123"/>
        <v>0</v>
      </c>
      <c r="U176" s="297">
        <f t="shared" si="124"/>
        <v>0</v>
      </c>
      <c r="V176" s="302">
        <f t="shared" si="125"/>
        <v>1</v>
      </c>
      <c r="W176" s="303">
        <f t="shared" si="126"/>
        <v>44358.080000000002</v>
      </c>
      <c r="X176" s="268"/>
    </row>
    <row r="177" spans="1:24" ht="16.5" outlineLevel="1" thickTop="1" thickBot="1">
      <c r="A177" s="341"/>
      <c r="B177" s="340"/>
      <c r="C177" s="521"/>
      <c r="D177" s="386" t="s">
        <v>102</v>
      </c>
      <c r="E177" s="373"/>
      <c r="F177" s="374" t="s">
        <v>12</v>
      </c>
      <c r="G177" s="74">
        <f>'ГСЮра без пил МГРП'!G177</f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8"/>
        <v>328403.52</v>
      </c>
      <c r="P177" s="297">
        <f t="shared" si="119"/>
        <v>0</v>
      </c>
      <c r="Q177" s="297">
        <f t="shared" si="120"/>
        <v>0</v>
      </c>
      <c r="R177" s="297">
        <f t="shared" si="121"/>
        <v>0</v>
      </c>
      <c r="S177" s="297">
        <f t="shared" si="122"/>
        <v>0</v>
      </c>
      <c r="T177" s="297">
        <f t="shared" si="123"/>
        <v>0</v>
      </c>
      <c r="U177" s="297">
        <f t="shared" si="124"/>
        <v>0</v>
      </c>
      <c r="V177" s="302">
        <f t="shared" si="125"/>
        <v>1</v>
      </c>
      <c r="W177" s="303">
        <f t="shared" si="126"/>
        <v>328403.52</v>
      </c>
      <c r="X177" s="268"/>
    </row>
    <row r="178" spans="1:24" ht="16.5" outlineLevel="1" thickTop="1" thickBot="1">
      <c r="A178" s="341"/>
      <c r="B178" s="340"/>
      <c r="C178" s="521"/>
      <c r="D178" s="386" t="s">
        <v>103</v>
      </c>
      <c r="E178" s="373"/>
      <c r="F178" s="374" t="s">
        <v>12</v>
      </c>
      <c r="G178" s="74">
        <f>'ГСЮра без пил МГРП'!G178</f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8"/>
        <v>0</v>
      </c>
      <c r="P178" s="297">
        <f t="shared" si="119"/>
        <v>24378</v>
      </c>
      <c r="Q178" s="297">
        <f t="shared" si="120"/>
        <v>71700</v>
      </c>
      <c r="R178" s="297">
        <f t="shared" si="121"/>
        <v>0</v>
      </c>
      <c r="S178" s="297">
        <f t="shared" si="122"/>
        <v>0</v>
      </c>
      <c r="T178" s="297">
        <f t="shared" si="123"/>
        <v>0</v>
      </c>
      <c r="U178" s="297">
        <f t="shared" si="124"/>
        <v>0</v>
      </c>
      <c r="V178" s="302">
        <f t="shared" si="125"/>
        <v>2.68</v>
      </c>
      <c r="W178" s="303">
        <f t="shared" si="126"/>
        <v>96078</v>
      </c>
      <c r="X178" s="268"/>
    </row>
    <row r="179" spans="1:24" ht="16.5" outlineLevel="1" thickTop="1" thickBot="1">
      <c r="A179" s="341"/>
      <c r="B179" s="340"/>
      <c r="C179" s="521"/>
      <c r="D179" s="386" t="s">
        <v>104</v>
      </c>
      <c r="E179" s="373"/>
      <c r="F179" s="374" t="s">
        <v>12</v>
      </c>
      <c r="G179" s="74">
        <f>'ГСЮра без пил МГРП'!G179</f>
        <v>119019.04933155082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8"/>
        <v>0</v>
      </c>
      <c r="P179" s="297">
        <f t="shared" si="119"/>
        <v>80932.953545454569</v>
      </c>
      <c r="Q179" s="297">
        <f t="shared" si="120"/>
        <v>238038.09866310164</v>
      </c>
      <c r="R179" s="297">
        <f t="shared" si="121"/>
        <v>0</v>
      </c>
      <c r="S179" s="297">
        <f t="shared" si="122"/>
        <v>0</v>
      </c>
      <c r="T179" s="297">
        <f t="shared" si="123"/>
        <v>0</v>
      </c>
      <c r="U179" s="297">
        <f t="shared" si="124"/>
        <v>0</v>
      </c>
      <c r="V179" s="302">
        <f t="shared" si="125"/>
        <v>2.68</v>
      </c>
      <c r="W179" s="303">
        <f t="shared" si="126"/>
        <v>318971.05220855621</v>
      </c>
      <c r="X179" s="268"/>
    </row>
    <row r="180" spans="1:24" ht="16.5" outlineLevel="1" thickTop="1" thickBot="1">
      <c r="A180" s="341"/>
      <c r="B180" s="340"/>
      <c r="C180" s="521"/>
      <c r="D180" s="386" t="s">
        <v>105</v>
      </c>
      <c r="E180" s="373"/>
      <c r="F180" s="374" t="s">
        <v>12</v>
      </c>
      <c r="G180" s="74">
        <f>'ГСЮра без пил МГРП'!G180</f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8"/>
        <v>27941.73</v>
      </c>
      <c r="P180" s="297">
        <f t="shared" si="119"/>
        <v>0</v>
      </c>
      <c r="Q180" s="297">
        <f t="shared" si="120"/>
        <v>0</v>
      </c>
      <c r="R180" s="297">
        <f t="shared" si="121"/>
        <v>0</v>
      </c>
      <c r="S180" s="297">
        <f t="shared" si="122"/>
        <v>0</v>
      </c>
      <c r="T180" s="297">
        <f t="shared" si="123"/>
        <v>0</v>
      </c>
      <c r="U180" s="297">
        <f t="shared" si="124"/>
        <v>0</v>
      </c>
      <c r="V180" s="302">
        <f t="shared" si="125"/>
        <v>1</v>
      </c>
      <c r="W180" s="303">
        <f t="shared" si="126"/>
        <v>27941.73</v>
      </c>
      <c r="X180" s="268"/>
    </row>
    <row r="181" spans="1:24" ht="16.5" outlineLevel="1" thickTop="1" thickBot="1">
      <c r="A181" s="341"/>
      <c r="B181" s="340"/>
      <c r="C181" s="521"/>
      <c r="D181" s="386" t="s">
        <v>103</v>
      </c>
      <c r="E181" s="373"/>
      <c r="F181" s="374" t="s">
        <v>12</v>
      </c>
      <c r="G181" s="74">
        <f>'ГСЮра без пил МГРП'!G181</f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8"/>
        <v>0</v>
      </c>
      <c r="P181" s="297">
        <f t="shared" si="119"/>
        <v>0</v>
      </c>
      <c r="Q181" s="297">
        <f t="shared" si="120"/>
        <v>0</v>
      </c>
      <c r="R181" s="297">
        <f t="shared" si="121"/>
        <v>101455.5</v>
      </c>
      <c r="S181" s="297">
        <f t="shared" si="122"/>
        <v>0</v>
      </c>
      <c r="T181" s="297">
        <f t="shared" si="123"/>
        <v>0</v>
      </c>
      <c r="U181" s="297">
        <f t="shared" si="124"/>
        <v>0</v>
      </c>
      <c r="V181" s="302">
        <f t="shared" si="125"/>
        <v>2.83</v>
      </c>
      <c r="W181" s="303">
        <f t="shared" si="126"/>
        <v>101455.5</v>
      </c>
      <c r="X181" s="268"/>
    </row>
    <row r="182" spans="1:24" ht="16.5" outlineLevel="1" thickTop="1" thickBot="1">
      <c r="A182" s="341"/>
      <c r="B182" s="340"/>
      <c r="C182" s="521"/>
      <c r="D182" s="386" t="s">
        <v>104</v>
      </c>
      <c r="E182" s="373"/>
      <c r="F182" s="374" t="s">
        <v>12</v>
      </c>
      <c r="G182" s="74">
        <f>'ГСЮра без пил МГРП'!G182</f>
        <v>119019.04933155082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8"/>
        <v>0</v>
      </c>
      <c r="P182" s="297">
        <f t="shared" si="119"/>
        <v>0</v>
      </c>
      <c r="Q182" s="297">
        <f t="shared" si="120"/>
        <v>0</v>
      </c>
      <c r="R182" s="297">
        <f t="shared" si="121"/>
        <v>336823.90960828884</v>
      </c>
      <c r="S182" s="297">
        <f t="shared" si="122"/>
        <v>0</v>
      </c>
      <c r="T182" s="297">
        <f t="shared" si="123"/>
        <v>0</v>
      </c>
      <c r="U182" s="297">
        <f t="shared" si="124"/>
        <v>0</v>
      </c>
      <c r="V182" s="302">
        <f t="shared" si="125"/>
        <v>2.83</v>
      </c>
      <c r="W182" s="303">
        <f t="shared" si="126"/>
        <v>336823.90960828884</v>
      </c>
      <c r="X182" s="268"/>
    </row>
    <row r="183" spans="1:24" ht="16.5" outlineLevel="1" thickTop="1" thickBot="1">
      <c r="A183" s="341"/>
      <c r="B183" s="340"/>
      <c r="C183" s="521"/>
      <c r="D183" s="386" t="s">
        <v>105</v>
      </c>
      <c r="E183" s="373"/>
      <c r="F183" s="374" t="s">
        <v>12</v>
      </c>
      <c r="G183" s="74">
        <f>'ГСЮра без пил МГРП'!G183</f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8"/>
        <v>89247.95</v>
      </c>
      <c r="P183" s="297">
        <f t="shared" si="119"/>
        <v>0</v>
      </c>
      <c r="Q183" s="297">
        <f t="shared" si="120"/>
        <v>0</v>
      </c>
      <c r="R183" s="297">
        <f t="shared" si="121"/>
        <v>0</v>
      </c>
      <c r="S183" s="297">
        <f t="shared" si="122"/>
        <v>0</v>
      </c>
      <c r="T183" s="297">
        <f t="shared" si="123"/>
        <v>0</v>
      </c>
      <c r="U183" s="297">
        <f t="shared" si="124"/>
        <v>0</v>
      </c>
      <c r="V183" s="302">
        <f t="shared" si="125"/>
        <v>1</v>
      </c>
      <c r="W183" s="303">
        <f t="shared" si="126"/>
        <v>89247.95</v>
      </c>
      <c r="X183" s="268"/>
    </row>
    <row r="184" spans="1:24" ht="16.5" outlineLevel="1" thickTop="1" thickBot="1">
      <c r="A184" s="341"/>
      <c r="B184" s="340"/>
      <c r="C184" s="521"/>
      <c r="D184" s="386" t="s">
        <v>103</v>
      </c>
      <c r="E184" s="373"/>
      <c r="F184" s="374" t="s">
        <v>12</v>
      </c>
      <c r="G184" s="74">
        <f>'ГСЮра без пил МГРП'!G184</f>
        <v>35850</v>
      </c>
      <c r="H184" s="32"/>
      <c r="I184" s="425"/>
      <c r="J184" s="425"/>
      <c r="K184" s="425"/>
      <c r="L184" s="425">
        <f>L6</f>
        <v>10.79</v>
      </c>
      <c r="M184" s="425">
        <f t="shared" ref="M184:N184" si="127">M6</f>
        <v>7.93</v>
      </c>
      <c r="N184" s="425">
        <f t="shared" si="127"/>
        <v>9.77</v>
      </c>
      <c r="O184" s="297">
        <f t="shared" si="118"/>
        <v>0</v>
      </c>
      <c r="P184" s="297">
        <f t="shared" si="119"/>
        <v>0</v>
      </c>
      <c r="Q184" s="297">
        <f t="shared" si="120"/>
        <v>0</v>
      </c>
      <c r="R184" s="297">
        <f t="shared" si="121"/>
        <v>0</v>
      </c>
      <c r="S184" s="297">
        <f t="shared" si="122"/>
        <v>386821.49999999994</v>
      </c>
      <c r="T184" s="297">
        <f t="shared" si="123"/>
        <v>284290.5</v>
      </c>
      <c r="U184" s="297">
        <f t="shared" si="124"/>
        <v>350254.5</v>
      </c>
      <c r="V184" s="302">
        <f t="shared" si="125"/>
        <v>28.49</v>
      </c>
      <c r="W184" s="303">
        <f t="shared" si="126"/>
        <v>1021366.5</v>
      </c>
      <c r="X184" s="268"/>
    </row>
    <row r="185" spans="1:24" ht="16.5" outlineLevel="1" thickTop="1" thickBot="1">
      <c r="A185" s="341"/>
      <c r="B185" s="340"/>
      <c r="C185" s="521"/>
      <c r="D185" s="386" t="s">
        <v>104</v>
      </c>
      <c r="E185" s="373"/>
      <c r="F185" s="374" t="s">
        <v>12</v>
      </c>
      <c r="G185" s="74">
        <f>'ГСЮра без пил МГРП'!G185</f>
        <v>119019.04933155082</v>
      </c>
      <c r="H185" s="32"/>
      <c r="I185" s="425"/>
      <c r="J185" s="425"/>
      <c r="K185" s="425"/>
      <c r="L185" s="425">
        <f>L6</f>
        <v>10.79</v>
      </c>
      <c r="M185" s="425">
        <f t="shared" ref="M185:N185" si="128">M6</f>
        <v>7.93</v>
      </c>
      <c r="N185" s="425">
        <f t="shared" si="128"/>
        <v>9.77</v>
      </c>
      <c r="O185" s="297">
        <f t="shared" si="118"/>
        <v>0</v>
      </c>
      <c r="P185" s="297">
        <f t="shared" si="119"/>
        <v>0</v>
      </c>
      <c r="Q185" s="297">
        <f t="shared" si="120"/>
        <v>0</v>
      </c>
      <c r="R185" s="297">
        <f t="shared" si="121"/>
        <v>0</v>
      </c>
      <c r="S185" s="297">
        <f t="shared" si="122"/>
        <v>1284215.5422874333</v>
      </c>
      <c r="T185" s="297">
        <f t="shared" si="123"/>
        <v>943821.06119919801</v>
      </c>
      <c r="U185" s="297">
        <f t="shared" si="124"/>
        <v>1162816.1119692514</v>
      </c>
      <c r="V185" s="302">
        <f t="shared" si="125"/>
        <v>28.49</v>
      </c>
      <c r="W185" s="303">
        <f t="shared" si="126"/>
        <v>3390852.7154558823</v>
      </c>
      <c r="X185" s="268"/>
    </row>
    <row r="186" spans="1:24" ht="16.5" outlineLevel="1" thickTop="1" thickBot="1">
      <c r="A186" s="341"/>
      <c r="B186" s="2"/>
      <c r="C186" s="521"/>
      <c r="D186" s="386" t="s">
        <v>105</v>
      </c>
      <c r="E186" s="373"/>
      <c r="F186" s="374" t="s">
        <v>12</v>
      </c>
      <c r="G186" s="74">
        <f>'ГСЮра без пил МГРП'!G186</f>
        <v>517566.68363636365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8"/>
        <v>517566.68363636365</v>
      </c>
      <c r="P186" s="297">
        <f t="shared" si="119"/>
        <v>0</v>
      </c>
      <c r="Q186" s="297">
        <f t="shared" si="120"/>
        <v>0</v>
      </c>
      <c r="R186" s="297">
        <f t="shared" si="121"/>
        <v>0</v>
      </c>
      <c r="S186" s="297">
        <f t="shared" si="122"/>
        <v>0</v>
      </c>
      <c r="T186" s="297">
        <f t="shared" si="123"/>
        <v>0</v>
      </c>
      <c r="U186" s="297">
        <f t="shared" si="124"/>
        <v>0</v>
      </c>
      <c r="V186" s="302">
        <f t="shared" si="125"/>
        <v>1</v>
      </c>
      <c r="W186" s="303">
        <f t="shared" si="126"/>
        <v>517566.68363636365</v>
      </c>
      <c r="X186" s="268"/>
    </row>
    <row r="187" spans="1:24" ht="15.75" outlineLevel="1" thickTop="1">
      <c r="A187" s="341"/>
      <c r="B187" s="2"/>
      <c r="C187" s="521"/>
      <c r="D187" s="386" t="s">
        <v>106</v>
      </c>
      <c r="E187" s="373"/>
      <c r="F187" s="374" t="s">
        <v>12</v>
      </c>
      <c r="G187" s="74">
        <f>'ГСЮра без пил МГРП'!G187</f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8"/>
        <v>355700</v>
      </c>
      <c r="P187" s="297">
        <f t="shared" si="119"/>
        <v>0</v>
      </c>
      <c r="Q187" s="297">
        <f t="shared" si="120"/>
        <v>0</v>
      </c>
      <c r="R187" s="297">
        <f t="shared" si="121"/>
        <v>0</v>
      </c>
      <c r="S187" s="297">
        <f t="shared" si="122"/>
        <v>0</v>
      </c>
      <c r="T187" s="297">
        <f t="shared" si="123"/>
        <v>0</v>
      </c>
      <c r="U187" s="297">
        <f t="shared" si="124"/>
        <v>0</v>
      </c>
      <c r="V187" s="302">
        <f t="shared" si="125"/>
        <v>1</v>
      </c>
      <c r="W187" s="303">
        <f t="shared" si="126"/>
        <v>355700</v>
      </c>
      <c r="X187" s="268"/>
    </row>
    <row r="188" spans="1:24" outlineLevel="1">
      <c r="A188" s="341"/>
      <c r="B188" s="2"/>
      <c r="C188" s="521"/>
      <c r="D188" s="386"/>
      <c r="E188" s="373"/>
      <c r="F188" s="374"/>
      <c r="G188" s="75"/>
      <c r="H188" s="32"/>
      <c r="I188" s="33"/>
      <c r="J188" s="33"/>
      <c r="K188" s="33"/>
      <c r="L188" s="33"/>
      <c r="M188" s="33"/>
      <c r="N188" s="33"/>
      <c r="O188" s="297">
        <f t="shared" ref="O188:O201" si="129">H188*G188</f>
        <v>0</v>
      </c>
      <c r="P188" s="297">
        <f t="shared" ref="P188:P201" si="130">I188*G188</f>
        <v>0</v>
      </c>
      <c r="Q188" s="297">
        <f t="shared" ref="Q188:Q201" si="131">J188*G188</f>
        <v>0</v>
      </c>
      <c r="R188" s="297">
        <f t="shared" ref="R188:R201" si="132">K188*G188</f>
        <v>0</v>
      </c>
      <c r="S188" s="297">
        <f t="shared" ref="S188:S201" si="133">L188*G188</f>
        <v>0</v>
      </c>
      <c r="T188" s="297">
        <f t="shared" ref="T188:T201" si="134">M188*G188</f>
        <v>0</v>
      </c>
      <c r="U188" s="297">
        <f t="shared" ref="U188:U201" si="135">N188*G188</f>
        <v>0</v>
      </c>
      <c r="V188" s="302">
        <f t="shared" ref="V188:V201" si="136">SUM(H188:N188)</f>
        <v>0</v>
      </c>
      <c r="W188" s="303">
        <f t="shared" ref="W188:W201" si="137">SUM(O188:U188)</f>
        <v>0</v>
      </c>
      <c r="X188" s="268"/>
    </row>
    <row r="189" spans="1:24" outlineLevel="1">
      <c r="A189" s="341"/>
      <c r="B189" s="2"/>
      <c r="C189" s="521"/>
      <c r="D189" s="386"/>
      <c r="E189" s="373"/>
      <c r="F189" s="374"/>
      <c r="G189" s="75"/>
      <c r="H189" s="32"/>
      <c r="I189" s="33"/>
      <c r="J189" s="33"/>
      <c r="K189" s="33"/>
      <c r="L189" s="33"/>
      <c r="M189" s="33"/>
      <c r="N189" s="33"/>
      <c r="O189" s="297">
        <f t="shared" si="129"/>
        <v>0</v>
      </c>
      <c r="P189" s="297">
        <f t="shared" si="130"/>
        <v>0</v>
      </c>
      <c r="Q189" s="297">
        <f t="shared" si="131"/>
        <v>0</v>
      </c>
      <c r="R189" s="297">
        <f t="shared" si="132"/>
        <v>0</v>
      </c>
      <c r="S189" s="297">
        <f t="shared" si="133"/>
        <v>0</v>
      </c>
      <c r="T189" s="297">
        <f t="shared" si="134"/>
        <v>0</v>
      </c>
      <c r="U189" s="297">
        <f t="shared" si="135"/>
        <v>0</v>
      </c>
      <c r="V189" s="302">
        <f t="shared" si="136"/>
        <v>0</v>
      </c>
      <c r="W189" s="303">
        <f t="shared" si="137"/>
        <v>0</v>
      </c>
      <c r="X189" s="268"/>
    </row>
    <row r="190" spans="1:24" outlineLevel="1">
      <c r="A190" s="341"/>
      <c r="B190" s="2"/>
      <c r="C190" s="521"/>
      <c r="D190" s="386"/>
      <c r="E190" s="373"/>
      <c r="F190" s="374"/>
      <c r="G190" s="75"/>
      <c r="H190" s="32"/>
      <c r="I190" s="33"/>
      <c r="J190" s="33"/>
      <c r="K190" s="33"/>
      <c r="L190" s="33"/>
      <c r="M190" s="33"/>
      <c r="N190" s="33"/>
      <c r="O190" s="297">
        <f t="shared" si="129"/>
        <v>0</v>
      </c>
      <c r="P190" s="297">
        <f t="shared" si="130"/>
        <v>0</v>
      </c>
      <c r="Q190" s="297">
        <f t="shared" si="131"/>
        <v>0</v>
      </c>
      <c r="R190" s="297">
        <f t="shared" si="132"/>
        <v>0</v>
      </c>
      <c r="S190" s="297">
        <f t="shared" si="133"/>
        <v>0</v>
      </c>
      <c r="T190" s="297">
        <f t="shared" si="134"/>
        <v>0</v>
      </c>
      <c r="U190" s="297">
        <f t="shared" si="135"/>
        <v>0</v>
      </c>
      <c r="V190" s="302">
        <f t="shared" si="136"/>
        <v>0</v>
      </c>
      <c r="W190" s="303">
        <f t="shared" si="137"/>
        <v>0</v>
      </c>
      <c r="X190" s="268"/>
    </row>
    <row r="191" spans="1:24" outlineLevel="1">
      <c r="A191" s="341"/>
      <c r="B191" s="2"/>
      <c r="C191" s="521"/>
      <c r="D191" s="386"/>
      <c r="E191" s="373"/>
      <c r="F191" s="374"/>
      <c r="G191" s="75"/>
      <c r="H191" s="32"/>
      <c r="I191" s="33"/>
      <c r="J191" s="33"/>
      <c r="K191" s="33"/>
      <c r="L191" s="33"/>
      <c r="M191" s="33"/>
      <c r="N191" s="33"/>
      <c r="O191" s="297">
        <f t="shared" si="129"/>
        <v>0</v>
      </c>
      <c r="P191" s="297">
        <f t="shared" si="130"/>
        <v>0</v>
      </c>
      <c r="Q191" s="297">
        <f t="shared" si="131"/>
        <v>0</v>
      </c>
      <c r="R191" s="297">
        <f t="shared" si="132"/>
        <v>0</v>
      </c>
      <c r="S191" s="297">
        <f t="shared" si="133"/>
        <v>0</v>
      </c>
      <c r="T191" s="297">
        <f t="shared" si="134"/>
        <v>0</v>
      </c>
      <c r="U191" s="297">
        <f t="shared" si="135"/>
        <v>0</v>
      </c>
      <c r="V191" s="302">
        <f t="shared" si="136"/>
        <v>0</v>
      </c>
      <c r="W191" s="303">
        <f t="shared" si="137"/>
        <v>0</v>
      </c>
      <c r="X191" s="268"/>
    </row>
    <row r="192" spans="1:24" outlineLevel="1">
      <c r="A192" s="341"/>
      <c r="B192" s="2"/>
      <c r="C192" s="521"/>
      <c r="D192" s="386"/>
      <c r="E192" s="373"/>
      <c r="F192" s="374"/>
      <c r="G192" s="75"/>
      <c r="H192" s="32"/>
      <c r="I192" s="33"/>
      <c r="J192" s="33"/>
      <c r="K192" s="33"/>
      <c r="L192" s="33"/>
      <c r="M192" s="33"/>
      <c r="N192" s="33"/>
      <c r="O192" s="297">
        <f t="shared" si="129"/>
        <v>0</v>
      </c>
      <c r="P192" s="297">
        <f t="shared" si="130"/>
        <v>0</v>
      </c>
      <c r="Q192" s="297">
        <f t="shared" si="131"/>
        <v>0</v>
      </c>
      <c r="R192" s="297">
        <f t="shared" si="132"/>
        <v>0</v>
      </c>
      <c r="S192" s="297">
        <f t="shared" si="133"/>
        <v>0</v>
      </c>
      <c r="T192" s="297">
        <f t="shared" si="134"/>
        <v>0</v>
      </c>
      <c r="U192" s="297">
        <f t="shared" si="135"/>
        <v>0</v>
      </c>
      <c r="V192" s="302">
        <f t="shared" si="136"/>
        <v>0</v>
      </c>
      <c r="W192" s="303">
        <f t="shared" si="137"/>
        <v>0</v>
      </c>
      <c r="X192" s="268"/>
    </row>
    <row r="193" spans="1:24" outlineLevel="1">
      <c r="A193" s="341"/>
      <c r="B193" s="2"/>
      <c r="C193" s="521"/>
      <c r="D193" s="386"/>
      <c r="E193" s="373"/>
      <c r="F193" s="374"/>
      <c r="G193" s="75"/>
      <c r="H193" s="32"/>
      <c r="I193" s="33"/>
      <c r="J193" s="33"/>
      <c r="K193" s="33"/>
      <c r="L193" s="33"/>
      <c r="M193" s="33"/>
      <c r="N193" s="33"/>
      <c r="O193" s="297">
        <f t="shared" si="129"/>
        <v>0</v>
      </c>
      <c r="P193" s="297">
        <f t="shared" si="130"/>
        <v>0</v>
      </c>
      <c r="Q193" s="297">
        <f t="shared" si="131"/>
        <v>0</v>
      </c>
      <c r="R193" s="297">
        <f t="shared" si="132"/>
        <v>0</v>
      </c>
      <c r="S193" s="297">
        <f t="shared" si="133"/>
        <v>0</v>
      </c>
      <c r="T193" s="297">
        <f t="shared" si="134"/>
        <v>0</v>
      </c>
      <c r="U193" s="297">
        <f t="shared" si="135"/>
        <v>0</v>
      </c>
      <c r="V193" s="302">
        <f t="shared" si="136"/>
        <v>0</v>
      </c>
      <c r="W193" s="303">
        <f t="shared" si="137"/>
        <v>0</v>
      </c>
      <c r="X193" s="268"/>
    </row>
    <row r="194" spans="1:24" outlineLevel="1">
      <c r="A194" s="341"/>
      <c r="B194" s="2"/>
      <c r="C194" s="521"/>
      <c r="D194" s="386"/>
      <c r="E194" s="373"/>
      <c r="F194" s="374"/>
      <c r="G194" s="75"/>
      <c r="H194" s="32"/>
      <c r="I194" s="33"/>
      <c r="J194" s="33"/>
      <c r="K194" s="33"/>
      <c r="L194" s="33"/>
      <c r="M194" s="33"/>
      <c r="N194" s="33"/>
      <c r="O194" s="297">
        <f t="shared" si="129"/>
        <v>0</v>
      </c>
      <c r="P194" s="297">
        <f t="shared" si="130"/>
        <v>0</v>
      </c>
      <c r="Q194" s="297">
        <f t="shared" si="131"/>
        <v>0</v>
      </c>
      <c r="R194" s="297">
        <f t="shared" si="132"/>
        <v>0</v>
      </c>
      <c r="S194" s="297">
        <f t="shared" si="133"/>
        <v>0</v>
      </c>
      <c r="T194" s="297">
        <f t="shared" si="134"/>
        <v>0</v>
      </c>
      <c r="U194" s="297">
        <f t="shared" si="135"/>
        <v>0</v>
      </c>
      <c r="V194" s="302">
        <f t="shared" si="136"/>
        <v>0</v>
      </c>
      <c r="W194" s="303">
        <f t="shared" si="137"/>
        <v>0</v>
      </c>
      <c r="X194" s="268"/>
    </row>
    <row r="195" spans="1:24" outlineLevel="1">
      <c r="A195" s="341"/>
      <c r="B195" s="2"/>
      <c r="C195" s="521"/>
      <c r="D195" s="386"/>
      <c r="E195" s="373"/>
      <c r="F195" s="374"/>
      <c r="G195" s="75"/>
      <c r="H195" s="32"/>
      <c r="I195" s="33"/>
      <c r="J195" s="33"/>
      <c r="K195" s="33"/>
      <c r="L195" s="33"/>
      <c r="M195" s="33"/>
      <c r="N195" s="33"/>
      <c r="O195" s="297">
        <f t="shared" si="129"/>
        <v>0</v>
      </c>
      <c r="P195" s="297">
        <f t="shared" si="130"/>
        <v>0</v>
      </c>
      <c r="Q195" s="297">
        <f t="shared" si="131"/>
        <v>0</v>
      </c>
      <c r="R195" s="297">
        <f t="shared" si="132"/>
        <v>0</v>
      </c>
      <c r="S195" s="297">
        <f t="shared" si="133"/>
        <v>0</v>
      </c>
      <c r="T195" s="297">
        <f t="shared" si="134"/>
        <v>0</v>
      </c>
      <c r="U195" s="297">
        <f t="shared" si="135"/>
        <v>0</v>
      </c>
      <c r="V195" s="302">
        <f t="shared" si="136"/>
        <v>0</v>
      </c>
      <c r="W195" s="303">
        <f t="shared" si="137"/>
        <v>0</v>
      </c>
      <c r="X195" s="268"/>
    </row>
    <row r="196" spans="1:24" outlineLevel="1">
      <c r="A196" s="341"/>
      <c r="B196" s="2"/>
      <c r="C196" s="521"/>
      <c r="D196" s="386"/>
      <c r="E196" s="373"/>
      <c r="F196" s="374"/>
      <c r="G196" s="75"/>
      <c r="H196" s="32"/>
      <c r="I196" s="33"/>
      <c r="J196" s="33"/>
      <c r="K196" s="33"/>
      <c r="L196" s="33"/>
      <c r="M196" s="33"/>
      <c r="N196" s="33"/>
      <c r="O196" s="297">
        <f t="shared" si="129"/>
        <v>0</v>
      </c>
      <c r="P196" s="297">
        <f t="shared" si="130"/>
        <v>0</v>
      </c>
      <c r="Q196" s="297">
        <f t="shared" si="131"/>
        <v>0</v>
      </c>
      <c r="R196" s="297">
        <f t="shared" si="132"/>
        <v>0</v>
      </c>
      <c r="S196" s="297">
        <f t="shared" si="133"/>
        <v>0</v>
      </c>
      <c r="T196" s="297">
        <f t="shared" si="134"/>
        <v>0</v>
      </c>
      <c r="U196" s="297">
        <f t="shared" si="135"/>
        <v>0</v>
      </c>
      <c r="V196" s="302">
        <f t="shared" si="136"/>
        <v>0</v>
      </c>
      <c r="W196" s="303">
        <f t="shared" si="137"/>
        <v>0</v>
      </c>
      <c r="X196" s="268"/>
    </row>
    <row r="197" spans="1:24" outlineLevel="1">
      <c r="A197" s="341"/>
      <c r="B197" s="2"/>
      <c r="C197" s="521"/>
      <c r="D197" s="386"/>
      <c r="E197" s="373"/>
      <c r="F197" s="374"/>
      <c r="G197" s="75"/>
      <c r="H197" s="32"/>
      <c r="I197" s="33"/>
      <c r="J197" s="33"/>
      <c r="K197" s="33"/>
      <c r="L197" s="33"/>
      <c r="M197" s="33"/>
      <c r="N197" s="33"/>
      <c r="O197" s="297">
        <f t="shared" si="129"/>
        <v>0</v>
      </c>
      <c r="P197" s="297">
        <f t="shared" si="130"/>
        <v>0</v>
      </c>
      <c r="Q197" s="297">
        <f t="shared" si="131"/>
        <v>0</v>
      </c>
      <c r="R197" s="297">
        <f t="shared" si="132"/>
        <v>0</v>
      </c>
      <c r="S197" s="297">
        <f t="shared" si="133"/>
        <v>0</v>
      </c>
      <c r="T197" s="297">
        <f t="shared" si="134"/>
        <v>0</v>
      </c>
      <c r="U197" s="297">
        <f t="shared" si="135"/>
        <v>0</v>
      </c>
      <c r="V197" s="302">
        <f t="shared" si="136"/>
        <v>0</v>
      </c>
      <c r="W197" s="303">
        <f t="shared" si="137"/>
        <v>0</v>
      </c>
      <c r="X197" s="268"/>
    </row>
    <row r="198" spans="1:24" outlineLevel="1">
      <c r="A198" s="341"/>
      <c r="B198" s="2"/>
      <c r="C198" s="521"/>
      <c r="D198" s="386"/>
      <c r="E198" s="373"/>
      <c r="F198" s="374"/>
      <c r="G198" s="75"/>
      <c r="H198" s="32"/>
      <c r="I198" s="33"/>
      <c r="J198" s="33"/>
      <c r="K198" s="33"/>
      <c r="L198" s="33"/>
      <c r="M198" s="33"/>
      <c r="N198" s="33"/>
      <c r="O198" s="297">
        <f t="shared" si="129"/>
        <v>0</v>
      </c>
      <c r="P198" s="297">
        <f t="shared" si="130"/>
        <v>0</v>
      </c>
      <c r="Q198" s="297">
        <f t="shared" si="131"/>
        <v>0</v>
      </c>
      <c r="R198" s="297">
        <f t="shared" si="132"/>
        <v>0</v>
      </c>
      <c r="S198" s="297">
        <f t="shared" si="133"/>
        <v>0</v>
      </c>
      <c r="T198" s="297">
        <f t="shared" si="134"/>
        <v>0</v>
      </c>
      <c r="U198" s="297">
        <f t="shared" si="135"/>
        <v>0</v>
      </c>
      <c r="V198" s="302">
        <f t="shared" si="136"/>
        <v>0</v>
      </c>
      <c r="W198" s="303">
        <f t="shared" si="137"/>
        <v>0</v>
      </c>
      <c r="X198" s="268"/>
    </row>
    <row r="199" spans="1:24" outlineLevel="1">
      <c r="A199" s="341"/>
      <c r="B199" s="2"/>
      <c r="C199" s="521"/>
      <c r="D199" s="386"/>
      <c r="E199" s="373"/>
      <c r="F199" s="374"/>
      <c r="G199" s="75"/>
      <c r="H199" s="32"/>
      <c r="I199" s="33"/>
      <c r="J199" s="33"/>
      <c r="K199" s="33"/>
      <c r="L199" s="33"/>
      <c r="M199" s="33"/>
      <c r="N199" s="33"/>
      <c r="O199" s="297">
        <f t="shared" si="129"/>
        <v>0</v>
      </c>
      <c r="P199" s="297">
        <f t="shared" si="130"/>
        <v>0</v>
      </c>
      <c r="Q199" s="297">
        <f t="shared" si="131"/>
        <v>0</v>
      </c>
      <c r="R199" s="297">
        <f t="shared" si="132"/>
        <v>0</v>
      </c>
      <c r="S199" s="297">
        <f t="shared" si="133"/>
        <v>0</v>
      </c>
      <c r="T199" s="297">
        <f t="shared" si="134"/>
        <v>0</v>
      </c>
      <c r="U199" s="297">
        <f t="shared" si="135"/>
        <v>0</v>
      </c>
      <c r="V199" s="302">
        <f t="shared" si="136"/>
        <v>0</v>
      </c>
      <c r="W199" s="303">
        <f t="shared" si="137"/>
        <v>0</v>
      </c>
      <c r="X199" s="268"/>
    </row>
    <row r="200" spans="1:24" outlineLevel="1">
      <c r="A200" s="341"/>
      <c r="B200" s="2"/>
      <c r="C200" s="521"/>
      <c r="D200" s="386"/>
      <c r="E200" s="373"/>
      <c r="F200" s="374"/>
      <c r="G200" s="75"/>
      <c r="H200" s="32"/>
      <c r="I200" s="33"/>
      <c r="J200" s="33"/>
      <c r="K200" s="33"/>
      <c r="L200" s="33"/>
      <c r="M200" s="33"/>
      <c r="N200" s="33"/>
      <c r="O200" s="297">
        <f t="shared" si="129"/>
        <v>0</v>
      </c>
      <c r="P200" s="297">
        <f t="shared" si="130"/>
        <v>0</v>
      </c>
      <c r="Q200" s="297">
        <f t="shared" si="131"/>
        <v>0</v>
      </c>
      <c r="R200" s="297">
        <f t="shared" si="132"/>
        <v>0</v>
      </c>
      <c r="S200" s="297">
        <f t="shared" si="133"/>
        <v>0</v>
      </c>
      <c r="T200" s="297">
        <f t="shared" si="134"/>
        <v>0</v>
      </c>
      <c r="U200" s="297">
        <f t="shared" si="135"/>
        <v>0</v>
      </c>
      <c r="V200" s="302">
        <f t="shared" si="136"/>
        <v>0</v>
      </c>
      <c r="W200" s="303">
        <f t="shared" si="137"/>
        <v>0</v>
      </c>
      <c r="X200" s="268"/>
    </row>
    <row r="201" spans="1:24" ht="15.75" outlineLevel="1" thickBot="1">
      <c r="A201" s="341"/>
      <c r="B201" s="2"/>
      <c r="C201" s="555"/>
      <c r="D201" s="389"/>
      <c r="E201" s="376"/>
      <c r="F201" s="377"/>
      <c r="G201" s="80"/>
      <c r="H201" s="83"/>
      <c r="I201" s="84"/>
      <c r="J201" s="84"/>
      <c r="K201" s="84"/>
      <c r="L201" s="84"/>
      <c r="M201" s="84"/>
      <c r="N201" s="84"/>
      <c r="O201" s="306">
        <f t="shared" si="129"/>
        <v>0</v>
      </c>
      <c r="P201" s="306">
        <f t="shared" si="130"/>
        <v>0</v>
      </c>
      <c r="Q201" s="306">
        <f t="shared" si="131"/>
        <v>0</v>
      </c>
      <c r="R201" s="306">
        <f t="shared" si="132"/>
        <v>0</v>
      </c>
      <c r="S201" s="306">
        <f t="shared" si="133"/>
        <v>0</v>
      </c>
      <c r="T201" s="306">
        <f t="shared" si="134"/>
        <v>0</v>
      </c>
      <c r="U201" s="306">
        <f t="shared" si="135"/>
        <v>0</v>
      </c>
      <c r="V201" s="304">
        <f t="shared" si="136"/>
        <v>0</v>
      </c>
      <c r="W201" s="305">
        <f t="shared" si="137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/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.75" outlineLevel="1" thickTop="1">
      <c r="A204" s="339"/>
      <c r="B204" s="340"/>
      <c r="C204" s="520" t="s">
        <v>364</v>
      </c>
      <c r="D204" s="383" t="s">
        <v>42</v>
      </c>
      <c r="E204" s="373"/>
      <c r="F204" s="371" t="s">
        <v>11</v>
      </c>
      <c r="G204" s="74"/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">
        <v>0</v>
      </c>
      <c r="E205" s="373"/>
      <c r="F205" s="374" t="s">
        <v>11</v>
      </c>
      <c r="G205" s="75"/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">
        <v>2</v>
      </c>
      <c r="E206" s="373"/>
      <c r="F206" s="374" t="s">
        <v>11</v>
      </c>
      <c r="G206" s="75"/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/>
      <c r="E207" s="373"/>
      <c r="F207" s="374"/>
      <c r="G207" s="75"/>
      <c r="H207" s="32"/>
      <c r="I207" s="33"/>
      <c r="J207" s="33"/>
      <c r="K207" s="33"/>
      <c r="L207" s="33"/>
      <c r="M207" s="33"/>
      <c r="N207" s="33"/>
      <c r="O207" s="297">
        <f t="shared" ref="O207:O213" si="138">H207*G207</f>
        <v>0</v>
      </c>
      <c r="P207" s="297">
        <f t="shared" ref="P207:P213" si="139">I207*G207</f>
        <v>0</v>
      </c>
      <c r="Q207" s="297">
        <f t="shared" ref="Q207:Q213" si="140">J207*G207</f>
        <v>0</v>
      </c>
      <c r="R207" s="297">
        <f t="shared" ref="R207:R213" si="141">K207*G207</f>
        <v>0</v>
      </c>
      <c r="S207" s="297">
        <f t="shared" ref="S207:S213" si="142">L207*G207</f>
        <v>0</v>
      </c>
      <c r="T207" s="297">
        <f t="shared" ref="T207:T213" si="143">M207*G207</f>
        <v>0</v>
      </c>
      <c r="U207" s="297">
        <f t="shared" ref="U207:U213" si="144">N207*G207</f>
        <v>0</v>
      </c>
      <c r="V207" s="302">
        <f t="shared" ref="V207:V213" si="145">SUM(H207:N207)</f>
        <v>0</v>
      </c>
      <c r="W207" s="303">
        <f t="shared" ref="W207:W213" si="146">SUM(O207:U207)</f>
        <v>0</v>
      </c>
      <c r="X207" s="268"/>
    </row>
    <row r="208" spans="1:24" outlineLevel="1">
      <c r="A208" s="341"/>
      <c r="B208" s="340"/>
      <c r="C208" s="521"/>
      <c r="D208" s="386"/>
      <c r="E208" s="373"/>
      <c r="F208" s="374"/>
      <c r="G208" s="75"/>
      <c r="H208" s="32"/>
      <c r="I208" s="33"/>
      <c r="J208" s="33"/>
      <c r="K208" s="33"/>
      <c r="L208" s="33"/>
      <c r="M208" s="33"/>
      <c r="N208" s="33"/>
      <c r="O208" s="297">
        <f t="shared" si="138"/>
        <v>0</v>
      </c>
      <c r="P208" s="297">
        <f t="shared" si="139"/>
        <v>0</v>
      </c>
      <c r="Q208" s="297">
        <f t="shared" si="140"/>
        <v>0</v>
      </c>
      <c r="R208" s="297">
        <f t="shared" si="141"/>
        <v>0</v>
      </c>
      <c r="S208" s="297">
        <f t="shared" si="142"/>
        <v>0</v>
      </c>
      <c r="T208" s="297">
        <f t="shared" si="143"/>
        <v>0</v>
      </c>
      <c r="U208" s="297">
        <f t="shared" si="144"/>
        <v>0</v>
      </c>
      <c r="V208" s="302">
        <f t="shared" si="145"/>
        <v>0</v>
      </c>
      <c r="W208" s="303">
        <f t="shared" si="146"/>
        <v>0</v>
      </c>
      <c r="X208" s="268"/>
    </row>
    <row r="209" spans="1:24" outlineLevel="1">
      <c r="A209" s="341"/>
      <c r="B209" s="340"/>
      <c r="C209" s="521"/>
      <c r="D209" s="386"/>
      <c r="E209" s="373"/>
      <c r="F209" s="374"/>
      <c r="G209" s="75"/>
      <c r="H209" s="32"/>
      <c r="I209" s="33"/>
      <c r="J209" s="33"/>
      <c r="K209" s="33"/>
      <c r="L209" s="33"/>
      <c r="M209" s="33"/>
      <c r="N209" s="33"/>
      <c r="O209" s="297">
        <f t="shared" si="138"/>
        <v>0</v>
      </c>
      <c r="P209" s="297">
        <f t="shared" si="139"/>
        <v>0</v>
      </c>
      <c r="Q209" s="297">
        <f t="shared" si="140"/>
        <v>0</v>
      </c>
      <c r="R209" s="297">
        <f t="shared" si="141"/>
        <v>0</v>
      </c>
      <c r="S209" s="297">
        <f t="shared" si="142"/>
        <v>0</v>
      </c>
      <c r="T209" s="297">
        <f t="shared" si="143"/>
        <v>0</v>
      </c>
      <c r="U209" s="297">
        <f t="shared" si="144"/>
        <v>0</v>
      </c>
      <c r="V209" s="302">
        <f t="shared" si="145"/>
        <v>0</v>
      </c>
      <c r="W209" s="303">
        <f t="shared" si="146"/>
        <v>0</v>
      </c>
      <c r="X209" s="268"/>
    </row>
    <row r="210" spans="1:24" outlineLevel="1">
      <c r="A210" s="341"/>
      <c r="B210" s="340"/>
      <c r="C210" s="521"/>
      <c r="D210" s="386"/>
      <c r="E210" s="373"/>
      <c r="F210" s="374"/>
      <c r="G210" s="75"/>
      <c r="H210" s="32"/>
      <c r="I210" s="33"/>
      <c r="J210" s="33"/>
      <c r="K210" s="33"/>
      <c r="L210" s="33"/>
      <c r="M210" s="33"/>
      <c r="N210" s="33"/>
      <c r="O210" s="297">
        <f t="shared" si="138"/>
        <v>0</v>
      </c>
      <c r="P210" s="297">
        <f t="shared" si="139"/>
        <v>0</v>
      </c>
      <c r="Q210" s="297">
        <f t="shared" si="140"/>
        <v>0</v>
      </c>
      <c r="R210" s="297">
        <f t="shared" si="141"/>
        <v>0</v>
      </c>
      <c r="S210" s="297">
        <f t="shared" si="142"/>
        <v>0</v>
      </c>
      <c r="T210" s="297">
        <f t="shared" si="143"/>
        <v>0</v>
      </c>
      <c r="U210" s="297">
        <f t="shared" si="144"/>
        <v>0</v>
      </c>
      <c r="V210" s="302">
        <f t="shared" si="145"/>
        <v>0</v>
      </c>
      <c r="W210" s="303">
        <f t="shared" si="146"/>
        <v>0</v>
      </c>
      <c r="X210" s="268"/>
    </row>
    <row r="211" spans="1:24" outlineLevel="1">
      <c r="A211" s="341"/>
      <c r="B211" s="340"/>
      <c r="C211" s="521"/>
      <c r="D211" s="386"/>
      <c r="E211" s="373"/>
      <c r="F211" s="374"/>
      <c r="G211" s="75"/>
      <c r="H211" s="32"/>
      <c r="I211" s="33"/>
      <c r="J211" s="33"/>
      <c r="K211" s="33"/>
      <c r="L211" s="33"/>
      <c r="M211" s="33"/>
      <c r="N211" s="33"/>
      <c r="O211" s="297">
        <f t="shared" si="138"/>
        <v>0</v>
      </c>
      <c r="P211" s="297">
        <f t="shared" si="139"/>
        <v>0</v>
      </c>
      <c r="Q211" s="297">
        <f t="shared" si="140"/>
        <v>0</v>
      </c>
      <c r="R211" s="297">
        <f t="shared" si="141"/>
        <v>0</v>
      </c>
      <c r="S211" s="297">
        <f t="shared" si="142"/>
        <v>0</v>
      </c>
      <c r="T211" s="297">
        <f t="shared" si="143"/>
        <v>0</v>
      </c>
      <c r="U211" s="297">
        <f t="shared" si="144"/>
        <v>0</v>
      </c>
      <c r="V211" s="302">
        <f t="shared" si="145"/>
        <v>0</v>
      </c>
      <c r="W211" s="303">
        <f t="shared" si="146"/>
        <v>0</v>
      </c>
      <c r="X211" s="268"/>
    </row>
    <row r="212" spans="1:24" outlineLevel="1">
      <c r="A212" s="341"/>
      <c r="B212" s="340"/>
      <c r="C212" s="521"/>
      <c r="D212" s="386"/>
      <c r="E212" s="373"/>
      <c r="F212" s="374"/>
      <c r="G212" s="75"/>
      <c r="H212" s="32"/>
      <c r="I212" s="33"/>
      <c r="J212" s="33"/>
      <c r="K212" s="33"/>
      <c r="L212" s="33"/>
      <c r="M212" s="33"/>
      <c r="N212" s="33"/>
      <c r="O212" s="297">
        <f t="shared" si="138"/>
        <v>0</v>
      </c>
      <c r="P212" s="297">
        <f t="shared" si="139"/>
        <v>0</v>
      </c>
      <c r="Q212" s="297">
        <f t="shared" si="140"/>
        <v>0</v>
      </c>
      <c r="R212" s="297">
        <f t="shared" si="141"/>
        <v>0</v>
      </c>
      <c r="S212" s="297">
        <f t="shared" si="142"/>
        <v>0</v>
      </c>
      <c r="T212" s="297">
        <f t="shared" si="143"/>
        <v>0</v>
      </c>
      <c r="U212" s="297">
        <f t="shared" si="144"/>
        <v>0</v>
      </c>
      <c r="V212" s="302">
        <f t="shared" si="145"/>
        <v>0</v>
      </c>
      <c r="W212" s="303">
        <f t="shared" si="146"/>
        <v>0</v>
      </c>
      <c r="X212" s="268"/>
    </row>
    <row r="213" spans="1:24" ht="15.75" outlineLevel="1" thickBot="1">
      <c r="A213" s="341"/>
      <c r="B213" s="340"/>
      <c r="C213" s="555"/>
      <c r="D213" s="389"/>
      <c r="E213" s="376"/>
      <c r="F213" s="377"/>
      <c r="G213" s="80"/>
      <c r="H213" s="83"/>
      <c r="I213" s="84"/>
      <c r="J213" s="84"/>
      <c r="K213" s="84"/>
      <c r="L213" s="84"/>
      <c r="M213" s="84"/>
      <c r="N213" s="84"/>
      <c r="O213" s="306">
        <f t="shared" si="138"/>
        <v>0</v>
      </c>
      <c r="P213" s="306">
        <f t="shared" si="139"/>
        <v>0</v>
      </c>
      <c r="Q213" s="306">
        <f t="shared" si="140"/>
        <v>0</v>
      </c>
      <c r="R213" s="306">
        <f t="shared" si="141"/>
        <v>0</v>
      </c>
      <c r="S213" s="306">
        <f t="shared" si="142"/>
        <v>0</v>
      </c>
      <c r="T213" s="306">
        <f t="shared" si="143"/>
        <v>0</v>
      </c>
      <c r="U213" s="306">
        <f t="shared" si="144"/>
        <v>0</v>
      </c>
      <c r="V213" s="304">
        <f t="shared" si="145"/>
        <v>0</v>
      </c>
      <c r="W213" s="305">
        <f t="shared" si="146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4484648.4996052915</v>
      </c>
    </row>
    <row r="215" spans="1:24" s="161" customFormat="1" ht="14.25" customHeight="1" outlineLevel="1" thickBot="1">
      <c r="A215" s="352"/>
      <c r="B215" s="353"/>
      <c r="C215" s="223"/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 thickBot="1">
      <c r="A216" s="341"/>
      <c r="B216" s="340"/>
      <c r="C216" s="520" t="s">
        <v>365</v>
      </c>
      <c r="D216" s="396" t="s">
        <v>43</v>
      </c>
      <c r="E216" s="373"/>
      <c r="F216" s="371" t="s">
        <v>12</v>
      </c>
      <c r="G216" s="74">
        <f>'ГСЮра без пил МГРП'!G216</f>
        <v>131901.42645897917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7">H216*G216</f>
        <v>0</v>
      </c>
      <c r="P216" s="297">
        <f t="shared" ref="P216:P222" si="148">I216*G216</f>
        <v>89692.969992105849</v>
      </c>
      <c r="Q216" s="297">
        <f t="shared" ref="Q216:Q222" si="149">J216*G216</f>
        <v>0</v>
      </c>
      <c r="R216" s="297">
        <f t="shared" ref="R216:R222" si="150">K216*G216</f>
        <v>0</v>
      </c>
      <c r="S216" s="297">
        <f t="shared" ref="S216:S222" si="151">L216*G216</f>
        <v>0</v>
      </c>
      <c r="T216" s="297">
        <f t="shared" ref="T216:T222" si="152">M216*G216</f>
        <v>0</v>
      </c>
      <c r="U216" s="297">
        <f t="shared" ref="U216:U222" si="153">N216*G216</f>
        <v>0</v>
      </c>
      <c r="V216" s="302">
        <f t="shared" ref="V216:V222" si="154">SUM(H216:N216)</f>
        <v>0.68</v>
      </c>
      <c r="W216" s="303">
        <f t="shared" ref="W216:W222" si="155">SUM(O216:U216)</f>
        <v>89692.969992105849</v>
      </c>
      <c r="X216" s="268"/>
    </row>
    <row r="217" spans="1:24" ht="30" outlineLevel="1" thickTop="1" thickBot="1">
      <c r="A217" s="341"/>
      <c r="B217" s="340"/>
      <c r="C217" s="521"/>
      <c r="D217" s="397" t="s">
        <v>44</v>
      </c>
      <c r="E217" s="373"/>
      <c r="F217" s="374" t="s">
        <v>12</v>
      </c>
      <c r="G217" s="74">
        <f>'ГСЮра без пил МГРП'!G217</f>
        <v>131901.42645897917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7"/>
        <v>0</v>
      </c>
      <c r="P217" s="297">
        <f t="shared" si="148"/>
        <v>0</v>
      </c>
      <c r="Q217" s="297">
        <f t="shared" si="149"/>
        <v>263802.85291795834</v>
      </c>
      <c r="R217" s="297">
        <f t="shared" si="150"/>
        <v>0</v>
      </c>
      <c r="S217" s="297">
        <f t="shared" si="151"/>
        <v>0</v>
      </c>
      <c r="T217" s="297">
        <f t="shared" si="152"/>
        <v>0</v>
      </c>
      <c r="U217" s="297">
        <f t="shared" si="153"/>
        <v>0</v>
      </c>
      <c r="V217" s="302">
        <f t="shared" si="154"/>
        <v>2</v>
      </c>
      <c r="W217" s="303">
        <f t="shared" si="155"/>
        <v>263802.85291795834</v>
      </c>
      <c r="X217" s="268"/>
    </row>
    <row r="218" spans="1:24" ht="29.25" customHeight="1" outlineLevel="1" thickTop="1" thickBot="1">
      <c r="A218" s="3"/>
      <c r="B218" s="340"/>
      <c r="C218" s="521"/>
      <c r="D218" s="397" t="s">
        <v>69</v>
      </c>
      <c r="E218" s="373"/>
      <c r="F218" s="374" t="s">
        <v>12</v>
      </c>
      <c r="G218" s="74">
        <f>'ГСЮра без пил МГРП'!G218</f>
        <v>131901.42645897917</v>
      </c>
      <c r="H218" s="32"/>
      <c r="I218" s="425"/>
      <c r="J218" s="425"/>
      <c r="K218" s="425"/>
      <c r="L218" s="425"/>
      <c r="M218" s="425"/>
      <c r="N218" s="425"/>
      <c r="O218" s="297">
        <f t="shared" si="147"/>
        <v>0</v>
      </c>
      <c r="P218" s="297">
        <f t="shared" si="148"/>
        <v>0</v>
      </c>
      <c r="Q218" s="297">
        <f t="shared" si="149"/>
        <v>0</v>
      </c>
      <c r="R218" s="297">
        <f t="shared" si="150"/>
        <v>0</v>
      </c>
      <c r="S218" s="297">
        <f t="shared" si="151"/>
        <v>0</v>
      </c>
      <c r="T218" s="297">
        <f t="shared" si="152"/>
        <v>0</v>
      </c>
      <c r="U218" s="297">
        <f t="shared" si="153"/>
        <v>0</v>
      </c>
      <c r="V218" s="302">
        <f t="shared" si="154"/>
        <v>0</v>
      </c>
      <c r="W218" s="303">
        <f t="shared" si="155"/>
        <v>0</v>
      </c>
      <c r="X218" s="268"/>
    </row>
    <row r="219" spans="1:24" ht="29.25" customHeight="1" outlineLevel="1" thickTop="1" thickBot="1">
      <c r="A219" s="354"/>
      <c r="B219" s="340"/>
      <c r="C219" s="521"/>
      <c r="D219" s="397" t="s">
        <v>45</v>
      </c>
      <c r="E219" s="373"/>
      <c r="F219" s="374" t="s">
        <v>12</v>
      </c>
      <c r="G219" s="74">
        <f>'ГСЮра без пил МГРП'!G219</f>
        <v>131901.42645897917</v>
      </c>
      <c r="H219" s="32"/>
      <c r="I219" s="425"/>
      <c r="J219" s="425"/>
      <c r="K219" s="425">
        <f>K6</f>
        <v>2.83</v>
      </c>
      <c r="L219" s="425">
        <f t="shared" ref="L219:M219" si="156">L6</f>
        <v>10.79</v>
      </c>
      <c r="M219" s="425">
        <f t="shared" si="156"/>
        <v>7.93</v>
      </c>
      <c r="N219" s="425"/>
      <c r="O219" s="297">
        <f t="shared" si="147"/>
        <v>0</v>
      </c>
      <c r="P219" s="297">
        <f t="shared" si="148"/>
        <v>0</v>
      </c>
      <c r="Q219" s="297">
        <f t="shared" si="149"/>
        <v>0</v>
      </c>
      <c r="R219" s="297">
        <f t="shared" si="150"/>
        <v>373281.03687891108</v>
      </c>
      <c r="S219" s="297">
        <f t="shared" si="151"/>
        <v>1423216.3914923852</v>
      </c>
      <c r="T219" s="297">
        <f t="shared" si="152"/>
        <v>1045978.3118197048</v>
      </c>
      <c r="U219" s="297">
        <f t="shared" si="153"/>
        <v>0</v>
      </c>
      <c r="V219" s="302">
        <f t="shared" si="154"/>
        <v>21.549999999999997</v>
      </c>
      <c r="W219" s="303">
        <f t="shared" si="155"/>
        <v>2842475.740191001</v>
      </c>
      <c r="X219" s="268"/>
    </row>
    <row r="220" spans="1:24" ht="30" outlineLevel="1" thickTop="1" thickBot="1">
      <c r="A220" s="354"/>
      <c r="B220" s="340"/>
      <c r="C220" s="521"/>
      <c r="D220" s="397" t="s">
        <v>55</v>
      </c>
      <c r="E220" s="373"/>
      <c r="F220" s="374" t="s">
        <v>12</v>
      </c>
      <c r="G220" s="74">
        <f>'ГСЮра без пил МГРП'!G220</f>
        <v>131901.42645897917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7"/>
        <v>0</v>
      </c>
      <c r="P220" s="297">
        <f t="shared" si="148"/>
        <v>0</v>
      </c>
      <c r="Q220" s="297">
        <f t="shared" si="149"/>
        <v>0</v>
      </c>
      <c r="R220" s="297">
        <f t="shared" si="150"/>
        <v>0</v>
      </c>
      <c r="S220" s="297">
        <f t="shared" si="151"/>
        <v>0</v>
      </c>
      <c r="T220" s="297">
        <f t="shared" si="152"/>
        <v>0</v>
      </c>
      <c r="U220" s="297">
        <f t="shared" si="153"/>
        <v>1024874.0835862681</v>
      </c>
      <c r="V220" s="302">
        <f t="shared" si="154"/>
        <v>7.77</v>
      </c>
      <c r="W220" s="303">
        <f t="shared" si="155"/>
        <v>1024874.0835862681</v>
      </c>
      <c r="X220" s="268"/>
    </row>
    <row r="221" spans="1:24" ht="16.5" outlineLevel="1" thickTop="1" thickBot="1">
      <c r="A221" s="354"/>
      <c r="B221" s="340"/>
      <c r="C221" s="521"/>
      <c r="D221" s="397" t="s">
        <v>67</v>
      </c>
      <c r="E221" s="373"/>
      <c r="F221" s="374" t="s">
        <v>11</v>
      </c>
      <c r="G221" s="74">
        <f>'ГСЮра без пил МГРП'!G221</f>
        <v>0</v>
      </c>
      <c r="H221" s="32"/>
      <c r="I221" s="425"/>
      <c r="J221" s="425"/>
      <c r="K221" s="425"/>
      <c r="L221" s="425"/>
      <c r="M221" s="425"/>
      <c r="N221" s="425"/>
      <c r="O221" s="297">
        <f t="shared" si="147"/>
        <v>0</v>
      </c>
      <c r="P221" s="297">
        <f t="shared" si="148"/>
        <v>0</v>
      </c>
      <c r="Q221" s="297">
        <f t="shared" si="149"/>
        <v>0</v>
      </c>
      <c r="R221" s="297">
        <f t="shared" si="150"/>
        <v>0</v>
      </c>
      <c r="S221" s="297">
        <f t="shared" si="151"/>
        <v>0</v>
      </c>
      <c r="T221" s="297">
        <f t="shared" si="152"/>
        <v>0</v>
      </c>
      <c r="U221" s="297">
        <f t="shared" si="153"/>
        <v>0</v>
      </c>
      <c r="V221" s="302">
        <f t="shared" si="154"/>
        <v>0</v>
      </c>
      <c r="W221" s="303">
        <f t="shared" si="155"/>
        <v>0</v>
      </c>
      <c r="X221" s="268"/>
    </row>
    <row r="222" spans="1:24" ht="15.75" outlineLevel="1" thickTop="1">
      <c r="A222" s="354"/>
      <c r="B222" s="340"/>
      <c r="C222" s="521"/>
      <c r="D222" s="397" t="s">
        <v>77</v>
      </c>
      <c r="E222" s="373"/>
      <c r="F222" s="374" t="s">
        <v>12</v>
      </c>
      <c r="G222" s="74">
        <f>'ГСЮра без пил МГРП'!G222</f>
        <v>131901.42645897917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7"/>
        <v>0</v>
      </c>
      <c r="P222" s="297">
        <f t="shared" si="148"/>
        <v>0</v>
      </c>
      <c r="Q222" s="297">
        <f t="shared" si="149"/>
        <v>0</v>
      </c>
      <c r="R222" s="297">
        <f t="shared" si="150"/>
        <v>0</v>
      </c>
      <c r="S222" s="297">
        <f t="shared" si="151"/>
        <v>0</v>
      </c>
      <c r="T222" s="297">
        <f t="shared" si="152"/>
        <v>0</v>
      </c>
      <c r="U222" s="297">
        <f t="shared" si="153"/>
        <v>263802.85291795834</v>
      </c>
      <c r="V222" s="302">
        <f t="shared" si="154"/>
        <v>2</v>
      </c>
      <c r="W222" s="303">
        <f t="shared" si="155"/>
        <v>263802.85291795834</v>
      </c>
      <c r="X222" s="268"/>
    </row>
    <row r="223" spans="1:24" outlineLevel="1">
      <c r="A223" s="354"/>
      <c r="B223" s="340"/>
      <c r="C223" s="521"/>
      <c r="D223" s="397"/>
      <c r="E223" s="373"/>
      <c r="F223" s="374"/>
      <c r="G223" s="75"/>
      <c r="H223" s="32"/>
      <c r="I223" s="33"/>
      <c r="J223" s="33"/>
      <c r="K223" s="33"/>
      <c r="L223" s="33"/>
      <c r="M223" s="33"/>
      <c r="N223" s="33"/>
      <c r="O223" s="297">
        <f t="shared" ref="O223:O230" si="157">H223*G223</f>
        <v>0</v>
      </c>
      <c r="P223" s="297">
        <f t="shared" ref="P223:P230" si="158">I223*G223</f>
        <v>0</v>
      </c>
      <c r="Q223" s="297">
        <f t="shared" ref="Q223:Q230" si="159">J223*G223</f>
        <v>0</v>
      </c>
      <c r="R223" s="297">
        <f t="shared" ref="R223:R230" si="160">K223*G223</f>
        <v>0</v>
      </c>
      <c r="S223" s="297">
        <f t="shared" ref="S223:S230" si="161">L223*G223</f>
        <v>0</v>
      </c>
      <c r="T223" s="297">
        <f t="shared" ref="T223:T230" si="162">M223*G223</f>
        <v>0</v>
      </c>
      <c r="U223" s="297">
        <f t="shared" ref="U223:U230" si="163">N223*G223</f>
        <v>0</v>
      </c>
      <c r="V223" s="302">
        <f t="shared" ref="V223:V230" si="164">SUM(H223:N223)</f>
        <v>0</v>
      </c>
      <c r="W223" s="303">
        <f t="shared" ref="W223:W230" si="165">SUM(O223:U223)</f>
        <v>0</v>
      </c>
      <c r="X223" s="268"/>
    </row>
    <row r="224" spans="1:24" outlineLevel="1">
      <c r="A224" s="354"/>
      <c r="B224" s="340"/>
      <c r="C224" s="521"/>
      <c r="D224" s="397"/>
      <c r="E224" s="373"/>
      <c r="F224" s="374"/>
      <c r="G224" s="75"/>
      <c r="H224" s="32"/>
      <c r="I224" s="33"/>
      <c r="J224" s="33"/>
      <c r="K224" s="33"/>
      <c r="L224" s="33"/>
      <c r="M224" s="33"/>
      <c r="N224" s="33"/>
      <c r="O224" s="297">
        <f t="shared" si="157"/>
        <v>0</v>
      </c>
      <c r="P224" s="297">
        <f t="shared" si="158"/>
        <v>0</v>
      </c>
      <c r="Q224" s="297">
        <f t="shared" si="159"/>
        <v>0</v>
      </c>
      <c r="R224" s="297">
        <f t="shared" si="160"/>
        <v>0</v>
      </c>
      <c r="S224" s="297">
        <f t="shared" si="161"/>
        <v>0</v>
      </c>
      <c r="T224" s="297">
        <f t="shared" si="162"/>
        <v>0</v>
      </c>
      <c r="U224" s="297">
        <f t="shared" si="163"/>
        <v>0</v>
      </c>
      <c r="V224" s="302">
        <f t="shared" si="164"/>
        <v>0</v>
      </c>
      <c r="W224" s="303">
        <f t="shared" si="165"/>
        <v>0</v>
      </c>
      <c r="X224" s="268"/>
    </row>
    <row r="225" spans="1:24" outlineLevel="1">
      <c r="A225" s="354"/>
      <c r="B225" s="340"/>
      <c r="C225" s="521"/>
      <c r="D225" s="397"/>
      <c r="E225" s="373"/>
      <c r="F225" s="374"/>
      <c r="G225" s="75"/>
      <c r="H225" s="32"/>
      <c r="I225" s="33"/>
      <c r="J225" s="33"/>
      <c r="K225" s="33"/>
      <c r="L225" s="33"/>
      <c r="M225" s="33"/>
      <c r="N225" s="33"/>
      <c r="O225" s="297">
        <f t="shared" si="157"/>
        <v>0</v>
      </c>
      <c r="P225" s="297">
        <f t="shared" si="158"/>
        <v>0</v>
      </c>
      <c r="Q225" s="297">
        <f t="shared" si="159"/>
        <v>0</v>
      </c>
      <c r="R225" s="297">
        <f t="shared" si="160"/>
        <v>0</v>
      </c>
      <c r="S225" s="297">
        <f t="shared" si="161"/>
        <v>0</v>
      </c>
      <c r="T225" s="297">
        <f t="shared" si="162"/>
        <v>0</v>
      </c>
      <c r="U225" s="297">
        <f t="shared" si="163"/>
        <v>0</v>
      </c>
      <c r="V225" s="302">
        <f t="shared" si="164"/>
        <v>0</v>
      </c>
      <c r="W225" s="303">
        <f t="shared" si="165"/>
        <v>0</v>
      </c>
      <c r="X225" s="268"/>
    </row>
    <row r="226" spans="1:24" outlineLevel="1">
      <c r="A226" s="354"/>
      <c r="B226" s="340"/>
      <c r="C226" s="521"/>
      <c r="D226" s="397"/>
      <c r="E226" s="373"/>
      <c r="F226" s="374"/>
      <c r="G226" s="75"/>
      <c r="H226" s="32"/>
      <c r="I226" s="33"/>
      <c r="J226" s="33"/>
      <c r="K226" s="33"/>
      <c r="L226" s="33"/>
      <c r="M226" s="33"/>
      <c r="N226" s="33"/>
      <c r="O226" s="297">
        <f t="shared" si="157"/>
        <v>0</v>
      </c>
      <c r="P226" s="297">
        <f t="shared" si="158"/>
        <v>0</v>
      </c>
      <c r="Q226" s="297">
        <f t="shared" si="159"/>
        <v>0</v>
      </c>
      <c r="R226" s="297">
        <f t="shared" si="160"/>
        <v>0</v>
      </c>
      <c r="S226" s="297">
        <f t="shared" si="161"/>
        <v>0</v>
      </c>
      <c r="T226" s="297">
        <f t="shared" si="162"/>
        <v>0</v>
      </c>
      <c r="U226" s="297">
        <f t="shared" si="163"/>
        <v>0</v>
      </c>
      <c r="V226" s="302">
        <f t="shared" si="164"/>
        <v>0</v>
      </c>
      <c r="W226" s="303">
        <f t="shared" si="165"/>
        <v>0</v>
      </c>
      <c r="X226" s="268"/>
    </row>
    <row r="227" spans="1:24" outlineLevel="1">
      <c r="A227" s="354"/>
      <c r="B227" s="340"/>
      <c r="C227" s="521"/>
      <c r="D227" s="397"/>
      <c r="E227" s="373"/>
      <c r="F227" s="374"/>
      <c r="G227" s="75"/>
      <c r="H227" s="32"/>
      <c r="I227" s="33"/>
      <c r="J227" s="33"/>
      <c r="K227" s="33"/>
      <c r="L227" s="33"/>
      <c r="M227" s="33"/>
      <c r="N227" s="33"/>
      <c r="O227" s="297">
        <f t="shared" si="157"/>
        <v>0</v>
      </c>
      <c r="P227" s="297">
        <f t="shared" si="158"/>
        <v>0</v>
      </c>
      <c r="Q227" s="297">
        <f t="shared" si="159"/>
        <v>0</v>
      </c>
      <c r="R227" s="297">
        <f t="shared" si="160"/>
        <v>0</v>
      </c>
      <c r="S227" s="297">
        <f t="shared" si="161"/>
        <v>0</v>
      </c>
      <c r="T227" s="297">
        <f t="shared" si="162"/>
        <v>0</v>
      </c>
      <c r="U227" s="297">
        <f t="shared" si="163"/>
        <v>0</v>
      </c>
      <c r="V227" s="302">
        <f t="shared" si="164"/>
        <v>0</v>
      </c>
      <c r="W227" s="303">
        <f t="shared" si="165"/>
        <v>0</v>
      </c>
      <c r="X227" s="268"/>
    </row>
    <row r="228" spans="1:24" outlineLevel="1">
      <c r="A228" s="354"/>
      <c r="B228" s="340"/>
      <c r="C228" s="521"/>
      <c r="D228" s="397"/>
      <c r="E228" s="373"/>
      <c r="F228" s="374"/>
      <c r="G228" s="75"/>
      <c r="H228" s="32"/>
      <c r="I228" s="33"/>
      <c r="J228" s="33"/>
      <c r="K228" s="33"/>
      <c r="L228" s="33"/>
      <c r="M228" s="33"/>
      <c r="N228" s="33"/>
      <c r="O228" s="297">
        <f t="shared" si="157"/>
        <v>0</v>
      </c>
      <c r="P228" s="297">
        <f t="shared" si="158"/>
        <v>0</v>
      </c>
      <c r="Q228" s="297">
        <f t="shared" si="159"/>
        <v>0</v>
      </c>
      <c r="R228" s="297">
        <f t="shared" si="160"/>
        <v>0</v>
      </c>
      <c r="S228" s="297">
        <f t="shared" si="161"/>
        <v>0</v>
      </c>
      <c r="T228" s="297">
        <f t="shared" si="162"/>
        <v>0</v>
      </c>
      <c r="U228" s="297">
        <f t="shared" si="163"/>
        <v>0</v>
      </c>
      <c r="V228" s="302">
        <f t="shared" si="164"/>
        <v>0</v>
      </c>
      <c r="W228" s="303">
        <f t="shared" si="165"/>
        <v>0</v>
      </c>
      <c r="X228" s="268"/>
    </row>
    <row r="229" spans="1:24" outlineLevel="1">
      <c r="A229" s="354"/>
      <c r="B229" s="340"/>
      <c r="C229" s="521"/>
      <c r="D229" s="397"/>
      <c r="E229" s="373"/>
      <c r="F229" s="374"/>
      <c r="G229" s="75"/>
      <c r="H229" s="32"/>
      <c r="I229" s="33"/>
      <c r="J229" s="33"/>
      <c r="K229" s="33"/>
      <c r="L229" s="33"/>
      <c r="M229" s="33"/>
      <c r="N229" s="33"/>
      <c r="O229" s="297">
        <f t="shared" si="157"/>
        <v>0</v>
      </c>
      <c r="P229" s="297">
        <f t="shared" si="158"/>
        <v>0</v>
      </c>
      <c r="Q229" s="297">
        <f t="shared" si="159"/>
        <v>0</v>
      </c>
      <c r="R229" s="297">
        <f t="shared" si="160"/>
        <v>0</v>
      </c>
      <c r="S229" s="297">
        <f t="shared" si="161"/>
        <v>0</v>
      </c>
      <c r="T229" s="297">
        <f t="shared" si="162"/>
        <v>0</v>
      </c>
      <c r="U229" s="297">
        <f t="shared" si="163"/>
        <v>0</v>
      </c>
      <c r="V229" s="302">
        <f t="shared" si="164"/>
        <v>0</v>
      </c>
      <c r="W229" s="303">
        <f t="shared" si="165"/>
        <v>0</v>
      </c>
      <c r="X229" s="268"/>
    </row>
    <row r="230" spans="1:24" ht="15.75" outlineLevel="1" thickBot="1">
      <c r="A230" s="354"/>
      <c r="B230" s="340"/>
      <c r="C230" s="555"/>
      <c r="D230" s="398"/>
      <c r="E230" s="376"/>
      <c r="F230" s="377"/>
      <c r="G230" s="80"/>
      <c r="H230" s="83"/>
      <c r="I230" s="84"/>
      <c r="J230" s="84"/>
      <c r="K230" s="84"/>
      <c r="L230" s="84"/>
      <c r="M230" s="84"/>
      <c r="N230" s="84"/>
      <c r="O230" s="306">
        <f t="shared" si="157"/>
        <v>0</v>
      </c>
      <c r="P230" s="306">
        <f t="shared" si="158"/>
        <v>0</v>
      </c>
      <c r="Q230" s="306">
        <f t="shared" si="159"/>
        <v>0</v>
      </c>
      <c r="R230" s="306">
        <f t="shared" si="160"/>
        <v>0</v>
      </c>
      <c r="S230" s="306">
        <f t="shared" si="161"/>
        <v>0</v>
      </c>
      <c r="T230" s="306">
        <f t="shared" si="162"/>
        <v>0</v>
      </c>
      <c r="U230" s="306">
        <f t="shared" si="163"/>
        <v>0</v>
      </c>
      <c r="V230" s="304">
        <f t="shared" si="164"/>
        <v>0</v>
      </c>
      <c r="W230" s="305">
        <f t="shared" si="165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/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.75" outlineLevel="1" thickTop="1">
      <c r="A233" s="341"/>
      <c r="B233" s="340"/>
      <c r="C233" s="520" t="s">
        <v>366</v>
      </c>
      <c r="D233" s="396" t="s">
        <v>51</v>
      </c>
      <c r="E233" s="373"/>
      <c r="F233" s="395" t="s">
        <v>3</v>
      </c>
      <c r="G233" s="74"/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">
        <v>52</v>
      </c>
      <c r="E234" s="373"/>
      <c r="F234" s="374" t="s">
        <v>3</v>
      </c>
      <c r="G234" s="75"/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">
        <v>2</v>
      </c>
      <c r="E235" s="376"/>
      <c r="F235" s="377" t="s">
        <v>3</v>
      </c>
      <c r="G235" s="80"/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841785.72727272729</v>
      </c>
    </row>
    <row r="237" spans="1:24" s="161" customFormat="1" ht="15.75" outlineLevel="1" collapsed="1" thickBot="1">
      <c r="A237" s="352"/>
      <c r="B237" s="353"/>
      <c r="C237" s="223"/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.75" outlineLevel="1" thickTop="1">
      <c r="A238" s="354"/>
      <c r="B238" s="340"/>
      <c r="C238" s="520" t="s">
        <v>367</v>
      </c>
      <c r="D238" s="396" t="s">
        <v>398</v>
      </c>
      <c r="E238" s="373"/>
      <c r="F238" s="371" t="s">
        <v>11</v>
      </c>
      <c r="G238" s="74">
        <f>'ГСЮра без пил МГРП'!G238</f>
        <v>24758.40374331551</v>
      </c>
      <c r="H238" s="66"/>
      <c r="I238" s="426">
        <f>I6</f>
        <v>0.68</v>
      </c>
      <c r="J238" s="426">
        <f t="shared" ref="J238:N238" si="166">J6</f>
        <v>2</v>
      </c>
      <c r="K238" s="426">
        <f t="shared" si="166"/>
        <v>2.83</v>
      </c>
      <c r="L238" s="426">
        <f t="shared" si="166"/>
        <v>10.79</v>
      </c>
      <c r="M238" s="426">
        <f t="shared" si="166"/>
        <v>7.93</v>
      </c>
      <c r="N238" s="426">
        <f t="shared" si="166"/>
        <v>9.77</v>
      </c>
      <c r="O238" s="297">
        <f>H238*G238</f>
        <v>0</v>
      </c>
      <c r="P238" s="297">
        <f>I238*G238</f>
        <v>16835.714545454546</v>
      </c>
      <c r="Q238" s="297">
        <f>J238*G238</f>
        <v>49516.80748663102</v>
      </c>
      <c r="R238" s="297">
        <f>K238*G238</f>
        <v>70066.282593582888</v>
      </c>
      <c r="S238" s="297">
        <f>L238*G238</f>
        <v>267143.17639037431</v>
      </c>
      <c r="T238" s="297">
        <f>M238*G238</f>
        <v>196334.14168449197</v>
      </c>
      <c r="U238" s="297">
        <f>N238*G238</f>
        <v>241889.60457219253</v>
      </c>
      <c r="V238" s="302">
        <f>SUM(H238:N238)</f>
        <v>34</v>
      </c>
      <c r="W238" s="303">
        <f>SUM(O238:U238)</f>
        <v>841785.72727272729</v>
      </c>
      <c r="X238" s="268"/>
    </row>
    <row r="239" spans="1:24" outlineLevel="1">
      <c r="A239" s="354"/>
      <c r="B239" s="340"/>
      <c r="C239" s="521"/>
      <c r="D239" s="398" t="s">
        <v>2</v>
      </c>
      <c r="E239" s="373"/>
      <c r="F239" s="374" t="s">
        <v>11</v>
      </c>
      <c r="G239" s="357"/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/>
      <c r="E240" s="373"/>
      <c r="F240" s="374"/>
      <c r="G240" s="357"/>
      <c r="H240" s="66"/>
      <c r="I240" s="39"/>
      <c r="J240" s="39"/>
      <c r="K240" s="39"/>
      <c r="L240" s="39"/>
      <c r="M240" s="39"/>
      <c r="N240" s="39"/>
      <c r="O240" s="297">
        <f t="shared" ref="O240:O247" si="167">H240*G240</f>
        <v>0</v>
      </c>
      <c r="P240" s="297">
        <f t="shared" ref="P240:P247" si="168">I240*G240</f>
        <v>0</v>
      </c>
      <c r="Q240" s="297">
        <f t="shared" ref="Q240:Q247" si="169">J240*G240</f>
        <v>0</v>
      </c>
      <c r="R240" s="297">
        <f t="shared" ref="R240:R247" si="170">K240*G240</f>
        <v>0</v>
      </c>
      <c r="S240" s="297">
        <f t="shared" ref="S240:S247" si="171">L240*G240</f>
        <v>0</v>
      </c>
      <c r="T240" s="297">
        <f t="shared" ref="T240:T247" si="172">M240*G240</f>
        <v>0</v>
      </c>
      <c r="U240" s="297">
        <f t="shared" ref="U240:U247" si="173">N240*G240</f>
        <v>0</v>
      </c>
      <c r="V240" s="302">
        <f t="shared" ref="V240:V247" si="174">SUM(H240:N240)</f>
        <v>0</v>
      </c>
      <c r="W240" s="303">
        <f t="shared" ref="W240:W247" si="175">SUM(O240:U240)</f>
        <v>0</v>
      </c>
      <c r="X240" s="268"/>
    </row>
    <row r="241" spans="1:24" outlineLevel="1">
      <c r="A241" s="354"/>
      <c r="B241" s="340"/>
      <c r="C241" s="521"/>
      <c r="D241" s="398"/>
      <c r="E241" s="373"/>
      <c r="F241" s="374"/>
      <c r="G241" s="357"/>
      <c r="H241" s="66"/>
      <c r="I241" s="39"/>
      <c r="J241" s="39"/>
      <c r="K241" s="39"/>
      <c r="L241" s="39"/>
      <c r="M241" s="39"/>
      <c r="N241" s="39"/>
      <c r="O241" s="297">
        <f t="shared" si="167"/>
        <v>0</v>
      </c>
      <c r="P241" s="297">
        <f t="shared" si="168"/>
        <v>0</v>
      </c>
      <c r="Q241" s="297">
        <f t="shared" si="169"/>
        <v>0</v>
      </c>
      <c r="R241" s="297">
        <f t="shared" si="170"/>
        <v>0</v>
      </c>
      <c r="S241" s="297">
        <f t="shared" si="171"/>
        <v>0</v>
      </c>
      <c r="T241" s="297">
        <f t="shared" si="172"/>
        <v>0</v>
      </c>
      <c r="U241" s="297">
        <f t="shared" si="173"/>
        <v>0</v>
      </c>
      <c r="V241" s="302">
        <f t="shared" si="174"/>
        <v>0</v>
      </c>
      <c r="W241" s="303">
        <f t="shared" si="175"/>
        <v>0</v>
      </c>
      <c r="X241" s="268"/>
    </row>
    <row r="242" spans="1:24" outlineLevel="1">
      <c r="A242" s="354"/>
      <c r="B242" s="340"/>
      <c r="C242" s="521"/>
      <c r="D242" s="398"/>
      <c r="E242" s="373"/>
      <c r="F242" s="374"/>
      <c r="G242" s="357"/>
      <c r="H242" s="66"/>
      <c r="I242" s="39"/>
      <c r="J242" s="39"/>
      <c r="K242" s="39"/>
      <c r="L242" s="39"/>
      <c r="M242" s="39"/>
      <c r="N242" s="39"/>
      <c r="O242" s="297">
        <f t="shared" si="167"/>
        <v>0</v>
      </c>
      <c r="P242" s="297">
        <f t="shared" si="168"/>
        <v>0</v>
      </c>
      <c r="Q242" s="297">
        <f t="shared" si="169"/>
        <v>0</v>
      </c>
      <c r="R242" s="297">
        <f t="shared" si="170"/>
        <v>0</v>
      </c>
      <c r="S242" s="297">
        <f t="shared" si="171"/>
        <v>0</v>
      </c>
      <c r="T242" s="297">
        <f t="shared" si="172"/>
        <v>0</v>
      </c>
      <c r="U242" s="297">
        <f t="shared" si="173"/>
        <v>0</v>
      </c>
      <c r="V242" s="302">
        <f t="shared" si="174"/>
        <v>0</v>
      </c>
      <c r="W242" s="303">
        <f t="shared" si="175"/>
        <v>0</v>
      </c>
      <c r="X242" s="268"/>
    </row>
    <row r="243" spans="1:24" outlineLevel="1">
      <c r="A243" s="354"/>
      <c r="B243" s="340"/>
      <c r="C243" s="521"/>
      <c r="D243" s="398"/>
      <c r="E243" s="373"/>
      <c r="F243" s="374"/>
      <c r="G243" s="357"/>
      <c r="H243" s="66"/>
      <c r="I243" s="39"/>
      <c r="J243" s="39"/>
      <c r="K243" s="39"/>
      <c r="L243" s="39"/>
      <c r="M243" s="39"/>
      <c r="N243" s="39"/>
      <c r="O243" s="297">
        <f t="shared" si="167"/>
        <v>0</v>
      </c>
      <c r="P243" s="297">
        <f t="shared" si="168"/>
        <v>0</v>
      </c>
      <c r="Q243" s="297">
        <f t="shared" si="169"/>
        <v>0</v>
      </c>
      <c r="R243" s="297">
        <f t="shared" si="170"/>
        <v>0</v>
      </c>
      <c r="S243" s="297">
        <f t="shared" si="171"/>
        <v>0</v>
      </c>
      <c r="T243" s="297">
        <f t="shared" si="172"/>
        <v>0</v>
      </c>
      <c r="U243" s="297">
        <f t="shared" si="173"/>
        <v>0</v>
      </c>
      <c r="V243" s="302">
        <f t="shared" si="174"/>
        <v>0</v>
      </c>
      <c r="W243" s="303">
        <f t="shared" si="175"/>
        <v>0</v>
      </c>
      <c r="X243" s="268"/>
    </row>
    <row r="244" spans="1:24" outlineLevel="1">
      <c r="A244" s="354"/>
      <c r="B244" s="340"/>
      <c r="C244" s="521"/>
      <c r="D244" s="398"/>
      <c r="E244" s="373"/>
      <c r="F244" s="374"/>
      <c r="G244" s="357"/>
      <c r="H244" s="66"/>
      <c r="I244" s="39"/>
      <c r="J244" s="39"/>
      <c r="K244" s="39"/>
      <c r="L244" s="39"/>
      <c r="M244" s="39"/>
      <c r="N244" s="39"/>
      <c r="O244" s="297">
        <f t="shared" si="167"/>
        <v>0</v>
      </c>
      <c r="P244" s="297">
        <f t="shared" si="168"/>
        <v>0</v>
      </c>
      <c r="Q244" s="297">
        <f t="shared" si="169"/>
        <v>0</v>
      </c>
      <c r="R244" s="297">
        <f t="shared" si="170"/>
        <v>0</v>
      </c>
      <c r="S244" s="297">
        <f t="shared" si="171"/>
        <v>0</v>
      </c>
      <c r="T244" s="297">
        <f t="shared" si="172"/>
        <v>0</v>
      </c>
      <c r="U244" s="297">
        <f t="shared" si="173"/>
        <v>0</v>
      </c>
      <c r="V244" s="302">
        <f t="shared" si="174"/>
        <v>0</v>
      </c>
      <c r="W244" s="303">
        <f t="shared" si="175"/>
        <v>0</v>
      </c>
      <c r="X244" s="268"/>
    </row>
    <row r="245" spans="1:24" outlineLevel="1">
      <c r="A245" s="354"/>
      <c r="B245" s="340"/>
      <c r="C245" s="521"/>
      <c r="D245" s="398"/>
      <c r="E245" s="373"/>
      <c r="F245" s="374"/>
      <c r="G245" s="357"/>
      <c r="H245" s="66"/>
      <c r="I245" s="39"/>
      <c r="J245" s="39"/>
      <c r="K245" s="39"/>
      <c r="L245" s="39"/>
      <c r="M245" s="39"/>
      <c r="N245" s="39"/>
      <c r="O245" s="297">
        <f t="shared" si="167"/>
        <v>0</v>
      </c>
      <c r="P245" s="297">
        <f t="shared" si="168"/>
        <v>0</v>
      </c>
      <c r="Q245" s="297">
        <f t="shared" si="169"/>
        <v>0</v>
      </c>
      <c r="R245" s="297">
        <f t="shared" si="170"/>
        <v>0</v>
      </c>
      <c r="S245" s="297">
        <f t="shared" si="171"/>
        <v>0</v>
      </c>
      <c r="T245" s="297">
        <f t="shared" si="172"/>
        <v>0</v>
      </c>
      <c r="U245" s="297">
        <f t="shared" si="173"/>
        <v>0</v>
      </c>
      <c r="V245" s="302">
        <f t="shared" si="174"/>
        <v>0</v>
      </c>
      <c r="W245" s="303">
        <f t="shared" si="175"/>
        <v>0</v>
      </c>
      <c r="X245" s="268"/>
    </row>
    <row r="246" spans="1:24" outlineLevel="1">
      <c r="A246" s="354"/>
      <c r="B246" s="340"/>
      <c r="C246" s="521"/>
      <c r="D246" s="398"/>
      <c r="E246" s="373"/>
      <c r="F246" s="374"/>
      <c r="G246" s="357"/>
      <c r="H246" s="66"/>
      <c r="I246" s="39"/>
      <c r="J246" s="39"/>
      <c r="K246" s="39"/>
      <c r="L246" s="39"/>
      <c r="M246" s="39"/>
      <c r="N246" s="39"/>
      <c r="O246" s="297">
        <f t="shared" si="167"/>
        <v>0</v>
      </c>
      <c r="P246" s="297">
        <f t="shared" si="168"/>
        <v>0</v>
      </c>
      <c r="Q246" s="297">
        <f t="shared" si="169"/>
        <v>0</v>
      </c>
      <c r="R246" s="297">
        <f t="shared" si="170"/>
        <v>0</v>
      </c>
      <c r="S246" s="297">
        <f t="shared" si="171"/>
        <v>0</v>
      </c>
      <c r="T246" s="297">
        <f t="shared" si="172"/>
        <v>0</v>
      </c>
      <c r="U246" s="297">
        <f t="shared" si="173"/>
        <v>0</v>
      </c>
      <c r="V246" s="302">
        <f t="shared" si="174"/>
        <v>0</v>
      </c>
      <c r="W246" s="303">
        <f t="shared" si="175"/>
        <v>0</v>
      </c>
      <c r="X246" s="268"/>
    </row>
    <row r="247" spans="1:24" ht="15.75" outlineLevel="1" thickBot="1">
      <c r="A247" s="354"/>
      <c r="B247" s="340"/>
      <c r="C247" s="522"/>
      <c r="D247" s="399"/>
      <c r="E247" s="373"/>
      <c r="F247" s="394"/>
      <c r="G247" s="73"/>
      <c r="H247" s="66"/>
      <c r="I247" s="39"/>
      <c r="J247" s="39"/>
      <c r="K247" s="39"/>
      <c r="L247" s="39"/>
      <c r="M247" s="39"/>
      <c r="N247" s="39"/>
      <c r="O247" s="297">
        <f t="shared" si="167"/>
        <v>0</v>
      </c>
      <c r="P247" s="297">
        <f t="shared" si="168"/>
        <v>0</v>
      </c>
      <c r="Q247" s="297">
        <f t="shared" si="169"/>
        <v>0</v>
      </c>
      <c r="R247" s="297">
        <f t="shared" si="170"/>
        <v>0</v>
      </c>
      <c r="S247" s="297">
        <f t="shared" si="171"/>
        <v>0</v>
      </c>
      <c r="T247" s="297">
        <f t="shared" si="172"/>
        <v>0</v>
      </c>
      <c r="U247" s="297">
        <f t="shared" si="173"/>
        <v>0</v>
      </c>
      <c r="V247" s="302">
        <f t="shared" si="174"/>
        <v>0</v>
      </c>
      <c r="W247" s="303">
        <f t="shared" si="175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12017192.310201375</v>
      </c>
    </row>
    <row r="249" spans="1:24" s="161" customFormat="1" ht="15.75" outlineLevel="1" collapsed="1" thickBot="1">
      <c r="A249" s="355"/>
      <c r="B249" s="353"/>
      <c r="C249" s="223"/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.75" outlineLevel="1" thickTop="1">
      <c r="A250" s="341"/>
      <c r="B250" s="340"/>
      <c r="C250" s="520" t="s">
        <v>368</v>
      </c>
      <c r="D250" s="396" t="s">
        <v>395</v>
      </c>
      <c r="E250" s="373"/>
      <c r="F250" s="371"/>
      <c r="G250" s="74">
        <f>'ГСЮра без пил МГРП'!G250</f>
        <v>3370037.6356559205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6">H250*G250</f>
        <v>3370037.6356559205</v>
      </c>
      <c r="P250" s="297">
        <f t="shared" ref="P250:P264" si="177">I250*G250</f>
        <v>0</v>
      </c>
      <c r="Q250" s="297">
        <f t="shared" ref="Q250:Q264" si="178">J250*G250</f>
        <v>0</v>
      </c>
      <c r="R250" s="297">
        <f t="shared" ref="R250:R264" si="179">K250*G250</f>
        <v>0</v>
      </c>
      <c r="S250" s="297">
        <f t="shared" ref="S250:S264" si="180">L250*G250</f>
        <v>0</v>
      </c>
      <c r="T250" s="297">
        <f t="shared" ref="T250:T264" si="181">M250*G250</f>
        <v>0</v>
      </c>
      <c r="U250" s="297">
        <f t="shared" ref="U250:U264" si="182">N250*G250</f>
        <v>0</v>
      </c>
      <c r="V250" s="302">
        <f t="shared" ref="V250:V264" si="183">SUM(H250:N250)</f>
        <v>1</v>
      </c>
      <c r="W250" s="303">
        <f t="shared" ref="W250:W264" si="184">SUM(O250:U250)</f>
        <v>3370037.6356559205</v>
      </c>
      <c r="X250" s="268"/>
    </row>
    <row r="251" spans="1:24" outlineLevel="1">
      <c r="A251" s="341"/>
      <c r="B251" s="340"/>
      <c r="C251" s="521"/>
      <c r="D251" s="397" t="s">
        <v>217</v>
      </c>
      <c r="E251" s="373"/>
      <c r="F251" s="374"/>
      <c r="G251" s="75"/>
      <c r="H251" s="66"/>
      <c r="I251" s="39"/>
      <c r="J251" s="39"/>
      <c r="K251" s="39"/>
      <c r="L251" s="39"/>
      <c r="M251" s="39"/>
      <c r="N251" s="39"/>
      <c r="O251" s="297">
        <f t="shared" si="176"/>
        <v>0</v>
      </c>
      <c r="P251" s="297">
        <f t="shared" si="177"/>
        <v>0</v>
      </c>
      <c r="Q251" s="297">
        <f t="shared" si="178"/>
        <v>0</v>
      </c>
      <c r="R251" s="297">
        <f t="shared" si="179"/>
        <v>0</v>
      </c>
      <c r="S251" s="297">
        <f t="shared" si="180"/>
        <v>0</v>
      </c>
      <c r="T251" s="297">
        <f t="shared" si="181"/>
        <v>0</v>
      </c>
      <c r="U251" s="297">
        <f t="shared" si="182"/>
        <v>0</v>
      </c>
      <c r="V251" s="302">
        <f t="shared" si="183"/>
        <v>0</v>
      </c>
      <c r="W251" s="303">
        <f t="shared" si="184"/>
        <v>0</v>
      </c>
      <c r="X251" s="268"/>
    </row>
    <row r="252" spans="1:24" outlineLevel="1">
      <c r="A252" s="341"/>
      <c r="B252" s="340"/>
      <c r="C252" s="521"/>
      <c r="D252" s="397" t="s">
        <v>217</v>
      </c>
      <c r="E252" s="373"/>
      <c r="F252" s="374"/>
      <c r="G252" s="75"/>
      <c r="H252" s="66"/>
      <c r="I252" s="39"/>
      <c r="J252" s="39"/>
      <c r="K252" s="39"/>
      <c r="L252" s="39"/>
      <c r="M252" s="39"/>
      <c r="N252" s="39"/>
      <c r="O252" s="297">
        <f t="shared" si="176"/>
        <v>0</v>
      </c>
      <c r="P252" s="297">
        <f t="shared" si="177"/>
        <v>0</v>
      </c>
      <c r="Q252" s="297">
        <f t="shared" si="178"/>
        <v>0</v>
      </c>
      <c r="R252" s="297">
        <f t="shared" si="179"/>
        <v>0</v>
      </c>
      <c r="S252" s="297">
        <f t="shared" si="180"/>
        <v>0</v>
      </c>
      <c r="T252" s="297">
        <f t="shared" si="181"/>
        <v>0</v>
      </c>
      <c r="U252" s="297">
        <f t="shared" si="182"/>
        <v>0</v>
      </c>
      <c r="V252" s="302">
        <f t="shared" si="183"/>
        <v>0</v>
      </c>
      <c r="W252" s="303">
        <f t="shared" si="184"/>
        <v>0</v>
      </c>
      <c r="X252" s="268"/>
    </row>
    <row r="253" spans="1:24" outlineLevel="1">
      <c r="A253" s="341"/>
      <c r="B253" s="340"/>
      <c r="C253" s="521"/>
      <c r="D253" s="397" t="s">
        <v>217</v>
      </c>
      <c r="E253" s="373"/>
      <c r="F253" s="374"/>
      <c r="G253" s="75"/>
      <c r="H253" s="66"/>
      <c r="I253" s="39"/>
      <c r="J253" s="39"/>
      <c r="K253" s="39"/>
      <c r="L253" s="39"/>
      <c r="M253" s="39"/>
      <c r="N253" s="39"/>
      <c r="O253" s="297">
        <f t="shared" si="176"/>
        <v>0</v>
      </c>
      <c r="P253" s="297">
        <f t="shared" si="177"/>
        <v>0</v>
      </c>
      <c r="Q253" s="297">
        <f t="shared" si="178"/>
        <v>0</v>
      </c>
      <c r="R253" s="297">
        <f t="shared" si="179"/>
        <v>0</v>
      </c>
      <c r="S253" s="297">
        <f t="shared" si="180"/>
        <v>0</v>
      </c>
      <c r="T253" s="297">
        <f t="shared" si="181"/>
        <v>0</v>
      </c>
      <c r="U253" s="297">
        <f t="shared" si="182"/>
        <v>0</v>
      </c>
      <c r="V253" s="302">
        <f t="shared" si="183"/>
        <v>0</v>
      </c>
      <c r="W253" s="303">
        <f t="shared" si="184"/>
        <v>0</v>
      </c>
      <c r="X253" s="268"/>
    </row>
    <row r="254" spans="1:24" outlineLevel="1">
      <c r="A254" s="341"/>
      <c r="B254" s="340"/>
      <c r="C254" s="521"/>
      <c r="D254" s="397" t="s">
        <v>217</v>
      </c>
      <c r="E254" s="373"/>
      <c r="F254" s="374"/>
      <c r="G254" s="75"/>
      <c r="H254" s="66"/>
      <c r="I254" s="39"/>
      <c r="J254" s="39"/>
      <c r="K254" s="39"/>
      <c r="L254" s="39"/>
      <c r="M254" s="39"/>
      <c r="N254" s="39"/>
      <c r="O254" s="297">
        <f t="shared" si="176"/>
        <v>0</v>
      </c>
      <c r="P254" s="297">
        <f t="shared" si="177"/>
        <v>0</v>
      </c>
      <c r="Q254" s="297">
        <f t="shared" si="178"/>
        <v>0</v>
      </c>
      <c r="R254" s="297">
        <f t="shared" si="179"/>
        <v>0</v>
      </c>
      <c r="S254" s="297">
        <f t="shared" si="180"/>
        <v>0</v>
      </c>
      <c r="T254" s="297">
        <f t="shared" si="181"/>
        <v>0</v>
      </c>
      <c r="U254" s="297">
        <f t="shared" si="182"/>
        <v>0</v>
      </c>
      <c r="V254" s="302">
        <f t="shared" si="183"/>
        <v>0</v>
      </c>
      <c r="W254" s="303">
        <f t="shared" si="184"/>
        <v>0</v>
      </c>
      <c r="X254" s="268"/>
    </row>
    <row r="255" spans="1:24" outlineLevel="1">
      <c r="A255" s="341"/>
      <c r="B255" s="340"/>
      <c r="C255" s="521"/>
      <c r="D255" s="397" t="s">
        <v>217</v>
      </c>
      <c r="E255" s="373"/>
      <c r="F255" s="374"/>
      <c r="G255" s="75"/>
      <c r="H255" s="66"/>
      <c r="I255" s="39"/>
      <c r="J255" s="39"/>
      <c r="K255" s="39"/>
      <c r="L255" s="39"/>
      <c r="M255" s="39"/>
      <c r="N255" s="39"/>
      <c r="O255" s="297">
        <f t="shared" si="176"/>
        <v>0</v>
      </c>
      <c r="P255" s="297">
        <f t="shared" si="177"/>
        <v>0</v>
      </c>
      <c r="Q255" s="297">
        <f t="shared" si="178"/>
        <v>0</v>
      </c>
      <c r="R255" s="297">
        <f t="shared" si="179"/>
        <v>0</v>
      </c>
      <c r="S255" s="297">
        <f t="shared" si="180"/>
        <v>0</v>
      </c>
      <c r="T255" s="297">
        <f t="shared" si="181"/>
        <v>0</v>
      </c>
      <c r="U255" s="297">
        <f t="shared" si="182"/>
        <v>0</v>
      </c>
      <c r="V255" s="302">
        <f t="shared" si="183"/>
        <v>0</v>
      </c>
      <c r="W255" s="303">
        <f t="shared" si="184"/>
        <v>0</v>
      </c>
      <c r="X255" s="268"/>
    </row>
    <row r="256" spans="1:24" outlineLevel="1">
      <c r="A256" s="341"/>
      <c r="B256" s="340"/>
      <c r="C256" s="521"/>
      <c r="D256" s="397" t="s">
        <v>217</v>
      </c>
      <c r="E256" s="373"/>
      <c r="F256" s="374"/>
      <c r="G256" s="75"/>
      <c r="H256" s="66"/>
      <c r="I256" s="39"/>
      <c r="J256" s="39"/>
      <c r="K256" s="39"/>
      <c r="L256" s="39"/>
      <c r="M256" s="39"/>
      <c r="N256" s="39"/>
      <c r="O256" s="297">
        <f t="shared" si="176"/>
        <v>0</v>
      </c>
      <c r="P256" s="297">
        <f t="shared" si="177"/>
        <v>0</v>
      </c>
      <c r="Q256" s="297">
        <f t="shared" si="178"/>
        <v>0</v>
      </c>
      <c r="R256" s="297">
        <f t="shared" si="179"/>
        <v>0</v>
      </c>
      <c r="S256" s="297">
        <f t="shared" si="180"/>
        <v>0</v>
      </c>
      <c r="T256" s="297">
        <f t="shared" si="181"/>
        <v>0</v>
      </c>
      <c r="U256" s="297">
        <f t="shared" si="182"/>
        <v>0</v>
      </c>
      <c r="V256" s="302">
        <f t="shared" si="183"/>
        <v>0</v>
      </c>
      <c r="W256" s="303">
        <f t="shared" si="184"/>
        <v>0</v>
      </c>
      <c r="X256" s="268"/>
    </row>
    <row r="257" spans="1:24" outlineLevel="1">
      <c r="A257" s="341"/>
      <c r="B257" s="340"/>
      <c r="C257" s="521"/>
      <c r="D257" s="397" t="s">
        <v>217</v>
      </c>
      <c r="E257" s="373"/>
      <c r="F257" s="374"/>
      <c r="G257" s="75"/>
      <c r="H257" s="66"/>
      <c r="I257" s="39"/>
      <c r="J257" s="39"/>
      <c r="K257" s="39"/>
      <c r="L257" s="39"/>
      <c r="M257" s="39"/>
      <c r="N257" s="39"/>
      <c r="O257" s="297">
        <f t="shared" si="176"/>
        <v>0</v>
      </c>
      <c r="P257" s="297">
        <f t="shared" si="177"/>
        <v>0</v>
      </c>
      <c r="Q257" s="297">
        <f t="shared" si="178"/>
        <v>0</v>
      </c>
      <c r="R257" s="297">
        <f t="shared" si="179"/>
        <v>0</v>
      </c>
      <c r="S257" s="297">
        <f t="shared" si="180"/>
        <v>0</v>
      </c>
      <c r="T257" s="297">
        <f t="shared" si="181"/>
        <v>0</v>
      </c>
      <c r="U257" s="297">
        <f t="shared" si="182"/>
        <v>0</v>
      </c>
      <c r="V257" s="302">
        <f t="shared" si="183"/>
        <v>0</v>
      </c>
      <c r="W257" s="303">
        <f t="shared" si="184"/>
        <v>0</v>
      </c>
      <c r="X257" s="268"/>
    </row>
    <row r="258" spans="1:24" outlineLevel="1">
      <c r="A258" s="341"/>
      <c r="B258" s="340"/>
      <c r="C258" s="521"/>
      <c r="D258" s="397" t="s">
        <v>217</v>
      </c>
      <c r="E258" s="373"/>
      <c r="F258" s="374"/>
      <c r="G258" s="75"/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81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">
        <v>217</v>
      </c>
      <c r="E259" s="373"/>
      <c r="F259" s="374"/>
      <c r="G259" s="75"/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81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">
        <v>217</v>
      </c>
      <c r="E260" s="373"/>
      <c r="F260" s="374"/>
      <c r="G260" s="75"/>
      <c r="H260" s="66"/>
      <c r="I260" s="39"/>
      <c r="J260" s="39"/>
      <c r="K260" s="39"/>
      <c r="L260" s="39"/>
      <c r="M260" s="39"/>
      <c r="N260" s="39"/>
      <c r="O260" s="297">
        <f t="shared" ref="O260:O263" si="185">H260*G260</f>
        <v>0</v>
      </c>
      <c r="P260" s="297">
        <f t="shared" ref="P260:P263" si="186">I260*G260</f>
        <v>0</v>
      </c>
      <c r="Q260" s="297">
        <f t="shared" ref="Q260:Q263" si="187">J260*G260</f>
        <v>0</v>
      </c>
      <c r="R260" s="297">
        <f t="shared" ref="R260:R263" si="188">K260*G260</f>
        <v>0</v>
      </c>
      <c r="S260" s="297">
        <f t="shared" ref="S260:S263" si="189">L260*G260</f>
        <v>0</v>
      </c>
      <c r="T260" s="297">
        <f t="shared" ref="T260:T263" si="190">M260*G260</f>
        <v>0</v>
      </c>
      <c r="U260" s="297">
        <f t="shared" ref="U260:U263" si="191">N260*G260</f>
        <v>0</v>
      </c>
      <c r="V260" s="302">
        <f t="shared" ref="V260:V263" si="192">SUM(H260:N260)</f>
        <v>0</v>
      </c>
      <c r="W260" s="303">
        <f t="shared" ref="W260:W263" si="193">SUM(O260:U260)</f>
        <v>0</v>
      </c>
      <c r="X260" s="268"/>
    </row>
    <row r="261" spans="1:24" outlineLevel="1">
      <c r="A261" s="341"/>
      <c r="B261" s="340"/>
      <c r="C261" s="521"/>
      <c r="D261" s="397" t="s">
        <v>217</v>
      </c>
      <c r="E261" s="373"/>
      <c r="F261" s="374"/>
      <c r="G261" s="75"/>
      <c r="H261" s="66"/>
      <c r="I261" s="39"/>
      <c r="J261" s="39"/>
      <c r="K261" s="39"/>
      <c r="L261" s="39"/>
      <c r="M261" s="39"/>
      <c r="N261" s="39"/>
      <c r="O261" s="297">
        <f t="shared" si="185"/>
        <v>0</v>
      </c>
      <c r="P261" s="297">
        <f t="shared" si="186"/>
        <v>0</v>
      </c>
      <c r="Q261" s="297">
        <f t="shared" si="187"/>
        <v>0</v>
      </c>
      <c r="R261" s="297">
        <f t="shared" si="188"/>
        <v>0</v>
      </c>
      <c r="S261" s="297">
        <f t="shared" si="189"/>
        <v>0</v>
      </c>
      <c r="T261" s="297">
        <f t="shared" si="190"/>
        <v>0</v>
      </c>
      <c r="U261" s="297">
        <f t="shared" si="191"/>
        <v>0</v>
      </c>
      <c r="V261" s="302">
        <f t="shared" si="192"/>
        <v>0</v>
      </c>
      <c r="W261" s="303">
        <f t="shared" si="193"/>
        <v>0</v>
      </c>
      <c r="X261" s="268"/>
    </row>
    <row r="262" spans="1:24" outlineLevel="1">
      <c r="A262" s="341"/>
      <c r="B262" s="340"/>
      <c r="C262" s="521"/>
      <c r="D262" s="397" t="s">
        <v>217</v>
      </c>
      <c r="E262" s="373"/>
      <c r="F262" s="374"/>
      <c r="G262" s="75"/>
      <c r="H262" s="66"/>
      <c r="I262" s="39"/>
      <c r="J262" s="39"/>
      <c r="K262" s="39"/>
      <c r="L262" s="39"/>
      <c r="M262" s="39"/>
      <c r="N262" s="39"/>
      <c r="O262" s="297">
        <f t="shared" si="185"/>
        <v>0</v>
      </c>
      <c r="P262" s="297">
        <f t="shared" si="186"/>
        <v>0</v>
      </c>
      <c r="Q262" s="297">
        <f t="shared" si="187"/>
        <v>0</v>
      </c>
      <c r="R262" s="297">
        <f t="shared" si="188"/>
        <v>0</v>
      </c>
      <c r="S262" s="297">
        <f t="shared" si="189"/>
        <v>0</v>
      </c>
      <c r="T262" s="297">
        <f t="shared" si="190"/>
        <v>0</v>
      </c>
      <c r="U262" s="297">
        <f t="shared" si="191"/>
        <v>0</v>
      </c>
      <c r="V262" s="302">
        <f t="shared" si="192"/>
        <v>0</v>
      </c>
      <c r="W262" s="303">
        <f t="shared" si="193"/>
        <v>0</v>
      </c>
      <c r="X262" s="268"/>
    </row>
    <row r="263" spans="1:24" outlineLevel="1">
      <c r="A263" s="341"/>
      <c r="B263" s="340"/>
      <c r="C263" s="521"/>
      <c r="D263" s="397" t="s">
        <v>217</v>
      </c>
      <c r="E263" s="373"/>
      <c r="F263" s="374"/>
      <c r="G263" s="75"/>
      <c r="H263" s="66"/>
      <c r="I263" s="39"/>
      <c r="J263" s="39"/>
      <c r="K263" s="39"/>
      <c r="L263" s="39"/>
      <c r="M263" s="39"/>
      <c r="N263" s="39"/>
      <c r="O263" s="297">
        <f t="shared" si="185"/>
        <v>0</v>
      </c>
      <c r="P263" s="297">
        <f t="shared" si="186"/>
        <v>0</v>
      </c>
      <c r="Q263" s="297">
        <f t="shared" si="187"/>
        <v>0</v>
      </c>
      <c r="R263" s="297">
        <f t="shared" si="188"/>
        <v>0</v>
      </c>
      <c r="S263" s="297">
        <f t="shared" si="189"/>
        <v>0</v>
      </c>
      <c r="T263" s="297">
        <f t="shared" si="190"/>
        <v>0</v>
      </c>
      <c r="U263" s="297">
        <f t="shared" si="191"/>
        <v>0</v>
      </c>
      <c r="V263" s="302">
        <f t="shared" si="192"/>
        <v>0</v>
      </c>
      <c r="W263" s="303">
        <f t="shared" si="193"/>
        <v>0</v>
      </c>
      <c r="X263" s="268"/>
    </row>
    <row r="264" spans="1:24" ht="15.75" outlineLevel="1" thickBot="1">
      <c r="A264" s="341"/>
      <c r="B264" s="340"/>
      <c r="C264" s="522"/>
      <c r="D264" s="399" t="s">
        <v>217</v>
      </c>
      <c r="E264" s="373"/>
      <c r="F264" s="377"/>
      <c r="G264" s="73"/>
      <c r="H264" s="66"/>
      <c r="I264" s="39"/>
      <c r="J264" s="39"/>
      <c r="K264" s="39"/>
      <c r="L264" s="39"/>
      <c r="M264" s="39"/>
      <c r="N264" s="39"/>
      <c r="O264" s="297">
        <f t="shared" si="176"/>
        <v>0</v>
      </c>
      <c r="P264" s="297">
        <f t="shared" si="177"/>
        <v>0</v>
      </c>
      <c r="Q264" s="297">
        <f t="shared" si="178"/>
        <v>0</v>
      </c>
      <c r="R264" s="297">
        <f t="shared" si="179"/>
        <v>0</v>
      </c>
      <c r="S264" s="297">
        <f t="shared" si="180"/>
        <v>0</v>
      </c>
      <c r="T264" s="297">
        <f t="shared" si="181"/>
        <v>0</v>
      </c>
      <c r="U264" s="297">
        <f t="shared" si="182"/>
        <v>0</v>
      </c>
      <c r="V264" s="302">
        <f t="shared" si="183"/>
        <v>0</v>
      </c>
      <c r="W264" s="303">
        <f t="shared" si="184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/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30" customHeight="1" outlineLevel="1" thickTop="1">
      <c r="A267" s="341"/>
      <c r="B267" s="340"/>
      <c r="C267" s="520" t="s">
        <v>369</v>
      </c>
      <c r="D267" s="400" t="s">
        <v>63</v>
      </c>
      <c r="E267" s="373"/>
      <c r="F267" s="401" t="s">
        <v>12</v>
      </c>
      <c r="G267" s="358"/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">
        <v>65</v>
      </c>
      <c r="E268" s="373"/>
      <c r="F268" s="377" t="s">
        <v>12</v>
      </c>
      <c r="G268" s="357"/>
      <c r="H268" s="66"/>
      <c r="I268" s="39"/>
      <c r="J268" s="39"/>
      <c r="K268" s="39"/>
      <c r="L268" s="39"/>
      <c r="M268" s="39"/>
      <c r="N268" s="39"/>
      <c r="O268" s="297">
        <f t="shared" ref="O268:O272" si="194">H268*G268</f>
        <v>0</v>
      </c>
      <c r="P268" s="297">
        <f t="shared" ref="P268:P272" si="195">I268*G268</f>
        <v>0</v>
      </c>
      <c r="Q268" s="297">
        <f t="shared" ref="Q268:Q272" si="196">J268*G268</f>
        <v>0</v>
      </c>
      <c r="R268" s="297">
        <f t="shared" ref="R268:R272" si="197">K268*G268</f>
        <v>0</v>
      </c>
      <c r="S268" s="297">
        <f t="shared" ref="S268:S272" si="198">L268*G268</f>
        <v>0</v>
      </c>
      <c r="T268" s="297">
        <f t="shared" ref="T268:T272" si="199">M268*G268</f>
        <v>0</v>
      </c>
      <c r="U268" s="297">
        <f t="shared" ref="U268:U272" si="200">N268*G268</f>
        <v>0</v>
      </c>
      <c r="V268" s="302">
        <f t="shared" ref="V268:V272" si="201">SUM(H268:N268)</f>
        <v>0</v>
      </c>
      <c r="W268" s="303">
        <f t="shared" ref="W268:W272" si="202">SUM(O268:U268)</f>
        <v>0</v>
      </c>
      <c r="X268" s="268"/>
    </row>
    <row r="269" spans="1:24" ht="15.75" outlineLevel="1" thickBot="1">
      <c r="A269" s="341"/>
      <c r="B269" s="340"/>
      <c r="C269" s="521"/>
      <c r="D269" s="397" t="s">
        <v>64</v>
      </c>
      <c r="E269" s="373"/>
      <c r="F269" s="377" t="s">
        <v>12</v>
      </c>
      <c r="G269" s="359"/>
      <c r="H269" s="66"/>
      <c r="I269" s="39"/>
      <c r="J269" s="39"/>
      <c r="K269" s="39"/>
      <c r="L269" s="39"/>
      <c r="M269" s="39"/>
      <c r="N269" s="39"/>
      <c r="O269" s="297">
        <f t="shared" si="194"/>
        <v>0</v>
      </c>
      <c r="P269" s="297">
        <f t="shared" si="195"/>
        <v>0</v>
      </c>
      <c r="Q269" s="297">
        <f t="shared" si="196"/>
        <v>0</v>
      </c>
      <c r="R269" s="297">
        <f t="shared" si="197"/>
        <v>0</v>
      </c>
      <c r="S269" s="297">
        <f t="shared" si="198"/>
        <v>0</v>
      </c>
      <c r="T269" s="297">
        <f t="shared" si="199"/>
        <v>0</v>
      </c>
      <c r="U269" s="297">
        <f t="shared" si="200"/>
        <v>0</v>
      </c>
      <c r="V269" s="302">
        <f t="shared" si="201"/>
        <v>0</v>
      </c>
      <c r="W269" s="303">
        <f t="shared" si="202"/>
        <v>0</v>
      </c>
      <c r="X269" s="268"/>
    </row>
    <row r="270" spans="1:24" ht="15.75" outlineLevel="1" thickTop="1">
      <c r="A270" s="341"/>
      <c r="B270" s="340"/>
      <c r="C270" s="521"/>
      <c r="D270" s="398" t="s">
        <v>66</v>
      </c>
      <c r="E270" s="373"/>
      <c r="F270" s="377" t="s">
        <v>12</v>
      </c>
      <c r="G270" s="74">
        <f>'ГСЮра без пил МГРП'!G270</f>
        <v>8647154.6745454539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94"/>
        <v>8647154.6745454539</v>
      </c>
      <c r="P270" s="297">
        <f t="shared" si="195"/>
        <v>0</v>
      </c>
      <c r="Q270" s="297">
        <f t="shared" si="196"/>
        <v>0</v>
      </c>
      <c r="R270" s="297">
        <f t="shared" si="197"/>
        <v>0</v>
      </c>
      <c r="S270" s="297">
        <f t="shared" si="198"/>
        <v>0</v>
      </c>
      <c r="T270" s="297">
        <f t="shared" si="199"/>
        <v>0</v>
      </c>
      <c r="U270" s="297">
        <f t="shared" si="200"/>
        <v>0</v>
      </c>
      <c r="V270" s="302">
        <f t="shared" si="201"/>
        <v>1</v>
      </c>
      <c r="W270" s="303">
        <f t="shared" si="202"/>
        <v>8647154.6745454539</v>
      </c>
      <c r="X270" s="268"/>
    </row>
    <row r="271" spans="1:24" outlineLevel="1">
      <c r="A271" s="341"/>
      <c r="B271" s="340"/>
      <c r="C271" s="521"/>
      <c r="D271" s="402"/>
      <c r="E271" s="373"/>
      <c r="F271" s="377" t="s">
        <v>12</v>
      </c>
      <c r="G271" s="80"/>
      <c r="H271" s="66"/>
      <c r="I271" s="39"/>
      <c r="J271" s="39"/>
      <c r="K271" s="39"/>
      <c r="L271" s="39"/>
      <c r="M271" s="39"/>
      <c r="N271" s="39"/>
      <c r="O271" s="297">
        <f t="shared" si="194"/>
        <v>0</v>
      </c>
      <c r="P271" s="297">
        <f t="shared" si="195"/>
        <v>0</v>
      </c>
      <c r="Q271" s="297">
        <f t="shared" si="196"/>
        <v>0</v>
      </c>
      <c r="R271" s="297">
        <f t="shared" si="197"/>
        <v>0</v>
      </c>
      <c r="S271" s="297">
        <f t="shared" si="198"/>
        <v>0</v>
      </c>
      <c r="T271" s="297">
        <f t="shared" si="199"/>
        <v>0</v>
      </c>
      <c r="U271" s="297">
        <f t="shared" si="200"/>
        <v>0</v>
      </c>
      <c r="V271" s="302">
        <f t="shared" si="201"/>
        <v>0</v>
      </c>
      <c r="W271" s="303">
        <f t="shared" si="202"/>
        <v>0</v>
      </c>
      <c r="X271" s="268"/>
    </row>
    <row r="272" spans="1:24" ht="15.75" outlineLevel="1" thickBot="1">
      <c r="A272" s="341"/>
      <c r="B272" s="340"/>
      <c r="C272" s="522"/>
      <c r="D272" s="403"/>
      <c r="E272" s="373"/>
      <c r="F272" s="377" t="s">
        <v>12</v>
      </c>
      <c r="G272" s="360"/>
      <c r="H272" s="66"/>
      <c r="I272" s="39"/>
      <c r="J272" s="39"/>
      <c r="K272" s="39"/>
      <c r="L272" s="39"/>
      <c r="M272" s="39"/>
      <c r="N272" s="39"/>
      <c r="O272" s="297">
        <f t="shared" si="194"/>
        <v>0</v>
      </c>
      <c r="P272" s="297">
        <f t="shared" si="195"/>
        <v>0</v>
      </c>
      <c r="Q272" s="297">
        <f t="shared" si="196"/>
        <v>0</v>
      </c>
      <c r="R272" s="297">
        <f t="shared" si="197"/>
        <v>0</v>
      </c>
      <c r="S272" s="297">
        <f t="shared" si="198"/>
        <v>0</v>
      </c>
      <c r="T272" s="297">
        <f t="shared" si="199"/>
        <v>0</v>
      </c>
      <c r="U272" s="297">
        <f t="shared" si="200"/>
        <v>0</v>
      </c>
      <c r="V272" s="302">
        <f t="shared" si="201"/>
        <v>0</v>
      </c>
      <c r="W272" s="303">
        <f t="shared" si="202"/>
        <v>0</v>
      </c>
      <c r="X272" s="268"/>
    </row>
    <row r="273" spans="1:24" s="161" customFormat="1" ht="16.5" outlineLevel="1" thickTop="1" thickBot="1">
      <c r="A273" s="355"/>
      <c r="B273" s="353"/>
      <c r="C273" s="223"/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.75" outlineLevel="1" thickTop="1">
      <c r="A274" s="341"/>
      <c r="B274" s="340"/>
      <c r="C274" s="557" t="s">
        <v>376</v>
      </c>
      <c r="D274" s="396" t="s">
        <v>370</v>
      </c>
      <c r="E274" s="373"/>
      <c r="F274" s="395" t="s">
        <v>13</v>
      </c>
      <c r="G274" s="74"/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">
        <v>371</v>
      </c>
      <c r="E275" s="373"/>
      <c r="F275" s="374" t="s">
        <v>13</v>
      </c>
      <c r="G275" s="75"/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">
        <v>372</v>
      </c>
      <c r="E276" s="373"/>
      <c r="F276" s="374" t="s">
        <v>13</v>
      </c>
      <c r="G276" s="75"/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">
        <v>373</v>
      </c>
      <c r="E277" s="373"/>
      <c r="F277" s="374" t="s">
        <v>13</v>
      </c>
      <c r="G277" s="75"/>
      <c r="H277" s="66"/>
      <c r="I277" s="39"/>
      <c r="J277" s="39"/>
      <c r="K277" s="39"/>
      <c r="L277" s="39"/>
      <c r="M277" s="39"/>
      <c r="N277" s="39"/>
      <c r="O277" s="297">
        <f t="shared" ref="O277:O289" si="203">H277*G277</f>
        <v>0</v>
      </c>
      <c r="P277" s="297">
        <f t="shared" ref="P277:P289" si="204">I277*G277</f>
        <v>0</v>
      </c>
      <c r="Q277" s="297">
        <f t="shared" ref="Q277:Q289" si="205">J277*G277</f>
        <v>0</v>
      </c>
      <c r="R277" s="297">
        <f t="shared" ref="R277:R289" si="206">K277*G277</f>
        <v>0</v>
      </c>
      <c r="S277" s="297">
        <f t="shared" ref="S277:S289" si="207">L277*G277</f>
        <v>0</v>
      </c>
      <c r="T277" s="297">
        <f t="shared" ref="T277:T289" si="208">M277*G277</f>
        <v>0</v>
      </c>
      <c r="U277" s="297">
        <f t="shared" ref="U277:U289" si="209">N277*G277</f>
        <v>0</v>
      </c>
      <c r="V277" s="302">
        <f t="shared" ref="V277:V289" si="210">SUM(H277:N277)</f>
        <v>0</v>
      </c>
      <c r="W277" s="303">
        <f t="shared" ref="W277:W289" si="211">SUM(O277:U277)</f>
        <v>0</v>
      </c>
      <c r="X277" s="268"/>
    </row>
    <row r="278" spans="1:24" outlineLevel="1">
      <c r="A278" s="341"/>
      <c r="B278" s="340"/>
      <c r="C278" s="558"/>
      <c r="D278" s="397" t="s">
        <v>374</v>
      </c>
      <c r="E278" s="373"/>
      <c r="F278" s="374" t="s">
        <v>13</v>
      </c>
      <c r="G278" s="75"/>
      <c r="H278" s="66"/>
      <c r="I278" s="39"/>
      <c r="J278" s="39"/>
      <c r="K278" s="39"/>
      <c r="L278" s="39"/>
      <c r="M278" s="39"/>
      <c r="N278" s="39"/>
      <c r="O278" s="297">
        <f t="shared" ref="O278:O284" si="212">H278*G278</f>
        <v>0</v>
      </c>
      <c r="P278" s="297">
        <f t="shared" ref="P278:P284" si="213">I278*G278</f>
        <v>0</v>
      </c>
      <c r="Q278" s="297">
        <f t="shared" ref="Q278:Q284" si="214">J278*G278</f>
        <v>0</v>
      </c>
      <c r="R278" s="297">
        <f t="shared" ref="R278:R284" si="215">K278*G278</f>
        <v>0</v>
      </c>
      <c r="S278" s="297">
        <f t="shared" ref="S278:S284" si="216">L278*G278</f>
        <v>0</v>
      </c>
      <c r="T278" s="297">
        <f t="shared" ref="T278:T284" si="217">M278*G278</f>
        <v>0</v>
      </c>
      <c r="U278" s="297">
        <f t="shared" ref="U278:U284" si="218">N278*G278</f>
        <v>0</v>
      </c>
      <c r="V278" s="302">
        <f t="shared" ref="V278:V284" si="219">SUM(H278:N278)</f>
        <v>0</v>
      </c>
      <c r="W278" s="303">
        <f t="shared" ref="W278:W284" si="220">SUM(O278:U278)</f>
        <v>0</v>
      </c>
      <c r="X278" s="268"/>
    </row>
    <row r="279" spans="1:24" outlineLevel="1">
      <c r="A279" s="341"/>
      <c r="B279" s="340"/>
      <c r="C279" s="558"/>
      <c r="D279" s="397" t="s">
        <v>375</v>
      </c>
      <c r="E279" s="373"/>
      <c r="F279" s="374" t="s">
        <v>12</v>
      </c>
      <c r="G279" s="75"/>
      <c r="H279" s="66"/>
      <c r="I279" s="39"/>
      <c r="J279" s="39"/>
      <c r="K279" s="39"/>
      <c r="L279" s="39"/>
      <c r="M279" s="39"/>
      <c r="N279" s="39"/>
      <c r="O279" s="297">
        <f t="shared" si="212"/>
        <v>0</v>
      </c>
      <c r="P279" s="297">
        <f t="shared" si="213"/>
        <v>0</v>
      </c>
      <c r="Q279" s="297">
        <f t="shared" si="214"/>
        <v>0</v>
      </c>
      <c r="R279" s="297">
        <f t="shared" si="215"/>
        <v>0</v>
      </c>
      <c r="S279" s="297">
        <f t="shared" si="216"/>
        <v>0</v>
      </c>
      <c r="T279" s="297">
        <f t="shared" si="217"/>
        <v>0</v>
      </c>
      <c r="U279" s="297">
        <f t="shared" si="218"/>
        <v>0</v>
      </c>
      <c r="V279" s="302">
        <f t="shared" si="219"/>
        <v>0</v>
      </c>
      <c r="W279" s="303">
        <f t="shared" si="220"/>
        <v>0</v>
      </c>
      <c r="X279" s="268"/>
    </row>
    <row r="280" spans="1:24" outlineLevel="1">
      <c r="A280" s="341"/>
      <c r="B280" s="340"/>
      <c r="C280" s="558"/>
      <c r="D280" s="397"/>
      <c r="E280" s="373"/>
      <c r="F280" s="374"/>
      <c r="G280" s="75"/>
      <c r="H280" s="66"/>
      <c r="I280" s="39"/>
      <c r="J280" s="39"/>
      <c r="K280" s="39"/>
      <c r="L280" s="39"/>
      <c r="M280" s="39"/>
      <c r="N280" s="39"/>
      <c r="O280" s="297">
        <f t="shared" si="212"/>
        <v>0</v>
      </c>
      <c r="P280" s="297">
        <f t="shared" si="213"/>
        <v>0</v>
      </c>
      <c r="Q280" s="297">
        <f t="shared" si="214"/>
        <v>0</v>
      </c>
      <c r="R280" s="297">
        <f t="shared" si="215"/>
        <v>0</v>
      </c>
      <c r="S280" s="297">
        <f t="shared" si="216"/>
        <v>0</v>
      </c>
      <c r="T280" s="297">
        <f t="shared" si="217"/>
        <v>0</v>
      </c>
      <c r="U280" s="297">
        <f t="shared" si="218"/>
        <v>0</v>
      </c>
      <c r="V280" s="302">
        <f t="shared" si="219"/>
        <v>0</v>
      </c>
      <c r="W280" s="303">
        <f t="shared" si="220"/>
        <v>0</v>
      </c>
      <c r="X280" s="268"/>
    </row>
    <row r="281" spans="1:24" outlineLevel="1">
      <c r="A281" s="341"/>
      <c r="B281" s="340"/>
      <c r="C281" s="558"/>
      <c r="D281" s="397"/>
      <c r="E281" s="373"/>
      <c r="F281" s="374"/>
      <c r="G281" s="75"/>
      <c r="H281" s="66"/>
      <c r="I281" s="39"/>
      <c r="J281" s="39"/>
      <c r="K281" s="39"/>
      <c r="L281" s="39"/>
      <c r="M281" s="39"/>
      <c r="N281" s="39"/>
      <c r="O281" s="297">
        <f t="shared" si="212"/>
        <v>0</v>
      </c>
      <c r="P281" s="297">
        <f t="shared" si="213"/>
        <v>0</v>
      </c>
      <c r="Q281" s="297">
        <f t="shared" si="214"/>
        <v>0</v>
      </c>
      <c r="R281" s="297">
        <f t="shared" si="215"/>
        <v>0</v>
      </c>
      <c r="S281" s="297">
        <f t="shared" si="216"/>
        <v>0</v>
      </c>
      <c r="T281" s="297">
        <f t="shared" si="217"/>
        <v>0</v>
      </c>
      <c r="U281" s="297">
        <f t="shared" si="218"/>
        <v>0</v>
      </c>
      <c r="V281" s="302">
        <f t="shared" si="219"/>
        <v>0</v>
      </c>
      <c r="W281" s="303">
        <f t="shared" si="220"/>
        <v>0</v>
      </c>
      <c r="X281" s="268"/>
    </row>
    <row r="282" spans="1:24" outlineLevel="1">
      <c r="A282" s="341"/>
      <c r="B282" s="340"/>
      <c r="C282" s="558"/>
      <c r="D282" s="397"/>
      <c r="E282" s="373"/>
      <c r="F282" s="374"/>
      <c r="G282" s="75"/>
      <c r="H282" s="66"/>
      <c r="I282" s="39"/>
      <c r="J282" s="39"/>
      <c r="K282" s="39"/>
      <c r="L282" s="39"/>
      <c r="M282" s="39"/>
      <c r="N282" s="39"/>
      <c r="O282" s="297">
        <f t="shared" si="212"/>
        <v>0</v>
      </c>
      <c r="P282" s="297">
        <f t="shared" si="213"/>
        <v>0</v>
      </c>
      <c r="Q282" s="297">
        <f t="shared" si="214"/>
        <v>0</v>
      </c>
      <c r="R282" s="297">
        <f t="shared" si="215"/>
        <v>0</v>
      </c>
      <c r="S282" s="297">
        <f t="shared" si="216"/>
        <v>0</v>
      </c>
      <c r="T282" s="297">
        <f t="shared" si="217"/>
        <v>0</v>
      </c>
      <c r="U282" s="297">
        <f t="shared" si="218"/>
        <v>0</v>
      </c>
      <c r="V282" s="302">
        <f t="shared" si="219"/>
        <v>0</v>
      </c>
      <c r="W282" s="303">
        <f t="shared" si="220"/>
        <v>0</v>
      </c>
      <c r="X282" s="268"/>
    </row>
    <row r="283" spans="1:24" outlineLevel="1">
      <c r="A283" s="341"/>
      <c r="B283" s="340"/>
      <c r="C283" s="558"/>
      <c r="D283" s="397"/>
      <c r="E283" s="373"/>
      <c r="F283" s="374"/>
      <c r="G283" s="75"/>
      <c r="H283" s="66"/>
      <c r="I283" s="39"/>
      <c r="J283" s="39"/>
      <c r="K283" s="39"/>
      <c r="L283" s="39"/>
      <c r="M283" s="39"/>
      <c r="N283" s="39"/>
      <c r="O283" s="297">
        <f t="shared" si="212"/>
        <v>0</v>
      </c>
      <c r="P283" s="297">
        <f t="shared" si="213"/>
        <v>0</v>
      </c>
      <c r="Q283" s="297">
        <f t="shared" si="214"/>
        <v>0</v>
      </c>
      <c r="R283" s="297">
        <f t="shared" si="215"/>
        <v>0</v>
      </c>
      <c r="S283" s="297">
        <f t="shared" si="216"/>
        <v>0</v>
      </c>
      <c r="T283" s="297">
        <f t="shared" si="217"/>
        <v>0</v>
      </c>
      <c r="U283" s="297">
        <f t="shared" si="218"/>
        <v>0</v>
      </c>
      <c r="V283" s="302">
        <f t="shared" si="219"/>
        <v>0</v>
      </c>
      <c r="W283" s="303">
        <f t="shared" si="220"/>
        <v>0</v>
      </c>
      <c r="X283" s="268"/>
    </row>
    <row r="284" spans="1:24" outlineLevel="1">
      <c r="A284" s="341"/>
      <c r="B284" s="340"/>
      <c r="C284" s="558"/>
      <c r="D284" s="397"/>
      <c r="E284" s="373"/>
      <c r="F284" s="374"/>
      <c r="G284" s="75"/>
      <c r="H284" s="66"/>
      <c r="I284" s="39"/>
      <c r="J284" s="39"/>
      <c r="K284" s="39"/>
      <c r="L284" s="39"/>
      <c r="M284" s="39"/>
      <c r="N284" s="39"/>
      <c r="O284" s="297">
        <f t="shared" si="212"/>
        <v>0</v>
      </c>
      <c r="P284" s="297">
        <f t="shared" si="213"/>
        <v>0</v>
      </c>
      <c r="Q284" s="297">
        <f t="shared" si="214"/>
        <v>0</v>
      </c>
      <c r="R284" s="297">
        <f t="shared" si="215"/>
        <v>0</v>
      </c>
      <c r="S284" s="297">
        <f t="shared" si="216"/>
        <v>0</v>
      </c>
      <c r="T284" s="297">
        <f t="shared" si="217"/>
        <v>0</v>
      </c>
      <c r="U284" s="297">
        <f t="shared" si="218"/>
        <v>0</v>
      </c>
      <c r="V284" s="302">
        <f t="shared" si="219"/>
        <v>0</v>
      </c>
      <c r="W284" s="303">
        <f t="shared" si="220"/>
        <v>0</v>
      </c>
      <c r="X284" s="268"/>
    </row>
    <row r="285" spans="1:24" outlineLevel="1">
      <c r="A285" s="341"/>
      <c r="B285" s="340"/>
      <c r="C285" s="558"/>
      <c r="D285" s="397"/>
      <c r="E285" s="373"/>
      <c r="F285" s="374"/>
      <c r="G285" s="75"/>
      <c r="H285" s="66"/>
      <c r="I285" s="39"/>
      <c r="J285" s="39"/>
      <c r="K285" s="39"/>
      <c r="L285" s="39"/>
      <c r="M285" s="39"/>
      <c r="N285" s="39"/>
      <c r="O285" s="297">
        <f t="shared" si="203"/>
        <v>0</v>
      </c>
      <c r="P285" s="297">
        <f t="shared" si="204"/>
        <v>0</v>
      </c>
      <c r="Q285" s="297">
        <f t="shared" si="205"/>
        <v>0</v>
      </c>
      <c r="R285" s="297">
        <f t="shared" si="206"/>
        <v>0</v>
      </c>
      <c r="S285" s="297">
        <f t="shared" si="207"/>
        <v>0</v>
      </c>
      <c r="T285" s="297">
        <f t="shared" si="208"/>
        <v>0</v>
      </c>
      <c r="U285" s="297">
        <f t="shared" si="209"/>
        <v>0</v>
      </c>
      <c r="V285" s="302">
        <f t="shared" si="210"/>
        <v>0</v>
      </c>
      <c r="W285" s="303">
        <f t="shared" si="211"/>
        <v>0</v>
      </c>
      <c r="X285" s="268"/>
    </row>
    <row r="286" spans="1:24" outlineLevel="1">
      <c r="A286" s="341"/>
      <c r="B286" s="340"/>
      <c r="C286" s="558"/>
      <c r="D286" s="397"/>
      <c r="E286" s="373"/>
      <c r="F286" s="374"/>
      <c r="G286" s="75"/>
      <c r="H286" s="66"/>
      <c r="I286" s="39"/>
      <c r="J286" s="39"/>
      <c r="K286" s="39"/>
      <c r="L286" s="39"/>
      <c r="M286" s="39"/>
      <c r="N286" s="39"/>
      <c r="O286" s="297">
        <f t="shared" si="203"/>
        <v>0</v>
      </c>
      <c r="P286" s="297">
        <f t="shared" si="204"/>
        <v>0</v>
      </c>
      <c r="Q286" s="297">
        <f t="shared" si="205"/>
        <v>0</v>
      </c>
      <c r="R286" s="297">
        <f t="shared" si="206"/>
        <v>0</v>
      </c>
      <c r="S286" s="297">
        <f t="shared" si="207"/>
        <v>0</v>
      </c>
      <c r="T286" s="297">
        <f t="shared" si="208"/>
        <v>0</v>
      </c>
      <c r="U286" s="297">
        <f t="shared" si="209"/>
        <v>0</v>
      </c>
      <c r="V286" s="302">
        <f t="shared" si="210"/>
        <v>0</v>
      </c>
      <c r="W286" s="303">
        <f t="shared" si="211"/>
        <v>0</v>
      </c>
      <c r="X286" s="268"/>
    </row>
    <row r="287" spans="1:24" outlineLevel="1">
      <c r="A287" s="341"/>
      <c r="B287" s="340"/>
      <c r="C287" s="558"/>
      <c r="D287" s="397"/>
      <c r="E287" s="373"/>
      <c r="F287" s="374"/>
      <c r="G287" s="75"/>
      <c r="H287" s="66"/>
      <c r="I287" s="39"/>
      <c r="J287" s="39"/>
      <c r="K287" s="39"/>
      <c r="L287" s="39"/>
      <c r="M287" s="39"/>
      <c r="N287" s="39"/>
      <c r="O287" s="297">
        <f t="shared" si="203"/>
        <v>0</v>
      </c>
      <c r="P287" s="297">
        <f t="shared" si="204"/>
        <v>0</v>
      </c>
      <c r="Q287" s="297">
        <f t="shared" si="205"/>
        <v>0</v>
      </c>
      <c r="R287" s="297">
        <f t="shared" si="206"/>
        <v>0</v>
      </c>
      <c r="S287" s="297">
        <f t="shared" si="207"/>
        <v>0</v>
      </c>
      <c r="T287" s="297">
        <f t="shared" si="208"/>
        <v>0</v>
      </c>
      <c r="U287" s="297">
        <f t="shared" si="209"/>
        <v>0</v>
      </c>
      <c r="V287" s="302">
        <f t="shared" si="210"/>
        <v>0</v>
      </c>
      <c r="W287" s="303">
        <f t="shared" si="211"/>
        <v>0</v>
      </c>
      <c r="X287" s="268"/>
    </row>
    <row r="288" spans="1:24" outlineLevel="1">
      <c r="A288" s="341"/>
      <c r="B288" s="340"/>
      <c r="C288" s="558"/>
      <c r="D288" s="397"/>
      <c r="E288" s="373"/>
      <c r="F288" s="374"/>
      <c r="G288" s="75"/>
      <c r="H288" s="66"/>
      <c r="I288" s="39"/>
      <c r="J288" s="39"/>
      <c r="K288" s="39"/>
      <c r="L288" s="39"/>
      <c r="M288" s="39"/>
      <c r="N288" s="39"/>
      <c r="O288" s="297">
        <f t="shared" si="203"/>
        <v>0</v>
      </c>
      <c r="P288" s="297">
        <f t="shared" si="204"/>
        <v>0</v>
      </c>
      <c r="Q288" s="297">
        <f t="shared" si="205"/>
        <v>0</v>
      </c>
      <c r="R288" s="297">
        <f t="shared" si="206"/>
        <v>0</v>
      </c>
      <c r="S288" s="297">
        <f t="shared" si="207"/>
        <v>0</v>
      </c>
      <c r="T288" s="297">
        <f t="shared" si="208"/>
        <v>0</v>
      </c>
      <c r="U288" s="297">
        <f t="shared" si="209"/>
        <v>0</v>
      </c>
      <c r="V288" s="302">
        <f t="shared" si="210"/>
        <v>0</v>
      </c>
      <c r="W288" s="303">
        <f t="shared" si="211"/>
        <v>0</v>
      </c>
      <c r="X288" s="268"/>
    </row>
    <row r="289" spans="1:24" outlineLevel="1">
      <c r="A289" s="341"/>
      <c r="B289" s="340"/>
      <c r="C289" s="558"/>
      <c r="D289" s="397"/>
      <c r="E289" s="373"/>
      <c r="F289" s="374"/>
      <c r="G289" s="75"/>
      <c r="H289" s="66"/>
      <c r="I289" s="39"/>
      <c r="J289" s="39"/>
      <c r="K289" s="39"/>
      <c r="L289" s="39"/>
      <c r="M289" s="39"/>
      <c r="N289" s="39"/>
      <c r="O289" s="297">
        <f t="shared" si="203"/>
        <v>0</v>
      </c>
      <c r="P289" s="297">
        <f t="shared" si="204"/>
        <v>0</v>
      </c>
      <c r="Q289" s="297">
        <f t="shared" si="205"/>
        <v>0</v>
      </c>
      <c r="R289" s="297">
        <f t="shared" si="206"/>
        <v>0</v>
      </c>
      <c r="S289" s="297">
        <f t="shared" si="207"/>
        <v>0</v>
      </c>
      <c r="T289" s="297">
        <f t="shared" si="208"/>
        <v>0</v>
      </c>
      <c r="U289" s="297">
        <f t="shared" si="209"/>
        <v>0</v>
      </c>
      <c r="V289" s="302">
        <f t="shared" si="210"/>
        <v>0</v>
      </c>
      <c r="W289" s="303">
        <f t="shared" si="211"/>
        <v>0</v>
      </c>
      <c r="X289" s="268"/>
    </row>
    <row r="290" spans="1:24" ht="15.75" outlineLevel="1" thickBot="1">
      <c r="A290" s="341"/>
      <c r="B290" s="340"/>
      <c r="C290" s="559"/>
      <c r="D290" s="397"/>
      <c r="E290" s="376"/>
      <c r="F290" s="377"/>
      <c r="G290" s="80"/>
      <c r="H290" s="85"/>
      <c r="I290" s="86"/>
      <c r="J290" s="86"/>
      <c r="K290" s="86"/>
      <c r="L290" s="86"/>
      <c r="M290" s="86"/>
      <c r="N290" s="86"/>
      <c r="O290" s="306">
        <f>H290*G290</f>
        <v>0</v>
      </c>
      <c r="P290" s="306">
        <f>I290*G290</f>
        <v>0</v>
      </c>
      <c r="Q290" s="306">
        <f>J290*G290</f>
        <v>0</v>
      </c>
      <c r="R290" s="306">
        <f>K290*G290</f>
        <v>0</v>
      </c>
      <c r="S290" s="306">
        <f>L290*G290</f>
        <v>0</v>
      </c>
      <c r="T290" s="306">
        <f>M290*G290</f>
        <v>0</v>
      </c>
      <c r="U290" s="306">
        <f>N290*G290</f>
        <v>0</v>
      </c>
      <c r="V290" s="304">
        <f>SUM(H290:N290)</f>
        <v>0</v>
      </c>
      <c r="W290" s="305">
        <f>SUM(O290:U290)</f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11978073.713861749</v>
      </c>
    </row>
    <row r="292" spans="1:24" ht="16.5" outlineLevel="1" thickTop="1" thickBot="1">
      <c r="A292" s="341"/>
      <c r="B292" s="340"/>
      <c r="C292" s="556" t="s">
        <v>362</v>
      </c>
      <c r="D292" s="404" t="s">
        <v>40</v>
      </c>
      <c r="E292" s="405"/>
      <c r="F292" s="395" t="s">
        <v>3</v>
      </c>
      <c r="G292" s="74">
        <f>'ГСЮра без пил МГРП'!G292</f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1200000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21">M292*G292</f>
        <v>0</v>
      </c>
      <c r="U292" s="310">
        <f>N292*G292</f>
        <v>0</v>
      </c>
      <c r="V292" s="312">
        <f>SUM(H292:N292)</f>
        <v>50</v>
      </c>
      <c r="W292" s="313">
        <f>SUM(O292:U292)</f>
        <v>1200000</v>
      </c>
      <c r="X292" s="268"/>
    </row>
    <row r="293" spans="1:24" ht="16.5" outlineLevel="1" thickTop="1" thickBot="1">
      <c r="A293" s="341"/>
      <c r="B293" s="340"/>
      <c r="C293" s="521"/>
      <c r="D293" s="397" t="s">
        <v>6</v>
      </c>
      <c r="E293" s="373"/>
      <c r="F293" s="374" t="s">
        <v>3</v>
      </c>
      <c r="G293" s="74">
        <f>'ГСЮра без пил МГРП'!G293</f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ref="O293:O306" si="222">H293*G293</f>
        <v>0</v>
      </c>
      <c r="P293" s="296">
        <f t="shared" ref="P293:P306" si="223">I293*G293</f>
        <v>0</v>
      </c>
      <c r="Q293" s="296">
        <f t="shared" ref="Q293:Q306" si="224">J293*G293</f>
        <v>1556180</v>
      </c>
      <c r="R293" s="296">
        <f t="shared" ref="R293:R306" si="225">K293*G293</f>
        <v>0</v>
      </c>
      <c r="S293" s="296">
        <f t="shared" ref="S293:S306" si="226">L293*G293</f>
        <v>0</v>
      </c>
      <c r="T293" s="297">
        <f t="shared" si="221"/>
        <v>0</v>
      </c>
      <c r="U293" s="296">
        <f t="shared" ref="U293:U306" si="227">N293*G293</f>
        <v>0</v>
      </c>
      <c r="V293" s="298">
        <f t="shared" ref="V293:V306" si="228">SUM(H293:N293)</f>
        <v>460</v>
      </c>
      <c r="W293" s="299">
        <f t="shared" ref="W293:W306" si="229">SUM(O293:U293)</f>
        <v>1556180</v>
      </c>
      <c r="X293" s="268"/>
    </row>
    <row r="294" spans="1:24" ht="16.5" outlineLevel="1" thickTop="1" thickBot="1">
      <c r="A294" s="341"/>
      <c r="B294" s="340"/>
      <c r="C294" s="521"/>
      <c r="D294" s="397" t="s">
        <v>7</v>
      </c>
      <c r="E294" s="373"/>
      <c r="F294" s="374" t="s">
        <v>3</v>
      </c>
      <c r="G294" s="74">
        <f>'ГСЮра без пил МГРП'!G294</f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22"/>
        <v>0</v>
      </c>
      <c r="P294" s="296">
        <f t="shared" si="223"/>
        <v>0</v>
      </c>
      <c r="Q294" s="296">
        <f t="shared" si="224"/>
        <v>0</v>
      </c>
      <c r="R294" s="296">
        <f t="shared" si="225"/>
        <v>2322000</v>
      </c>
      <c r="S294" s="296">
        <f t="shared" si="226"/>
        <v>0</v>
      </c>
      <c r="T294" s="297">
        <f t="shared" si="221"/>
        <v>0</v>
      </c>
      <c r="U294" s="296">
        <f t="shared" si="227"/>
        <v>0</v>
      </c>
      <c r="V294" s="298">
        <f t="shared" si="228"/>
        <v>1200</v>
      </c>
      <c r="W294" s="299">
        <f t="shared" si="229"/>
        <v>2322000</v>
      </c>
      <c r="X294" s="268"/>
    </row>
    <row r="295" spans="1:24" ht="15.75" outlineLevel="1" thickTop="1">
      <c r="A295" s="341"/>
      <c r="B295" s="340"/>
      <c r="C295" s="521"/>
      <c r="D295" s="397" t="s">
        <v>8</v>
      </c>
      <c r="E295" s="373"/>
      <c r="F295" s="374" t="s">
        <v>3</v>
      </c>
      <c r="G295" s="74">
        <f>'ГСЮра без пил МГРП'!G295</f>
        <v>1946</v>
      </c>
      <c r="H295" s="32"/>
      <c r="I295" s="33"/>
      <c r="J295" s="33"/>
      <c r="K295" s="33"/>
      <c r="L295" s="88">
        <f>L$7</f>
        <v>2700</v>
      </c>
      <c r="M295" s="33"/>
      <c r="N295" s="33"/>
      <c r="O295" s="296">
        <f t="shared" si="222"/>
        <v>0</v>
      </c>
      <c r="P295" s="296">
        <f t="shared" si="223"/>
        <v>0</v>
      </c>
      <c r="Q295" s="296">
        <f t="shared" si="224"/>
        <v>0</v>
      </c>
      <c r="R295" s="296">
        <f t="shared" si="225"/>
        <v>0</v>
      </c>
      <c r="S295" s="296">
        <f t="shared" si="226"/>
        <v>5254200</v>
      </c>
      <c r="T295" s="297">
        <f t="shared" si="221"/>
        <v>0</v>
      </c>
      <c r="U295" s="296">
        <f t="shared" si="227"/>
        <v>0</v>
      </c>
      <c r="V295" s="298">
        <f t="shared" si="228"/>
        <v>2700</v>
      </c>
      <c r="W295" s="299">
        <f t="shared" si="229"/>
        <v>5254200</v>
      </c>
      <c r="X295" s="268"/>
    </row>
    <row r="296" spans="1:24" outlineLevel="1">
      <c r="A296" s="341"/>
      <c r="B296" s="340"/>
      <c r="C296" s="521"/>
      <c r="D296" s="397" t="s">
        <v>53</v>
      </c>
      <c r="E296" s="373"/>
      <c r="F296" s="374" t="s">
        <v>3</v>
      </c>
      <c r="G296" s="75"/>
      <c r="H296" s="32"/>
      <c r="I296" s="33"/>
      <c r="J296" s="33"/>
      <c r="K296" s="33"/>
      <c r="L296" s="33"/>
      <c r="M296" s="33"/>
      <c r="N296" s="33"/>
      <c r="O296" s="296">
        <f t="shared" si="222"/>
        <v>0</v>
      </c>
      <c r="P296" s="296">
        <f t="shared" si="223"/>
        <v>0</v>
      </c>
      <c r="Q296" s="296">
        <f t="shared" si="224"/>
        <v>0</v>
      </c>
      <c r="R296" s="296">
        <f t="shared" si="225"/>
        <v>0</v>
      </c>
      <c r="S296" s="296">
        <f t="shared" si="226"/>
        <v>0</v>
      </c>
      <c r="T296" s="297">
        <f t="shared" si="221"/>
        <v>0</v>
      </c>
      <c r="U296" s="296">
        <f t="shared" si="227"/>
        <v>0</v>
      </c>
      <c r="V296" s="298">
        <f t="shared" si="228"/>
        <v>0</v>
      </c>
      <c r="W296" s="299">
        <f t="shared" si="229"/>
        <v>0</v>
      </c>
      <c r="X296" s="268"/>
    </row>
    <row r="297" spans="1:24" outlineLevel="1">
      <c r="A297" s="341"/>
      <c r="B297" s="340"/>
      <c r="C297" s="521"/>
      <c r="D297" s="397" t="s">
        <v>9</v>
      </c>
      <c r="E297" s="373"/>
      <c r="F297" s="374" t="s">
        <v>3</v>
      </c>
      <c r="G297" s="75"/>
      <c r="H297" s="32"/>
      <c r="I297" s="33"/>
      <c r="J297" s="33"/>
      <c r="K297" s="33"/>
      <c r="L297" s="33"/>
      <c r="M297" s="33"/>
      <c r="N297" s="33"/>
      <c r="O297" s="296">
        <f t="shared" si="222"/>
        <v>0</v>
      </c>
      <c r="P297" s="296">
        <f t="shared" si="223"/>
        <v>0</v>
      </c>
      <c r="Q297" s="296">
        <f t="shared" si="224"/>
        <v>0</v>
      </c>
      <c r="R297" s="296">
        <f t="shared" si="225"/>
        <v>0</v>
      </c>
      <c r="S297" s="296">
        <f t="shared" si="226"/>
        <v>0</v>
      </c>
      <c r="T297" s="297">
        <f t="shared" si="221"/>
        <v>0</v>
      </c>
      <c r="U297" s="296">
        <f t="shared" si="227"/>
        <v>0</v>
      </c>
      <c r="V297" s="298">
        <f t="shared" si="228"/>
        <v>0</v>
      </c>
      <c r="W297" s="299">
        <f t="shared" si="229"/>
        <v>0</v>
      </c>
      <c r="X297" s="268"/>
    </row>
    <row r="298" spans="1:24" ht="15.75" outlineLevel="1" thickBot="1">
      <c r="A298" s="341"/>
      <c r="B298" s="340"/>
      <c r="C298" s="521"/>
      <c r="D298" s="397" t="s">
        <v>56</v>
      </c>
      <c r="E298" s="373"/>
      <c r="F298" s="374" t="s">
        <v>3</v>
      </c>
      <c r="G298" s="75"/>
      <c r="H298" s="32"/>
      <c r="I298" s="33"/>
      <c r="J298" s="33"/>
      <c r="K298" s="33"/>
      <c r="L298" s="33"/>
      <c r="M298" s="33"/>
      <c r="N298" s="33"/>
      <c r="O298" s="296">
        <f t="shared" si="222"/>
        <v>0</v>
      </c>
      <c r="P298" s="296">
        <f t="shared" si="223"/>
        <v>0</v>
      </c>
      <c r="Q298" s="296">
        <f t="shared" si="224"/>
        <v>0</v>
      </c>
      <c r="R298" s="296">
        <f t="shared" si="225"/>
        <v>0</v>
      </c>
      <c r="S298" s="296">
        <f t="shared" si="226"/>
        <v>0</v>
      </c>
      <c r="T298" s="297">
        <f t="shared" si="221"/>
        <v>0</v>
      </c>
      <c r="U298" s="296">
        <f t="shared" si="227"/>
        <v>0</v>
      </c>
      <c r="V298" s="298">
        <f t="shared" si="228"/>
        <v>0</v>
      </c>
      <c r="W298" s="299">
        <f t="shared" si="229"/>
        <v>0</v>
      </c>
      <c r="X298" s="268"/>
    </row>
    <row r="299" spans="1:24" ht="15.75" outlineLevel="1" thickTop="1">
      <c r="A299" s="341"/>
      <c r="B299" s="340"/>
      <c r="C299" s="521"/>
      <c r="D299" s="397" t="s">
        <v>84</v>
      </c>
      <c r="E299" s="373"/>
      <c r="F299" s="374" t="s">
        <v>3</v>
      </c>
      <c r="G299" s="74">
        <f>'ГСЮра без пил МГРП'!G299</f>
        <v>444.78208482749955</v>
      </c>
      <c r="H299" s="32"/>
      <c r="I299" s="33"/>
      <c r="J299" s="33"/>
      <c r="K299" s="33"/>
      <c r="L299" s="33"/>
      <c r="M299" s="33"/>
      <c r="N299" s="33">
        <f>N7+I11</f>
        <v>3700</v>
      </c>
      <c r="O299" s="296">
        <f t="shared" si="222"/>
        <v>0</v>
      </c>
      <c r="P299" s="296">
        <f t="shared" si="223"/>
        <v>0</v>
      </c>
      <c r="Q299" s="296">
        <f t="shared" si="224"/>
        <v>0</v>
      </c>
      <c r="R299" s="296">
        <f t="shared" si="225"/>
        <v>0</v>
      </c>
      <c r="S299" s="296">
        <f t="shared" si="226"/>
        <v>0</v>
      </c>
      <c r="T299" s="297">
        <f t="shared" si="221"/>
        <v>0</v>
      </c>
      <c r="U299" s="296">
        <f t="shared" si="227"/>
        <v>1645693.7138617483</v>
      </c>
      <c r="V299" s="298">
        <f t="shared" si="228"/>
        <v>3700</v>
      </c>
      <c r="W299" s="299">
        <f t="shared" si="229"/>
        <v>1645693.7138617483</v>
      </c>
      <c r="X299" s="268"/>
    </row>
    <row r="300" spans="1:24" outlineLevel="1">
      <c r="A300" s="341"/>
      <c r="B300" s="340"/>
      <c r="C300" s="521"/>
      <c r="D300" s="397" t="s">
        <v>10</v>
      </c>
      <c r="E300" s="373"/>
      <c r="F300" s="374" t="s">
        <v>13</v>
      </c>
      <c r="G300" s="75"/>
      <c r="H300" s="32"/>
      <c r="I300" s="33"/>
      <c r="J300" s="33"/>
      <c r="K300" s="33"/>
      <c r="L300" s="33"/>
      <c r="M300" s="33"/>
      <c r="N300" s="33"/>
      <c r="O300" s="296">
        <f t="shared" si="222"/>
        <v>0</v>
      </c>
      <c r="P300" s="296">
        <f t="shared" si="223"/>
        <v>0</v>
      </c>
      <c r="Q300" s="296">
        <f t="shared" si="224"/>
        <v>0</v>
      </c>
      <c r="R300" s="296">
        <f t="shared" si="225"/>
        <v>0</v>
      </c>
      <c r="S300" s="296">
        <f t="shared" si="226"/>
        <v>0</v>
      </c>
      <c r="T300" s="297">
        <f t="shared" si="221"/>
        <v>0</v>
      </c>
      <c r="U300" s="296">
        <f t="shared" si="227"/>
        <v>0</v>
      </c>
      <c r="V300" s="298">
        <f t="shared" si="228"/>
        <v>0</v>
      </c>
      <c r="W300" s="299">
        <f t="shared" si="229"/>
        <v>0</v>
      </c>
      <c r="X300" s="268"/>
    </row>
    <row r="301" spans="1:24" outlineLevel="1">
      <c r="A301" s="341"/>
      <c r="B301" s="340"/>
      <c r="C301" s="521"/>
      <c r="D301" s="397" t="s">
        <v>57</v>
      </c>
      <c r="E301" s="373"/>
      <c r="F301" s="374" t="s">
        <v>13</v>
      </c>
      <c r="G301" s="75"/>
      <c r="H301" s="32"/>
      <c r="I301" s="33"/>
      <c r="J301" s="33"/>
      <c r="K301" s="33"/>
      <c r="L301" s="33"/>
      <c r="M301" s="33"/>
      <c r="N301" s="33"/>
      <c r="O301" s="296">
        <f t="shared" si="222"/>
        <v>0</v>
      </c>
      <c r="P301" s="296">
        <f t="shared" si="223"/>
        <v>0</v>
      </c>
      <c r="Q301" s="296">
        <f t="shared" si="224"/>
        <v>0</v>
      </c>
      <c r="R301" s="296">
        <f t="shared" si="225"/>
        <v>0</v>
      </c>
      <c r="S301" s="296">
        <f t="shared" si="226"/>
        <v>0</v>
      </c>
      <c r="T301" s="297">
        <f t="shared" si="221"/>
        <v>0</v>
      </c>
      <c r="U301" s="296">
        <f t="shared" si="227"/>
        <v>0</v>
      </c>
      <c r="V301" s="298">
        <f t="shared" si="228"/>
        <v>0</v>
      </c>
      <c r="W301" s="299">
        <f t="shared" si="229"/>
        <v>0</v>
      </c>
      <c r="X301" s="268"/>
    </row>
    <row r="302" spans="1:24" outlineLevel="1">
      <c r="A302" s="341"/>
      <c r="B302" s="340"/>
      <c r="C302" s="521"/>
      <c r="D302" s="397" t="s">
        <v>58</v>
      </c>
      <c r="E302" s="373"/>
      <c r="F302" s="374" t="s">
        <v>13</v>
      </c>
      <c r="G302" s="75"/>
      <c r="H302" s="32"/>
      <c r="I302" s="33"/>
      <c r="J302" s="33"/>
      <c r="K302" s="33"/>
      <c r="L302" s="33"/>
      <c r="M302" s="33"/>
      <c r="N302" s="33"/>
      <c r="O302" s="296">
        <f t="shared" si="222"/>
        <v>0</v>
      </c>
      <c r="P302" s="296">
        <f t="shared" si="223"/>
        <v>0</v>
      </c>
      <c r="Q302" s="296">
        <f t="shared" si="224"/>
        <v>0</v>
      </c>
      <c r="R302" s="296">
        <f t="shared" si="225"/>
        <v>0</v>
      </c>
      <c r="S302" s="296">
        <f t="shared" si="226"/>
        <v>0</v>
      </c>
      <c r="T302" s="297">
        <f t="shared" si="221"/>
        <v>0</v>
      </c>
      <c r="U302" s="296">
        <f t="shared" si="227"/>
        <v>0</v>
      </c>
      <c r="V302" s="298">
        <f t="shared" si="228"/>
        <v>0</v>
      </c>
      <c r="W302" s="299">
        <f t="shared" si="229"/>
        <v>0</v>
      </c>
      <c r="X302" s="268"/>
    </row>
    <row r="303" spans="1:24" outlineLevel="1">
      <c r="A303" s="341"/>
      <c r="B303" s="340"/>
      <c r="C303" s="521"/>
      <c r="D303" s="397" t="s">
        <v>59</v>
      </c>
      <c r="E303" s="373"/>
      <c r="F303" s="374" t="s">
        <v>13</v>
      </c>
      <c r="G303" s="75"/>
      <c r="H303" s="32"/>
      <c r="I303" s="33"/>
      <c r="J303" s="33"/>
      <c r="K303" s="33"/>
      <c r="L303" s="33"/>
      <c r="M303" s="33"/>
      <c r="N303" s="33"/>
      <c r="O303" s="296">
        <f t="shared" si="222"/>
        <v>0</v>
      </c>
      <c r="P303" s="296">
        <f t="shared" si="223"/>
        <v>0</v>
      </c>
      <c r="Q303" s="296">
        <f t="shared" si="224"/>
        <v>0</v>
      </c>
      <c r="R303" s="296">
        <f t="shared" si="225"/>
        <v>0</v>
      </c>
      <c r="S303" s="296">
        <f t="shared" si="226"/>
        <v>0</v>
      </c>
      <c r="T303" s="297">
        <f t="shared" si="221"/>
        <v>0</v>
      </c>
      <c r="U303" s="296">
        <f t="shared" si="227"/>
        <v>0</v>
      </c>
      <c r="V303" s="298">
        <f t="shared" si="228"/>
        <v>0</v>
      </c>
      <c r="W303" s="299">
        <f t="shared" si="229"/>
        <v>0</v>
      </c>
      <c r="X303" s="268"/>
    </row>
    <row r="304" spans="1:24" outlineLevel="1">
      <c r="A304" s="341"/>
      <c r="B304" s="340"/>
      <c r="C304" s="521"/>
      <c r="D304" s="397" t="s">
        <v>57</v>
      </c>
      <c r="E304" s="373"/>
      <c r="F304" s="374" t="s">
        <v>13</v>
      </c>
      <c r="G304" s="75"/>
      <c r="H304" s="32"/>
      <c r="I304" s="33"/>
      <c r="J304" s="33"/>
      <c r="K304" s="33"/>
      <c r="L304" s="33"/>
      <c r="M304" s="33"/>
      <c r="N304" s="33"/>
      <c r="O304" s="296">
        <f t="shared" si="222"/>
        <v>0</v>
      </c>
      <c r="P304" s="296">
        <f t="shared" si="223"/>
        <v>0</v>
      </c>
      <c r="Q304" s="296">
        <f t="shared" si="224"/>
        <v>0</v>
      </c>
      <c r="R304" s="296">
        <f t="shared" si="225"/>
        <v>0</v>
      </c>
      <c r="S304" s="296">
        <f t="shared" si="226"/>
        <v>0</v>
      </c>
      <c r="T304" s="297">
        <f t="shared" si="221"/>
        <v>0</v>
      </c>
      <c r="U304" s="296">
        <f t="shared" si="227"/>
        <v>0</v>
      </c>
      <c r="V304" s="298">
        <f t="shared" si="228"/>
        <v>0</v>
      </c>
      <c r="W304" s="299">
        <f t="shared" si="229"/>
        <v>0</v>
      </c>
      <c r="X304" s="268"/>
    </row>
    <row r="305" spans="1:24" outlineLevel="1">
      <c r="A305" s="341"/>
      <c r="B305" s="340"/>
      <c r="C305" s="521"/>
      <c r="D305" s="397" t="s">
        <v>60</v>
      </c>
      <c r="E305" s="373"/>
      <c r="F305" s="374" t="s">
        <v>13</v>
      </c>
      <c r="G305" s="75"/>
      <c r="H305" s="32"/>
      <c r="I305" s="33"/>
      <c r="J305" s="33"/>
      <c r="K305" s="33"/>
      <c r="L305" s="33"/>
      <c r="M305" s="33"/>
      <c r="N305" s="33"/>
      <c r="O305" s="296">
        <f t="shared" si="222"/>
        <v>0</v>
      </c>
      <c r="P305" s="296">
        <f t="shared" si="223"/>
        <v>0</v>
      </c>
      <c r="Q305" s="296">
        <f t="shared" si="224"/>
        <v>0</v>
      </c>
      <c r="R305" s="296">
        <f t="shared" si="225"/>
        <v>0</v>
      </c>
      <c r="S305" s="296">
        <f t="shared" si="226"/>
        <v>0</v>
      </c>
      <c r="T305" s="297">
        <f t="shared" si="221"/>
        <v>0</v>
      </c>
      <c r="U305" s="296">
        <f t="shared" si="227"/>
        <v>0</v>
      </c>
      <c r="V305" s="298">
        <f t="shared" si="228"/>
        <v>0</v>
      </c>
      <c r="W305" s="299">
        <f t="shared" si="229"/>
        <v>0</v>
      </c>
      <c r="X305" s="268"/>
    </row>
    <row r="306" spans="1:24" outlineLevel="1">
      <c r="A306" s="341"/>
      <c r="B306" s="340"/>
      <c r="C306" s="521"/>
      <c r="D306" s="397" t="s">
        <v>83</v>
      </c>
      <c r="E306" s="373"/>
      <c r="F306" s="374" t="s">
        <v>13</v>
      </c>
      <c r="G306" s="75"/>
      <c r="H306" s="32"/>
      <c r="I306" s="33"/>
      <c r="J306" s="33"/>
      <c r="K306" s="33"/>
      <c r="L306" s="33"/>
      <c r="M306" s="33"/>
      <c r="N306" s="33"/>
      <c r="O306" s="296">
        <f t="shared" si="222"/>
        <v>0</v>
      </c>
      <c r="P306" s="296">
        <f t="shared" si="223"/>
        <v>0</v>
      </c>
      <c r="Q306" s="296">
        <f t="shared" si="224"/>
        <v>0</v>
      </c>
      <c r="R306" s="296">
        <f t="shared" si="225"/>
        <v>0</v>
      </c>
      <c r="S306" s="296">
        <f t="shared" si="226"/>
        <v>0</v>
      </c>
      <c r="T306" s="297">
        <f t="shared" si="221"/>
        <v>0</v>
      </c>
      <c r="U306" s="296">
        <f t="shared" si="227"/>
        <v>0</v>
      </c>
      <c r="V306" s="298">
        <f t="shared" si="228"/>
        <v>0</v>
      </c>
      <c r="W306" s="299">
        <f t="shared" si="229"/>
        <v>0</v>
      </c>
      <c r="X306" s="268"/>
    </row>
    <row r="307" spans="1:24" ht="15.75" outlineLevel="1" thickBot="1">
      <c r="A307" s="341"/>
      <c r="B307" s="340"/>
      <c r="C307" s="521"/>
      <c r="D307" s="397" t="s">
        <v>135</v>
      </c>
      <c r="E307" s="373"/>
      <c r="F307" s="374" t="s">
        <v>13</v>
      </c>
      <c r="G307" s="75"/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21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ht="16.5" outlineLevel="1" thickTop="1" thickBot="1">
      <c r="A308" s="341"/>
      <c r="B308" s="340"/>
      <c r="C308" s="521"/>
      <c r="D308" s="397" t="s">
        <v>377</v>
      </c>
      <c r="E308" s="373"/>
      <c r="F308" s="374"/>
      <c r="G308" s="74">
        <f>'ГСЮра без пил МГРП'!G308</f>
        <v>506381.88727272733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30">H308*G308</f>
        <v>506381.88727272733</v>
      </c>
      <c r="P308" s="296">
        <f t="shared" ref="P308:P321" si="231">I308*G308</f>
        <v>0</v>
      </c>
      <c r="Q308" s="296">
        <f t="shared" ref="Q308:Q321" si="232">J308*G308</f>
        <v>0</v>
      </c>
      <c r="R308" s="296">
        <f t="shared" ref="R308:R321" si="233">K308*G308</f>
        <v>0</v>
      </c>
      <c r="S308" s="296">
        <f t="shared" ref="S308:S321" si="234">L308*G308</f>
        <v>0</v>
      </c>
      <c r="T308" s="297">
        <f t="shared" ref="T308:T321" si="235">M308*G308</f>
        <v>0</v>
      </c>
      <c r="U308" s="296">
        <f t="shared" ref="U308:U321" si="236">N308*G308</f>
        <v>0</v>
      </c>
      <c r="V308" s="298">
        <f t="shared" ref="V308:V321" si="237">SUM(H308:N308)</f>
        <v>1</v>
      </c>
      <c r="W308" s="299">
        <f t="shared" ref="W308:W321" si="238">SUM(O308:U308)</f>
        <v>506381.88727272733</v>
      </c>
      <c r="X308" s="268"/>
    </row>
    <row r="309" spans="1:24" ht="16.5" outlineLevel="1" thickTop="1" thickBot="1">
      <c r="A309" s="341"/>
      <c r="B309" s="340"/>
      <c r="C309" s="521"/>
      <c r="D309" s="397" t="s">
        <v>378</v>
      </c>
      <c r="E309" s="373"/>
      <c r="F309" s="374"/>
      <c r="G309" s="74">
        <f>'ГСЮра без пил МГРП'!G309</f>
        <v>6327247.3754843529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30"/>
        <v>6327247.3754843529</v>
      </c>
      <c r="P309" s="296">
        <f t="shared" si="231"/>
        <v>0</v>
      </c>
      <c r="Q309" s="296">
        <f t="shared" si="232"/>
        <v>0</v>
      </c>
      <c r="R309" s="296">
        <f t="shared" si="233"/>
        <v>0</v>
      </c>
      <c r="S309" s="296">
        <f t="shared" si="234"/>
        <v>0</v>
      </c>
      <c r="T309" s="297">
        <f t="shared" si="235"/>
        <v>0</v>
      </c>
      <c r="U309" s="296">
        <f t="shared" si="236"/>
        <v>0</v>
      </c>
      <c r="V309" s="298">
        <f t="shared" si="237"/>
        <v>1</v>
      </c>
      <c r="W309" s="299">
        <f t="shared" si="238"/>
        <v>6327247.3754843529</v>
      </c>
      <c r="X309" s="268"/>
    </row>
    <row r="310" spans="1:24" ht="15.75" outlineLevel="1" thickTop="1">
      <c r="A310" s="341"/>
      <c r="B310" s="340"/>
      <c r="C310" s="521"/>
      <c r="D310" s="397" t="s">
        <v>396</v>
      </c>
      <c r="E310" s="373"/>
      <c r="F310" s="374"/>
      <c r="G310" s="74">
        <f>'ГСЮра без пил МГРП'!G310</f>
        <v>3352947.3411797862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30"/>
        <v>3352947.3411797862</v>
      </c>
      <c r="P310" s="296">
        <f t="shared" si="231"/>
        <v>0</v>
      </c>
      <c r="Q310" s="296">
        <f t="shared" si="232"/>
        <v>0</v>
      </c>
      <c r="R310" s="296">
        <f t="shared" si="233"/>
        <v>0</v>
      </c>
      <c r="S310" s="296">
        <f t="shared" si="234"/>
        <v>0</v>
      </c>
      <c r="T310" s="297">
        <f t="shared" si="235"/>
        <v>0</v>
      </c>
      <c r="U310" s="296">
        <f t="shared" si="236"/>
        <v>0</v>
      </c>
      <c r="V310" s="298">
        <f t="shared" si="237"/>
        <v>1</v>
      </c>
      <c r="W310" s="299">
        <f t="shared" si="238"/>
        <v>3352947.3411797862</v>
      </c>
      <c r="X310" s="268"/>
    </row>
    <row r="311" spans="1:24" outlineLevel="1">
      <c r="A311" s="341"/>
      <c r="B311" s="340"/>
      <c r="C311" s="521"/>
      <c r="D311" s="397"/>
      <c r="E311" s="373"/>
      <c r="F311" s="374"/>
      <c r="G311" s="75"/>
      <c r="H311" s="32"/>
      <c r="I311" s="33"/>
      <c r="J311" s="33"/>
      <c r="K311" s="33"/>
      <c r="L311" s="33"/>
      <c r="M311" s="33"/>
      <c r="N311" s="33"/>
      <c r="O311" s="296">
        <f t="shared" si="230"/>
        <v>0</v>
      </c>
      <c r="P311" s="296">
        <f t="shared" si="231"/>
        <v>0</v>
      </c>
      <c r="Q311" s="296">
        <f t="shared" si="232"/>
        <v>0</v>
      </c>
      <c r="R311" s="296">
        <f t="shared" si="233"/>
        <v>0</v>
      </c>
      <c r="S311" s="296">
        <f t="shared" si="234"/>
        <v>0</v>
      </c>
      <c r="T311" s="297">
        <f t="shared" si="235"/>
        <v>0</v>
      </c>
      <c r="U311" s="296">
        <f t="shared" si="236"/>
        <v>0</v>
      </c>
      <c r="V311" s="298">
        <f t="shared" si="237"/>
        <v>0</v>
      </c>
      <c r="W311" s="299">
        <f t="shared" si="238"/>
        <v>0</v>
      </c>
      <c r="X311" s="268"/>
    </row>
    <row r="312" spans="1:24" outlineLevel="1">
      <c r="A312" s="341"/>
      <c r="B312" s="340"/>
      <c r="C312" s="521"/>
      <c r="D312" s="397"/>
      <c r="E312" s="373"/>
      <c r="F312" s="374"/>
      <c r="G312" s="75"/>
      <c r="H312" s="32"/>
      <c r="I312" s="33"/>
      <c r="J312" s="33"/>
      <c r="K312" s="33"/>
      <c r="L312" s="33"/>
      <c r="M312" s="33"/>
      <c r="N312" s="33"/>
      <c r="O312" s="296">
        <f t="shared" si="230"/>
        <v>0</v>
      </c>
      <c r="P312" s="296">
        <f t="shared" si="231"/>
        <v>0</v>
      </c>
      <c r="Q312" s="296">
        <f t="shared" si="232"/>
        <v>0</v>
      </c>
      <c r="R312" s="296">
        <f t="shared" si="233"/>
        <v>0</v>
      </c>
      <c r="S312" s="296">
        <f t="shared" si="234"/>
        <v>0</v>
      </c>
      <c r="T312" s="297">
        <f t="shared" si="235"/>
        <v>0</v>
      </c>
      <c r="U312" s="296">
        <f t="shared" si="236"/>
        <v>0</v>
      </c>
      <c r="V312" s="298">
        <f t="shared" si="237"/>
        <v>0</v>
      </c>
      <c r="W312" s="299">
        <f t="shared" si="238"/>
        <v>0</v>
      </c>
      <c r="X312" s="268"/>
    </row>
    <row r="313" spans="1:24" outlineLevel="1">
      <c r="A313" s="341"/>
      <c r="B313" s="340"/>
      <c r="C313" s="521"/>
      <c r="D313" s="397"/>
      <c r="E313" s="373"/>
      <c r="F313" s="374"/>
      <c r="G313" s="75"/>
      <c r="H313" s="32"/>
      <c r="I313" s="33"/>
      <c r="J313" s="33"/>
      <c r="K313" s="33"/>
      <c r="L313" s="33"/>
      <c r="M313" s="33"/>
      <c r="N313" s="33"/>
      <c r="O313" s="296">
        <f t="shared" si="230"/>
        <v>0</v>
      </c>
      <c r="P313" s="296">
        <f t="shared" si="231"/>
        <v>0</v>
      </c>
      <c r="Q313" s="296">
        <f t="shared" si="232"/>
        <v>0</v>
      </c>
      <c r="R313" s="296">
        <f t="shared" si="233"/>
        <v>0</v>
      </c>
      <c r="S313" s="296">
        <f t="shared" si="234"/>
        <v>0</v>
      </c>
      <c r="T313" s="297">
        <f t="shared" si="235"/>
        <v>0</v>
      </c>
      <c r="U313" s="296">
        <f t="shared" si="236"/>
        <v>0</v>
      </c>
      <c r="V313" s="298">
        <f t="shared" si="237"/>
        <v>0</v>
      </c>
      <c r="W313" s="299">
        <f t="shared" si="238"/>
        <v>0</v>
      </c>
      <c r="X313" s="268"/>
    </row>
    <row r="314" spans="1:24" outlineLevel="1">
      <c r="A314" s="341"/>
      <c r="B314" s="340"/>
      <c r="C314" s="521"/>
      <c r="D314" s="397"/>
      <c r="E314" s="373"/>
      <c r="F314" s="374"/>
      <c r="G314" s="75"/>
      <c r="H314" s="32"/>
      <c r="I314" s="33"/>
      <c r="J314" s="33"/>
      <c r="K314" s="33"/>
      <c r="L314" s="33"/>
      <c r="M314" s="33"/>
      <c r="N314" s="33"/>
      <c r="O314" s="296">
        <f t="shared" si="230"/>
        <v>0</v>
      </c>
      <c r="P314" s="296">
        <f t="shared" si="231"/>
        <v>0</v>
      </c>
      <c r="Q314" s="296">
        <f t="shared" si="232"/>
        <v>0</v>
      </c>
      <c r="R314" s="296">
        <f t="shared" si="233"/>
        <v>0</v>
      </c>
      <c r="S314" s="296">
        <f t="shared" si="234"/>
        <v>0</v>
      </c>
      <c r="T314" s="297">
        <f t="shared" si="235"/>
        <v>0</v>
      </c>
      <c r="U314" s="296">
        <f t="shared" si="236"/>
        <v>0</v>
      </c>
      <c r="V314" s="298">
        <f t="shared" si="237"/>
        <v>0</v>
      </c>
      <c r="W314" s="299">
        <f t="shared" si="238"/>
        <v>0</v>
      </c>
      <c r="X314" s="268"/>
    </row>
    <row r="315" spans="1:24" outlineLevel="1">
      <c r="A315" s="341"/>
      <c r="B315" s="340"/>
      <c r="C315" s="521"/>
      <c r="D315" s="397"/>
      <c r="E315" s="373"/>
      <c r="F315" s="374"/>
      <c r="G315" s="75"/>
      <c r="H315" s="32"/>
      <c r="I315" s="33"/>
      <c r="J315" s="33"/>
      <c r="K315" s="33"/>
      <c r="L315" s="33"/>
      <c r="M315" s="33"/>
      <c r="N315" s="33"/>
      <c r="O315" s="296">
        <f t="shared" si="230"/>
        <v>0</v>
      </c>
      <c r="P315" s="296">
        <f t="shared" si="231"/>
        <v>0</v>
      </c>
      <c r="Q315" s="296">
        <f t="shared" si="232"/>
        <v>0</v>
      </c>
      <c r="R315" s="296">
        <f t="shared" si="233"/>
        <v>0</v>
      </c>
      <c r="S315" s="296">
        <f t="shared" si="234"/>
        <v>0</v>
      </c>
      <c r="T315" s="297">
        <f t="shared" si="235"/>
        <v>0</v>
      </c>
      <c r="U315" s="296">
        <f t="shared" si="236"/>
        <v>0</v>
      </c>
      <c r="V315" s="298">
        <f t="shared" si="237"/>
        <v>0</v>
      </c>
      <c r="W315" s="299">
        <f t="shared" si="238"/>
        <v>0</v>
      </c>
      <c r="X315" s="268"/>
    </row>
    <row r="316" spans="1:24" outlineLevel="1">
      <c r="A316" s="341"/>
      <c r="B316" s="340"/>
      <c r="C316" s="521"/>
      <c r="D316" s="397"/>
      <c r="E316" s="373"/>
      <c r="F316" s="374"/>
      <c r="G316" s="75"/>
      <c r="H316" s="32"/>
      <c r="I316" s="33"/>
      <c r="J316" s="33"/>
      <c r="K316" s="33"/>
      <c r="L316" s="33"/>
      <c r="M316" s="33"/>
      <c r="N316" s="33"/>
      <c r="O316" s="296">
        <f t="shared" si="230"/>
        <v>0</v>
      </c>
      <c r="P316" s="296">
        <f t="shared" si="231"/>
        <v>0</v>
      </c>
      <c r="Q316" s="296">
        <f t="shared" si="232"/>
        <v>0</v>
      </c>
      <c r="R316" s="296">
        <f t="shared" si="233"/>
        <v>0</v>
      </c>
      <c r="S316" s="296">
        <f t="shared" si="234"/>
        <v>0</v>
      </c>
      <c r="T316" s="297">
        <f t="shared" si="235"/>
        <v>0</v>
      </c>
      <c r="U316" s="296">
        <f t="shared" si="236"/>
        <v>0</v>
      </c>
      <c r="V316" s="298">
        <f t="shared" si="237"/>
        <v>0</v>
      </c>
      <c r="W316" s="299">
        <f t="shared" si="238"/>
        <v>0</v>
      </c>
      <c r="X316" s="268"/>
    </row>
    <row r="317" spans="1:24" outlineLevel="1">
      <c r="A317" s="341"/>
      <c r="B317" s="340"/>
      <c r="C317" s="521"/>
      <c r="D317" s="397"/>
      <c r="E317" s="373"/>
      <c r="F317" s="374"/>
      <c r="G317" s="75"/>
      <c r="H317" s="32"/>
      <c r="I317" s="33"/>
      <c r="J317" s="33"/>
      <c r="K317" s="33"/>
      <c r="L317" s="33"/>
      <c r="M317" s="33"/>
      <c r="N317" s="33"/>
      <c r="O317" s="296">
        <f t="shared" si="230"/>
        <v>0</v>
      </c>
      <c r="P317" s="296">
        <f t="shared" si="231"/>
        <v>0</v>
      </c>
      <c r="Q317" s="296">
        <f t="shared" si="232"/>
        <v>0</v>
      </c>
      <c r="R317" s="296">
        <f t="shared" si="233"/>
        <v>0</v>
      </c>
      <c r="S317" s="296">
        <f t="shared" si="234"/>
        <v>0</v>
      </c>
      <c r="T317" s="297">
        <f t="shared" si="235"/>
        <v>0</v>
      </c>
      <c r="U317" s="296">
        <f t="shared" si="236"/>
        <v>0</v>
      </c>
      <c r="V317" s="298">
        <f t="shared" si="237"/>
        <v>0</v>
      </c>
      <c r="W317" s="299">
        <f t="shared" si="238"/>
        <v>0</v>
      </c>
      <c r="X317" s="268"/>
    </row>
    <row r="318" spans="1:24" outlineLevel="1">
      <c r="A318" s="341"/>
      <c r="B318" s="340"/>
      <c r="C318" s="521"/>
      <c r="D318" s="397"/>
      <c r="E318" s="373"/>
      <c r="F318" s="374"/>
      <c r="G318" s="75"/>
      <c r="H318" s="32"/>
      <c r="I318" s="33"/>
      <c r="J318" s="33"/>
      <c r="K318" s="33"/>
      <c r="L318" s="33"/>
      <c r="M318" s="33"/>
      <c r="N318" s="33"/>
      <c r="O318" s="296">
        <f t="shared" si="230"/>
        <v>0</v>
      </c>
      <c r="P318" s="296">
        <f t="shared" si="231"/>
        <v>0</v>
      </c>
      <c r="Q318" s="296">
        <f t="shared" si="232"/>
        <v>0</v>
      </c>
      <c r="R318" s="296">
        <f t="shared" si="233"/>
        <v>0</v>
      </c>
      <c r="S318" s="296">
        <f t="shared" si="234"/>
        <v>0</v>
      </c>
      <c r="T318" s="297">
        <f t="shared" si="235"/>
        <v>0</v>
      </c>
      <c r="U318" s="296">
        <f t="shared" si="236"/>
        <v>0</v>
      </c>
      <c r="V318" s="298">
        <f t="shared" si="237"/>
        <v>0</v>
      </c>
      <c r="W318" s="299">
        <f t="shared" si="238"/>
        <v>0</v>
      </c>
      <c r="X318" s="268"/>
    </row>
    <row r="319" spans="1:24" outlineLevel="1">
      <c r="A319" s="341"/>
      <c r="B319" s="340"/>
      <c r="C319" s="521"/>
      <c r="D319" s="397"/>
      <c r="E319" s="373"/>
      <c r="F319" s="374"/>
      <c r="G319" s="75"/>
      <c r="H319" s="32"/>
      <c r="I319" s="33"/>
      <c r="J319" s="33"/>
      <c r="K319" s="33"/>
      <c r="L319" s="33"/>
      <c r="M319" s="33"/>
      <c r="N319" s="33"/>
      <c r="O319" s="296">
        <f t="shared" si="230"/>
        <v>0</v>
      </c>
      <c r="P319" s="296">
        <f t="shared" si="231"/>
        <v>0</v>
      </c>
      <c r="Q319" s="296">
        <f t="shared" si="232"/>
        <v>0</v>
      </c>
      <c r="R319" s="296">
        <f t="shared" si="233"/>
        <v>0</v>
      </c>
      <c r="S319" s="296">
        <f t="shared" si="234"/>
        <v>0</v>
      </c>
      <c r="T319" s="297">
        <f t="shared" si="235"/>
        <v>0</v>
      </c>
      <c r="U319" s="296">
        <f t="shared" si="236"/>
        <v>0</v>
      </c>
      <c r="V319" s="298">
        <f t="shared" si="237"/>
        <v>0</v>
      </c>
      <c r="W319" s="299">
        <f t="shared" si="238"/>
        <v>0</v>
      </c>
      <c r="X319" s="268"/>
    </row>
    <row r="320" spans="1:24" outlineLevel="1">
      <c r="A320" s="341"/>
      <c r="B320" s="340"/>
      <c r="C320" s="521"/>
      <c r="D320" s="397"/>
      <c r="E320" s="373"/>
      <c r="F320" s="374"/>
      <c r="G320" s="75"/>
      <c r="H320" s="32"/>
      <c r="I320" s="33"/>
      <c r="J320" s="33"/>
      <c r="K320" s="33"/>
      <c r="L320" s="33"/>
      <c r="M320" s="33"/>
      <c r="N320" s="33"/>
      <c r="O320" s="296">
        <f t="shared" si="230"/>
        <v>0</v>
      </c>
      <c r="P320" s="296">
        <f t="shared" si="231"/>
        <v>0</v>
      </c>
      <c r="Q320" s="296">
        <f t="shared" si="232"/>
        <v>0</v>
      </c>
      <c r="R320" s="296">
        <f t="shared" si="233"/>
        <v>0</v>
      </c>
      <c r="S320" s="296">
        <f t="shared" si="234"/>
        <v>0</v>
      </c>
      <c r="T320" s="297">
        <f t="shared" si="235"/>
        <v>0</v>
      </c>
      <c r="U320" s="296">
        <f t="shared" si="236"/>
        <v>0</v>
      </c>
      <c r="V320" s="298">
        <f t="shared" si="237"/>
        <v>0</v>
      </c>
      <c r="W320" s="299">
        <f t="shared" si="238"/>
        <v>0</v>
      </c>
      <c r="X320" s="268"/>
    </row>
    <row r="321" spans="1:24" ht="15.75" outlineLevel="1" thickBot="1">
      <c r="A321" s="341"/>
      <c r="B321" s="340"/>
      <c r="C321" s="522"/>
      <c r="D321" s="399"/>
      <c r="E321" s="373"/>
      <c r="F321" s="394"/>
      <c r="G321" s="73"/>
      <c r="H321" s="32"/>
      <c r="I321" s="33"/>
      <c r="J321" s="33"/>
      <c r="K321" s="33"/>
      <c r="L321" s="33"/>
      <c r="M321" s="33"/>
      <c r="N321" s="33"/>
      <c r="O321" s="296">
        <f t="shared" si="230"/>
        <v>0</v>
      </c>
      <c r="P321" s="296">
        <f t="shared" si="231"/>
        <v>0</v>
      </c>
      <c r="Q321" s="296">
        <f t="shared" si="232"/>
        <v>0</v>
      </c>
      <c r="R321" s="296">
        <f t="shared" si="233"/>
        <v>0</v>
      </c>
      <c r="S321" s="296">
        <f t="shared" si="234"/>
        <v>0</v>
      </c>
      <c r="T321" s="297">
        <f t="shared" si="235"/>
        <v>0</v>
      </c>
      <c r="U321" s="296">
        <f t="shared" si="236"/>
        <v>0</v>
      </c>
      <c r="V321" s="298">
        <f t="shared" si="237"/>
        <v>0</v>
      </c>
      <c r="W321" s="299">
        <f t="shared" si="238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1434679.9736070381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6.5" outlineLevel="1" thickTop="1" thickBot="1">
      <c r="A325" s="362"/>
      <c r="B325" s="363"/>
      <c r="C325" s="520" t="s">
        <v>379</v>
      </c>
      <c r="D325" s="396" t="s">
        <v>380</v>
      </c>
      <c r="E325" s="373"/>
      <c r="F325" s="371" t="s">
        <v>324</v>
      </c>
      <c r="G325" s="74">
        <f>'ГСЮра без пил МГРП'!G325</f>
        <v>1233389.064516129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1233389.064516129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9">M325*G325</f>
        <v>0</v>
      </c>
      <c r="U325" s="297">
        <f>N325*G325</f>
        <v>0</v>
      </c>
      <c r="V325" s="302">
        <f>SUM(H325:N325)</f>
        <v>1</v>
      </c>
      <c r="W325" s="303">
        <f>SUM(O325:U325)</f>
        <v>1233389.064516129</v>
      </c>
      <c r="X325" s="268"/>
    </row>
    <row r="326" spans="1:24" ht="15.75" outlineLevel="1" thickTop="1">
      <c r="A326" s="341"/>
      <c r="B326" s="340"/>
      <c r="C326" s="521"/>
      <c r="D326" s="397" t="s">
        <v>80</v>
      </c>
      <c r="E326" s="373"/>
      <c r="F326" s="374" t="s">
        <v>323</v>
      </c>
      <c r="G326" s="74">
        <f>'ГСЮра без пил МГРП'!G326</f>
        <v>201290.90909090909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201290.90909090909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9"/>
        <v>0</v>
      </c>
      <c r="U326" s="297">
        <f>N326*G326</f>
        <v>0</v>
      </c>
      <c r="V326" s="302">
        <f>SUM(H326:N326)</f>
        <v>1</v>
      </c>
      <c r="W326" s="303">
        <f>SUM(O326:U326)</f>
        <v>201290.90909090909</v>
      </c>
      <c r="X326" s="268"/>
    </row>
    <row r="327" spans="1:24" outlineLevel="1">
      <c r="A327" s="341"/>
      <c r="B327" s="340"/>
      <c r="C327" s="521"/>
      <c r="D327" s="397" t="s">
        <v>382</v>
      </c>
      <c r="E327" s="373"/>
      <c r="F327" s="374" t="s">
        <v>324</v>
      </c>
      <c r="G327" s="75"/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9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">
        <v>81</v>
      </c>
      <c r="E328" s="373"/>
      <c r="F328" s="374" t="s">
        <v>320</v>
      </c>
      <c r="G328" s="75"/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9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">
        <v>216</v>
      </c>
      <c r="E329" s="373"/>
      <c r="F329" s="374" t="s">
        <v>324</v>
      </c>
      <c r="G329" s="75"/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9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">
        <v>384</v>
      </c>
      <c r="E330" s="373"/>
      <c r="F330" s="374" t="s">
        <v>324</v>
      </c>
      <c r="G330" s="75"/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9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">
        <v>383</v>
      </c>
      <c r="E331" s="373"/>
      <c r="F331" s="374" t="s">
        <v>119</v>
      </c>
      <c r="G331" s="75"/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40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">
        <v>385</v>
      </c>
      <c r="E332" s="373"/>
      <c r="F332" s="374" t="s">
        <v>324</v>
      </c>
      <c r="G332" s="75"/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40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">
        <v>386</v>
      </c>
      <c r="E333" s="373"/>
      <c r="F333" s="374"/>
      <c r="G333" s="75"/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40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">
        <v>381</v>
      </c>
      <c r="E334" s="373"/>
      <c r="F334" s="374"/>
      <c r="G334" s="75"/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40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">
        <v>217</v>
      </c>
      <c r="E335" s="373"/>
      <c r="F335" s="374"/>
      <c r="G335" s="75"/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40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/>
      <c r="E336" s="373"/>
      <c r="F336" s="374"/>
      <c r="G336" s="75"/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40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/>
      <c r="E337" s="373"/>
      <c r="F337" s="374"/>
      <c r="G337" s="75"/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40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/>
      <c r="E338" s="373"/>
      <c r="F338" s="374"/>
      <c r="G338" s="75"/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40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/>
      <c r="E339" s="373"/>
      <c r="F339" s="394"/>
      <c r="G339" s="73"/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40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/>
      <c r="D340" s="69"/>
      <c r="E340" s="34"/>
      <c r="F340" s="64"/>
      <c r="G340" s="65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136440575.11174691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41">SUM(O104:O329)</f>
        <v>36543805.532836184</v>
      </c>
      <c r="P341" s="271">
        <f t="shared" si="241"/>
        <v>1429448.2997830478</v>
      </c>
      <c r="Q341" s="271">
        <f t="shared" si="241"/>
        <v>2931781.4467079928</v>
      </c>
      <c r="R341" s="271">
        <f t="shared" si="241"/>
        <v>4392169.6098815706</v>
      </c>
      <c r="S341" s="271">
        <f t="shared" si="241"/>
        <v>19450560.281971969</v>
      </c>
      <c r="T341" s="271">
        <f t="shared" si="241"/>
        <v>9040429.014703393</v>
      </c>
      <c r="U341" s="271">
        <f t="shared" si="241"/>
        <v>5444946.8327098479</v>
      </c>
      <c r="V341" s="271"/>
      <c r="W341" s="272">
        <f>SUM(W73:W329)</f>
        <v>136440575.11174691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96814423.534755111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6.5" outlineLevel="1" thickTop="1" thickBot="1">
      <c r="A345" s="362"/>
      <c r="B345" s="363"/>
      <c r="C345" s="520" t="s">
        <v>387</v>
      </c>
      <c r="D345" s="369" t="s">
        <v>108</v>
      </c>
      <c r="E345" s="373"/>
      <c r="F345" s="371" t="s">
        <v>12</v>
      </c>
      <c r="G345" s="74">
        <f>'ГСЮра без пил МГРП'!G345</f>
        <v>64443731.426493481</v>
      </c>
      <c r="H345" s="66">
        <v>1</v>
      </c>
      <c r="I345" s="62"/>
      <c r="J345" s="62"/>
      <c r="K345" s="62"/>
      <c r="L345" s="62"/>
      <c r="M345" s="62"/>
      <c r="N345" s="62"/>
      <c r="O345" s="297">
        <f t="shared" ref="O345:O355" si="242">H345*G345</f>
        <v>64443731.426493481</v>
      </c>
      <c r="P345" s="297"/>
      <c r="Q345" s="297"/>
      <c r="R345" s="297"/>
      <c r="S345" s="297"/>
      <c r="T345" s="297"/>
      <c r="U345" s="297"/>
      <c r="V345" s="302">
        <f t="shared" ref="V345:V355" si="243">SUM(H345:N345)</f>
        <v>1</v>
      </c>
      <c r="W345" s="303">
        <f>SUM(O345:U345)</f>
        <v>64443731.426493481</v>
      </c>
      <c r="X345" s="268"/>
    </row>
    <row r="346" spans="1:24" ht="16.5" outlineLevel="1" thickTop="1" thickBot="1">
      <c r="A346" s="341"/>
      <c r="B346" s="340"/>
      <c r="C346" s="521"/>
      <c r="D346" s="372" t="s">
        <v>109</v>
      </c>
      <c r="E346" s="373"/>
      <c r="F346" s="374" t="s">
        <v>12</v>
      </c>
      <c r="G346" s="74">
        <f>'ГСЮра без пил МГРП'!G346</f>
        <v>21200927.813636366</v>
      </c>
      <c r="H346" s="66">
        <v>1</v>
      </c>
      <c r="I346" s="62"/>
      <c r="J346" s="62"/>
      <c r="K346" s="62"/>
      <c r="L346" s="62"/>
      <c r="M346" s="62"/>
      <c r="N346" s="62"/>
      <c r="O346" s="297">
        <f t="shared" si="242"/>
        <v>21200927.813636366</v>
      </c>
      <c r="P346" s="297"/>
      <c r="Q346" s="297"/>
      <c r="R346" s="297"/>
      <c r="S346" s="297"/>
      <c r="T346" s="297"/>
      <c r="U346" s="297"/>
      <c r="V346" s="302">
        <f t="shared" si="243"/>
        <v>1</v>
      </c>
      <c r="W346" s="303">
        <f t="shared" ref="W346:W355" si="244">SUM(O346:U346)</f>
        <v>21200927.813636366</v>
      </c>
      <c r="X346" s="268"/>
    </row>
    <row r="347" spans="1:24" ht="15.75" outlineLevel="1" thickTop="1">
      <c r="A347" s="341"/>
      <c r="B347" s="340"/>
      <c r="C347" s="521"/>
      <c r="D347" s="372" t="s">
        <v>110</v>
      </c>
      <c r="E347" s="373"/>
      <c r="F347" s="374" t="s">
        <v>322</v>
      </c>
      <c r="G347" s="74">
        <f>'ГСЮра без пил МГРП'!G347</f>
        <v>16430.256701902745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42"/>
        <v>4239006.2290909085</v>
      </c>
      <c r="P347" s="297"/>
      <c r="Q347" s="297"/>
      <c r="R347" s="297"/>
      <c r="S347" s="297"/>
      <c r="T347" s="297"/>
      <c r="U347" s="297"/>
      <c r="V347" s="302">
        <f t="shared" si="243"/>
        <v>258</v>
      </c>
      <c r="W347" s="303">
        <f t="shared" si="244"/>
        <v>4239006.2290909085</v>
      </c>
      <c r="X347" s="268"/>
    </row>
    <row r="348" spans="1:24" outlineLevel="1">
      <c r="A348" s="341"/>
      <c r="B348" s="340"/>
      <c r="C348" s="521"/>
      <c r="D348" s="372" t="s">
        <v>111</v>
      </c>
      <c r="E348" s="373"/>
      <c r="F348" s="374" t="s">
        <v>322</v>
      </c>
      <c r="G348" s="76"/>
      <c r="H348" s="66"/>
      <c r="I348" s="62"/>
      <c r="J348" s="62"/>
      <c r="K348" s="62"/>
      <c r="L348" s="62"/>
      <c r="M348" s="62"/>
      <c r="N348" s="62"/>
      <c r="O348" s="297">
        <f t="shared" si="242"/>
        <v>0</v>
      </c>
      <c r="P348" s="297"/>
      <c r="Q348" s="297"/>
      <c r="R348" s="297"/>
      <c r="S348" s="297"/>
      <c r="T348" s="297"/>
      <c r="U348" s="297"/>
      <c r="V348" s="302">
        <f t="shared" si="243"/>
        <v>0</v>
      </c>
      <c r="W348" s="303">
        <f t="shared" si="244"/>
        <v>0</v>
      </c>
      <c r="X348" s="268"/>
    </row>
    <row r="349" spans="1:24" ht="15.75" outlineLevel="1" thickBot="1">
      <c r="A349" s="341"/>
      <c r="B349" s="340"/>
      <c r="C349" s="521"/>
      <c r="D349" s="372" t="s">
        <v>112</v>
      </c>
      <c r="E349" s="373"/>
      <c r="F349" s="374" t="s">
        <v>12</v>
      </c>
      <c r="G349" s="75"/>
      <c r="H349" s="66"/>
      <c r="I349" s="62"/>
      <c r="J349" s="62"/>
      <c r="K349" s="62"/>
      <c r="L349" s="62"/>
      <c r="M349" s="62"/>
      <c r="N349" s="62"/>
      <c r="O349" s="297">
        <f t="shared" si="242"/>
        <v>0</v>
      </c>
      <c r="P349" s="297"/>
      <c r="Q349" s="297"/>
      <c r="R349" s="297"/>
      <c r="S349" s="297"/>
      <c r="T349" s="297"/>
      <c r="U349" s="297"/>
      <c r="V349" s="302">
        <f t="shared" si="243"/>
        <v>0</v>
      </c>
      <c r="W349" s="303">
        <f t="shared" si="244"/>
        <v>0</v>
      </c>
      <c r="X349" s="268"/>
    </row>
    <row r="350" spans="1:24" ht="15.75" outlineLevel="1" thickTop="1">
      <c r="A350" s="341"/>
      <c r="B350" s="340"/>
      <c r="C350" s="521"/>
      <c r="D350" s="372" t="s">
        <v>113</v>
      </c>
      <c r="E350" s="373"/>
      <c r="F350" s="374" t="s">
        <v>325</v>
      </c>
      <c r="G350" s="74">
        <f>'ГСЮра без пил МГРП'!G350</f>
        <v>34261.718181818185</v>
      </c>
      <c r="H350" s="66">
        <v>100</v>
      </c>
      <c r="I350" s="62"/>
      <c r="J350" s="62"/>
      <c r="K350" s="62"/>
      <c r="L350" s="62"/>
      <c r="M350" s="62"/>
      <c r="N350" s="62"/>
      <c r="O350" s="297">
        <f t="shared" si="242"/>
        <v>3426171.8181818184</v>
      </c>
      <c r="P350" s="297"/>
      <c r="Q350" s="297"/>
      <c r="R350" s="297"/>
      <c r="S350" s="297"/>
      <c r="T350" s="297"/>
      <c r="U350" s="297"/>
      <c r="V350" s="302">
        <f t="shared" si="243"/>
        <v>100</v>
      </c>
      <c r="W350" s="303">
        <f t="shared" si="244"/>
        <v>3426171.8181818184</v>
      </c>
      <c r="X350" s="268"/>
    </row>
    <row r="351" spans="1:24" outlineLevel="1">
      <c r="A351" s="341"/>
      <c r="B351" s="340"/>
      <c r="C351" s="521"/>
      <c r="D351" s="372" t="s">
        <v>114</v>
      </c>
      <c r="E351" s="373"/>
      <c r="F351" s="374" t="s">
        <v>119</v>
      </c>
      <c r="G351" s="75"/>
      <c r="H351" s="66"/>
      <c r="I351" s="62"/>
      <c r="J351" s="62"/>
      <c r="K351" s="62"/>
      <c r="L351" s="62"/>
      <c r="M351" s="62"/>
      <c r="N351" s="62"/>
      <c r="O351" s="297">
        <f t="shared" si="242"/>
        <v>0</v>
      </c>
      <c r="P351" s="297"/>
      <c r="Q351" s="297"/>
      <c r="R351" s="297"/>
      <c r="S351" s="297"/>
      <c r="T351" s="297"/>
      <c r="U351" s="297"/>
      <c r="V351" s="302">
        <f t="shared" si="243"/>
        <v>0</v>
      </c>
      <c r="W351" s="303">
        <f t="shared" si="244"/>
        <v>0</v>
      </c>
      <c r="X351" s="268"/>
    </row>
    <row r="352" spans="1:24" ht="15.75" outlineLevel="1" thickBot="1">
      <c r="A352" s="341"/>
      <c r="B352" s="340"/>
      <c r="C352" s="521"/>
      <c r="D352" s="372" t="s">
        <v>115</v>
      </c>
      <c r="E352" s="373"/>
      <c r="F352" s="374" t="s">
        <v>326</v>
      </c>
      <c r="G352" s="75"/>
      <c r="H352" s="66"/>
      <c r="I352" s="62"/>
      <c r="J352" s="62"/>
      <c r="K352" s="62"/>
      <c r="L352" s="62"/>
      <c r="M352" s="62"/>
      <c r="N352" s="62"/>
      <c r="O352" s="297">
        <f t="shared" si="242"/>
        <v>0</v>
      </c>
      <c r="P352" s="297"/>
      <c r="Q352" s="297"/>
      <c r="R352" s="297"/>
      <c r="S352" s="297"/>
      <c r="T352" s="297"/>
      <c r="U352" s="297"/>
      <c r="V352" s="302">
        <f t="shared" si="243"/>
        <v>0</v>
      </c>
      <c r="W352" s="303">
        <f t="shared" si="244"/>
        <v>0</v>
      </c>
      <c r="X352" s="268"/>
    </row>
    <row r="353" spans="1:24" ht="16.5" outlineLevel="1" thickTop="1" thickBot="1">
      <c r="A353" s="341"/>
      <c r="B353" s="340"/>
      <c r="C353" s="521"/>
      <c r="D353" s="372" t="s">
        <v>132</v>
      </c>
      <c r="E353" s="373"/>
      <c r="F353" s="374" t="s">
        <v>12</v>
      </c>
      <c r="G353" s="74">
        <f>'ГСЮра без пил МГРП'!G353</f>
        <v>3107707.8118345668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42"/>
        <v>3107707.8118345668</v>
      </c>
      <c r="P353" s="297"/>
      <c r="Q353" s="297"/>
      <c r="R353" s="297"/>
      <c r="S353" s="297"/>
      <c r="T353" s="297"/>
      <c r="U353" s="297"/>
      <c r="V353" s="302">
        <f t="shared" si="243"/>
        <v>1</v>
      </c>
      <c r="W353" s="303">
        <f t="shared" si="244"/>
        <v>3107707.8118345668</v>
      </c>
      <c r="X353" s="268"/>
    </row>
    <row r="354" spans="1:24" ht="15.75" outlineLevel="1" thickTop="1">
      <c r="A354" s="341"/>
      <c r="B354" s="340"/>
      <c r="C354" s="521"/>
      <c r="D354" s="372" t="s">
        <v>131</v>
      </c>
      <c r="E354" s="373"/>
      <c r="F354" s="374" t="s">
        <v>11</v>
      </c>
      <c r="G354" s="74">
        <f>'ГСЮра без пил МГРП'!G354</f>
        <v>25198.630826537803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42"/>
        <v>396878.43551797041</v>
      </c>
      <c r="P354" s="297"/>
      <c r="Q354" s="297"/>
      <c r="R354" s="297"/>
      <c r="S354" s="297"/>
      <c r="T354" s="297"/>
      <c r="U354" s="297"/>
      <c r="V354" s="302">
        <f t="shared" si="243"/>
        <v>15.75</v>
      </c>
      <c r="W354" s="303">
        <f t="shared" si="244"/>
        <v>396878.43551797041</v>
      </c>
      <c r="X354" s="268"/>
    </row>
    <row r="355" spans="1:24" outlineLevel="1">
      <c r="A355" s="341"/>
      <c r="B355" s="340"/>
      <c r="C355" s="521"/>
      <c r="D355" s="372" t="s">
        <v>168</v>
      </c>
      <c r="E355" s="373"/>
      <c r="F355" s="374" t="s">
        <v>12</v>
      </c>
      <c r="G355" s="75"/>
      <c r="H355" s="66"/>
      <c r="I355" s="62"/>
      <c r="J355" s="62"/>
      <c r="K355" s="62"/>
      <c r="L355" s="62"/>
      <c r="M355" s="62"/>
      <c r="N355" s="62"/>
      <c r="O355" s="297">
        <f t="shared" si="242"/>
        <v>0</v>
      </c>
      <c r="P355" s="297"/>
      <c r="Q355" s="297"/>
      <c r="R355" s="297"/>
      <c r="S355" s="297"/>
      <c r="T355" s="297"/>
      <c r="U355" s="297"/>
      <c r="V355" s="302">
        <f t="shared" si="243"/>
        <v>0</v>
      </c>
      <c r="W355" s="303">
        <f t="shared" si="244"/>
        <v>0</v>
      </c>
      <c r="X355" s="268"/>
    </row>
    <row r="356" spans="1:24" outlineLevel="1">
      <c r="A356" s="341"/>
      <c r="B356" s="340"/>
      <c r="C356" s="521"/>
      <c r="D356" s="372"/>
      <c r="E356" s="373"/>
      <c r="F356" s="374"/>
      <c r="G356" s="75"/>
      <c r="H356" s="66"/>
      <c r="I356" s="62"/>
      <c r="J356" s="62"/>
      <c r="K356" s="62"/>
      <c r="L356" s="62"/>
      <c r="M356" s="62"/>
      <c r="N356" s="62"/>
      <c r="O356" s="297">
        <f t="shared" ref="O356:O359" si="245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6">SUM(H356:N356)</f>
        <v>0</v>
      </c>
      <c r="W356" s="303">
        <f t="shared" ref="W356:W359" si="247">SUM(O356:U356)</f>
        <v>0</v>
      </c>
      <c r="X356" s="268"/>
    </row>
    <row r="357" spans="1:24" outlineLevel="1">
      <c r="A357" s="341"/>
      <c r="B357" s="340"/>
      <c r="C357" s="521"/>
      <c r="D357" s="372"/>
      <c r="E357" s="373"/>
      <c r="F357" s="374"/>
      <c r="G357" s="75"/>
      <c r="H357" s="66"/>
      <c r="I357" s="62"/>
      <c r="J357" s="62"/>
      <c r="K357" s="62"/>
      <c r="L357" s="62"/>
      <c r="M357" s="62"/>
      <c r="N357" s="62"/>
      <c r="O357" s="297">
        <f t="shared" si="245"/>
        <v>0</v>
      </c>
      <c r="P357" s="297"/>
      <c r="Q357" s="297"/>
      <c r="R357" s="297"/>
      <c r="S357" s="297"/>
      <c r="T357" s="297"/>
      <c r="U357" s="297"/>
      <c r="V357" s="302">
        <f t="shared" si="246"/>
        <v>0</v>
      </c>
      <c r="W357" s="303">
        <f t="shared" si="247"/>
        <v>0</v>
      </c>
      <c r="X357" s="268"/>
    </row>
    <row r="358" spans="1:24" outlineLevel="1">
      <c r="A358" s="341"/>
      <c r="B358" s="340"/>
      <c r="C358" s="521"/>
      <c r="D358" s="372"/>
      <c r="E358" s="373"/>
      <c r="F358" s="374"/>
      <c r="G358" s="75"/>
      <c r="H358" s="66"/>
      <c r="I358" s="62"/>
      <c r="J358" s="62"/>
      <c r="K358" s="62"/>
      <c r="L358" s="62"/>
      <c r="M358" s="62"/>
      <c r="N358" s="62"/>
      <c r="O358" s="297">
        <f t="shared" si="245"/>
        <v>0</v>
      </c>
      <c r="P358" s="297"/>
      <c r="Q358" s="297"/>
      <c r="R358" s="297"/>
      <c r="S358" s="297"/>
      <c r="T358" s="297"/>
      <c r="U358" s="297"/>
      <c r="V358" s="302">
        <f t="shared" si="246"/>
        <v>0</v>
      </c>
      <c r="W358" s="303">
        <f t="shared" si="247"/>
        <v>0</v>
      </c>
      <c r="X358" s="268"/>
    </row>
    <row r="359" spans="1:24" ht="15.75" outlineLevel="1" thickBot="1">
      <c r="A359" s="341"/>
      <c r="B359" s="340"/>
      <c r="C359" s="522"/>
      <c r="D359" s="375"/>
      <c r="E359" s="373"/>
      <c r="F359" s="394"/>
      <c r="G359" s="73"/>
      <c r="H359" s="66"/>
      <c r="I359" s="62"/>
      <c r="J359" s="62"/>
      <c r="K359" s="62"/>
      <c r="L359" s="62"/>
      <c r="M359" s="62"/>
      <c r="N359" s="62"/>
      <c r="O359" s="297">
        <f t="shared" si="245"/>
        <v>0</v>
      </c>
      <c r="P359" s="297"/>
      <c r="Q359" s="297"/>
      <c r="R359" s="297"/>
      <c r="S359" s="297"/>
      <c r="T359" s="297"/>
      <c r="U359" s="297"/>
      <c r="V359" s="302">
        <f t="shared" si="246"/>
        <v>0</v>
      </c>
      <c r="W359" s="303">
        <f t="shared" si="247"/>
        <v>0</v>
      </c>
      <c r="X359" s="268"/>
    </row>
    <row r="360" spans="1:24" s="22" customFormat="1" ht="16.5" outlineLevel="1" thickTop="1" thickBot="1">
      <c r="A360" s="367"/>
      <c r="B360" s="368"/>
      <c r="C360" s="38"/>
      <c r="D360" s="38"/>
      <c r="E360" s="25"/>
      <c r="F360" s="67"/>
      <c r="G360" s="68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96814423.534755111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96814423.534755111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96814423.534755111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">
        <v>388</v>
      </c>
      <c r="D364" s="369" t="s">
        <v>62</v>
      </c>
      <c r="E364" s="370"/>
      <c r="F364" s="371" t="s">
        <v>13</v>
      </c>
      <c r="G364" s="74"/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">
        <v>61</v>
      </c>
      <c r="E365" s="373"/>
      <c r="F365" s="374" t="s">
        <v>13</v>
      </c>
      <c r="G365" s="75"/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">
        <v>2</v>
      </c>
      <c r="E366" s="376"/>
      <c r="F366" s="377" t="s">
        <v>13</v>
      </c>
      <c r="G366" s="80"/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362187739.37150204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8">O341+O361+O69+O367</f>
        <v>262290969.79259127</v>
      </c>
      <c r="P369" s="271">
        <f t="shared" si="248"/>
        <v>1429448.2997830478</v>
      </c>
      <c r="Q369" s="271">
        <f t="shared" si="248"/>
        <v>2931781.4467079928</v>
      </c>
      <c r="R369" s="271">
        <f t="shared" si="248"/>
        <v>4392169.6098815706</v>
      </c>
      <c r="S369" s="271">
        <f t="shared" si="248"/>
        <v>19450560.281971969</v>
      </c>
      <c r="T369" s="271">
        <f t="shared" si="248"/>
        <v>9040429.014703393</v>
      </c>
      <c r="U369" s="271">
        <f t="shared" si="248"/>
        <v>5444946.8327098479</v>
      </c>
      <c r="V369" s="271"/>
      <c r="W369" s="272">
        <f>W341+W361+W69+W367</f>
        <v>362187739.37150204</v>
      </c>
      <c r="X369" s="274">
        <f>X18+X71+X103+X120+X153+X170+X202+X214+X231+X236+X248+X291+X323+X343+X363</f>
        <v>352001162.76756513</v>
      </c>
    </row>
  </sheetData>
  <mergeCells count="81">
    <mergeCell ref="C292:C321"/>
    <mergeCell ref="C325:C339"/>
    <mergeCell ref="C345:C359"/>
    <mergeCell ref="C364:C366"/>
    <mergeCell ref="C216:C230"/>
    <mergeCell ref="C233:C235"/>
    <mergeCell ref="C238:C247"/>
    <mergeCell ref="C250:C264"/>
    <mergeCell ref="C274:C290"/>
    <mergeCell ref="C363:W363"/>
    <mergeCell ref="C323:W323"/>
    <mergeCell ref="E341:N341"/>
    <mergeCell ref="C122:C136"/>
    <mergeCell ref="C138:C152"/>
    <mergeCell ref="C155:C169"/>
    <mergeCell ref="C172:C201"/>
    <mergeCell ref="C204:C213"/>
    <mergeCell ref="C73:C102"/>
    <mergeCell ref="C105:C119"/>
    <mergeCell ref="C20:C28"/>
    <mergeCell ref="C29:C38"/>
    <mergeCell ref="C39:C44"/>
    <mergeCell ref="C45:C54"/>
    <mergeCell ref="A9:B9"/>
    <mergeCell ref="F9:G9"/>
    <mergeCell ref="A7:B7"/>
    <mergeCell ref="F7:G7"/>
    <mergeCell ref="L4:L5"/>
    <mergeCell ref="A8:B8"/>
    <mergeCell ref="A6:B6"/>
    <mergeCell ref="P6:Q6"/>
    <mergeCell ref="P7:Q7"/>
    <mergeCell ref="O7:O8"/>
    <mergeCell ref="F8:G8"/>
    <mergeCell ref="F12:G13"/>
    <mergeCell ref="Q12:R13"/>
    <mergeCell ref="P8:Q8"/>
    <mergeCell ref="F6:G6"/>
    <mergeCell ref="A2:W2"/>
    <mergeCell ref="F4:G5"/>
    <mergeCell ref="H4:H5"/>
    <mergeCell ref="I4:I5"/>
    <mergeCell ref="J4:J5"/>
    <mergeCell ref="O4:O5"/>
    <mergeCell ref="N4:N5"/>
    <mergeCell ref="K4:K5"/>
    <mergeCell ref="R4:R5"/>
    <mergeCell ref="P4:Q5"/>
    <mergeCell ref="M4:M5"/>
    <mergeCell ref="E369:N369"/>
    <mergeCell ref="P9:Q9"/>
    <mergeCell ref="P11:Q11"/>
    <mergeCell ref="C103:W103"/>
    <mergeCell ref="C120:W120"/>
    <mergeCell ref="O10:O11"/>
    <mergeCell ref="P10:Q10"/>
    <mergeCell ref="O15:U15"/>
    <mergeCell ref="F11:G11"/>
    <mergeCell ref="F10:G10"/>
    <mergeCell ref="C71:W71"/>
    <mergeCell ref="V15:W15"/>
    <mergeCell ref="C18:W18"/>
    <mergeCell ref="E367:N367"/>
    <mergeCell ref="C55:C63"/>
    <mergeCell ref="C64:C68"/>
    <mergeCell ref="A13:B13"/>
    <mergeCell ref="E361:N361"/>
    <mergeCell ref="C231:W231"/>
    <mergeCell ref="O12:O13"/>
    <mergeCell ref="C236:W236"/>
    <mergeCell ref="C248:W248"/>
    <mergeCell ref="C343:W343"/>
    <mergeCell ref="C170:W170"/>
    <mergeCell ref="C202:W202"/>
    <mergeCell ref="C214:W214"/>
    <mergeCell ref="C291:W291"/>
    <mergeCell ref="C153:W153"/>
    <mergeCell ref="H15:N15"/>
    <mergeCell ref="C267:C272"/>
    <mergeCell ref="A15:G15"/>
    <mergeCell ref="P12:P13"/>
  </mergeCells>
  <conditionalFormatting sqref="R6 R8:R11 O6 O9">
    <cfRule type="cellIs" dxfId="46" priority="8" stopIfTrue="1" operator="equal">
      <formula>0</formula>
    </cfRule>
  </conditionalFormatting>
  <conditionalFormatting sqref="H6:N7">
    <cfRule type="cellIs" dxfId="45" priority="2" stopIfTrue="1" operator="equal">
      <formula>0</formula>
    </cfRule>
  </conditionalFormatting>
  <conditionalFormatting sqref="H8:N9">
    <cfRule type="cellIs" dxfId="4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F325:F339 F292:F321 F73:F102 F267:F272 F250:F264 F238:F247 F233:F235 F216:F230 F204:F213 F172:F201 F155:F169 F138:F152 F122:F136 F105:F119 F274:F290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70" zoomScaleNormal="70" zoomScalePageLayoutView="90" workbookViewId="0">
      <pane xSplit="7" ySplit="16" topLeftCell="H17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9"/>
      <c r="L6" s="418"/>
      <c r="M6" s="418"/>
      <c r="N6" s="419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'!$C$29," ",'Титул '!$D$29," ",'Титул '!$E$29," ",'Титул '!$F$29," ",'Титул '!$G$29," ",'Титул '!$H$29," ",'Титул '!$J$29," ",'Титул '!$I$29)</f>
        <v xml:space="preserve">ГС       </v>
      </c>
      <c r="E7" s="324">
        <f>W69</f>
        <v>0</v>
      </c>
      <c r="F7" s="526" t="s">
        <v>140</v>
      </c>
      <c r="G7" s="526"/>
      <c r="H7" s="419"/>
      <c r="I7" s="420"/>
      <c r="J7" s="420"/>
      <c r="K7" s="421"/>
      <c r="L7" s="420"/>
      <c r="M7" s="420"/>
      <c r="N7" s="421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'!I29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43" priority="3" stopIfTrue="1" operator="equal">
      <formula>0</formula>
    </cfRule>
  </conditionalFormatting>
  <conditionalFormatting sqref="H6:N7">
    <cfRule type="cellIs" dxfId="42" priority="2" stopIfTrue="1" operator="equal">
      <formula>0</formula>
    </cfRule>
  </conditionalFormatting>
  <conditionalFormatting sqref="H8:N9">
    <cfRule type="cellIs" dxfId="4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90" zoomScaleNormal="90" zoomScalePageLayoutView="90" workbookViewId="0">
      <pane xSplit="7" ySplit="16" topLeftCell="H17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'!$C$30," ",'Титул '!$D$30," ",'Титул '!$E$30," ",'Титул '!$F$30," ",'Титул '!$G$30," ",'Титул '!$H$30," ",'Титул '!$J$30," ",'Титул '!$I$30)</f>
        <v xml:space="preserve">ННС       </v>
      </c>
      <c r="E7" s="324">
        <f>W69</f>
        <v>0</v>
      </c>
      <c r="F7" s="526" t="s">
        <v>140</v>
      </c>
      <c r="G7" s="526"/>
      <c r="H7" s="418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'!I30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40" priority="3" stopIfTrue="1" operator="equal">
      <formula>0</formula>
    </cfRule>
  </conditionalFormatting>
  <conditionalFormatting sqref="H6:N7">
    <cfRule type="cellIs" dxfId="39" priority="2" stopIfTrue="1" operator="equal">
      <formula>0</formula>
    </cfRule>
  </conditionalFormatting>
  <conditionalFormatting sqref="H8:N9">
    <cfRule type="cellIs" dxfId="38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90" zoomScaleNormal="90" zoomScalePageLayoutView="90" workbookViewId="0">
      <selection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'!$C$31," ",'Титул '!$D$31," ",'Титул '!$E$31," ",'Титул '!$F$31," ",'Титул '!$G$31," ",'Титул '!$H$31," ",'Титул '!$J$31," ",'Титул '!$I$31)</f>
        <v xml:space="preserve">ГС       </v>
      </c>
      <c r="E7" s="324">
        <f>W69</f>
        <v>0</v>
      </c>
      <c r="F7" s="526" t="s">
        <v>140</v>
      </c>
      <c r="G7" s="526"/>
      <c r="H7" s="419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'!I31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37" priority="3" stopIfTrue="1" operator="equal">
      <formula>0</formula>
    </cfRule>
  </conditionalFormatting>
  <conditionalFormatting sqref="H6:N7">
    <cfRule type="cellIs" dxfId="36" priority="2" stopIfTrue="1" operator="equal">
      <formula>0</formula>
    </cfRule>
  </conditionalFormatting>
  <conditionalFormatting sqref="H8:N9">
    <cfRule type="cellIs" dxfId="3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90" zoomScaleNormal="90" zoomScalePageLayoutView="90" workbookViewId="0">
      <selection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'!$C$32," ",'Титул '!$D$32," ",'Титул '!$E$32," ",'Титул '!$F$32," ",'Титул '!$G$32," ",'Титул '!$H$32," ",'Титул '!$J$32," ",'Титул '!$I$32)</f>
        <v xml:space="preserve">ГС       </v>
      </c>
      <c r="E7" s="324">
        <f>W69</f>
        <v>0</v>
      </c>
      <c r="F7" s="526" t="s">
        <v>140</v>
      </c>
      <c r="G7" s="526"/>
      <c r="H7" s="418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'!I32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34" priority="3" stopIfTrue="1" operator="equal">
      <formula>0</formula>
    </cfRule>
  </conditionalFormatting>
  <conditionalFormatting sqref="H6:N7">
    <cfRule type="cellIs" dxfId="33" priority="2" stopIfTrue="1" operator="equal">
      <formula>0</formula>
    </cfRule>
  </conditionalFormatting>
  <conditionalFormatting sqref="H8:N9">
    <cfRule type="cellIs" dxfId="3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H18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>
      <c r="A1" s="1" t="s">
        <v>394</v>
      </c>
    </row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'!$C$33," ",'Титул '!$D$33," ",'Титул '!$E$33," ",'Титул '!$F$33," ",'Титул '!$G$33," ",'Титул '!$H$33," ",'Титул '!$J$33," ",'Титул '!$I$33)</f>
        <v xml:space="preserve">ГС       </v>
      </c>
      <c r="E7" s="324">
        <f>W69</f>
        <v>0</v>
      </c>
      <c r="F7" s="526" t="s">
        <v>140</v>
      </c>
      <c r="G7" s="526"/>
      <c r="H7" s="418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'!I33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31" priority="3" stopIfTrue="1" operator="equal">
      <formula>0</formula>
    </cfRule>
  </conditionalFormatting>
  <conditionalFormatting sqref="H6:N7">
    <cfRule type="cellIs" dxfId="30" priority="2" stopIfTrue="1" operator="equal">
      <formula>0</formula>
    </cfRule>
  </conditionalFormatting>
  <conditionalFormatting sqref="H8:N9">
    <cfRule type="cellIs" dxfId="2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N18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'!$C$34," ",'Титул '!$D$34," ",'Титул '!$E$34," ",'Титул '!$F$34," ",'Титул '!$G$34," ",'Титул '!$H$34," ",'Титул '!$J$34," ",'Титул '!$I$34)</f>
        <v xml:space="preserve">ГС       </v>
      </c>
      <c r="E7" s="324">
        <f>W69</f>
        <v>0</v>
      </c>
      <c r="F7" s="526" t="s">
        <v>140</v>
      </c>
      <c r="G7" s="526"/>
      <c r="H7" s="418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'!I34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28" priority="3" stopIfTrue="1" operator="equal">
      <formula>0</formula>
    </cfRule>
  </conditionalFormatting>
  <conditionalFormatting sqref="H6:N7">
    <cfRule type="cellIs" dxfId="27" priority="2" stopIfTrue="1" operator="equal">
      <formula>0</formula>
    </cfRule>
  </conditionalFormatting>
  <conditionalFormatting sqref="H8:N9">
    <cfRule type="cellIs" dxfId="2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H18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'!$C$35," ",'Титул '!$D$35," ",'Титул '!$E$35," ",'Титул '!$F$35," ",'Титул '!$G$35," ",'Титул '!$H$35," ",'Титул '!$J$35," ",'Титул '!$I$35)</f>
        <v xml:space="preserve">ГС       </v>
      </c>
      <c r="E7" s="324">
        <f>W69</f>
        <v>0</v>
      </c>
      <c r="F7" s="526" t="s">
        <v>140</v>
      </c>
      <c r="G7" s="526"/>
      <c r="H7" s="418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2"/>
      <c r="M11" s="422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'!I35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O6 O9">
    <cfRule type="cellIs" dxfId="25" priority="3" stopIfTrue="1" operator="equal">
      <formula>0</formula>
    </cfRule>
  </conditionalFormatting>
  <conditionalFormatting sqref="H6:N7">
    <cfRule type="cellIs" dxfId="24" priority="2" stopIfTrue="1" operator="equal">
      <formula>0</formula>
    </cfRule>
  </conditionalFormatting>
  <conditionalFormatting sqref="H8:N9">
    <cfRule type="cellIs" dxfId="2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M18" activePane="bottomRight" state="frozen"/>
      <selection activeCell="D8" sqref="D8"/>
      <selection pane="topRight" activeCell="D8" sqref="D8"/>
      <selection pane="bottomLeft" activeCell="D8" sqref="D8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30"/>
      <c r="I6" s="30"/>
      <c r="J6" s="30"/>
      <c r="K6" s="30"/>
      <c r="L6" s="30"/>
      <c r="M6" s="30"/>
      <c r="N6" s="30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'!$C$36," ",'Титул '!$D$36," ",'Титул '!$E$36," ",'Титул '!$F$36," ",'Титул '!$G$36," ",'Титул '!$H$36," ",'Титул '!$J$36," ",'Титул '!$I$36)</f>
        <v xml:space="preserve">ГС       </v>
      </c>
      <c r="E7" s="324">
        <f>W69</f>
        <v>0</v>
      </c>
      <c r="F7" s="526" t="s">
        <v>140</v>
      </c>
      <c r="G7" s="526"/>
      <c r="H7" s="30"/>
      <c r="I7" s="31"/>
      <c r="J7" s="31"/>
      <c r="K7" s="31"/>
      <c r="L7" s="31"/>
      <c r="M7" s="31"/>
      <c r="N7" s="31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331"/>
      <c r="E8" s="325" t="s">
        <v>123</v>
      </c>
      <c r="F8" s="526" t="s">
        <v>47</v>
      </c>
      <c r="G8" s="526"/>
      <c r="H8" s="30"/>
      <c r="I8" s="30"/>
      <c r="J8" s="30"/>
      <c r="K8" s="30"/>
      <c r="L8" s="30"/>
      <c r="M8" s="30"/>
      <c r="N8" s="30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30"/>
      <c r="I9" s="30"/>
      <c r="J9" s="30"/>
      <c r="K9" s="30"/>
      <c r="L9" s="30"/>
      <c r="M9" s="30"/>
      <c r="N9" s="30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332"/>
      <c r="I11" s="332"/>
      <c r="J11" s="332"/>
      <c r="K11" s="332"/>
      <c r="L11" s="332"/>
      <c r="M11" s="332"/>
      <c r="N11" s="332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'!I36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>H20*G20</f>
        <v>0</v>
      </c>
      <c r="P20" s="296"/>
      <c r="Q20" s="296"/>
      <c r="R20" s="296"/>
      <c r="S20" s="296"/>
      <c r="T20" s="296"/>
      <c r="U20" s="296"/>
      <c r="V20" s="298">
        <f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ref="O21:O68" si="0">H21*G21</f>
        <v>0</v>
      </c>
      <c r="P21" s="296"/>
      <c r="Q21" s="296"/>
      <c r="R21" s="296"/>
      <c r="S21" s="296"/>
      <c r="T21" s="296"/>
      <c r="U21" s="296"/>
      <c r="V21" s="298">
        <f t="shared" ref="V21:V35" si="1">SUM(H21:N21)</f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>SUM(H26:N26)</f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>H106*G106</f>
        <v>0</v>
      </c>
      <c r="P106" s="296">
        <f>I106*G106</f>
        <v>0</v>
      </c>
      <c r="Q106" s="296">
        <f>J106*G106</f>
        <v>0</v>
      </c>
      <c r="R106" s="296">
        <f>K106*G106</f>
        <v>0</v>
      </c>
      <c r="S106" s="296">
        <f>L106*G106</f>
        <v>0</v>
      </c>
      <c r="T106" s="297">
        <f t="shared" ref="T106:T111" si="35">M106*G106</f>
        <v>0</v>
      </c>
      <c r="U106" s="296">
        <f>N106*G106</f>
        <v>0</v>
      </c>
      <c r="V106" s="298">
        <f>SUM(H106:N106)</f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>H122*G122</f>
        <v>0</v>
      </c>
      <c r="P122" s="297">
        <f>I122*G122</f>
        <v>0</v>
      </c>
      <c r="Q122" s="297">
        <f>J122*G122</f>
        <v>0</v>
      </c>
      <c r="R122" s="297">
        <f>K122*G122</f>
        <v>0</v>
      </c>
      <c r="S122" s="297">
        <f>L122*G122</f>
        <v>0</v>
      </c>
      <c r="T122" s="297">
        <f t="shared" ref="T122:T132" si="45">M122*G122</f>
        <v>0</v>
      </c>
      <c r="U122" s="297">
        <f>N122*G122</f>
        <v>0</v>
      </c>
      <c r="V122" s="302">
        <f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ref="O123:O132" si="46">H123*G123</f>
        <v>0</v>
      </c>
      <c r="P123" s="297">
        <f t="shared" ref="P123:P132" si="47">I123*G123</f>
        <v>0</v>
      </c>
      <c r="Q123" s="297">
        <f t="shared" ref="Q123:Q132" si="48">J123*G123</f>
        <v>0</v>
      </c>
      <c r="R123" s="297">
        <f t="shared" ref="R123:R132" si="49">K123*G123</f>
        <v>0</v>
      </c>
      <c r="S123" s="297">
        <f t="shared" ref="S123:S132" si="50">L123*G123</f>
        <v>0</v>
      </c>
      <c r="T123" s="297">
        <f t="shared" si="45"/>
        <v>0</v>
      </c>
      <c r="U123" s="297">
        <f t="shared" ref="U123:U132" si="51">N123*G123</f>
        <v>0</v>
      </c>
      <c r="V123" s="302">
        <f t="shared" ref="V123:V132" si="52">SUM(H123:N123)</f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6"/>
        <v>0</v>
      </c>
      <c r="P124" s="297">
        <f t="shared" si="47"/>
        <v>0</v>
      </c>
      <c r="Q124" s="297">
        <f t="shared" si="48"/>
        <v>0</v>
      </c>
      <c r="R124" s="297">
        <f t="shared" si="49"/>
        <v>0</v>
      </c>
      <c r="S124" s="297">
        <f t="shared" si="50"/>
        <v>0</v>
      </c>
      <c r="T124" s="297">
        <f t="shared" si="45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6"/>
        <v>0</v>
      </c>
      <c r="P125" s="297">
        <f t="shared" si="47"/>
        <v>0</v>
      </c>
      <c r="Q125" s="297">
        <f t="shared" si="48"/>
        <v>0</v>
      </c>
      <c r="R125" s="297">
        <f t="shared" si="49"/>
        <v>0</v>
      </c>
      <c r="S125" s="297">
        <f t="shared" si="50"/>
        <v>0</v>
      </c>
      <c r="T125" s="297">
        <f t="shared" si="45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6"/>
        <v>0</v>
      </c>
      <c r="P126" s="297">
        <f t="shared" si="47"/>
        <v>0</v>
      </c>
      <c r="Q126" s="297">
        <f t="shared" si="48"/>
        <v>0</v>
      </c>
      <c r="R126" s="297">
        <f t="shared" si="49"/>
        <v>0</v>
      </c>
      <c r="S126" s="297">
        <f t="shared" si="50"/>
        <v>0</v>
      </c>
      <c r="T126" s="297">
        <f t="shared" si="45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6"/>
        <v>0</v>
      </c>
      <c r="P127" s="297">
        <f t="shared" si="47"/>
        <v>0</v>
      </c>
      <c r="Q127" s="297">
        <f t="shared" si="48"/>
        <v>0</v>
      </c>
      <c r="R127" s="297">
        <f t="shared" si="49"/>
        <v>0</v>
      </c>
      <c r="S127" s="297">
        <f t="shared" si="50"/>
        <v>0</v>
      </c>
      <c r="T127" s="297">
        <f t="shared" si="45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6"/>
        <v>0</v>
      </c>
      <c r="P128" s="297">
        <f t="shared" si="47"/>
        <v>0</v>
      </c>
      <c r="Q128" s="297">
        <f t="shared" si="48"/>
        <v>0</v>
      </c>
      <c r="R128" s="297">
        <f t="shared" si="49"/>
        <v>0</v>
      </c>
      <c r="S128" s="297">
        <f t="shared" si="50"/>
        <v>0</v>
      </c>
      <c r="T128" s="297">
        <f t="shared" si="45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6"/>
        <v>0</v>
      </c>
      <c r="P129" s="297">
        <f t="shared" si="47"/>
        <v>0</v>
      </c>
      <c r="Q129" s="297">
        <f t="shared" si="48"/>
        <v>0</v>
      </c>
      <c r="R129" s="297">
        <f t="shared" si="49"/>
        <v>0</v>
      </c>
      <c r="S129" s="297">
        <f t="shared" si="50"/>
        <v>0</v>
      </c>
      <c r="T129" s="297">
        <f t="shared" si="45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6"/>
        <v>0</v>
      </c>
      <c r="P130" s="297">
        <f t="shared" si="47"/>
        <v>0</v>
      </c>
      <c r="Q130" s="297">
        <f t="shared" si="48"/>
        <v>0</v>
      </c>
      <c r="R130" s="297">
        <f t="shared" si="49"/>
        <v>0</v>
      </c>
      <c r="S130" s="297">
        <f t="shared" si="50"/>
        <v>0</v>
      </c>
      <c r="T130" s="297">
        <f t="shared" si="45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6"/>
        <v>0</v>
      </c>
      <c r="P131" s="297">
        <f t="shared" si="47"/>
        <v>0</v>
      </c>
      <c r="Q131" s="297">
        <f t="shared" si="48"/>
        <v>0</v>
      </c>
      <c r="R131" s="297">
        <f t="shared" si="49"/>
        <v>0</v>
      </c>
      <c r="S131" s="297">
        <f t="shared" si="50"/>
        <v>0</v>
      </c>
      <c r="T131" s="297">
        <f t="shared" si="45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6"/>
        <v>0</v>
      </c>
      <c r="P132" s="297">
        <f t="shared" si="47"/>
        <v>0</v>
      </c>
      <c r="Q132" s="297">
        <f t="shared" si="48"/>
        <v>0</v>
      </c>
      <c r="R132" s="297">
        <f t="shared" si="49"/>
        <v>0</v>
      </c>
      <c r="S132" s="297">
        <f t="shared" si="50"/>
        <v>0</v>
      </c>
      <c r="T132" s="297">
        <f t="shared" si="45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>H258*G258</f>
        <v>0</v>
      </c>
      <c r="P258" s="297">
        <f>I258*G258</f>
        <v>0</v>
      </c>
      <c r="Q258" s="297">
        <f>J258*G258</f>
        <v>0</v>
      </c>
      <c r="R258" s="297">
        <f>K258*G258</f>
        <v>0</v>
      </c>
      <c r="S258" s="297">
        <f>L258*G258</f>
        <v>0</v>
      </c>
      <c r="T258" s="297">
        <f t="shared" si="167"/>
        <v>0</v>
      </c>
      <c r="U258" s="297">
        <f>N258*G258</f>
        <v>0</v>
      </c>
      <c r="V258" s="302">
        <f>SUM(H258:N258)</f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>H259*G259</f>
        <v>0</v>
      </c>
      <c r="P259" s="297">
        <f>I259*G259</f>
        <v>0</v>
      </c>
      <c r="Q259" s="297">
        <f>J259*G259</f>
        <v>0</v>
      </c>
      <c r="R259" s="297">
        <f>K259*G259</f>
        <v>0</v>
      </c>
      <c r="S259" s="297">
        <f>L259*G259</f>
        <v>0</v>
      </c>
      <c r="T259" s="297">
        <f t="shared" si="167"/>
        <v>0</v>
      </c>
      <c r="U259" s="297">
        <f>N259*G259</f>
        <v>0</v>
      </c>
      <c r="V259" s="302">
        <f>SUM(H259:N259)</f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>H292*G292</f>
        <v>0</v>
      </c>
      <c r="P292" s="310">
        <f>I292*G292</f>
        <v>0</v>
      </c>
      <c r="Q292" s="310">
        <f>J292*G292</f>
        <v>0</v>
      </c>
      <c r="R292" s="310">
        <f>K292*G292</f>
        <v>0</v>
      </c>
      <c r="S292" s="310">
        <f>L292*G292</f>
        <v>0</v>
      </c>
      <c r="T292" s="311">
        <f t="shared" ref="T292:T307" si="207">M292*G292</f>
        <v>0</v>
      </c>
      <c r="U292" s="310">
        <f>N292*G292</f>
        <v>0</v>
      </c>
      <c r="V292" s="312">
        <f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ref="O293:O306" si="208">H293*G293</f>
        <v>0</v>
      </c>
      <c r="P293" s="296">
        <f t="shared" ref="P293:P306" si="209">I293*G293</f>
        <v>0</v>
      </c>
      <c r="Q293" s="296">
        <f t="shared" ref="Q293:Q306" si="210">J293*G293</f>
        <v>0</v>
      </c>
      <c r="R293" s="296">
        <f t="shared" ref="R293:R306" si="211">K293*G293</f>
        <v>0</v>
      </c>
      <c r="S293" s="296">
        <f t="shared" ref="S293:S306" si="212">L293*G293</f>
        <v>0</v>
      </c>
      <c r="T293" s="297">
        <f t="shared" si="207"/>
        <v>0</v>
      </c>
      <c r="U293" s="296">
        <f t="shared" ref="U293:U306" si="213">N293*G293</f>
        <v>0</v>
      </c>
      <c r="V293" s="298">
        <f t="shared" ref="V293:V306" si="214">SUM(H293:N293)</f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8"/>
        <v>0</v>
      </c>
      <c r="P294" s="296">
        <f t="shared" si="209"/>
        <v>0</v>
      </c>
      <c r="Q294" s="296">
        <f t="shared" si="210"/>
        <v>0</v>
      </c>
      <c r="R294" s="296">
        <f t="shared" si="211"/>
        <v>0</v>
      </c>
      <c r="S294" s="296">
        <f t="shared" si="212"/>
        <v>0</v>
      </c>
      <c r="T294" s="297">
        <f t="shared" si="207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8"/>
        <v>0</v>
      </c>
      <c r="P295" s="296">
        <f t="shared" si="209"/>
        <v>0</v>
      </c>
      <c r="Q295" s="296">
        <f t="shared" si="210"/>
        <v>0</v>
      </c>
      <c r="R295" s="296">
        <f t="shared" si="211"/>
        <v>0</v>
      </c>
      <c r="S295" s="296">
        <f t="shared" si="212"/>
        <v>0</v>
      </c>
      <c r="T295" s="297">
        <f t="shared" si="207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8"/>
        <v>0</v>
      </c>
      <c r="P296" s="296">
        <f t="shared" si="209"/>
        <v>0</v>
      </c>
      <c r="Q296" s="296">
        <f t="shared" si="210"/>
        <v>0</v>
      </c>
      <c r="R296" s="296">
        <f t="shared" si="211"/>
        <v>0</v>
      </c>
      <c r="S296" s="296">
        <f t="shared" si="212"/>
        <v>0</v>
      </c>
      <c r="T296" s="297">
        <f t="shared" si="207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8"/>
        <v>0</v>
      </c>
      <c r="P297" s="296">
        <f t="shared" si="209"/>
        <v>0</v>
      </c>
      <c r="Q297" s="296">
        <f t="shared" si="210"/>
        <v>0</v>
      </c>
      <c r="R297" s="296">
        <f t="shared" si="211"/>
        <v>0</v>
      </c>
      <c r="S297" s="296">
        <f t="shared" si="212"/>
        <v>0</v>
      </c>
      <c r="T297" s="297">
        <f t="shared" si="207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8"/>
        <v>0</v>
      </c>
      <c r="P298" s="296">
        <f t="shared" si="209"/>
        <v>0</v>
      </c>
      <c r="Q298" s="296">
        <f t="shared" si="210"/>
        <v>0</v>
      </c>
      <c r="R298" s="296">
        <f t="shared" si="211"/>
        <v>0</v>
      </c>
      <c r="S298" s="296">
        <f t="shared" si="212"/>
        <v>0</v>
      </c>
      <c r="T298" s="297">
        <f t="shared" si="207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8"/>
        <v>0</v>
      </c>
      <c r="P299" s="296">
        <f t="shared" si="209"/>
        <v>0</v>
      </c>
      <c r="Q299" s="296">
        <f t="shared" si="210"/>
        <v>0</v>
      </c>
      <c r="R299" s="296">
        <f t="shared" si="211"/>
        <v>0</v>
      </c>
      <c r="S299" s="296">
        <f t="shared" si="212"/>
        <v>0</v>
      </c>
      <c r="T299" s="297">
        <f t="shared" si="207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8"/>
        <v>0</v>
      </c>
      <c r="P300" s="296">
        <f t="shared" si="209"/>
        <v>0</v>
      </c>
      <c r="Q300" s="296">
        <f t="shared" si="210"/>
        <v>0</v>
      </c>
      <c r="R300" s="296">
        <f t="shared" si="211"/>
        <v>0</v>
      </c>
      <c r="S300" s="296">
        <f t="shared" si="212"/>
        <v>0</v>
      </c>
      <c r="T300" s="297">
        <f t="shared" si="207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8"/>
        <v>0</v>
      </c>
      <c r="P301" s="296">
        <f t="shared" si="209"/>
        <v>0</v>
      </c>
      <c r="Q301" s="296">
        <f t="shared" si="210"/>
        <v>0</v>
      </c>
      <c r="R301" s="296">
        <f t="shared" si="211"/>
        <v>0</v>
      </c>
      <c r="S301" s="296">
        <f t="shared" si="212"/>
        <v>0</v>
      </c>
      <c r="T301" s="297">
        <f t="shared" si="207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8"/>
        <v>0</v>
      </c>
      <c r="P302" s="296">
        <f t="shared" si="209"/>
        <v>0</v>
      </c>
      <c r="Q302" s="296">
        <f t="shared" si="210"/>
        <v>0</v>
      </c>
      <c r="R302" s="296">
        <f t="shared" si="211"/>
        <v>0</v>
      </c>
      <c r="S302" s="296">
        <f t="shared" si="212"/>
        <v>0</v>
      </c>
      <c r="T302" s="297">
        <f t="shared" si="207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8"/>
        <v>0</v>
      </c>
      <c r="P303" s="296">
        <f t="shared" si="209"/>
        <v>0</v>
      </c>
      <c r="Q303" s="296">
        <f t="shared" si="210"/>
        <v>0</v>
      </c>
      <c r="R303" s="296">
        <f t="shared" si="211"/>
        <v>0</v>
      </c>
      <c r="S303" s="296">
        <f t="shared" si="212"/>
        <v>0</v>
      </c>
      <c r="T303" s="297">
        <f t="shared" si="207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8"/>
        <v>0</v>
      </c>
      <c r="P304" s="296">
        <f t="shared" si="209"/>
        <v>0</v>
      </c>
      <c r="Q304" s="296">
        <f t="shared" si="210"/>
        <v>0</v>
      </c>
      <c r="R304" s="296">
        <f t="shared" si="211"/>
        <v>0</v>
      </c>
      <c r="S304" s="296">
        <f t="shared" si="212"/>
        <v>0</v>
      </c>
      <c r="T304" s="297">
        <f t="shared" si="207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8"/>
        <v>0</v>
      </c>
      <c r="P305" s="296">
        <f t="shared" si="209"/>
        <v>0</v>
      </c>
      <c r="Q305" s="296">
        <f t="shared" si="210"/>
        <v>0</v>
      </c>
      <c r="R305" s="296">
        <f t="shared" si="211"/>
        <v>0</v>
      </c>
      <c r="S305" s="296">
        <f t="shared" si="212"/>
        <v>0</v>
      </c>
      <c r="T305" s="297">
        <f t="shared" si="207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8"/>
        <v>0</v>
      </c>
      <c r="P306" s="296">
        <f t="shared" si="209"/>
        <v>0</v>
      </c>
      <c r="Q306" s="296">
        <f t="shared" si="210"/>
        <v>0</v>
      </c>
      <c r="R306" s="296">
        <f t="shared" si="211"/>
        <v>0</v>
      </c>
      <c r="S306" s="296">
        <f t="shared" si="212"/>
        <v>0</v>
      </c>
      <c r="T306" s="297">
        <f t="shared" si="207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>H307*G307</f>
        <v>0</v>
      </c>
      <c r="P307" s="296">
        <f>I307*G307</f>
        <v>0</v>
      </c>
      <c r="Q307" s="296">
        <f>J307*G307</f>
        <v>0</v>
      </c>
      <c r="R307" s="296">
        <f>K307*G307</f>
        <v>0</v>
      </c>
      <c r="S307" s="296">
        <f>L307*G307</f>
        <v>0</v>
      </c>
      <c r="T307" s="297">
        <f t="shared" si="207"/>
        <v>0</v>
      </c>
      <c r="U307" s="296">
        <f>N307*G307</f>
        <v>0</v>
      </c>
      <c r="V307" s="298">
        <f>SUM(H307:N307)</f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sheetProtection password="AC21" sheet="1" objects="1" scenarios="1"/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2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  <pageSetUpPr fitToPage="1"/>
  </sheetPr>
  <dimension ref="A1:AC369"/>
  <sheetViews>
    <sheetView topLeftCell="A4" zoomScale="90" zoomScaleNormal="90" zoomScalePageLayoutView="90" workbookViewId="0">
      <pane xSplit="7" ySplit="14" topLeftCell="H36" activePane="bottomRight" state="frozen"/>
      <selection activeCell="B11" sqref="B11"/>
      <selection pane="topRight" activeCell="B11" sqref="B11"/>
      <selection pane="bottomLeft" activeCell="B11" sqref="B11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10.28515625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1.42578125" style="1" customWidth="1"/>
    <col min="26" max="26" width="11.42578125" style="1" bestFit="1" customWidth="1"/>
    <col min="27" max="27" width="9.140625" style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55990819.565218747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9">
        <v>2.83</v>
      </c>
      <c r="L6" s="418">
        <v>16.79</v>
      </c>
      <c r="M6" s="418">
        <v>7.93</v>
      </c>
      <c r="N6" s="419">
        <v>9.77</v>
      </c>
      <c r="O6" s="323">
        <f>SUM(I6:N6)</f>
        <v>40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'!$C$37," ",'Титул '!$D$37," ",'Титул '!$E$37," ",'Титул '!$F$37," ",'Титул '!$G$37," ",'Титул '!$H$37," ",'Титул '!$J$37," ",'Титул '!$I$37)</f>
        <v xml:space="preserve">ВЗ   без пилота    </v>
      </c>
      <c r="E7" s="324">
        <f>W69</f>
        <v>1485116.675</v>
      </c>
      <c r="F7" s="526" t="s">
        <v>140</v>
      </c>
      <c r="G7" s="526"/>
      <c r="H7" s="419"/>
      <c r="I7" s="420">
        <v>50</v>
      </c>
      <c r="J7" s="420">
        <v>460</v>
      </c>
      <c r="K7" s="421">
        <v>1200</v>
      </c>
      <c r="L7" s="420">
        <v>2700</v>
      </c>
      <c r="M7" s="420"/>
      <c r="N7" s="421">
        <v>3700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1398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44359651.289218754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1398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8">
        <f>AVERAGEIFS([13]Свод_Итого!$P$4:$P$647,[13]Свод_Итого!$C$4:$C$647,"",[13]Свод_Итого!$J$4:$J$647,"*НП*",[13]Свод_Итого!$N$4:$N$647,"пилот",[13]Свод_Итого!$M$4:$M$647,"*1000*",[13]Свод_Итого!$O$4:$O$647,"",[13]Свод_Итого!$F$4:$F$647,$B$4)</f>
        <v>14.5</v>
      </c>
      <c r="C11" s="321" t="s">
        <v>130</v>
      </c>
      <c r="D11" s="329" t="str">
        <f>'Титул '!$K$15</f>
        <v>да</v>
      </c>
      <c r="E11" s="324">
        <f>W361</f>
        <v>10146051.601</v>
      </c>
      <c r="F11" s="526" t="s">
        <v>141</v>
      </c>
      <c r="G11" s="526"/>
      <c r="H11" s="422">
        <v>1500</v>
      </c>
      <c r="I11" s="422">
        <v>1050</v>
      </c>
      <c r="J11" s="422"/>
      <c r="K11" s="422">
        <v>1000</v>
      </c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COUNTIFS([13]Свод_Итого!$C$4:$C$647,"",[13]Свод_Итого!$J$4:$J$647,"*НП*",[13]Свод_Итого!$N$4:$N$647,"пилот",[13]Свод_Итого!$M$4:$M$647,"*1000*",[13]Свод_Итого!$O$4:$O$647,"",[13]Свод_Итого!$F$4:$F$647,$B$4)</f>
        <v>2</v>
      </c>
      <c r="C12" s="321" t="s">
        <v>169</v>
      </c>
      <c r="D12" s="323">
        <f>'Титул '!I37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5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5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1485116.675</v>
      </c>
    </row>
    <row r="19" spans="1:25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5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  <c r="Y20" s="424"/>
    </row>
    <row r="21" spans="1:25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5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5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5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5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5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5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5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5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5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5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5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6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6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6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6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6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6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6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6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  <c r="Y40" s="424"/>
    </row>
    <row r="41" spans="1:26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1485116.675</v>
      </c>
      <c r="H41" s="32">
        <v>1</v>
      </c>
      <c r="I41" s="385"/>
      <c r="J41" s="385"/>
      <c r="K41" s="385"/>
      <c r="L41" s="385"/>
      <c r="M41" s="385"/>
      <c r="N41" s="385"/>
      <c r="O41" s="296">
        <f t="shared" si="0"/>
        <v>1485116.675</v>
      </c>
      <c r="P41" s="296"/>
      <c r="Q41" s="296"/>
      <c r="R41" s="296"/>
      <c r="S41" s="296"/>
      <c r="T41" s="296"/>
      <c r="U41" s="296"/>
      <c r="V41" s="298">
        <f t="shared" si="6"/>
        <v>1</v>
      </c>
      <c r="W41" s="299">
        <f t="shared" si="7"/>
        <v>1485116.675</v>
      </c>
      <c r="X41" s="268"/>
      <c r="Y41" s="424">
        <f>SUMIFS([13]Свод_Итого!$W$4:$W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2970233.35</v>
      </c>
      <c r="Z41" s="427">
        <f>Y41/B12</f>
        <v>1485116.675</v>
      </c>
    </row>
    <row r="42" spans="1:26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6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6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6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6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6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6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7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7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7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7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7" s="161" customFormat="1" ht="16.5" thickTop="1" thickBot="1">
      <c r="A69" s="203"/>
      <c r="B69" s="204"/>
      <c r="C69" s="205" t="s">
        <v>116</v>
      </c>
      <c r="D69" s="206">
        <f>W69</f>
        <v>1485116.675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1485116.675</v>
      </c>
      <c r="P69" s="271"/>
      <c r="Q69" s="271"/>
      <c r="R69" s="271"/>
      <c r="S69" s="271"/>
      <c r="T69" s="271"/>
      <c r="U69" s="271"/>
      <c r="V69" s="271"/>
      <c r="W69" s="272">
        <f>SUM(W20:W68)</f>
        <v>1485116.675</v>
      </c>
      <c r="X69" s="273"/>
    </row>
    <row r="70" spans="1:27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7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19100708.929218747</v>
      </c>
    </row>
    <row r="72" spans="1:27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7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320573.95073046873</v>
      </c>
      <c r="H73" s="16"/>
      <c r="I73" s="13">
        <f>I$6</f>
        <v>0.68</v>
      </c>
      <c r="J73" s="13">
        <f t="shared" ref="J73:N73" si="11">J$6</f>
        <v>2</v>
      </c>
      <c r="K73" s="13">
        <f t="shared" si="11"/>
        <v>2.83</v>
      </c>
      <c r="L73" s="13">
        <f t="shared" si="11"/>
        <v>16.79</v>
      </c>
      <c r="M73" s="13">
        <f t="shared" si="11"/>
        <v>7.93</v>
      </c>
      <c r="N73" s="13">
        <f t="shared" si="11"/>
        <v>9.77</v>
      </c>
      <c r="O73" s="297">
        <f>H73*G73</f>
        <v>0</v>
      </c>
      <c r="P73" s="297">
        <f>I73*G73</f>
        <v>217990.28649671876</v>
      </c>
      <c r="Q73" s="297">
        <f>J73*G73</f>
        <v>641147.90146093746</v>
      </c>
      <c r="R73" s="297">
        <f>K73*G73</f>
        <v>907224.28056722658</v>
      </c>
      <c r="S73" s="297">
        <f>L73*G73</f>
        <v>5382436.6327645695</v>
      </c>
      <c r="T73" s="297">
        <f>M73*G73</f>
        <v>2542151.4292926169</v>
      </c>
      <c r="U73" s="297">
        <f>N73*G73</f>
        <v>3132007.4986366793</v>
      </c>
      <c r="V73" s="302">
        <f>SUM(H73:N73)</f>
        <v>40</v>
      </c>
      <c r="W73" s="303">
        <f>SUM(O73:U73)</f>
        <v>12822958.029218748</v>
      </c>
      <c r="X73" s="268"/>
      <c r="Y73" s="424">
        <f>SUMIFS([13]Свод_Итого!$T$4:$T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33958712.858437493</v>
      </c>
      <c r="Z73" s="427">
        <f>Y73/O6/B12</f>
        <v>424483.91073046869</v>
      </c>
    </row>
    <row r="74" spans="1:27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  <c r="Z74" s="427">
        <f>Z73-AA78</f>
        <v>320573.95073046873</v>
      </c>
    </row>
    <row r="75" spans="1:27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7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7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103909.95999999999</v>
      </c>
      <c r="H77" s="13"/>
      <c r="I77" s="13">
        <f>I$6</f>
        <v>0.68</v>
      </c>
      <c r="J77" s="13">
        <f t="shared" ref="J77:N77" si="14">J$6</f>
        <v>2</v>
      </c>
      <c r="K77" s="13">
        <f t="shared" si="14"/>
        <v>2.83</v>
      </c>
      <c r="L77" s="13">
        <f t="shared" si="14"/>
        <v>16.79</v>
      </c>
      <c r="M77" s="13">
        <f t="shared" si="14"/>
        <v>7.93</v>
      </c>
      <c r="N77" s="13">
        <f t="shared" si="14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1744648.2283999997</v>
      </c>
      <c r="T77" s="297">
        <f>M77*G77</f>
        <v>824005.98279999988</v>
      </c>
      <c r="U77" s="297">
        <f>N77*G77</f>
        <v>1015200.3091999999</v>
      </c>
      <c r="V77" s="302">
        <f t="shared" si="12"/>
        <v>40</v>
      </c>
      <c r="W77" s="303">
        <f t="shared" si="13"/>
        <v>4156398.3999999994</v>
      </c>
      <c r="X77" s="268"/>
    </row>
    <row r="78" spans="1:27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  <c r="AA78" s="1">
        <f>103.90996*1000</f>
        <v>103909.95999999999</v>
      </c>
    </row>
    <row r="79" spans="1:27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2121352.5</v>
      </c>
      <c r="H79" s="13">
        <v>1</v>
      </c>
      <c r="I79" s="13"/>
      <c r="J79" s="13"/>
      <c r="K79" s="13"/>
      <c r="L79" s="13"/>
      <c r="M79" s="13"/>
      <c r="N79" s="13"/>
      <c r="O79" s="297">
        <f t="shared" si="15"/>
        <v>2121352.5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1</v>
      </c>
      <c r="W79" s="303">
        <f t="shared" si="13"/>
        <v>2121352.5</v>
      </c>
      <c r="X79" s="268"/>
      <c r="Y79" s="424">
        <f>SUMIFS([13]Свод_Итого!$BH$4:$BH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4242705</v>
      </c>
      <c r="Z79" s="427">
        <f>Y79/B12</f>
        <v>2121352.5</v>
      </c>
    </row>
    <row r="80" spans="1:27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  <c r="Y80" s="427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6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6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6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6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6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6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6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488429.19999999995</v>
      </c>
    </row>
    <row r="104" spans="1:26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6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53.321965065502177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>
        <f>SUMIFS([13]Свод_Итого!$AB$4:$AB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976858.39999999991</v>
      </c>
      <c r="Z105" s="427">
        <f>Y105/B12/(I7+J7+K7+L7+M7+N7+I11)</f>
        <v>53.321965065502177</v>
      </c>
    </row>
    <row r="106" spans="1:26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53.321965065502177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2666.0982532751086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50</v>
      </c>
      <c r="W106" s="299">
        <f>SUM(O106:U106)</f>
        <v>2666.0982532751086</v>
      </c>
      <c r="X106" s="268"/>
    </row>
    <row r="107" spans="1:26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53.321965065502177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24528.103930131001</v>
      </c>
      <c r="R107" s="296">
        <f t="shared" si="32"/>
        <v>63986.358078602614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1660</v>
      </c>
      <c r="W107" s="299">
        <f t="shared" si="36"/>
        <v>88514.462008733622</v>
      </c>
      <c r="X107" s="268"/>
    </row>
    <row r="108" spans="1:26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53.321965065502177</v>
      </c>
      <c r="H108" s="33"/>
      <c r="I108" s="33"/>
      <c r="J108" s="33"/>
      <c r="K108" s="33"/>
      <c r="L108" s="33">
        <f>L7</f>
        <v>2700</v>
      </c>
      <c r="M108" s="33">
        <f>M7</f>
        <v>0</v>
      </c>
      <c r="N108" s="33">
        <f>N7+I11</f>
        <v>4750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143969.30567685587</v>
      </c>
      <c r="T108" s="297">
        <f t="shared" si="38"/>
        <v>0</v>
      </c>
      <c r="U108" s="296">
        <f t="shared" si="34"/>
        <v>253279.33406113533</v>
      </c>
      <c r="V108" s="298">
        <f t="shared" si="35"/>
        <v>7450</v>
      </c>
      <c r="W108" s="299">
        <f t="shared" si="36"/>
        <v>397248.63973799121</v>
      </c>
      <c r="X108" s="268"/>
    </row>
    <row r="109" spans="1:26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6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6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6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2694724.1250000005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648000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2</v>
      </c>
      <c r="W122" s="303">
        <f>SUM(O122:U122)</f>
        <v>648000</v>
      </c>
      <c r="X122" s="268"/>
      <c r="Y122" s="424">
        <f>SUMIFS([13]Свод_Итого!$Y$4:$Y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5389448.2499999991</v>
      </c>
      <c r="Z122" s="1">
        <f>Y122/B12</f>
        <v>2694724.1249999995</v>
      </c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>
        <f>W122+W124+W129+W131</f>
        <v>11636128.6</v>
      </c>
      <c r="Z123" s="40">
        <f>Z122-Y123</f>
        <v>-8941404.4749999996</v>
      </c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948050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2.83</v>
      </c>
      <c r="W124" s="303">
        <f t="shared" si="56"/>
        <v>948050</v>
      </c>
      <c r="X124" s="268"/>
      <c r="Z124" s="1">
        <f>Z123/L128</f>
        <v>-532543.44699225726</v>
      </c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-532543.44699225726</v>
      </c>
      <c r="H128" s="16"/>
      <c r="I128" s="13"/>
      <c r="J128" s="13"/>
      <c r="K128" s="13"/>
      <c r="L128" s="13">
        <f>L6</f>
        <v>16.79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-8941404.4749999996</v>
      </c>
      <c r="T128" s="297">
        <f t="shared" si="53"/>
        <v>0</v>
      </c>
      <c r="U128" s="297">
        <f t="shared" si="54"/>
        <v>0</v>
      </c>
      <c r="V128" s="302">
        <f t="shared" si="55"/>
        <v>16.79</v>
      </c>
      <c r="W128" s="303">
        <f t="shared" si="56"/>
        <v>-8941404.4749999996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6462950</v>
      </c>
      <c r="U129" s="297">
        <f t="shared" si="54"/>
        <v>0</v>
      </c>
      <c r="V129" s="302">
        <f t="shared" si="55"/>
        <v>7.93</v>
      </c>
      <c r="W129" s="303">
        <f t="shared" si="56"/>
        <v>6462950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48"/>
        <v>3577128.6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1</v>
      </c>
      <c r="W131" s="303">
        <f t="shared" si="56"/>
        <v>3577128.6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1070624.96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530624.96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3"/>
        <v>530624.96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1</v>
      </c>
      <c r="W158" s="303">
        <f t="shared" si="101"/>
        <v>530624.96</v>
      </c>
      <c r="X158" s="268"/>
      <c r="Y158" s="424">
        <f>SUMIFS([13]Свод_Итого!$BM$4:$BM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1030174.9600000001</v>
      </c>
      <c r="Z158" s="1">
        <f>(Y158+Y159)/B12</f>
        <v>1070624.96</v>
      </c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0.68</v>
      </c>
      <c r="J159" s="425">
        <f t="shared" ref="J159:N159" si="102">J$6</f>
        <v>2</v>
      </c>
      <c r="K159" s="425">
        <f t="shared" si="102"/>
        <v>2.83</v>
      </c>
      <c r="L159" s="425">
        <f t="shared" si="102"/>
        <v>16.79</v>
      </c>
      <c r="M159" s="425">
        <f t="shared" si="102"/>
        <v>7.93</v>
      </c>
      <c r="N159" s="425">
        <f t="shared" si="102"/>
        <v>9.77</v>
      </c>
      <c r="O159" s="297">
        <f t="shared" si="93"/>
        <v>0</v>
      </c>
      <c r="P159" s="297">
        <f t="shared" si="94"/>
        <v>9180</v>
      </c>
      <c r="Q159" s="297">
        <f t="shared" si="95"/>
        <v>27000</v>
      </c>
      <c r="R159" s="297">
        <f t="shared" si="96"/>
        <v>38205</v>
      </c>
      <c r="S159" s="297">
        <f t="shared" si="97"/>
        <v>226665</v>
      </c>
      <c r="T159" s="297">
        <f t="shared" si="98"/>
        <v>107055</v>
      </c>
      <c r="U159" s="297">
        <f t="shared" si="99"/>
        <v>131895</v>
      </c>
      <c r="V159" s="302">
        <f t="shared" si="100"/>
        <v>40</v>
      </c>
      <c r="W159" s="303">
        <f t="shared" si="101"/>
        <v>540000</v>
      </c>
      <c r="X159" s="268"/>
      <c r="Y159" s="424">
        <f>SUMIFS([13]Свод_Итого!$BL$4:$BL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1111074.96</v>
      </c>
      <c r="Z159" s="40">
        <f>Z158-W159</f>
        <v>530624.96</v>
      </c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5416080.2000000002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101361.86000000002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2">H172*G172</f>
        <v>101361.86000000002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1</v>
      </c>
      <c r="W172" s="303">
        <f t="shared" ref="W172:W187" si="120">SUM(O172:U172)</f>
        <v>101361.86000000002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304085.58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2"/>
        <v>304085.58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1</v>
      </c>
      <c r="W173" s="303">
        <f t="shared" si="120"/>
        <v>304085.58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608171.16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2"/>
        <v>608171.16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1</v>
      </c>
      <c r="W174" s="303">
        <f t="shared" si="120"/>
        <v>608171.16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0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2"/>
        <v>44358.080000000002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1</v>
      </c>
      <c r="W176" s="303">
        <f t="shared" si="120"/>
        <v>44358.080000000002</v>
      </c>
      <c r="X176" s="268"/>
    </row>
    <row r="177" spans="1:29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2"/>
        <v>328403.52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1</v>
      </c>
      <c r="W177" s="303">
        <f t="shared" si="120"/>
        <v>328403.52</v>
      </c>
      <c r="X177" s="268"/>
      <c r="Y177" s="424">
        <f>SUMIFS([13]Свод_Итого!$BJ$4:$BJ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6352160.4000000004</v>
      </c>
      <c r="Z177" s="427">
        <f>Y177/B12</f>
        <v>3176080.2</v>
      </c>
      <c r="AA177" s="40">
        <f>W176+W177+W178+W181+W184+W187</f>
        <v>2162461.6</v>
      </c>
      <c r="AB177" s="427">
        <f>Z177-AA177</f>
        <v>1013618.6000000001</v>
      </c>
    </row>
    <row r="178" spans="1:29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24378</v>
      </c>
      <c r="Q178" s="297">
        <f t="shared" si="114"/>
        <v>71700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2.68</v>
      </c>
      <c r="W178" s="303">
        <f t="shared" si="120"/>
        <v>96078</v>
      </c>
      <c r="X178" s="268"/>
      <c r="Y178" s="424">
        <f>'Перв. скв '!Y178</f>
        <v>0</v>
      </c>
    </row>
    <row r="179" spans="1:29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56000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38080</v>
      </c>
      <c r="Q179" s="297">
        <f t="shared" si="114"/>
        <v>112000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2.68</v>
      </c>
      <c r="W179" s="303">
        <f t="shared" si="120"/>
        <v>150080</v>
      </c>
      <c r="X179" s="268"/>
      <c r="Y179" s="424">
        <f>SUMIFS([13]Свод_Итого!$BI$4:$BI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4480000</v>
      </c>
      <c r="Z179" s="427">
        <f>Y179/B12</f>
        <v>2240000</v>
      </c>
      <c r="AA179" s="40">
        <f>Z179/O6</f>
        <v>56000</v>
      </c>
      <c r="AB179" s="427"/>
      <c r="AC179" s="427"/>
    </row>
    <row r="180" spans="1:29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2"/>
        <v>27941.73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1</v>
      </c>
      <c r="W180" s="303">
        <f t="shared" si="120"/>
        <v>27941.73</v>
      </c>
      <c r="X180" s="268"/>
      <c r="Y180" s="424">
        <f>SUMIFS([13]Свод_Итого!$BK$4:$BK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180" s="427">
        <f>Y180/B12</f>
        <v>0</v>
      </c>
      <c r="AA180" s="40">
        <f>W180+W183</f>
        <v>117189.68</v>
      </c>
      <c r="AB180" s="427">
        <f>Z180-AA180</f>
        <v>-117189.68</v>
      </c>
    </row>
    <row r="181" spans="1:29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101455.5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2.83</v>
      </c>
      <c r="W181" s="303">
        <f t="shared" si="120"/>
        <v>101455.5</v>
      </c>
      <c r="X181" s="268"/>
    </row>
    <row r="182" spans="1:29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56000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158480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2.83</v>
      </c>
      <c r="W182" s="303">
        <f t="shared" si="120"/>
        <v>158480</v>
      </c>
      <c r="X182" s="268"/>
    </row>
    <row r="183" spans="1:29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2"/>
        <v>89247.95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1</v>
      </c>
      <c r="W183" s="303">
        <f t="shared" si="120"/>
        <v>89247.95</v>
      </c>
      <c r="X183" s="268"/>
    </row>
    <row r="184" spans="1:29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16.79</v>
      </c>
      <c r="M184" s="425">
        <f t="shared" ref="M184:N184" si="121">M6</f>
        <v>7.93</v>
      </c>
      <c r="N184" s="425">
        <f t="shared" si="121"/>
        <v>9.77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601921.5</v>
      </c>
      <c r="T184" s="297">
        <f t="shared" si="117"/>
        <v>284290.5</v>
      </c>
      <c r="U184" s="297">
        <f t="shared" si="118"/>
        <v>350254.5</v>
      </c>
      <c r="V184" s="302">
        <f t="shared" si="119"/>
        <v>34.489999999999995</v>
      </c>
      <c r="W184" s="303">
        <f t="shared" si="120"/>
        <v>1236466.5</v>
      </c>
      <c r="X184" s="268"/>
    </row>
    <row r="185" spans="1:29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56000</v>
      </c>
      <c r="H185" s="32"/>
      <c r="I185" s="425"/>
      <c r="J185" s="425"/>
      <c r="K185" s="425"/>
      <c r="L185" s="425">
        <f>L6</f>
        <v>16.79</v>
      </c>
      <c r="M185" s="425">
        <f t="shared" ref="M185:N185" si="122">M6</f>
        <v>7.93</v>
      </c>
      <c r="N185" s="425">
        <f t="shared" si="122"/>
        <v>9.77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940240</v>
      </c>
      <c r="T185" s="297">
        <f t="shared" si="117"/>
        <v>444080</v>
      </c>
      <c r="U185" s="297">
        <f t="shared" si="118"/>
        <v>547120</v>
      </c>
      <c r="V185" s="302">
        <f t="shared" si="119"/>
        <v>34.489999999999995</v>
      </c>
      <c r="W185" s="303">
        <f t="shared" si="120"/>
        <v>1931440</v>
      </c>
      <c r="X185" s="268"/>
    </row>
    <row r="186" spans="1:29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-117189.68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2"/>
        <v>-117189.68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1</v>
      </c>
      <c r="W186" s="303">
        <f t="shared" si="120"/>
        <v>-117189.68</v>
      </c>
      <c r="X186" s="268"/>
    </row>
    <row r="187" spans="1:29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2"/>
        <v>355700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1</v>
      </c>
      <c r="W187" s="303">
        <f t="shared" si="120"/>
        <v>355700</v>
      </c>
      <c r="X187" s="268"/>
    </row>
    <row r="188" spans="1:29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9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9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9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9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7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7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7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7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7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7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2420497.9800000004</v>
      </c>
    </row>
    <row r="215" spans="1:27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7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60512.449500000002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41148.465660000002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0.68</v>
      </c>
      <c r="W216" s="303">
        <f t="shared" ref="W216:W222" si="149">SUM(O216:U216)</f>
        <v>41148.465660000002</v>
      </c>
      <c r="X216" s="268"/>
      <c r="Y216" s="424">
        <f>SUMIFS([13]Свод_Итого!$AQ$4:$AQ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4840995.96</v>
      </c>
      <c r="Z216" s="427">
        <f>Y216/B12</f>
        <v>2420497.98</v>
      </c>
      <c r="AA216" s="427">
        <f>Z216/O6</f>
        <v>60512.449500000002</v>
      </c>
    </row>
    <row r="217" spans="1:27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60512.449500000002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121024.899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2</v>
      </c>
      <c r="W217" s="303">
        <f t="shared" si="149"/>
        <v>121024.899</v>
      </c>
      <c r="X217" s="268"/>
    </row>
    <row r="218" spans="1:27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60512.449500000002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7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60512.449500000002</v>
      </c>
      <c r="H219" s="32"/>
      <c r="I219" s="425"/>
      <c r="J219" s="425"/>
      <c r="K219" s="425">
        <f>K6</f>
        <v>2.83</v>
      </c>
      <c r="L219" s="425">
        <f t="shared" ref="L219:M219" si="151">L6</f>
        <v>16.79</v>
      </c>
      <c r="M219" s="425">
        <f t="shared" si="151"/>
        <v>7.93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171250.23208500003</v>
      </c>
      <c r="S219" s="297">
        <f t="shared" si="145"/>
        <v>1016004.027105</v>
      </c>
      <c r="T219" s="297">
        <f t="shared" si="146"/>
        <v>479863.72453499999</v>
      </c>
      <c r="U219" s="297">
        <f t="shared" si="147"/>
        <v>0</v>
      </c>
      <c r="V219" s="302">
        <f t="shared" si="148"/>
        <v>27.549999999999997</v>
      </c>
      <c r="W219" s="303">
        <f t="shared" si="149"/>
        <v>1667117.9837250002</v>
      </c>
      <c r="X219" s="268"/>
    </row>
    <row r="220" spans="1:27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60512.449500000002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470181.73261499999</v>
      </c>
      <c r="V220" s="302">
        <f t="shared" si="148"/>
        <v>7.77</v>
      </c>
      <c r="W220" s="303">
        <f t="shared" si="149"/>
        <v>470181.73261499999</v>
      </c>
      <c r="X220" s="268"/>
    </row>
    <row r="221" spans="1:27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7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60512.449500000002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121024.899</v>
      </c>
      <c r="V222" s="302">
        <f t="shared" si="148"/>
        <v>2</v>
      </c>
      <c r="W222" s="303">
        <f t="shared" si="149"/>
        <v>121024.899</v>
      </c>
      <c r="X222" s="268"/>
    </row>
    <row r="223" spans="1:27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7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6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6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6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6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6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6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6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6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6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>
        <f>SUMIFS([13]Свод_Итого!$V$4:$V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233" s="1">
        <f>Y233/B12</f>
        <v>0</v>
      </c>
    </row>
    <row r="234" spans="1:26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6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6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465500</v>
      </c>
    </row>
    <row r="237" spans="1:26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6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11637.5</v>
      </c>
      <c r="H238" s="66"/>
      <c r="I238" s="426">
        <f>I6</f>
        <v>0.68</v>
      </c>
      <c r="J238" s="426">
        <f t="shared" ref="J238:N238" si="161">J6</f>
        <v>2</v>
      </c>
      <c r="K238" s="426">
        <f t="shared" si="161"/>
        <v>2.83</v>
      </c>
      <c r="L238" s="426">
        <f t="shared" si="161"/>
        <v>16.79</v>
      </c>
      <c r="M238" s="426">
        <f t="shared" si="161"/>
        <v>7.93</v>
      </c>
      <c r="N238" s="426">
        <f t="shared" si="161"/>
        <v>9.77</v>
      </c>
      <c r="O238" s="297">
        <f>H238*G238</f>
        <v>0</v>
      </c>
      <c r="P238" s="297">
        <f>I238*G238</f>
        <v>7913.5000000000009</v>
      </c>
      <c r="Q238" s="297">
        <f>J238*G238</f>
        <v>23275</v>
      </c>
      <c r="R238" s="297">
        <f>K238*G238</f>
        <v>32934.125</v>
      </c>
      <c r="S238" s="297">
        <f>L238*G238</f>
        <v>195393.625</v>
      </c>
      <c r="T238" s="297">
        <f>M238*G238</f>
        <v>92285.375</v>
      </c>
      <c r="U238" s="297">
        <f>N238*G238</f>
        <v>113698.375</v>
      </c>
      <c r="V238" s="302">
        <f>SUM(H238:N238)</f>
        <v>40</v>
      </c>
      <c r="W238" s="303">
        <f>SUM(O238:U238)</f>
        <v>465500</v>
      </c>
      <c r="X238" s="268"/>
      <c r="Y238" s="424">
        <f>SUMIFS([13]Свод_Итого!$X$4:$X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931000</v>
      </c>
      <c r="Z238" s="427">
        <f>Y238/B12/O6</f>
        <v>11637.5</v>
      </c>
    </row>
    <row r="239" spans="1:26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6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6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6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6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6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6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6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6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6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599264.11999999988</v>
      </c>
    </row>
    <row r="249" spans="1:26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6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599264.11999999988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599264.11999999988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599264.11999999988</v>
      </c>
      <c r="X250" s="268"/>
      <c r="Y250" s="424">
        <f>SUMIFS([13]Свод_Итого!$AN$4:$AN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1198528.2399999998</v>
      </c>
      <c r="Z250" s="427">
        <f>Y250/B12</f>
        <v>599264.11999999988</v>
      </c>
    </row>
    <row r="251" spans="1:26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6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6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6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6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6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6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6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6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6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6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6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6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6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6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6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6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6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6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6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0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0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0</v>
      </c>
      <c r="X270" s="268"/>
      <c r="Y270" s="424">
        <f>SUMIFS([13]Свод_Итого!$BN$4:$BN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270" s="427">
        <f>Y270/B12</f>
        <v>0</v>
      </c>
    </row>
    <row r="271" spans="1:26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6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11703821.775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1200000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50</v>
      </c>
      <c r="W292" s="313">
        <f>SUM(O292:U292)</f>
        <v>1200000</v>
      </c>
      <c r="X292" s="268"/>
      <c r="Y292" s="424">
        <f>SUMIFS([13]Свод_Итого!$AI$4:$AI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15259027.449999999</v>
      </c>
      <c r="Z292" s="427">
        <f>Y292/B12</f>
        <v>7629513.7249999996</v>
      </c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1556180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460</v>
      </c>
      <c r="W293" s="299">
        <f t="shared" ref="W293:W306" si="224">SUM(O293:U293)</f>
        <v>1556180</v>
      </c>
      <c r="X293" s="268"/>
      <c r="Z293" s="428">
        <f>W292+W293+W294+W295</f>
        <v>10332380</v>
      </c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2322000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1200</v>
      </c>
      <c r="W294" s="299">
        <f t="shared" si="224"/>
        <v>2322000</v>
      </c>
      <c r="X294" s="268"/>
      <c r="Z294" s="427">
        <f>Z292-Z293</f>
        <v>-2702866.2750000004</v>
      </c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2700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5254200</v>
      </c>
      <c r="T295" s="297">
        <f t="shared" si="221"/>
        <v>0</v>
      </c>
      <c r="U295" s="296">
        <f t="shared" si="222"/>
        <v>0</v>
      </c>
      <c r="V295" s="298">
        <f t="shared" si="223"/>
        <v>2700</v>
      </c>
      <c r="W295" s="299">
        <f t="shared" si="224"/>
        <v>5254200</v>
      </c>
      <c r="X295" s="268"/>
      <c r="Z295" s="427">
        <f>Z294/V299</f>
        <v>-569.02447894736849</v>
      </c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-569.02447894736849</v>
      </c>
      <c r="H299" s="32"/>
      <c r="I299" s="33"/>
      <c r="J299" s="33"/>
      <c r="K299" s="33"/>
      <c r="L299" s="33"/>
      <c r="M299" s="33"/>
      <c r="N299" s="33">
        <f>N7+I11</f>
        <v>4750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-2702866.2750000004</v>
      </c>
      <c r="V299" s="298">
        <f t="shared" si="223"/>
        <v>4750</v>
      </c>
      <c r="W299" s="299">
        <f t="shared" si="224"/>
        <v>-2702866.2750000004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6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6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6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6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78935.81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78935.81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78935.81</v>
      </c>
      <c r="X308" s="268"/>
      <c r="Y308" s="424">
        <f>SUMIFS([13]Свод_Итого!$AL$4:$AL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157871.62</v>
      </c>
      <c r="Z308" s="427">
        <f>Y308/B12</f>
        <v>78935.81</v>
      </c>
    </row>
    <row r="309" spans="1:26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1703134.28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1703134.28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1703134.28</v>
      </c>
      <c r="X309" s="268"/>
      <c r="Y309" s="424">
        <f>SUMIFS([13]Свод_Итого!$AH$4:$AH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3406268.56</v>
      </c>
      <c r="Z309" s="427">
        <f>Y309/B12</f>
        <v>1703134.28</v>
      </c>
    </row>
    <row r="310" spans="1:26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2292237.9600000004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2292237.9600000004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2292237.9600000004</v>
      </c>
      <c r="X310" s="268"/>
      <c r="Y310" s="424">
        <f>SUMIFS([13]Свод_Итого!$BO$4:$BO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4584475.9200000009</v>
      </c>
      <c r="Z310" s="427">
        <f>Y310/B12</f>
        <v>2292237.9600000004</v>
      </c>
    </row>
    <row r="311" spans="1:26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6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6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6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6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6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6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6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6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6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6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6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6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400000</v>
      </c>
    </row>
    <row r="324" spans="1:26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6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0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0</v>
      </c>
      <c r="X325" s="268"/>
      <c r="Y325" s="424">
        <f>SUMIFS([13]Свод_Итого!$AF$4:$AF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325" s="427">
        <f>Y325/B12</f>
        <v>0</v>
      </c>
    </row>
    <row r="326" spans="1:26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400000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400000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400000</v>
      </c>
      <c r="X326" s="268"/>
      <c r="Y326" s="424">
        <f>SUMIFS([13]Свод_Итого!$AE$4:$AE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800000</v>
      </c>
      <c r="Z326" s="427">
        <f>Y326/B12</f>
        <v>400000</v>
      </c>
    </row>
    <row r="327" spans="1:26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6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6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6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6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6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6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6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6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6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7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7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7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7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7" s="259" customFormat="1">
      <c r="A341" s="257"/>
      <c r="B341" s="258"/>
      <c r="C341" s="205" t="s">
        <v>107</v>
      </c>
      <c r="D341" s="206">
        <f>W341</f>
        <v>44359651.289218754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10923405.930000002</v>
      </c>
      <c r="P341" s="271">
        <f t="shared" si="236"/>
        <v>1323366.063913275</v>
      </c>
      <c r="Q341" s="271">
        <f t="shared" si="236"/>
        <v>2583708.0029301308</v>
      </c>
      <c r="R341" s="271">
        <f t="shared" si="236"/>
        <v>3836361.2151636025</v>
      </c>
      <c r="S341" s="271">
        <f t="shared" si="236"/>
        <v>-563011.01721814461</v>
      </c>
      <c r="T341" s="271">
        <f t="shared" si="236"/>
        <v>7870524.5995349996</v>
      </c>
      <c r="U341" s="271">
        <f t="shared" si="236"/>
        <v>-715412.43432386522</v>
      </c>
      <c r="V341" s="271"/>
      <c r="W341" s="272">
        <f>SUM(W73:W329)</f>
        <v>44359651.289218754</v>
      </c>
      <c r="X341" s="273"/>
    </row>
    <row r="342" spans="1:27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7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10146051.601</v>
      </c>
    </row>
    <row r="344" spans="1:27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7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0</v>
      </c>
      <c r="H345" s="66"/>
      <c r="I345" s="62"/>
      <c r="J345" s="62"/>
      <c r="K345" s="62"/>
      <c r="L345" s="62"/>
      <c r="M345" s="62"/>
      <c r="N345" s="62"/>
      <c r="O345" s="297">
        <f t="shared" ref="O345:O355" si="237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0</v>
      </c>
      <c r="W345" s="303">
        <f>SUM(O345:U345)</f>
        <v>0</v>
      </c>
      <c r="X345" s="268"/>
      <c r="Y345" s="424">
        <f>SUMIFS([13]Свод_Итого!$AW$4:$AW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345" s="1">
        <f>Y345/$B$12</f>
        <v>0</v>
      </c>
    </row>
    <row r="346" spans="1:27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0</v>
      </c>
      <c r="H346" s="66"/>
      <c r="I346" s="62"/>
      <c r="J346" s="62"/>
      <c r="K346" s="62"/>
      <c r="L346" s="62"/>
      <c r="M346" s="62"/>
      <c r="N346" s="62"/>
      <c r="O346" s="297">
        <f t="shared" si="237"/>
        <v>0</v>
      </c>
      <c r="P346" s="297"/>
      <c r="Q346" s="297"/>
      <c r="R346" s="297"/>
      <c r="S346" s="297"/>
      <c r="T346" s="297"/>
      <c r="U346" s="297"/>
      <c r="V346" s="302">
        <f t="shared" si="238"/>
        <v>0</v>
      </c>
      <c r="W346" s="303">
        <f t="shared" ref="W346:W355" si="239">SUM(O346:U346)</f>
        <v>0</v>
      </c>
      <c r="X346" s="268"/>
      <c r="Y346" s="424">
        <f>SUMIFS([13]Свод_Итого!$BF$4:$BF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346" s="1">
        <f t="shared" ref="Z346:Z355" si="240">Y346/$B$12</f>
        <v>0</v>
      </c>
    </row>
    <row r="347" spans="1:27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35438.434651162795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9143116.1400000006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9143116.1400000006</v>
      </c>
      <c r="X347" s="268"/>
      <c r="Y347" s="424">
        <f>SUMIFS([13]Свод_Итого!$BB$4:$BB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18286232.280000001</v>
      </c>
      <c r="Z347" s="1">
        <f t="shared" si="240"/>
        <v>9143116.1400000006</v>
      </c>
      <c r="AA347" s="1">
        <f>Z347/V347</f>
        <v>35438.434651162795</v>
      </c>
    </row>
    <row r="348" spans="1:27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>
        <f>'Перв. скв '!Y348</f>
        <v>0</v>
      </c>
      <c r="Z348" s="1">
        <f t="shared" si="240"/>
        <v>0</v>
      </c>
    </row>
    <row r="349" spans="1:27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>
        <f>'Перв. скв '!Y349</f>
        <v>0</v>
      </c>
      <c r="Z349" s="1">
        <f t="shared" si="240"/>
        <v>0</v>
      </c>
    </row>
    <row r="350" spans="1:27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37"/>
        <v>0</v>
      </c>
      <c r="P350" s="297"/>
      <c r="Q350" s="297"/>
      <c r="R350" s="297"/>
      <c r="S350" s="297"/>
      <c r="T350" s="297"/>
      <c r="U350" s="297"/>
      <c r="V350" s="302">
        <f t="shared" si="238"/>
        <v>0</v>
      </c>
      <c r="W350" s="303">
        <f t="shared" si="239"/>
        <v>0</v>
      </c>
      <c r="X350" s="268"/>
      <c r="Y350" s="424">
        <f>SUMIFS([13]Свод_Итого!$AY$4:$AY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0</v>
      </c>
      <c r="Z350" s="1">
        <f t="shared" si="240"/>
        <v>0</v>
      </c>
    </row>
    <row r="351" spans="1:27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>
        <f>'Перв. скв '!Y351</f>
        <v>0</v>
      </c>
      <c r="Z351" s="1">
        <f t="shared" si="240"/>
        <v>0</v>
      </c>
    </row>
    <row r="352" spans="1:27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>
        <f>'Перв. скв '!Y352</f>
        <v>0</v>
      </c>
      <c r="Z352" s="1">
        <f t="shared" si="240"/>
        <v>0</v>
      </c>
    </row>
    <row r="353" spans="1:27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833685.46100000013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833685.46100000013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833685.46100000013</v>
      </c>
      <c r="X353" s="268"/>
      <c r="Y353" s="424">
        <f>SUMIFS([13]Свод_Итого!$BP$4:$BP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1667370.9220000003</v>
      </c>
      <c r="Z353" s="1">
        <f t="shared" si="240"/>
        <v>833685.46100000013</v>
      </c>
    </row>
    <row r="354" spans="1:27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10746.031746031746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169250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169250</v>
      </c>
      <c r="X354" s="268"/>
      <c r="Y354" s="424">
        <f>SUMIFS([13]Свод_Итого!$BQ$4:$BQ$647,[13]Свод_Итого!$C$4:$C$647,"",[13]Свод_Итого!$J$4:$J$647,"*НП*",[13]Свод_Итого!$N$4:$N$647,"пилот",[13]Свод_Итого!$M$4:$M$647,"*1000*",[13]Свод_Итого!$O$4:$O$647,"",[13]Свод_Итого!$F$4:$F$647,$B$4)*1000</f>
        <v>338500</v>
      </c>
      <c r="Z354" s="1">
        <f t="shared" si="240"/>
        <v>169250</v>
      </c>
      <c r="AA354" s="1">
        <f>Z354/V354</f>
        <v>10746.031746031746</v>
      </c>
    </row>
    <row r="355" spans="1:27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>
        <f>'Перв. скв '!Y355</f>
        <v>0</v>
      </c>
      <c r="Z355" s="1">
        <f t="shared" si="240"/>
        <v>0</v>
      </c>
    </row>
    <row r="356" spans="1:27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2">SUM(H356:N356)</f>
        <v>0</v>
      </c>
      <c r="W356" s="303">
        <f t="shared" ref="W356:W359" si="243">SUM(O356:U356)</f>
        <v>0</v>
      </c>
      <c r="X356" s="268"/>
    </row>
    <row r="357" spans="1:27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1"/>
        <v>0</v>
      </c>
      <c r="P357" s="297"/>
      <c r="Q357" s="297"/>
      <c r="R357" s="297"/>
      <c r="S357" s="297"/>
      <c r="T357" s="297"/>
      <c r="U357" s="297"/>
      <c r="V357" s="302">
        <f t="shared" si="242"/>
        <v>0</v>
      </c>
      <c r="W357" s="303">
        <f t="shared" si="243"/>
        <v>0</v>
      </c>
      <c r="X357" s="268"/>
    </row>
    <row r="358" spans="1:27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1"/>
        <v>0</v>
      </c>
      <c r="P358" s="297"/>
      <c r="Q358" s="297"/>
      <c r="R358" s="297"/>
      <c r="S358" s="297"/>
      <c r="T358" s="297"/>
      <c r="U358" s="297"/>
      <c r="V358" s="302">
        <f t="shared" si="242"/>
        <v>0</v>
      </c>
      <c r="W358" s="303">
        <f t="shared" si="243"/>
        <v>0</v>
      </c>
      <c r="X358" s="268"/>
    </row>
    <row r="359" spans="1:27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1"/>
        <v>0</v>
      </c>
      <c r="P359" s="297"/>
      <c r="Q359" s="297"/>
      <c r="R359" s="297"/>
      <c r="S359" s="297"/>
      <c r="T359" s="297"/>
      <c r="U359" s="297"/>
      <c r="V359" s="302">
        <f t="shared" si="242"/>
        <v>0</v>
      </c>
      <c r="W359" s="303">
        <f t="shared" si="243"/>
        <v>0</v>
      </c>
      <c r="X359" s="268"/>
    </row>
    <row r="360" spans="1:27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7" s="259" customFormat="1">
      <c r="A361" s="257"/>
      <c r="B361" s="258"/>
      <c r="C361" s="205" t="s">
        <v>117</v>
      </c>
      <c r="D361" s="206">
        <f>W361</f>
        <v>10146051.601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10146051.601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10146051.601</v>
      </c>
      <c r="X361" s="273"/>
    </row>
    <row r="362" spans="1:27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7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7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7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7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7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7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55990819.565218747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4">O341+O361+O69+O367</f>
        <v>22554574.206000004</v>
      </c>
      <c r="P369" s="271">
        <f t="shared" si="244"/>
        <v>1323366.063913275</v>
      </c>
      <c r="Q369" s="271">
        <f t="shared" si="244"/>
        <v>2583708.0029301308</v>
      </c>
      <c r="R369" s="271">
        <f t="shared" si="244"/>
        <v>3836361.2151636025</v>
      </c>
      <c r="S369" s="271">
        <f t="shared" si="244"/>
        <v>-563011.01721814461</v>
      </c>
      <c r="T369" s="271">
        <f t="shared" si="244"/>
        <v>7870524.5995349996</v>
      </c>
      <c r="U369" s="271">
        <f t="shared" si="244"/>
        <v>-715412.43432386522</v>
      </c>
      <c r="V369" s="271"/>
      <c r="W369" s="272">
        <f>W341+W361+W69+W367</f>
        <v>55990819.565218747</v>
      </c>
      <c r="X369" s="274">
        <f>X18+X71+X103+X120+X153+X170+X202+X214+X231+X236+X248+X291+X323+X343+X363</f>
        <v>55990819.565218747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21" priority="3" stopIfTrue="1" operator="equal">
      <formula>0</formula>
    </cfRule>
  </conditionalFormatting>
  <conditionalFormatting sqref="H6:N7">
    <cfRule type="cellIs" dxfId="20" priority="2" stopIfTrue="1" operator="equal">
      <formula>0</formula>
    </cfRule>
  </conditionalFormatting>
  <conditionalFormatting sqref="H8:N9">
    <cfRule type="cellIs" dxfId="1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AB369"/>
  <sheetViews>
    <sheetView topLeftCell="A4" zoomScale="90" zoomScaleNormal="90" zoomScalePageLayoutView="90" workbookViewId="0">
      <pane xSplit="7" ySplit="14" topLeftCell="V342" activePane="bottomRight" state="frozen"/>
      <selection activeCell="B11" sqref="B11"/>
      <selection pane="topRight" activeCell="B11" sqref="B11"/>
      <selection pane="bottomLeft" activeCell="B11" sqref="B11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10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2.140625" style="1" bestFit="1" customWidth="1"/>
    <col min="26" max="26" width="11.42578125" style="1" bestFit="1" customWidth="1"/>
    <col min="27" max="27" width="9.140625" style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160447085.65586111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8">
        <v>2.83</v>
      </c>
      <c r="L6" s="418">
        <v>9.7899999999999991</v>
      </c>
      <c r="M6" s="418">
        <v>7.93</v>
      </c>
      <c r="N6" s="418">
        <v>9.77</v>
      </c>
      <c r="O6" s="323">
        <f>SUM(I6:N6)</f>
        <v>33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'!$C$38," ",'Титул '!$D$38," ",'Титул '!$E$38," ",'Титул '!$F$38," ",'Титул '!$G$38," ",'Титул '!$H$38," ",'Титул '!$J$38," ",'Титул '!$I$38)</f>
        <v xml:space="preserve">ГС   без пилота    </v>
      </c>
      <c r="E7" s="324">
        <f>W69</f>
        <v>1892691.2757599994</v>
      </c>
      <c r="F7" s="526" t="s">
        <v>140</v>
      </c>
      <c r="G7" s="526"/>
      <c r="H7" s="418"/>
      <c r="I7" s="420">
        <v>50</v>
      </c>
      <c r="J7" s="420">
        <v>460</v>
      </c>
      <c r="K7" s="420">
        <v>1200</v>
      </c>
      <c r="L7" s="420">
        <v>2800</v>
      </c>
      <c r="M7" s="420"/>
      <c r="N7" s="420">
        <v>3800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3929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151438085.33247066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3929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562">
        <f>AVERAGEIFS([13]Свод_Итого!$P$4:$P$647,[13]Свод_Итого!$J$4:$J$647,"*НП*",[13]Свод_Итого!$N$4:$N$647,"",[13]Свод_Итого!$M$4:$M$647,"*1000*",[13]Свод_Итого!$O$4:$O$647,"",[13]Свод_Итого!$F$4:$F$647,$B$4)</f>
        <v>39.125</v>
      </c>
      <c r="C11" s="321" t="s">
        <v>130</v>
      </c>
      <c r="D11" s="329" t="str">
        <f>'Титул '!$K$15</f>
        <v>да</v>
      </c>
      <c r="E11" s="324">
        <f>W361</f>
        <v>7116309.0476304675</v>
      </c>
      <c r="F11" s="526" t="s">
        <v>141</v>
      </c>
      <c r="G11" s="526"/>
      <c r="H11" s="422">
        <v>1500</v>
      </c>
      <c r="I11" s="422"/>
      <c r="J11" s="422"/>
      <c r="K11" s="422">
        <v>1000</v>
      </c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COUNTIFS([13]Свод_Итого!$J$4:$J$647,"*НП*",[13]Свод_Итого!$N$4:$N$647,"",[13]Свод_Итого!$M$4:$M$647,"*1000*",[13]Свод_Итого!$O$4:$O$647,"",[13]Свод_Итого!$F$4:$F$647,$B$4)</f>
        <v>8</v>
      </c>
      <c r="C12" s="321" t="s">
        <v>169</v>
      </c>
      <c r="D12" s="323">
        <f>'Титул '!I38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1892691.2757599994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6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6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6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6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6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6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6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6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6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1892691.2757599994</v>
      </c>
      <c r="H41" s="32">
        <v>1</v>
      </c>
      <c r="I41" s="385"/>
      <c r="J41" s="385"/>
      <c r="K41" s="385"/>
      <c r="L41" s="385"/>
      <c r="M41" s="385"/>
      <c r="N41" s="385"/>
      <c r="O41" s="296">
        <f t="shared" si="0"/>
        <v>1892691.2757599994</v>
      </c>
      <c r="P41" s="296"/>
      <c r="Q41" s="296"/>
      <c r="R41" s="296"/>
      <c r="S41" s="296"/>
      <c r="T41" s="296"/>
      <c r="U41" s="296"/>
      <c r="V41" s="298">
        <f t="shared" si="6"/>
        <v>1</v>
      </c>
      <c r="W41" s="299">
        <f t="shared" si="7"/>
        <v>1892691.2757599994</v>
      </c>
      <c r="X41" s="268"/>
      <c r="Y41" s="424">
        <f>SUMIFS([13]Свод_Итого!$W$4:$W$647,[13]Свод_Итого!$J$4:$J$647,"*НП*",[13]Свод_Итого!$N$4:$N$647,"",[13]Свод_Итого!$M$4:$M$647,"*1000*",[13]Свод_Итого!$O$4:$O$647,"",[13]Свод_Итого!$F$4:$F$647,$B$4)*1000</f>
        <v>42860188.478799999</v>
      </c>
      <c r="Z41" s="1">
        <f>(Y41-Z42)/5</f>
        <v>1892691.2757599994</v>
      </c>
    </row>
    <row r="42" spans="1:26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  <c r="Z42" s="1">
        <v>33396732.100000001</v>
      </c>
    </row>
    <row r="43" spans="1:26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6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6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6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6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6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7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7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7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7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7" s="161" customFormat="1" ht="16.5" thickTop="1" thickBot="1">
      <c r="A69" s="203"/>
      <c r="B69" s="204"/>
      <c r="C69" s="205" t="s">
        <v>116</v>
      </c>
      <c r="D69" s="206">
        <f>W69</f>
        <v>1892691.2757599994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1892691.2757599994</v>
      </c>
      <c r="P69" s="271"/>
      <c r="Q69" s="271"/>
      <c r="R69" s="271"/>
      <c r="S69" s="271"/>
      <c r="T69" s="271"/>
      <c r="U69" s="271"/>
      <c r="V69" s="271"/>
      <c r="W69" s="272">
        <f>SUM(W20:W68)</f>
        <v>1892691.2757599994</v>
      </c>
      <c r="X69" s="273"/>
    </row>
    <row r="70" spans="1:27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7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66703438.834417492</v>
      </c>
    </row>
    <row r="72" spans="1:27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7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1715317.8371660605</v>
      </c>
      <c r="H73" s="16"/>
      <c r="I73" s="13">
        <f>I$6</f>
        <v>0.68</v>
      </c>
      <c r="J73" s="13">
        <f t="shared" ref="J73:N73" si="11">J$6</f>
        <v>2</v>
      </c>
      <c r="K73" s="13">
        <f t="shared" si="11"/>
        <v>2.83</v>
      </c>
      <c r="L73" s="13">
        <f t="shared" si="11"/>
        <v>9.7899999999999991</v>
      </c>
      <c r="M73" s="13">
        <f t="shared" si="11"/>
        <v>7.93</v>
      </c>
      <c r="N73" s="13">
        <f t="shared" si="11"/>
        <v>9.77</v>
      </c>
      <c r="O73" s="297">
        <f>H73*G73</f>
        <v>0</v>
      </c>
      <c r="P73" s="297">
        <f>I73*G73</f>
        <v>1166416.1292729212</v>
      </c>
      <c r="Q73" s="297">
        <f>J73*G73</f>
        <v>3430635.6743321209</v>
      </c>
      <c r="R73" s="297">
        <f>K73*G73</f>
        <v>4854349.4791799514</v>
      </c>
      <c r="S73" s="297">
        <f>L73*G73</f>
        <v>16792961.625855729</v>
      </c>
      <c r="T73" s="297">
        <f>M73*G73</f>
        <v>13602470.448726859</v>
      </c>
      <c r="U73" s="297">
        <f>N73*G73</f>
        <v>16758655.26911241</v>
      </c>
      <c r="V73" s="302">
        <f>SUM(H73:N73)</f>
        <v>33</v>
      </c>
      <c r="W73" s="303">
        <f>SUM(O73:U73)</f>
        <v>56605488.626479991</v>
      </c>
      <c r="X73" s="268"/>
      <c r="Y73" s="424">
        <f>SUMIFS([13]Свод_Итого!$T$4:$T$647,[13]Свод_Итого!$J$4:$J$647,"*НП*",[13]Свод_Итого!$N$4:$N$647,"",[13]Свод_Итого!$M$4:$M$647,"*1000*",[13]Свод_Итого!$O$4:$O$647,"",[13]Свод_Итого!$F$4:$F$647,$B$4)*1000</f>
        <v>480276138.45183992</v>
      </c>
      <c r="Z73" s="1">
        <f>Y73/O6/B12</f>
        <v>1819227.7971660604</v>
      </c>
    </row>
    <row r="74" spans="1:27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  <c r="Z74" s="1">
        <f>Z73-AA78</f>
        <v>1715317.8371660605</v>
      </c>
    </row>
    <row r="75" spans="1:27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7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7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103909.95999999999</v>
      </c>
      <c r="H77" s="13"/>
      <c r="I77" s="13">
        <f>I$6</f>
        <v>0.68</v>
      </c>
      <c r="J77" s="13">
        <f t="shared" ref="J77:N77" si="14">J$6</f>
        <v>2</v>
      </c>
      <c r="K77" s="13">
        <f t="shared" si="14"/>
        <v>2.83</v>
      </c>
      <c r="L77" s="13">
        <f t="shared" si="14"/>
        <v>9.7899999999999991</v>
      </c>
      <c r="M77" s="13">
        <f t="shared" si="14"/>
        <v>7.93</v>
      </c>
      <c r="N77" s="13">
        <f t="shared" si="14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1017278.5083999998</v>
      </c>
      <c r="T77" s="297">
        <f>M77*G77</f>
        <v>824005.98279999988</v>
      </c>
      <c r="U77" s="297">
        <f>N77*G77</f>
        <v>1015200.3091999999</v>
      </c>
      <c r="V77" s="302">
        <f t="shared" si="12"/>
        <v>33</v>
      </c>
      <c r="W77" s="303">
        <f t="shared" si="13"/>
        <v>3429028.6799999997</v>
      </c>
      <c r="X77" s="268"/>
    </row>
    <row r="78" spans="1:27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  <c r="AA78" s="1">
        <f>103.90996*1000</f>
        <v>103909.95999999999</v>
      </c>
    </row>
    <row r="79" spans="1:27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6668921.5279375007</v>
      </c>
      <c r="H79" s="13">
        <v>1</v>
      </c>
      <c r="I79" s="13"/>
      <c r="J79" s="13"/>
      <c r="K79" s="13"/>
      <c r="L79" s="13"/>
      <c r="M79" s="13"/>
      <c r="N79" s="13"/>
      <c r="O79" s="297">
        <f t="shared" si="15"/>
        <v>6668921.5279375007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1</v>
      </c>
      <c r="W79" s="303">
        <f t="shared" si="13"/>
        <v>6668921.5279375007</v>
      </c>
      <c r="X79" s="268"/>
      <c r="Y79" s="424">
        <f>SUMIFS([13]Свод_Итого!$BH$4:$BH$647,[13]Свод_Итого!$J$4:$J$647,"*НП*",[13]Свод_Итого!$N$4:$N$647,"",[13]Свод_Итого!$M$4:$M$647,"*1000*",[13]Свод_Итого!$O$4:$O$647,"",[13]Свод_Итого!$F$4:$F$647,$B$4)*1000</f>
        <v>53351372.223500006</v>
      </c>
      <c r="Z79" s="1">
        <f>Y79/B12</f>
        <v>6668921.5279375007</v>
      </c>
    </row>
    <row r="80" spans="1:27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6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6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6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6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6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6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6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1115584.8875</v>
      </c>
    </row>
    <row r="104" spans="1:26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6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134.246075511432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>
        <f>SUMIFS([13]Свод_Итого!$AB$4:$AB$647,[13]Свод_Итого!$J$4:$J$647,"*НП*",[13]Свод_Итого!$N$4:$N$647,"",[13]Свод_Итого!$M$4:$M$647,"*1000*",[13]Свод_Итого!$O$4:$O$647,"",[13]Свод_Итого!$F$4:$F$647,$B$4)*1000</f>
        <v>8924679.0999999996</v>
      </c>
      <c r="Z105" s="1">
        <f>Y105/B12/(I7+J7+K7+L7+M7+N7+I11)</f>
        <v>134.246075511432</v>
      </c>
    </row>
    <row r="106" spans="1:26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134.246075511432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6712.3037755715995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50</v>
      </c>
      <c r="W106" s="299">
        <f>SUM(O106:U106)</f>
        <v>6712.3037755715995</v>
      </c>
      <c r="X106" s="268"/>
    </row>
    <row r="107" spans="1:26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134.246075511432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61753.194735258716</v>
      </c>
      <c r="R107" s="296">
        <f t="shared" si="32"/>
        <v>161095.29061371839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1660</v>
      </c>
      <c r="W107" s="299">
        <f t="shared" si="36"/>
        <v>222848.48534897709</v>
      </c>
      <c r="X107" s="268"/>
    </row>
    <row r="108" spans="1:26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134.246075511432</v>
      </c>
      <c r="H108" s="33"/>
      <c r="I108" s="33"/>
      <c r="J108" s="33"/>
      <c r="K108" s="33"/>
      <c r="L108" s="33">
        <f>L7</f>
        <v>2800</v>
      </c>
      <c r="M108" s="33">
        <f>M7</f>
        <v>0</v>
      </c>
      <c r="N108" s="33">
        <f>N7+I11</f>
        <v>3800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375889.01143200957</v>
      </c>
      <c r="T108" s="297">
        <f t="shared" si="38"/>
        <v>0</v>
      </c>
      <c r="U108" s="296">
        <f t="shared" si="34"/>
        <v>510135.08694344159</v>
      </c>
      <c r="V108" s="298">
        <f t="shared" si="35"/>
        <v>6600</v>
      </c>
      <c r="W108" s="299">
        <f t="shared" si="36"/>
        <v>886024.09837545117</v>
      </c>
      <c r="X108" s="268"/>
    </row>
    <row r="109" spans="1:26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6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6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6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23517216.580000006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648000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2</v>
      </c>
      <c r="W122" s="303">
        <f>SUM(O122:U122)</f>
        <v>648000</v>
      </c>
      <c r="X122" s="268"/>
      <c r="Y122" s="424">
        <f>SUMIFS([13]Свод_Итого!$Y$4:$Y$647,[13]Свод_Итого!$J$4:$J$647,"*НП*",[13]Свод_Итого!$N$4:$N$647,"",[13]Свод_Итого!$M$4:$M$647,"*1000*",[13]Свод_Итого!$O$4:$O$647,"",[13]Свод_Итого!$F$4:$F$647,$B$4)*1000</f>
        <v>188137732.64000002</v>
      </c>
      <c r="Z122" s="427">
        <f>Y122/B12</f>
        <v>23517216.580000002</v>
      </c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>
        <f>W122+W124+W129+W131</f>
        <v>11636128.6</v>
      </c>
      <c r="Z123" s="427">
        <f>Z122-Y123</f>
        <v>11881087.980000002</v>
      </c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948050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2.83</v>
      </c>
      <c r="W124" s="303">
        <f t="shared" si="56"/>
        <v>948050</v>
      </c>
      <c r="X124" s="268"/>
      <c r="Z124" s="1">
        <f>Z123/L128</f>
        <v>1213594.2778345253</v>
      </c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1213594.2778345253</v>
      </c>
      <c r="H128" s="16"/>
      <c r="I128" s="13"/>
      <c r="J128" s="13"/>
      <c r="K128" s="13"/>
      <c r="L128" s="13">
        <f>L6</f>
        <v>9.7899999999999991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11881087.980000002</v>
      </c>
      <c r="T128" s="297">
        <f t="shared" si="53"/>
        <v>0</v>
      </c>
      <c r="U128" s="297">
        <f t="shared" si="54"/>
        <v>0</v>
      </c>
      <c r="V128" s="302">
        <f t="shared" si="55"/>
        <v>9.7899999999999991</v>
      </c>
      <c r="W128" s="303">
        <f t="shared" si="56"/>
        <v>11881087.980000002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6462950</v>
      </c>
      <c r="U129" s="297">
        <f t="shared" si="54"/>
        <v>0</v>
      </c>
      <c r="V129" s="302">
        <f t="shared" si="55"/>
        <v>7.93</v>
      </c>
      <c r="W129" s="303">
        <f t="shared" si="56"/>
        <v>6462950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48"/>
        <v>3577128.6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1</v>
      </c>
      <c r="W131" s="303">
        <f t="shared" si="56"/>
        <v>3577128.6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7322722.7421250008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6877222.7421250008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3"/>
        <v>6877222.7421250008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1</v>
      </c>
      <c r="W158" s="303">
        <f t="shared" si="101"/>
        <v>6877222.7421250008</v>
      </c>
      <c r="X158" s="268"/>
      <c r="Y158" s="424">
        <f>SUMIFS([13]Свод_Итого!$BM$4:$BM$647,[13]Свод_Итого!$J$4:$J$647,"*НП*",[13]Свод_Итого!$N$4:$N$647,"",[13]Свод_Итого!$M$4:$M$647,"*1000*",[13]Свод_Итого!$O$4:$O$647,"",[13]Свод_Итого!$F$4:$F$647,$B$4)*1000</f>
        <v>54537821.577000007</v>
      </c>
      <c r="Z158" s="1">
        <f>(Y158+Y159)/B12</f>
        <v>7322722.7421250008</v>
      </c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0.68</v>
      </c>
      <c r="J159" s="425">
        <f t="shared" ref="J159:N159" si="102">J$6</f>
        <v>2</v>
      </c>
      <c r="K159" s="425">
        <f t="shared" si="102"/>
        <v>2.83</v>
      </c>
      <c r="L159" s="425">
        <f t="shared" si="102"/>
        <v>9.7899999999999991</v>
      </c>
      <c r="M159" s="425">
        <f t="shared" si="102"/>
        <v>7.93</v>
      </c>
      <c r="N159" s="425">
        <f t="shared" si="102"/>
        <v>9.77</v>
      </c>
      <c r="O159" s="297">
        <f t="shared" si="93"/>
        <v>0</v>
      </c>
      <c r="P159" s="297">
        <f t="shared" si="94"/>
        <v>9180</v>
      </c>
      <c r="Q159" s="297">
        <f t="shared" si="95"/>
        <v>27000</v>
      </c>
      <c r="R159" s="297">
        <f t="shared" si="96"/>
        <v>38205</v>
      </c>
      <c r="S159" s="297">
        <f t="shared" si="97"/>
        <v>132165</v>
      </c>
      <c r="T159" s="297">
        <f t="shared" si="98"/>
        <v>107055</v>
      </c>
      <c r="U159" s="297">
        <f t="shared" si="99"/>
        <v>131895</v>
      </c>
      <c r="V159" s="302">
        <f t="shared" si="100"/>
        <v>33</v>
      </c>
      <c r="W159" s="303">
        <f t="shared" si="101"/>
        <v>445500</v>
      </c>
      <c r="X159" s="268"/>
      <c r="Y159" s="424">
        <f>SUMIFS([13]Свод_Итого!$BL$4:$BL$647,[13]Свод_Итого!$J$4:$J$647,"*НП*",[13]Свод_Итого!$N$4:$N$647,"",[13]Свод_Итого!$M$4:$M$647,"*1000*",[13]Свод_Итого!$O$4:$O$647,"",[13]Свод_Итого!$F$4:$F$647,$B$4)*1000</f>
        <v>4043960.36</v>
      </c>
      <c r="Z159" s="40">
        <f>Z158-W159</f>
        <v>6877222.7421250008</v>
      </c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9829940.972500002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421636.39800000004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2">H172*G172</f>
        <v>421636.39800000004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1</v>
      </c>
      <c r="W172" s="303">
        <f t="shared" ref="W172:W187" si="120">SUM(O172:U172)</f>
        <v>421636.39800000004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1264909.1940000001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2"/>
        <v>1264909.1940000001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1</v>
      </c>
      <c r="W173" s="303">
        <f t="shared" si="120"/>
        <v>1264909.1940000001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2529818.3880000003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2"/>
        <v>2529818.3880000003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1</v>
      </c>
      <c r="W174" s="303">
        <f t="shared" si="120"/>
        <v>2529818.3880000003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70339.393939393936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2"/>
        <v>44358.080000000002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1</v>
      </c>
      <c r="W176" s="303">
        <f t="shared" si="120"/>
        <v>44358.080000000002</v>
      </c>
      <c r="X176" s="268"/>
    </row>
    <row r="177" spans="1:28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2"/>
        <v>328403.52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1</v>
      </c>
      <c r="W177" s="303">
        <f t="shared" si="120"/>
        <v>328403.52</v>
      </c>
      <c r="X177" s="268"/>
      <c r="Y177" s="424">
        <f>SUMIFS([13]Свод_Итого!$BJ$4:$BJ$647,[13]Свод_Итого!$J$4:$J$647,"*НП*",[13]Свод_Итого!$N$4:$N$647,"",[13]Свод_Итого!$M$4:$M$647,"*1000*",[13]Свод_Итого!$O$4:$O$647,"",[13]Свод_Итого!$F$4:$F$647,$B$4)*1000</f>
        <v>49023004.640000001</v>
      </c>
      <c r="Z177" s="1">
        <f>Y177/B12</f>
        <v>6127875.5800000001</v>
      </c>
      <c r="AA177" s="40">
        <f>W176+W177+W178+W181+W184+W187</f>
        <v>1911511.6</v>
      </c>
      <c r="AB177" s="40">
        <f>Z177-AA177</f>
        <v>4216363.9800000004</v>
      </c>
    </row>
    <row r="178" spans="1:28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24378</v>
      </c>
      <c r="Q178" s="297">
        <f t="shared" si="114"/>
        <v>71700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2.68</v>
      </c>
      <c r="W178" s="303">
        <f t="shared" si="120"/>
        <v>96078</v>
      </c>
      <c r="X178" s="268"/>
      <c r="Y178" s="424">
        <f>'Перв. скв '!Y178</f>
        <v>0</v>
      </c>
    </row>
    <row r="179" spans="1:28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85454.92424242424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58109.348484848488</v>
      </c>
      <c r="Q179" s="297">
        <f t="shared" si="114"/>
        <v>170909.84848484848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2.68</v>
      </c>
      <c r="W179" s="303">
        <f t="shared" si="120"/>
        <v>229019.19696969696</v>
      </c>
      <c r="X179" s="268"/>
      <c r="Y179" s="424">
        <f>SUMIFS([13]Свод_Итого!$BI$4:$BI$647,[13]Свод_Итого!$J$4:$J$647,"*НП*",[13]Свод_Итого!$N$4:$N$647,"",[13]Свод_Итого!$M$4:$M$647,"*1000*",[13]Свод_Итого!$O$4:$O$647,"",[13]Свод_Итого!$F$4:$F$647,$B$4)*1000</f>
        <v>22560100</v>
      </c>
      <c r="Z179" s="1">
        <f>Y179/B12</f>
        <v>2820012.5</v>
      </c>
      <c r="AA179" s="40">
        <f>Z179/O6</f>
        <v>85454.92424242424</v>
      </c>
      <c r="AB179" s="40"/>
    </row>
    <row r="180" spans="1:28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2"/>
        <v>27941.73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1</v>
      </c>
      <c r="W180" s="303">
        <f t="shared" si="120"/>
        <v>27941.73</v>
      </c>
      <c r="X180" s="268"/>
      <c r="Y180" s="424">
        <f>SUMIFS([13]Свод_Итого!$BK$4:$BK$647,[13]Свод_Итого!$J$4:$J$647,"*НП*",[13]Свод_Итого!$N$4:$N$647,"",[13]Свод_Итого!$M$4:$M$647,"*1000*",[13]Свод_Итого!$O$4:$O$647,"",[13]Свод_Итого!$F$4:$F$647,$B$4)*1000</f>
        <v>7056423.1399999997</v>
      </c>
      <c r="Z180" s="1">
        <f>Y180/B12</f>
        <v>882052.89249999996</v>
      </c>
      <c r="AA180" s="40">
        <f>W180+W183</f>
        <v>117189.68</v>
      </c>
      <c r="AB180" s="40">
        <f>Z180-AA180</f>
        <v>764863.21249999991</v>
      </c>
    </row>
    <row r="181" spans="1:28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101455.5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2.83</v>
      </c>
      <c r="W181" s="303">
        <f t="shared" si="120"/>
        <v>101455.5</v>
      </c>
      <c r="X181" s="268"/>
    </row>
    <row r="182" spans="1:28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85454.92424242424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241837.43560606061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2.83</v>
      </c>
      <c r="W182" s="303">
        <f t="shared" si="120"/>
        <v>241837.43560606061</v>
      </c>
      <c r="X182" s="268"/>
    </row>
    <row r="183" spans="1:28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2"/>
        <v>89247.95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1</v>
      </c>
      <c r="W183" s="303">
        <f t="shared" si="120"/>
        <v>89247.95</v>
      </c>
      <c r="X183" s="268"/>
    </row>
    <row r="184" spans="1:28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9.7899999999999991</v>
      </c>
      <c r="M184" s="425">
        <f t="shared" ref="M184:N184" si="121">M6</f>
        <v>7.93</v>
      </c>
      <c r="N184" s="425">
        <f t="shared" si="121"/>
        <v>9.77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350971.49999999994</v>
      </c>
      <c r="T184" s="297">
        <f t="shared" si="117"/>
        <v>284290.5</v>
      </c>
      <c r="U184" s="297">
        <f t="shared" si="118"/>
        <v>350254.5</v>
      </c>
      <c r="V184" s="302">
        <f t="shared" si="119"/>
        <v>27.49</v>
      </c>
      <c r="W184" s="303">
        <f t="shared" si="120"/>
        <v>985516.5</v>
      </c>
      <c r="X184" s="268"/>
    </row>
    <row r="185" spans="1:28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85454.92424242424</v>
      </c>
      <c r="H185" s="32"/>
      <c r="I185" s="425"/>
      <c r="J185" s="425"/>
      <c r="K185" s="425"/>
      <c r="L185" s="425">
        <f>L6</f>
        <v>9.7899999999999991</v>
      </c>
      <c r="M185" s="425">
        <f t="shared" ref="M185:N185" si="122">M6</f>
        <v>7.93</v>
      </c>
      <c r="N185" s="425">
        <f t="shared" si="122"/>
        <v>9.77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836603.70833333326</v>
      </c>
      <c r="T185" s="297">
        <f t="shared" si="117"/>
        <v>677657.5492424242</v>
      </c>
      <c r="U185" s="297">
        <f t="shared" si="118"/>
        <v>834894.60984848475</v>
      </c>
      <c r="V185" s="302">
        <f t="shared" si="119"/>
        <v>27.49</v>
      </c>
      <c r="W185" s="303">
        <f t="shared" si="120"/>
        <v>2349155.8674242422</v>
      </c>
      <c r="X185" s="268"/>
    </row>
    <row r="186" spans="1:28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764863.21249999991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2"/>
        <v>764863.21249999991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1</v>
      </c>
      <c r="W186" s="303">
        <f t="shared" si="120"/>
        <v>764863.21249999991</v>
      </c>
      <c r="X186" s="268"/>
    </row>
    <row r="187" spans="1:28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2"/>
        <v>355700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1</v>
      </c>
      <c r="W187" s="303">
        <f t="shared" si="120"/>
        <v>355700</v>
      </c>
      <c r="X187" s="268"/>
    </row>
    <row r="188" spans="1:28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8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8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8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8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7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7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7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7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7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7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5075063.9153313264</v>
      </c>
    </row>
    <row r="215" spans="1:27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7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153789.81561610079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104577.07461894855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0.68</v>
      </c>
      <c r="W216" s="303">
        <f t="shared" ref="W216:W222" si="149">SUM(O216:U216)</f>
        <v>104577.07461894855</v>
      </c>
      <c r="X216" s="268"/>
      <c r="Y216" s="424">
        <f>SUMIFS([13]Свод_Итого!$AQ$4:$AQ$647,[13]Свод_Итого!$J$4:$J$647,"*НП*",[13]Свод_Итого!$N$4:$N$647,"",[13]Свод_Итого!$M$4:$M$647,"*1000*",[13]Свод_Итого!$O$4:$O$647,"",[13]Свод_Итого!$F$4:$F$647,$B$4)*1000</f>
        <v>40600511.322650611</v>
      </c>
      <c r="Z216" s="1">
        <f>Y216/B12</f>
        <v>5075063.9153313264</v>
      </c>
      <c r="AA216" s="1">
        <f>Z216/O6</f>
        <v>153789.81561610079</v>
      </c>
    </row>
    <row r="217" spans="1:27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153789.81561610079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307579.63123220159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2</v>
      </c>
      <c r="W217" s="303">
        <f t="shared" si="149"/>
        <v>307579.63123220159</v>
      </c>
      <c r="X217" s="268"/>
    </row>
    <row r="218" spans="1:27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153789.81561610079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7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153789.81561610079</v>
      </c>
      <c r="H219" s="32"/>
      <c r="I219" s="425"/>
      <c r="J219" s="425"/>
      <c r="K219" s="425">
        <f>K6</f>
        <v>2.83</v>
      </c>
      <c r="L219" s="425">
        <f t="shared" ref="L219:M219" si="151">L6</f>
        <v>9.7899999999999991</v>
      </c>
      <c r="M219" s="425">
        <f t="shared" si="151"/>
        <v>7.93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435225.17819356528</v>
      </c>
      <c r="S219" s="297">
        <f t="shared" si="145"/>
        <v>1505602.2948816267</v>
      </c>
      <c r="T219" s="297">
        <f t="shared" si="146"/>
        <v>1219553.2378356792</v>
      </c>
      <c r="U219" s="297">
        <f t="shared" si="147"/>
        <v>0</v>
      </c>
      <c r="V219" s="302">
        <f t="shared" si="148"/>
        <v>20.549999999999997</v>
      </c>
      <c r="W219" s="303">
        <f t="shared" si="149"/>
        <v>3160380.7109108712</v>
      </c>
      <c r="X219" s="268"/>
    </row>
    <row r="220" spans="1:27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153789.81561610079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1194946.867337103</v>
      </c>
      <c r="V220" s="302">
        <f t="shared" si="148"/>
        <v>7.77</v>
      </c>
      <c r="W220" s="303">
        <f t="shared" si="149"/>
        <v>1194946.867337103</v>
      </c>
      <c r="X220" s="268"/>
    </row>
    <row r="221" spans="1:27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7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153789.81561610079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307579.63123220159</v>
      </c>
      <c r="V222" s="302">
        <f t="shared" si="148"/>
        <v>2</v>
      </c>
      <c r="W222" s="303">
        <f t="shared" si="149"/>
        <v>307579.63123220159</v>
      </c>
      <c r="X222" s="268"/>
    </row>
    <row r="223" spans="1:27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7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6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6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6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6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6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6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6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6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6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>
        <f>SUMIFS([13]Свод_Итого!$V$4:$V$647,[13]Свод_Итого!$J$4:$J$647,"*НП*",[13]Свод_Итого!$N$4:$N$647,"",[13]Свод_Итого!$M$4:$M$647,"*1000*",[13]Свод_Итого!$O$4:$O$647,"",[13]Свод_Итого!$F$4:$F$647,$B$4)*1000</f>
        <v>6758021.3999999994</v>
      </c>
      <c r="Z233" s="1">
        <f>Y233/B12</f>
        <v>844752.67499999993</v>
      </c>
    </row>
    <row r="234" spans="1:26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844752.67499999993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6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6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1144917.5624999995</v>
      </c>
    </row>
    <row r="237" spans="1:26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6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34694.471590909081</v>
      </c>
      <c r="H238" s="66"/>
      <c r="I238" s="426">
        <f>I6</f>
        <v>0.68</v>
      </c>
      <c r="J238" s="426">
        <f t="shared" ref="J238:N238" si="161">J6</f>
        <v>2</v>
      </c>
      <c r="K238" s="426">
        <f t="shared" si="161"/>
        <v>2.83</v>
      </c>
      <c r="L238" s="426">
        <f t="shared" si="161"/>
        <v>9.7899999999999991</v>
      </c>
      <c r="M238" s="426">
        <f t="shared" si="161"/>
        <v>7.93</v>
      </c>
      <c r="N238" s="426">
        <f t="shared" si="161"/>
        <v>9.77</v>
      </c>
      <c r="O238" s="297">
        <f>H238*G238</f>
        <v>0</v>
      </c>
      <c r="P238" s="297">
        <f>I238*G238</f>
        <v>23592.240681818177</v>
      </c>
      <c r="Q238" s="297">
        <f>J238*G238</f>
        <v>69388.943181818162</v>
      </c>
      <c r="R238" s="297">
        <f>K238*G238</f>
        <v>98185.354602272695</v>
      </c>
      <c r="S238" s="297">
        <f>L238*G238</f>
        <v>339658.8768749999</v>
      </c>
      <c r="T238" s="297">
        <f>M238*G238</f>
        <v>275127.15971590899</v>
      </c>
      <c r="U238" s="297">
        <f>N238*G238</f>
        <v>338964.98744318169</v>
      </c>
      <c r="V238" s="302">
        <f>SUM(H238:N238)</f>
        <v>33</v>
      </c>
      <c r="W238" s="303">
        <f>SUM(O238:U238)</f>
        <v>1144917.5624999995</v>
      </c>
      <c r="X238" s="268"/>
      <c r="Y238" s="424">
        <f>SUMIFS([13]Свод_Итого!$X$4:$X$647,[13]Свод_Итого!$J$4:$J$647,"*НП*",[13]Свод_Итого!$N$4:$N$647,"",[13]Свод_Итого!$M$4:$M$647,"*1000*",[13]Свод_Итого!$O$4:$O$647,"",[13]Свод_Итого!$F$4:$F$647,$B$4)*1000</f>
        <v>9159340.4999999981</v>
      </c>
      <c r="Z238" s="1">
        <f>Y238/B12/O6</f>
        <v>34694.471590909081</v>
      </c>
    </row>
    <row r="239" spans="1:26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6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6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6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6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6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6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6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6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6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10991758.088749999</v>
      </c>
    </row>
    <row r="249" spans="1:26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6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3601808.0887500001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3601808.0887500001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3601808.0887500001</v>
      </c>
      <c r="X250" s="268"/>
      <c r="Y250" s="424">
        <f>SUMIFS([13]Свод_Итого!$AN$4:$AN$647,[13]Свод_Итого!$J$4:$J$647,"*НП*",[13]Свод_Итого!$N$4:$N$647,"",[13]Свод_Итого!$M$4:$M$647,"*1000*",[13]Свод_Итого!$O$4:$O$647,"",[13]Свод_Итого!$F$4:$F$647,$B$4)*1000</f>
        <v>28814464.710000001</v>
      </c>
      <c r="Z250" s="1">
        <f>Y250/B12</f>
        <v>3601808.0887500001</v>
      </c>
    </row>
    <row r="251" spans="1:26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6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6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6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6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6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6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6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6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6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6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6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6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6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6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6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6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6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6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6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7389949.9999999991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7389949.9999999991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7389949.9999999991</v>
      </c>
      <c r="X270" s="268"/>
      <c r="Y270" s="424">
        <f>SUMIFS([13]Свод_Итого!$BN$4:$BN$647,[13]Свод_Итого!$J$4:$J$647,"*НП*",[13]Свод_Итого!$N$4:$N$647,"",[13]Свод_Итого!$M$4:$M$647,"*1000*",[13]Свод_Итого!$O$4:$O$647,"",[13]Свод_Итого!$F$4:$F$647,$B$4)*1000</f>
        <v>59119599.999999993</v>
      </c>
      <c r="Z270" s="1">
        <f>Y270/B12</f>
        <v>7389949.9999999991</v>
      </c>
    </row>
    <row r="271" spans="1:26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6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23393759.6846634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1200000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50</v>
      </c>
      <c r="W292" s="313">
        <f>SUM(O292:U292)</f>
        <v>1200000</v>
      </c>
      <c r="X292" s="268"/>
      <c r="Y292" s="424">
        <f>SUMIFS([13]Свод_Итого!$AI$4:$AI$647,[13]Свод_Итого!$J$4:$J$647,"*НП*",[13]Свод_Итого!$N$4:$N$647,"",[13]Свод_Итого!$M$4:$M$647,"*1000*",[13]Свод_Итого!$O$4:$O$647,"",[13]Свод_Итого!$F$4:$F$647,$B$4)*1000</f>
        <v>93488462.592894733</v>
      </c>
      <c r="Z292" s="1">
        <f>Y292/B12</f>
        <v>11686057.824111842</v>
      </c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1556180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460</v>
      </c>
      <c r="W293" s="299">
        <f t="shared" ref="W293:W306" si="224">SUM(O293:U293)</f>
        <v>1556180</v>
      </c>
      <c r="X293" s="268"/>
      <c r="Z293" s="428">
        <f>W292+W293+W294+W295</f>
        <v>10526980</v>
      </c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2322000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1200</v>
      </c>
      <c r="W294" s="299">
        <f t="shared" si="224"/>
        <v>2322000</v>
      </c>
      <c r="X294" s="268"/>
      <c r="Z294" s="428">
        <f>Z292-Z293</f>
        <v>1159077.8241118416</v>
      </c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2800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5448800</v>
      </c>
      <c r="T295" s="297">
        <f t="shared" si="221"/>
        <v>0</v>
      </c>
      <c r="U295" s="296">
        <f t="shared" si="222"/>
        <v>0</v>
      </c>
      <c r="V295" s="298">
        <f t="shared" si="223"/>
        <v>2800</v>
      </c>
      <c r="W295" s="299">
        <f t="shared" si="224"/>
        <v>5448800</v>
      </c>
      <c r="X295" s="268"/>
      <c r="Z295" s="1">
        <f>Z294/V299</f>
        <v>305.02048002943201</v>
      </c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305.02048002943201</v>
      </c>
      <c r="H299" s="32"/>
      <c r="I299" s="33"/>
      <c r="J299" s="33"/>
      <c r="K299" s="33"/>
      <c r="L299" s="33"/>
      <c r="M299" s="33"/>
      <c r="N299" s="33">
        <f>N7+I11</f>
        <v>3800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1159077.8241118416</v>
      </c>
      <c r="V299" s="298">
        <f t="shared" si="223"/>
        <v>3800</v>
      </c>
      <c r="W299" s="299">
        <f t="shared" si="224"/>
        <v>1159077.8241118416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6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6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6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6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686131.96875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686131.96875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686131.96875</v>
      </c>
      <c r="X308" s="268"/>
      <c r="Y308" s="424">
        <f>SUMIFS([13]Свод_Итого!$AL$4:$AL$647,[13]Свод_Итого!$J$4:$J$647,"*НП*",[13]Свод_Итого!$N$4:$N$647,"",[13]Свод_Итого!$M$4:$M$647,"*1000*",[13]Свод_Итого!$O$4:$O$647,"",[13]Свод_Итого!$F$4:$F$647,$B$4)*1000</f>
        <v>5489055.75</v>
      </c>
      <c r="Z308" s="1">
        <f>Y308/B12</f>
        <v>686131.96875</v>
      </c>
    </row>
    <row r="309" spans="1:26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8400503.8703893442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8400503.8703893442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8400503.8703893442</v>
      </c>
      <c r="X309" s="268"/>
      <c r="Y309" s="424">
        <f>SUMIFS([13]Свод_Итого!$AH$4:$AH$647,[13]Свод_Итого!$J$4:$J$647,"*НП*",[13]Свод_Итого!$N$4:$N$647,"",[13]Свод_Итого!$M$4:$M$647,"*1000*",[13]Свод_Итого!$O$4:$O$647,"",[13]Свод_Итого!$F$4:$F$647,$B$4)*1000</f>
        <v>67204030.963114753</v>
      </c>
      <c r="Z309" s="1">
        <f>Y309/B12</f>
        <v>8400503.8703893442</v>
      </c>
    </row>
    <row r="310" spans="1:26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2621066.0214122166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2621066.0214122166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2621066.0214122166</v>
      </c>
      <c r="X310" s="268"/>
      <c r="Y310" s="424">
        <f>SUMIFS([13]Свод_Итого!$BO$4:$BO$647,[13]Свод_Итого!$J$4:$J$647,"*НП*",[13]Свод_Итого!$N$4:$N$647,"",[13]Свод_Итого!$M$4:$M$647,"*1000*",[13]Свод_Итого!$O$4:$O$647,"",[13]Свод_Итого!$F$4:$F$647,$B$4)*1000</f>
        <v>20968528.171297733</v>
      </c>
      <c r="Z310" s="1">
        <f>Y310/B12</f>
        <v>2621066.0214122166</v>
      </c>
    </row>
    <row r="311" spans="1:26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6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6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6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6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6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6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6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6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6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6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6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6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2343682.0646833656</v>
      </c>
    </row>
    <row r="324" spans="1:26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6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2179069.5646833656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2179069.5646833656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2179069.5646833656</v>
      </c>
      <c r="X325" s="268"/>
      <c r="Y325" s="424">
        <f>SUMIFS([13]Свод_Итого!$AF$4:$AF$647,[13]Свод_Итого!$J$4:$J$647,"*НП*",[13]Свод_Итого!$N$4:$N$647,"",[13]Свод_Итого!$M$4:$M$647,"*1000*",[13]Свод_Итого!$O$4:$O$647,"",[13]Свод_Итого!$F$4:$F$647,$B$4)*1000</f>
        <v>17432556.517466925</v>
      </c>
      <c r="Z325" s="1">
        <f>Y325/B12</f>
        <v>2179069.5646833656</v>
      </c>
    </row>
    <row r="326" spans="1:26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164612.49999999997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164612.49999999997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164612.49999999997</v>
      </c>
      <c r="X326" s="268"/>
      <c r="Y326" s="424">
        <f>SUMIFS([13]Свод_Итого!$AE$4:$AE$647,[13]Свод_Итого!$J$4:$J$647,"*НП*",[13]Свод_Итого!$N$4:$N$647,"",[13]Свод_Итого!$M$4:$M$647,"*1000*",[13]Свод_Итого!$O$4:$O$647,"",[13]Свод_Итого!$F$4:$F$647,$B$4)*1000</f>
        <v>1316899.9999999998</v>
      </c>
      <c r="Z326" s="1">
        <f>Y326/B12</f>
        <v>164612.49999999997</v>
      </c>
    </row>
    <row r="327" spans="1:26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6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6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6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6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6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6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6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6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6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7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7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7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7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7" s="259" customFormat="1">
      <c r="A341" s="257"/>
      <c r="B341" s="258"/>
      <c r="C341" s="205" t="s">
        <v>107</v>
      </c>
      <c r="D341" s="206">
        <f>W341</f>
        <v>151438085.33247066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41324371.828609921</v>
      </c>
      <c r="P341" s="271">
        <f t="shared" si="236"/>
        <v>1426548.9675611868</v>
      </c>
      <c r="Q341" s="271">
        <f t="shared" si="236"/>
        <v>2912511.6176341269</v>
      </c>
      <c r="R341" s="271">
        <f t="shared" si="236"/>
        <v>4346053.759015617</v>
      </c>
      <c r="S341" s="271">
        <f t="shared" si="236"/>
        <v>20870778.371521972</v>
      </c>
      <c r="T341" s="271">
        <f t="shared" si="236"/>
        <v>9026633.4467940126</v>
      </c>
      <c r="U341" s="271">
        <f t="shared" si="236"/>
        <v>4827748.5069162548</v>
      </c>
      <c r="V341" s="271"/>
      <c r="W341" s="272">
        <f>SUM(W73:W329)</f>
        <v>151438085.33247066</v>
      </c>
      <c r="X341" s="273"/>
    </row>
    <row r="342" spans="1:27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7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7116309.0476304675</v>
      </c>
    </row>
    <row r="344" spans="1:27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7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1546145.8035714249</v>
      </c>
      <c r="H345" s="66"/>
      <c r="I345" s="62"/>
      <c r="J345" s="62"/>
      <c r="K345" s="62"/>
      <c r="L345" s="62"/>
      <c r="M345" s="62"/>
      <c r="N345" s="62"/>
      <c r="O345" s="297">
        <f t="shared" ref="O345:O355" si="237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0</v>
      </c>
      <c r="W345" s="303">
        <f>SUM(O345:U345)</f>
        <v>0</v>
      </c>
      <c r="X345" s="268"/>
      <c r="Y345" s="424">
        <f>SUMIFS([13]Свод_Итого!$AW$4:$AW$647,[13]Свод_Итого!$J$4:$J$647,"*НП*",[13]Свод_Итого!$N$4:$N$647,"",[13]Свод_Итого!$M$4:$M$647,"*1000*",[13]Свод_Итого!$O$4:$O$647,"",[13]Свод_Итого!$F$4:$F$647,$B$4)*1000</f>
        <v>12369166.428571399</v>
      </c>
      <c r="Z345" s="1">
        <f>Y345/$B$12</f>
        <v>1546145.8035714249</v>
      </c>
    </row>
    <row r="346" spans="1:27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1250000</v>
      </c>
      <c r="H346" s="66"/>
      <c r="I346" s="62"/>
      <c r="J346" s="62"/>
      <c r="K346" s="62"/>
      <c r="L346" s="62"/>
      <c r="M346" s="62"/>
      <c r="N346" s="62"/>
      <c r="O346" s="297">
        <f t="shared" si="237"/>
        <v>0</v>
      </c>
      <c r="P346" s="297"/>
      <c r="Q346" s="297"/>
      <c r="R346" s="297"/>
      <c r="S346" s="297"/>
      <c r="T346" s="297"/>
      <c r="U346" s="297"/>
      <c r="V346" s="302">
        <f t="shared" si="238"/>
        <v>0</v>
      </c>
      <c r="W346" s="303">
        <f t="shared" ref="W346:W355" si="239">SUM(O346:U346)</f>
        <v>0</v>
      </c>
      <c r="X346" s="268"/>
      <c r="Y346" s="424">
        <f>SUMIFS([13]Свод_Итого!$BF$4:$BF$647,[13]Свод_Итого!$J$4:$J$647,"*НП*",[13]Свод_Итого!$N$4:$N$647,"",[13]Свод_Итого!$M$4:$M$647,"*1000*",[13]Свод_Итого!$O$4:$O$647,"",[13]Свод_Итого!$F$4:$F$647,$B$4)*1000</f>
        <v>10000000</v>
      </c>
      <c r="Z346" s="1">
        <f t="shared" ref="Z346:Z355" si="240">Y346/$B$12</f>
        <v>1250000</v>
      </c>
    </row>
    <row r="347" spans="1:27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19548.361264534884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5043477.2062499998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5043477.2062499998</v>
      </c>
      <c r="X347" s="268"/>
      <c r="Y347" s="424">
        <f>SUMIFS([13]Свод_Итого!$BB$4:$BB$647,[13]Свод_Итого!$J$4:$J$647,"*НП*",[13]Свод_Итого!$N$4:$N$647,"",[13]Свод_Итого!$M$4:$M$647,"*1000*",[13]Свод_Итого!$O$4:$O$647,"",[13]Свод_Итого!$F$4:$F$647,$B$4)*1000</f>
        <v>40347817.649999999</v>
      </c>
      <c r="Z347" s="1">
        <f t="shared" si="240"/>
        <v>5043477.2062499998</v>
      </c>
      <c r="AA347" s="1">
        <f>Z347/V347</f>
        <v>19548.361264534884</v>
      </c>
    </row>
    <row r="348" spans="1:27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>
        <f>'Перв. скв '!Y348</f>
        <v>0</v>
      </c>
      <c r="Z348" s="1">
        <f t="shared" si="240"/>
        <v>0</v>
      </c>
    </row>
    <row r="349" spans="1:27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>
        <f>'Перв. скв '!Y349</f>
        <v>0</v>
      </c>
      <c r="Z349" s="1">
        <f t="shared" si="240"/>
        <v>0</v>
      </c>
    </row>
    <row r="350" spans="1:27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37"/>
        <v>0</v>
      </c>
      <c r="P350" s="297"/>
      <c r="Q350" s="297"/>
      <c r="R350" s="297"/>
      <c r="S350" s="297"/>
      <c r="T350" s="297"/>
      <c r="U350" s="297"/>
      <c r="V350" s="302">
        <f t="shared" si="238"/>
        <v>0</v>
      </c>
      <c r="W350" s="303">
        <f t="shared" si="239"/>
        <v>0</v>
      </c>
      <c r="X350" s="268"/>
      <c r="Y350" s="424">
        <f>SUMIFS([13]Свод_Итого!$AY$4:$AY$647,[13]Свод_Итого!$J$4:$J$647,"*НП*",[13]Свод_Итого!$N$4:$N$647,"",[13]Свод_Итого!$M$4:$M$647,"*1000*",[13]Свод_Итого!$O$4:$O$647,"",[13]Свод_Итого!$F$4:$F$647,$B$4)*1000</f>
        <v>0</v>
      </c>
      <c r="Z350" s="1">
        <f t="shared" si="240"/>
        <v>0</v>
      </c>
    </row>
    <row r="351" spans="1:27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>
        <f>'Перв. скв '!Y351</f>
        <v>0</v>
      </c>
      <c r="Z351" s="1">
        <f t="shared" si="240"/>
        <v>0</v>
      </c>
    </row>
    <row r="352" spans="1:27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>
        <f>'Перв. скв '!Y352</f>
        <v>0</v>
      </c>
      <c r="Z352" s="1">
        <f t="shared" si="240"/>
        <v>0</v>
      </c>
    </row>
    <row r="353" spans="1:27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1852331.8413804674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1852331.8413804674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1852331.8413804674</v>
      </c>
      <c r="X353" s="268"/>
      <c r="Y353" s="424">
        <f>SUMIFS([13]Свод_Итого!$BP$4:$BP$647,[13]Свод_Итого!$J$4:$J$647,"*НП*",[13]Свод_Итого!$N$4:$N$647,"",[13]Свод_Итого!$M$4:$M$647,"*1000*",[13]Свод_Итого!$O$4:$O$647,"",[13]Свод_Итого!$F$4:$F$647,$B$4)*1000</f>
        <v>14818654.731043739</v>
      </c>
      <c r="Z353" s="1">
        <f t="shared" si="240"/>
        <v>1852331.8413804674</v>
      </c>
    </row>
    <row r="354" spans="1:27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14000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220500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220500</v>
      </c>
      <c r="X354" s="268"/>
      <c r="Y354" s="424">
        <f>SUMIFS([13]Свод_Итого!$BQ$4:$BQ$647,[13]Свод_Итого!$J$4:$J$647,"*НП*",[13]Свод_Итого!$N$4:$N$647,"",[13]Свод_Итого!$M$4:$M$647,"*1000*",[13]Свод_Итого!$O$4:$O$647,"",[13]Свод_Итого!$F$4:$F$647,$B$4)*1000</f>
        <v>1764000</v>
      </c>
      <c r="Z354" s="1">
        <f t="shared" si="240"/>
        <v>220500</v>
      </c>
      <c r="AA354" s="1">
        <f>Z354/V354</f>
        <v>14000</v>
      </c>
    </row>
    <row r="355" spans="1:27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>
        <f>'Перв. скв '!Y355</f>
        <v>0</v>
      </c>
      <c r="Z355" s="1">
        <f t="shared" si="240"/>
        <v>0</v>
      </c>
    </row>
    <row r="356" spans="1:27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2">SUM(H356:N356)</f>
        <v>0</v>
      </c>
      <c r="W356" s="303">
        <f t="shared" ref="W356:W359" si="243">SUM(O356:U356)</f>
        <v>0</v>
      </c>
      <c r="X356" s="268"/>
    </row>
    <row r="357" spans="1:27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1"/>
        <v>0</v>
      </c>
      <c r="P357" s="297"/>
      <c r="Q357" s="297"/>
      <c r="R357" s="297"/>
      <c r="S357" s="297"/>
      <c r="T357" s="297"/>
      <c r="U357" s="297"/>
      <c r="V357" s="302">
        <f t="shared" si="242"/>
        <v>0</v>
      </c>
      <c r="W357" s="303">
        <f t="shared" si="243"/>
        <v>0</v>
      </c>
      <c r="X357" s="268"/>
    </row>
    <row r="358" spans="1:27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1"/>
        <v>0</v>
      </c>
      <c r="P358" s="297"/>
      <c r="Q358" s="297"/>
      <c r="R358" s="297"/>
      <c r="S358" s="297"/>
      <c r="T358" s="297"/>
      <c r="U358" s="297"/>
      <c r="V358" s="302">
        <f t="shared" si="242"/>
        <v>0</v>
      </c>
      <c r="W358" s="303">
        <f t="shared" si="243"/>
        <v>0</v>
      </c>
      <c r="X358" s="268"/>
    </row>
    <row r="359" spans="1:27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1"/>
        <v>0</v>
      </c>
      <c r="P359" s="297"/>
      <c r="Q359" s="297"/>
      <c r="R359" s="297"/>
      <c r="S359" s="297"/>
      <c r="T359" s="297"/>
      <c r="U359" s="297"/>
      <c r="V359" s="302">
        <f t="shared" si="242"/>
        <v>0</v>
      </c>
      <c r="W359" s="303">
        <f t="shared" si="243"/>
        <v>0</v>
      </c>
      <c r="X359" s="268"/>
    </row>
    <row r="360" spans="1:27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7" s="259" customFormat="1">
      <c r="A361" s="257"/>
      <c r="B361" s="258"/>
      <c r="C361" s="205" t="s">
        <v>117</v>
      </c>
      <c r="D361" s="206">
        <f>W361</f>
        <v>7116309.0476304675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7116309.0476304675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7116309.0476304675</v>
      </c>
      <c r="X361" s="273"/>
    </row>
    <row r="362" spans="1:27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7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7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7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7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7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7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160447085.65586111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4">O341+O361+O69+O367</f>
        <v>50333372.15200039</v>
      </c>
      <c r="P369" s="271">
        <f t="shared" si="244"/>
        <v>1426548.9675611868</v>
      </c>
      <c r="Q369" s="271">
        <f t="shared" si="244"/>
        <v>2912511.6176341269</v>
      </c>
      <c r="R369" s="271">
        <f t="shared" si="244"/>
        <v>4346053.759015617</v>
      </c>
      <c r="S369" s="271">
        <f t="shared" si="244"/>
        <v>20870778.371521972</v>
      </c>
      <c r="T369" s="271">
        <f t="shared" si="244"/>
        <v>9026633.4467940126</v>
      </c>
      <c r="U369" s="271">
        <f t="shared" si="244"/>
        <v>4827748.5069162548</v>
      </c>
      <c r="V369" s="271"/>
      <c r="W369" s="272">
        <f>W341+W361+W69+W367</f>
        <v>160447085.65586111</v>
      </c>
      <c r="X369" s="274">
        <f>X18+X71+X103+X120+X153+X170+X202+X214+X231+X236+X248+X291+X323+X343+X363</f>
        <v>160447085.65586105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18" priority="3" stopIfTrue="1" operator="equal">
      <formula>0</formula>
    </cfRule>
  </conditionalFormatting>
  <conditionalFormatting sqref="H6:N7">
    <cfRule type="cellIs" dxfId="17" priority="2" stopIfTrue="1" operator="equal">
      <formula>0</formula>
    </cfRule>
  </conditionalFormatting>
  <conditionalFormatting sqref="H8:N9">
    <cfRule type="cellIs" dxfId="1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AB369"/>
  <sheetViews>
    <sheetView topLeftCell="A4" zoomScale="90" zoomScaleNormal="90" zoomScalePageLayoutView="90" workbookViewId="0">
      <pane xSplit="7" ySplit="14" topLeftCell="H18" activePane="bottomRight" state="frozen"/>
      <selection activeCell="B11" sqref="B11"/>
      <selection pane="topRight" activeCell="B11" sqref="B11"/>
      <selection pane="bottomLeft" activeCell="B11" sqref="B11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10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1.28515625" style="1" bestFit="1" customWidth="1"/>
    <col min="26" max="26" width="11.42578125" style="1" bestFit="1" customWidth="1"/>
    <col min="27" max="27" width="9.140625" style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/>
      <c r="I6" s="418"/>
      <c r="J6" s="418"/>
      <c r="K6" s="418"/>
      <c r="L6" s="418"/>
      <c r="M6" s="418"/>
      <c r="N6" s="418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'!$C$39," ",'Титул '!$D$39," ",'Титул '!$E$39," ",'Титул '!$F$39," ",'Титул '!$G$39," ",'Титул '!$H$39," ",'Титул '!$J$39," ",'Титул '!$I$39)</f>
        <v xml:space="preserve">ГС   пилот    </v>
      </c>
      <c r="E7" s="324">
        <f>W69</f>
        <v>0</v>
      </c>
      <c r="F7" s="526" t="s">
        <v>140</v>
      </c>
      <c r="G7" s="526"/>
      <c r="H7" s="419"/>
      <c r="I7" s="420"/>
      <c r="J7" s="420"/>
      <c r="K7" s="420"/>
      <c r="L7" s="420"/>
      <c r="M7" s="420"/>
      <c r="N7" s="420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/>
      <c r="E8" s="325" t="s">
        <v>123</v>
      </c>
      <c r="F8" s="526" t="s">
        <v>47</v>
      </c>
      <c r="G8" s="526"/>
      <c r="H8" s="419"/>
      <c r="I8" s="418"/>
      <c r="J8" s="418"/>
      <c r="K8" s="419"/>
      <c r="L8" s="418"/>
      <c r="M8" s="418"/>
      <c r="N8" s="419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419"/>
      <c r="I9" s="418"/>
      <c r="J9" s="418"/>
      <c r="K9" s="419"/>
      <c r="L9" s="418"/>
      <c r="M9" s="418"/>
      <c r="N9" s="419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424" t="e">
        <f>AVERAGEIFS([13]Свод_Итого!$P$4:$P$647,[13]Свод_Итого!$J$4:$J$647,"*НП*",[13]Свод_Итого!$N$4:$N$647,"пилот",[13]Свод_Итого!$M$4:$M$647,"*1500*",[13]Свод_Итого!$O$4:$O$647,"",[13]Свод_Итого!$F$4:$F$647,$B$4)</f>
        <v>#DIV/0!</v>
      </c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422"/>
      <c r="I11" s="422"/>
      <c r="J11" s="422"/>
      <c r="K11" s="422"/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COUNTIFS([13]Свод_Итого!$J$4:$J$647,"*НП*",[13]Свод_Итого!$N$4:$N$647,"пилот",[13]Свод_Итого!$M$4:$M$647,"*1500*",[13]Свод_Итого!$O$4:$O$647,"",[13]Свод_Итого!$F$4:$F$647,$B$4)</f>
        <v>0</v>
      </c>
      <c r="C12" s="321" t="s">
        <v>169</v>
      </c>
      <c r="D12" s="323">
        <f>'Титул '!I39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5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5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5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5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5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5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5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5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5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  <c r="Y41" s="424"/>
    </row>
    <row r="42" spans="1:25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5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5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5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5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5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5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5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5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5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5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5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5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5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5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5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0</v>
      </c>
      <c r="H73" s="16"/>
      <c r="I73" s="13">
        <f>I$6</f>
        <v>0</v>
      </c>
      <c r="J73" s="13">
        <f t="shared" ref="J73:N73" si="11">J$6</f>
        <v>0</v>
      </c>
      <c r="K73" s="13">
        <f t="shared" si="11"/>
        <v>0</v>
      </c>
      <c r="L73" s="13">
        <f t="shared" si="11"/>
        <v>0</v>
      </c>
      <c r="M73" s="13">
        <f t="shared" si="11"/>
        <v>0</v>
      </c>
      <c r="N73" s="13">
        <f t="shared" si="11"/>
        <v>0</v>
      </c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  <c r="Y73" s="424"/>
    </row>
    <row r="74" spans="1:25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</row>
    <row r="75" spans="1:25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5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5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0</v>
      </c>
      <c r="H77" s="13"/>
      <c r="I77" s="13">
        <f>I$6</f>
        <v>0</v>
      </c>
      <c r="J77" s="13">
        <f t="shared" ref="J77:N77" si="14">J$6</f>
        <v>0</v>
      </c>
      <c r="K77" s="13">
        <f t="shared" si="14"/>
        <v>0</v>
      </c>
      <c r="L77" s="13">
        <f t="shared" si="14"/>
        <v>0</v>
      </c>
      <c r="M77" s="13">
        <f t="shared" si="14"/>
        <v>0</v>
      </c>
      <c r="N77" s="13">
        <f t="shared" si="14"/>
        <v>0</v>
      </c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2"/>
        <v>0</v>
      </c>
      <c r="W77" s="303">
        <f t="shared" si="13"/>
        <v>0</v>
      </c>
      <c r="X77" s="268"/>
    </row>
    <row r="78" spans="1:25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</row>
    <row r="79" spans="1:25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0</v>
      </c>
      <c r="H79" s="13"/>
      <c r="I79" s="13"/>
      <c r="J79" s="13"/>
      <c r="K79" s="13"/>
      <c r="L79" s="13"/>
      <c r="M79" s="13"/>
      <c r="N79" s="13"/>
      <c r="O79" s="297">
        <f t="shared" si="15"/>
        <v>0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0</v>
      </c>
      <c r="W79" s="303">
        <f t="shared" si="13"/>
        <v>0</v>
      </c>
      <c r="X79" s="268"/>
      <c r="Y79" s="424"/>
    </row>
    <row r="80" spans="1:25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5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5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5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5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5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5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5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5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5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0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/>
    </row>
    <row r="106" spans="1:25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0</v>
      </c>
      <c r="H106" s="33"/>
      <c r="I106" s="33">
        <f>I7</f>
        <v>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0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0</v>
      </c>
      <c r="W106" s="299">
        <f>SUM(O106:U106)</f>
        <v>0</v>
      </c>
      <c r="X106" s="268"/>
    </row>
    <row r="107" spans="1:25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0</v>
      </c>
      <c r="H107" s="33"/>
      <c r="I107" s="33"/>
      <c r="J107" s="33">
        <f>J7</f>
        <v>0</v>
      </c>
      <c r="K107" s="33">
        <f>K7</f>
        <v>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0</v>
      </c>
      <c r="R107" s="296">
        <f t="shared" si="32"/>
        <v>0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0</v>
      </c>
      <c r="W107" s="299">
        <f t="shared" si="36"/>
        <v>0</v>
      </c>
      <c r="X107" s="268"/>
    </row>
    <row r="108" spans="1:25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0</v>
      </c>
      <c r="H108" s="33"/>
      <c r="I108" s="33"/>
      <c r="J108" s="33"/>
      <c r="K108" s="33"/>
      <c r="L108" s="33">
        <f>L7</f>
        <v>0</v>
      </c>
      <c r="M108" s="33">
        <f>M7</f>
        <v>0</v>
      </c>
      <c r="N108" s="33">
        <f>N7+I11</f>
        <v>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0</v>
      </c>
      <c r="T108" s="297">
        <f t="shared" si="38"/>
        <v>0</v>
      </c>
      <c r="U108" s="296">
        <f t="shared" si="34"/>
        <v>0</v>
      </c>
      <c r="V108" s="298">
        <f t="shared" si="35"/>
        <v>0</v>
      </c>
      <c r="W108" s="299">
        <f t="shared" si="36"/>
        <v>0</v>
      </c>
      <c r="X108" s="268"/>
    </row>
    <row r="109" spans="1:25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5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5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5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0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0</v>
      </c>
      <c r="W122" s="303">
        <f>SUM(O122:U122)</f>
        <v>0</v>
      </c>
      <c r="X122" s="268"/>
      <c r="Y122" s="424"/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/>
      <c r="Z123" s="40"/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0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0</v>
      </c>
      <c r="W124" s="303">
        <f t="shared" si="56"/>
        <v>0</v>
      </c>
      <c r="X124" s="268"/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0</v>
      </c>
      <c r="H128" s="16"/>
      <c r="I128" s="13"/>
      <c r="J128" s="13"/>
      <c r="K128" s="13"/>
      <c r="L128" s="13">
        <f>L6</f>
        <v>0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0</v>
      </c>
      <c r="T128" s="297">
        <f t="shared" si="53"/>
        <v>0</v>
      </c>
      <c r="U128" s="297">
        <f t="shared" si="54"/>
        <v>0</v>
      </c>
      <c r="V128" s="302">
        <f t="shared" si="55"/>
        <v>0</v>
      </c>
      <c r="W128" s="303">
        <f t="shared" si="56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0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0</v>
      </c>
      <c r="U129" s="297">
        <f t="shared" si="54"/>
        <v>0</v>
      </c>
      <c r="V129" s="302">
        <f t="shared" si="55"/>
        <v>0</v>
      </c>
      <c r="W129" s="303">
        <f t="shared" si="56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8"/>
        <v>0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0</v>
      </c>
      <c r="W131" s="303">
        <f t="shared" si="56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0</v>
      </c>
      <c r="H158" s="32"/>
      <c r="I158" s="33"/>
      <c r="J158" s="33"/>
      <c r="K158" s="33"/>
      <c r="L158" s="33"/>
      <c r="M158" s="33"/>
      <c r="N158" s="33"/>
      <c r="O158" s="297">
        <f t="shared" si="93"/>
        <v>0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0</v>
      </c>
      <c r="W158" s="303">
        <f t="shared" si="101"/>
        <v>0</v>
      </c>
      <c r="X158" s="268"/>
      <c r="Y158" s="424"/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</v>
      </c>
      <c r="J159" s="425">
        <f t="shared" ref="J159:N159" si="102">J$6</f>
        <v>0</v>
      </c>
      <c r="K159" s="425">
        <f t="shared" si="102"/>
        <v>0</v>
      </c>
      <c r="L159" s="425">
        <f t="shared" si="102"/>
        <v>0</v>
      </c>
      <c r="M159" s="425">
        <f t="shared" si="102"/>
        <v>0</v>
      </c>
      <c r="N159" s="425">
        <f t="shared" si="102"/>
        <v>0</v>
      </c>
      <c r="O159" s="297">
        <f t="shared" si="93"/>
        <v>0</v>
      </c>
      <c r="P159" s="297">
        <f t="shared" si="94"/>
        <v>0</v>
      </c>
      <c r="Q159" s="297">
        <f t="shared" si="95"/>
        <v>0</v>
      </c>
      <c r="R159" s="297">
        <f t="shared" si="96"/>
        <v>0</v>
      </c>
      <c r="S159" s="297">
        <f t="shared" si="97"/>
        <v>0</v>
      </c>
      <c r="T159" s="297">
        <f t="shared" si="98"/>
        <v>0</v>
      </c>
      <c r="U159" s="297">
        <f t="shared" si="99"/>
        <v>0</v>
      </c>
      <c r="V159" s="302">
        <f t="shared" si="100"/>
        <v>0</v>
      </c>
      <c r="W159" s="303">
        <f t="shared" si="101"/>
        <v>0</v>
      </c>
      <c r="X159" s="268"/>
      <c r="Y159" s="424"/>
      <c r="Z159" s="40"/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0</v>
      </c>
      <c r="H172" s="32"/>
      <c r="I172" s="33"/>
      <c r="J172" s="33"/>
      <c r="K172" s="33"/>
      <c r="L172" s="33"/>
      <c r="M172" s="33"/>
      <c r="N172" s="33"/>
      <c r="O172" s="297">
        <f t="shared" ref="O172:O187" si="112">H172*G172</f>
        <v>0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0</v>
      </c>
      <c r="W172" s="303">
        <f t="shared" ref="W172:W187" si="120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0</v>
      </c>
      <c r="H173" s="32"/>
      <c r="I173" s="33"/>
      <c r="J173" s="33"/>
      <c r="K173" s="33"/>
      <c r="L173" s="33"/>
      <c r="M173" s="33"/>
      <c r="N173" s="33"/>
      <c r="O173" s="297">
        <f t="shared" si="112"/>
        <v>0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0</v>
      </c>
      <c r="W173" s="303">
        <f t="shared" si="120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0</v>
      </c>
      <c r="H174" s="32"/>
      <c r="I174" s="33"/>
      <c r="J174" s="33"/>
      <c r="K174" s="33"/>
      <c r="L174" s="33"/>
      <c r="M174" s="33"/>
      <c r="N174" s="33"/>
      <c r="O174" s="297">
        <f t="shared" si="112"/>
        <v>0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0</v>
      </c>
      <c r="W174" s="303">
        <f t="shared" si="120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0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12"/>
        <v>0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0</v>
      </c>
      <c r="W176" s="303">
        <f t="shared" si="120"/>
        <v>0</v>
      </c>
      <c r="X176" s="268"/>
    </row>
    <row r="177" spans="1:28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12"/>
        <v>0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0</v>
      </c>
      <c r="W177" s="303">
        <f t="shared" si="120"/>
        <v>0</v>
      </c>
      <c r="X177" s="268"/>
      <c r="Y177" s="424"/>
      <c r="AA177" s="40"/>
      <c r="AB177" s="40"/>
    </row>
    <row r="178" spans="1:28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</v>
      </c>
      <c r="J178" s="425">
        <f>J6</f>
        <v>0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0</v>
      </c>
      <c r="Q178" s="297">
        <f t="shared" si="114"/>
        <v>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0</v>
      </c>
      <c r="W178" s="303">
        <f t="shared" si="120"/>
        <v>0</v>
      </c>
      <c r="X178" s="268"/>
      <c r="Y178" s="424"/>
    </row>
    <row r="179" spans="1:28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0</v>
      </c>
      <c r="H179" s="32"/>
      <c r="I179" s="425">
        <f>I6</f>
        <v>0</v>
      </c>
      <c r="J179" s="425">
        <f>J6</f>
        <v>0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0</v>
      </c>
      <c r="Q179" s="297">
        <f t="shared" si="114"/>
        <v>0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0</v>
      </c>
      <c r="W179" s="303">
        <f t="shared" si="120"/>
        <v>0</v>
      </c>
      <c r="X179" s="268"/>
      <c r="Y179" s="424"/>
      <c r="AA179" s="40"/>
      <c r="AB179" s="40"/>
    </row>
    <row r="180" spans="1:28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/>
      <c r="I180" s="425"/>
      <c r="J180" s="425"/>
      <c r="K180" s="425"/>
      <c r="L180" s="425"/>
      <c r="M180" s="425"/>
      <c r="N180" s="425"/>
      <c r="O180" s="297">
        <f t="shared" si="112"/>
        <v>0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0</v>
      </c>
      <c r="W180" s="303">
        <f t="shared" si="120"/>
        <v>0</v>
      </c>
      <c r="X180" s="268"/>
      <c r="Y180" s="424"/>
      <c r="AA180" s="40"/>
      <c r="AB180" s="40"/>
    </row>
    <row r="181" spans="1:28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0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0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0</v>
      </c>
      <c r="W181" s="303">
        <f t="shared" si="120"/>
        <v>0</v>
      </c>
      <c r="X181" s="268"/>
    </row>
    <row r="182" spans="1:28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0</v>
      </c>
      <c r="H182" s="32"/>
      <c r="I182" s="425"/>
      <c r="J182" s="425"/>
      <c r="K182" s="425">
        <f>K6</f>
        <v>0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0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0</v>
      </c>
      <c r="W182" s="303">
        <f t="shared" si="120"/>
        <v>0</v>
      </c>
      <c r="X182" s="268"/>
    </row>
    <row r="183" spans="1:28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/>
      <c r="I183" s="425"/>
      <c r="J183" s="425"/>
      <c r="K183" s="425"/>
      <c r="L183" s="425"/>
      <c r="M183" s="425"/>
      <c r="N183" s="425"/>
      <c r="O183" s="297">
        <f t="shared" si="112"/>
        <v>0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0</v>
      </c>
      <c r="W183" s="303">
        <f t="shared" si="120"/>
        <v>0</v>
      </c>
      <c r="X183" s="268"/>
    </row>
    <row r="184" spans="1:28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0</v>
      </c>
      <c r="M184" s="425">
        <f t="shared" ref="M184:N184" si="121">M6</f>
        <v>0</v>
      </c>
      <c r="N184" s="425">
        <f t="shared" si="121"/>
        <v>0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0</v>
      </c>
      <c r="T184" s="297">
        <f t="shared" si="117"/>
        <v>0</v>
      </c>
      <c r="U184" s="297">
        <f t="shared" si="118"/>
        <v>0</v>
      </c>
      <c r="V184" s="302">
        <f t="shared" si="119"/>
        <v>0</v>
      </c>
      <c r="W184" s="303">
        <f t="shared" si="120"/>
        <v>0</v>
      </c>
      <c r="X184" s="268"/>
    </row>
    <row r="185" spans="1:28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0</v>
      </c>
      <c r="H185" s="32"/>
      <c r="I185" s="425"/>
      <c r="J185" s="425"/>
      <c r="K185" s="425"/>
      <c r="L185" s="425">
        <f>L6</f>
        <v>0</v>
      </c>
      <c r="M185" s="425">
        <f t="shared" ref="M185:N185" si="122">M6</f>
        <v>0</v>
      </c>
      <c r="N185" s="425">
        <f t="shared" si="122"/>
        <v>0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0</v>
      </c>
      <c r="T185" s="297">
        <f t="shared" si="117"/>
        <v>0</v>
      </c>
      <c r="U185" s="297">
        <f t="shared" si="118"/>
        <v>0</v>
      </c>
      <c r="V185" s="302">
        <f t="shared" si="119"/>
        <v>0</v>
      </c>
      <c r="W185" s="303">
        <f t="shared" si="120"/>
        <v>0</v>
      </c>
      <c r="X185" s="268"/>
    </row>
    <row r="186" spans="1:28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0</v>
      </c>
      <c r="H186" s="32"/>
      <c r="I186" s="425"/>
      <c r="J186" s="425"/>
      <c r="K186" s="425"/>
      <c r="L186" s="425"/>
      <c r="M186" s="425"/>
      <c r="N186" s="425"/>
      <c r="O186" s="297">
        <f t="shared" si="112"/>
        <v>0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0</v>
      </c>
      <c r="W186" s="303">
        <f t="shared" si="120"/>
        <v>0</v>
      </c>
      <c r="X186" s="268"/>
    </row>
    <row r="187" spans="1:28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/>
      <c r="I187" s="425"/>
      <c r="J187" s="425"/>
      <c r="K187" s="425"/>
      <c r="L187" s="425"/>
      <c r="M187" s="425"/>
      <c r="N187" s="425"/>
      <c r="O187" s="297">
        <f t="shared" si="112"/>
        <v>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0</v>
      </c>
      <c r="W187" s="303">
        <f t="shared" si="120"/>
        <v>0</v>
      </c>
      <c r="X187" s="268"/>
    </row>
    <row r="188" spans="1:28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8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8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8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8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5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5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5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5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5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5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5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5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0</v>
      </c>
      <c r="H216" s="32"/>
      <c r="I216" s="425">
        <f>I6</f>
        <v>0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0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</v>
      </c>
      <c r="W216" s="303">
        <f t="shared" ref="W216:W222" si="149">SUM(O216:U216)</f>
        <v>0</v>
      </c>
      <c r="X216" s="268"/>
      <c r="Y216" s="424"/>
    </row>
    <row r="217" spans="1:25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0</v>
      </c>
      <c r="H217" s="32"/>
      <c r="I217" s="425"/>
      <c r="J217" s="425">
        <f>J6</f>
        <v>0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0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0</v>
      </c>
      <c r="W217" s="303">
        <f t="shared" si="149"/>
        <v>0</v>
      </c>
      <c r="X217" s="268"/>
    </row>
    <row r="218" spans="1:25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0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5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0</v>
      </c>
      <c r="H219" s="32"/>
      <c r="I219" s="425"/>
      <c r="J219" s="425"/>
      <c r="K219" s="425">
        <f>K6</f>
        <v>0</v>
      </c>
      <c r="L219" s="425">
        <f t="shared" ref="L219:M219" si="151">L6</f>
        <v>0</v>
      </c>
      <c r="M219" s="425">
        <f t="shared" si="151"/>
        <v>0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0</v>
      </c>
      <c r="S219" s="297">
        <f t="shared" si="145"/>
        <v>0</v>
      </c>
      <c r="T219" s="297">
        <f t="shared" si="146"/>
        <v>0</v>
      </c>
      <c r="U219" s="297">
        <f t="shared" si="147"/>
        <v>0</v>
      </c>
      <c r="V219" s="302">
        <f t="shared" si="148"/>
        <v>0</v>
      </c>
      <c r="W219" s="303">
        <f t="shared" si="149"/>
        <v>0</v>
      </c>
      <c r="X219" s="268"/>
    </row>
    <row r="220" spans="1:25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0</v>
      </c>
      <c r="H220" s="32"/>
      <c r="I220" s="425"/>
      <c r="J220" s="425"/>
      <c r="K220" s="425"/>
      <c r="L220" s="425"/>
      <c r="M220" s="425"/>
      <c r="N220" s="425">
        <f>N6-N222</f>
        <v>-2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0</v>
      </c>
      <c r="V220" s="302">
        <f t="shared" si="148"/>
        <v>-2</v>
      </c>
      <c r="W220" s="303">
        <f t="shared" si="149"/>
        <v>0</v>
      </c>
      <c r="X220" s="268"/>
    </row>
    <row r="221" spans="1:25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5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0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0</v>
      </c>
      <c r="V222" s="302">
        <f t="shared" si="148"/>
        <v>2</v>
      </c>
      <c r="W222" s="303">
        <f t="shared" si="149"/>
        <v>0</v>
      </c>
      <c r="X222" s="268"/>
    </row>
    <row r="223" spans="1:25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5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5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5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5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5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5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5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5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5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5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/>
    </row>
    <row r="234" spans="1:25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5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5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5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5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0</v>
      </c>
      <c r="H238" s="66"/>
      <c r="I238" s="426">
        <f>I6</f>
        <v>0</v>
      </c>
      <c r="J238" s="426">
        <f t="shared" ref="J238:N238" si="161">J6</f>
        <v>0</v>
      </c>
      <c r="K238" s="426">
        <f t="shared" si="161"/>
        <v>0</v>
      </c>
      <c r="L238" s="426">
        <f t="shared" si="161"/>
        <v>0</v>
      </c>
      <c r="M238" s="426">
        <f t="shared" si="161"/>
        <v>0</v>
      </c>
      <c r="N238" s="426">
        <f t="shared" si="161"/>
        <v>0</v>
      </c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  <c r="Y238" s="424"/>
    </row>
    <row r="239" spans="1:25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5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5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5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5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5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5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5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5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5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5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5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0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0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0</v>
      </c>
      <c r="X250" s="268"/>
      <c r="Y250" s="424"/>
    </row>
    <row r="251" spans="1:25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5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5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5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5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5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5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5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5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5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5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5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5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5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5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5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5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5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5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5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0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0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0</v>
      </c>
      <c r="X270" s="268"/>
      <c r="Y270" s="424"/>
    </row>
    <row r="271" spans="1:25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5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0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0</v>
      </c>
      <c r="W292" s="313">
        <f>SUM(O292:U292)</f>
        <v>0</v>
      </c>
      <c r="X292" s="268"/>
      <c r="Y292" s="424"/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0</v>
      </c>
      <c r="W293" s="299">
        <f t="shared" ref="W293:W306" si="224">SUM(O293:U293)</f>
        <v>0</v>
      </c>
      <c r="X293" s="268"/>
      <c r="Z293" s="428"/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0</v>
      </c>
      <c r="W294" s="299">
        <f t="shared" si="224"/>
        <v>0</v>
      </c>
      <c r="X294" s="268"/>
      <c r="Z294" s="428"/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0</v>
      </c>
      <c r="T295" s="297">
        <f t="shared" si="221"/>
        <v>0</v>
      </c>
      <c r="U295" s="296">
        <f t="shared" si="222"/>
        <v>0</v>
      </c>
      <c r="V295" s="298">
        <f t="shared" si="223"/>
        <v>0</v>
      </c>
      <c r="W295" s="299">
        <f t="shared" si="224"/>
        <v>0</v>
      </c>
      <c r="X295" s="268"/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0</v>
      </c>
      <c r="H299" s="32"/>
      <c r="I299" s="33"/>
      <c r="J299" s="33"/>
      <c r="K299" s="33"/>
      <c r="L299" s="33"/>
      <c r="M299" s="33"/>
      <c r="N299" s="33">
        <f>N7+I11</f>
        <v>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0</v>
      </c>
      <c r="V299" s="298">
        <f t="shared" si="223"/>
        <v>0</v>
      </c>
      <c r="W299" s="299">
        <f t="shared" si="224"/>
        <v>0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5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5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5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5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0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0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0</v>
      </c>
      <c r="X308" s="268"/>
      <c r="Y308" s="424"/>
    </row>
    <row r="309" spans="1:25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0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0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0</v>
      </c>
      <c r="X309" s="268"/>
      <c r="Y309" s="424"/>
    </row>
    <row r="310" spans="1:25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0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0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0</v>
      </c>
      <c r="X310" s="268"/>
      <c r="Y310" s="424"/>
    </row>
    <row r="311" spans="1:25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5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5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5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5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5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5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5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5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5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5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5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5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5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5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0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0</v>
      </c>
      <c r="X325" s="268"/>
      <c r="Y325" s="424"/>
    </row>
    <row r="326" spans="1:25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0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0</v>
      </c>
      <c r="X326" s="268"/>
      <c r="Y326" s="424"/>
    </row>
    <row r="327" spans="1:25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5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5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5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5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5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5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5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5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5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5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5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5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5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5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0</v>
      </c>
      <c r="P341" s="271">
        <f t="shared" si="236"/>
        <v>0</v>
      </c>
      <c r="Q341" s="271">
        <f t="shared" si="236"/>
        <v>0</v>
      </c>
      <c r="R341" s="271">
        <f t="shared" si="236"/>
        <v>0</v>
      </c>
      <c r="S341" s="271">
        <f t="shared" si="236"/>
        <v>0</v>
      </c>
      <c r="T341" s="271">
        <f t="shared" si="236"/>
        <v>0</v>
      </c>
      <c r="U341" s="271">
        <f t="shared" si="236"/>
        <v>0</v>
      </c>
      <c r="V341" s="271"/>
      <c r="W341" s="272">
        <f>SUM(W73:W329)</f>
        <v>0</v>
      </c>
      <c r="X341" s="273"/>
    </row>
    <row r="342" spans="1:25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5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5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5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0</v>
      </c>
      <c r="H345" s="66"/>
      <c r="I345" s="62"/>
      <c r="J345" s="62"/>
      <c r="K345" s="62"/>
      <c r="L345" s="62"/>
      <c r="M345" s="62"/>
      <c r="N345" s="62"/>
      <c r="O345" s="297">
        <f t="shared" ref="O345:O355" si="237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0</v>
      </c>
      <c r="W345" s="303">
        <f>SUM(O345:U345)</f>
        <v>0</v>
      </c>
      <c r="X345" s="268"/>
      <c r="Y345" s="424"/>
    </row>
    <row r="346" spans="1:25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0</v>
      </c>
      <c r="H346" s="66"/>
      <c r="I346" s="62"/>
      <c r="J346" s="62"/>
      <c r="K346" s="62"/>
      <c r="L346" s="62"/>
      <c r="M346" s="62"/>
      <c r="N346" s="62"/>
      <c r="O346" s="297">
        <f t="shared" si="237"/>
        <v>0</v>
      </c>
      <c r="P346" s="297"/>
      <c r="Q346" s="297"/>
      <c r="R346" s="297"/>
      <c r="S346" s="297"/>
      <c r="T346" s="297"/>
      <c r="U346" s="297"/>
      <c r="V346" s="302">
        <f t="shared" si="238"/>
        <v>0</v>
      </c>
      <c r="W346" s="303">
        <f t="shared" ref="W346:W355" si="239">SUM(O346:U346)</f>
        <v>0</v>
      </c>
      <c r="X346" s="268"/>
      <c r="Y346" s="424"/>
    </row>
    <row r="347" spans="1:25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0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0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0</v>
      </c>
      <c r="X347" s="268"/>
      <c r="Y347" s="424"/>
    </row>
    <row r="348" spans="1:25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/>
    </row>
    <row r="349" spans="1:25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/>
    </row>
    <row r="350" spans="1:25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37"/>
        <v>0</v>
      </c>
      <c r="P350" s="297"/>
      <c r="Q350" s="297"/>
      <c r="R350" s="297"/>
      <c r="S350" s="297"/>
      <c r="T350" s="297"/>
      <c r="U350" s="297"/>
      <c r="V350" s="302">
        <f t="shared" si="238"/>
        <v>0</v>
      </c>
      <c r="W350" s="303">
        <f t="shared" si="239"/>
        <v>0</v>
      </c>
      <c r="X350" s="268"/>
      <c r="Y350" s="424"/>
    </row>
    <row r="351" spans="1:25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/>
    </row>
    <row r="352" spans="1:25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/>
    </row>
    <row r="353" spans="1:25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0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0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0</v>
      </c>
      <c r="X353" s="268"/>
      <c r="Y353" s="424"/>
    </row>
    <row r="354" spans="1:25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0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0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0</v>
      </c>
      <c r="X354" s="268"/>
      <c r="Y354" s="424"/>
    </row>
    <row r="355" spans="1:25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/>
    </row>
    <row r="356" spans="1:25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0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1">SUM(H356:N356)</f>
        <v>0</v>
      </c>
      <c r="W356" s="303">
        <f t="shared" ref="W356:W359" si="242">SUM(O356:U356)</f>
        <v>0</v>
      </c>
      <c r="X356" s="268"/>
    </row>
    <row r="357" spans="1:25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0"/>
        <v>0</v>
      </c>
      <c r="P357" s="297"/>
      <c r="Q357" s="297"/>
      <c r="R357" s="297"/>
      <c r="S357" s="297"/>
      <c r="T357" s="297"/>
      <c r="U357" s="297"/>
      <c r="V357" s="302">
        <f t="shared" si="241"/>
        <v>0</v>
      </c>
      <c r="W357" s="303">
        <f t="shared" si="242"/>
        <v>0</v>
      </c>
      <c r="X357" s="268"/>
    </row>
    <row r="358" spans="1:25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0"/>
        <v>0</v>
      </c>
      <c r="P358" s="297"/>
      <c r="Q358" s="297"/>
      <c r="R358" s="297"/>
      <c r="S358" s="297"/>
      <c r="T358" s="297"/>
      <c r="U358" s="297"/>
      <c r="V358" s="302">
        <f t="shared" si="241"/>
        <v>0</v>
      </c>
      <c r="W358" s="303">
        <f t="shared" si="242"/>
        <v>0</v>
      </c>
      <c r="X358" s="268"/>
    </row>
    <row r="359" spans="1:25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0"/>
        <v>0</v>
      </c>
      <c r="P359" s="297"/>
      <c r="Q359" s="297"/>
      <c r="R359" s="297"/>
      <c r="S359" s="297"/>
      <c r="T359" s="297"/>
      <c r="U359" s="297"/>
      <c r="V359" s="302">
        <f t="shared" si="241"/>
        <v>0</v>
      </c>
      <c r="W359" s="303">
        <f t="shared" si="242"/>
        <v>0</v>
      </c>
      <c r="X359" s="268"/>
    </row>
    <row r="360" spans="1:25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5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5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5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5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5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5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5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5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3">O341+O361+O69+O367</f>
        <v>0</v>
      </c>
      <c r="P369" s="271">
        <f t="shared" si="243"/>
        <v>0</v>
      </c>
      <c r="Q369" s="271">
        <f t="shared" si="243"/>
        <v>0</v>
      </c>
      <c r="R369" s="271">
        <f t="shared" si="243"/>
        <v>0</v>
      </c>
      <c r="S369" s="271">
        <f t="shared" si="243"/>
        <v>0</v>
      </c>
      <c r="T369" s="271">
        <f t="shared" si="243"/>
        <v>0</v>
      </c>
      <c r="U369" s="271">
        <f t="shared" si="243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15" priority="3" stopIfTrue="1" operator="equal">
      <formula>0</formula>
    </cfRule>
  </conditionalFormatting>
  <conditionalFormatting sqref="H6:N7">
    <cfRule type="cellIs" dxfId="14" priority="2" stopIfTrue="1" operator="equal">
      <formula>0</formula>
    </cfRule>
  </conditionalFormatting>
  <conditionalFormatting sqref="H8:N9">
    <cfRule type="cellIs" dxfId="1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AB369"/>
  <sheetViews>
    <sheetView topLeftCell="A4" zoomScale="90" zoomScaleNormal="90" zoomScalePageLayoutView="90" workbookViewId="0">
      <pane xSplit="7" ySplit="14" topLeftCell="V27" activePane="bottomRight" state="frozen"/>
      <selection activeCell="B11" sqref="B11"/>
      <selection pane="topRight" activeCell="B11" sqref="B11"/>
      <selection pane="bottomLeft" activeCell="B11" sqref="B11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10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2.140625" style="1" bestFit="1" customWidth="1"/>
    <col min="26" max="26" width="11.42578125" style="1" bestFit="1" customWidth="1"/>
    <col min="27" max="27" width="9.140625" style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145915043.32378367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8">
        <v>2.83</v>
      </c>
      <c r="L6" s="418">
        <v>10.79</v>
      </c>
      <c r="M6" s="418">
        <v>7.93</v>
      </c>
      <c r="N6" s="418">
        <v>9.77</v>
      </c>
      <c r="O6" s="323">
        <f>SUM(I6:N6)</f>
        <v>34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'!$C$40," ",'Титул '!$D$40," ",'Титул '!$E$40," ",'Титул '!$F$40," ",'Титул '!$G$40," ",'Титул '!$H$40," ",'Титул '!$J$40," ",'Титул '!$I$40)</f>
        <v xml:space="preserve">ГС   без пилота    </v>
      </c>
      <c r="E7" s="324">
        <f>W69</f>
        <v>1606311.5859999999</v>
      </c>
      <c r="F7" s="526" t="s">
        <v>140</v>
      </c>
      <c r="G7" s="526"/>
      <c r="H7" s="418"/>
      <c r="I7" s="420">
        <v>50</v>
      </c>
      <c r="J7" s="420">
        <v>460</v>
      </c>
      <c r="K7" s="420">
        <v>1200</v>
      </c>
      <c r="L7" s="420">
        <v>2700</v>
      </c>
      <c r="M7" s="420"/>
      <c r="N7" s="420">
        <v>3700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4323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138653398.09372017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4323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8">
        <f>AVERAGEIFS([13]Свод_Итого!$P$4:$P$647,[13]Свод_Итого!$J$4:$J$647,"*НП*",[13]Свод_Итого!$N$4:$N$647,"",[13]Свод_Итого!$M$4:$M$647,"*1500*",[13]Свод_Итого!$O$4:$O$647,"",[13]Свод_Итого!$F$4:$F$647,$B$4)</f>
        <v>37.166666666666664</v>
      </c>
      <c r="C11" s="321" t="s">
        <v>130</v>
      </c>
      <c r="D11" s="329" t="str">
        <f>'Титул '!$K$15</f>
        <v>да</v>
      </c>
      <c r="E11" s="324">
        <f>W361</f>
        <v>5655333.6440634914</v>
      </c>
      <c r="F11" s="526" t="s">
        <v>141</v>
      </c>
      <c r="G11" s="526"/>
      <c r="H11" s="422">
        <v>2000</v>
      </c>
      <c r="I11" s="422"/>
      <c r="J11" s="422"/>
      <c r="K11" s="422">
        <v>1500</v>
      </c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COUNTIFS([13]Свод_Итого!$J$4:$J$647,"*НП*",[13]Свод_Итого!$N$4:$N$647,"",[13]Свод_Итого!$M$4:$M$647,"*1500*",[13]Свод_Итого!$O$4:$O$647,"",[13]Свод_Итого!$F$4:$F$647,$B$4)</f>
        <v>6</v>
      </c>
      <c r="C12" s="321" t="s">
        <v>169</v>
      </c>
      <c r="D12" s="323">
        <f>'Титул '!I40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1606311.5859999999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6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6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6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6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6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6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6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6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6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1606311.5859999999</v>
      </c>
      <c r="H41" s="32">
        <v>1</v>
      </c>
      <c r="I41" s="385"/>
      <c r="J41" s="385"/>
      <c r="K41" s="385"/>
      <c r="L41" s="385"/>
      <c r="M41" s="385"/>
      <c r="N41" s="385"/>
      <c r="O41" s="296">
        <f t="shared" si="0"/>
        <v>1606311.5859999999</v>
      </c>
      <c r="P41" s="296"/>
      <c r="Q41" s="296"/>
      <c r="R41" s="296"/>
      <c r="S41" s="296"/>
      <c r="T41" s="296"/>
      <c r="U41" s="296"/>
      <c r="V41" s="298">
        <f t="shared" si="6"/>
        <v>1</v>
      </c>
      <c r="W41" s="299">
        <f t="shared" si="7"/>
        <v>1606311.5859999999</v>
      </c>
      <c r="X41" s="268"/>
      <c r="Y41" s="424">
        <f>SUMIFS([13]Свод_Итого!$W$4:$W$647,[13]Свод_Итого!$J$4:$J$647,"*НП*",[13]Свод_Итого!$N$4:$N$647,"",[13]Свод_Итого!$M$4:$M$647,"*1500*",[13]Свод_Итого!$O$4:$O$647,"",[13]Свод_Итого!$F$4:$F$647,$B$4)*1000</f>
        <v>52622720.670000002</v>
      </c>
      <c r="Z41" s="1">
        <f>(Y41-Z42)/5</f>
        <v>1606311.5859999999</v>
      </c>
    </row>
    <row r="42" spans="1:26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  <c r="Z42" s="1">
        <v>44591162.740000002</v>
      </c>
    </row>
    <row r="43" spans="1:26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6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6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6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6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6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7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7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7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7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7" s="161" customFormat="1" ht="16.5" thickTop="1" thickBot="1">
      <c r="A69" s="203"/>
      <c r="B69" s="204"/>
      <c r="C69" s="205" t="s">
        <v>116</v>
      </c>
      <c r="D69" s="206">
        <f>W69</f>
        <v>1606311.5859999999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1606311.5859999999</v>
      </c>
      <c r="P69" s="271"/>
      <c r="Q69" s="271"/>
      <c r="R69" s="271"/>
      <c r="S69" s="271"/>
      <c r="T69" s="271"/>
      <c r="U69" s="271"/>
      <c r="V69" s="271"/>
      <c r="W69" s="272">
        <f>SUM(W20:W68)</f>
        <v>1606311.5859999999</v>
      </c>
      <c r="X69" s="273"/>
    </row>
    <row r="70" spans="1:27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7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56812970.101416677</v>
      </c>
    </row>
    <row r="72" spans="1:27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7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1420411.4347058826</v>
      </c>
      <c r="H73" s="16"/>
      <c r="I73" s="13">
        <f>I$6</f>
        <v>0.68</v>
      </c>
      <c r="J73" s="13">
        <f t="shared" ref="J73:N73" si="11">J$6</f>
        <v>2</v>
      </c>
      <c r="K73" s="13">
        <f t="shared" si="11"/>
        <v>2.83</v>
      </c>
      <c r="L73" s="13">
        <f t="shared" si="11"/>
        <v>10.79</v>
      </c>
      <c r="M73" s="13">
        <f t="shared" si="11"/>
        <v>7.93</v>
      </c>
      <c r="N73" s="13">
        <f t="shared" si="11"/>
        <v>9.77</v>
      </c>
      <c r="O73" s="297">
        <f>H73*G73</f>
        <v>0</v>
      </c>
      <c r="P73" s="297">
        <f>I73*G73</f>
        <v>965879.77560000017</v>
      </c>
      <c r="Q73" s="297">
        <f>J73*G73</f>
        <v>2840822.8694117651</v>
      </c>
      <c r="R73" s="297">
        <f>K73*G73</f>
        <v>4019764.3602176476</v>
      </c>
      <c r="S73" s="297">
        <f>L73*G73</f>
        <v>15326239.380476471</v>
      </c>
      <c r="T73" s="297">
        <f>M73*G73</f>
        <v>11263862.677217647</v>
      </c>
      <c r="U73" s="297">
        <f>N73*G73</f>
        <v>13877419.717076473</v>
      </c>
      <c r="V73" s="302">
        <f>SUM(H73:N73)</f>
        <v>34</v>
      </c>
      <c r="W73" s="303">
        <f>SUM(O73:U73)</f>
        <v>48293988.780000009</v>
      </c>
      <c r="X73" s="268"/>
      <c r="Y73" s="424">
        <f>SUMIFS([13]Свод_Итого!$T$4:$T$647,[13]Свод_Итого!$J$4:$J$647,"*НП*",[13]Свод_Итого!$N$4:$N$647,"",[13]Свод_Итого!$M$4:$M$647,"*1500*",[13]Свод_Итого!$O$4:$O$647,"",[13]Свод_Итого!$F$4:$F$647,$B$4)*1000</f>
        <v>310961564.52000004</v>
      </c>
      <c r="Z73" s="1">
        <f>Y73/O6/B12</f>
        <v>1524321.3947058825</v>
      </c>
    </row>
    <row r="74" spans="1:27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  <c r="Z74" s="1">
        <f>Z73-AA78</f>
        <v>1420411.4347058826</v>
      </c>
    </row>
    <row r="75" spans="1:27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7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7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103909.95999999999</v>
      </c>
      <c r="H77" s="13"/>
      <c r="I77" s="13">
        <f>I$6</f>
        <v>0.68</v>
      </c>
      <c r="J77" s="13">
        <f t="shared" ref="J77:N77" si="14">J$6</f>
        <v>2</v>
      </c>
      <c r="K77" s="13">
        <f t="shared" si="14"/>
        <v>2.83</v>
      </c>
      <c r="L77" s="13">
        <f t="shared" si="14"/>
        <v>10.79</v>
      </c>
      <c r="M77" s="13">
        <f t="shared" si="14"/>
        <v>7.93</v>
      </c>
      <c r="N77" s="13">
        <f t="shared" si="14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1121188.4683999999</v>
      </c>
      <c r="T77" s="297">
        <f>M77*G77</f>
        <v>824005.98279999988</v>
      </c>
      <c r="U77" s="297">
        <f>N77*G77</f>
        <v>1015200.3091999999</v>
      </c>
      <c r="V77" s="302">
        <f t="shared" si="12"/>
        <v>34</v>
      </c>
      <c r="W77" s="303">
        <f t="shared" si="13"/>
        <v>3532938.6399999997</v>
      </c>
      <c r="X77" s="268"/>
    </row>
    <row r="78" spans="1:27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  <c r="AA78" s="1">
        <f>103.90996*1000</f>
        <v>103909.95999999999</v>
      </c>
    </row>
    <row r="79" spans="1:27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4986042.6814166661</v>
      </c>
      <c r="H79" s="13">
        <v>1</v>
      </c>
      <c r="I79" s="13"/>
      <c r="J79" s="13"/>
      <c r="K79" s="13"/>
      <c r="L79" s="13"/>
      <c r="M79" s="13"/>
      <c r="N79" s="13"/>
      <c r="O79" s="297">
        <f t="shared" si="15"/>
        <v>4986042.6814166661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1</v>
      </c>
      <c r="W79" s="303">
        <f t="shared" si="13"/>
        <v>4986042.6814166661</v>
      </c>
      <c r="X79" s="268"/>
      <c r="Y79" s="424">
        <f>SUMIFS([13]Свод_Итого!$BH$4:$BH$647,[13]Свод_Итого!$J$4:$J$647,"*НП*",[13]Свод_Итого!$N$4:$N$647,"",[13]Свод_Итого!$M$4:$M$647,"*1500*",[13]Свод_Итого!$O$4:$O$647,"",[13]Свод_Итого!$F$4:$F$647,$B$4)*1000</f>
        <v>29916256.088499997</v>
      </c>
      <c r="Z79" s="1">
        <f>Y79/B12</f>
        <v>4986042.6814166661</v>
      </c>
    </row>
    <row r="80" spans="1:27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6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6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6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6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6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6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6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1191912.3333333333</v>
      </c>
    </row>
    <row r="104" spans="1:26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6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146.96822852445538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>
        <f>SUMIFS([13]Свод_Итого!$AB$4:$AB$647,[13]Свод_Итого!$J$4:$J$647,"*НП*",[13]Свод_Итого!$N$4:$N$647,"",[13]Свод_Итого!$M$4:$M$647,"*1500*",[13]Свод_Итого!$O$4:$O$647,"",[13]Свод_Итого!$F$4:$F$647,$B$4)*1000</f>
        <v>7151474</v>
      </c>
      <c r="Z105" s="1">
        <f>Y105/B12/(I7+J7+K7+L7+M7+N7+I11)</f>
        <v>146.96822852445538</v>
      </c>
    </row>
    <row r="106" spans="1:26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146.96822852445538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7348.4114262227695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50</v>
      </c>
      <c r="W106" s="299">
        <f>SUM(O106:U106)</f>
        <v>7348.4114262227695</v>
      </c>
      <c r="X106" s="268"/>
    </row>
    <row r="107" spans="1:26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146.96822852445538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67605.385121249477</v>
      </c>
      <c r="R107" s="296">
        <f t="shared" si="32"/>
        <v>176361.87422934646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1660</v>
      </c>
      <c r="W107" s="299">
        <f t="shared" si="36"/>
        <v>243967.25935059594</v>
      </c>
      <c r="X107" s="268"/>
    </row>
    <row r="108" spans="1:26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146.96822852445538</v>
      </c>
      <c r="H108" s="33"/>
      <c r="I108" s="33"/>
      <c r="J108" s="33"/>
      <c r="K108" s="33"/>
      <c r="L108" s="33">
        <f>L7</f>
        <v>2700</v>
      </c>
      <c r="M108" s="33">
        <f>M7</f>
        <v>0</v>
      </c>
      <c r="N108" s="33">
        <f>N7+I11</f>
        <v>3700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396814.21701602952</v>
      </c>
      <c r="T108" s="297">
        <f t="shared" si="38"/>
        <v>0</v>
      </c>
      <c r="U108" s="296">
        <f t="shared" si="34"/>
        <v>543782.44554048497</v>
      </c>
      <c r="V108" s="298">
        <f t="shared" si="35"/>
        <v>6400</v>
      </c>
      <c r="W108" s="299">
        <f t="shared" si="36"/>
        <v>940596.66255651449</v>
      </c>
      <c r="X108" s="268"/>
    </row>
    <row r="109" spans="1:26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6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6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6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23189254.190000005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648000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2</v>
      </c>
      <c r="W122" s="303">
        <f>SUM(O122:U122)</f>
        <v>648000</v>
      </c>
      <c r="X122" s="268"/>
      <c r="Y122" s="424">
        <f>SUMIFS([13]Свод_Итого!$Y$4:$Y$647,[13]Свод_Итого!$J$4:$J$647,"*НП*",[13]Свод_Итого!$N$4:$N$647,"",[13]Свод_Итого!$M$4:$M$647,"*1500*",[13]Свод_Итого!$O$4:$O$647,"",[13]Свод_Итого!$F$4:$F$647,$B$4)*1000</f>
        <v>139135525.14000002</v>
      </c>
      <c r="Z122" s="1">
        <f>Y122/B12</f>
        <v>23189254.190000001</v>
      </c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>
        <f>W122+W124+W129+W131</f>
        <v>11636128.6</v>
      </c>
      <c r="Z123" s="40">
        <f>Z122-Y123</f>
        <v>11553125.590000002</v>
      </c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948050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2.83</v>
      </c>
      <c r="W124" s="303">
        <f t="shared" si="56"/>
        <v>948050</v>
      </c>
      <c r="X124" s="268"/>
      <c r="Z124" s="1">
        <f>Z123/L128</f>
        <v>1070725.2632066731</v>
      </c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1070725.2632066731</v>
      </c>
      <c r="H128" s="16"/>
      <c r="I128" s="13"/>
      <c r="J128" s="13"/>
      <c r="K128" s="13"/>
      <c r="L128" s="13">
        <f>L6</f>
        <v>10.79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11553125.590000002</v>
      </c>
      <c r="T128" s="297">
        <f t="shared" si="53"/>
        <v>0</v>
      </c>
      <c r="U128" s="297">
        <f t="shared" si="54"/>
        <v>0</v>
      </c>
      <c r="V128" s="302">
        <f t="shared" si="55"/>
        <v>10.79</v>
      </c>
      <c r="W128" s="303">
        <f t="shared" si="56"/>
        <v>11553125.590000002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6462950</v>
      </c>
      <c r="U129" s="297">
        <f t="shared" si="54"/>
        <v>0</v>
      </c>
      <c r="V129" s="302">
        <f t="shared" si="55"/>
        <v>7.93</v>
      </c>
      <c r="W129" s="303">
        <f t="shared" si="56"/>
        <v>6462950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48"/>
        <v>3577128.6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1</v>
      </c>
      <c r="W131" s="303">
        <f t="shared" si="56"/>
        <v>3577128.6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4849664.176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4390664.176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3"/>
        <v>4390664.176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1</v>
      </c>
      <c r="W158" s="303">
        <f t="shared" si="101"/>
        <v>4390664.176</v>
      </c>
      <c r="X158" s="268"/>
      <c r="Y158" s="424">
        <f>SUMIFS([13]Свод_Итого!$BM$4:$BM$647,[13]Свод_Итого!$J$4:$J$647,"*НП*",[13]Свод_Итого!$N$4:$N$647,"",[13]Свод_Итого!$M$4:$M$647,"*1500*",[13]Свод_Итого!$O$4:$O$647,"",[13]Свод_Итого!$F$4:$F$647,$B$4)*1000</f>
        <v>26523985.056000002</v>
      </c>
      <c r="Z158" s="1">
        <f>(Y158+Y159)/B12</f>
        <v>4849664.176</v>
      </c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0.68</v>
      </c>
      <c r="J159" s="425">
        <f t="shared" ref="J159:N159" si="102">J$6</f>
        <v>2</v>
      </c>
      <c r="K159" s="425">
        <f t="shared" si="102"/>
        <v>2.83</v>
      </c>
      <c r="L159" s="425">
        <f t="shared" si="102"/>
        <v>10.79</v>
      </c>
      <c r="M159" s="425">
        <f t="shared" si="102"/>
        <v>7.93</v>
      </c>
      <c r="N159" s="425">
        <f t="shared" si="102"/>
        <v>9.77</v>
      </c>
      <c r="O159" s="297">
        <f t="shared" si="93"/>
        <v>0</v>
      </c>
      <c r="P159" s="297">
        <f t="shared" si="94"/>
        <v>9180</v>
      </c>
      <c r="Q159" s="297">
        <f t="shared" si="95"/>
        <v>27000</v>
      </c>
      <c r="R159" s="297">
        <f t="shared" si="96"/>
        <v>38205</v>
      </c>
      <c r="S159" s="297">
        <f t="shared" si="97"/>
        <v>145665</v>
      </c>
      <c r="T159" s="297">
        <f t="shared" si="98"/>
        <v>107055</v>
      </c>
      <c r="U159" s="297">
        <f t="shared" si="99"/>
        <v>131895</v>
      </c>
      <c r="V159" s="302">
        <f t="shared" si="100"/>
        <v>34</v>
      </c>
      <c r="W159" s="303">
        <f t="shared" si="101"/>
        <v>459000</v>
      </c>
      <c r="X159" s="268"/>
      <c r="Y159" s="424">
        <f>SUMIFS([13]Свод_Итого!$BL$4:$BL$647,[13]Свод_Итого!$J$4:$J$647,"*НП*",[13]Свод_Итого!$N$4:$N$647,"",[13]Свод_Итого!$M$4:$M$647,"*1500*",[13]Свод_Итого!$O$4:$O$647,"",[13]Свод_Итого!$F$4:$F$647,$B$4)*1000</f>
        <v>2574000</v>
      </c>
      <c r="Z159" s="40">
        <f>Z158-W159</f>
        <v>4390664.176</v>
      </c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8271721.916666667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219614.03166666665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2">H172*G172</f>
        <v>219614.03166666665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1</v>
      </c>
      <c r="W172" s="303">
        <f t="shared" ref="W172:W187" si="120">SUM(O172:U172)</f>
        <v>219614.03166666665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658842.09499999986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2"/>
        <v>658842.09499999986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1</v>
      </c>
      <c r="W173" s="303">
        <f t="shared" si="120"/>
        <v>658842.09499999986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1317684.1899999997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2"/>
        <v>1317684.1899999997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1</v>
      </c>
      <c r="W174" s="303">
        <f t="shared" si="120"/>
        <v>1317684.1899999997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69464.075630252075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2"/>
        <v>44358.080000000002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1</v>
      </c>
      <c r="W176" s="303">
        <f t="shared" si="120"/>
        <v>44358.080000000002</v>
      </c>
      <c r="X176" s="268"/>
    </row>
    <row r="177" spans="1:28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2"/>
        <v>328403.52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1</v>
      </c>
      <c r="W177" s="303">
        <f t="shared" si="120"/>
        <v>328403.52</v>
      </c>
      <c r="X177" s="268"/>
      <c r="Y177" s="424">
        <f>SUMIFS([13]Свод_Итого!$BJ$4:$BJ$647,[13]Свод_Итого!$J$4:$J$647,"*НП*",[13]Свод_Итого!$N$4:$N$647,"",[13]Свод_Итого!$M$4:$M$647,"*1500*",[13]Свод_Итого!$O$4:$O$647,"",[13]Свод_Итого!$F$4:$F$647,$B$4)*1000</f>
        <v>24861011.5</v>
      </c>
      <c r="Z177" s="1">
        <f>Y177/B12</f>
        <v>4143501.9166666665</v>
      </c>
      <c r="AA177" s="40">
        <f>W176+W177+W178+W181+W184+W187</f>
        <v>1947361.6</v>
      </c>
      <c r="AB177" s="40">
        <f>Z177-AA177</f>
        <v>2196140.3166666664</v>
      </c>
    </row>
    <row r="178" spans="1:28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24378</v>
      </c>
      <c r="Q178" s="297">
        <f t="shared" si="114"/>
        <v>71700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2.68</v>
      </c>
      <c r="W178" s="303">
        <f t="shared" si="120"/>
        <v>96078</v>
      </c>
      <c r="X178" s="268"/>
      <c r="Y178" s="424">
        <f>'Перв. скв '!Y178</f>
        <v>0</v>
      </c>
    </row>
    <row r="179" spans="1:28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87191.176470588238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59290.000000000007</v>
      </c>
      <c r="Q179" s="297">
        <f t="shared" si="114"/>
        <v>174382.35294117648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2.68</v>
      </c>
      <c r="W179" s="303">
        <f t="shared" si="120"/>
        <v>233672.35294117648</v>
      </c>
      <c r="X179" s="268"/>
      <c r="Y179" s="424">
        <f>SUMIFS([13]Свод_Итого!$BI$4:$BI$647,[13]Свод_Итого!$J$4:$J$647,"*НП*",[13]Свод_Итого!$N$4:$N$647,"",[13]Свод_Итого!$M$4:$M$647,"*1500*",[13]Свод_Итого!$O$4:$O$647,"",[13]Свод_Итого!$F$4:$F$647,$B$4)*1000</f>
        <v>17787000</v>
      </c>
      <c r="Z179" s="1">
        <f>Y179/B12</f>
        <v>2964500</v>
      </c>
      <c r="AA179" s="40">
        <f>Z179/O6</f>
        <v>87191.176470588238</v>
      </c>
      <c r="AB179" s="40"/>
    </row>
    <row r="180" spans="1:28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2"/>
        <v>27941.73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1</v>
      </c>
      <c r="W180" s="303">
        <f t="shared" si="120"/>
        <v>27941.73</v>
      </c>
      <c r="X180" s="268"/>
      <c r="Y180" s="424">
        <f>SUMIFS([13]Свод_Итого!$BK$4:$BK$647,[13]Свод_Итого!$J$4:$J$647,"*НП*",[13]Свод_Итого!$N$4:$N$647,"",[13]Свод_Итого!$M$4:$M$647,"*1500*",[13]Свод_Итого!$O$4:$O$647,"",[13]Свод_Итого!$F$4:$F$647,$B$4)*1000</f>
        <v>6982320</v>
      </c>
      <c r="Z180" s="1">
        <f>Y180/B12</f>
        <v>1163720</v>
      </c>
      <c r="AA180" s="40">
        <f>W180+W183</f>
        <v>117189.68</v>
      </c>
      <c r="AB180" s="40">
        <f>Z180-AA180</f>
        <v>1046530.3200000001</v>
      </c>
    </row>
    <row r="181" spans="1:28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101455.5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2.83</v>
      </c>
      <c r="W181" s="303">
        <f t="shared" si="120"/>
        <v>101455.5</v>
      </c>
      <c r="X181" s="268"/>
    </row>
    <row r="182" spans="1:28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87191.176470588238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246751.02941176473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2.83</v>
      </c>
      <c r="W182" s="303">
        <f t="shared" si="120"/>
        <v>246751.02941176473</v>
      </c>
      <c r="X182" s="268"/>
    </row>
    <row r="183" spans="1:28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2"/>
        <v>89247.95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1</v>
      </c>
      <c r="W183" s="303">
        <f t="shared" si="120"/>
        <v>89247.95</v>
      </c>
      <c r="X183" s="268"/>
    </row>
    <row r="184" spans="1:28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10.79</v>
      </c>
      <c r="M184" s="425">
        <f t="shared" ref="M184:N184" si="121">M6</f>
        <v>7.93</v>
      </c>
      <c r="N184" s="425">
        <f t="shared" si="121"/>
        <v>9.77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386821.49999999994</v>
      </c>
      <c r="T184" s="297">
        <f t="shared" si="117"/>
        <v>284290.5</v>
      </c>
      <c r="U184" s="297">
        <f t="shared" si="118"/>
        <v>350254.5</v>
      </c>
      <c r="V184" s="302">
        <f t="shared" si="119"/>
        <v>28.49</v>
      </c>
      <c r="W184" s="303">
        <f t="shared" si="120"/>
        <v>1021366.5</v>
      </c>
      <c r="X184" s="268"/>
    </row>
    <row r="185" spans="1:28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87191.176470588238</v>
      </c>
      <c r="H185" s="32"/>
      <c r="I185" s="425"/>
      <c r="J185" s="425"/>
      <c r="K185" s="425"/>
      <c r="L185" s="425">
        <f>L6</f>
        <v>10.79</v>
      </c>
      <c r="M185" s="425">
        <f t="shared" ref="M185:N185" si="122">M6</f>
        <v>7.93</v>
      </c>
      <c r="N185" s="425">
        <f t="shared" si="122"/>
        <v>9.77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940792.79411764699</v>
      </c>
      <c r="T185" s="297">
        <f t="shared" si="117"/>
        <v>691426.0294117647</v>
      </c>
      <c r="U185" s="297">
        <f t="shared" si="118"/>
        <v>851857.79411764699</v>
      </c>
      <c r="V185" s="302">
        <f t="shared" si="119"/>
        <v>28.49</v>
      </c>
      <c r="W185" s="303">
        <f t="shared" si="120"/>
        <v>2484076.6176470583</v>
      </c>
      <c r="X185" s="268"/>
    </row>
    <row r="186" spans="1:28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1046530.3200000001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2"/>
        <v>1046530.3200000001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1</v>
      </c>
      <c r="W186" s="303">
        <f t="shared" si="120"/>
        <v>1046530.3200000001</v>
      </c>
      <c r="X186" s="268"/>
    </row>
    <row r="187" spans="1:28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2"/>
        <v>355700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1</v>
      </c>
      <c r="W187" s="303">
        <f t="shared" si="120"/>
        <v>355700</v>
      </c>
      <c r="X187" s="268"/>
    </row>
    <row r="188" spans="1:28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8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8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8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8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7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7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7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7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7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7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4113950.7172911428</v>
      </c>
    </row>
    <row r="215" spans="1:27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7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120998.55050856304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82279.01434582287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0.68</v>
      </c>
      <c r="W216" s="303">
        <f t="shared" ref="W216:W222" si="149">SUM(O216:U216)</f>
        <v>82279.01434582287</v>
      </c>
      <c r="X216" s="268"/>
      <c r="Y216" s="424">
        <f>SUMIFS([13]Свод_Итого!$AQ$4:$AQ$647,[13]Свод_Итого!$J$4:$J$647,"*НП*",[13]Свод_Итого!$N$4:$N$647,"",[13]Свод_Итого!$M$4:$M$647,"*1500*",[13]Свод_Итого!$O$4:$O$647,"",[13]Свод_Итого!$F$4:$F$647,$B$4)*1000</f>
        <v>24683704.30374686</v>
      </c>
      <c r="Z216" s="1">
        <f>Y216/B12</f>
        <v>4113950.7172911433</v>
      </c>
      <c r="AA216" s="1">
        <f>Z216/O6</f>
        <v>120998.55050856304</v>
      </c>
    </row>
    <row r="217" spans="1:27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120998.55050856304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241997.10101712609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2</v>
      </c>
      <c r="W217" s="303">
        <f t="shared" si="149"/>
        <v>241997.10101712609</v>
      </c>
      <c r="X217" s="268"/>
    </row>
    <row r="218" spans="1:27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120998.55050856304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7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120998.55050856304</v>
      </c>
      <c r="H219" s="32"/>
      <c r="I219" s="425"/>
      <c r="J219" s="425"/>
      <c r="K219" s="425">
        <f>K6</f>
        <v>2.83</v>
      </c>
      <c r="L219" s="425">
        <f t="shared" ref="L219:M219" si="151">L6</f>
        <v>10.79</v>
      </c>
      <c r="M219" s="425">
        <f t="shared" si="151"/>
        <v>7.93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342425.8979392334</v>
      </c>
      <c r="S219" s="297">
        <f t="shared" si="145"/>
        <v>1305574.3599873951</v>
      </c>
      <c r="T219" s="297">
        <f t="shared" si="146"/>
        <v>959518.50553290488</v>
      </c>
      <c r="U219" s="297">
        <f t="shared" si="147"/>
        <v>0</v>
      </c>
      <c r="V219" s="302">
        <f t="shared" si="148"/>
        <v>21.549999999999997</v>
      </c>
      <c r="W219" s="303">
        <f t="shared" si="149"/>
        <v>2607518.7634595335</v>
      </c>
      <c r="X219" s="268"/>
    </row>
    <row r="220" spans="1:27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120998.55050856304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940158.73745153483</v>
      </c>
      <c r="V220" s="302">
        <f t="shared" si="148"/>
        <v>7.77</v>
      </c>
      <c r="W220" s="303">
        <f t="shared" si="149"/>
        <v>940158.73745153483</v>
      </c>
      <c r="X220" s="268"/>
    </row>
    <row r="221" spans="1:27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7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120998.55050856304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241997.10101712609</v>
      </c>
      <c r="V222" s="302">
        <f t="shared" si="148"/>
        <v>2</v>
      </c>
      <c r="W222" s="303">
        <f t="shared" si="149"/>
        <v>241997.10101712609</v>
      </c>
      <c r="X222" s="268"/>
    </row>
    <row r="223" spans="1:27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7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6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6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6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6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6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6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6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6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6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>
        <f>SUMIFS([13]Свод_Итого!$V$4:$V$647,[13]Свод_Итого!$J$4:$J$647,"*НП*",[13]Свод_Итого!$N$4:$N$647,"",[13]Свод_Итого!$M$4:$M$647,"*1000*",[13]Свод_Итого!$O$4:$O$647,"",[13]Свод_Итого!$F$4:$F$647,$B$4)*1000</f>
        <v>6758021.3999999994</v>
      </c>
      <c r="Z233" s="1">
        <f>Y233/B12</f>
        <v>1126336.8999999999</v>
      </c>
    </row>
    <row r="234" spans="1:26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1126336.8999999999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6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6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823530.75</v>
      </c>
    </row>
    <row r="237" spans="1:26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6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24221.492647058825</v>
      </c>
      <c r="H238" s="66"/>
      <c r="I238" s="426">
        <f>I6</f>
        <v>0.68</v>
      </c>
      <c r="J238" s="426">
        <f t="shared" ref="J238:N238" si="161">J6</f>
        <v>2</v>
      </c>
      <c r="K238" s="426">
        <f t="shared" si="161"/>
        <v>2.83</v>
      </c>
      <c r="L238" s="426">
        <f t="shared" si="161"/>
        <v>10.79</v>
      </c>
      <c r="M238" s="426">
        <f t="shared" si="161"/>
        <v>7.93</v>
      </c>
      <c r="N238" s="426">
        <f t="shared" si="161"/>
        <v>9.77</v>
      </c>
      <c r="O238" s="297">
        <f>H238*G238</f>
        <v>0</v>
      </c>
      <c r="P238" s="297">
        <f>I238*G238</f>
        <v>16470.615000000002</v>
      </c>
      <c r="Q238" s="297">
        <f>J238*G238</f>
        <v>48442.98529411765</v>
      </c>
      <c r="R238" s="297">
        <f>K238*G238</f>
        <v>68546.824191176478</v>
      </c>
      <c r="S238" s="297">
        <f>L238*G238</f>
        <v>261349.9056617647</v>
      </c>
      <c r="T238" s="297">
        <f>M238*G238</f>
        <v>192076.43669117647</v>
      </c>
      <c r="U238" s="297">
        <f>N238*G238</f>
        <v>236643.98316176471</v>
      </c>
      <c r="V238" s="302">
        <f>SUM(H238:N238)</f>
        <v>34</v>
      </c>
      <c r="W238" s="303">
        <f>SUM(O238:U238)</f>
        <v>823530.75</v>
      </c>
      <c r="X238" s="268"/>
      <c r="Y238" s="424">
        <f>SUMIFS([13]Свод_Итого!$X$4:$X$647,[13]Свод_Итого!$J$4:$J$647,"*НП*",[13]Свод_Итого!$N$4:$N$647,"",[13]Свод_Итого!$M$4:$M$647,"*1500*",[13]Свод_Итого!$O$4:$O$647,"",[13]Свод_Итого!$F$4:$F$647,$B$4)*1000</f>
        <v>4941184.5</v>
      </c>
      <c r="Z238" s="1">
        <f>Y238/B12/O6</f>
        <v>24221.492647058825</v>
      </c>
    </row>
    <row r="239" spans="1:26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6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6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6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6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6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6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6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6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6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14949247.403333332</v>
      </c>
    </row>
    <row r="249" spans="1:26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6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3724368.2366666663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3724368.2366666663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3724368.2366666663</v>
      </c>
      <c r="X250" s="268"/>
      <c r="Y250" s="424">
        <f>SUMIFS([13]Свод_Итого!$AN$4:$AN$647,[13]Свод_Итого!$J$4:$J$647,"*НП*",[13]Свод_Итого!$N$4:$N$647,"",[13]Свод_Итого!$M$4:$M$647,"*1500*",[13]Свод_Итого!$O$4:$O$647,"",[13]Свод_Итого!$F$4:$F$647,$B$4)*1000</f>
        <v>22346209.419999998</v>
      </c>
      <c r="Z250" s="1">
        <f>Y250/B12</f>
        <v>3724368.2366666663</v>
      </c>
    </row>
    <row r="251" spans="1:26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6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6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6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6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6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6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6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6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6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6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6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6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6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6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6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6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6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6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6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11224879.166666666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11224879.166666666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11224879.166666666</v>
      </c>
      <c r="X270" s="268"/>
      <c r="Y270" s="424">
        <f>SUMIFS([13]Свод_Итого!$BN$4:$BN$647,[13]Свод_Итого!$J$4:$J$647,"*НП*",[13]Свод_Итого!$N$4:$N$647,"",[13]Свод_Итого!$M$4:$M$647,"*1500*",[13]Свод_Итого!$O$4:$O$647,"",[13]Свод_Итого!$F$4:$F$647,$B$4)*1000</f>
        <v>67349275</v>
      </c>
      <c r="Z270" s="1">
        <f>Y270/B12</f>
        <v>11224879.166666666</v>
      </c>
    </row>
    <row r="271" spans="1:26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6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22511946.70981881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1200000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50</v>
      </c>
      <c r="W292" s="313">
        <f>SUM(O292:U292)</f>
        <v>1200000</v>
      </c>
      <c r="X292" s="268"/>
      <c r="Y292" s="424">
        <f>SUMIFS([13]Свод_Итого!$AI$4:$AI$647,[13]Свод_Итого!$J$4:$J$647,"*НП*",[13]Свод_Итого!$N$4:$N$647,"",[13]Свод_Итого!$M$4:$M$647,"*1500*",[13]Свод_Итого!$O$4:$O$647,"",[13]Свод_Итого!$F$4:$F$647,$B$4)*1000</f>
        <v>77507751.633684203</v>
      </c>
      <c r="Z292" s="1">
        <f>Y292/B12</f>
        <v>12917958.605614034</v>
      </c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1556180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460</v>
      </c>
      <c r="W293" s="299">
        <f t="shared" ref="W293:W306" si="224">SUM(O293:U293)</f>
        <v>1556180</v>
      </c>
      <c r="X293" s="268"/>
      <c r="Z293" s="428">
        <f>W292+W293+W294+W295</f>
        <v>10332380</v>
      </c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2322000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1200</v>
      </c>
      <c r="W294" s="299">
        <f t="shared" si="224"/>
        <v>2322000</v>
      </c>
      <c r="X294" s="268"/>
      <c r="Z294" s="428">
        <f>Z292-Z293</f>
        <v>2585578.6056140345</v>
      </c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2700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5254200</v>
      </c>
      <c r="T295" s="297">
        <f t="shared" si="221"/>
        <v>0</v>
      </c>
      <c r="U295" s="296">
        <f t="shared" si="222"/>
        <v>0</v>
      </c>
      <c r="V295" s="298">
        <f t="shared" si="223"/>
        <v>2700</v>
      </c>
      <c r="W295" s="299">
        <f t="shared" si="224"/>
        <v>5254200</v>
      </c>
      <c r="X295" s="268"/>
      <c r="Z295" s="1">
        <f>Z294/V299</f>
        <v>698.8050285443336</v>
      </c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698.8050285443336</v>
      </c>
      <c r="H299" s="32"/>
      <c r="I299" s="33"/>
      <c r="J299" s="33"/>
      <c r="K299" s="33"/>
      <c r="L299" s="33"/>
      <c r="M299" s="33"/>
      <c r="N299" s="33">
        <f>N7+I11</f>
        <v>3700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2585578.6056140345</v>
      </c>
      <c r="V299" s="298">
        <f t="shared" si="223"/>
        <v>3700</v>
      </c>
      <c r="W299" s="299">
        <f t="shared" si="224"/>
        <v>2585578.6056140345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6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6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6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6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660000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660000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660000</v>
      </c>
      <c r="X308" s="268"/>
      <c r="Y308" s="424">
        <f>SUMIFS([13]Свод_Итого!$AL$4:$AL$647,[13]Свод_Итого!$J$4:$J$647,"*НП*",[13]Свод_Итого!$N$4:$N$647,"",[13]Свод_Итого!$M$4:$M$647,"*1500*",[13]Свод_Итого!$O$4:$O$647,"",[13]Свод_Итого!$F$4:$F$647,$B$4)*1000</f>
        <v>3960000</v>
      </c>
      <c r="Z308" s="1">
        <f>Y308/B12</f>
        <v>660000</v>
      </c>
    </row>
    <row r="309" spans="1:26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5921079.7167486353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5921079.7167486353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5921079.7167486353</v>
      </c>
      <c r="X309" s="268"/>
      <c r="Y309" s="424">
        <f>SUMIFS([13]Свод_Итого!$AH$4:$AH$647,[13]Свод_Итого!$J$4:$J$647,"*НП*",[13]Свод_Итого!$N$4:$N$647,"",[13]Свод_Итого!$M$4:$M$647,"*1500*",[13]Свод_Итого!$O$4:$O$647,"",[13]Свод_Итого!$F$4:$F$647,$B$4)*1000</f>
        <v>35526478.30049181</v>
      </c>
      <c r="Z309" s="1">
        <f>Y309/B12</f>
        <v>5921079.7167486353</v>
      </c>
    </row>
    <row r="310" spans="1:26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3012908.38745614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3012908.38745614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3012908.38745614</v>
      </c>
      <c r="X310" s="268"/>
      <c r="Y310" s="424">
        <f>SUMIFS([13]Свод_Итого!$BO$4:$BO$647,[13]Свод_Итого!$J$4:$J$647,"*НП*",[13]Свод_Итого!$N$4:$N$647,"",[13]Свод_Итого!$M$4:$M$647,"*1500*",[13]Свод_Итого!$O$4:$O$647,"",[13]Свод_Итого!$F$4:$F$647,$B$4)*1000</f>
        <v>18077450.324736841</v>
      </c>
      <c r="Z310" s="1">
        <f>Y310/B12</f>
        <v>3012908.38745614</v>
      </c>
    </row>
    <row r="311" spans="1:26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6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6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6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6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6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6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6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6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6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6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6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6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1939199.7958602146</v>
      </c>
    </row>
    <row r="324" spans="1:26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6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1655130.1075268814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1655130.1075268814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1655130.1075268814</v>
      </c>
      <c r="X325" s="268"/>
      <c r="Y325" s="424">
        <f>SUMIFS([13]Свод_Итого!$AF$4:$AF$647,[13]Свод_Итого!$J$4:$J$647,"*НП*",[13]Свод_Итого!$N$4:$N$647,"",[13]Свод_Итого!$M$4:$M$647,"*1500*",[13]Свод_Итого!$O$4:$O$647,"",[13]Свод_Итого!$F$4:$F$647,$B$4)*1000</f>
        <v>9930780.6451612879</v>
      </c>
      <c r="Z325" s="1">
        <f>Y325/B12</f>
        <v>1655130.1075268814</v>
      </c>
    </row>
    <row r="326" spans="1:26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284069.68833333335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284069.68833333335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284069.68833333335</v>
      </c>
      <c r="X326" s="268"/>
      <c r="Y326" s="424">
        <f>SUMIFS([13]Свод_Итого!$AE$4:$AE$647,[13]Свод_Итого!$J$4:$J$647,"*НП*",[13]Свод_Итого!$N$4:$N$647,"",[13]Свод_Итого!$M$4:$M$647,"*1500*",[13]Свод_Итого!$O$4:$O$647,"",[13]Свод_Итого!$F$4:$F$647,$B$4)*1000</f>
        <v>1704418.1300000001</v>
      </c>
      <c r="Z326" s="1">
        <f>Y326/B12</f>
        <v>284069.68833333335</v>
      </c>
    </row>
    <row r="327" spans="1:26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6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6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6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6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6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6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6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6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6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7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7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7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7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7" s="259" customFormat="1">
      <c r="A341" s="257"/>
      <c r="B341" s="258"/>
      <c r="C341" s="205" t="s">
        <v>107</v>
      </c>
      <c r="D341" s="206">
        <f>W341</f>
        <v>138653398.09372017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38538549.996064991</v>
      </c>
      <c r="P341" s="271">
        <f t="shared" si="236"/>
        <v>1398946.0407720455</v>
      </c>
      <c r="Q341" s="271">
        <f t="shared" si="236"/>
        <v>2835307.8243736699</v>
      </c>
      <c r="R341" s="271">
        <f t="shared" si="236"/>
        <v>4243796.1257715207</v>
      </c>
      <c r="S341" s="271">
        <f t="shared" si="236"/>
        <v>20244343.366782837</v>
      </c>
      <c r="T341" s="271">
        <f t="shared" si="236"/>
        <v>8697316.4716358464</v>
      </c>
      <c r="U341" s="271">
        <f t="shared" si="236"/>
        <v>5882168.1669025924</v>
      </c>
      <c r="V341" s="271"/>
      <c r="W341" s="272">
        <f>SUM(W73:W329)</f>
        <v>138653398.09372017</v>
      </c>
      <c r="X341" s="273"/>
    </row>
    <row r="342" spans="1:27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7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5655333.6440634914</v>
      </c>
    </row>
    <row r="344" spans="1:27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7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0</v>
      </c>
      <c r="H345" s="66"/>
      <c r="I345" s="62"/>
      <c r="J345" s="62"/>
      <c r="K345" s="62"/>
      <c r="L345" s="62"/>
      <c r="M345" s="62"/>
      <c r="N345" s="62"/>
      <c r="O345" s="297">
        <f t="shared" ref="O345:O355" si="237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0</v>
      </c>
      <c r="W345" s="303">
        <f>SUM(O345:U345)</f>
        <v>0</v>
      </c>
      <c r="X345" s="268"/>
      <c r="Y345" s="424">
        <f>SUMIFS([13]Свод_Итого!$AW$4:$AW$647,[13]Свод_Итого!$J$4:$J$647,"*НП*",[13]Свод_Итого!$N$4:$N$647,"",[13]Свод_Итого!$M$4:$M$647,"*1500*",[13]Свод_Итого!$O$4:$O$647,"",[13]Свод_Итого!$F$4:$F$647,$B$4)*1000</f>
        <v>0</v>
      </c>
      <c r="Z345" s="1">
        <f>Y345/$B$12</f>
        <v>0</v>
      </c>
    </row>
    <row r="346" spans="1:27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0</v>
      </c>
      <c r="H346" s="66"/>
      <c r="I346" s="62"/>
      <c r="J346" s="62"/>
      <c r="K346" s="62"/>
      <c r="L346" s="62"/>
      <c r="M346" s="62"/>
      <c r="N346" s="62"/>
      <c r="O346" s="297">
        <f t="shared" si="237"/>
        <v>0</v>
      </c>
      <c r="P346" s="297"/>
      <c r="Q346" s="297"/>
      <c r="R346" s="297"/>
      <c r="S346" s="297"/>
      <c r="T346" s="297"/>
      <c r="U346" s="297"/>
      <c r="V346" s="302">
        <f t="shared" si="238"/>
        <v>0</v>
      </c>
      <c r="W346" s="303">
        <f t="shared" ref="W346:W355" si="239">SUM(O346:U346)</f>
        <v>0</v>
      </c>
      <c r="X346" s="268"/>
      <c r="Y346" s="424">
        <f>SUMIFS([13]Свод_Итого!$BF$4:$BF$647,[13]Свод_Итого!$J$4:$J$647,"*НП*",[13]Свод_Итого!$N$4:$N$647,"",[13]Свод_Итого!$M$4:$M$647,"*1500*",[13]Свод_Итого!$O$4:$O$647,"",[13]Свод_Итого!$F$4:$F$647,$B$4)*1000</f>
        <v>0</v>
      </c>
      <c r="Z346" s="1">
        <f t="shared" ref="Z346:Z355" si="240">Y346/$B$12</f>
        <v>0</v>
      </c>
    </row>
    <row r="347" spans="1:27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17553.400258397931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4528777.2666666666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4528777.2666666666</v>
      </c>
      <c r="X347" s="268"/>
      <c r="Y347" s="424">
        <f>SUMIFS([13]Свод_Итого!$BB$4:$BB$647,[13]Свод_Итого!$J$4:$J$647,"*НП*",[13]Свод_Итого!$N$4:$N$647,"",[13]Свод_Итого!$M$4:$M$647,"*1500*",[13]Свод_Итого!$O$4:$O$647,"",[13]Свод_Итого!$F$4:$F$647,$B$4)*1000</f>
        <v>27172663.600000001</v>
      </c>
      <c r="Z347" s="1">
        <f t="shared" si="240"/>
        <v>4528777.2666666666</v>
      </c>
      <c r="AA347" s="1">
        <f>Z347/V347</f>
        <v>17553.400258397931</v>
      </c>
    </row>
    <row r="348" spans="1:27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>
        <f>'Перв. скв '!Y348</f>
        <v>0</v>
      </c>
      <c r="Z348" s="1">
        <f t="shared" si="240"/>
        <v>0</v>
      </c>
    </row>
    <row r="349" spans="1:27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>
        <f>'Перв. скв '!Y349</f>
        <v>0</v>
      </c>
      <c r="Z349" s="1">
        <f t="shared" si="240"/>
        <v>0</v>
      </c>
    </row>
    <row r="350" spans="1:27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37"/>
        <v>0</v>
      </c>
      <c r="P350" s="297"/>
      <c r="Q350" s="297"/>
      <c r="R350" s="297"/>
      <c r="S350" s="297"/>
      <c r="T350" s="297"/>
      <c r="U350" s="297"/>
      <c r="V350" s="302">
        <f t="shared" si="238"/>
        <v>0</v>
      </c>
      <c r="W350" s="303">
        <f t="shared" si="239"/>
        <v>0</v>
      </c>
      <c r="X350" s="268"/>
      <c r="Y350" s="424">
        <f>SUMIFS([13]Свод_Итого!$AY$4:$AY$647,[13]Свод_Итого!$J$4:$J$647,"*НП*",[13]Свод_Итого!$N$4:$N$647,"",[13]Свод_Итого!$M$4:$M$647,"*1500*",[13]Свод_Итого!$O$4:$O$647,"",[13]Свод_Итого!$F$4:$F$647,$B$4)*1000</f>
        <v>0</v>
      </c>
      <c r="Z350" s="1">
        <f t="shared" si="240"/>
        <v>0</v>
      </c>
    </row>
    <row r="351" spans="1:27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>
        <f>'Перв. скв '!Y351</f>
        <v>0</v>
      </c>
      <c r="Z351" s="1">
        <f t="shared" si="240"/>
        <v>0</v>
      </c>
    </row>
    <row r="352" spans="1:27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>
        <f>'Перв. скв '!Y352</f>
        <v>0</v>
      </c>
      <c r="Z352" s="1">
        <f t="shared" si="240"/>
        <v>0</v>
      </c>
    </row>
    <row r="353" spans="1:27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947556.37739682524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947556.37739682524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947556.37739682524</v>
      </c>
      <c r="X353" s="268"/>
      <c r="Y353" s="424">
        <f>SUMIFS([13]Свод_Итого!$BP$4:$BP$647,[13]Свод_Итого!$J$4:$J$647,"*НП*",[13]Свод_Итого!$N$4:$N$647,"",[13]Свод_Итого!$M$4:$M$647,"*1500*",[13]Свод_Итого!$O$4:$O$647,"",[13]Свод_Итого!$F$4:$F$647,$B$4)*1000</f>
        <v>5685338.2643809514</v>
      </c>
      <c r="Z353" s="1">
        <f t="shared" si="240"/>
        <v>947556.37739682524</v>
      </c>
    </row>
    <row r="354" spans="1:27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11365.079365079366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179000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179000</v>
      </c>
      <c r="X354" s="268"/>
      <c r="Y354" s="424">
        <f>SUMIFS([13]Свод_Итого!$BQ$4:$BQ$647,[13]Свод_Итого!$J$4:$J$647,"*НП*",[13]Свод_Итого!$N$4:$N$647,"",[13]Свод_Итого!$M$4:$M$647,"*1500*",[13]Свод_Итого!$O$4:$O$647,"",[13]Свод_Итого!$F$4:$F$647,$B$4)*1000</f>
        <v>1074000</v>
      </c>
      <c r="Z354" s="1">
        <f t="shared" si="240"/>
        <v>179000</v>
      </c>
      <c r="AA354" s="1">
        <f>Z354/V354</f>
        <v>11365.079365079366</v>
      </c>
    </row>
    <row r="355" spans="1:27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>
        <f>'Перв. скв '!Y355</f>
        <v>0</v>
      </c>
      <c r="Z355" s="1">
        <f t="shared" si="240"/>
        <v>0</v>
      </c>
    </row>
    <row r="356" spans="1:27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2">SUM(H356:N356)</f>
        <v>0</v>
      </c>
      <c r="W356" s="303">
        <f t="shared" ref="W356:W359" si="243">SUM(O356:U356)</f>
        <v>0</v>
      </c>
      <c r="X356" s="268"/>
    </row>
    <row r="357" spans="1:27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1"/>
        <v>0</v>
      </c>
      <c r="P357" s="297"/>
      <c r="Q357" s="297"/>
      <c r="R357" s="297"/>
      <c r="S357" s="297"/>
      <c r="T357" s="297"/>
      <c r="U357" s="297"/>
      <c r="V357" s="302">
        <f t="shared" si="242"/>
        <v>0</v>
      </c>
      <c r="W357" s="303">
        <f t="shared" si="243"/>
        <v>0</v>
      </c>
      <c r="X357" s="268"/>
    </row>
    <row r="358" spans="1:27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1"/>
        <v>0</v>
      </c>
      <c r="P358" s="297"/>
      <c r="Q358" s="297"/>
      <c r="R358" s="297"/>
      <c r="S358" s="297"/>
      <c r="T358" s="297"/>
      <c r="U358" s="297"/>
      <c r="V358" s="302">
        <f t="shared" si="242"/>
        <v>0</v>
      </c>
      <c r="W358" s="303">
        <f t="shared" si="243"/>
        <v>0</v>
      </c>
      <c r="X358" s="268"/>
    </row>
    <row r="359" spans="1:27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1"/>
        <v>0</v>
      </c>
      <c r="P359" s="297"/>
      <c r="Q359" s="297"/>
      <c r="R359" s="297"/>
      <c r="S359" s="297"/>
      <c r="T359" s="297"/>
      <c r="U359" s="297"/>
      <c r="V359" s="302">
        <f t="shared" si="242"/>
        <v>0</v>
      </c>
      <c r="W359" s="303">
        <f t="shared" si="243"/>
        <v>0</v>
      </c>
      <c r="X359" s="268"/>
    </row>
    <row r="360" spans="1:27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7" s="259" customFormat="1">
      <c r="A361" s="257"/>
      <c r="B361" s="258"/>
      <c r="C361" s="205" t="s">
        <v>117</v>
      </c>
      <c r="D361" s="206">
        <f>W361</f>
        <v>5655333.6440634914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5655333.6440634914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5655333.6440634914</v>
      </c>
      <c r="X361" s="273"/>
    </row>
    <row r="362" spans="1:27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7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7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7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7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7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7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145915043.32378367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4">O341+O361+O69+O367</f>
        <v>45800195.226128481</v>
      </c>
      <c r="P369" s="271">
        <f t="shared" si="244"/>
        <v>1398946.0407720455</v>
      </c>
      <c r="Q369" s="271">
        <f t="shared" si="244"/>
        <v>2835307.8243736699</v>
      </c>
      <c r="R369" s="271">
        <f t="shared" si="244"/>
        <v>4243796.1257715207</v>
      </c>
      <c r="S369" s="271">
        <f t="shared" si="244"/>
        <v>20244343.366782837</v>
      </c>
      <c r="T369" s="271">
        <f t="shared" si="244"/>
        <v>8697316.4716358464</v>
      </c>
      <c r="U369" s="271">
        <f t="shared" si="244"/>
        <v>5882168.1669025924</v>
      </c>
      <c r="V369" s="271"/>
      <c r="W369" s="272">
        <f>W341+W361+W69+W367</f>
        <v>145915043.32378367</v>
      </c>
      <c r="X369" s="274">
        <f>X18+X71+X103+X120+X153+X170+X202+X214+X231+X236+X248+X291+X323+X343+X363</f>
        <v>145915043.3237837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12" priority="3" stopIfTrue="1" operator="equal">
      <formula>0</formula>
    </cfRule>
  </conditionalFormatting>
  <conditionalFormatting sqref="H6:N7">
    <cfRule type="cellIs" dxfId="11" priority="2" stopIfTrue="1" operator="equal">
      <formula>0</formula>
    </cfRule>
  </conditionalFormatting>
  <conditionalFormatting sqref="H8:N9">
    <cfRule type="cellIs" dxfId="1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AB369"/>
  <sheetViews>
    <sheetView topLeftCell="A4" zoomScale="90" zoomScaleNormal="90" zoomScalePageLayoutView="90" workbookViewId="0">
      <pane xSplit="7" ySplit="14" topLeftCell="V148" activePane="bottomRight" state="frozen"/>
      <selection activeCell="B11" sqref="B11"/>
      <selection pane="topRight" activeCell="B11" sqref="B11"/>
      <selection pane="bottomLeft" activeCell="B11" sqref="B11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10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2.140625" style="1" bestFit="1" customWidth="1"/>
    <col min="26" max="26" width="12.42578125" style="1" bestFit="1" customWidth="1"/>
    <col min="27" max="27" width="10" style="1" bestFit="1" customWidth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234824542.99159282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8">
        <v>2.83</v>
      </c>
      <c r="L6" s="418">
        <v>10.79</v>
      </c>
      <c r="M6" s="418">
        <v>7.93</v>
      </c>
      <c r="N6" s="418">
        <v>9.77</v>
      </c>
      <c r="O6" s="323">
        <f>SUM(I6:N6)</f>
        <v>34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'!$C$41," ",'Титул '!$D$41," ",'Титул '!$E$41," ",'Титул '!$F$41," ",'Титул '!$G$41," ",'Титул '!$H$41," ",'Титул '!$J$41," ",'Титул '!$I$41)</f>
        <v xml:space="preserve">ГС ЮРА  без пилота МГРП 8ст  </v>
      </c>
      <c r="E7" s="324">
        <f>W69</f>
        <v>1567677.6203111177</v>
      </c>
      <c r="F7" s="526" t="s">
        <v>140</v>
      </c>
      <c r="G7" s="526"/>
      <c r="H7" s="418"/>
      <c r="I7" s="420">
        <v>50</v>
      </c>
      <c r="J7" s="420">
        <v>460</v>
      </c>
      <c r="K7" s="420">
        <v>1200</v>
      </c>
      <c r="L7" s="420">
        <v>2800</v>
      </c>
      <c r="M7" s="420"/>
      <c r="N7" s="420">
        <v>3800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4110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136442441.8365266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4110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561">
        <f>AVERAGEIFS([13]Свод_Итого!$P$4:$P$647,[13]Свод_Итого!$C$4:$C$647,"ГРП",[13]Свод_Итого!$J$4:$J$647,"*Ю*",[13]Свод_Итого!$N$4:$N$647,"",[13]Свод_Итого!$O$4:$O$647,"",[13]Свод_Итого!$F$4:$F$647,$B$4)</f>
        <v>39.636363636363633</v>
      </c>
      <c r="C11" s="321" t="s">
        <v>130</v>
      </c>
      <c r="D11" s="329" t="str">
        <f>'Титул '!$K$15</f>
        <v>да</v>
      </c>
      <c r="E11" s="324">
        <f>W361</f>
        <v>96814423.534755111</v>
      </c>
      <c r="F11" s="526" t="s">
        <v>141</v>
      </c>
      <c r="G11" s="526"/>
      <c r="H11" s="422">
        <v>1500</v>
      </c>
      <c r="I11" s="422"/>
      <c r="J11" s="422"/>
      <c r="K11" s="422">
        <v>1000</v>
      </c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COUNTIFS([13]Свод_Итого!$C$4:$C$647,"ГРП",[13]Свод_Итого!$J$4:$J$647,"*Ю*",[13]Свод_Итого!$N$4:$N$647,"",[13]Свод_Итого!$O$4:$O$647,"",[13]Свод_Итого!$F$4:$F$647,$B$4)</f>
        <v>11</v>
      </c>
      <c r="C12" s="321" t="s">
        <v>169</v>
      </c>
      <c r="D12" s="323">
        <f>'Титул '!I41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1567677.6203111177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/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/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7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7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7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7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7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7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7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7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7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1567677.6203111177</v>
      </c>
      <c r="H41" s="32">
        <v>1</v>
      </c>
      <c r="I41" s="385"/>
      <c r="J41" s="385"/>
      <c r="K41" s="385"/>
      <c r="L41" s="385"/>
      <c r="M41" s="385"/>
      <c r="N41" s="385"/>
      <c r="O41" s="296">
        <f t="shared" si="0"/>
        <v>1567677.6203111177</v>
      </c>
      <c r="P41" s="296"/>
      <c r="Q41" s="296"/>
      <c r="R41" s="296"/>
      <c r="S41" s="296"/>
      <c r="T41" s="296"/>
      <c r="U41" s="296"/>
      <c r="V41" s="298">
        <f t="shared" si="6"/>
        <v>1</v>
      </c>
      <c r="W41" s="299">
        <f t="shared" si="7"/>
        <v>1567677.6203111177</v>
      </c>
      <c r="X41" s="268"/>
      <c r="Y41" s="424">
        <f>SUMIFS([13]Свод_Итого!$W$4:$W$647,[13]Свод_Итого!$C$4:$C$647,"ГРП",[13]Свод_Итого!$J$4:$J$647,"*Ю*",[13]Свод_Итого!$N$4:$N$647,"",[13]Свод_Итого!$O$4:$O$647,"",[13]Свод_Итого!$F$4:$F$647,$B$4)*1000-Y31-Y34-Y35-Y44-Y45-Y46</f>
        <v>195526767.12280005</v>
      </c>
      <c r="Z41" s="1">
        <f>(Y41-Z42)/9</f>
        <v>1567677.6203111177</v>
      </c>
    </row>
    <row r="42" spans="1:27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  <c r="Y42" s="1">
        <v>1694275.236</v>
      </c>
      <c r="Z42" s="427">
        <f>AA42*2</f>
        <v>181417668.53999999</v>
      </c>
      <c r="AA42" s="1">
        <v>90708834.269999996</v>
      </c>
    </row>
    <row r="43" spans="1:27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  <c r="Z43" s="427">
        <f>Z42+Y42</f>
        <v>183111943.77599999</v>
      </c>
    </row>
    <row r="44" spans="1:27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7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7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7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7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7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7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7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7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7" s="161" customFormat="1" ht="16.5" thickTop="1" thickBot="1">
      <c r="A69" s="203"/>
      <c r="B69" s="204"/>
      <c r="C69" s="205" t="s">
        <v>116</v>
      </c>
      <c r="D69" s="206">
        <f>W69</f>
        <v>1567677.6203111177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1567677.6203111177</v>
      </c>
      <c r="P69" s="271"/>
      <c r="Q69" s="271"/>
      <c r="R69" s="271"/>
      <c r="S69" s="271"/>
      <c r="T69" s="271"/>
      <c r="U69" s="271"/>
      <c r="V69" s="271"/>
      <c r="W69" s="272">
        <f>SUM(W20:W68)</f>
        <v>1567677.6203111177</v>
      </c>
      <c r="X69" s="273"/>
    </row>
    <row r="70" spans="1:27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7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56936507.962649696</v>
      </c>
    </row>
    <row r="72" spans="1:27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7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1428908.7611520856</v>
      </c>
      <c r="H73" s="16"/>
      <c r="I73" s="13">
        <f>I$6</f>
        <v>0.68</v>
      </c>
      <c r="J73" s="13">
        <f t="shared" ref="J73:N73" si="11">J$6</f>
        <v>2</v>
      </c>
      <c r="K73" s="13">
        <f t="shared" si="11"/>
        <v>2.83</v>
      </c>
      <c r="L73" s="13">
        <f t="shared" si="11"/>
        <v>10.79</v>
      </c>
      <c r="M73" s="13">
        <f t="shared" si="11"/>
        <v>7.93</v>
      </c>
      <c r="N73" s="13">
        <f t="shared" si="11"/>
        <v>9.77</v>
      </c>
      <c r="O73" s="297">
        <f>H73*G73</f>
        <v>0</v>
      </c>
      <c r="P73" s="297">
        <f>I73*G73</f>
        <v>971657.95758341823</v>
      </c>
      <c r="Q73" s="297">
        <f>J73*G73</f>
        <v>2857817.5223041712</v>
      </c>
      <c r="R73" s="297">
        <f>K73*G73</f>
        <v>4043811.7940604025</v>
      </c>
      <c r="S73" s="297">
        <f>L73*G73</f>
        <v>15417925.532831002</v>
      </c>
      <c r="T73" s="297">
        <f>M73*G73</f>
        <v>11331246.475936038</v>
      </c>
      <c r="U73" s="297">
        <f>N73*G73</f>
        <v>13960438.596455876</v>
      </c>
      <c r="V73" s="302">
        <f>SUM(H73:N73)</f>
        <v>34</v>
      </c>
      <c r="W73" s="303">
        <f>SUM(O73:U73)</f>
        <v>48582897.87917091</v>
      </c>
      <c r="X73" s="268"/>
      <c r="Y73" s="424">
        <f>SUMIFS([13]Свод_Итого!$T$4:$T$647,[13]Свод_Итого!$C$4:$C$647,"ГРП",[13]Свод_Итого!$J$4:$J$647,"*Ю*",[13]Свод_Итого!$N$4:$N$647,"",[13]Свод_Итого!$O$4:$O$647,"",[13]Свод_Итого!$F$4:$F$647,$B$4)*1000</f>
        <v>573274201.71087992</v>
      </c>
      <c r="Z73" s="427">
        <f>Y73/O6/B12</f>
        <v>1532818.7211520856</v>
      </c>
    </row>
    <row r="74" spans="1:27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  <c r="Z74" s="427">
        <f>Z73-AA78</f>
        <v>1428908.7611520856</v>
      </c>
    </row>
    <row r="75" spans="1:27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7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7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103909.95999999999</v>
      </c>
      <c r="H77" s="13"/>
      <c r="I77" s="13">
        <f>I$6</f>
        <v>0.68</v>
      </c>
      <c r="J77" s="13">
        <f t="shared" ref="J77:N77" si="14">J$6</f>
        <v>2</v>
      </c>
      <c r="K77" s="13">
        <f t="shared" si="14"/>
        <v>2.83</v>
      </c>
      <c r="L77" s="13">
        <f t="shared" si="14"/>
        <v>10.79</v>
      </c>
      <c r="M77" s="13">
        <f t="shared" si="14"/>
        <v>7.93</v>
      </c>
      <c r="N77" s="13">
        <f t="shared" si="14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1121188.4683999999</v>
      </c>
      <c r="T77" s="297">
        <f>M77*G77</f>
        <v>824005.98279999988</v>
      </c>
      <c r="U77" s="297">
        <f>N77*G77</f>
        <v>1015200.3091999999</v>
      </c>
      <c r="V77" s="302">
        <f t="shared" si="12"/>
        <v>34</v>
      </c>
      <c r="W77" s="303">
        <f t="shared" si="13"/>
        <v>3532938.6399999997</v>
      </c>
      <c r="X77" s="268"/>
    </row>
    <row r="78" spans="1:27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  <c r="AA78" s="1">
        <f>103.90996*1000</f>
        <v>103909.95999999999</v>
      </c>
    </row>
    <row r="79" spans="1:27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4820671.4434787873</v>
      </c>
      <c r="H79" s="13">
        <v>1</v>
      </c>
      <c r="I79" s="13"/>
      <c r="J79" s="13"/>
      <c r="K79" s="13"/>
      <c r="L79" s="13"/>
      <c r="M79" s="13"/>
      <c r="N79" s="13"/>
      <c r="O79" s="297">
        <f t="shared" si="15"/>
        <v>4820671.4434787873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1</v>
      </c>
      <c r="W79" s="303">
        <f t="shared" si="13"/>
        <v>4820671.4434787873</v>
      </c>
      <c r="X79" s="268"/>
      <c r="Y79" s="424">
        <f>SUMIFS([13]Свод_Итого!$BH$4:$BH$647,[13]Свод_Итого!$C$4:$C$647,"ГРП",[13]Свод_Итого!$J$4:$J$647,"*Ю*",[13]Свод_Итого!$N$4:$N$647,"",[13]Свод_Итого!$O$4:$O$647,"",[13]Свод_Итого!$F$4:$F$647,$B$4)*1000</f>
        <v>53027385.878266662</v>
      </c>
      <c r="Z79" s="1">
        <f>Y79/B12</f>
        <v>4820671.4434787873</v>
      </c>
    </row>
    <row r="80" spans="1:27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6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6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6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6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6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6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6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1400843.5745454545</v>
      </c>
    </row>
    <row r="104" spans="1:26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6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>
        <f>SUMIFS([13]Свод_Итого!$AB$4:$AB$647,[13]Свод_Итого!$C$4:$C$647,"ГРП",[13]Свод_Итого!$J$4:$J$647,"*Ю*",[13]Свод_Итого!$N$4:$N$647,"",[13]Свод_Итого!$O$4:$O$647,"",[13]Свод_Итого!$F$4:$F$647,$B$4)*1000</f>
        <v>15409279.32</v>
      </c>
      <c r="Z105" s="1">
        <f>Y105/B12/(I7+J7+K7+L7+M7+N7+I11)</f>
        <v>168.57323400065638</v>
      </c>
    </row>
    <row r="106" spans="1:26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168.57323400065638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8428.6617000328188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50</v>
      </c>
      <c r="W106" s="299">
        <f>SUM(O106:U106)</f>
        <v>8428.6617000328188</v>
      </c>
      <c r="X106" s="268"/>
    </row>
    <row r="107" spans="1:26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168.57323400065638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77543.687640301941</v>
      </c>
      <c r="R107" s="296">
        <f t="shared" si="32"/>
        <v>202287.88080078765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1660</v>
      </c>
      <c r="W107" s="299">
        <f t="shared" si="36"/>
        <v>279831.56844108959</v>
      </c>
      <c r="X107" s="268"/>
    </row>
    <row r="108" spans="1:26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168.57323400065638</v>
      </c>
      <c r="H108" s="33"/>
      <c r="I108" s="33"/>
      <c r="J108" s="33"/>
      <c r="K108" s="33"/>
      <c r="L108" s="33">
        <f>L7</f>
        <v>2800</v>
      </c>
      <c r="M108" s="33">
        <f>M7</f>
        <v>0</v>
      </c>
      <c r="N108" s="33">
        <f>N7+I11</f>
        <v>3800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472005.05520183785</v>
      </c>
      <c r="T108" s="297">
        <f t="shared" si="38"/>
        <v>0</v>
      </c>
      <c r="U108" s="296">
        <f t="shared" si="34"/>
        <v>640578.28920249431</v>
      </c>
      <c r="V108" s="298">
        <f t="shared" si="35"/>
        <v>6600</v>
      </c>
      <c r="W108" s="299">
        <f t="shared" si="36"/>
        <v>1112583.3444043321</v>
      </c>
      <c r="X108" s="268"/>
    </row>
    <row r="109" spans="1:26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6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6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6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21870279.540000007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648000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2</v>
      </c>
      <c r="W122" s="303">
        <f>SUM(O122:U122)</f>
        <v>648000</v>
      </c>
      <c r="X122" s="268"/>
      <c r="Y122" s="424">
        <f>SUMIFS([13]Свод_Итого!$Y$4:$Y$647,[13]Свод_Итого!$C$4:$C$647,"ГРП",[13]Свод_Итого!$J$4:$J$647,"*Ю*",[13]Свод_Итого!$N$4:$N$647,"",[13]Свод_Итого!$O$4:$O$647,"",[13]Свод_Итого!$F$4:$F$647,$B$4)*1000</f>
        <v>240573074.94000003</v>
      </c>
      <c r="Z122" s="1">
        <f>Y122/B12</f>
        <v>21870279.540000003</v>
      </c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>
        <f>W122+W124+W129+W131</f>
        <v>11636128.6</v>
      </c>
      <c r="Z123" s="40">
        <f>Z122-Y123</f>
        <v>10234150.940000003</v>
      </c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948050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2.83</v>
      </c>
      <c r="W124" s="303">
        <f t="shared" si="56"/>
        <v>948050</v>
      </c>
      <c r="X124" s="268"/>
      <c r="Z124" s="1">
        <f>Z123/L128</f>
        <v>948484.7951807233</v>
      </c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948484.7951807233</v>
      </c>
      <c r="H128" s="16"/>
      <c r="I128" s="13"/>
      <c r="J128" s="13"/>
      <c r="K128" s="13"/>
      <c r="L128" s="13">
        <f>L6</f>
        <v>10.79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10234150.940000003</v>
      </c>
      <c r="T128" s="297">
        <f t="shared" si="53"/>
        <v>0</v>
      </c>
      <c r="U128" s="297">
        <f t="shared" si="54"/>
        <v>0</v>
      </c>
      <c r="V128" s="302">
        <f t="shared" si="55"/>
        <v>10.79</v>
      </c>
      <c r="W128" s="303">
        <f t="shared" si="56"/>
        <v>10234150.940000003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6462950</v>
      </c>
      <c r="U129" s="297">
        <f t="shared" si="54"/>
        <v>0</v>
      </c>
      <c r="V129" s="302">
        <f t="shared" si="55"/>
        <v>7.93</v>
      </c>
      <c r="W129" s="303">
        <f t="shared" si="56"/>
        <v>6462950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48"/>
        <v>3577128.6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1</v>
      </c>
      <c r="W131" s="303">
        <f t="shared" si="56"/>
        <v>3577128.6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4293657.2514545461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3834657.2514545461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3"/>
        <v>3834657.2514545461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1</v>
      </c>
      <c r="W158" s="303">
        <f t="shared" si="101"/>
        <v>3834657.2514545461</v>
      </c>
      <c r="X158" s="268"/>
      <c r="Y158" s="424">
        <f>SUMIFS([13]Свод_Итого!$BM$4:$BM$647,[13]Свод_Итого!$C$4:$C$647,"ГРП",[13]Свод_Итого!$J$4:$J$647,"*Ю*",[13]Свод_Итого!$N$4:$N$647,"",[13]Свод_Итого!$O$4:$O$647,"",[13]Свод_Итого!$F$4:$F$647,$B$4)*1000</f>
        <v>30843911.896000005</v>
      </c>
      <c r="Z158" s="1">
        <f>(Y158+Y159)/B12</f>
        <v>4293657.2514545461</v>
      </c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0.68</v>
      </c>
      <c r="J159" s="425">
        <f t="shared" ref="J159:N159" si="102">J$6</f>
        <v>2</v>
      </c>
      <c r="K159" s="425">
        <f t="shared" si="102"/>
        <v>2.83</v>
      </c>
      <c r="L159" s="425">
        <f t="shared" si="102"/>
        <v>10.79</v>
      </c>
      <c r="M159" s="425">
        <f t="shared" si="102"/>
        <v>7.93</v>
      </c>
      <c r="N159" s="425">
        <f t="shared" si="102"/>
        <v>9.77</v>
      </c>
      <c r="O159" s="297">
        <f t="shared" si="93"/>
        <v>0</v>
      </c>
      <c r="P159" s="297">
        <f t="shared" si="94"/>
        <v>9180</v>
      </c>
      <c r="Q159" s="297">
        <f t="shared" si="95"/>
        <v>27000</v>
      </c>
      <c r="R159" s="297">
        <f t="shared" si="96"/>
        <v>38205</v>
      </c>
      <c r="S159" s="297">
        <f t="shared" si="97"/>
        <v>145665</v>
      </c>
      <c r="T159" s="297">
        <f t="shared" si="98"/>
        <v>107055</v>
      </c>
      <c r="U159" s="297">
        <f t="shared" si="99"/>
        <v>131895</v>
      </c>
      <c r="V159" s="302">
        <f t="shared" si="100"/>
        <v>34</v>
      </c>
      <c r="W159" s="303">
        <f t="shared" si="101"/>
        <v>459000</v>
      </c>
      <c r="X159" s="268"/>
      <c r="Y159" s="424">
        <f>SUMIFS([13]Свод_Итого!$BL$4:$BL$647,[13]Свод_Итого!$C$4:$C$647,"ГРП",[13]Свод_Итого!$J$4:$J$647,"*Ю*",[13]Свод_Итого!$N$4:$N$647,"",[13]Свод_Итого!$O$4:$O$647,"",[13]Свод_Итого!$F$4:$F$647,$B$4)*1000</f>
        <v>16386317.869999999</v>
      </c>
      <c r="Z159" s="40">
        <f>Z158-W159</f>
        <v>3834657.2514545461</v>
      </c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10759118.470909093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413035.28300000005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2">H172*G172</f>
        <v>413035.28300000005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1</v>
      </c>
      <c r="W172" s="303">
        <f t="shared" ref="W172:W187" si="120">SUM(O172:U172)</f>
        <v>413035.28300000005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1239105.8490000002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2"/>
        <v>1239105.8490000002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1</v>
      </c>
      <c r="W173" s="303">
        <f t="shared" si="120"/>
        <v>1239105.8490000002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2478211.6980000003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2"/>
        <v>2478211.6980000003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1</v>
      </c>
      <c r="W174" s="303">
        <f t="shared" si="120"/>
        <v>2478211.6980000003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2"/>
        <v>44358.080000000002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1</v>
      </c>
      <c r="W176" s="303">
        <f t="shared" si="120"/>
        <v>44358.080000000002</v>
      </c>
      <c r="X176" s="268"/>
    </row>
    <row r="177" spans="1:28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2"/>
        <v>328403.52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1</v>
      </c>
      <c r="W177" s="303">
        <f t="shared" si="120"/>
        <v>328403.52</v>
      </c>
      <c r="X177" s="268"/>
      <c r="Y177" s="424">
        <f>SUMIFS([13]Свод_Итого!$BJ$4:$BJ$647,[13]Свод_Итого!$C$4:$C$647,"ГРП",[13]Свод_Итого!$J$4:$J$647,"*Ю*",[13]Свод_Итого!$N$4:$N$647,"",[13]Свод_Итого!$O$4:$O$647,"",[13]Свод_Итого!$F$4:$F$647,$B$4)*1000</f>
        <v>66854858.730000004</v>
      </c>
      <c r="Z177" s="1">
        <f>Y177/B12</f>
        <v>6077714.4300000006</v>
      </c>
      <c r="AA177" s="40">
        <f>W176+W177+W178+W181+W184+W187</f>
        <v>1947361.6</v>
      </c>
      <c r="AB177" s="40">
        <f>Z177-AA177</f>
        <v>4130352.8300000005</v>
      </c>
    </row>
    <row r="178" spans="1:28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24378</v>
      </c>
      <c r="Q178" s="297">
        <f t="shared" si="114"/>
        <v>71700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2.68</v>
      </c>
      <c r="W178" s="303">
        <f t="shared" si="120"/>
        <v>96078</v>
      </c>
      <c r="X178" s="268"/>
      <c r="Y178" s="424">
        <f>'Перв. скв '!Y178</f>
        <v>0</v>
      </c>
    </row>
    <row r="179" spans="1:28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119019.04933155082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80932.953545454569</v>
      </c>
      <c r="Q179" s="297">
        <f t="shared" si="114"/>
        <v>238038.09866310164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2.68</v>
      </c>
      <c r="W179" s="303">
        <f t="shared" si="120"/>
        <v>318971.05220855621</v>
      </c>
      <c r="X179" s="268"/>
      <c r="Y179" s="424">
        <f>SUMIFS([13]Свод_Итого!$BI$4:$BI$647,[13]Свод_Итого!$C$4:$C$647,"ГРП",[13]Свод_Итого!$J$4:$J$647,"*Ю*",[13]Свод_Итого!$N$4:$N$647,"",[13]Свод_Итого!$O$4:$O$647,"",[13]Свод_Итого!$F$4:$F$647,$B$4)*1000</f>
        <v>44513124.450000003</v>
      </c>
      <c r="Z179" s="1">
        <f>Y179/B12</f>
        <v>4046647.6772727277</v>
      </c>
      <c r="AA179" s="40">
        <f>Z179/O6</f>
        <v>119019.04933155082</v>
      </c>
      <c r="AB179" s="40"/>
    </row>
    <row r="180" spans="1:28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2"/>
        <v>27941.73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1</v>
      </c>
      <c r="W180" s="303">
        <f t="shared" si="120"/>
        <v>27941.73</v>
      </c>
      <c r="X180" s="268"/>
      <c r="Y180" s="424">
        <f>SUMIFS([13]Свод_Итого!$BK$4:$BK$647,[13]Свод_Итого!$C$4:$C$647,"ГРП",[13]Свод_Итого!$J$4:$J$647,"*Ю*",[13]Свод_Итого!$N$4:$N$647,"",[13]Свод_Итого!$O$4:$O$647,"",[13]Свод_Итого!$F$4:$F$647,$B$4)*1000</f>
        <v>6982320</v>
      </c>
      <c r="Z180" s="1">
        <f>Y180/B12</f>
        <v>634756.36363636365</v>
      </c>
      <c r="AA180" s="40">
        <f>W180+W183</f>
        <v>117189.68</v>
      </c>
      <c r="AB180" s="40">
        <f>Z180-AA180</f>
        <v>517566.68363636365</v>
      </c>
    </row>
    <row r="181" spans="1:28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101455.5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2.83</v>
      </c>
      <c r="W181" s="303">
        <f t="shared" si="120"/>
        <v>101455.5</v>
      </c>
      <c r="X181" s="268"/>
    </row>
    <row r="182" spans="1:28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119019.04933155082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336823.90960828884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2.83</v>
      </c>
      <c r="W182" s="303">
        <f t="shared" si="120"/>
        <v>336823.90960828884</v>
      </c>
      <c r="X182" s="268"/>
    </row>
    <row r="183" spans="1:28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2"/>
        <v>89247.95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1</v>
      </c>
      <c r="W183" s="303">
        <f t="shared" si="120"/>
        <v>89247.95</v>
      </c>
      <c r="X183" s="268"/>
    </row>
    <row r="184" spans="1:28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10.79</v>
      </c>
      <c r="M184" s="425">
        <f t="shared" ref="M184:N184" si="121">M6</f>
        <v>7.93</v>
      </c>
      <c r="N184" s="425">
        <f t="shared" si="121"/>
        <v>9.77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386821.49999999994</v>
      </c>
      <c r="T184" s="297">
        <f t="shared" si="117"/>
        <v>284290.5</v>
      </c>
      <c r="U184" s="297">
        <f t="shared" si="118"/>
        <v>350254.5</v>
      </c>
      <c r="V184" s="302">
        <f t="shared" si="119"/>
        <v>28.49</v>
      </c>
      <c r="W184" s="303">
        <f t="shared" si="120"/>
        <v>1021366.5</v>
      </c>
      <c r="X184" s="268"/>
    </row>
    <row r="185" spans="1:28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119019.04933155082</v>
      </c>
      <c r="H185" s="32"/>
      <c r="I185" s="425"/>
      <c r="J185" s="425"/>
      <c r="K185" s="425"/>
      <c r="L185" s="425">
        <f>L6</f>
        <v>10.79</v>
      </c>
      <c r="M185" s="425">
        <f t="shared" ref="M185:N185" si="122">M6</f>
        <v>7.93</v>
      </c>
      <c r="N185" s="425">
        <f t="shared" si="122"/>
        <v>9.77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1284215.5422874333</v>
      </c>
      <c r="T185" s="297">
        <f t="shared" si="117"/>
        <v>943821.06119919801</v>
      </c>
      <c r="U185" s="297">
        <f t="shared" si="118"/>
        <v>1162816.1119692514</v>
      </c>
      <c r="V185" s="302">
        <f t="shared" si="119"/>
        <v>28.49</v>
      </c>
      <c r="W185" s="303">
        <f t="shared" si="120"/>
        <v>3390852.7154558823</v>
      </c>
      <c r="X185" s="268"/>
    </row>
    <row r="186" spans="1:28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517566.68363636365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2"/>
        <v>517566.68363636365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1</v>
      </c>
      <c r="W186" s="303">
        <f t="shared" si="120"/>
        <v>517566.68363636365</v>
      </c>
      <c r="X186" s="268"/>
    </row>
    <row r="187" spans="1:28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2"/>
        <v>355700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1</v>
      </c>
      <c r="W187" s="303">
        <f t="shared" si="120"/>
        <v>355700</v>
      </c>
      <c r="X187" s="268"/>
    </row>
    <row r="188" spans="1:28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8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8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8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8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7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7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7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7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7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7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4484648.4996052915</v>
      </c>
    </row>
    <row r="215" spans="1:27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7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131901.42645897917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89692.969992105849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0.68</v>
      </c>
      <c r="W216" s="303">
        <f t="shared" ref="W216:W222" si="149">SUM(O216:U216)</f>
        <v>89692.969992105849</v>
      </c>
      <c r="X216" s="268"/>
      <c r="Y216" s="424">
        <f>SUMIFS([13]Свод_Итого!$AQ$4:$AQ$647,[13]Свод_Итого!$C$4:$C$647,"ГРП",[13]Свод_Итого!$J$4:$J$647,"*Ю*",[13]Свод_Итого!$N$4:$N$647,"",[13]Свод_Итого!$O$4:$O$647,"",[13]Свод_Итого!$F$4:$F$647,$B$4)*1000</f>
        <v>49331133.495658211</v>
      </c>
      <c r="Z216" s="1">
        <f>Y216/B12</f>
        <v>4484648.4996052915</v>
      </c>
      <c r="AA216" s="1">
        <f>Z216/O6</f>
        <v>131901.42645897917</v>
      </c>
    </row>
    <row r="217" spans="1:27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131901.42645897917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263802.85291795834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2</v>
      </c>
      <c r="W217" s="303">
        <f t="shared" si="149"/>
        <v>263802.85291795834</v>
      </c>
      <c r="X217" s="268"/>
    </row>
    <row r="218" spans="1:27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131901.42645897917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7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131901.42645897917</v>
      </c>
      <c r="H219" s="32"/>
      <c r="I219" s="425"/>
      <c r="J219" s="425"/>
      <c r="K219" s="425">
        <f>K6</f>
        <v>2.83</v>
      </c>
      <c r="L219" s="425">
        <f t="shared" ref="L219:M219" si="151">L6</f>
        <v>10.79</v>
      </c>
      <c r="M219" s="425">
        <f t="shared" si="151"/>
        <v>7.93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373281.03687891108</v>
      </c>
      <c r="S219" s="297">
        <f t="shared" si="145"/>
        <v>1423216.3914923852</v>
      </c>
      <c r="T219" s="297">
        <f t="shared" si="146"/>
        <v>1045978.3118197048</v>
      </c>
      <c r="U219" s="297">
        <f t="shared" si="147"/>
        <v>0</v>
      </c>
      <c r="V219" s="302">
        <f t="shared" si="148"/>
        <v>21.549999999999997</v>
      </c>
      <c r="W219" s="303">
        <f t="shared" si="149"/>
        <v>2842475.740191001</v>
      </c>
      <c r="X219" s="268"/>
    </row>
    <row r="220" spans="1:27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131901.42645897917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1024874.0835862681</v>
      </c>
      <c r="V220" s="302">
        <f t="shared" si="148"/>
        <v>7.77</v>
      </c>
      <c r="W220" s="303">
        <f t="shared" si="149"/>
        <v>1024874.0835862681</v>
      </c>
      <c r="X220" s="268"/>
    </row>
    <row r="221" spans="1:27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7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131901.42645897917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263802.85291795834</v>
      </c>
      <c r="V222" s="302">
        <f t="shared" si="148"/>
        <v>2</v>
      </c>
      <c r="W222" s="303">
        <f t="shared" si="149"/>
        <v>263802.85291795834</v>
      </c>
      <c r="X222" s="268"/>
    </row>
    <row r="223" spans="1:27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7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6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6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6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6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6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6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6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6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6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>
        <f>SUMIFS([13]Свод_Итого!$V$4:$V$647,[13]Свод_Итого!$C$4:$C$647,"ГРП",[13]Свод_Итого!$J$4:$J$647,"*Ю*",[13]Свод_Итого!$N$4:$N$647,"",[13]Свод_Итого!$O$4:$O$647,"",[13]Свод_Итого!$F$4:$F$647,$B$4)*1000</f>
        <v>0</v>
      </c>
      <c r="Z233" s="1">
        <f>Y233/B12</f>
        <v>0</v>
      </c>
    </row>
    <row r="234" spans="1:26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6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6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841785.72727272729</v>
      </c>
    </row>
    <row r="237" spans="1:26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6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24758.40374331551</v>
      </c>
      <c r="H238" s="66"/>
      <c r="I238" s="426">
        <f>I6</f>
        <v>0.68</v>
      </c>
      <c r="J238" s="426">
        <f t="shared" ref="J238:N238" si="161">J6</f>
        <v>2</v>
      </c>
      <c r="K238" s="426">
        <f t="shared" si="161"/>
        <v>2.83</v>
      </c>
      <c r="L238" s="426">
        <f t="shared" si="161"/>
        <v>10.79</v>
      </c>
      <c r="M238" s="426">
        <f t="shared" si="161"/>
        <v>7.93</v>
      </c>
      <c r="N238" s="426">
        <f t="shared" si="161"/>
        <v>9.77</v>
      </c>
      <c r="O238" s="297">
        <f>H238*G238</f>
        <v>0</v>
      </c>
      <c r="P238" s="297">
        <f>I238*G238</f>
        <v>16835.714545454546</v>
      </c>
      <c r="Q238" s="297">
        <f>J238*G238</f>
        <v>49516.80748663102</v>
      </c>
      <c r="R238" s="297">
        <f>K238*G238</f>
        <v>70066.282593582888</v>
      </c>
      <c r="S238" s="297">
        <f>L238*G238</f>
        <v>267143.17639037431</v>
      </c>
      <c r="T238" s="297">
        <f>M238*G238</f>
        <v>196334.14168449197</v>
      </c>
      <c r="U238" s="297">
        <f>N238*G238</f>
        <v>241889.60457219253</v>
      </c>
      <c r="V238" s="302">
        <f>SUM(H238:N238)</f>
        <v>34</v>
      </c>
      <c r="W238" s="303">
        <f>SUM(O238:U238)</f>
        <v>841785.72727272729</v>
      </c>
      <c r="X238" s="268"/>
      <c r="Y238" s="424">
        <f>SUMIFS([13]Свод_Итого!$X$4:$X$647,[13]Свод_Итого!$C$4:$C$647,"ГРП",[13]Свод_Итого!$J$4:$J$647,"*Ю*",[13]Свод_Итого!$N$4:$N$647,"",[13]Свод_Итого!$O$4:$O$647,"",[13]Свод_Итого!$F$4:$F$647,$B$4)*1000</f>
        <v>9259643</v>
      </c>
      <c r="Z238" s="1">
        <f>Y238/B12/O6</f>
        <v>24758.40374331551</v>
      </c>
    </row>
    <row r="239" spans="1:26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6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6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6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6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6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6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6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6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6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12017192.310201375</v>
      </c>
    </row>
    <row r="249" spans="1:26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6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3370037.6356559205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3370037.6356559205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3370037.6356559205</v>
      </c>
      <c r="X250" s="268"/>
      <c r="Y250" s="424">
        <f>SUMIFS([13]Свод_Итого!$AN$4:$AN$647,[13]Свод_Итого!$C$4:$C$647,"ГРП",[13]Свод_Итого!$J$4:$J$647,"*Ю*",[13]Свод_Итого!$N$4:$N$647,"",[13]Свод_Итого!$O$4:$O$647,"",[13]Свод_Итого!$F$4:$F$647,$B$4)*1000</f>
        <v>37070413.992215127</v>
      </c>
      <c r="Z250" s="1">
        <f>Y250/B12</f>
        <v>3370037.6356559205</v>
      </c>
    </row>
    <row r="251" spans="1:26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6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6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6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6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6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6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6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6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6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6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6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6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6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6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6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6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6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6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6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8647154.6745454539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8647154.6745454539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8647154.6745454539</v>
      </c>
      <c r="X270" s="268"/>
      <c r="Y270" s="424">
        <f>SUMIFS([13]Свод_Итого!$BN$4:$BN$647,[13]Свод_Итого!$C$4:$C$647,"ГРП",[13]Свод_Итого!$J$4:$J$647,"*Ю*",[13]Свод_Итого!$N$4:$N$647,"",[13]Свод_Итого!$O$4:$O$647,"",[13]Свод_Итого!$F$4:$F$647,$B$4)*1000</f>
        <v>95118701.420000002</v>
      </c>
      <c r="Z270" s="1">
        <f>Y270/B12</f>
        <v>8647154.6745454539</v>
      </c>
    </row>
    <row r="271" spans="1:26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6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22403728.526281364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1200000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50</v>
      </c>
      <c r="W292" s="313">
        <f>SUM(O292:U292)</f>
        <v>1200000</v>
      </c>
      <c r="X292" s="268"/>
      <c r="Y292" s="424">
        <f>SUMIFS([13]Свод_Итого!$AI$4:$AI$647,[13]Свод_Итого!$C$4:$C$647,"ГРП",[13]Свод_Итого!$J$4:$J$647,"*Ю*",[13]Свод_Итого!$N$4:$N$647,"",[13]Свод_Итого!$O$4:$O$647,"",[13]Свод_Итого!$F$4:$F$647,$B$4)*1000</f>
        <v>134388671.14578947</v>
      </c>
      <c r="Z292" s="1">
        <f>Y292/B12</f>
        <v>12217151.922344498</v>
      </c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1556180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460</v>
      </c>
      <c r="W293" s="299">
        <f t="shared" ref="W293:W306" si="224">SUM(O293:U293)</f>
        <v>1556180</v>
      </c>
      <c r="X293" s="268"/>
      <c r="Z293" s="428">
        <f>W292+W293+W294+W295</f>
        <v>10526980</v>
      </c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2322000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1200</v>
      </c>
      <c r="W294" s="299">
        <f t="shared" si="224"/>
        <v>2322000</v>
      </c>
      <c r="X294" s="268"/>
      <c r="Z294" s="428">
        <f>Z292-Z293</f>
        <v>1690171.9223444983</v>
      </c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2800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5448800</v>
      </c>
      <c r="T295" s="297">
        <f t="shared" si="221"/>
        <v>0</v>
      </c>
      <c r="U295" s="296">
        <f t="shared" si="222"/>
        <v>0</v>
      </c>
      <c r="V295" s="298">
        <f t="shared" si="223"/>
        <v>2800</v>
      </c>
      <c r="W295" s="299">
        <f t="shared" si="224"/>
        <v>5448800</v>
      </c>
      <c r="X295" s="268"/>
      <c r="Z295" s="1">
        <f>Z294/V299</f>
        <v>444.78208482749955</v>
      </c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444.78208482749955</v>
      </c>
      <c r="H299" s="32"/>
      <c r="I299" s="33"/>
      <c r="J299" s="33"/>
      <c r="K299" s="33"/>
      <c r="L299" s="33"/>
      <c r="M299" s="33"/>
      <c r="N299" s="33">
        <f>N7+I11</f>
        <v>3800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1690171.9223444983</v>
      </c>
      <c r="V299" s="298">
        <f t="shared" si="223"/>
        <v>3800</v>
      </c>
      <c r="W299" s="299">
        <f t="shared" si="224"/>
        <v>1690171.9223444983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6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6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6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6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506381.88727272733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506381.88727272733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506381.88727272733</v>
      </c>
      <c r="X308" s="268"/>
      <c r="Y308" s="424">
        <f>SUMIFS([13]Свод_Итого!$AL$4:$AL$647,[13]Свод_Итого!$C$4:$C$647,"ГРП",[13]Свод_Итого!$J$4:$J$647,"*Ю*",[13]Свод_Итого!$N$4:$N$647,"",[13]Свод_Итого!$O$4:$O$647,"",[13]Свод_Итого!$F$4:$F$647,$B$4)*1000</f>
        <v>5570200.7600000007</v>
      </c>
      <c r="Z308" s="1">
        <f>Y308/B12</f>
        <v>506381.88727272733</v>
      </c>
    </row>
    <row r="309" spans="1:26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6327247.3754843529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6327247.3754843529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6327247.3754843529</v>
      </c>
      <c r="X309" s="268"/>
      <c r="Y309" s="424">
        <f>SUMIFS([13]Свод_Итого!$AH$4:$AH$647,[13]Свод_Итого!$C$4:$C$647,"ГРП",[13]Свод_Итого!$J$4:$J$647,"*Ю*",[13]Свод_Итого!$N$4:$N$647,"",[13]Свод_Итого!$O$4:$O$647,"",[13]Свод_Итого!$F$4:$F$647,$B$4)*1000</f>
        <v>69599721.13032788</v>
      </c>
      <c r="Z309" s="1">
        <f>Y309/B12</f>
        <v>6327247.3754843529</v>
      </c>
    </row>
    <row r="310" spans="1:26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3352947.3411797862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3352947.3411797862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3352947.3411797862</v>
      </c>
      <c r="X310" s="268"/>
      <c r="Y310" s="424">
        <f>SUMIFS([13]Свод_Итого!$BO$4:$BO$647,[13]Свод_Итого!$C$4:$C$647,"ГРП",[13]Свод_Итого!$J$4:$J$647,"*Ю*",[13]Свод_Итого!$N$4:$N$647,"",[13]Свод_Итого!$O$4:$O$647,"",[13]Свод_Итого!$F$4:$F$647,$B$4)*1000</f>
        <v>36882420.752977647</v>
      </c>
      <c r="Z310" s="1">
        <f>Y310/B12</f>
        <v>3352947.3411797862</v>
      </c>
    </row>
    <row r="311" spans="1:26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6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6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6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6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6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6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6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6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6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6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6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6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1434679.9736070381</v>
      </c>
    </row>
    <row r="324" spans="1:26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6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1233389.064516129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1233389.064516129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1233389.064516129</v>
      </c>
      <c r="X325" s="268"/>
      <c r="Y325" s="424">
        <f>SUMIFS([13]Свод_Итого!$AF$4:$AF$647,[13]Свод_Итого!$C$4:$C$647,"ГРП",[13]Свод_Итого!$J$4:$J$647,"*Ю*",[13]Свод_Итого!$N$4:$N$647,"",[13]Свод_Итого!$O$4:$O$647,"",[13]Свод_Итого!$F$4:$F$647,$B$4)*1000</f>
        <v>13567279.709677419</v>
      </c>
      <c r="Z325" s="1">
        <f>Y325/B12</f>
        <v>1233389.064516129</v>
      </c>
    </row>
    <row r="326" spans="1:26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201290.90909090909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201290.90909090909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201290.90909090909</v>
      </c>
      <c r="X326" s="268"/>
      <c r="Y326" s="424">
        <f>SUMIFS([13]Свод_Итого!$AE$4:$AE$647,[13]Свод_Итого!$C$4:$C$647,"ГРП",[13]Свод_Итого!$J$4:$J$647,"*Ю*",[13]Свод_Итого!$N$4:$N$647,"",[13]Свод_Итого!$O$4:$O$647,"",[13]Свод_Итого!$F$4:$F$647,$B$4)*1000</f>
        <v>2214200</v>
      </c>
      <c r="Z326" s="1">
        <f>Y326/B12</f>
        <v>201290.90909090909</v>
      </c>
    </row>
    <row r="327" spans="1:26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6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6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6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6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6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6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6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6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6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7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7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7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7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7" s="259" customFormat="1">
      <c r="A341" s="257"/>
      <c r="B341" s="258"/>
      <c r="C341" s="205" t="s">
        <v>107</v>
      </c>
      <c r="D341" s="206">
        <f>W341</f>
        <v>136442441.8365266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36543805.532836184</v>
      </c>
      <c r="P341" s="271">
        <f t="shared" si="236"/>
        <v>1429448.2997830478</v>
      </c>
      <c r="Q341" s="271">
        <f t="shared" si="236"/>
        <v>2931781.4467079928</v>
      </c>
      <c r="R341" s="271">
        <f t="shared" si="236"/>
        <v>4392169.6098815706</v>
      </c>
      <c r="S341" s="271">
        <f t="shared" si="236"/>
        <v>19662017.605372034</v>
      </c>
      <c r="T341" s="271">
        <f t="shared" si="236"/>
        <v>9040429.014703393</v>
      </c>
      <c r="U341" s="271">
        <f t="shared" si="236"/>
        <v>5506282.364592663</v>
      </c>
      <c r="V341" s="271"/>
      <c r="W341" s="272">
        <f>SUM(W73:W329)</f>
        <v>136442441.8365266</v>
      </c>
      <c r="X341" s="273"/>
    </row>
    <row r="342" spans="1:27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7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96814423.534755111</v>
      </c>
    </row>
    <row r="344" spans="1:27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7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64443731.426493481</v>
      </c>
      <c r="H345" s="66">
        <v>1</v>
      </c>
      <c r="I345" s="62"/>
      <c r="J345" s="62"/>
      <c r="K345" s="62"/>
      <c r="L345" s="62"/>
      <c r="M345" s="62"/>
      <c r="N345" s="62"/>
      <c r="O345" s="297">
        <f t="shared" ref="O345:O355" si="237">H345*G345</f>
        <v>64443731.426493481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1</v>
      </c>
      <c r="W345" s="303">
        <f>SUM(O345:U345)</f>
        <v>64443731.426493481</v>
      </c>
      <c r="X345" s="268"/>
      <c r="Y345" s="424">
        <f>SUMIFS([13]Свод_Итого!$AW$4:$AW$647,[13]Свод_Итого!$C$4:$C$647,"ГРП",[13]Свод_Итого!$J$4:$J$647,"*Ю*",[13]Свод_Итого!$N$4:$N$647,"",[13]Свод_Итого!$O$4:$O$647,"",[13]Свод_Итого!$F$4:$F$647,$B$4)*1000+12369000</f>
        <v>708881045.6914283</v>
      </c>
      <c r="Z345" s="427">
        <f>Y345/$B$12</f>
        <v>64443731.426493481</v>
      </c>
    </row>
    <row r="346" spans="1:27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21200927.813636366</v>
      </c>
      <c r="H346" s="66">
        <v>1</v>
      </c>
      <c r="I346" s="62"/>
      <c r="J346" s="62"/>
      <c r="K346" s="62"/>
      <c r="L346" s="62"/>
      <c r="M346" s="62"/>
      <c r="N346" s="62"/>
      <c r="O346" s="297">
        <f t="shared" si="237"/>
        <v>21200927.813636366</v>
      </c>
      <c r="P346" s="297"/>
      <c r="Q346" s="297"/>
      <c r="R346" s="297"/>
      <c r="S346" s="297"/>
      <c r="T346" s="297"/>
      <c r="U346" s="297"/>
      <c r="V346" s="302">
        <f t="shared" si="238"/>
        <v>1</v>
      </c>
      <c r="W346" s="303">
        <f t="shared" ref="W346:W355" si="239">SUM(O346:U346)</f>
        <v>21200927.813636366</v>
      </c>
      <c r="X346" s="268"/>
      <c r="Y346" s="424">
        <f>SUMIFS([13]Свод_Итого!$BF$4:$BF$647,[13]Свод_Итого!$C$4:$C$647,"ГРП",[13]Свод_Итого!$J$4:$J$647,"*Ю*",[13]Свод_Итого!$N$4:$N$647,"",[13]Свод_Итого!$O$4:$O$647,"",[13]Свод_Итого!$F$4:$F$647,$B$4)*1000</f>
        <v>233210205.95000002</v>
      </c>
      <c r="Z346" s="427">
        <f t="shared" ref="Z346:Z355" si="240">Y346/$B$12</f>
        <v>21200927.813636366</v>
      </c>
    </row>
    <row r="347" spans="1:27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16430.256701902745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4239006.2290909085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4239006.2290909085</v>
      </c>
      <c r="X347" s="268"/>
      <c r="Y347" s="424">
        <f>SUMIFS([13]Свод_Итого!$BB$4:$BB$647,[13]Свод_Итого!$C$4:$C$647,"ГРП",[13]Свод_Итого!$J$4:$J$647,"*Ю*",[13]Свод_Итого!$N$4:$N$647,"",[13]Свод_Итого!$O$4:$O$647,"",[13]Свод_Итого!$F$4:$F$647,$B$4)*1000</f>
        <v>46629068.519999996</v>
      </c>
      <c r="Z347" s="427">
        <f t="shared" si="240"/>
        <v>4239006.2290909085</v>
      </c>
      <c r="AA347" s="427">
        <f>Z347/V347</f>
        <v>16430.256701902745</v>
      </c>
    </row>
    <row r="348" spans="1:27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>
        <f>'Перв. скв '!Y348</f>
        <v>0</v>
      </c>
      <c r="Z348" s="427">
        <f t="shared" si="240"/>
        <v>0</v>
      </c>
    </row>
    <row r="349" spans="1:27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>
        <f>'Перв. скв '!Y349</f>
        <v>0</v>
      </c>
      <c r="Z349" s="427">
        <f t="shared" si="240"/>
        <v>0</v>
      </c>
    </row>
    <row r="350" spans="1:27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AA350</f>
        <v>34261.718181818185</v>
      </c>
      <c r="H350" s="66">
        <v>100</v>
      </c>
      <c r="I350" s="62"/>
      <c r="J350" s="62"/>
      <c r="K350" s="62"/>
      <c r="L350" s="62"/>
      <c r="M350" s="62"/>
      <c r="N350" s="62"/>
      <c r="O350" s="297">
        <f t="shared" si="237"/>
        <v>3426171.8181818184</v>
      </c>
      <c r="P350" s="297"/>
      <c r="Q350" s="297"/>
      <c r="R350" s="297"/>
      <c r="S350" s="297"/>
      <c r="T350" s="297"/>
      <c r="U350" s="297"/>
      <c r="V350" s="302">
        <f t="shared" si="238"/>
        <v>100</v>
      </c>
      <c r="W350" s="303">
        <f t="shared" si="239"/>
        <v>3426171.8181818184</v>
      </c>
      <c r="X350" s="268"/>
      <c r="Y350" s="424">
        <f>SUMIFS([13]Свод_Итого!$AY$4:$AY$647,[13]Свод_Итого!$C$4:$C$647,"ГРП",[13]Свод_Итого!$J$4:$J$647,"*Ю*",[13]Свод_Итого!$N$4:$N$647,"",[13]Свод_Итого!$O$4:$O$647,"",[13]Свод_Итого!$F$4:$F$647,$B$4)*1000</f>
        <v>37687890.000000007</v>
      </c>
      <c r="Z350" s="427">
        <f t="shared" si="240"/>
        <v>3426171.8181818188</v>
      </c>
      <c r="AA350" s="427">
        <f>Z350/V350</f>
        <v>34261.718181818185</v>
      </c>
    </row>
    <row r="351" spans="1:27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>
        <f>'Перв. скв '!Y351</f>
        <v>0</v>
      </c>
      <c r="Z351" s="427">
        <f t="shared" si="240"/>
        <v>0</v>
      </c>
    </row>
    <row r="352" spans="1:27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>
        <f>'Перв. скв '!Y352</f>
        <v>0</v>
      </c>
      <c r="Z352" s="427">
        <f t="shared" si="240"/>
        <v>0</v>
      </c>
    </row>
    <row r="353" spans="1:27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3107707.8118345668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3107707.8118345668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3107707.8118345668</v>
      </c>
      <c r="X353" s="268"/>
      <c r="Y353" s="424">
        <f>SUMIFS([13]Свод_Итого!$BP$4:$BP$647,[13]Свод_Итого!$C$4:$C$647,"ГРП",[13]Свод_Итого!$J$4:$J$647,"*Ю*",[13]Свод_Итого!$N$4:$N$647,"",[13]Свод_Итого!$O$4:$O$647,"",[13]Свод_Итого!$F$4:$F$647,$B$4)*1000</f>
        <v>34184785.930180237</v>
      </c>
      <c r="Z353" s="427">
        <f t="shared" si="240"/>
        <v>3107707.8118345668</v>
      </c>
    </row>
    <row r="354" spans="1:27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25198.630826537803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396878.43551797041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396878.43551797041</v>
      </c>
      <c r="X354" s="268"/>
      <c r="Y354" s="424">
        <f>SUMIFS([13]Свод_Итого!$BQ$4:$BQ$647,[13]Свод_Итого!$C$4:$C$647,"ГРП",[13]Свод_Итого!$J$4:$J$647,"*Ю*",[13]Свод_Итого!$N$4:$N$647,"",[13]Свод_Итого!$O$4:$O$647,"",[13]Свод_Итого!$F$4:$F$647,$B$4)*1000</f>
        <v>4365662.7906976743</v>
      </c>
      <c r="Z354" s="427">
        <f t="shared" si="240"/>
        <v>396878.43551797041</v>
      </c>
      <c r="AA354" s="427">
        <f>Z354/V354</f>
        <v>25198.630826537803</v>
      </c>
    </row>
    <row r="355" spans="1:27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>
        <f>'Перв. скв '!Y355</f>
        <v>0</v>
      </c>
      <c r="Z355" s="427">
        <f t="shared" si="240"/>
        <v>0</v>
      </c>
    </row>
    <row r="356" spans="1:27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2">SUM(H356:N356)</f>
        <v>0</v>
      </c>
      <c r="W356" s="303">
        <f t="shared" ref="W356:W359" si="243">SUM(O356:U356)</f>
        <v>0</v>
      </c>
      <c r="X356" s="268"/>
    </row>
    <row r="357" spans="1:27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1"/>
        <v>0</v>
      </c>
      <c r="P357" s="297"/>
      <c r="Q357" s="297"/>
      <c r="R357" s="297"/>
      <c r="S357" s="297"/>
      <c r="T357" s="297"/>
      <c r="U357" s="297"/>
      <c r="V357" s="302">
        <f t="shared" si="242"/>
        <v>0</v>
      </c>
      <c r="W357" s="303">
        <f t="shared" si="243"/>
        <v>0</v>
      </c>
      <c r="X357" s="268"/>
    </row>
    <row r="358" spans="1:27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1"/>
        <v>0</v>
      </c>
      <c r="P358" s="297"/>
      <c r="Q358" s="297"/>
      <c r="R358" s="297"/>
      <c r="S358" s="297"/>
      <c r="T358" s="297"/>
      <c r="U358" s="297"/>
      <c r="V358" s="302">
        <f t="shared" si="242"/>
        <v>0</v>
      </c>
      <c r="W358" s="303">
        <f t="shared" si="243"/>
        <v>0</v>
      </c>
      <c r="X358" s="268"/>
    </row>
    <row r="359" spans="1:27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1"/>
        <v>0</v>
      </c>
      <c r="P359" s="297"/>
      <c r="Q359" s="297"/>
      <c r="R359" s="297"/>
      <c r="S359" s="297"/>
      <c r="T359" s="297"/>
      <c r="U359" s="297"/>
      <c r="V359" s="302">
        <f t="shared" si="242"/>
        <v>0</v>
      </c>
      <c r="W359" s="303">
        <f t="shared" si="243"/>
        <v>0</v>
      </c>
      <c r="X359" s="268"/>
    </row>
    <row r="360" spans="1:27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7" s="259" customFormat="1">
      <c r="A361" s="257"/>
      <c r="B361" s="258"/>
      <c r="C361" s="205" t="s">
        <v>117</v>
      </c>
      <c r="D361" s="206">
        <f>W361</f>
        <v>96814423.534755111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96814423.534755111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96814423.534755111</v>
      </c>
      <c r="X361" s="273"/>
    </row>
    <row r="362" spans="1:27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7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7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7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7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7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7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234824542.99159282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4">O341+O361+O69+O367</f>
        <v>134925906.68790242</v>
      </c>
      <c r="P369" s="271">
        <f t="shared" si="244"/>
        <v>1429448.2997830478</v>
      </c>
      <c r="Q369" s="271">
        <f t="shared" si="244"/>
        <v>2931781.4467079928</v>
      </c>
      <c r="R369" s="271">
        <f t="shared" si="244"/>
        <v>4392169.6098815706</v>
      </c>
      <c r="S369" s="271">
        <f t="shared" si="244"/>
        <v>19662017.605372034</v>
      </c>
      <c r="T369" s="271">
        <f t="shared" si="244"/>
        <v>9040429.014703393</v>
      </c>
      <c r="U369" s="271">
        <f t="shared" si="244"/>
        <v>5506282.364592663</v>
      </c>
      <c r="V369" s="271"/>
      <c r="W369" s="272">
        <f>W341+W361+W69+W367</f>
        <v>234824542.99159282</v>
      </c>
      <c r="X369" s="274">
        <f>X18+X71+X103+X120+X153+X170+X202+X214+X231+X236+X248+X291+X323+X343+X363</f>
        <v>234824542.99159282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9" priority="3" stopIfTrue="1" operator="equal">
      <formula>0</formula>
    </cfRule>
  </conditionalFormatting>
  <conditionalFormatting sqref="H6:N7">
    <cfRule type="cellIs" dxfId="8" priority="2" stopIfTrue="1" operator="equal">
      <formula>0</formula>
    </cfRule>
  </conditionalFormatting>
  <conditionalFormatting sqref="H8:N9">
    <cfRule type="cellIs" dxfId="7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AB369"/>
  <sheetViews>
    <sheetView topLeftCell="A4" zoomScale="90" zoomScaleNormal="90" zoomScalePageLayoutView="90" workbookViewId="0">
      <pane xSplit="7" ySplit="14" topLeftCell="V33" activePane="bottomRight" state="frozen"/>
      <selection activeCell="B11" sqref="B11"/>
      <selection pane="topRight" activeCell="B11" sqref="B11"/>
      <selection pane="bottomLeft" activeCell="B11" sqref="B11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10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1.28515625" style="1" bestFit="1" customWidth="1"/>
    <col min="26" max="26" width="11.42578125" style="1" bestFit="1" customWidth="1"/>
    <col min="27" max="27" width="9.140625" style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228150884.18681672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8">
        <v>2.83</v>
      </c>
      <c r="L6" s="418">
        <v>17.79</v>
      </c>
      <c r="M6" s="418">
        <v>7.93</v>
      </c>
      <c r="N6" s="418">
        <v>9.77</v>
      </c>
      <c r="O6" s="323">
        <f>SUM(I6:N6)</f>
        <v>41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'!$C$42," ",'Титул '!$D$42," ",'Титул '!$E$42," ",'Титул '!$F$42," ",'Титул '!$G$42," ",'Титул '!$H$42," ",'Титул '!$J$42," ",'Титул '!$I$42)</f>
        <v xml:space="preserve">ГС ЮРА  пилот МГРП 8ст  </v>
      </c>
      <c r="E7" s="324">
        <f>W69</f>
        <v>1560778.6989</v>
      </c>
      <c r="F7" s="526" t="s">
        <v>140</v>
      </c>
      <c r="G7" s="526"/>
      <c r="H7" s="418"/>
      <c r="I7" s="420">
        <v>50</v>
      </c>
      <c r="J7" s="420">
        <v>460</v>
      </c>
      <c r="K7" s="420">
        <v>1200</v>
      </c>
      <c r="L7" s="420">
        <v>2700</v>
      </c>
      <c r="M7" s="420"/>
      <c r="N7" s="420">
        <v>3700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4721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146998161.58602718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4721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561">
        <f>AVERAGEIFS([13]Свод_Итого!$P$4:$P$647,[13]Свод_Итого!$C$4:$C$647,"ГРП",[13]Свод_Итого!$J$4:$J$647,"*Ю*",[13]Свод_Итого!$N$4:$N$647,"пилот",[13]Свод_Итого!$O$4:$O$647,"",[13]Свод_Итого!$F$4:$F$647,$B$4)</f>
        <v>38.5</v>
      </c>
      <c r="C11" s="321" t="s">
        <v>130</v>
      </c>
      <c r="D11" s="329" t="str">
        <f>'Титул '!$K$15</f>
        <v>да</v>
      </c>
      <c r="E11" s="324">
        <f>W361</f>
        <v>79591943.901889533</v>
      </c>
      <c r="F11" s="526" t="s">
        <v>141</v>
      </c>
      <c r="G11" s="526"/>
      <c r="H11" s="422">
        <v>1500</v>
      </c>
      <c r="I11" s="422">
        <v>1050</v>
      </c>
      <c r="J11" s="422"/>
      <c r="K11" s="422">
        <v>1000</v>
      </c>
      <c r="L11" s="423"/>
      <c r="M11" s="423"/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COUNTIFS([13]Свод_Итого!$C$4:$C$647,"ГРП",[13]Свод_Итого!$J$4:$J$647,"*Ю*",[13]Свод_Итого!$N$4:$N$647,"пилот",[13]Свод_Итого!$O$4:$O$647,"",[13]Свод_Итого!$F$4:$F$647,$B$4)</f>
        <v>4</v>
      </c>
      <c r="C12" s="321" t="s">
        <v>169</v>
      </c>
      <c r="D12" s="323">
        <f>'Титул '!I42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1560778.6989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6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6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6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6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6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6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6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6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6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1560778.6989</v>
      </c>
      <c r="H41" s="32">
        <v>1</v>
      </c>
      <c r="I41" s="385"/>
      <c r="J41" s="385"/>
      <c r="K41" s="385"/>
      <c r="L41" s="385"/>
      <c r="M41" s="385"/>
      <c r="N41" s="385"/>
      <c r="O41" s="296">
        <f t="shared" si="0"/>
        <v>1560778.6989</v>
      </c>
      <c r="P41" s="296"/>
      <c r="Q41" s="296"/>
      <c r="R41" s="296"/>
      <c r="S41" s="296"/>
      <c r="T41" s="296"/>
      <c r="U41" s="296"/>
      <c r="V41" s="298">
        <f t="shared" si="6"/>
        <v>1</v>
      </c>
      <c r="W41" s="299">
        <f t="shared" si="7"/>
        <v>1560778.6989</v>
      </c>
      <c r="X41" s="268"/>
      <c r="Y41" s="424">
        <f>SUMIFS([13]Свод_Итого!$W$4:$W$647,[13]Свод_Итого!$C$4:$C$647,"ГРП",[13]Свод_Итого!$J$4:$J$647,"*Ю*",[13]Свод_Итого!$N$4:$N$647,"пилот",[13]Свод_Итого!$O$4:$O$647,"",[13]Свод_Итого!$F$4:$F$647,$B$4)*1000-Y31-Y34</f>
        <v>6243114.7955999998</v>
      </c>
      <c r="Z41" s="1">
        <f>Y41/B12</f>
        <v>1560778.6989</v>
      </c>
    </row>
    <row r="42" spans="1:26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6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6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6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6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6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6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7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7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7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7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7" s="161" customFormat="1" ht="16.5" thickTop="1" thickBot="1">
      <c r="A69" s="203"/>
      <c r="B69" s="204"/>
      <c r="C69" s="205" t="s">
        <v>116</v>
      </c>
      <c r="D69" s="206">
        <f>W69</f>
        <v>1560778.6989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1560778.6989</v>
      </c>
      <c r="P69" s="271"/>
      <c r="Q69" s="271"/>
      <c r="R69" s="271"/>
      <c r="S69" s="271"/>
      <c r="T69" s="271"/>
      <c r="U69" s="271"/>
      <c r="V69" s="271"/>
      <c r="W69" s="272">
        <f>SUM(W20:W68)</f>
        <v>1560778.6989</v>
      </c>
      <c r="X69" s="273"/>
    </row>
    <row r="70" spans="1:27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7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58795070.492411658</v>
      </c>
    </row>
    <row r="72" spans="1:27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7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1221648.0030395121</v>
      </c>
      <c r="H73" s="16"/>
      <c r="I73" s="13">
        <f>I$6</f>
        <v>0.68</v>
      </c>
      <c r="J73" s="13">
        <f t="shared" ref="J73:N73" si="11">J$6</f>
        <v>2</v>
      </c>
      <c r="K73" s="13">
        <f t="shared" si="11"/>
        <v>2.83</v>
      </c>
      <c r="L73" s="13">
        <f t="shared" si="11"/>
        <v>17.79</v>
      </c>
      <c r="M73" s="13">
        <f t="shared" si="11"/>
        <v>7.93</v>
      </c>
      <c r="N73" s="13">
        <f t="shared" si="11"/>
        <v>9.77</v>
      </c>
      <c r="O73" s="297">
        <f>H73*G73</f>
        <v>0</v>
      </c>
      <c r="P73" s="297">
        <f>I73*G73</f>
        <v>830720.64206686825</v>
      </c>
      <c r="Q73" s="297">
        <f>J73*G73</f>
        <v>2443296.0060790242</v>
      </c>
      <c r="R73" s="297">
        <f>K73*G73</f>
        <v>3457263.8486018195</v>
      </c>
      <c r="S73" s="297">
        <f>L73*G73</f>
        <v>21733117.974072918</v>
      </c>
      <c r="T73" s="297">
        <f>M73*G73</f>
        <v>9687668.664103331</v>
      </c>
      <c r="U73" s="297">
        <f>N73*G73</f>
        <v>11935500.989696033</v>
      </c>
      <c r="V73" s="302">
        <f>SUM(H73:N73)</f>
        <v>41</v>
      </c>
      <c r="W73" s="303">
        <f>SUM(O73:U73)</f>
        <v>50087568.124619991</v>
      </c>
      <c r="X73" s="268"/>
      <c r="Y73" s="424">
        <f>SUMIFS([13]Свод_Итого!$T$4:$T$647,[13]Свод_Итого!$C$4:$C$647,"ГРП",[13]Свод_Итого!$J$4:$J$647,"*Ю*",[13]Свод_Итого!$N$4:$N$647,"пилот",[13]Свод_Итого!$O$4:$O$647,"",[13]Свод_Итого!$F$4:$F$647,$B$4)*1000</f>
        <v>217391505.93847996</v>
      </c>
      <c r="Z73" s="1">
        <f>Y73/O6/B12</f>
        <v>1325557.963039512</v>
      </c>
    </row>
    <row r="74" spans="1:27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  <c r="Z74" s="1">
        <f>Z73-AA78</f>
        <v>1221648.0030395121</v>
      </c>
    </row>
    <row r="75" spans="1:27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7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7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103909.95999999999</v>
      </c>
      <c r="H77" s="13"/>
      <c r="I77" s="13">
        <f>I$6</f>
        <v>0.68</v>
      </c>
      <c r="J77" s="13">
        <f t="shared" ref="J77:N77" si="14">J$6</f>
        <v>2</v>
      </c>
      <c r="K77" s="13">
        <f t="shared" si="14"/>
        <v>2.83</v>
      </c>
      <c r="L77" s="13">
        <f t="shared" si="14"/>
        <v>17.79</v>
      </c>
      <c r="M77" s="13">
        <f t="shared" si="14"/>
        <v>7.93</v>
      </c>
      <c r="N77" s="13">
        <f t="shared" si="14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1848558.1883999999</v>
      </c>
      <c r="T77" s="297">
        <f>M77*G77</f>
        <v>824005.98279999988</v>
      </c>
      <c r="U77" s="297">
        <f>N77*G77</f>
        <v>1015200.3091999999</v>
      </c>
      <c r="V77" s="302">
        <f t="shared" si="12"/>
        <v>41</v>
      </c>
      <c r="W77" s="303">
        <f t="shared" si="13"/>
        <v>4260308.3599999994</v>
      </c>
      <c r="X77" s="268"/>
    </row>
    <row r="78" spans="1:27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  <c r="AA78" s="1">
        <f>103.90996*1000</f>
        <v>103909.95999999999</v>
      </c>
    </row>
    <row r="79" spans="1:27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4447194.0077916663</v>
      </c>
      <c r="H79" s="13">
        <v>1</v>
      </c>
      <c r="I79" s="13"/>
      <c r="J79" s="13"/>
      <c r="K79" s="13"/>
      <c r="L79" s="13"/>
      <c r="M79" s="13"/>
      <c r="N79" s="13"/>
      <c r="O79" s="297">
        <f t="shared" si="15"/>
        <v>4447194.0077916663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1</v>
      </c>
      <c r="W79" s="303">
        <f t="shared" si="13"/>
        <v>4447194.0077916663</v>
      </c>
      <c r="X79" s="268"/>
      <c r="Y79" s="424">
        <f>SUMIFS([13]Свод_Итого!$BH$4:$BH$647,[13]Свод_Итого!$C$4:$C$647,"ГРП",[13]Свод_Итого!$J$4:$J$647,"*Ю*",[13]Свод_Итого!$N$4:$N$647,"пилот",[13]Свод_Итого!$O$4:$O$647,"",[13]Свод_Итого!$F$4:$F$647,$B$4)*1000</f>
        <v>17788776.031166665</v>
      </c>
      <c r="Z79" s="1">
        <f>Y79/B12</f>
        <v>4447194.0077916663</v>
      </c>
    </row>
    <row r="80" spans="1:27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6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6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6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6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6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6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6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1157662.5</v>
      </c>
    </row>
    <row r="104" spans="1:26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6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126.38236899563319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>
        <f>SUMIFS([13]Свод_Итого!$AB$4:$AB$647,[13]Свод_Итого!$C$4:$C$647,"ГРП",[13]Свод_Итого!$J$4:$J$647,"*Ю*",[13]Свод_Итого!$N$4:$N$647,"пилот",[13]Свод_Итого!$O$4:$O$647,"",[13]Свод_Итого!$F$4:$F$647,$B$4)*1000</f>
        <v>4630650</v>
      </c>
      <c r="Z105" s="1">
        <f>Y105/B12/(I7+J7+K7+L7+M7+N7+I11)</f>
        <v>126.38236899563319</v>
      </c>
    </row>
    <row r="106" spans="1:26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126.38236899563319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6319.1184497816594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50</v>
      </c>
      <c r="W106" s="299">
        <f>SUM(O106:U106)</f>
        <v>6319.1184497816594</v>
      </c>
      <c r="X106" s="268"/>
    </row>
    <row r="107" spans="1:26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126.38236899563319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58135.889737991267</v>
      </c>
      <c r="R107" s="296">
        <f t="shared" si="32"/>
        <v>151658.84279475981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1660</v>
      </c>
      <c r="W107" s="299">
        <f t="shared" si="36"/>
        <v>209794.73253275108</v>
      </c>
      <c r="X107" s="268"/>
    </row>
    <row r="108" spans="1:26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126.38236899563319</v>
      </c>
      <c r="H108" s="33"/>
      <c r="I108" s="33"/>
      <c r="J108" s="33"/>
      <c r="K108" s="33"/>
      <c r="L108" s="33">
        <f>L7</f>
        <v>2700</v>
      </c>
      <c r="M108" s="33">
        <f>M7</f>
        <v>0</v>
      </c>
      <c r="N108" s="33">
        <f>N7+I11</f>
        <v>4750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341232.39628820959</v>
      </c>
      <c r="T108" s="297">
        <f t="shared" si="38"/>
        <v>0</v>
      </c>
      <c r="U108" s="296">
        <f t="shared" si="34"/>
        <v>600316.25272925769</v>
      </c>
      <c r="V108" s="298">
        <f t="shared" si="35"/>
        <v>7450</v>
      </c>
      <c r="W108" s="299">
        <f t="shared" si="36"/>
        <v>941548.64901746728</v>
      </c>
      <c r="X108" s="268"/>
    </row>
    <row r="109" spans="1:26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6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6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6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23730595.890000001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648000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2</v>
      </c>
      <c r="W122" s="303">
        <f>SUM(O122:U122)</f>
        <v>648000</v>
      </c>
      <c r="X122" s="268"/>
      <c r="Y122" s="424">
        <f>SUMIFS([13]Свод_Итого!$Y$4:$Y$647,[13]Свод_Итого!$C$4:$C$647,"ГРП",[13]Свод_Итого!$J$4:$J$647,"*Ю*",[13]Свод_Итого!$N$4:$N$647,"пилот",[13]Свод_Итого!$O$4:$O$647,"",[13]Свод_Итого!$F$4:$F$647,$B$4)*1000</f>
        <v>94922383.560000002</v>
      </c>
      <c r="Z122" s="1">
        <f>Y122/B12</f>
        <v>23730595.890000001</v>
      </c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>
        <f>W122+W124+W129+W131</f>
        <v>11636128.6</v>
      </c>
      <c r="Z123" s="40">
        <f>Z122-Y123</f>
        <v>12094467.290000001</v>
      </c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948050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2.83</v>
      </c>
      <c r="W124" s="303">
        <f t="shared" si="56"/>
        <v>948050</v>
      </c>
      <c r="X124" s="268"/>
      <c r="Z124" s="1">
        <f>Z123/L128</f>
        <v>679846.39066891524</v>
      </c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679846.39066891524</v>
      </c>
      <c r="H128" s="16"/>
      <c r="I128" s="13"/>
      <c r="J128" s="13"/>
      <c r="K128" s="13"/>
      <c r="L128" s="13">
        <f>L6</f>
        <v>17.79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12094467.290000001</v>
      </c>
      <c r="T128" s="297">
        <f t="shared" si="53"/>
        <v>0</v>
      </c>
      <c r="U128" s="297">
        <f t="shared" si="54"/>
        <v>0</v>
      </c>
      <c r="V128" s="302">
        <f t="shared" si="55"/>
        <v>17.79</v>
      </c>
      <c r="W128" s="303">
        <f t="shared" si="56"/>
        <v>12094467.290000001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6462950</v>
      </c>
      <c r="U129" s="297">
        <f t="shared" si="54"/>
        <v>0</v>
      </c>
      <c r="V129" s="302">
        <f t="shared" si="55"/>
        <v>7.93</v>
      </c>
      <c r="W129" s="303">
        <f t="shared" si="56"/>
        <v>6462950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48"/>
        <v>3577128.6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1</v>
      </c>
      <c r="W131" s="303">
        <f t="shared" si="56"/>
        <v>3577128.6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5466030.8380000005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4912530.8380000005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3"/>
        <v>4912530.8380000005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1</v>
      </c>
      <c r="W158" s="303">
        <f t="shared" si="101"/>
        <v>4912530.8380000005</v>
      </c>
      <c r="X158" s="268"/>
      <c r="Y158" s="424">
        <f>SUMIFS([13]Свод_Итого!$BM$4:$BM$647,[13]Свод_Итого!$C$4:$C$647,"ГРП",[13]Свод_Итого!$J$4:$J$647,"*Ю*",[13]Свод_Итого!$N$4:$N$647,"пилот",[13]Свод_Итого!$O$4:$O$647,"",[13]Свод_Итого!$F$4:$F$647,$B$4)*1000</f>
        <v>19506123.352000002</v>
      </c>
      <c r="Z158" s="1">
        <f>(Y158+Y159)/B12</f>
        <v>5466030.8380000005</v>
      </c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0.68</v>
      </c>
      <c r="J159" s="425">
        <f t="shared" ref="J159:N159" si="102">J$6</f>
        <v>2</v>
      </c>
      <c r="K159" s="425">
        <f t="shared" si="102"/>
        <v>2.83</v>
      </c>
      <c r="L159" s="425">
        <f t="shared" si="102"/>
        <v>17.79</v>
      </c>
      <c r="M159" s="425">
        <f t="shared" si="102"/>
        <v>7.93</v>
      </c>
      <c r="N159" s="425">
        <f t="shared" si="102"/>
        <v>9.77</v>
      </c>
      <c r="O159" s="297">
        <f t="shared" si="93"/>
        <v>0</v>
      </c>
      <c r="P159" s="297">
        <f t="shared" si="94"/>
        <v>9180</v>
      </c>
      <c r="Q159" s="297">
        <f t="shared" si="95"/>
        <v>27000</v>
      </c>
      <c r="R159" s="297">
        <f t="shared" si="96"/>
        <v>38205</v>
      </c>
      <c r="S159" s="297">
        <f t="shared" si="97"/>
        <v>240165</v>
      </c>
      <c r="T159" s="297">
        <f t="shared" si="98"/>
        <v>107055</v>
      </c>
      <c r="U159" s="297">
        <f t="shared" si="99"/>
        <v>131895</v>
      </c>
      <c r="V159" s="302">
        <f t="shared" si="100"/>
        <v>41</v>
      </c>
      <c r="W159" s="303">
        <f t="shared" si="101"/>
        <v>553500</v>
      </c>
      <c r="X159" s="268"/>
      <c r="Y159" s="424">
        <f>SUMIFS([13]Свод_Итого!$BL$4:$BL$647,[13]Свод_Итого!$C$4:$C$647,"ГРП",[13]Свод_Итого!$J$4:$J$647,"*Ю*",[13]Свод_Итого!$N$4:$N$647,"пилот",[13]Свод_Итого!$O$4:$O$647,"",[13]Свод_Итого!$F$4:$F$647,$B$4)*1000</f>
        <v>2358000</v>
      </c>
      <c r="Z159" s="40">
        <f>Z158-W159</f>
        <v>4912530.8380000005</v>
      </c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10716783.899999999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392401.73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2">H172*G172</f>
        <v>392401.73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1</v>
      </c>
      <c r="W172" s="303">
        <f t="shared" ref="W172:W187" si="120">SUM(O172:U172)</f>
        <v>392401.73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1177205.1899999997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2"/>
        <v>1177205.1899999997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1</v>
      </c>
      <c r="W173" s="303">
        <f t="shared" si="120"/>
        <v>1177205.1899999997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2354410.3799999994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2"/>
        <v>2354410.3799999994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1</v>
      </c>
      <c r="W174" s="303">
        <f t="shared" si="120"/>
        <v>2354410.3799999994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0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2"/>
        <v>44358.080000000002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1</v>
      </c>
      <c r="W176" s="303">
        <f t="shared" si="120"/>
        <v>44358.080000000002</v>
      </c>
      <c r="X176" s="268"/>
    </row>
    <row r="177" spans="1:28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2"/>
        <v>328403.52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1</v>
      </c>
      <c r="W177" s="303">
        <f t="shared" si="120"/>
        <v>328403.52</v>
      </c>
      <c r="X177" s="268"/>
      <c r="Y177" s="424">
        <f>SUMIFS([13]Свод_Итого!$BJ$4:$BJ$647,[13]Свод_Итого!$C$4:$C$647,"ГРП",[13]Свод_Итого!$J$4:$J$647,"*Ю*",[13]Свод_Итого!$N$4:$N$647,"пилот",[13]Свод_Итого!$O$4:$O$647,"",[13]Свод_Итого!$F$4:$F$647,$B$4)*1000</f>
        <v>24489315.599999998</v>
      </c>
      <c r="Z177" s="1">
        <f>Y177/B12</f>
        <v>6122328.8999999994</v>
      </c>
      <c r="AA177" s="40">
        <f>W176+W177+W178+W181+W184+W187</f>
        <v>2198311.6</v>
      </c>
      <c r="AB177" s="40">
        <f>Z177-AA177</f>
        <v>3924017.2999999993</v>
      </c>
    </row>
    <row r="178" spans="1:28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24378</v>
      </c>
      <c r="Q178" s="297">
        <f t="shared" si="114"/>
        <v>71700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2.68</v>
      </c>
      <c r="W178" s="303">
        <f t="shared" si="120"/>
        <v>96078</v>
      </c>
      <c r="X178" s="268"/>
      <c r="Y178" s="424">
        <f>'Перв. скв '!Y178</f>
        <v>0</v>
      </c>
    </row>
    <row r="179" spans="1:28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69484.756097560967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47249.634146341457</v>
      </c>
      <c r="Q179" s="297">
        <f t="shared" si="114"/>
        <v>138969.51219512193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2.68</v>
      </c>
      <c r="W179" s="303">
        <f t="shared" si="120"/>
        <v>186219.14634146338</v>
      </c>
      <c r="X179" s="268"/>
      <c r="Y179" s="424">
        <f>SUMIFS([13]Свод_Итого!$BI$4:$BI$647,[13]Свод_Итого!$C$4:$C$647,"ГРП",[13]Свод_Итого!$J$4:$J$647,"*Ю*",[13]Свод_Итого!$N$4:$N$647,"пилот",[13]Свод_Итого!$O$4:$O$647,"",[13]Свод_Итого!$F$4:$F$647,$B$4)*1000</f>
        <v>11395499.999999998</v>
      </c>
      <c r="Z179" s="1">
        <f>Y179/B12</f>
        <v>2848874.9999999995</v>
      </c>
      <c r="AA179" s="40">
        <f>Z179/O6</f>
        <v>69484.756097560967</v>
      </c>
      <c r="AB179" s="40"/>
    </row>
    <row r="180" spans="1:28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2"/>
        <v>27941.73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1</v>
      </c>
      <c r="W180" s="303">
        <f t="shared" si="120"/>
        <v>27941.73</v>
      </c>
      <c r="X180" s="268"/>
      <c r="Y180" s="424">
        <f>SUMIFS([13]Свод_Итого!$BK$4:$BK$647,[13]Свод_Итого!$C$4:$C$647,"ГРП",[13]Свод_Итого!$J$4:$J$647,"*Ю*",[13]Свод_Итого!$N$4:$N$647,"пилот",[13]Свод_Итого!$O$4:$O$647,"",[13]Свод_Итого!$F$4:$F$647,$B$4)*1000</f>
        <v>6982320</v>
      </c>
      <c r="Z180" s="1">
        <f>Y180/B12</f>
        <v>1745580</v>
      </c>
      <c r="AA180" s="40">
        <f>W180+W183</f>
        <v>117189.68</v>
      </c>
      <c r="AB180" s="40">
        <f>Z180-AA180</f>
        <v>1628390.32</v>
      </c>
    </row>
    <row r="181" spans="1:28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101455.5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2.83</v>
      </c>
      <c r="W181" s="303">
        <f t="shared" si="120"/>
        <v>101455.5</v>
      </c>
      <c r="X181" s="268"/>
    </row>
    <row r="182" spans="1:28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69484.756097560967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196641.85975609755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2.83</v>
      </c>
      <c r="W182" s="303">
        <f t="shared" si="120"/>
        <v>196641.85975609755</v>
      </c>
      <c r="X182" s="268"/>
    </row>
    <row r="183" spans="1:28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2"/>
        <v>89247.95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1</v>
      </c>
      <c r="W183" s="303">
        <f t="shared" si="120"/>
        <v>89247.95</v>
      </c>
      <c r="X183" s="268"/>
    </row>
    <row r="184" spans="1:28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17.79</v>
      </c>
      <c r="M184" s="425">
        <f t="shared" ref="M184:N184" si="121">M6</f>
        <v>7.93</v>
      </c>
      <c r="N184" s="425">
        <f t="shared" si="121"/>
        <v>9.77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637771.5</v>
      </c>
      <c r="T184" s="297">
        <f t="shared" si="117"/>
        <v>284290.5</v>
      </c>
      <c r="U184" s="297">
        <f t="shared" si="118"/>
        <v>350254.5</v>
      </c>
      <c r="V184" s="302">
        <f t="shared" si="119"/>
        <v>35.489999999999995</v>
      </c>
      <c r="W184" s="303">
        <f t="shared" si="120"/>
        <v>1272316.5</v>
      </c>
      <c r="X184" s="268"/>
    </row>
    <row r="185" spans="1:28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69484.756097560967</v>
      </c>
      <c r="H185" s="32"/>
      <c r="I185" s="425"/>
      <c r="J185" s="425"/>
      <c r="K185" s="425"/>
      <c r="L185" s="425">
        <f>L6</f>
        <v>17.79</v>
      </c>
      <c r="M185" s="425">
        <f t="shared" ref="M185:N185" si="122">M6</f>
        <v>7.93</v>
      </c>
      <c r="N185" s="425">
        <f t="shared" si="122"/>
        <v>9.77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1236133.8109756096</v>
      </c>
      <c r="T185" s="297">
        <f t="shared" si="117"/>
        <v>551014.11585365841</v>
      </c>
      <c r="U185" s="297">
        <f t="shared" si="118"/>
        <v>678866.06707317056</v>
      </c>
      <c r="V185" s="302">
        <f t="shared" si="119"/>
        <v>35.489999999999995</v>
      </c>
      <c r="W185" s="303">
        <f t="shared" si="120"/>
        <v>2466013.9939024383</v>
      </c>
      <c r="X185" s="268"/>
    </row>
    <row r="186" spans="1:28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1628390.32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2"/>
        <v>1628390.32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1</v>
      </c>
      <c r="W186" s="303">
        <f t="shared" si="120"/>
        <v>1628390.32</v>
      </c>
      <c r="X186" s="268"/>
    </row>
    <row r="187" spans="1:28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2"/>
        <v>355700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1</v>
      </c>
      <c r="W187" s="303">
        <f t="shared" si="120"/>
        <v>355700</v>
      </c>
      <c r="X187" s="268"/>
    </row>
    <row r="188" spans="1:28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8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8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8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8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7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7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7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7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7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7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4848797.4577656956</v>
      </c>
    </row>
    <row r="215" spans="1:27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7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118263.3526284316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80419.079787333496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0.68</v>
      </c>
      <c r="W216" s="303">
        <f t="shared" ref="W216:W222" si="149">SUM(O216:U216)</f>
        <v>80419.079787333496</v>
      </c>
      <c r="X216" s="268"/>
      <c r="Y216" s="424">
        <f>SUMIFS([13]Свод_Итого!$AQ$4:$AQ$647,[13]Свод_Итого!$C$4:$C$647,"ГРП",[13]Свод_Итого!$J$4:$J$647,"*Ю*",[13]Свод_Итого!$N$4:$N$647,"пилот",[13]Свод_Итого!$O$4:$O$647,"",[13]Свод_Итого!$F$4:$F$647,$B$4)*1000</f>
        <v>19395189.831062783</v>
      </c>
      <c r="Z216" s="1">
        <f>Y216/B12</f>
        <v>4848797.4577656956</v>
      </c>
      <c r="AA216" s="1">
        <f>Z216/O6</f>
        <v>118263.3526284316</v>
      </c>
    </row>
    <row r="217" spans="1:27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118263.3526284316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236526.70525686321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2</v>
      </c>
      <c r="W217" s="303">
        <f t="shared" si="149"/>
        <v>236526.70525686321</v>
      </c>
      <c r="X217" s="268"/>
    </row>
    <row r="218" spans="1:27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118263.3526284316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7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118263.3526284316</v>
      </c>
      <c r="H219" s="32"/>
      <c r="I219" s="425"/>
      <c r="J219" s="425"/>
      <c r="K219" s="425">
        <f>K6</f>
        <v>2.83</v>
      </c>
      <c r="L219" s="425">
        <f t="shared" ref="L219:M219" si="151">L6</f>
        <v>17.79</v>
      </c>
      <c r="M219" s="425">
        <f t="shared" si="151"/>
        <v>7.93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334685.28793846146</v>
      </c>
      <c r="S219" s="297">
        <f t="shared" si="145"/>
        <v>2103905.0432597981</v>
      </c>
      <c r="T219" s="297">
        <f t="shared" si="146"/>
        <v>937828.38634346263</v>
      </c>
      <c r="U219" s="297">
        <f t="shared" si="147"/>
        <v>0</v>
      </c>
      <c r="V219" s="302">
        <f t="shared" si="148"/>
        <v>28.549999999999997</v>
      </c>
      <c r="W219" s="303">
        <f t="shared" si="149"/>
        <v>3376418.7175417226</v>
      </c>
      <c r="X219" s="268"/>
    </row>
    <row r="220" spans="1:27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118263.3526284316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918906.2499229135</v>
      </c>
      <c r="V220" s="302">
        <f t="shared" si="148"/>
        <v>7.77</v>
      </c>
      <c r="W220" s="303">
        <f t="shared" si="149"/>
        <v>918906.2499229135</v>
      </c>
      <c r="X220" s="268"/>
    </row>
    <row r="221" spans="1:27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7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118263.3526284316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236526.70525686321</v>
      </c>
      <c r="V222" s="302">
        <f t="shared" si="148"/>
        <v>2</v>
      </c>
      <c r="W222" s="303">
        <f t="shared" si="149"/>
        <v>236526.70525686321</v>
      </c>
      <c r="X222" s="268"/>
    </row>
    <row r="223" spans="1:27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7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6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6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6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6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6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6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6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6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6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>
        <f>SUMIFS([13]Свод_Итого!$V$4:$V$647,[13]Свод_Итого!$C$4:$C$647,"ГРП",[13]Свод_Итого!$J$4:$J$647,"*Ю*",[13]Свод_Итого!$N$4:$N$647,"пилот",[13]Свод_Итого!$O$4:$O$647,"",[13]Свод_Итого!$F$4:$F$647,$B$4)*1000</f>
        <v>0</v>
      </c>
      <c r="Z233" s="1">
        <f>Y233/B12</f>
        <v>0</v>
      </c>
    </row>
    <row r="234" spans="1:26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6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6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865430.00000000012</v>
      </c>
    </row>
    <row r="237" spans="1:26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6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21108.048780487807</v>
      </c>
      <c r="H238" s="66"/>
      <c r="I238" s="426">
        <f>I6</f>
        <v>0.68</v>
      </c>
      <c r="J238" s="426">
        <f t="shared" ref="J238:N238" si="161">J6</f>
        <v>2</v>
      </c>
      <c r="K238" s="426">
        <f t="shared" si="161"/>
        <v>2.83</v>
      </c>
      <c r="L238" s="426">
        <f t="shared" si="161"/>
        <v>17.79</v>
      </c>
      <c r="M238" s="426">
        <f t="shared" si="161"/>
        <v>7.93</v>
      </c>
      <c r="N238" s="426">
        <f t="shared" si="161"/>
        <v>9.77</v>
      </c>
      <c r="O238" s="297">
        <f>H238*G238</f>
        <v>0</v>
      </c>
      <c r="P238" s="297">
        <f>I238*G238</f>
        <v>14353.47317073171</v>
      </c>
      <c r="Q238" s="297">
        <f>J238*G238</f>
        <v>42216.097560975613</v>
      </c>
      <c r="R238" s="297">
        <f>K238*G238</f>
        <v>59735.778048780492</v>
      </c>
      <c r="S238" s="297">
        <f>L238*G238</f>
        <v>375512.18780487805</v>
      </c>
      <c r="T238" s="297">
        <f>M238*G238</f>
        <v>167386.82682926831</v>
      </c>
      <c r="U238" s="297">
        <f>N238*G238</f>
        <v>206225.63658536586</v>
      </c>
      <c r="V238" s="302">
        <f>SUM(H238:N238)</f>
        <v>41</v>
      </c>
      <c r="W238" s="303">
        <f>SUM(O238:U238)</f>
        <v>865430.00000000012</v>
      </c>
      <c r="X238" s="268"/>
      <c r="Y238" s="424">
        <f>SUMIFS([13]Свод_Итого!$X$4:$X$647,[13]Свод_Итого!$C$4:$C$647,"ГРП",[13]Свод_Итого!$J$4:$J$647,"*Ю*",[13]Свод_Итого!$N$4:$N$647,"пилот",[13]Свод_Итого!$O$4:$O$647,"",[13]Свод_Итого!$F$4:$F$647,$B$4)*1000</f>
        <v>3461720.0000000005</v>
      </c>
      <c r="Z238" s="1">
        <f>Y238/B12/O6</f>
        <v>21108.048780487807</v>
      </c>
    </row>
    <row r="239" spans="1:26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6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6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6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6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6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6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6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6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6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12951563.178452034</v>
      </c>
    </row>
    <row r="249" spans="1:26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6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3758563.1784520326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3758563.1784520326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3758563.1784520326</v>
      </c>
      <c r="X250" s="268"/>
      <c r="Y250" s="424">
        <f>SUMIFS([13]Свод_Итого!$AN$4:$AN$647,[13]Свод_Итого!$C$4:$C$647,"ГРП",[13]Свод_Итого!$J$4:$J$647,"*Ю*",[13]Свод_Итого!$N$4:$N$647,"пилот",[13]Свод_Итого!$O$4:$O$647,"",[13]Свод_Итого!$F$4:$F$647,$B$4)*1000</f>
        <v>15034252.71380813</v>
      </c>
      <c r="Z250" s="1">
        <f>Y250/B12</f>
        <v>3758563.1784520326</v>
      </c>
    </row>
    <row r="251" spans="1:26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6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6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6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6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6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6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6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6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6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6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6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6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6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6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6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6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6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6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6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9193000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9193000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9193000</v>
      </c>
      <c r="X270" s="268"/>
      <c r="Y270" s="424">
        <f>SUMIFS([13]Свод_Итого!$BN$4:$BN$647,[13]Свод_Итого!$C$4:$C$647,"ГРП",[13]Свод_Итого!$J$4:$J$647,"*Ю*",[13]Свод_Итого!$N$4:$N$647,"пилот",[13]Свод_Итого!$O$4:$O$647,"",[13]Свод_Итого!$F$4:$F$647,$B$4)*1000</f>
        <v>36772000</v>
      </c>
      <c r="Z270" s="1">
        <f>Y270/B12</f>
        <v>9193000</v>
      </c>
    </row>
    <row r="271" spans="1:26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6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26185842.599949315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1200000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50</v>
      </c>
      <c r="W292" s="313">
        <f>SUM(O292:U292)</f>
        <v>1200000</v>
      </c>
      <c r="X292" s="268"/>
      <c r="Y292" s="424">
        <f>SUMIFS([13]Свод_Итого!$AI$4:$AI$647,[13]Свод_Итого!$C$4:$C$647,"ГРП",[13]Свод_Итого!$J$4:$J$647,"*Ю*",[13]Свод_Итого!$N$4:$N$647,"пилот",[13]Свод_Итого!$O$4:$O$647,"",[13]Свод_Итого!$F$4:$F$647,$B$4)*1000</f>
        <v>56148458.645131588</v>
      </c>
      <c r="Z292" s="1">
        <f>Y292/B12</f>
        <v>14037114.661282897</v>
      </c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1556180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460</v>
      </c>
      <c r="W293" s="299">
        <f t="shared" ref="W293:W306" si="224">SUM(O293:U293)</f>
        <v>1556180</v>
      </c>
      <c r="X293" s="268"/>
      <c r="Z293" s="428">
        <f>W292+W293+W294+W295</f>
        <v>10332380</v>
      </c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2322000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1200</v>
      </c>
      <c r="W294" s="299">
        <f t="shared" si="224"/>
        <v>2322000</v>
      </c>
      <c r="X294" s="268"/>
      <c r="Z294" s="428">
        <f>Z292-Z293</f>
        <v>3704734.661282897</v>
      </c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2700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5254200</v>
      </c>
      <c r="T295" s="297">
        <f t="shared" si="221"/>
        <v>0</v>
      </c>
      <c r="U295" s="296">
        <f t="shared" si="222"/>
        <v>0</v>
      </c>
      <c r="V295" s="298">
        <f t="shared" si="223"/>
        <v>2700</v>
      </c>
      <c r="W295" s="299">
        <f t="shared" si="224"/>
        <v>5254200</v>
      </c>
      <c r="X295" s="268"/>
      <c r="Z295" s="1">
        <f>Z294/V299</f>
        <v>779.94413921745195</v>
      </c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779.94413921745195</v>
      </c>
      <c r="H299" s="32"/>
      <c r="I299" s="33"/>
      <c r="J299" s="33"/>
      <c r="K299" s="33"/>
      <c r="L299" s="33"/>
      <c r="M299" s="33"/>
      <c r="N299" s="33">
        <f>N7+I11</f>
        <v>4750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3704734.6612828965</v>
      </c>
      <c r="V299" s="298">
        <f t="shared" si="223"/>
        <v>4750</v>
      </c>
      <c r="W299" s="299">
        <f t="shared" si="224"/>
        <v>3704734.6612828965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6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6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6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6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1155000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1155000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1155000</v>
      </c>
      <c r="X308" s="268"/>
      <c r="Y308" s="424">
        <f>SUMIFS([13]Свод_Итого!$AL$4:$AL$647,[13]Свод_Итого!$C$4:$C$647,"ГРП",[13]Свод_Итого!$J$4:$J$647,"*Ю*",[13]Свод_Итого!$N$4:$N$647,"пилот",[13]Свод_Итого!$O$4:$O$647,"",[13]Свод_Итого!$F$4:$F$647,$B$4)*1000</f>
        <v>4620000</v>
      </c>
      <c r="Z308" s="1">
        <f>Y308/B12</f>
        <v>1155000</v>
      </c>
    </row>
    <row r="309" spans="1:26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7588141.8254098371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7588141.8254098371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7588141.8254098371</v>
      </c>
      <c r="X309" s="268"/>
      <c r="Y309" s="424">
        <f>SUMIFS([13]Свод_Итого!$AH$4:$AH$647,[13]Свод_Итого!$C$4:$C$647,"ГРП",[13]Свод_Итого!$J$4:$J$647,"*Ю*",[13]Свод_Итого!$N$4:$N$647,"пилот",[13]Свод_Итого!$O$4:$O$647,"",[13]Свод_Итого!$F$4:$F$647,$B$4)*1000</f>
        <v>30352567.301639348</v>
      </c>
      <c r="Z309" s="1">
        <f>Y309/B12</f>
        <v>7588141.8254098371</v>
      </c>
    </row>
    <row r="310" spans="1:26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3405586.1132565793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3405586.1132565793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3405586.1132565793</v>
      </c>
      <c r="X310" s="268"/>
      <c r="Y310" s="424">
        <f>SUMIFS([13]Свод_Итого!$BO$4:$BO$647,[13]Свод_Итого!$C$4:$C$647,"ГРП",[13]Свод_Итого!$J$4:$J$647,"*Ю*",[13]Свод_Итого!$N$4:$N$647,"пилот",[13]Свод_Итого!$O$4:$O$647,"",[13]Свод_Итого!$F$4:$F$647,$B$4)*1000</f>
        <v>13622344.453026317</v>
      </c>
      <c r="Z310" s="1">
        <f>Y310/B12</f>
        <v>3405586.1132565793</v>
      </c>
    </row>
    <row r="311" spans="1:26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6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6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6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6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6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6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6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6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6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6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6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6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2280384.7294484908</v>
      </c>
    </row>
    <row r="324" spans="1:26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6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2088084.729448491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2088084.729448491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2088084.729448491</v>
      </c>
      <c r="X325" s="268"/>
      <c r="Y325" s="424">
        <f>SUMIFS([13]Свод_Итого!$AF$4:$AF$647,[13]Свод_Итого!$C$4:$C$647,"ГРП",[13]Свод_Итого!$J$4:$J$647,"*Ю*",[13]Свод_Итого!$N$4:$N$647,"пилот",[13]Свод_Итого!$O$4:$O$647,"",[13]Свод_Итого!$F$4:$F$647,$B$4)*1000</f>
        <v>8352338.917793964</v>
      </c>
      <c r="Z325" s="1">
        <f>Y325/B12</f>
        <v>2088084.729448491</v>
      </c>
    </row>
    <row r="326" spans="1:26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192300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192300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192300</v>
      </c>
      <c r="X326" s="268"/>
      <c r="Y326" s="424">
        <f>SUMIFS([13]Свод_Итого!$AE$4:$AE$647,[13]Свод_Итого!$C$4:$C$647,"ГРП",[13]Свод_Итого!$J$4:$J$647,"*Ю*",[13]Свод_Итого!$N$4:$N$647,"пилот",[13]Свод_Итого!$O$4:$O$647,"",[13]Свод_Итого!$F$4:$F$647,$B$4)*1000</f>
        <v>769200</v>
      </c>
      <c r="Z326" s="1">
        <f>Y326/B12</f>
        <v>192300</v>
      </c>
    </row>
    <row r="327" spans="1:26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6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6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6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6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6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6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6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6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6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7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7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7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7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7" s="259" customFormat="1">
      <c r="A341" s="257"/>
      <c r="B341" s="258"/>
      <c r="C341" s="205" t="s">
        <v>107</v>
      </c>
      <c r="D341" s="206">
        <f>W341</f>
        <v>146998161.58602718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42268394.184566945</v>
      </c>
      <c r="P341" s="271">
        <f t="shared" si="236"/>
        <v>1381899.3055541883</v>
      </c>
      <c r="Q341" s="271">
        <f t="shared" si="236"/>
        <v>2778728.2047509523</v>
      </c>
      <c r="R341" s="271">
        <f t="shared" si="236"/>
        <v>4152432.2685380992</v>
      </c>
      <c r="S341" s="271">
        <f t="shared" si="236"/>
        <v>22283387.228328496</v>
      </c>
      <c r="T341" s="271">
        <f t="shared" si="236"/>
        <v>8510524.829026388</v>
      </c>
      <c r="U341" s="271">
        <f t="shared" si="236"/>
        <v>6827725.0728504676</v>
      </c>
      <c r="V341" s="271"/>
      <c r="W341" s="272">
        <f>SUM(W73:W329)</f>
        <v>146998161.58602718</v>
      </c>
      <c r="X341" s="273"/>
    </row>
    <row r="342" spans="1:27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7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79591943.901889533</v>
      </c>
    </row>
    <row r="344" spans="1:27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7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52495500</v>
      </c>
      <c r="H345" s="66">
        <v>1</v>
      </c>
      <c r="I345" s="62"/>
      <c r="J345" s="62"/>
      <c r="K345" s="62"/>
      <c r="L345" s="62"/>
      <c r="M345" s="62"/>
      <c r="N345" s="62"/>
      <c r="O345" s="297">
        <f t="shared" ref="O345:O355" si="237">H345*G345</f>
        <v>52495500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1</v>
      </c>
      <c r="W345" s="303">
        <f>SUM(O345:U345)</f>
        <v>52495500</v>
      </c>
      <c r="X345" s="268"/>
      <c r="Y345" s="424">
        <f>SUMIFS([13]Свод_Итого!$AW$4:$AW$647,[13]Свод_Итого!$C$4:$C$647,"ГРП",[13]Свод_Итого!$J$4:$J$647,"*Ю*",[13]Свод_Итого!$N$4:$N$647,"пилот",[13]Свод_Итого!$O$4:$O$647,"",[13]Свод_Итого!$F$4:$F$647,$B$4)*1000</f>
        <v>209982000</v>
      </c>
      <c r="Z345" s="1">
        <f>Y345/$B$12</f>
        <v>52495500</v>
      </c>
    </row>
    <row r="346" spans="1:27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11200000</v>
      </c>
      <c r="H346" s="66">
        <v>1</v>
      </c>
      <c r="I346" s="62"/>
      <c r="J346" s="62"/>
      <c r="K346" s="62"/>
      <c r="L346" s="62"/>
      <c r="M346" s="62"/>
      <c r="N346" s="62"/>
      <c r="O346" s="297">
        <f t="shared" si="237"/>
        <v>11200000</v>
      </c>
      <c r="P346" s="297"/>
      <c r="Q346" s="297"/>
      <c r="R346" s="297"/>
      <c r="S346" s="297"/>
      <c r="T346" s="297"/>
      <c r="U346" s="297"/>
      <c r="V346" s="302">
        <f t="shared" si="238"/>
        <v>1</v>
      </c>
      <c r="W346" s="303">
        <f t="shared" ref="W346:W355" si="239">SUM(O346:U346)</f>
        <v>11200000</v>
      </c>
      <c r="X346" s="268"/>
      <c r="Y346" s="424">
        <f>SUMIFS([13]Свод_Итого!$BF$4:$BF$647,[13]Свод_Итого!$C$4:$C$647,"ГРП",[13]Свод_Итого!$J$4:$J$647,"*Ю*",[13]Свод_Итого!$N$4:$N$647,"пилот",[13]Свод_Итого!$O$4:$O$647,"",[13]Свод_Итого!$F$4:$F$647,$B$4)*1000</f>
        <v>44800000</v>
      </c>
      <c r="Z346" s="1">
        <f t="shared" ref="Z346:Z355" si="240">Y346/$B$12</f>
        <v>11200000</v>
      </c>
    </row>
    <row r="347" spans="1:27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18914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4879812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4879812</v>
      </c>
      <c r="X347" s="268"/>
      <c r="Y347" s="424">
        <f>SUMIFS([13]Свод_Итого!$BB$4:$BB$647,[13]Свод_Итого!$C$4:$C$647,"ГРП",[13]Свод_Итого!$J$4:$J$647,"*Ю*",[13]Свод_Итого!$N$4:$N$647,"пилот",[13]Свод_Итого!$O$4:$O$647,"",[13]Свод_Итого!$F$4:$F$647,$B$4)*1000</f>
        <v>19519248</v>
      </c>
      <c r="Z347" s="1">
        <f t="shared" si="240"/>
        <v>4879812</v>
      </c>
      <c r="AA347" s="1">
        <f>Z347/V347</f>
        <v>18914</v>
      </c>
    </row>
    <row r="348" spans="1:27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>
        <f>'Перв. скв '!Y348</f>
        <v>0</v>
      </c>
      <c r="Z348" s="1">
        <f t="shared" si="240"/>
        <v>0</v>
      </c>
    </row>
    <row r="349" spans="1:27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>
        <f>'Перв. скв '!Y349</f>
        <v>0</v>
      </c>
      <c r="Z349" s="1">
        <f t="shared" si="240"/>
        <v>0</v>
      </c>
    </row>
    <row r="350" spans="1:27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AA350</f>
        <v>45175.75</v>
      </c>
      <c r="H350" s="66">
        <v>100</v>
      </c>
      <c r="I350" s="62"/>
      <c r="J350" s="62"/>
      <c r="K350" s="62"/>
      <c r="L350" s="62"/>
      <c r="M350" s="62"/>
      <c r="N350" s="62"/>
      <c r="O350" s="297">
        <f t="shared" si="237"/>
        <v>4517575</v>
      </c>
      <c r="P350" s="297"/>
      <c r="Q350" s="297"/>
      <c r="R350" s="297"/>
      <c r="S350" s="297"/>
      <c r="T350" s="297"/>
      <c r="U350" s="297"/>
      <c r="V350" s="302">
        <f t="shared" si="238"/>
        <v>100</v>
      </c>
      <c r="W350" s="303">
        <f t="shared" si="239"/>
        <v>4517575</v>
      </c>
      <c r="X350" s="268"/>
      <c r="Y350" s="424">
        <f>SUMIFS([13]Свод_Итого!$AY$4:$AY$647,[13]Свод_Итого!$C$4:$C$647,"ГРП",[13]Свод_Итого!$J$4:$J$647,"*Ю*",[13]Свод_Итого!$N$4:$N$647,"пилот",[13]Свод_Итого!$O$4:$O$647,"",[13]Свод_Итого!$F$4:$F$647,$B$4)*1000</f>
        <v>18070300</v>
      </c>
      <c r="Z350" s="1">
        <f t="shared" si="240"/>
        <v>4517575</v>
      </c>
      <c r="AA350" s="1">
        <f>Z350/V350</f>
        <v>45175.75</v>
      </c>
    </row>
    <row r="351" spans="1:27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>
        <f>'Перв. скв '!Y351</f>
        <v>0</v>
      </c>
      <c r="Z351" s="1">
        <f t="shared" si="240"/>
        <v>0</v>
      </c>
    </row>
    <row r="352" spans="1:27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>
        <f>'Перв. скв '!Y352</f>
        <v>0</v>
      </c>
      <c r="Z352" s="1">
        <f t="shared" si="240"/>
        <v>0</v>
      </c>
    </row>
    <row r="353" spans="1:27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6144824.3437499991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6144824.3437499991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6144824.3437499991</v>
      </c>
      <c r="X353" s="268"/>
      <c r="Y353" s="424">
        <f>SUMIFS([13]Свод_Итого!$BP$4:$BP$647,[13]Свод_Итого!$C$4:$C$647,"ГРП",[13]Свод_Итого!$J$4:$J$647,"*Ю*",[13]Свод_Итого!$N$4:$N$647,"пилот",[13]Свод_Итого!$O$4:$O$647,"",[13]Свод_Итого!$F$4:$F$647,$B$4)*1000</f>
        <v>24579297.374999996</v>
      </c>
      <c r="Z353" s="1">
        <f t="shared" si="240"/>
        <v>6144824.3437499991</v>
      </c>
    </row>
    <row r="354" spans="1:27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22490.95607235143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354232.55813953502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354232.55813953502</v>
      </c>
      <c r="X354" s="268"/>
      <c r="Y354" s="424">
        <f>SUMIFS([13]Свод_Итого!$BQ$4:$BQ$647,[13]Свод_Итого!$C$4:$C$647,"ГРП",[13]Свод_Итого!$J$4:$J$647,"*Ю*",[13]Свод_Итого!$N$4:$N$647,"пилот",[13]Свод_Итого!$O$4:$O$647,"",[13]Свод_Итого!$F$4:$F$647,$B$4)*1000</f>
        <v>1416930.2325581401</v>
      </c>
      <c r="Z354" s="1">
        <f t="shared" si="240"/>
        <v>354232.55813953502</v>
      </c>
      <c r="AA354" s="1">
        <f>Z354/V354</f>
        <v>22490.95607235143</v>
      </c>
    </row>
    <row r="355" spans="1:27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>
        <f>'Перв. скв '!Y355</f>
        <v>0</v>
      </c>
      <c r="Z355" s="1">
        <f t="shared" si="240"/>
        <v>0</v>
      </c>
    </row>
    <row r="356" spans="1:27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2">SUM(H356:N356)</f>
        <v>0</v>
      </c>
      <c r="W356" s="303">
        <f t="shared" ref="W356:W359" si="243">SUM(O356:U356)</f>
        <v>0</v>
      </c>
      <c r="X356" s="268"/>
    </row>
    <row r="357" spans="1:27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1"/>
        <v>0</v>
      </c>
      <c r="P357" s="297"/>
      <c r="Q357" s="297"/>
      <c r="R357" s="297"/>
      <c r="S357" s="297"/>
      <c r="T357" s="297"/>
      <c r="U357" s="297"/>
      <c r="V357" s="302">
        <f t="shared" si="242"/>
        <v>0</v>
      </c>
      <c r="W357" s="303">
        <f t="shared" si="243"/>
        <v>0</v>
      </c>
      <c r="X357" s="268"/>
    </row>
    <row r="358" spans="1:27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1"/>
        <v>0</v>
      </c>
      <c r="P358" s="297"/>
      <c r="Q358" s="297"/>
      <c r="R358" s="297"/>
      <c r="S358" s="297"/>
      <c r="T358" s="297"/>
      <c r="U358" s="297"/>
      <c r="V358" s="302">
        <f t="shared" si="242"/>
        <v>0</v>
      </c>
      <c r="W358" s="303">
        <f t="shared" si="243"/>
        <v>0</v>
      </c>
      <c r="X358" s="268"/>
    </row>
    <row r="359" spans="1:27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1"/>
        <v>0</v>
      </c>
      <c r="P359" s="297"/>
      <c r="Q359" s="297"/>
      <c r="R359" s="297"/>
      <c r="S359" s="297"/>
      <c r="T359" s="297"/>
      <c r="U359" s="297"/>
      <c r="V359" s="302">
        <f t="shared" si="242"/>
        <v>0</v>
      </c>
      <c r="W359" s="303">
        <f t="shared" si="243"/>
        <v>0</v>
      </c>
      <c r="X359" s="268"/>
    </row>
    <row r="360" spans="1:27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7" s="259" customFormat="1">
      <c r="A361" s="257"/>
      <c r="B361" s="258"/>
      <c r="C361" s="205" t="s">
        <v>117</v>
      </c>
      <c r="D361" s="206">
        <f>W361</f>
        <v>79591943.901889533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79591943.901889533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79591943.901889533</v>
      </c>
      <c r="X361" s="273"/>
    </row>
    <row r="362" spans="1:27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7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7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7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7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7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7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228150884.18681672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4">O341+O361+O69+O367</f>
        <v>123421116.78535648</v>
      </c>
      <c r="P369" s="271">
        <f t="shared" si="244"/>
        <v>1381899.3055541883</v>
      </c>
      <c r="Q369" s="271">
        <f t="shared" si="244"/>
        <v>2778728.2047509523</v>
      </c>
      <c r="R369" s="271">
        <f t="shared" si="244"/>
        <v>4152432.2685380992</v>
      </c>
      <c r="S369" s="271">
        <f t="shared" si="244"/>
        <v>22283387.228328496</v>
      </c>
      <c r="T369" s="271">
        <f t="shared" si="244"/>
        <v>8510524.829026388</v>
      </c>
      <c r="U369" s="271">
        <f t="shared" si="244"/>
        <v>6827725.0728504676</v>
      </c>
      <c r="V369" s="271"/>
      <c r="W369" s="272">
        <f>W341+W361+W69+W367</f>
        <v>228150884.18681672</v>
      </c>
      <c r="X369" s="274">
        <f>X18+X71+X103+X120+X153+X170+X202+X214+X231+X236+X248+X291+X323+X343+X363</f>
        <v>228150884.18681672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O6 O9">
    <cfRule type="cellIs" dxfId="6" priority="3" stopIfTrue="1" operator="equal">
      <formula>0</formula>
    </cfRule>
  </conditionalFormatting>
  <conditionalFormatting sqref="H6:N7">
    <cfRule type="cellIs" dxfId="5" priority="2" stopIfTrue="1" operator="equal">
      <formula>0</formula>
    </cfRule>
  </conditionalFormatting>
  <conditionalFormatting sqref="H8:N9">
    <cfRule type="cellIs" dxfId="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  <pageSetUpPr fitToPage="1"/>
  </sheetPr>
  <dimension ref="A1:AB369"/>
  <sheetViews>
    <sheetView topLeftCell="A4" zoomScale="85" zoomScaleNormal="85" workbookViewId="0">
      <pane xSplit="7" ySplit="14" topLeftCell="U18" activePane="bottomRight" state="frozen"/>
      <selection activeCell="B5" sqref="B5"/>
      <selection pane="topRight" activeCell="B5" sqref="B5"/>
      <selection pane="bottomLeft" activeCell="B5" sqref="B5"/>
      <selection pane="bottomRight" activeCell="D9" sqref="D9"/>
    </sheetView>
  </sheetViews>
  <sheetFormatPr defaultColWidth="9.140625" defaultRowHeight="15" outlineLevelRow="1"/>
  <cols>
    <col min="1" max="1" width="5.5703125" style="1" customWidth="1"/>
    <col min="2" max="2" width="9.5703125" style="1" bestFit="1" customWidth="1"/>
    <col min="3" max="3" width="35.2851562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1.28515625" style="1" bestFit="1" customWidth="1"/>
    <col min="26" max="26" width="11.42578125" style="1" bestFit="1" customWidth="1"/>
    <col min="27" max="27" width="9.140625" style="1"/>
    <col min="28" max="28" width="10.425781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>
        <v>3</v>
      </c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365333919.77337569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418">
        <v>0</v>
      </c>
      <c r="I6" s="418">
        <v>0.68</v>
      </c>
      <c r="J6" s="418">
        <v>2</v>
      </c>
      <c r="K6" s="418">
        <v>2.83</v>
      </c>
      <c r="L6" s="418">
        <v>52.79</v>
      </c>
      <c r="M6" s="418">
        <v>7.93</v>
      </c>
      <c r="N6" s="418">
        <v>9.77</v>
      </c>
      <c r="O6" s="323">
        <f>SUM(I6:N6)</f>
        <v>75.999999999999986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'!$C$43," ",'Титул '!$D$43," ",'Титул '!$E$43," ",'Титул '!$F$43," ",'Титул '!$G$43," ",'Титул '!$H$43," ",'Титул '!$J$43," ",'Титул '!$I$43)</f>
        <v xml:space="preserve">ГС ЮРА      </v>
      </c>
      <c r="E7" s="324">
        <f>W69</f>
        <v>1540081.93</v>
      </c>
      <c r="F7" s="526" t="s">
        <v>140</v>
      </c>
      <c r="G7" s="526"/>
      <c r="H7" s="418"/>
      <c r="I7" s="420">
        <v>50</v>
      </c>
      <c r="J7" s="420">
        <v>460</v>
      </c>
      <c r="K7" s="420">
        <v>1200</v>
      </c>
      <c r="L7" s="420">
        <v>2800</v>
      </c>
      <c r="M7" s="420"/>
      <c r="N7" s="420">
        <v>3800</v>
      </c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419">
        <v>3009</v>
      </c>
      <c r="E8" s="325" t="s">
        <v>123</v>
      </c>
      <c r="F8" s="526" t="s">
        <v>47</v>
      </c>
      <c r="G8" s="526"/>
      <c r="H8" s="419"/>
      <c r="I8" s="418">
        <v>490</v>
      </c>
      <c r="J8" s="418">
        <v>393.7</v>
      </c>
      <c r="K8" s="419">
        <v>295.3</v>
      </c>
      <c r="L8" s="418">
        <v>220.7</v>
      </c>
      <c r="M8" s="418"/>
      <c r="N8" s="419">
        <v>152.4</v>
      </c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201217931.9732362</v>
      </c>
      <c r="F9" s="526" t="s">
        <v>48</v>
      </c>
      <c r="G9" s="526"/>
      <c r="H9" s="419"/>
      <c r="I9" s="418">
        <v>630</v>
      </c>
      <c r="J9" s="418">
        <v>324</v>
      </c>
      <c r="K9" s="419">
        <v>245</v>
      </c>
      <c r="L9" s="418">
        <v>178</v>
      </c>
      <c r="M9" s="418"/>
      <c r="N9" s="419">
        <v>114</v>
      </c>
      <c r="O9" s="323">
        <f>D8</f>
        <v>3009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8">
        <f>AVERAGEIFS([13]Свод_Итого!$P$4:$P$647,[13]Свод_Итого!$J$4:$J$647,"*Ю*",[13]Свод_Итого!$N$4:$N$647,"пилот",[13]Свод_Итого!$O$4:$O$647,"керн",[13]Свод_Итого!$F$4:$F$647,$B$4)</f>
        <v>74</v>
      </c>
      <c r="C11" s="321" t="s">
        <v>130</v>
      </c>
      <c r="D11" s="329" t="str">
        <f>'Титул '!$K$15</f>
        <v>да</v>
      </c>
      <c r="E11" s="324">
        <f>W361</f>
        <v>162575905.87013951</v>
      </c>
      <c r="F11" s="526" t="s">
        <v>141</v>
      </c>
      <c r="G11" s="526"/>
      <c r="H11" s="422">
        <v>1500</v>
      </c>
      <c r="I11" s="422">
        <v>1050</v>
      </c>
      <c r="J11" s="422"/>
      <c r="K11" s="422">
        <v>1000</v>
      </c>
      <c r="L11" s="422"/>
      <c r="M11" s="422">
        <v>200</v>
      </c>
      <c r="N11" s="423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8">
        <f>COUNTIFS([13]Свод_Итого!$J$4:$J$647,"*Ю*",[13]Свод_Итого!$N$4:$N$647,"пилот",[13]Свод_Итого!$O$4:$O$647,"керн",[13]Свод_Итого!$F$4:$F$647,$B$4)</f>
        <v>1</v>
      </c>
      <c r="C12" s="321" t="s">
        <v>169</v>
      </c>
      <c r="D12" s="323">
        <f>'Титул '!I43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1540081.93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6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6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6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6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6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6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6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6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6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Z41</f>
        <v>1540081.93</v>
      </c>
      <c r="H41" s="32">
        <v>1</v>
      </c>
      <c r="I41" s="385"/>
      <c r="J41" s="385"/>
      <c r="K41" s="385"/>
      <c r="L41" s="385"/>
      <c r="M41" s="385"/>
      <c r="N41" s="385"/>
      <c r="O41" s="296">
        <f t="shared" si="0"/>
        <v>1540081.93</v>
      </c>
      <c r="P41" s="296"/>
      <c r="Q41" s="296"/>
      <c r="R41" s="296"/>
      <c r="S41" s="296"/>
      <c r="T41" s="296"/>
      <c r="U41" s="296"/>
      <c r="V41" s="298">
        <f t="shared" si="6"/>
        <v>1</v>
      </c>
      <c r="W41" s="299">
        <f t="shared" si="7"/>
        <v>1540081.93</v>
      </c>
      <c r="X41" s="268"/>
      <c r="Y41" s="424">
        <f>SUMIFS([13]Свод_Итого!$W$4:$W$647,[13]Свод_Итого!$J$4:$J$647,"*Ю*",[13]Свод_Итого!$N$4:$N$647,"пилот",[13]Свод_Итого!$O$4:$O$647,"керн",[13]Свод_Итого!$F$4:$F$647,$B$4)*1000-Y31-Y34</f>
        <v>1540081.93</v>
      </c>
      <c r="Z41" s="1">
        <f>Y41/B12</f>
        <v>1540081.93</v>
      </c>
    </row>
    <row r="42" spans="1:26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6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6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6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6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6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6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7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7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7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7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7" s="161" customFormat="1" ht="16.5" thickTop="1" thickBot="1">
      <c r="A69" s="203"/>
      <c r="B69" s="204"/>
      <c r="C69" s="205" t="s">
        <v>116</v>
      </c>
      <c r="D69" s="206">
        <f>W69</f>
        <v>1540081.93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1540081.93</v>
      </c>
      <c r="P69" s="271"/>
      <c r="Q69" s="271"/>
      <c r="R69" s="271"/>
      <c r="S69" s="271"/>
      <c r="T69" s="271"/>
      <c r="U69" s="271"/>
      <c r="V69" s="271"/>
      <c r="W69" s="272">
        <f>SUM(W20:W68)</f>
        <v>1540081.93</v>
      </c>
      <c r="X69" s="273"/>
    </row>
    <row r="70" spans="1:27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7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103512013.66352002</v>
      </c>
    </row>
    <row r="72" spans="1:27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7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Z74</f>
        <v>1161004.1637042109</v>
      </c>
      <c r="H73" s="16"/>
      <c r="I73" s="13">
        <f>I$6</f>
        <v>0.68</v>
      </c>
      <c r="J73" s="13">
        <f t="shared" ref="J73:N73" si="11">J$6</f>
        <v>2</v>
      </c>
      <c r="K73" s="13">
        <f t="shared" si="11"/>
        <v>2.83</v>
      </c>
      <c r="L73" s="13">
        <f t="shared" si="11"/>
        <v>52.79</v>
      </c>
      <c r="M73" s="13">
        <f t="shared" si="11"/>
        <v>7.93</v>
      </c>
      <c r="N73" s="13">
        <f t="shared" si="11"/>
        <v>9.77</v>
      </c>
      <c r="O73" s="297">
        <f>H73*G73</f>
        <v>0</v>
      </c>
      <c r="P73" s="297">
        <f>I73*G73</f>
        <v>789482.83131886343</v>
      </c>
      <c r="Q73" s="297">
        <f>J73*G73</f>
        <v>2322008.3274084218</v>
      </c>
      <c r="R73" s="297">
        <f>K73*G73</f>
        <v>3285641.783282917</v>
      </c>
      <c r="S73" s="297">
        <f>L73*G73</f>
        <v>61289409.801945291</v>
      </c>
      <c r="T73" s="297">
        <f>M73*G73</f>
        <v>9206763.0181743912</v>
      </c>
      <c r="U73" s="297">
        <f>N73*G73</f>
        <v>11343010.67939014</v>
      </c>
      <c r="V73" s="302">
        <f>SUM(H73:N73)</f>
        <v>75.999999999999986</v>
      </c>
      <c r="W73" s="303">
        <f>SUM(O73:U73)</f>
        <v>88236316.441520035</v>
      </c>
      <c r="X73" s="268"/>
      <c r="Y73" s="424">
        <f>SUMIFS([13]Свод_Итого!$T$4:$T$647,[13]Свод_Итого!$J$4:$J$647,"*Ю*",[13]Свод_Итого!$N$4:$N$647,"пилот",[13]Свод_Итого!$O$4:$O$647,"керн",[13]Свод_Итого!$F$4:$F$647,$B$4)*1000</f>
        <v>96133473.401519999</v>
      </c>
      <c r="Z73" s="1">
        <f>Y73/O6/B12</f>
        <v>1264914.1237042109</v>
      </c>
    </row>
    <row r="74" spans="1:27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2">SUM(H74:N74)</f>
        <v>0</v>
      </c>
      <c r="W74" s="303">
        <f t="shared" ref="W74:W102" si="13">SUM(O74:U74)</f>
        <v>0</v>
      </c>
      <c r="X74" s="268"/>
      <c r="Z74" s="1">
        <f>Z73-AA78</f>
        <v>1161004.1637042109</v>
      </c>
    </row>
    <row r="75" spans="1:27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2"/>
        <v>0</v>
      </c>
      <c r="W75" s="303">
        <f t="shared" si="13"/>
        <v>0</v>
      </c>
      <c r="X75" s="268"/>
    </row>
    <row r="76" spans="1:27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2"/>
        <v>0</v>
      </c>
      <c r="W76" s="303">
        <f t="shared" si="13"/>
        <v>0</v>
      </c>
      <c r="X76" s="268"/>
    </row>
    <row r="77" spans="1:27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AA78</f>
        <v>103909.95999999999</v>
      </c>
      <c r="H77" s="13"/>
      <c r="I77" s="13">
        <f>I$6</f>
        <v>0.68</v>
      </c>
      <c r="J77" s="13">
        <f t="shared" ref="J77:N77" si="14">J$6</f>
        <v>2</v>
      </c>
      <c r="K77" s="13">
        <f t="shared" si="14"/>
        <v>2.83</v>
      </c>
      <c r="L77" s="13">
        <f t="shared" si="14"/>
        <v>52.79</v>
      </c>
      <c r="M77" s="13">
        <f t="shared" si="14"/>
        <v>7.93</v>
      </c>
      <c r="N77" s="13">
        <f t="shared" si="14"/>
        <v>9.77</v>
      </c>
      <c r="O77" s="297">
        <f>H77*G77</f>
        <v>0</v>
      </c>
      <c r="P77" s="297">
        <f>I77*G77</f>
        <v>70658.772800000006</v>
      </c>
      <c r="Q77" s="297">
        <f>J77*G77</f>
        <v>207819.91999999998</v>
      </c>
      <c r="R77" s="297">
        <f>K77*G77</f>
        <v>294065.18679999997</v>
      </c>
      <c r="S77" s="297">
        <f>L77*G77</f>
        <v>5485406.788399999</v>
      </c>
      <c r="T77" s="297">
        <f>M77*G77</f>
        <v>824005.98279999988</v>
      </c>
      <c r="U77" s="297">
        <f>N77*G77</f>
        <v>1015200.3091999999</v>
      </c>
      <c r="V77" s="302">
        <f t="shared" si="12"/>
        <v>75.999999999999986</v>
      </c>
      <c r="W77" s="303">
        <f t="shared" si="13"/>
        <v>7897156.959999999</v>
      </c>
      <c r="X77" s="268"/>
    </row>
    <row r="78" spans="1:27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3"/>
      <c r="J78" s="13"/>
      <c r="K78" s="13"/>
      <c r="L78" s="13"/>
      <c r="M78" s="13"/>
      <c r="N78" s="13"/>
      <c r="O78" s="297">
        <f t="shared" ref="O78:O102" si="15">H78*G78</f>
        <v>0</v>
      </c>
      <c r="P78" s="297">
        <f t="shared" ref="P78:P102" si="16">I78*G78</f>
        <v>0</v>
      </c>
      <c r="Q78" s="297">
        <f t="shared" ref="Q78:Q102" si="17">J78*G78</f>
        <v>0</v>
      </c>
      <c r="R78" s="297">
        <f t="shared" ref="R78:R102" si="18">K78*G78</f>
        <v>0</v>
      </c>
      <c r="S78" s="297">
        <f t="shared" ref="S78:S102" si="19">L78*G78</f>
        <v>0</v>
      </c>
      <c r="T78" s="297">
        <f t="shared" ref="T78:T102" si="20">M78*G78</f>
        <v>0</v>
      </c>
      <c r="U78" s="297">
        <f t="shared" ref="U78:U102" si="21">N78*G78</f>
        <v>0</v>
      </c>
      <c r="V78" s="302">
        <f t="shared" si="12"/>
        <v>0</v>
      </c>
      <c r="W78" s="303">
        <f t="shared" si="13"/>
        <v>0</v>
      </c>
      <c r="X78" s="268"/>
      <c r="AA78" s="1">
        <f>103.90996*1000</f>
        <v>103909.95999999999</v>
      </c>
    </row>
    <row r="79" spans="1:27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Z79</f>
        <v>7378540.2620000001</v>
      </c>
      <c r="H79" s="13">
        <v>1</v>
      </c>
      <c r="I79" s="13"/>
      <c r="J79" s="13"/>
      <c r="K79" s="13"/>
      <c r="L79" s="13"/>
      <c r="M79" s="13"/>
      <c r="N79" s="13"/>
      <c r="O79" s="297">
        <f t="shared" si="15"/>
        <v>7378540.2620000001</v>
      </c>
      <c r="P79" s="297">
        <f t="shared" si="16"/>
        <v>0</v>
      </c>
      <c r="Q79" s="297">
        <f t="shared" si="17"/>
        <v>0</v>
      </c>
      <c r="R79" s="297">
        <f t="shared" si="18"/>
        <v>0</v>
      </c>
      <c r="S79" s="297">
        <f t="shared" si="19"/>
        <v>0</v>
      </c>
      <c r="T79" s="297">
        <f t="shared" si="20"/>
        <v>0</v>
      </c>
      <c r="U79" s="297">
        <f t="shared" si="21"/>
        <v>0</v>
      </c>
      <c r="V79" s="302">
        <f t="shared" si="12"/>
        <v>1</v>
      </c>
      <c r="W79" s="303">
        <f t="shared" si="13"/>
        <v>7378540.2620000001</v>
      </c>
      <c r="X79" s="268"/>
      <c r="Y79" s="424">
        <f>SUMIFS([13]Свод_Итого!$BH$4:$BH$647,[13]Свод_Итого!$J$4:$J$647,"*Ю*",[13]Свод_Итого!$N$4:$N$647,"пилот",[13]Свод_Итого!$O$4:$O$647,"керн",[13]Свод_Итого!$F$4:$F$647,$B$4)*1000</f>
        <v>7378540.2620000001</v>
      </c>
      <c r="Z79" s="1">
        <f>Y79/B12</f>
        <v>7378540.2620000001</v>
      </c>
    </row>
    <row r="80" spans="1:27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5"/>
        <v>0</v>
      </c>
      <c r="P80" s="297">
        <f t="shared" si="16"/>
        <v>0</v>
      </c>
      <c r="Q80" s="297">
        <f t="shared" si="17"/>
        <v>0</v>
      </c>
      <c r="R80" s="297">
        <f t="shared" si="18"/>
        <v>0</v>
      </c>
      <c r="S80" s="297">
        <f t="shared" si="19"/>
        <v>0</v>
      </c>
      <c r="T80" s="297">
        <f t="shared" si="20"/>
        <v>0</v>
      </c>
      <c r="U80" s="297">
        <f t="shared" si="21"/>
        <v>0</v>
      </c>
      <c r="V80" s="302">
        <f t="shared" si="12"/>
        <v>0</v>
      </c>
      <c r="W80" s="303">
        <f t="shared" si="13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5"/>
        <v>0</v>
      </c>
      <c r="P81" s="297">
        <f t="shared" si="16"/>
        <v>0</v>
      </c>
      <c r="Q81" s="297">
        <f t="shared" si="17"/>
        <v>0</v>
      </c>
      <c r="R81" s="297">
        <f t="shared" si="18"/>
        <v>0</v>
      </c>
      <c r="S81" s="297">
        <f t="shared" si="19"/>
        <v>0</v>
      </c>
      <c r="T81" s="297">
        <f t="shared" si="20"/>
        <v>0</v>
      </c>
      <c r="U81" s="297">
        <f t="shared" si="21"/>
        <v>0</v>
      </c>
      <c r="V81" s="302">
        <f t="shared" si="12"/>
        <v>0</v>
      </c>
      <c r="W81" s="303">
        <f t="shared" si="13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5"/>
        <v>0</v>
      </c>
      <c r="P82" s="297">
        <f t="shared" si="16"/>
        <v>0</v>
      </c>
      <c r="Q82" s="297">
        <f t="shared" si="17"/>
        <v>0</v>
      </c>
      <c r="R82" s="297">
        <f t="shared" si="18"/>
        <v>0</v>
      </c>
      <c r="S82" s="297">
        <f t="shared" si="19"/>
        <v>0</v>
      </c>
      <c r="T82" s="297">
        <f t="shared" si="20"/>
        <v>0</v>
      </c>
      <c r="U82" s="297">
        <f t="shared" si="21"/>
        <v>0</v>
      </c>
      <c r="V82" s="302">
        <f t="shared" si="12"/>
        <v>0</v>
      </c>
      <c r="W82" s="303">
        <f t="shared" si="13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5"/>
        <v>0</v>
      </c>
      <c r="P83" s="297">
        <f t="shared" si="16"/>
        <v>0</v>
      </c>
      <c r="Q83" s="297">
        <f t="shared" si="17"/>
        <v>0</v>
      </c>
      <c r="R83" s="297">
        <f t="shared" si="18"/>
        <v>0</v>
      </c>
      <c r="S83" s="297">
        <f t="shared" si="19"/>
        <v>0</v>
      </c>
      <c r="T83" s="297">
        <f t="shared" si="20"/>
        <v>0</v>
      </c>
      <c r="U83" s="297">
        <f t="shared" si="21"/>
        <v>0</v>
      </c>
      <c r="V83" s="302">
        <f t="shared" si="12"/>
        <v>0</v>
      </c>
      <c r="W83" s="303">
        <f t="shared" si="13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5"/>
        <v>0</v>
      </c>
      <c r="P84" s="297">
        <f t="shared" si="16"/>
        <v>0</v>
      </c>
      <c r="Q84" s="297">
        <f t="shared" si="17"/>
        <v>0</v>
      </c>
      <c r="R84" s="297">
        <f t="shared" si="18"/>
        <v>0</v>
      </c>
      <c r="S84" s="297">
        <f t="shared" si="19"/>
        <v>0</v>
      </c>
      <c r="T84" s="297">
        <f t="shared" si="20"/>
        <v>0</v>
      </c>
      <c r="U84" s="297">
        <f t="shared" si="21"/>
        <v>0</v>
      </c>
      <c r="V84" s="302">
        <f t="shared" si="12"/>
        <v>0</v>
      </c>
      <c r="W84" s="303">
        <f t="shared" si="13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5"/>
        <v>0</v>
      </c>
      <c r="P85" s="297">
        <f t="shared" si="16"/>
        <v>0</v>
      </c>
      <c r="Q85" s="297">
        <f t="shared" si="17"/>
        <v>0</v>
      </c>
      <c r="R85" s="297">
        <f t="shared" si="18"/>
        <v>0</v>
      </c>
      <c r="S85" s="297">
        <f t="shared" si="19"/>
        <v>0</v>
      </c>
      <c r="T85" s="297">
        <f t="shared" si="20"/>
        <v>0</v>
      </c>
      <c r="U85" s="297">
        <f t="shared" si="21"/>
        <v>0</v>
      </c>
      <c r="V85" s="302">
        <f t="shared" si="12"/>
        <v>0</v>
      </c>
      <c r="W85" s="303">
        <f t="shared" si="13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5"/>
        <v>0</v>
      </c>
      <c r="P86" s="297">
        <f t="shared" si="16"/>
        <v>0</v>
      </c>
      <c r="Q86" s="297">
        <f t="shared" si="17"/>
        <v>0</v>
      </c>
      <c r="R86" s="297">
        <f t="shared" si="18"/>
        <v>0</v>
      </c>
      <c r="S86" s="297">
        <f t="shared" si="19"/>
        <v>0</v>
      </c>
      <c r="T86" s="297">
        <f t="shared" si="20"/>
        <v>0</v>
      </c>
      <c r="U86" s="297">
        <f t="shared" si="21"/>
        <v>0</v>
      </c>
      <c r="V86" s="302">
        <f t="shared" si="12"/>
        <v>0</v>
      </c>
      <c r="W86" s="303">
        <f t="shared" si="13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5"/>
        <v>0</v>
      </c>
      <c r="P87" s="297">
        <f t="shared" si="16"/>
        <v>0</v>
      </c>
      <c r="Q87" s="297">
        <f t="shared" si="17"/>
        <v>0</v>
      </c>
      <c r="R87" s="297">
        <f t="shared" si="18"/>
        <v>0</v>
      </c>
      <c r="S87" s="297">
        <f t="shared" si="19"/>
        <v>0</v>
      </c>
      <c r="T87" s="297">
        <f t="shared" si="20"/>
        <v>0</v>
      </c>
      <c r="U87" s="297">
        <f t="shared" si="21"/>
        <v>0</v>
      </c>
      <c r="V87" s="302">
        <f t="shared" si="12"/>
        <v>0</v>
      </c>
      <c r="W87" s="303">
        <f t="shared" si="13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5"/>
        <v>0</v>
      </c>
      <c r="P88" s="297">
        <f t="shared" si="16"/>
        <v>0</v>
      </c>
      <c r="Q88" s="297">
        <f t="shared" si="17"/>
        <v>0</v>
      </c>
      <c r="R88" s="297">
        <f t="shared" si="18"/>
        <v>0</v>
      </c>
      <c r="S88" s="297">
        <f t="shared" si="19"/>
        <v>0</v>
      </c>
      <c r="T88" s="297">
        <f t="shared" si="20"/>
        <v>0</v>
      </c>
      <c r="U88" s="297">
        <f t="shared" si="21"/>
        <v>0</v>
      </c>
      <c r="V88" s="302">
        <f t="shared" si="12"/>
        <v>0</v>
      </c>
      <c r="W88" s="303">
        <f t="shared" si="13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5"/>
        <v>0</v>
      </c>
      <c r="P89" s="297">
        <f t="shared" si="16"/>
        <v>0</v>
      </c>
      <c r="Q89" s="297">
        <f t="shared" si="17"/>
        <v>0</v>
      </c>
      <c r="R89" s="297">
        <f t="shared" si="18"/>
        <v>0</v>
      </c>
      <c r="S89" s="297">
        <f t="shared" si="19"/>
        <v>0</v>
      </c>
      <c r="T89" s="297">
        <f t="shared" si="20"/>
        <v>0</v>
      </c>
      <c r="U89" s="297">
        <f t="shared" si="21"/>
        <v>0</v>
      </c>
      <c r="V89" s="302">
        <f t="shared" si="12"/>
        <v>0</v>
      </c>
      <c r="W89" s="303">
        <f t="shared" si="13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5"/>
        <v>0</v>
      </c>
      <c r="P90" s="297">
        <f t="shared" si="16"/>
        <v>0</v>
      </c>
      <c r="Q90" s="297">
        <f t="shared" si="17"/>
        <v>0</v>
      </c>
      <c r="R90" s="297">
        <f t="shared" si="18"/>
        <v>0</v>
      </c>
      <c r="S90" s="297">
        <f t="shared" si="19"/>
        <v>0</v>
      </c>
      <c r="T90" s="297">
        <f t="shared" si="20"/>
        <v>0</v>
      </c>
      <c r="U90" s="297">
        <f t="shared" si="21"/>
        <v>0</v>
      </c>
      <c r="V90" s="302">
        <f t="shared" si="12"/>
        <v>0</v>
      </c>
      <c r="W90" s="303">
        <f t="shared" si="13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5"/>
        <v>0</v>
      </c>
      <c r="P91" s="297">
        <f t="shared" si="16"/>
        <v>0</v>
      </c>
      <c r="Q91" s="297">
        <f t="shared" si="17"/>
        <v>0</v>
      </c>
      <c r="R91" s="297">
        <f t="shared" si="18"/>
        <v>0</v>
      </c>
      <c r="S91" s="297">
        <f t="shared" si="19"/>
        <v>0</v>
      </c>
      <c r="T91" s="297">
        <f t="shared" si="20"/>
        <v>0</v>
      </c>
      <c r="U91" s="297">
        <f t="shared" si="21"/>
        <v>0</v>
      </c>
      <c r="V91" s="302">
        <f t="shared" si="12"/>
        <v>0</v>
      </c>
      <c r="W91" s="303">
        <f t="shared" si="13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5"/>
        <v>0</v>
      </c>
      <c r="P92" s="297">
        <f t="shared" si="16"/>
        <v>0</v>
      </c>
      <c r="Q92" s="297">
        <f t="shared" si="17"/>
        <v>0</v>
      </c>
      <c r="R92" s="297">
        <f t="shared" si="18"/>
        <v>0</v>
      </c>
      <c r="S92" s="297">
        <f t="shared" si="19"/>
        <v>0</v>
      </c>
      <c r="T92" s="297">
        <f t="shared" si="20"/>
        <v>0</v>
      </c>
      <c r="U92" s="297">
        <f t="shared" si="21"/>
        <v>0</v>
      </c>
      <c r="V92" s="302">
        <f t="shared" si="12"/>
        <v>0</v>
      </c>
      <c r="W92" s="303">
        <f t="shared" si="13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5"/>
        <v>0</v>
      </c>
      <c r="P93" s="297">
        <f t="shared" si="16"/>
        <v>0</v>
      </c>
      <c r="Q93" s="297">
        <f t="shared" si="17"/>
        <v>0</v>
      </c>
      <c r="R93" s="297">
        <f t="shared" si="18"/>
        <v>0</v>
      </c>
      <c r="S93" s="297">
        <f t="shared" si="19"/>
        <v>0</v>
      </c>
      <c r="T93" s="297">
        <f t="shared" si="20"/>
        <v>0</v>
      </c>
      <c r="U93" s="297">
        <f t="shared" si="21"/>
        <v>0</v>
      </c>
      <c r="V93" s="302">
        <f t="shared" si="12"/>
        <v>0</v>
      </c>
      <c r="W93" s="303">
        <f t="shared" si="13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5"/>
        <v>0</v>
      </c>
      <c r="P94" s="297">
        <f t="shared" si="16"/>
        <v>0</v>
      </c>
      <c r="Q94" s="297">
        <f t="shared" si="17"/>
        <v>0</v>
      </c>
      <c r="R94" s="297">
        <f t="shared" si="18"/>
        <v>0</v>
      </c>
      <c r="S94" s="297">
        <f t="shared" si="19"/>
        <v>0</v>
      </c>
      <c r="T94" s="297">
        <f t="shared" si="20"/>
        <v>0</v>
      </c>
      <c r="U94" s="297">
        <f t="shared" si="21"/>
        <v>0</v>
      </c>
      <c r="V94" s="302">
        <f t="shared" si="12"/>
        <v>0</v>
      </c>
      <c r="W94" s="303">
        <f t="shared" si="13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5"/>
        <v>0</v>
      </c>
      <c r="P95" s="297">
        <f t="shared" si="16"/>
        <v>0</v>
      </c>
      <c r="Q95" s="297">
        <f t="shared" si="17"/>
        <v>0</v>
      </c>
      <c r="R95" s="297">
        <f t="shared" si="18"/>
        <v>0</v>
      </c>
      <c r="S95" s="297">
        <f t="shared" si="19"/>
        <v>0</v>
      </c>
      <c r="T95" s="297">
        <f t="shared" si="20"/>
        <v>0</v>
      </c>
      <c r="U95" s="297">
        <f t="shared" si="21"/>
        <v>0</v>
      </c>
      <c r="V95" s="302">
        <f t="shared" si="12"/>
        <v>0</v>
      </c>
      <c r="W95" s="303">
        <f t="shared" si="13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5"/>
        <v>0</v>
      </c>
      <c r="P96" s="297">
        <f t="shared" si="16"/>
        <v>0</v>
      </c>
      <c r="Q96" s="297">
        <f t="shared" si="17"/>
        <v>0</v>
      </c>
      <c r="R96" s="297">
        <f t="shared" si="18"/>
        <v>0</v>
      </c>
      <c r="S96" s="297">
        <f t="shared" si="19"/>
        <v>0</v>
      </c>
      <c r="T96" s="297">
        <f t="shared" si="20"/>
        <v>0</v>
      </c>
      <c r="U96" s="297">
        <f t="shared" si="21"/>
        <v>0</v>
      </c>
      <c r="V96" s="302">
        <f t="shared" si="12"/>
        <v>0</v>
      </c>
      <c r="W96" s="303">
        <f t="shared" si="13"/>
        <v>0</v>
      </c>
      <c r="X96" s="268"/>
    </row>
    <row r="97" spans="1:26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2">H97*G97</f>
        <v>0</v>
      </c>
      <c r="P97" s="297">
        <f t="shared" ref="P97:P99" si="23">I97*G97</f>
        <v>0</v>
      </c>
      <c r="Q97" s="297">
        <f t="shared" ref="Q97:Q99" si="24">J97*G97</f>
        <v>0</v>
      </c>
      <c r="R97" s="297">
        <f t="shared" ref="R97:R99" si="25">K97*G97</f>
        <v>0</v>
      </c>
      <c r="S97" s="297">
        <f t="shared" ref="S97:S99" si="26">L97*G97</f>
        <v>0</v>
      </c>
      <c r="T97" s="297">
        <f t="shared" ref="T97:T99" si="27">M97*G97</f>
        <v>0</v>
      </c>
      <c r="U97" s="297">
        <f t="shared" ref="U97:U99" si="28">N97*G97</f>
        <v>0</v>
      </c>
      <c r="V97" s="302">
        <f t="shared" si="12"/>
        <v>0</v>
      </c>
      <c r="W97" s="303">
        <f t="shared" si="13"/>
        <v>0</v>
      </c>
      <c r="X97" s="268"/>
    </row>
    <row r="98" spans="1:26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2"/>
        <v>0</v>
      </c>
      <c r="P98" s="297">
        <f t="shared" si="23"/>
        <v>0</v>
      </c>
      <c r="Q98" s="297">
        <f t="shared" si="24"/>
        <v>0</v>
      </c>
      <c r="R98" s="297">
        <f t="shared" si="25"/>
        <v>0</v>
      </c>
      <c r="S98" s="297">
        <f t="shared" si="26"/>
        <v>0</v>
      </c>
      <c r="T98" s="297">
        <f t="shared" si="27"/>
        <v>0</v>
      </c>
      <c r="U98" s="297">
        <f t="shared" si="28"/>
        <v>0</v>
      </c>
      <c r="V98" s="302">
        <f t="shared" si="12"/>
        <v>0</v>
      </c>
      <c r="W98" s="303">
        <f t="shared" si="13"/>
        <v>0</v>
      </c>
      <c r="X98" s="268"/>
    </row>
    <row r="99" spans="1:26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2"/>
        <v>0</v>
      </c>
      <c r="P99" s="297">
        <f t="shared" si="23"/>
        <v>0</v>
      </c>
      <c r="Q99" s="297">
        <f t="shared" si="24"/>
        <v>0</v>
      </c>
      <c r="R99" s="297">
        <f t="shared" si="25"/>
        <v>0</v>
      </c>
      <c r="S99" s="297">
        <f t="shared" si="26"/>
        <v>0</v>
      </c>
      <c r="T99" s="297">
        <f t="shared" si="27"/>
        <v>0</v>
      </c>
      <c r="U99" s="297">
        <f t="shared" si="28"/>
        <v>0</v>
      </c>
      <c r="V99" s="302">
        <f t="shared" si="12"/>
        <v>0</v>
      </c>
      <c r="W99" s="303">
        <f t="shared" si="13"/>
        <v>0</v>
      </c>
      <c r="X99" s="268"/>
    </row>
    <row r="100" spans="1:26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5"/>
        <v>0</v>
      </c>
      <c r="P100" s="297">
        <f t="shared" si="16"/>
        <v>0</v>
      </c>
      <c r="Q100" s="297">
        <f t="shared" si="17"/>
        <v>0</v>
      </c>
      <c r="R100" s="297">
        <f t="shared" si="18"/>
        <v>0</v>
      </c>
      <c r="S100" s="297">
        <f t="shared" si="19"/>
        <v>0</v>
      </c>
      <c r="T100" s="297">
        <f t="shared" si="20"/>
        <v>0</v>
      </c>
      <c r="U100" s="297">
        <f t="shared" si="21"/>
        <v>0</v>
      </c>
      <c r="V100" s="302">
        <f t="shared" si="12"/>
        <v>0</v>
      </c>
      <c r="W100" s="303">
        <f t="shared" si="13"/>
        <v>0</v>
      </c>
      <c r="X100" s="268"/>
    </row>
    <row r="101" spans="1:26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5"/>
        <v>0</v>
      </c>
      <c r="P101" s="297">
        <f t="shared" si="16"/>
        <v>0</v>
      </c>
      <c r="Q101" s="297">
        <f t="shared" si="17"/>
        <v>0</v>
      </c>
      <c r="R101" s="297">
        <f t="shared" si="18"/>
        <v>0</v>
      </c>
      <c r="S101" s="297">
        <f t="shared" si="19"/>
        <v>0</v>
      </c>
      <c r="T101" s="297">
        <f t="shared" si="20"/>
        <v>0</v>
      </c>
      <c r="U101" s="297">
        <f t="shared" si="21"/>
        <v>0</v>
      </c>
      <c r="V101" s="302">
        <f t="shared" si="12"/>
        <v>0</v>
      </c>
      <c r="W101" s="303">
        <f t="shared" si="13"/>
        <v>0</v>
      </c>
      <c r="X101" s="268"/>
    </row>
    <row r="102" spans="1:26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5"/>
        <v>0</v>
      </c>
      <c r="P102" s="297">
        <f t="shared" si="16"/>
        <v>0</v>
      </c>
      <c r="Q102" s="297">
        <f t="shared" si="17"/>
        <v>0</v>
      </c>
      <c r="R102" s="297">
        <f t="shared" si="18"/>
        <v>0</v>
      </c>
      <c r="S102" s="297">
        <f t="shared" si="19"/>
        <v>0</v>
      </c>
      <c r="T102" s="297">
        <f t="shared" si="20"/>
        <v>0</v>
      </c>
      <c r="U102" s="297">
        <f t="shared" si="21"/>
        <v>0</v>
      </c>
      <c r="V102" s="302">
        <f t="shared" si="12"/>
        <v>0</v>
      </c>
      <c r="W102" s="303">
        <f t="shared" si="13"/>
        <v>0</v>
      </c>
      <c r="X102" s="268"/>
    </row>
    <row r="103" spans="1:26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805860</v>
      </c>
    </row>
    <row r="104" spans="1:26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6" ht="13.5" customHeight="1" outlineLevel="1" thickTop="1" thickBot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$Z$105</f>
        <v>86.09615384615384</v>
      </c>
      <c r="H105" s="33"/>
      <c r="I105" s="33"/>
      <c r="J105" s="33"/>
      <c r="K105" s="33"/>
      <c r="L105" s="33"/>
      <c r="M105" s="33"/>
      <c r="N105" s="33"/>
      <c r="O105" s="296">
        <f t="shared" ref="O105:O111" si="29">H105*G105</f>
        <v>0</v>
      </c>
      <c r="P105" s="296">
        <f t="shared" ref="P105:P111" si="30">I105*G105</f>
        <v>0</v>
      </c>
      <c r="Q105" s="296">
        <f t="shared" ref="Q105:Q111" si="31">J105*G105</f>
        <v>0</v>
      </c>
      <c r="R105" s="296">
        <f t="shared" ref="R105:R111" si="32">K105*G105</f>
        <v>0</v>
      </c>
      <c r="S105" s="296">
        <f t="shared" ref="S105:S111" si="33">L105*G105</f>
        <v>0</v>
      </c>
      <c r="T105" s="297">
        <f>M105*G105</f>
        <v>0</v>
      </c>
      <c r="U105" s="296">
        <f t="shared" ref="U105:U111" si="34">N105*G105</f>
        <v>0</v>
      </c>
      <c r="V105" s="298">
        <f t="shared" ref="V105:V111" si="35">SUM(H105:N105)</f>
        <v>0</v>
      </c>
      <c r="W105" s="299">
        <f t="shared" ref="W105:W111" si="36">SUM(O105:U105)</f>
        <v>0</v>
      </c>
      <c r="X105" s="268"/>
      <c r="Y105" s="424">
        <f>SUMIFS([13]Свод_Итого!$AB$4:$AB$647,[13]Свод_Итого!$J$4:$J$647,"*Ю*",[13]Свод_Итого!$N$4:$N$647,"пилот",[13]Свод_Итого!$O$4:$O$647,"керн",[13]Свод_Итого!$F$4:$F$647,$B$4)*1000</f>
        <v>805859.99999999988</v>
      </c>
      <c r="Z105" s="1">
        <f>Y105/B12/(I7+J7+K7+L7+M7+N7+I11)</f>
        <v>86.09615384615384</v>
      </c>
    </row>
    <row r="106" spans="1:26" ht="13.5" customHeight="1" outlineLevel="1" thickTop="1" thickBot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7">
        <f t="shared" ref="G106:G108" si="37">$Z$105</f>
        <v>86.09615384615384</v>
      </c>
      <c r="H106" s="33"/>
      <c r="I106" s="33">
        <f>I7</f>
        <v>50</v>
      </c>
      <c r="J106" s="33"/>
      <c r="K106" s="33"/>
      <c r="L106" s="33"/>
      <c r="M106" s="33"/>
      <c r="N106" s="33"/>
      <c r="O106" s="296">
        <f t="shared" si="29"/>
        <v>0</v>
      </c>
      <c r="P106" s="296">
        <f t="shared" si="30"/>
        <v>4304.8076923076924</v>
      </c>
      <c r="Q106" s="296">
        <f t="shared" si="31"/>
        <v>0</v>
      </c>
      <c r="R106" s="296">
        <f t="shared" si="32"/>
        <v>0</v>
      </c>
      <c r="S106" s="296">
        <f t="shared" si="33"/>
        <v>0</v>
      </c>
      <c r="T106" s="297">
        <f t="shared" ref="T106:T111" si="38">M106*G106</f>
        <v>0</v>
      </c>
      <c r="U106" s="296">
        <f t="shared" si="34"/>
        <v>0</v>
      </c>
      <c r="V106" s="298">
        <f t="shared" si="35"/>
        <v>50</v>
      </c>
      <c r="W106" s="299">
        <f>SUM(O106:U106)</f>
        <v>4304.8076923076924</v>
      </c>
      <c r="X106" s="268"/>
    </row>
    <row r="107" spans="1:26" ht="13.5" customHeight="1" outlineLevel="1" thickTop="1" thickBot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7">
        <f t="shared" si="37"/>
        <v>86.09615384615384</v>
      </c>
      <c r="H107" s="33"/>
      <c r="I107" s="33"/>
      <c r="J107" s="33">
        <f>J7</f>
        <v>460</v>
      </c>
      <c r="K107" s="33">
        <f>K7</f>
        <v>1200</v>
      </c>
      <c r="L107" s="33"/>
      <c r="M107" s="33"/>
      <c r="N107" s="33"/>
      <c r="O107" s="296">
        <f t="shared" si="29"/>
        <v>0</v>
      </c>
      <c r="P107" s="296">
        <f t="shared" si="30"/>
        <v>0</v>
      </c>
      <c r="Q107" s="296">
        <f t="shared" si="31"/>
        <v>39604.230769230766</v>
      </c>
      <c r="R107" s="296">
        <f t="shared" si="32"/>
        <v>103315.38461538461</v>
      </c>
      <c r="S107" s="296">
        <f t="shared" si="33"/>
        <v>0</v>
      </c>
      <c r="T107" s="297">
        <f t="shared" si="38"/>
        <v>0</v>
      </c>
      <c r="U107" s="296">
        <f t="shared" si="34"/>
        <v>0</v>
      </c>
      <c r="V107" s="298">
        <f t="shared" si="35"/>
        <v>1660</v>
      </c>
      <c r="W107" s="299">
        <f t="shared" si="36"/>
        <v>142919.61538461538</v>
      </c>
      <c r="X107" s="268"/>
    </row>
    <row r="108" spans="1:26" ht="13.5" customHeight="1" outlineLevel="1" thickTop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7">
        <f t="shared" si="37"/>
        <v>86.09615384615384</v>
      </c>
      <c r="H108" s="33"/>
      <c r="I108" s="33"/>
      <c r="J108" s="33"/>
      <c r="K108" s="33"/>
      <c r="L108" s="33">
        <f>L7</f>
        <v>2800</v>
      </c>
      <c r="M108" s="33">
        <f>M7</f>
        <v>0</v>
      </c>
      <c r="N108" s="33">
        <f>N7+I11</f>
        <v>4850</v>
      </c>
      <c r="O108" s="296">
        <f t="shared" si="29"/>
        <v>0</v>
      </c>
      <c r="P108" s="296">
        <f t="shared" si="30"/>
        <v>0</v>
      </c>
      <c r="Q108" s="296">
        <f t="shared" si="31"/>
        <v>0</v>
      </c>
      <c r="R108" s="296">
        <f t="shared" si="32"/>
        <v>0</v>
      </c>
      <c r="S108" s="296">
        <f t="shared" si="33"/>
        <v>241069.23076923075</v>
      </c>
      <c r="T108" s="297">
        <f t="shared" si="38"/>
        <v>0</v>
      </c>
      <c r="U108" s="296">
        <f t="shared" si="34"/>
        <v>417566.34615384613</v>
      </c>
      <c r="V108" s="298">
        <f t="shared" si="35"/>
        <v>7650</v>
      </c>
      <c r="W108" s="299">
        <f t="shared" si="36"/>
        <v>658635.57692307688</v>
      </c>
      <c r="X108" s="268"/>
    </row>
    <row r="109" spans="1:26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9"/>
        <v>0</v>
      </c>
      <c r="P109" s="296">
        <f t="shared" si="30"/>
        <v>0</v>
      </c>
      <c r="Q109" s="296">
        <f t="shared" si="31"/>
        <v>0</v>
      </c>
      <c r="R109" s="296">
        <f t="shared" si="32"/>
        <v>0</v>
      </c>
      <c r="S109" s="296">
        <f t="shared" si="33"/>
        <v>0</v>
      </c>
      <c r="T109" s="297">
        <f t="shared" si="38"/>
        <v>0</v>
      </c>
      <c r="U109" s="296">
        <f t="shared" si="34"/>
        <v>0</v>
      </c>
      <c r="V109" s="298">
        <f t="shared" si="35"/>
        <v>0</v>
      </c>
      <c r="W109" s="299">
        <f t="shared" si="36"/>
        <v>0</v>
      </c>
      <c r="X109" s="268"/>
    </row>
    <row r="110" spans="1:26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9"/>
        <v>0</v>
      </c>
      <c r="P110" s="296">
        <f t="shared" si="30"/>
        <v>0</v>
      </c>
      <c r="Q110" s="296">
        <f t="shared" si="31"/>
        <v>0</v>
      </c>
      <c r="R110" s="296">
        <f t="shared" si="32"/>
        <v>0</v>
      </c>
      <c r="S110" s="296">
        <f t="shared" si="33"/>
        <v>0</v>
      </c>
      <c r="T110" s="297">
        <f t="shared" si="38"/>
        <v>0</v>
      </c>
      <c r="U110" s="296">
        <f t="shared" si="34"/>
        <v>0</v>
      </c>
      <c r="V110" s="298">
        <f t="shared" si="35"/>
        <v>0</v>
      </c>
      <c r="W110" s="299">
        <f t="shared" si="36"/>
        <v>0</v>
      </c>
      <c r="X110" s="268"/>
    </row>
    <row r="111" spans="1:26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9"/>
        <v>0</v>
      </c>
      <c r="P111" s="296">
        <f t="shared" si="30"/>
        <v>0</v>
      </c>
      <c r="Q111" s="296">
        <f t="shared" si="31"/>
        <v>0</v>
      </c>
      <c r="R111" s="296">
        <f t="shared" si="32"/>
        <v>0</v>
      </c>
      <c r="S111" s="296">
        <f t="shared" si="33"/>
        <v>0</v>
      </c>
      <c r="T111" s="297">
        <f t="shared" si="38"/>
        <v>0</v>
      </c>
      <c r="U111" s="296">
        <f t="shared" si="34"/>
        <v>0</v>
      </c>
      <c r="V111" s="298">
        <f t="shared" si="35"/>
        <v>0</v>
      </c>
      <c r="W111" s="299">
        <f t="shared" si="36"/>
        <v>0</v>
      </c>
      <c r="X111" s="268"/>
    </row>
    <row r="112" spans="1:26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9">H112*G112</f>
        <v>0</v>
      </c>
      <c r="P112" s="296">
        <f t="shared" ref="P112:P119" si="40">I112*G112</f>
        <v>0</v>
      </c>
      <c r="Q112" s="296">
        <f t="shared" ref="Q112:Q119" si="41">J112*G112</f>
        <v>0</v>
      </c>
      <c r="R112" s="296">
        <f t="shared" ref="R112:R119" si="42">K112*G112</f>
        <v>0</v>
      </c>
      <c r="S112" s="296">
        <f t="shared" ref="S112:S119" si="43">L112*G112</f>
        <v>0</v>
      </c>
      <c r="T112" s="297">
        <f t="shared" ref="T112:T119" si="44">M112*G112</f>
        <v>0</v>
      </c>
      <c r="U112" s="296">
        <f t="shared" ref="U112:U119" si="45">N112*G112</f>
        <v>0</v>
      </c>
      <c r="V112" s="298">
        <f t="shared" ref="V112:V119" si="46">SUM(H112:N112)</f>
        <v>0</v>
      </c>
      <c r="W112" s="299">
        <f t="shared" ref="W112:W119" si="47">SUM(O112:U112)</f>
        <v>0</v>
      </c>
      <c r="X112" s="268"/>
    </row>
    <row r="113" spans="1:26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9"/>
        <v>0</v>
      </c>
      <c r="P113" s="296">
        <f t="shared" si="40"/>
        <v>0</v>
      </c>
      <c r="Q113" s="296">
        <f t="shared" si="41"/>
        <v>0</v>
      </c>
      <c r="R113" s="296">
        <f t="shared" si="42"/>
        <v>0</v>
      </c>
      <c r="S113" s="296">
        <f t="shared" si="43"/>
        <v>0</v>
      </c>
      <c r="T113" s="297">
        <f t="shared" si="44"/>
        <v>0</v>
      </c>
      <c r="U113" s="296">
        <f t="shared" si="45"/>
        <v>0</v>
      </c>
      <c r="V113" s="298">
        <f t="shared" si="46"/>
        <v>0</v>
      </c>
      <c r="W113" s="299">
        <f t="shared" si="47"/>
        <v>0</v>
      </c>
      <c r="X113" s="268"/>
    </row>
    <row r="114" spans="1:26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9"/>
        <v>0</v>
      </c>
      <c r="P114" s="296">
        <f t="shared" si="40"/>
        <v>0</v>
      </c>
      <c r="Q114" s="296">
        <f t="shared" si="41"/>
        <v>0</v>
      </c>
      <c r="R114" s="296">
        <f t="shared" si="42"/>
        <v>0</v>
      </c>
      <c r="S114" s="296">
        <f t="shared" si="43"/>
        <v>0</v>
      </c>
      <c r="T114" s="297">
        <f t="shared" si="44"/>
        <v>0</v>
      </c>
      <c r="U114" s="296">
        <f t="shared" si="45"/>
        <v>0</v>
      </c>
      <c r="V114" s="298">
        <f t="shared" si="46"/>
        <v>0</v>
      </c>
      <c r="W114" s="299">
        <f t="shared" si="47"/>
        <v>0</v>
      </c>
      <c r="X114" s="268"/>
    </row>
    <row r="115" spans="1:26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9"/>
        <v>0</v>
      </c>
      <c r="P115" s="296">
        <f t="shared" si="40"/>
        <v>0</v>
      </c>
      <c r="Q115" s="296">
        <f t="shared" si="41"/>
        <v>0</v>
      </c>
      <c r="R115" s="296">
        <f t="shared" si="42"/>
        <v>0</v>
      </c>
      <c r="S115" s="296">
        <f t="shared" si="43"/>
        <v>0</v>
      </c>
      <c r="T115" s="297">
        <f t="shared" si="44"/>
        <v>0</v>
      </c>
      <c r="U115" s="296">
        <f t="shared" si="45"/>
        <v>0</v>
      </c>
      <c r="V115" s="298">
        <f t="shared" si="46"/>
        <v>0</v>
      </c>
      <c r="W115" s="299">
        <f t="shared" si="47"/>
        <v>0</v>
      </c>
      <c r="X115" s="268"/>
    </row>
    <row r="116" spans="1:26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9"/>
        <v>0</v>
      </c>
      <c r="P116" s="296">
        <f t="shared" si="40"/>
        <v>0</v>
      </c>
      <c r="Q116" s="296">
        <f t="shared" si="41"/>
        <v>0</v>
      </c>
      <c r="R116" s="296">
        <f t="shared" si="42"/>
        <v>0</v>
      </c>
      <c r="S116" s="296">
        <f t="shared" si="43"/>
        <v>0</v>
      </c>
      <c r="T116" s="297">
        <f t="shared" si="44"/>
        <v>0</v>
      </c>
      <c r="U116" s="296">
        <f t="shared" si="45"/>
        <v>0</v>
      </c>
      <c r="V116" s="298">
        <f t="shared" si="46"/>
        <v>0</v>
      </c>
      <c r="W116" s="299">
        <f t="shared" si="47"/>
        <v>0</v>
      </c>
      <c r="X116" s="268"/>
    </row>
    <row r="117" spans="1:26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9"/>
        <v>0</v>
      </c>
      <c r="P117" s="296">
        <f t="shared" si="40"/>
        <v>0</v>
      </c>
      <c r="Q117" s="296">
        <f t="shared" si="41"/>
        <v>0</v>
      </c>
      <c r="R117" s="296">
        <f t="shared" si="42"/>
        <v>0</v>
      </c>
      <c r="S117" s="296">
        <f t="shared" si="43"/>
        <v>0</v>
      </c>
      <c r="T117" s="297">
        <f t="shared" si="44"/>
        <v>0</v>
      </c>
      <c r="U117" s="296">
        <f t="shared" si="45"/>
        <v>0</v>
      </c>
      <c r="V117" s="298">
        <f t="shared" si="46"/>
        <v>0</v>
      </c>
      <c r="W117" s="299">
        <f t="shared" si="47"/>
        <v>0</v>
      </c>
      <c r="X117" s="268"/>
    </row>
    <row r="118" spans="1:26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9"/>
        <v>0</v>
      </c>
      <c r="P118" s="296">
        <f t="shared" si="40"/>
        <v>0</v>
      </c>
      <c r="Q118" s="296">
        <f t="shared" si="41"/>
        <v>0</v>
      </c>
      <c r="R118" s="296">
        <f t="shared" si="42"/>
        <v>0</v>
      </c>
      <c r="S118" s="296">
        <f t="shared" si="43"/>
        <v>0</v>
      </c>
      <c r="T118" s="297">
        <f t="shared" si="44"/>
        <v>0</v>
      </c>
      <c r="U118" s="296">
        <f t="shared" si="45"/>
        <v>0</v>
      </c>
      <c r="V118" s="298">
        <f t="shared" si="46"/>
        <v>0</v>
      </c>
      <c r="W118" s="299">
        <f t="shared" si="47"/>
        <v>0</v>
      </c>
      <c r="X118" s="268"/>
    </row>
    <row r="119" spans="1:26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9"/>
        <v>0</v>
      </c>
      <c r="P119" s="296">
        <f t="shared" si="40"/>
        <v>0</v>
      </c>
      <c r="Q119" s="296">
        <f t="shared" si="41"/>
        <v>0</v>
      </c>
      <c r="R119" s="296">
        <f t="shared" si="42"/>
        <v>0</v>
      </c>
      <c r="S119" s="296">
        <f t="shared" si="43"/>
        <v>0</v>
      </c>
      <c r="T119" s="297">
        <f t="shared" si="44"/>
        <v>0</v>
      </c>
      <c r="U119" s="296">
        <f t="shared" si="45"/>
        <v>0</v>
      </c>
      <c r="V119" s="298">
        <f t="shared" si="46"/>
        <v>0</v>
      </c>
      <c r="W119" s="299">
        <f t="shared" si="47"/>
        <v>0</v>
      </c>
      <c r="X119" s="268"/>
    </row>
    <row r="120" spans="1:26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14784618.389999999</v>
      </c>
    </row>
    <row r="121" spans="1:26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6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v>324000</v>
      </c>
      <c r="H122" s="16"/>
      <c r="I122" s="13"/>
      <c r="J122" s="13">
        <f>J6</f>
        <v>2</v>
      </c>
      <c r="K122" s="13"/>
      <c r="L122" s="13"/>
      <c r="M122" s="13"/>
      <c r="N122" s="13"/>
      <c r="O122" s="297">
        <f t="shared" ref="O122:O132" si="48">H122*G122</f>
        <v>0</v>
      </c>
      <c r="P122" s="297">
        <f t="shared" ref="P122:P132" si="49">I122*G122</f>
        <v>0</v>
      </c>
      <c r="Q122" s="297">
        <f t="shared" ref="Q122:Q132" si="50">J122*G122</f>
        <v>648000</v>
      </c>
      <c r="R122" s="297">
        <f t="shared" ref="R122:R132" si="51">K122*G122</f>
        <v>0</v>
      </c>
      <c r="S122" s="297">
        <f t="shared" ref="S122:S132" si="52">L122*G122</f>
        <v>0</v>
      </c>
      <c r="T122" s="297">
        <f t="shared" ref="T122:T132" si="53">M122*G122</f>
        <v>0</v>
      </c>
      <c r="U122" s="297">
        <f t="shared" ref="U122:U132" si="54">N122*G122</f>
        <v>0</v>
      </c>
      <c r="V122" s="302">
        <f t="shared" ref="V122:V132" si="55">SUM(H122:N122)</f>
        <v>2</v>
      </c>
      <c r="W122" s="303">
        <f>SUM(O122:U122)</f>
        <v>648000</v>
      </c>
      <c r="X122" s="268"/>
      <c r="Y122" s="424">
        <f>SUMIFS([13]Свод_Итого!$Y$4:$Y$647,[13]Свод_Итого!$J$4:$J$647,"*Ю*",[13]Свод_Итого!$N$4:$N$647,"пилот",[13]Свод_Итого!$O$4:$O$647,"керн",[13]Свод_Итого!$F$4:$F$647,$B$4)*1000</f>
        <v>14784618.389999999</v>
      </c>
      <c r="Z122" s="1">
        <f>Y122/B12</f>
        <v>14784618.389999999</v>
      </c>
    </row>
    <row r="123" spans="1:26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v>32400</v>
      </c>
      <c r="H123" s="16"/>
      <c r="I123" s="13"/>
      <c r="J123" s="13"/>
      <c r="K123" s="13"/>
      <c r="L123" s="13"/>
      <c r="M123" s="13"/>
      <c r="N123" s="13"/>
      <c r="O123" s="297">
        <f t="shared" si="48"/>
        <v>0</v>
      </c>
      <c r="P123" s="297">
        <f t="shared" si="49"/>
        <v>0</v>
      </c>
      <c r="Q123" s="297">
        <f t="shared" si="50"/>
        <v>0</v>
      </c>
      <c r="R123" s="297">
        <f t="shared" si="51"/>
        <v>0</v>
      </c>
      <c r="S123" s="297">
        <f t="shared" si="52"/>
        <v>0</v>
      </c>
      <c r="T123" s="297">
        <f t="shared" si="53"/>
        <v>0</v>
      </c>
      <c r="U123" s="297">
        <f t="shared" si="54"/>
        <v>0</v>
      </c>
      <c r="V123" s="302">
        <f t="shared" si="55"/>
        <v>0</v>
      </c>
      <c r="W123" s="303">
        <f t="shared" ref="W123:W132" si="56">SUM(O123:U123)</f>
        <v>0</v>
      </c>
      <c r="X123" s="268"/>
      <c r="Y123" s="40">
        <f>W122+W124+W129+W131</f>
        <v>11636128.6</v>
      </c>
      <c r="Z123" s="40">
        <f>Z122-Y123</f>
        <v>3148489.7899999991</v>
      </c>
    </row>
    <row r="124" spans="1:26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v>335000</v>
      </c>
      <c r="H124" s="16"/>
      <c r="I124" s="13"/>
      <c r="J124" s="13"/>
      <c r="K124" s="13">
        <f>K6</f>
        <v>2.83</v>
      </c>
      <c r="L124" s="13"/>
      <c r="M124" s="13"/>
      <c r="N124" s="13"/>
      <c r="O124" s="297">
        <f t="shared" si="48"/>
        <v>0</v>
      </c>
      <c r="P124" s="297">
        <f t="shared" si="49"/>
        <v>0</v>
      </c>
      <c r="Q124" s="297">
        <f t="shared" si="50"/>
        <v>0</v>
      </c>
      <c r="R124" s="297">
        <f t="shared" si="51"/>
        <v>948050</v>
      </c>
      <c r="S124" s="297">
        <f t="shared" si="52"/>
        <v>0</v>
      </c>
      <c r="T124" s="297">
        <f t="shared" si="53"/>
        <v>0</v>
      </c>
      <c r="U124" s="297">
        <f t="shared" si="54"/>
        <v>0</v>
      </c>
      <c r="V124" s="302">
        <f t="shared" si="55"/>
        <v>2.83</v>
      </c>
      <c r="W124" s="303">
        <f t="shared" si="56"/>
        <v>948050</v>
      </c>
      <c r="X124" s="268"/>
      <c r="Z124" s="1">
        <f>Z123/L128</f>
        <v>59641.784239439272</v>
      </c>
    </row>
    <row r="125" spans="1:26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v>33500</v>
      </c>
      <c r="H125" s="16"/>
      <c r="I125" s="13"/>
      <c r="J125" s="13"/>
      <c r="K125" s="13"/>
      <c r="L125" s="13"/>
      <c r="M125" s="13"/>
      <c r="N125" s="13"/>
      <c r="O125" s="297">
        <f t="shared" si="48"/>
        <v>0</v>
      </c>
      <c r="P125" s="297">
        <f t="shared" si="49"/>
        <v>0</v>
      </c>
      <c r="Q125" s="297">
        <f t="shared" si="50"/>
        <v>0</v>
      </c>
      <c r="R125" s="297">
        <f t="shared" si="51"/>
        <v>0</v>
      </c>
      <c r="S125" s="297">
        <f t="shared" si="52"/>
        <v>0</v>
      </c>
      <c r="T125" s="297">
        <f t="shared" si="53"/>
        <v>0</v>
      </c>
      <c r="U125" s="297">
        <f t="shared" si="54"/>
        <v>0</v>
      </c>
      <c r="V125" s="302">
        <f t="shared" si="55"/>
        <v>0</v>
      </c>
      <c r="W125" s="303">
        <f t="shared" si="56"/>
        <v>0</v>
      </c>
      <c r="X125" s="268"/>
    </row>
    <row r="126" spans="1:26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v>539000</v>
      </c>
      <c r="H126" s="16"/>
      <c r="I126" s="13"/>
      <c r="J126" s="13"/>
      <c r="K126" s="13"/>
      <c r="L126" s="13"/>
      <c r="M126" s="13"/>
      <c r="N126" s="13"/>
      <c r="O126" s="297">
        <f t="shared" si="48"/>
        <v>0</v>
      </c>
      <c r="P126" s="297">
        <f t="shared" si="49"/>
        <v>0</v>
      </c>
      <c r="Q126" s="297">
        <f t="shared" si="50"/>
        <v>0</v>
      </c>
      <c r="R126" s="297">
        <f t="shared" si="51"/>
        <v>0</v>
      </c>
      <c r="S126" s="297">
        <f t="shared" si="52"/>
        <v>0</v>
      </c>
      <c r="T126" s="297">
        <f t="shared" si="53"/>
        <v>0</v>
      </c>
      <c r="U126" s="297">
        <f t="shared" si="54"/>
        <v>0</v>
      </c>
      <c r="V126" s="302">
        <f t="shared" si="55"/>
        <v>0</v>
      </c>
      <c r="W126" s="303">
        <f t="shared" si="56"/>
        <v>0</v>
      </c>
      <c r="X126" s="268"/>
    </row>
    <row r="127" spans="1:26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v>53900</v>
      </c>
      <c r="H127" s="16"/>
      <c r="I127" s="13"/>
      <c r="J127" s="13"/>
      <c r="K127" s="13"/>
      <c r="L127" s="13"/>
      <c r="M127" s="13"/>
      <c r="N127" s="13"/>
      <c r="O127" s="297">
        <f t="shared" si="48"/>
        <v>0</v>
      </c>
      <c r="P127" s="297">
        <f t="shared" si="49"/>
        <v>0</v>
      </c>
      <c r="Q127" s="297">
        <f t="shared" si="50"/>
        <v>0</v>
      </c>
      <c r="R127" s="297">
        <f t="shared" si="51"/>
        <v>0</v>
      </c>
      <c r="S127" s="297">
        <f t="shared" si="52"/>
        <v>0</v>
      </c>
      <c r="T127" s="297">
        <f t="shared" si="53"/>
        <v>0</v>
      </c>
      <c r="U127" s="297">
        <f t="shared" si="54"/>
        <v>0</v>
      </c>
      <c r="V127" s="302">
        <f t="shared" si="55"/>
        <v>0</v>
      </c>
      <c r="W127" s="303">
        <f t="shared" si="56"/>
        <v>0</v>
      </c>
      <c r="X127" s="268"/>
    </row>
    <row r="128" spans="1:26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Z124</f>
        <v>59641.784239439272</v>
      </c>
      <c r="H128" s="16"/>
      <c r="I128" s="13"/>
      <c r="J128" s="13"/>
      <c r="K128" s="13"/>
      <c r="L128" s="13">
        <f>L6</f>
        <v>52.79</v>
      </c>
      <c r="M128" s="13"/>
      <c r="N128" s="13"/>
      <c r="O128" s="297">
        <f t="shared" si="48"/>
        <v>0</v>
      </c>
      <c r="P128" s="297">
        <f t="shared" si="49"/>
        <v>0</v>
      </c>
      <c r="Q128" s="297">
        <f t="shared" si="50"/>
        <v>0</v>
      </c>
      <c r="R128" s="297">
        <f t="shared" si="51"/>
        <v>0</v>
      </c>
      <c r="S128" s="297">
        <f t="shared" si="52"/>
        <v>3148489.7899999991</v>
      </c>
      <c r="T128" s="297">
        <f t="shared" si="53"/>
        <v>0</v>
      </c>
      <c r="U128" s="297">
        <f t="shared" si="54"/>
        <v>0</v>
      </c>
      <c r="V128" s="302">
        <f t="shared" si="55"/>
        <v>52.79</v>
      </c>
      <c r="W128" s="303">
        <f t="shared" si="56"/>
        <v>3148489.7899999991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v>815000</v>
      </c>
      <c r="H129" s="16"/>
      <c r="I129" s="13"/>
      <c r="J129" s="13"/>
      <c r="K129" s="13"/>
      <c r="L129" s="13"/>
      <c r="M129" s="13">
        <f>M6</f>
        <v>7.93</v>
      </c>
      <c r="N129" s="13"/>
      <c r="O129" s="297">
        <f t="shared" si="48"/>
        <v>0</v>
      </c>
      <c r="P129" s="297">
        <f t="shared" si="49"/>
        <v>0</v>
      </c>
      <c r="Q129" s="297">
        <f t="shared" si="50"/>
        <v>0</v>
      </c>
      <c r="R129" s="297">
        <f t="shared" si="51"/>
        <v>0</v>
      </c>
      <c r="S129" s="297">
        <f t="shared" si="52"/>
        <v>0</v>
      </c>
      <c r="T129" s="297">
        <f t="shared" si="53"/>
        <v>6462950</v>
      </c>
      <c r="U129" s="297">
        <f t="shared" si="54"/>
        <v>0</v>
      </c>
      <c r="V129" s="302">
        <f t="shared" si="55"/>
        <v>7.93</v>
      </c>
      <c r="W129" s="303">
        <f t="shared" si="56"/>
        <v>6462950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v>121500</v>
      </c>
      <c r="H130" s="16"/>
      <c r="I130" s="13"/>
      <c r="J130" s="13"/>
      <c r="K130" s="13"/>
      <c r="L130" s="13"/>
      <c r="M130" s="13"/>
      <c r="N130" s="13"/>
      <c r="O130" s="297">
        <f t="shared" si="48"/>
        <v>0</v>
      </c>
      <c r="P130" s="297">
        <f t="shared" si="49"/>
        <v>0</v>
      </c>
      <c r="Q130" s="297">
        <f t="shared" si="50"/>
        <v>0</v>
      </c>
      <c r="R130" s="297">
        <f t="shared" si="51"/>
        <v>0</v>
      </c>
      <c r="S130" s="297">
        <f t="shared" si="52"/>
        <v>0</v>
      </c>
      <c r="T130" s="297">
        <f t="shared" si="53"/>
        <v>0</v>
      </c>
      <c r="U130" s="297">
        <f t="shared" si="54"/>
        <v>0</v>
      </c>
      <c r="V130" s="302">
        <f t="shared" si="55"/>
        <v>0</v>
      </c>
      <c r="W130" s="303">
        <f t="shared" si="56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v>3577128.6</v>
      </c>
      <c r="H131" s="16">
        <v>1</v>
      </c>
      <c r="I131" s="13"/>
      <c r="J131" s="13"/>
      <c r="K131" s="13"/>
      <c r="L131" s="13"/>
      <c r="M131" s="13"/>
      <c r="N131" s="13"/>
      <c r="O131" s="297">
        <f t="shared" si="48"/>
        <v>3577128.6</v>
      </c>
      <c r="P131" s="297">
        <f t="shared" si="49"/>
        <v>0</v>
      </c>
      <c r="Q131" s="297">
        <f t="shared" si="50"/>
        <v>0</v>
      </c>
      <c r="R131" s="297">
        <f t="shared" si="51"/>
        <v>0</v>
      </c>
      <c r="S131" s="297">
        <f t="shared" si="52"/>
        <v>0</v>
      </c>
      <c r="T131" s="297">
        <f t="shared" si="53"/>
        <v>0</v>
      </c>
      <c r="U131" s="297">
        <f t="shared" si="54"/>
        <v>0</v>
      </c>
      <c r="V131" s="302">
        <f t="shared" si="55"/>
        <v>1</v>
      </c>
      <c r="W131" s="303">
        <f t="shared" si="56"/>
        <v>3577128.6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8"/>
        <v>0</v>
      </c>
      <c r="P132" s="297">
        <f t="shared" si="49"/>
        <v>0</v>
      </c>
      <c r="Q132" s="297">
        <f t="shared" si="50"/>
        <v>0</v>
      </c>
      <c r="R132" s="297">
        <f t="shared" si="51"/>
        <v>0</v>
      </c>
      <c r="S132" s="297">
        <f t="shared" si="52"/>
        <v>0</v>
      </c>
      <c r="T132" s="297">
        <f t="shared" si="53"/>
        <v>0</v>
      </c>
      <c r="U132" s="297">
        <f t="shared" si="54"/>
        <v>0</v>
      </c>
      <c r="V132" s="302">
        <f t="shared" si="55"/>
        <v>0</v>
      </c>
      <c r="W132" s="303">
        <f t="shared" si="56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7">H133*G133</f>
        <v>0</v>
      </c>
      <c r="P133" s="297">
        <f t="shared" ref="P133:P136" si="58">I133*G133</f>
        <v>0</v>
      </c>
      <c r="Q133" s="297">
        <f t="shared" ref="Q133:Q136" si="59">J133*G133</f>
        <v>0</v>
      </c>
      <c r="R133" s="297">
        <f t="shared" ref="R133:R136" si="60">K133*G133</f>
        <v>0</v>
      </c>
      <c r="S133" s="297">
        <f t="shared" ref="S133:S136" si="61">L133*G133</f>
        <v>0</v>
      </c>
      <c r="T133" s="297">
        <f t="shared" ref="T133:T136" si="62">M133*G133</f>
        <v>0</v>
      </c>
      <c r="U133" s="297">
        <f t="shared" ref="U133:U136" si="63">N133*G133</f>
        <v>0</v>
      </c>
      <c r="V133" s="302">
        <f t="shared" ref="V133:V136" si="64">SUM(H133:N133)</f>
        <v>0</v>
      </c>
      <c r="W133" s="303">
        <f t="shared" ref="W133:W136" si="65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6">H134*G134</f>
        <v>0</v>
      </c>
      <c r="P134" s="297">
        <f t="shared" ref="P134:P135" si="67">I134*G134</f>
        <v>0</v>
      </c>
      <c r="Q134" s="297">
        <f t="shared" ref="Q134:Q135" si="68">J134*G134</f>
        <v>0</v>
      </c>
      <c r="R134" s="297">
        <f t="shared" ref="R134:R135" si="69">K134*G134</f>
        <v>0</v>
      </c>
      <c r="S134" s="297">
        <f t="shared" ref="S134:S135" si="70">L134*G134</f>
        <v>0</v>
      </c>
      <c r="T134" s="297">
        <f t="shared" ref="T134:T135" si="71">M134*G134</f>
        <v>0</v>
      </c>
      <c r="U134" s="297">
        <f t="shared" ref="U134:U135" si="72">N134*G134</f>
        <v>0</v>
      </c>
      <c r="V134" s="302">
        <f t="shared" ref="V134:V135" si="73">SUM(H134:N134)</f>
        <v>0</v>
      </c>
      <c r="W134" s="303">
        <f t="shared" ref="W134:W135" si="74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6"/>
        <v>0</v>
      </c>
      <c r="P135" s="297">
        <f t="shared" si="67"/>
        <v>0</v>
      </c>
      <c r="Q135" s="297">
        <f t="shared" si="68"/>
        <v>0</v>
      </c>
      <c r="R135" s="297">
        <f t="shared" si="69"/>
        <v>0</v>
      </c>
      <c r="S135" s="297">
        <f t="shared" si="70"/>
        <v>0</v>
      </c>
      <c r="T135" s="297">
        <f t="shared" si="71"/>
        <v>0</v>
      </c>
      <c r="U135" s="297">
        <f t="shared" si="72"/>
        <v>0</v>
      </c>
      <c r="V135" s="302">
        <f t="shared" si="73"/>
        <v>0</v>
      </c>
      <c r="W135" s="303">
        <f t="shared" si="74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7"/>
        <v>0</v>
      </c>
      <c r="P136" s="297">
        <f t="shared" si="58"/>
        <v>0</v>
      </c>
      <c r="Q136" s="297">
        <f t="shared" si="59"/>
        <v>0</v>
      </c>
      <c r="R136" s="297">
        <f t="shared" si="60"/>
        <v>0</v>
      </c>
      <c r="S136" s="297">
        <f t="shared" si="61"/>
        <v>0</v>
      </c>
      <c r="T136" s="297">
        <f t="shared" si="62"/>
        <v>0</v>
      </c>
      <c r="U136" s="297">
        <f t="shared" si="63"/>
        <v>0</v>
      </c>
      <c r="V136" s="302">
        <f t="shared" si="64"/>
        <v>0</v>
      </c>
      <c r="W136" s="303">
        <f t="shared" si="65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5">H138*G138</f>
        <v>0</v>
      </c>
      <c r="P138" s="297">
        <f t="shared" ref="P138:P144" si="76">I138*G138</f>
        <v>0</v>
      </c>
      <c r="Q138" s="297">
        <f t="shared" ref="Q138:Q144" si="77">J138*G138</f>
        <v>0</v>
      </c>
      <c r="R138" s="297">
        <f t="shared" ref="R138:R144" si="78">K138*G138</f>
        <v>0</v>
      </c>
      <c r="S138" s="297">
        <f t="shared" ref="S138:S144" si="79">L138*G138</f>
        <v>0</v>
      </c>
      <c r="T138" s="297">
        <f t="shared" ref="T138:T144" si="80">M138*G138</f>
        <v>0</v>
      </c>
      <c r="U138" s="297">
        <f t="shared" ref="U138:U144" si="81">N138*G138</f>
        <v>0</v>
      </c>
      <c r="V138" s="302">
        <f t="shared" ref="V138:V144" si="82">SUM(H138:N138)</f>
        <v>0</v>
      </c>
      <c r="W138" s="303">
        <f t="shared" ref="W138:W144" si="83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5"/>
        <v>0</v>
      </c>
      <c r="P139" s="297">
        <f t="shared" si="76"/>
        <v>0</v>
      </c>
      <c r="Q139" s="297">
        <f t="shared" si="77"/>
        <v>0</v>
      </c>
      <c r="R139" s="297">
        <f t="shared" si="78"/>
        <v>0</v>
      </c>
      <c r="S139" s="297">
        <f t="shared" si="79"/>
        <v>0</v>
      </c>
      <c r="T139" s="297">
        <f t="shared" si="80"/>
        <v>0</v>
      </c>
      <c r="U139" s="297">
        <f t="shared" si="81"/>
        <v>0</v>
      </c>
      <c r="V139" s="302">
        <f t="shared" si="82"/>
        <v>0</v>
      </c>
      <c r="W139" s="303">
        <f t="shared" si="83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5"/>
        <v>0</v>
      </c>
      <c r="P140" s="297">
        <f t="shared" si="76"/>
        <v>0</v>
      </c>
      <c r="Q140" s="297">
        <f t="shared" si="77"/>
        <v>0</v>
      </c>
      <c r="R140" s="297">
        <f t="shared" si="78"/>
        <v>0</v>
      </c>
      <c r="S140" s="297">
        <f t="shared" si="79"/>
        <v>0</v>
      </c>
      <c r="T140" s="297">
        <f t="shared" si="80"/>
        <v>0</v>
      </c>
      <c r="U140" s="297">
        <f t="shared" si="81"/>
        <v>0</v>
      </c>
      <c r="V140" s="302">
        <f t="shared" si="82"/>
        <v>0</v>
      </c>
      <c r="W140" s="303">
        <f t="shared" si="83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5"/>
        <v>0</v>
      </c>
      <c r="P141" s="297">
        <f t="shared" si="76"/>
        <v>0</v>
      </c>
      <c r="Q141" s="297">
        <f t="shared" si="77"/>
        <v>0</v>
      </c>
      <c r="R141" s="297">
        <f t="shared" si="78"/>
        <v>0</v>
      </c>
      <c r="S141" s="297">
        <f t="shared" si="79"/>
        <v>0</v>
      </c>
      <c r="T141" s="297">
        <f t="shared" si="80"/>
        <v>0</v>
      </c>
      <c r="U141" s="297">
        <f t="shared" si="81"/>
        <v>0</v>
      </c>
      <c r="V141" s="302">
        <f t="shared" si="82"/>
        <v>0</v>
      </c>
      <c r="W141" s="303">
        <f t="shared" si="83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5"/>
        <v>0</v>
      </c>
      <c r="P142" s="297">
        <f t="shared" si="76"/>
        <v>0</v>
      </c>
      <c r="Q142" s="297">
        <f t="shared" si="77"/>
        <v>0</v>
      </c>
      <c r="R142" s="297">
        <f t="shared" si="78"/>
        <v>0</v>
      </c>
      <c r="S142" s="297">
        <f t="shared" si="79"/>
        <v>0</v>
      </c>
      <c r="T142" s="297">
        <f t="shared" si="80"/>
        <v>0</v>
      </c>
      <c r="U142" s="297">
        <f t="shared" si="81"/>
        <v>0</v>
      </c>
      <c r="V142" s="302">
        <f t="shared" si="82"/>
        <v>0</v>
      </c>
      <c r="W142" s="303">
        <f t="shared" si="83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5"/>
        <v>0</v>
      </c>
      <c r="P143" s="297">
        <f t="shared" si="76"/>
        <v>0</v>
      </c>
      <c r="Q143" s="297">
        <f t="shared" si="77"/>
        <v>0</v>
      </c>
      <c r="R143" s="297">
        <f t="shared" si="78"/>
        <v>0</v>
      </c>
      <c r="S143" s="297">
        <f t="shared" si="79"/>
        <v>0</v>
      </c>
      <c r="T143" s="297">
        <f t="shared" si="80"/>
        <v>0</v>
      </c>
      <c r="U143" s="297">
        <f t="shared" si="81"/>
        <v>0</v>
      </c>
      <c r="V143" s="302">
        <f t="shared" si="82"/>
        <v>0</v>
      </c>
      <c r="W143" s="303">
        <f t="shared" si="83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5"/>
        <v>0</v>
      </c>
      <c r="P144" s="297">
        <f t="shared" si="76"/>
        <v>0</v>
      </c>
      <c r="Q144" s="297">
        <f t="shared" si="77"/>
        <v>0</v>
      </c>
      <c r="R144" s="297">
        <f t="shared" si="78"/>
        <v>0</v>
      </c>
      <c r="S144" s="297">
        <f t="shared" si="79"/>
        <v>0</v>
      </c>
      <c r="T144" s="297">
        <f t="shared" si="80"/>
        <v>0</v>
      </c>
      <c r="U144" s="297">
        <f t="shared" si="81"/>
        <v>0</v>
      </c>
      <c r="V144" s="302">
        <f t="shared" si="82"/>
        <v>0</v>
      </c>
      <c r="W144" s="303">
        <f t="shared" si="83"/>
        <v>0</v>
      </c>
      <c r="X144" s="268"/>
    </row>
    <row r="145" spans="1:26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4">H145*G145</f>
        <v>0</v>
      </c>
      <c r="P145" s="297">
        <f t="shared" ref="P145:P152" si="85">I145*G145</f>
        <v>0</v>
      </c>
      <c r="Q145" s="297">
        <f t="shared" ref="Q145:Q152" si="86">J145*G145</f>
        <v>0</v>
      </c>
      <c r="R145" s="297">
        <f t="shared" ref="R145:R152" si="87">K145*G145</f>
        <v>0</v>
      </c>
      <c r="S145" s="297">
        <f t="shared" ref="S145:S152" si="88">L145*G145</f>
        <v>0</v>
      </c>
      <c r="T145" s="297">
        <f t="shared" ref="T145:T152" si="89">M145*G145</f>
        <v>0</v>
      </c>
      <c r="U145" s="297">
        <f t="shared" ref="U145:U152" si="90">N145*G145</f>
        <v>0</v>
      </c>
      <c r="V145" s="302">
        <f t="shared" ref="V145:V152" si="91">SUM(H145:N145)</f>
        <v>0</v>
      </c>
      <c r="W145" s="303">
        <f t="shared" ref="W145:W152" si="92">SUM(O145:U145)</f>
        <v>0</v>
      </c>
      <c r="X145" s="268"/>
    </row>
    <row r="146" spans="1:26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4"/>
        <v>0</v>
      </c>
      <c r="P146" s="297">
        <f t="shared" si="85"/>
        <v>0</v>
      </c>
      <c r="Q146" s="297">
        <f t="shared" si="86"/>
        <v>0</v>
      </c>
      <c r="R146" s="297">
        <f t="shared" si="87"/>
        <v>0</v>
      </c>
      <c r="S146" s="297">
        <f t="shared" si="88"/>
        <v>0</v>
      </c>
      <c r="T146" s="297">
        <f t="shared" si="89"/>
        <v>0</v>
      </c>
      <c r="U146" s="297">
        <f t="shared" si="90"/>
        <v>0</v>
      </c>
      <c r="V146" s="302">
        <f t="shared" si="91"/>
        <v>0</v>
      </c>
      <c r="W146" s="303">
        <f t="shared" si="92"/>
        <v>0</v>
      </c>
      <c r="X146" s="268"/>
    </row>
    <row r="147" spans="1:26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4"/>
        <v>0</v>
      </c>
      <c r="P147" s="297">
        <f t="shared" si="85"/>
        <v>0</v>
      </c>
      <c r="Q147" s="297">
        <f t="shared" si="86"/>
        <v>0</v>
      </c>
      <c r="R147" s="297">
        <f t="shared" si="87"/>
        <v>0</v>
      </c>
      <c r="S147" s="297">
        <f t="shared" si="88"/>
        <v>0</v>
      </c>
      <c r="T147" s="297">
        <f t="shared" si="89"/>
        <v>0</v>
      </c>
      <c r="U147" s="297">
        <f t="shared" si="90"/>
        <v>0</v>
      </c>
      <c r="V147" s="302">
        <f t="shared" si="91"/>
        <v>0</v>
      </c>
      <c r="W147" s="303">
        <f t="shared" si="92"/>
        <v>0</v>
      </c>
      <c r="X147" s="268"/>
    </row>
    <row r="148" spans="1:26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4"/>
        <v>0</v>
      </c>
      <c r="P148" s="297">
        <f t="shared" si="85"/>
        <v>0</v>
      </c>
      <c r="Q148" s="297">
        <f t="shared" si="86"/>
        <v>0</v>
      </c>
      <c r="R148" s="297">
        <f t="shared" si="87"/>
        <v>0</v>
      </c>
      <c r="S148" s="297">
        <f t="shared" si="88"/>
        <v>0</v>
      </c>
      <c r="T148" s="297">
        <f t="shared" si="89"/>
        <v>0</v>
      </c>
      <c r="U148" s="297">
        <f t="shared" si="90"/>
        <v>0</v>
      </c>
      <c r="V148" s="302">
        <f t="shared" si="91"/>
        <v>0</v>
      </c>
      <c r="W148" s="303">
        <f t="shared" si="92"/>
        <v>0</v>
      </c>
      <c r="X148" s="268"/>
    </row>
    <row r="149" spans="1:26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4"/>
        <v>0</v>
      </c>
      <c r="P149" s="297">
        <f t="shared" si="85"/>
        <v>0</v>
      </c>
      <c r="Q149" s="297">
        <f t="shared" si="86"/>
        <v>0</v>
      </c>
      <c r="R149" s="297">
        <f t="shared" si="87"/>
        <v>0</v>
      </c>
      <c r="S149" s="297">
        <f t="shared" si="88"/>
        <v>0</v>
      </c>
      <c r="T149" s="297">
        <f t="shared" si="89"/>
        <v>0</v>
      </c>
      <c r="U149" s="297">
        <f t="shared" si="90"/>
        <v>0</v>
      </c>
      <c r="V149" s="302">
        <f t="shared" si="91"/>
        <v>0</v>
      </c>
      <c r="W149" s="303">
        <f t="shared" si="92"/>
        <v>0</v>
      </c>
      <c r="X149" s="268"/>
    </row>
    <row r="150" spans="1:26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4"/>
        <v>0</v>
      </c>
      <c r="P150" s="297">
        <f t="shared" si="85"/>
        <v>0</v>
      </c>
      <c r="Q150" s="297">
        <f t="shared" si="86"/>
        <v>0</v>
      </c>
      <c r="R150" s="297">
        <f t="shared" si="87"/>
        <v>0</v>
      </c>
      <c r="S150" s="297">
        <f t="shared" si="88"/>
        <v>0</v>
      </c>
      <c r="T150" s="297">
        <f t="shared" si="89"/>
        <v>0</v>
      </c>
      <c r="U150" s="297">
        <f t="shared" si="90"/>
        <v>0</v>
      </c>
      <c r="V150" s="302">
        <f t="shared" si="91"/>
        <v>0</v>
      </c>
      <c r="W150" s="303">
        <f t="shared" si="92"/>
        <v>0</v>
      </c>
      <c r="X150" s="268"/>
    </row>
    <row r="151" spans="1:26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4"/>
        <v>0</v>
      </c>
      <c r="P151" s="297">
        <f t="shared" si="85"/>
        <v>0</v>
      </c>
      <c r="Q151" s="297">
        <f t="shared" si="86"/>
        <v>0</v>
      </c>
      <c r="R151" s="297">
        <f t="shared" si="87"/>
        <v>0</v>
      </c>
      <c r="S151" s="297">
        <f t="shared" si="88"/>
        <v>0</v>
      </c>
      <c r="T151" s="297">
        <f t="shared" si="89"/>
        <v>0</v>
      </c>
      <c r="U151" s="297">
        <f t="shared" si="90"/>
        <v>0</v>
      </c>
      <c r="V151" s="302">
        <f t="shared" si="91"/>
        <v>0</v>
      </c>
      <c r="W151" s="303">
        <f t="shared" si="92"/>
        <v>0</v>
      </c>
      <c r="X151" s="268"/>
    </row>
    <row r="152" spans="1:26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4"/>
        <v>0</v>
      </c>
      <c r="P152" s="306">
        <f t="shared" si="85"/>
        <v>0</v>
      </c>
      <c r="Q152" s="306">
        <f t="shared" si="86"/>
        <v>0</v>
      </c>
      <c r="R152" s="306">
        <f t="shared" si="87"/>
        <v>0</v>
      </c>
      <c r="S152" s="306">
        <f t="shared" si="88"/>
        <v>0</v>
      </c>
      <c r="T152" s="306">
        <f t="shared" si="89"/>
        <v>0</v>
      </c>
      <c r="U152" s="306">
        <f t="shared" si="90"/>
        <v>0</v>
      </c>
      <c r="V152" s="304">
        <f t="shared" si="91"/>
        <v>0</v>
      </c>
      <c r="W152" s="305">
        <f t="shared" si="92"/>
        <v>0</v>
      </c>
      <c r="X152" s="268"/>
    </row>
    <row r="153" spans="1:26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6861905.8200000003</v>
      </c>
    </row>
    <row r="154" spans="1:26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6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3">H155*G155</f>
        <v>0</v>
      </c>
      <c r="P155" s="297">
        <f t="shared" ref="P155:P160" si="94">I155*G155</f>
        <v>0</v>
      </c>
      <c r="Q155" s="297">
        <f t="shared" ref="Q155:Q160" si="95">J155*G155</f>
        <v>0</v>
      </c>
      <c r="R155" s="297">
        <f t="shared" ref="R155:R160" si="96">K155*G155</f>
        <v>0</v>
      </c>
      <c r="S155" s="297">
        <f t="shared" ref="S155:S160" si="97">L155*G155</f>
        <v>0</v>
      </c>
      <c r="T155" s="297">
        <f t="shared" ref="T155:T160" si="98">M155*G155</f>
        <v>0</v>
      </c>
      <c r="U155" s="297">
        <f t="shared" ref="U155:U160" si="99">N155*G155</f>
        <v>0</v>
      </c>
      <c r="V155" s="302">
        <f t="shared" ref="V155:V160" si="100">SUM(H155:N155)</f>
        <v>0</v>
      </c>
      <c r="W155" s="303">
        <f t="shared" ref="W155:W160" si="101">SUM(O155:U155)</f>
        <v>0</v>
      </c>
      <c r="X155" s="268"/>
    </row>
    <row r="156" spans="1:26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3"/>
        <v>0</v>
      </c>
      <c r="P156" s="297">
        <f t="shared" si="94"/>
        <v>0</v>
      </c>
      <c r="Q156" s="297">
        <f t="shared" si="95"/>
        <v>0</v>
      </c>
      <c r="R156" s="297">
        <f t="shared" si="96"/>
        <v>0</v>
      </c>
      <c r="S156" s="297">
        <f t="shared" si="97"/>
        <v>0</v>
      </c>
      <c r="T156" s="297">
        <f t="shared" si="98"/>
        <v>0</v>
      </c>
      <c r="U156" s="297">
        <f t="shared" si="99"/>
        <v>0</v>
      </c>
      <c r="V156" s="302">
        <f t="shared" si="100"/>
        <v>0</v>
      </c>
      <c r="W156" s="303">
        <f t="shared" si="101"/>
        <v>0</v>
      </c>
      <c r="X156" s="268"/>
    </row>
    <row r="157" spans="1:26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3"/>
        <v>0</v>
      </c>
      <c r="P157" s="297">
        <f t="shared" si="94"/>
        <v>0</v>
      </c>
      <c r="Q157" s="297">
        <f t="shared" si="95"/>
        <v>0</v>
      </c>
      <c r="R157" s="297">
        <f t="shared" si="96"/>
        <v>0</v>
      </c>
      <c r="S157" s="297">
        <f t="shared" si="97"/>
        <v>0</v>
      </c>
      <c r="T157" s="297">
        <f t="shared" si="98"/>
        <v>0</v>
      </c>
      <c r="U157" s="297">
        <f t="shared" si="99"/>
        <v>0</v>
      </c>
      <c r="V157" s="302">
        <f t="shared" si="100"/>
        <v>0</v>
      </c>
      <c r="W157" s="303">
        <f t="shared" si="101"/>
        <v>0</v>
      </c>
      <c r="X157" s="268"/>
    </row>
    <row r="158" spans="1:26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Z159</f>
        <v>5835905.8200000003</v>
      </c>
      <c r="H158" s="32">
        <v>1</v>
      </c>
      <c r="I158" s="33"/>
      <c r="J158" s="33"/>
      <c r="K158" s="33"/>
      <c r="L158" s="33"/>
      <c r="M158" s="33"/>
      <c r="N158" s="33"/>
      <c r="O158" s="297">
        <f t="shared" si="93"/>
        <v>5835905.8200000003</v>
      </c>
      <c r="P158" s="297">
        <f t="shared" si="94"/>
        <v>0</v>
      </c>
      <c r="Q158" s="297">
        <f t="shared" si="95"/>
        <v>0</v>
      </c>
      <c r="R158" s="297">
        <f t="shared" si="96"/>
        <v>0</v>
      </c>
      <c r="S158" s="297">
        <f t="shared" si="97"/>
        <v>0</v>
      </c>
      <c r="T158" s="297">
        <f t="shared" si="98"/>
        <v>0</v>
      </c>
      <c r="U158" s="297">
        <f t="shared" si="99"/>
        <v>0</v>
      </c>
      <c r="V158" s="302">
        <f t="shared" si="100"/>
        <v>1</v>
      </c>
      <c r="W158" s="303">
        <f t="shared" si="101"/>
        <v>5835905.8200000003</v>
      </c>
      <c r="X158" s="268"/>
      <c r="Y158" s="424">
        <f>SUMIFS([13]Свод_Итого!$BM$4:$BM$647,[13]Свод_Итого!$J$4:$J$647,"*Ю*",[13]Свод_Итого!$N$4:$N$647,"пилот",[13]Свод_Итого!$O$4:$O$647,"керн",[13]Свод_Итого!$F$4:$F$647,$B$4)*1000</f>
        <v>4713905.82</v>
      </c>
      <c r="Z158" s="1">
        <f>(Y158+Y159)/B12</f>
        <v>6861905.8200000003</v>
      </c>
    </row>
    <row r="159" spans="1:26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v>13500</v>
      </c>
      <c r="H159" s="32"/>
      <c r="I159" s="425">
        <f>I$6</f>
        <v>0.68</v>
      </c>
      <c r="J159" s="425">
        <f t="shared" ref="J159:N159" si="102">J$6</f>
        <v>2</v>
      </c>
      <c r="K159" s="425">
        <f t="shared" si="102"/>
        <v>2.83</v>
      </c>
      <c r="L159" s="425">
        <f t="shared" si="102"/>
        <v>52.79</v>
      </c>
      <c r="M159" s="425">
        <f t="shared" si="102"/>
        <v>7.93</v>
      </c>
      <c r="N159" s="425">
        <f t="shared" si="102"/>
        <v>9.77</v>
      </c>
      <c r="O159" s="297">
        <f t="shared" si="93"/>
        <v>0</v>
      </c>
      <c r="P159" s="297">
        <f t="shared" si="94"/>
        <v>9180</v>
      </c>
      <c r="Q159" s="297">
        <f t="shared" si="95"/>
        <v>27000</v>
      </c>
      <c r="R159" s="297">
        <f t="shared" si="96"/>
        <v>38205</v>
      </c>
      <c r="S159" s="297">
        <f t="shared" si="97"/>
        <v>712665</v>
      </c>
      <c r="T159" s="297">
        <f t="shared" si="98"/>
        <v>107055</v>
      </c>
      <c r="U159" s="297">
        <f t="shared" si="99"/>
        <v>131895</v>
      </c>
      <c r="V159" s="302">
        <f t="shared" si="100"/>
        <v>75.999999999999986</v>
      </c>
      <c r="W159" s="303">
        <f t="shared" si="101"/>
        <v>1026000</v>
      </c>
      <c r="X159" s="268"/>
      <c r="Y159" s="424">
        <f>SUMIFS([13]Свод_Итого!$BL$4:$BL$647,[13]Свод_Итого!$J$4:$J$647,"*Ю*",[13]Свод_Итого!$N$4:$N$647,"пилот",[13]Свод_Итого!$O$4:$O$647,"керн",[13]Свод_Итого!$F$4:$F$647,$B$4)*1000</f>
        <v>2148000</v>
      </c>
      <c r="Z159" s="40">
        <f>Z158-W159</f>
        <v>5835905.8200000003</v>
      </c>
    </row>
    <row r="160" spans="1:26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3"/>
        <v>0</v>
      </c>
      <c r="P160" s="297">
        <f t="shared" si="94"/>
        <v>0</v>
      </c>
      <c r="Q160" s="297">
        <f t="shared" si="95"/>
        <v>0</v>
      </c>
      <c r="R160" s="297">
        <f t="shared" si="96"/>
        <v>0</v>
      </c>
      <c r="S160" s="297">
        <f t="shared" si="97"/>
        <v>0</v>
      </c>
      <c r="T160" s="297">
        <f t="shared" si="98"/>
        <v>0</v>
      </c>
      <c r="U160" s="297">
        <f t="shared" si="99"/>
        <v>0</v>
      </c>
      <c r="V160" s="302">
        <f t="shared" si="100"/>
        <v>0</v>
      </c>
      <c r="W160" s="303">
        <f t="shared" si="101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103">H161*G161</f>
        <v>0</v>
      </c>
      <c r="P161" s="297">
        <f t="shared" ref="P161:P169" si="104">I161*G161</f>
        <v>0</v>
      </c>
      <c r="Q161" s="297">
        <f t="shared" ref="Q161:Q169" si="105">J161*G161</f>
        <v>0</v>
      </c>
      <c r="R161" s="297">
        <f t="shared" ref="R161:R169" si="106">K161*G161</f>
        <v>0</v>
      </c>
      <c r="S161" s="297">
        <f t="shared" ref="S161:S169" si="107">L161*G161</f>
        <v>0</v>
      </c>
      <c r="T161" s="297">
        <f t="shared" ref="T161:T169" si="108">M161*G161</f>
        <v>0</v>
      </c>
      <c r="U161" s="297">
        <f t="shared" ref="U161:U169" si="109">N161*G161</f>
        <v>0</v>
      </c>
      <c r="V161" s="302">
        <f t="shared" ref="V161:V169" si="110">SUM(H161:N161)</f>
        <v>0</v>
      </c>
      <c r="W161" s="303">
        <f t="shared" ref="W161:W169" si="111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103"/>
        <v>0</v>
      </c>
      <c r="P162" s="297">
        <f t="shared" si="104"/>
        <v>0</v>
      </c>
      <c r="Q162" s="297">
        <f t="shared" si="105"/>
        <v>0</v>
      </c>
      <c r="R162" s="297">
        <f t="shared" si="106"/>
        <v>0</v>
      </c>
      <c r="S162" s="297">
        <f t="shared" si="107"/>
        <v>0</v>
      </c>
      <c r="T162" s="297">
        <f t="shared" si="108"/>
        <v>0</v>
      </c>
      <c r="U162" s="297">
        <f t="shared" si="109"/>
        <v>0</v>
      </c>
      <c r="V162" s="302">
        <f t="shared" si="110"/>
        <v>0</v>
      </c>
      <c r="W162" s="303">
        <f t="shared" si="111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103"/>
        <v>0</v>
      </c>
      <c r="P163" s="297">
        <f t="shared" si="104"/>
        <v>0</v>
      </c>
      <c r="Q163" s="297">
        <f t="shared" si="105"/>
        <v>0</v>
      </c>
      <c r="R163" s="297">
        <f t="shared" si="106"/>
        <v>0</v>
      </c>
      <c r="S163" s="297">
        <f t="shared" si="107"/>
        <v>0</v>
      </c>
      <c r="T163" s="297">
        <f t="shared" si="108"/>
        <v>0</v>
      </c>
      <c r="U163" s="297">
        <f t="shared" si="109"/>
        <v>0</v>
      </c>
      <c r="V163" s="302">
        <f t="shared" si="110"/>
        <v>0</v>
      </c>
      <c r="W163" s="303">
        <f t="shared" si="111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103"/>
        <v>0</v>
      </c>
      <c r="P164" s="297">
        <f t="shared" si="104"/>
        <v>0</v>
      </c>
      <c r="Q164" s="297">
        <f t="shared" si="105"/>
        <v>0</v>
      </c>
      <c r="R164" s="297">
        <f t="shared" si="106"/>
        <v>0</v>
      </c>
      <c r="S164" s="297">
        <f t="shared" si="107"/>
        <v>0</v>
      </c>
      <c r="T164" s="297">
        <f t="shared" si="108"/>
        <v>0</v>
      </c>
      <c r="U164" s="297">
        <f t="shared" si="109"/>
        <v>0</v>
      </c>
      <c r="V164" s="302">
        <f t="shared" si="110"/>
        <v>0</v>
      </c>
      <c r="W164" s="303">
        <f t="shared" si="111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103"/>
        <v>0</v>
      </c>
      <c r="P165" s="297">
        <f t="shared" si="104"/>
        <v>0</v>
      </c>
      <c r="Q165" s="297">
        <f t="shared" si="105"/>
        <v>0</v>
      </c>
      <c r="R165" s="297">
        <f t="shared" si="106"/>
        <v>0</v>
      </c>
      <c r="S165" s="297">
        <f t="shared" si="107"/>
        <v>0</v>
      </c>
      <c r="T165" s="297">
        <f t="shared" si="108"/>
        <v>0</v>
      </c>
      <c r="U165" s="297">
        <f t="shared" si="109"/>
        <v>0</v>
      </c>
      <c r="V165" s="302">
        <f t="shared" si="110"/>
        <v>0</v>
      </c>
      <c r="W165" s="303">
        <f t="shared" si="111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103"/>
        <v>0</v>
      </c>
      <c r="P166" s="297">
        <f t="shared" si="104"/>
        <v>0</v>
      </c>
      <c r="Q166" s="297">
        <f t="shared" si="105"/>
        <v>0</v>
      </c>
      <c r="R166" s="297">
        <f t="shared" si="106"/>
        <v>0</v>
      </c>
      <c r="S166" s="297">
        <f t="shared" si="107"/>
        <v>0</v>
      </c>
      <c r="T166" s="297">
        <f t="shared" si="108"/>
        <v>0</v>
      </c>
      <c r="U166" s="297">
        <f t="shared" si="109"/>
        <v>0</v>
      </c>
      <c r="V166" s="302">
        <f t="shared" si="110"/>
        <v>0</v>
      </c>
      <c r="W166" s="303">
        <f t="shared" si="111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103"/>
        <v>0</v>
      </c>
      <c r="P167" s="297">
        <f t="shared" si="104"/>
        <v>0</v>
      </c>
      <c r="Q167" s="297">
        <f t="shared" si="105"/>
        <v>0</v>
      </c>
      <c r="R167" s="297">
        <f t="shared" si="106"/>
        <v>0</v>
      </c>
      <c r="S167" s="297">
        <f t="shared" si="107"/>
        <v>0</v>
      </c>
      <c r="T167" s="297">
        <f t="shared" si="108"/>
        <v>0</v>
      </c>
      <c r="U167" s="297">
        <f t="shared" si="109"/>
        <v>0</v>
      </c>
      <c r="V167" s="302">
        <f t="shared" si="110"/>
        <v>0</v>
      </c>
      <c r="W167" s="303">
        <f t="shared" si="111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103"/>
        <v>0</v>
      </c>
      <c r="P168" s="297">
        <f t="shared" si="104"/>
        <v>0</v>
      </c>
      <c r="Q168" s="297">
        <f t="shared" si="105"/>
        <v>0</v>
      </c>
      <c r="R168" s="297">
        <f t="shared" si="106"/>
        <v>0</v>
      </c>
      <c r="S168" s="297">
        <f t="shared" si="107"/>
        <v>0</v>
      </c>
      <c r="T168" s="297">
        <f t="shared" si="108"/>
        <v>0</v>
      </c>
      <c r="U168" s="297">
        <f t="shared" si="109"/>
        <v>0</v>
      </c>
      <c r="V168" s="302">
        <f t="shared" si="110"/>
        <v>0</v>
      </c>
      <c r="W168" s="303">
        <f t="shared" si="111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103"/>
        <v>0</v>
      </c>
      <c r="P169" s="297">
        <f t="shared" si="104"/>
        <v>0</v>
      </c>
      <c r="Q169" s="297">
        <f t="shared" si="105"/>
        <v>0</v>
      </c>
      <c r="R169" s="297">
        <f t="shared" si="106"/>
        <v>0</v>
      </c>
      <c r="S169" s="297">
        <f t="shared" si="107"/>
        <v>0</v>
      </c>
      <c r="T169" s="297">
        <f t="shared" si="108"/>
        <v>0</v>
      </c>
      <c r="U169" s="297">
        <f t="shared" si="109"/>
        <v>0</v>
      </c>
      <c r="V169" s="302">
        <f t="shared" si="110"/>
        <v>0</v>
      </c>
      <c r="W169" s="303">
        <f t="shared" si="111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13787050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5">
        <f>AB177*0.1</f>
        <v>429060.84000000008</v>
      </c>
      <c r="H172" s="32">
        <v>1</v>
      </c>
      <c r="I172" s="33"/>
      <c r="J172" s="33"/>
      <c r="K172" s="33"/>
      <c r="L172" s="33"/>
      <c r="M172" s="33"/>
      <c r="N172" s="33"/>
      <c r="O172" s="297">
        <f t="shared" ref="O172:O187" si="112">H172*G172</f>
        <v>429060.84000000008</v>
      </c>
      <c r="P172" s="297">
        <f t="shared" ref="P172:P187" si="113">I172*G172</f>
        <v>0</v>
      </c>
      <c r="Q172" s="297">
        <f t="shared" ref="Q172:Q187" si="114">J172*G172</f>
        <v>0</v>
      </c>
      <c r="R172" s="297">
        <f t="shared" ref="R172:R187" si="115">K172*G172</f>
        <v>0</v>
      </c>
      <c r="S172" s="297">
        <f t="shared" ref="S172:S187" si="116">L172*G172</f>
        <v>0</v>
      </c>
      <c r="T172" s="297">
        <f t="shared" ref="T172:T187" si="117">M172*G172</f>
        <v>0</v>
      </c>
      <c r="U172" s="297">
        <f t="shared" ref="U172:U187" si="118">N172*G172</f>
        <v>0</v>
      </c>
      <c r="V172" s="302">
        <f t="shared" ref="V172:V187" si="119">SUM(H172:N172)</f>
        <v>1</v>
      </c>
      <c r="W172" s="303">
        <f t="shared" ref="W172:W187" si="120">SUM(O172:U172)</f>
        <v>429060.84000000008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AB177*0.3</f>
        <v>1287182.52</v>
      </c>
      <c r="H173" s="32">
        <v>1</v>
      </c>
      <c r="I173" s="33"/>
      <c r="J173" s="33"/>
      <c r="K173" s="33"/>
      <c r="L173" s="33"/>
      <c r="M173" s="33"/>
      <c r="N173" s="33"/>
      <c r="O173" s="297">
        <f t="shared" si="112"/>
        <v>1287182.52</v>
      </c>
      <c r="P173" s="297">
        <f t="shared" si="113"/>
        <v>0</v>
      </c>
      <c r="Q173" s="297">
        <f t="shared" si="114"/>
        <v>0</v>
      </c>
      <c r="R173" s="297">
        <f t="shared" si="115"/>
        <v>0</v>
      </c>
      <c r="S173" s="297">
        <f t="shared" si="116"/>
        <v>0</v>
      </c>
      <c r="T173" s="297">
        <f t="shared" si="117"/>
        <v>0</v>
      </c>
      <c r="U173" s="297">
        <f t="shared" si="118"/>
        <v>0</v>
      </c>
      <c r="V173" s="302">
        <f t="shared" si="119"/>
        <v>1</v>
      </c>
      <c r="W173" s="303">
        <f t="shared" si="120"/>
        <v>1287182.52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AB177*0.6</f>
        <v>2574365.04</v>
      </c>
      <c r="H174" s="32">
        <v>1</v>
      </c>
      <c r="I174" s="33"/>
      <c r="J174" s="33"/>
      <c r="K174" s="33"/>
      <c r="L174" s="33"/>
      <c r="M174" s="33"/>
      <c r="N174" s="33"/>
      <c r="O174" s="297">
        <f t="shared" si="112"/>
        <v>2574365.04</v>
      </c>
      <c r="P174" s="297">
        <f t="shared" si="113"/>
        <v>0</v>
      </c>
      <c r="Q174" s="297">
        <f t="shared" si="114"/>
        <v>0</v>
      </c>
      <c r="R174" s="297">
        <f t="shared" si="115"/>
        <v>0</v>
      </c>
      <c r="S174" s="297">
        <f t="shared" si="116"/>
        <v>0</v>
      </c>
      <c r="T174" s="297">
        <f t="shared" si="117"/>
        <v>0</v>
      </c>
      <c r="U174" s="297">
        <f t="shared" si="118"/>
        <v>0</v>
      </c>
      <c r="V174" s="302">
        <f t="shared" si="119"/>
        <v>1</v>
      </c>
      <c r="W174" s="303">
        <f t="shared" si="120"/>
        <v>2574365.04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v>108725.00000000001</v>
      </c>
      <c r="H175" s="32"/>
      <c r="I175" s="33"/>
      <c r="J175" s="33"/>
      <c r="K175" s="33"/>
      <c r="L175" s="33"/>
      <c r="M175" s="33"/>
      <c r="N175" s="33"/>
      <c r="O175" s="297">
        <f t="shared" si="112"/>
        <v>0</v>
      </c>
      <c r="P175" s="297">
        <f t="shared" si="113"/>
        <v>0</v>
      </c>
      <c r="Q175" s="297">
        <f t="shared" si="114"/>
        <v>0</v>
      </c>
      <c r="R175" s="297">
        <f t="shared" si="115"/>
        <v>0</v>
      </c>
      <c r="S175" s="297">
        <f t="shared" si="116"/>
        <v>0</v>
      </c>
      <c r="T175" s="297">
        <f t="shared" si="117"/>
        <v>0</v>
      </c>
      <c r="U175" s="297">
        <f t="shared" si="118"/>
        <v>0</v>
      </c>
      <c r="V175" s="302">
        <f t="shared" si="119"/>
        <v>0</v>
      </c>
      <c r="W175" s="303">
        <f t="shared" si="120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v>44358.080000000002</v>
      </c>
      <c r="H176" s="32">
        <v>1</v>
      </c>
      <c r="I176" s="33"/>
      <c r="J176" s="33"/>
      <c r="K176" s="33"/>
      <c r="L176" s="33"/>
      <c r="M176" s="33"/>
      <c r="N176" s="33"/>
      <c r="O176" s="297">
        <f t="shared" si="112"/>
        <v>44358.080000000002</v>
      </c>
      <c r="P176" s="297">
        <f t="shared" si="113"/>
        <v>0</v>
      </c>
      <c r="Q176" s="297">
        <f t="shared" si="114"/>
        <v>0</v>
      </c>
      <c r="R176" s="297">
        <f t="shared" si="115"/>
        <v>0</v>
      </c>
      <c r="S176" s="297">
        <f t="shared" si="116"/>
        <v>0</v>
      </c>
      <c r="T176" s="297">
        <f t="shared" si="117"/>
        <v>0</v>
      </c>
      <c r="U176" s="297">
        <f t="shared" si="118"/>
        <v>0</v>
      </c>
      <c r="V176" s="302">
        <f t="shared" si="119"/>
        <v>1</v>
      </c>
      <c r="W176" s="303">
        <f t="shared" si="120"/>
        <v>44358.080000000002</v>
      </c>
      <c r="X176" s="268"/>
    </row>
    <row r="177" spans="1:28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v>328403.52</v>
      </c>
      <c r="H177" s="32">
        <v>1</v>
      </c>
      <c r="I177" s="33"/>
      <c r="J177" s="33"/>
      <c r="K177" s="33"/>
      <c r="L177" s="33"/>
      <c r="M177" s="33"/>
      <c r="N177" s="33"/>
      <c r="O177" s="297">
        <f t="shared" si="112"/>
        <v>328403.52</v>
      </c>
      <c r="P177" s="297">
        <f t="shared" si="113"/>
        <v>0</v>
      </c>
      <c r="Q177" s="297">
        <f t="shared" si="114"/>
        <v>0</v>
      </c>
      <c r="R177" s="297">
        <f t="shared" si="115"/>
        <v>0</v>
      </c>
      <c r="S177" s="297">
        <f t="shared" si="116"/>
        <v>0</v>
      </c>
      <c r="T177" s="297">
        <f t="shared" si="117"/>
        <v>0</v>
      </c>
      <c r="U177" s="297">
        <f t="shared" si="118"/>
        <v>0</v>
      </c>
      <c r="V177" s="302">
        <f t="shared" si="119"/>
        <v>1</v>
      </c>
      <c r="W177" s="303">
        <f t="shared" si="120"/>
        <v>328403.52</v>
      </c>
      <c r="X177" s="268"/>
      <c r="Y177" s="424">
        <f>SUMIFS([13]Свод_Итого!$BJ$4:$BJ$647,[13]Свод_Итого!$J$4:$J$647,"*Ю*",[13]Свод_Итого!$N$4:$N$647,"пилот",[13]Свод_Итого!$O$4:$O$647,"керн",[13]Свод_Итого!$F$4:$F$647,$B$4)*1000</f>
        <v>7743670</v>
      </c>
      <c r="Z177" s="1">
        <f>Y177/B12</f>
        <v>7743670</v>
      </c>
      <c r="AA177" s="40">
        <f>W176+W177+W178+W181+W184+W187</f>
        <v>3453061.6</v>
      </c>
      <c r="AB177" s="40">
        <f>Z177-AA177</f>
        <v>4290608.4000000004</v>
      </c>
    </row>
    <row r="178" spans="1:28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v>35850</v>
      </c>
      <c r="H178" s="32"/>
      <c r="I178" s="425">
        <f>I6</f>
        <v>0.68</v>
      </c>
      <c r="J178" s="425">
        <f>J6</f>
        <v>2</v>
      </c>
      <c r="K178" s="425"/>
      <c r="L178" s="425"/>
      <c r="M178" s="425"/>
      <c r="N178" s="425"/>
      <c r="O178" s="297">
        <f t="shared" si="112"/>
        <v>0</v>
      </c>
      <c r="P178" s="297">
        <f t="shared" si="113"/>
        <v>24378</v>
      </c>
      <c r="Q178" s="297">
        <f t="shared" si="114"/>
        <v>71700</v>
      </c>
      <c r="R178" s="297">
        <f t="shared" si="115"/>
        <v>0</v>
      </c>
      <c r="S178" s="297">
        <f t="shared" si="116"/>
        <v>0</v>
      </c>
      <c r="T178" s="297">
        <f t="shared" si="117"/>
        <v>0</v>
      </c>
      <c r="U178" s="297">
        <f t="shared" si="118"/>
        <v>0</v>
      </c>
      <c r="V178" s="302">
        <f t="shared" si="119"/>
        <v>2.68</v>
      </c>
      <c r="W178" s="303">
        <f t="shared" si="120"/>
        <v>96078</v>
      </c>
      <c r="X178" s="268"/>
      <c r="Y178" s="424">
        <f>'Перв. скв '!Y178</f>
        <v>0</v>
      </c>
    </row>
    <row r="179" spans="1:28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AA179</f>
        <v>56550</v>
      </c>
      <c r="H179" s="32"/>
      <c r="I179" s="425">
        <f>I6</f>
        <v>0.68</v>
      </c>
      <c r="J179" s="425">
        <f>J6</f>
        <v>2</v>
      </c>
      <c r="K179" s="425"/>
      <c r="L179" s="425"/>
      <c r="M179" s="425"/>
      <c r="N179" s="425"/>
      <c r="O179" s="297">
        <f t="shared" si="112"/>
        <v>0</v>
      </c>
      <c r="P179" s="297">
        <f t="shared" si="113"/>
        <v>38454</v>
      </c>
      <c r="Q179" s="297">
        <f t="shared" si="114"/>
        <v>113100</v>
      </c>
      <c r="R179" s="297">
        <f t="shared" si="115"/>
        <v>0</v>
      </c>
      <c r="S179" s="297">
        <f t="shared" si="116"/>
        <v>0</v>
      </c>
      <c r="T179" s="297">
        <f t="shared" si="117"/>
        <v>0</v>
      </c>
      <c r="U179" s="297">
        <f t="shared" si="118"/>
        <v>0</v>
      </c>
      <c r="V179" s="302">
        <f t="shared" si="119"/>
        <v>2.68</v>
      </c>
      <c r="W179" s="303">
        <f t="shared" si="120"/>
        <v>151554</v>
      </c>
      <c r="X179" s="268"/>
      <c r="Y179" s="424">
        <f>SUMIFS([13]Свод_Итого!$BI$4:$BI$647,[13]Свод_Итого!$J$4:$J$647,"*Ю*",[13]Свод_Итого!$N$4:$N$647,"пилот",[13]Свод_Итого!$O$4:$O$647,"керн",[13]Свод_Итого!$F$4:$F$647,$B$4)*1000</f>
        <v>4297799.9999999991</v>
      </c>
      <c r="Z179" s="1">
        <f>Y179/B12</f>
        <v>4297799.9999999991</v>
      </c>
      <c r="AA179" s="40">
        <f>Z179/O6</f>
        <v>56550</v>
      </c>
      <c r="AB179" s="40"/>
    </row>
    <row r="180" spans="1:28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v>27941.73</v>
      </c>
      <c r="H180" s="32">
        <v>1</v>
      </c>
      <c r="I180" s="425"/>
      <c r="J180" s="425"/>
      <c r="K180" s="425"/>
      <c r="L180" s="425"/>
      <c r="M180" s="425"/>
      <c r="N180" s="425"/>
      <c r="O180" s="297">
        <f t="shared" si="112"/>
        <v>27941.73</v>
      </c>
      <c r="P180" s="297">
        <f t="shared" si="113"/>
        <v>0</v>
      </c>
      <c r="Q180" s="297">
        <f t="shared" si="114"/>
        <v>0</v>
      </c>
      <c r="R180" s="297">
        <f t="shared" si="115"/>
        <v>0</v>
      </c>
      <c r="S180" s="297">
        <f t="shared" si="116"/>
        <v>0</v>
      </c>
      <c r="T180" s="297">
        <f t="shared" si="117"/>
        <v>0</v>
      </c>
      <c r="U180" s="297">
        <f t="shared" si="118"/>
        <v>0</v>
      </c>
      <c r="V180" s="302">
        <f t="shared" si="119"/>
        <v>1</v>
      </c>
      <c r="W180" s="303">
        <f t="shared" si="120"/>
        <v>27941.73</v>
      </c>
      <c r="X180" s="268"/>
      <c r="Y180" s="424">
        <f>SUMIFS([13]Свод_Итого!$BK$4:$BK$647,[13]Свод_Итого!$J$4:$J$647,"*Ю*",[13]Свод_Итого!$N$4:$N$647,"пилот",[13]Свод_Итого!$O$4:$O$647,"керн",[13]Свод_Итого!$F$4:$F$647,$B$4)*1000</f>
        <v>1745580</v>
      </c>
      <c r="Z180" s="1">
        <f>Y180/B12</f>
        <v>1745580</v>
      </c>
      <c r="AA180" s="40">
        <f>W180+W183</f>
        <v>117189.68</v>
      </c>
      <c r="AB180" s="40">
        <f>Z180-AA180</f>
        <v>1628390.32</v>
      </c>
    </row>
    <row r="181" spans="1:28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v>35850</v>
      </c>
      <c r="H181" s="32"/>
      <c r="I181" s="425"/>
      <c r="J181" s="425"/>
      <c r="K181" s="425">
        <f>K6</f>
        <v>2.83</v>
      </c>
      <c r="L181" s="425"/>
      <c r="M181" s="425"/>
      <c r="N181" s="425"/>
      <c r="O181" s="297">
        <f t="shared" si="112"/>
        <v>0</v>
      </c>
      <c r="P181" s="297">
        <f t="shared" si="113"/>
        <v>0</v>
      </c>
      <c r="Q181" s="297">
        <f t="shared" si="114"/>
        <v>0</v>
      </c>
      <c r="R181" s="297">
        <f t="shared" si="115"/>
        <v>101455.5</v>
      </c>
      <c r="S181" s="297">
        <f t="shared" si="116"/>
        <v>0</v>
      </c>
      <c r="T181" s="297">
        <f t="shared" si="117"/>
        <v>0</v>
      </c>
      <c r="U181" s="297">
        <f t="shared" si="118"/>
        <v>0</v>
      </c>
      <c r="V181" s="302">
        <f t="shared" si="119"/>
        <v>2.83</v>
      </c>
      <c r="W181" s="303">
        <f t="shared" si="120"/>
        <v>101455.5</v>
      </c>
      <c r="X181" s="268"/>
    </row>
    <row r="182" spans="1:28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AA179</f>
        <v>56550</v>
      </c>
      <c r="H182" s="32"/>
      <c r="I182" s="425"/>
      <c r="J182" s="425"/>
      <c r="K182" s="425">
        <f>K6</f>
        <v>2.83</v>
      </c>
      <c r="L182" s="425"/>
      <c r="M182" s="425"/>
      <c r="N182" s="425"/>
      <c r="O182" s="297">
        <f t="shared" si="112"/>
        <v>0</v>
      </c>
      <c r="P182" s="297">
        <f t="shared" si="113"/>
        <v>0</v>
      </c>
      <c r="Q182" s="297">
        <f t="shared" si="114"/>
        <v>0</v>
      </c>
      <c r="R182" s="297">
        <f t="shared" si="115"/>
        <v>160036.5</v>
      </c>
      <c r="S182" s="297">
        <f t="shared" si="116"/>
        <v>0</v>
      </c>
      <c r="T182" s="297">
        <f t="shared" si="117"/>
        <v>0</v>
      </c>
      <c r="U182" s="297">
        <f t="shared" si="118"/>
        <v>0</v>
      </c>
      <c r="V182" s="302">
        <f t="shared" si="119"/>
        <v>2.83</v>
      </c>
      <c r="W182" s="303">
        <f t="shared" si="120"/>
        <v>160036.5</v>
      </c>
      <c r="X182" s="268"/>
    </row>
    <row r="183" spans="1:28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v>89247.95</v>
      </c>
      <c r="H183" s="32">
        <v>1</v>
      </c>
      <c r="I183" s="425"/>
      <c r="J183" s="425"/>
      <c r="K183" s="425"/>
      <c r="L183" s="425"/>
      <c r="M183" s="425"/>
      <c r="N183" s="425"/>
      <c r="O183" s="297">
        <f t="shared" si="112"/>
        <v>89247.95</v>
      </c>
      <c r="P183" s="297">
        <f t="shared" si="113"/>
        <v>0</v>
      </c>
      <c r="Q183" s="297">
        <f t="shared" si="114"/>
        <v>0</v>
      </c>
      <c r="R183" s="297">
        <f t="shared" si="115"/>
        <v>0</v>
      </c>
      <c r="S183" s="297">
        <f t="shared" si="116"/>
        <v>0</v>
      </c>
      <c r="T183" s="297">
        <f t="shared" si="117"/>
        <v>0</v>
      </c>
      <c r="U183" s="297">
        <f t="shared" si="118"/>
        <v>0</v>
      </c>
      <c r="V183" s="302">
        <f t="shared" si="119"/>
        <v>1</v>
      </c>
      <c r="W183" s="303">
        <f t="shared" si="120"/>
        <v>89247.95</v>
      </c>
      <c r="X183" s="268"/>
    </row>
    <row r="184" spans="1:28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v>35850</v>
      </c>
      <c r="H184" s="32"/>
      <c r="I184" s="425"/>
      <c r="J184" s="425"/>
      <c r="K184" s="425"/>
      <c r="L184" s="425">
        <f>L6</f>
        <v>52.79</v>
      </c>
      <c r="M184" s="425">
        <f t="shared" ref="M184:N184" si="121">M6</f>
        <v>7.93</v>
      </c>
      <c r="N184" s="425">
        <f t="shared" si="121"/>
        <v>9.77</v>
      </c>
      <c r="O184" s="297">
        <f t="shared" si="112"/>
        <v>0</v>
      </c>
      <c r="P184" s="297">
        <f t="shared" si="113"/>
        <v>0</v>
      </c>
      <c r="Q184" s="297">
        <f t="shared" si="114"/>
        <v>0</v>
      </c>
      <c r="R184" s="297">
        <f t="shared" si="115"/>
        <v>0</v>
      </c>
      <c r="S184" s="297">
        <f t="shared" si="116"/>
        <v>1892521.5</v>
      </c>
      <c r="T184" s="297">
        <f t="shared" si="117"/>
        <v>284290.5</v>
      </c>
      <c r="U184" s="297">
        <f t="shared" si="118"/>
        <v>350254.5</v>
      </c>
      <c r="V184" s="302">
        <f t="shared" si="119"/>
        <v>70.489999999999995</v>
      </c>
      <c r="W184" s="303">
        <f t="shared" si="120"/>
        <v>2527066.5</v>
      </c>
      <c r="X184" s="268"/>
    </row>
    <row r="185" spans="1:28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AA179</f>
        <v>56550</v>
      </c>
      <c r="H185" s="32"/>
      <c r="I185" s="425"/>
      <c r="J185" s="425"/>
      <c r="K185" s="425"/>
      <c r="L185" s="425">
        <f>L6</f>
        <v>52.79</v>
      </c>
      <c r="M185" s="425">
        <f t="shared" ref="M185:N185" si="122">M6</f>
        <v>7.93</v>
      </c>
      <c r="N185" s="425">
        <f t="shared" si="122"/>
        <v>9.77</v>
      </c>
      <c r="O185" s="297">
        <f t="shared" si="112"/>
        <v>0</v>
      </c>
      <c r="P185" s="297">
        <f t="shared" si="113"/>
        <v>0</v>
      </c>
      <c r="Q185" s="297">
        <f t="shared" si="114"/>
        <v>0</v>
      </c>
      <c r="R185" s="297">
        <f t="shared" si="115"/>
        <v>0</v>
      </c>
      <c r="S185" s="297">
        <f t="shared" si="116"/>
        <v>2985274.5</v>
      </c>
      <c r="T185" s="297">
        <f t="shared" si="117"/>
        <v>448441.5</v>
      </c>
      <c r="U185" s="297">
        <f t="shared" si="118"/>
        <v>552493.5</v>
      </c>
      <c r="V185" s="302">
        <f t="shared" si="119"/>
        <v>70.489999999999995</v>
      </c>
      <c r="W185" s="303">
        <f t="shared" si="120"/>
        <v>3986209.5</v>
      </c>
      <c r="X185" s="268"/>
    </row>
    <row r="186" spans="1:28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AB180</f>
        <v>1628390.32</v>
      </c>
      <c r="H186" s="32">
        <v>1</v>
      </c>
      <c r="I186" s="425"/>
      <c r="J186" s="425"/>
      <c r="K186" s="425"/>
      <c r="L186" s="425"/>
      <c r="M186" s="425"/>
      <c r="N186" s="425"/>
      <c r="O186" s="297">
        <f t="shared" si="112"/>
        <v>1628390.32</v>
      </c>
      <c r="P186" s="297">
        <f t="shared" si="113"/>
        <v>0</v>
      </c>
      <c r="Q186" s="297">
        <f t="shared" si="114"/>
        <v>0</v>
      </c>
      <c r="R186" s="297">
        <f t="shared" si="115"/>
        <v>0</v>
      </c>
      <c r="S186" s="297">
        <f t="shared" si="116"/>
        <v>0</v>
      </c>
      <c r="T186" s="297">
        <f t="shared" si="117"/>
        <v>0</v>
      </c>
      <c r="U186" s="297">
        <f t="shared" si="118"/>
        <v>0</v>
      </c>
      <c r="V186" s="302">
        <f t="shared" si="119"/>
        <v>1</v>
      </c>
      <c r="W186" s="303">
        <f t="shared" si="120"/>
        <v>1628390.32</v>
      </c>
      <c r="X186" s="268"/>
    </row>
    <row r="187" spans="1:28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v>355700</v>
      </c>
      <c r="H187" s="32">
        <v>1</v>
      </c>
      <c r="I187" s="425"/>
      <c r="J187" s="425"/>
      <c r="K187" s="425"/>
      <c r="L187" s="425"/>
      <c r="M187" s="425"/>
      <c r="N187" s="425"/>
      <c r="O187" s="297">
        <f t="shared" si="112"/>
        <v>355700</v>
      </c>
      <c r="P187" s="297">
        <f t="shared" si="113"/>
        <v>0</v>
      </c>
      <c r="Q187" s="297">
        <f t="shared" si="114"/>
        <v>0</v>
      </c>
      <c r="R187" s="297">
        <f t="shared" si="115"/>
        <v>0</v>
      </c>
      <c r="S187" s="297">
        <f t="shared" si="116"/>
        <v>0</v>
      </c>
      <c r="T187" s="297">
        <f t="shared" si="117"/>
        <v>0</v>
      </c>
      <c r="U187" s="297">
        <f t="shared" si="118"/>
        <v>0</v>
      </c>
      <c r="V187" s="302">
        <f t="shared" si="119"/>
        <v>1</v>
      </c>
      <c r="W187" s="303">
        <f t="shared" si="120"/>
        <v>355700</v>
      </c>
      <c r="X187" s="268"/>
    </row>
    <row r="188" spans="1:28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23">H188*G188</f>
        <v>0</v>
      </c>
      <c r="P188" s="297">
        <f t="shared" ref="P188:P201" si="124">I188*G188</f>
        <v>0</v>
      </c>
      <c r="Q188" s="297">
        <f t="shared" ref="Q188:Q201" si="125">J188*G188</f>
        <v>0</v>
      </c>
      <c r="R188" s="297">
        <f t="shared" ref="R188:R201" si="126">K188*G188</f>
        <v>0</v>
      </c>
      <c r="S188" s="297">
        <f t="shared" ref="S188:S201" si="127">L188*G188</f>
        <v>0</v>
      </c>
      <c r="T188" s="297">
        <f t="shared" ref="T188:T201" si="128">M188*G188</f>
        <v>0</v>
      </c>
      <c r="U188" s="297">
        <f t="shared" ref="U188:U201" si="129">N188*G188</f>
        <v>0</v>
      </c>
      <c r="V188" s="302">
        <f t="shared" ref="V188:V201" si="130">SUM(H188:N188)</f>
        <v>0</v>
      </c>
      <c r="W188" s="303">
        <f t="shared" ref="W188:W201" si="131">SUM(O188:U188)</f>
        <v>0</v>
      </c>
      <c r="X188" s="268"/>
    </row>
    <row r="189" spans="1:28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23"/>
        <v>0</v>
      </c>
      <c r="P189" s="297">
        <f t="shared" si="124"/>
        <v>0</v>
      </c>
      <c r="Q189" s="297">
        <f t="shared" si="125"/>
        <v>0</v>
      </c>
      <c r="R189" s="297">
        <f t="shared" si="126"/>
        <v>0</v>
      </c>
      <c r="S189" s="297">
        <f t="shared" si="127"/>
        <v>0</v>
      </c>
      <c r="T189" s="297">
        <f t="shared" si="128"/>
        <v>0</v>
      </c>
      <c r="U189" s="297">
        <f t="shared" si="129"/>
        <v>0</v>
      </c>
      <c r="V189" s="302">
        <f t="shared" si="130"/>
        <v>0</v>
      </c>
      <c r="W189" s="303">
        <f t="shared" si="131"/>
        <v>0</v>
      </c>
      <c r="X189" s="268"/>
    </row>
    <row r="190" spans="1:28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23"/>
        <v>0</v>
      </c>
      <c r="P190" s="297">
        <f t="shared" si="124"/>
        <v>0</v>
      </c>
      <c r="Q190" s="297">
        <f t="shared" si="125"/>
        <v>0</v>
      </c>
      <c r="R190" s="297">
        <f t="shared" si="126"/>
        <v>0</v>
      </c>
      <c r="S190" s="297">
        <f t="shared" si="127"/>
        <v>0</v>
      </c>
      <c r="T190" s="297">
        <f t="shared" si="128"/>
        <v>0</v>
      </c>
      <c r="U190" s="297">
        <f t="shared" si="129"/>
        <v>0</v>
      </c>
      <c r="V190" s="302">
        <f t="shared" si="130"/>
        <v>0</v>
      </c>
      <c r="W190" s="303">
        <f t="shared" si="131"/>
        <v>0</v>
      </c>
      <c r="X190" s="268"/>
    </row>
    <row r="191" spans="1:28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23"/>
        <v>0</v>
      </c>
      <c r="P191" s="297">
        <f t="shared" si="124"/>
        <v>0</v>
      </c>
      <c r="Q191" s="297">
        <f t="shared" si="125"/>
        <v>0</v>
      </c>
      <c r="R191" s="297">
        <f t="shared" si="126"/>
        <v>0</v>
      </c>
      <c r="S191" s="297">
        <f t="shared" si="127"/>
        <v>0</v>
      </c>
      <c r="T191" s="297">
        <f t="shared" si="128"/>
        <v>0</v>
      </c>
      <c r="U191" s="297">
        <f t="shared" si="129"/>
        <v>0</v>
      </c>
      <c r="V191" s="302">
        <f t="shared" si="130"/>
        <v>0</v>
      </c>
      <c r="W191" s="303">
        <f t="shared" si="131"/>
        <v>0</v>
      </c>
      <c r="X191" s="268"/>
    </row>
    <row r="192" spans="1:28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23"/>
        <v>0</v>
      </c>
      <c r="P192" s="297">
        <f t="shared" si="124"/>
        <v>0</v>
      </c>
      <c r="Q192" s="297">
        <f t="shared" si="125"/>
        <v>0</v>
      </c>
      <c r="R192" s="297">
        <f t="shared" si="126"/>
        <v>0</v>
      </c>
      <c r="S192" s="297">
        <f t="shared" si="127"/>
        <v>0</v>
      </c>
      <c r="T192" s="297">
        <f t="shared" si="128"/>
        <v>0</v>
      </c>
      <c r="U192" s="297">
        <f t="shared" si="129"/>
        <v>0</v>
      </c>
      <c r="V192" s="302">
        <f t="shared" si="130"/>
        <v>0</v>
      </c>
      <c r="W192" s="303">
        <f t="shared" si="131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23"/>
        <v>0</v>
      </c>
      <c r="P193" s="297">
        <f t="shared" si="124"/>
        <v>0</v>
      </c>
      <c r="Q193" s="297">
        <f t="shared" si="125"/>
        <v>0</v>
      </c>
      <c r="R193" s="297">
        <f t="shared" si="126"/>
        <v>0</v>
      </c>
      <c r="S193" s="297">
        <f t="shared" si="127"/>
        <v>0</v>
      </c>
      <c r="T193" s="297">
        <f t="shared" si="128"/>
        <v>0</v>
      </c>
      <c r="U193" s="297">
        <f t="shared" si="129"/>
        <v>0</v>
      </c>
      <c r="V193" s="302">
        <f t="shared" si="130"/>
        <v>0</v>
      </c>
      <c r="W193" s="303">
        <f t="shared" si="131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23"/>
        <v>0</v>
      </c>
      <c r="P194" s="297">
        <f t="shared" si="124"/>
        <v>0</v>
      </c>
      <c r="Q194" s="297">
        <f t="shared" si="125"/>
        <v>0</v>
      </c>
      <c r="R194" s="297">
        <f t="shared" si="126"/>
        <v>0</v>
      </c>
      <c r="S194" s="297">
        <f t="shared" si="127"/>
        <v>0</v>
      </c>
      <c r="T194" s="297">
        <f t="shared" si="128"/>
        <v>0</v>
      </c>
      <c r="U194" s="297">
        <f t="shared" si="129"/>
        <v>0</v>
      </c>
      <c r="V194" s="302">
        <f t="shared" si="130"/>
        <v>0</v>
      </c>
      <c r="W194" s="303">
        <f t="shared" si="131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23"/>
        <v>0</v>
      </c>
      <c r="P195" s="297">
        <f t="shared" si="124"/>
        <v>0</v>
      </c>
      <c r="Q195" s="297">
        <f t="shared" si="125"/>
        <v>0</v>
      </c>
      <c r="R195" s="297">
        <f t="shared" si="126"/>
        <v>0</v>
      </c>
      <c r="S195" s="297">
        <f t="shared" si="127"/>
        <v>0</v>
      </c>
      <c r="T195" s="297">
        <f t="shared" si="128"/>
        <v>0</v>
      </c>
      <c r="U195" s="297">
        <f t="shared" si="129"/>
        <v>0</v>
      </c>
      <c r="V195" s="302">
        <f t="shared" si="130"/>
        <v>0</v>
      </c>
      <c r="W195" s="303">
        <f t="shared" si="131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23"/>
        <v>0</v>
      </c>
      <c r="P196" s="297">
        <f t="shared" si="124"/>
        <v>0</v>
      </c>
      <c r="Q196" s="297">
        <f t="shared" si="125"/>
        <v>0</v>
      </c>
      <c r="R196" s="297">
        <f t="shared" si="126"/>
        <v>0</v>
      </c>
      <c r="S196" s="297">
        <f t="shared" si="127"/>
        <v>0</v>
      </c>
      <c r="T196" s="297">
        <f t="shared" si="128"/>
        <v>0</v>
      </c>
      <c r="U196" s="297">
        <f t="shared" si="129"/>
        <v>0</v>
      </c>
      <c r="V196" s="302">
        <f t="shared" si="130"/>
        <v>0</v>
      </c>
      <c r="W196" s="303">
        <f t="shared" si="131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23"/>
        <v>0</v>
      </c>
      <c r="P197" s="297">
        <f t="shared" si="124"/>
        <v>0</v>
      </c>
      <c r="Q197" s="297">
        <f t="shared" si="125"/>
        <v>0</v>
      </c>
      <c r="R197" s="297">
        <f t="shared" si="126"/>
        <v>0</v>
      </c>
      <c r="S197" s="297">
        <f t="shared" si="127"/>
        <v>0</v>
      </c>
      <c r="T197" s="297">
        <f t="shared" si="128"/>
        <v>0</v>
      </c>
      <c r="U197" s="297">
        <f t="shared" si="129"/>
        <v>0</v>
      </c>
      <c r="V197" s="302">
        <f t="shared" si="130"/>
        <v>0</v>
      </c>
      <c r="W197" s="303">
        <f t="shared" si="131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23"/>
        <v>0</v>
      </c>
      <c r="P198" s="297">
        <f t="shared" si="124"/>
        <v>0</v>
      </c>
      <c r="Q198" s="297">
        <f t="shared" si="125"/>
        <v>0</v>
      </c>
      <c r="R198" s="297">
        <f t="shared" si="126"/>
        <v>0</v>
      </c>
      <c r="S198" s="297">
        <f t="shared" si="127"/>
        <v>0</v>
      </c>
      <c r="T198" s="297">
        <f t="shared" si="128"/>
        <v>0</v>
      </c>
      <c r="U198" s="297">
        <f t="shared" si="129"/>
        <v>0</v>
      </c>
      <c r="V198" s="302">
        <f t="shared" si="130"/>
        <v>0</v>
      </c>
      <c r="W198" s="303">
        <f t="shared" si="131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23"/>
        <v>0</v>
      </c>
      <c r="P199" s="297">
        <f t="shared" si="124"/>
        <v>0</v>
      </c>
      <c r="Q199" s="297">
        <f t="shared" si="125"/>
        <v>0</v>
      </c>
      <c r="R199" s="297">
        <f t="shared" si="126"/>
        <v>0</v>
      </c>
      <c r="S199" s="297">
        <f t="shared" si="127"/>
        <v>0</v>
      </c>
      <c r="T199" s="297">
        <f t="shared" si="128"/>
        <v>0</v>
      </c>
      <c r="U199" s="297">
        <f t="shared" si="129"/>
        <v>0</v>
      </c>
      <c r="V199" s="302">
        <f t="shared" si="130"/>
        <v>0</v>
      </c>
      <c r="W199" s="303">
        <f t="shared" si="131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23"/>
        <v>0</v>
      </c>
      <c r="P200" s="297">
        <f t="shared" si="124"/>
        <v>0</v>
      </c>
      <c r="Q200" s="297">
        <f t="shared" si="125"/>
        <v>0</v>
      </c>
      <c r="R200" s="297">
        <f t="shared" si="126"/>
        <v>0</v>
      </c>
      <c r="S200" s="297">
        <f t="shared" si="127"/>
        <v>0</v>
      </c>
      <c r="T200" s="297">
        <f t="shared" si="128"/>
        <v>0</v>
      </c>
      <c r="U200" s="297">
        <f t="shared" si="129"/>
        <v>0</v>
      </c>
      <c r="V200" s="302">
        <f t="shared" si="130"/>
        <v>0</v>
      </c>
      <c r="W200" s="303">
        <f t="shared" si="131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23"/>
        <v>0</v>
      </c>
      <c r="P201" s="306">
        <f t="shared" si="124"/>
        <v>0</v>
      </c>
      <c r="Q201" s="306">
        <f t="shared" si="125"/>
        <v>0</v>
      </c>
      <c r="R201" s="306">
        <f t="shared" si="126"/>
        <v>0</v>
      </c>
      <c r="S201" s="306">
        <f t="shared" si="127"/>
        <v>0</v>
      </c>
      <c r="T201" s="306">
        <f t="shared" si="128"/>
        <v>0</v>
      </c>
      <c r="U201" s="306">
        <f t="shared" si="129"/>
        <v>0</v>
      </c>
      <c r="V201" s="304">
        <f t="shared" si="130"/>
        <v>0</v>
      </c>
      <c r="W201" s="305">
        <f t="shared" si="131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32">H207*G207</f>
        <v>0</v>
      </c>
      <c r="P207" s="297">
        <f t="shared" ref="P207:P213" si="133">I207*G207</f>
        <v>0</v>
      </c>
      <c r="Q207" s="297">
        <f t="shared" ref="Q207:Q213" si="134">J207*G207</f>
        <v>0</v>
      </c>
      <c r="R207" s="297">
        <f t="shared" ref="R207:R213" si="135">K207*G207</f>
        <v>0</v>
      </c>
      <c r="S207" s="297">
        <f t="shared" ref="S207:S213" si="136">L207*G207</f>
        <v>0</v>
      </c>
      <c r="T207" s="297">
        <f t="shared" ref="T207:T213" si="137">M207*G207</f>
        <v>0</v>
      </c>
      <c r="U207" s="297">
        <f t="shared" ref="U207:U213" si="138">N207*G207</f>
        <v>0</v>
      </c>
      <c r="V207" s="302">
        <f t="shared" ref="V207:V213" si="139">SUM(H207:N207)</f>
        <v>0</v>
      </c>
      <c r="W207" s="303">
        <f t="shared" ref="W207:W213" si="140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32"/>
        <v>0</v>
      </c>
      <c r="P208" s="297">
        <f t="shared" si="133"/>
        <v>0</v>
      </c>
      <c r="Q208" s="297">
        <f t="shared" si="134"/>
        <v>0</v>
      </c>
      <c r="R208" s="297">
        <f t="shared" si="135"/>
        <v>0</v>
      </c>
      <c r="S208" s="297">
        <f t="shared" si="136"/>
        <v>0</v>
      </c>
      <c r="T208" s="297">
        <f t="shared" si="137"/>
        <v>0</v>
      </c>
      <c r="U208" s="297">
        <f t="shared" si="138"/>
        <v>0</v>
      </c>
      <c r="V208" s="302">
        <f t="shared" si="139"/>
        <v>0</v>
      </c>
      <c r="W208" s="303">
        <f t="shared" si="140"/>
        <v>0</v>
      </c>
      <c r="X208" s="268"/>
    </row>
    <row r="209" spans="1:27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32"/>
        <v>0</v>
      </c>
      <c r="P209" s="297">
        <f t="shared" si="133"/>
        <v>0</v>
      </c>
      <c r="Q209" s="297">
        <f t="shared" si="134"/>
        <v>0</v>
      </c>
      <c r="R209" s="297">
        <f t="shared" si="135"/>
        <v>0</v>
      </c>
      <c r="S209" s="297">
        <f t="shared" si="136"/>
        <v>0</v>
      </c>
      <c r="T209" s="297">
        <f t="shared" si="137"/>
        <v>0</v>
      </c>
      <c r="U209" s="297">
        <f t="shared" si="138"/>
        <v>0</v>
      </c>
      <c r="V209" s="302">
        <f t="shared" si="139"/>
        <v>0</v>
      </c>
      <c r="W209" s="303">
        <f t="shared" si="140"/>
        <v>0</v>
      </c>
      <c r="X209" s="268"/>
    </row>
    <row r="210" spans="1:27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32"/>
        <v>0</v>
      </c>
      <c r="P210" s="297">
        <f t="shared" si="133"/>
        <v>0</v>
      </c>
      <c r="Q210" s="297">
        <f t="shared" si="134"/>
        <v>0</v>
      </c>
      <c r="R210" s="297">
        <f t="shared" si="135"/>
        <v>0</v>
      </c>
      <c r="S210" s="297">
        <f t="shared" si="136"/>
        <v>0</v>
      </c>
      <c r="T210" s="297">
        <f t="shared" si="137"/>
        <v>0</v>
      </c>
      <c r="U210" s="297">
        <f t="shared" si="138"/>
        <v>0</v>
      </c>
      <c r="V210" s="302">
        <f t="shared" si="139"/>
        <v>0</v>
      </c>
      <c r="W210" s="303">
        <f t="shared" si="140"/>
        <v>0</v>
      </c>
      <c r="X210" s="268"/>
    </row>
    <row r="211" spans="1:27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32"/>
        <v>0</v>
      </c>
      <c r="P211" s="297">
        <f t="shared" si="133"/>
        <v>0</v>
      </c>
      <c r="Q211" s="297">
        <f t="shared" si="134"/>
        <v>0</v>
      </c>
      <c r="R211" s="297">
        <f t="shared" si="135"/>
        <v>0</v>
      </c>
      <c r="S211" s="297">
        <f t="shared" si="136"/>
        <v>0</v>
      </c>
      <c r="T211" s="297">
        <f t="shared" si="137"/>
        <v>0</v>
      </c>
      <c r="U211" s="297">
        <f t="shared" si="138"/>
        <v>0</v>
      </c>
      <c r="V211" s="302">
        <f t="shared" si="139"/>
        <v>0</v>
      </c>
      <c r="W211" s="303">
        <f t="shared" si="140"/>
        <v>0</v>
      </c>
      <c r="X211" s="268"/>
    </row>
    <row r="212" spans="1:27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32"/>
        <v>0</v>
      </c>
      <c r="P212" s="297">
        <f t="shared" si="133"/>
        <v>0</v>
      </c>
      <c r="Q212" s="297">
        <f t="shared" si="134"/>
        <v>0</v>
      </c>
      <c r="R212" s="297">
        <f t="shared" si="135"/>
        <v>0</v>
      </c>
      <c r="S212" s="297">
        <f t="shared" si="136"/>
        <v>0</v>
      </c>
      <c r="T212" s="297">
        <f t="shared" si="137"/>
        <v>0</v>
      </c>
      <c r="U212" s="297">
        <f t="shared" si="138"/>
        <v>0</v>
      </c>
      <c r="V212" s="302">
        <f t="shared" si="139"/>
        <v>0</v>
      </c>
      <c r="W212" s="303">
        <f t="shared" si="140"/>
        <v>0</v>
      </c>
      <c r="X212" s="268"/>
    </row>
    <row r="213" spans="1:27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32"/>
        <v>0</v>
      </c>
      <c r="P213" s="306">
        <f t="shared" si="133"/>
        <v>0</v>
      </c>
      <c r="Q213" s="306">
        <f t="shared" si="134"/>
        <v>0</v>
      </c>
      <c r="R213" s="306">
        <f t="shared" si="135"/>
        <v>0</v>
      </c>
      <c r="S213" s="306">
        <f t="shared" si="136"/>
        <v>0</v>
      </c>
      <c r="T213" s="306">
        <f t="shared" si="137"/>
        <v>0</v>
      </c>
      <c r="U213" s="306">
        <f t="shared" si="138"/>
        <v>0</v>
      </c>
      <c r="V213" s="304">
        <f t="shared" si="139"/>
        <v>0</v>
      </c>
      <c r="W213" s="305">
        <f t="shared" si="140"/>
        <v>0</v>
      </c>
      <c r="X213" s="268"/>
    </row>
    <row r="214" spans="1:27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7837887.5540956929</v>
      </c>
    </row>
    <row r="215" spans="1:27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7" ht="27.75" customHeight="1" outlineLevel="1" thickTop="1" thickBot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$AA$216</f>
        <v>103130.09939599596</v>
      </c>
      <c r="H216" s="32"/>
      <c r="I216" s="425">
        <f>I6</f>
        <v>0.68</v>
      </c>
      <c r="J216" s="425"/>
      <c r="K216" s="425"/>
      <c r="L216" s="425"/>
      <c r="M216" s="425"/>
      <c r="N216" s="425"/>
      <c r="O216" s="297">
        <f t="shared" ref="O216:O222" si="141">H216*G216</f>
        <v>0</v>
      </c>
      <c r="P216" s="297">
        <f t="shared" ref="P216:P222" si="142">I216*G216</f>
        <v>70128.467589277265</v>
      </c>
      <c r="Q216" s="297">
        <f t="shared" ref="Q216:Q222" si="143">J216*G216</f>
        <v>0</v>
      </c>
      <c r="R216" s="297">
        <f t="shared" ref="R216:R222" si="144">K216*G216</f>
        <v>0</v>
      </c>
      <c r="S216" s="297">
        <f t="shared" ref="S216:S222" si="145">L216*G216</f>
        <v>0</v>
      </c>
      <c r="T216" s="297">
        <f t="shared" ref="T216:T222" si="146">M216*G216</f>
        <v>0</v>
      </c>
      <c r="U216" s="297">
        <f t="shared" ref="U216:U222" si="147">N216*G216</f>
        <v>0</v>
      </c>
      <c r="V216" s="302">
        <f t="shared" ref="V216:V222" si="148">SUM(H216:N216)</f>
        <v>0.68</v>
      </c>
      <c r="W216" s="303">
        <f t="shared" ref="W216:W222" si="149">SUM(O216:U216)</f>
        <v>70128.467589277265</v>
      </c>
      <c r="X216" s="268"/>
      <c r="Y216" s="424">
        <f>SUMIFS([13]Свод_Итого!$AQ$4:$AQ$647,[13]Свод_Итого!$J$4:$J$647,"*Ю*",[13]Свод_Итого!$N$4:$N$647,"пилот",[13]Свод_Итого!$O$4:$O$647,"керн",[13]Свод_Итого!$F$4:$F$647,$B$4)*1000</f>
        <v>7837887.5540956911</v>
      </c>
      <c r="Z216" s="1">
        <f>Y216/B12</f>
        <v>7837887.5540956911</v>
      </c>
      <c r="AA216" s="1">
        <f>Z216/O6</f>
        <v>103130.09939599596</v>
      </c>
    </row>
    <row r="217" spans="1:27" ht="30" outlineLevel="1" thickTop="1" thickBot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4">
        <f t="shared" ref="G217:G222" si="150">$AA$216</f>
        <v>103130.09939599596</v>
      </c>
      <c r="H217" s="32"/>
      <c r="I217" s="425"/>
      <c r="J217" s="425">
        <f>J6</f>
        <v>2</v>
      </c>
      <c r="K217" s="425"/>
      <c r="L217" s="425"/>
      <c r="M217" s="425"/>
      <c r="N217" s="425"/>
      <c r="O217" s="297">
        <f t="shared" si="141"/>
        <v>0</v>
      </c>
      <c r="P217" s="297">
        <f t="shared" si="142"/>
        <v>0</v>
      </c>
      <c r="Q217" s="297">
        <f t="shared" si="143"/>
        <v>206260.19879199192</v>
      </c>
      <c r="R217" s="297">
        <f t="shared" si="144"/>
        <v>0</v>
      </c>
      <c r="S217" s="297">
        <f t="shared" si="145"/>
        <v>0</v>
      </c>
      <c r="T217" s="297">
        <f t="shared" si="146"/>
        <v>0</v>
      </c>
      <c r="U217" s="297">
        <f t="shared" si="147"/>
        <v>0</v>
      </c>
      <c r="V217" s="302">
        <f t="shared" si="148"/>
        <v>2</v>
      </c>
      <c r="W217" s="303">
        <f t="shared" si="149"/>
        <v>206260.19879199192</v>
      </c>
      <c r="X217" s="268"/>
    </row>
    <row r="218" spans="1:27" ht="29.25" customHeight="1" outlineLevel="1" thickTop="1" thickBot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4">
        <f t="shared" si="150"/>
        <v>103130.09939599596</v>
      </c>
      <c r="H218" s="32"/>
      <c r="I218" s="425"/>
      <c r="J218" s="425"/>
      <c r="K218" s="425"/>
      <c r="L218" s="425"/>
      <c r="M218" s="425"/>
      <c r="N218" s="425"/>
      <c r="O218" s="297">
        <f t="shared" si="141"/>
        <v>0</v>
      </c>
      <c r="P218" s="297">
        <f t="shared" si="142"/>
        <v>0</v>
      </c>
      <c r="Q218" s="297">
        <f t="shared" si="143"/>
        <v>0</v>
      </c>
      <c r="R218" s="297">
        <f t="shared" si="144"/>
        <v>0</v>
      </c>
      <c r="S218" s="297">
        <f t="shared" si="145"/>
        <v>0</v>
      </c>
      <c r="T218" s="297">
        <f t="shared" si="146"/>
        <v>0</v>
      </c>
      <c r="U218" s="297">
        <f t="shared" si="147"/>
        <v>0</v>
      </c>
      <c r="V218" s="302">
        <f t="shared" si="148"/>
        <v>0</v>
      </c>
      <c r="W218" s="303">
        <f t="shared" si="149"/>
        <v>0</v>
      </c>
      <c r="X218" s="268"/>
    </row>
    <row r="219" spans="1:27" ht="29.25" customHeight="1" outlineLevel="1" thickTop="1" thickBot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4">
        <f t="shared" si="150"/>
        <v>103130.09939599596</v>
      </c>
      <c r="H219" s="32"/>
      <c r="I219" s="425"/>
      <c r="J219" s="425"/>
      <c r="K219" s="425">
        <f>K6</f>
        <v>2.83</v>
      </c>
      <c r="L219" s="425">
        <f t="shared" ref="L219:M219" si="151">L6</f>
        <v>52.79</v>
      </c>
      <c r="M219" s="425">
        <f t="shared" si="151"/>
        <v>7.93</v>
      </c>
      <c r="N219" s="425"/>
      <c r="O219" s="297">
        <f t="shared" si="141"/>
        <v>0</v>
      </c>
      <c r="P219" s="297">
        <f t="shared" si="142"/>
        <v>0</v>
      </c>
      <c r="Q219" s="297">
        <f t="shared" si="143"/>
        <v>0</v>
      </c>
      <c r="R219" s="297">
        <f t="shared" si="144"/>
        <v>291858.18129066855</v>
      </c>
      <c r="S219" s="297">
        <f t="shared" si="145"/>
        <v>5444237.9471146269</v>
      </c>
      <c r="T219" s="297">
        <f t="shared" si="146"/>
        <v>817821.6882102479</v>
      </c>
      <c r="U219" s="297">
        <f t="shared" si="147"/>
        <v>0</v>
      </c>
      <c r="V219" s="302">
        <f t="shared" si="148"/>
        <v>63.55</v>
      </c>
      <c r="W219" s="303">
        <f t="shared" si="149"/>
        <v>6553917.8166155433</v>
      </c>
      <c r="X219" s="268"/>
    </row>
    <row r="220" spans="1:27" ht="30" outlineLevel="1" thickTop="1" thickBot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4">
        <f t="shared" si="150"/>
        <v>103130.09939599596</v>
      </c>
      <c r="H220" s="32"/>
      <c r="I220" s="425"/>
      <c r="J220" s="425"/>
      <c r="K220" s="425"/>
      <c r="L220" s="425"/>
      <c r="M220" s="425"/>
      <c r="N220" s="425">
        <f>N6-N222</f>
        <v>7.77</v>
      </c>
      <c r="O220" s="297">
        <f t="shared" si="141"/>
        <v>0</v>
      </c>
      <c r="P220" s="297">
        <f t="shared" si="142"/>
        <v>0</v>
      </c>
      <c r="Q220" s="297">
        <f t="shared" si="143"/>
        <v>0</v>
      </c>
      <c r="R220" s="297">
        <f t="shared" si="144"/>
        <v>0</v>
      </c>
      <c r="S220" s="297">
        <f t="shared" si="145"/>
        <v>0</v>
      </c>
      <c r="T220" s="297">
        <f t="shared" si="146"/>
        <v>0</v>
      </c>
      <c r="U220" s="297">
        <f t="shared" si="147"/>
        <v>801320.87230688857</v>
      </c>
      <c r="V220" s="302">
        <f t="shared" si="148"/>
        <v>7.77</v>
      </c>
      <c r="W220" s="303">
        <f t="shared" si="149"/>
        <v>801320.87230688857</v>
      </c>
      <c r="X220" s="268"/>
    </row>
    <row r="221" spans="1:27" ht="16.5" outlineLevel="1" thickTop="1" thickBot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4"/>
      <c r="H221" s="32"/>
      <c r="I221" s="425"/>
      <c r="J221" s="425"/>
      <c r="K221" s="425"/>
      <c r="L221" s="425"/>
      <c r="M221" s="425"/>
      <c r="N221" s="425"/>
      <c r="O221" s="297">
        <f t="shared" si="141"/>
        <v>0</v>
      </c>
      <c r="P221" s="297">
        <f t="shared" si="142"/>
        <v>0</v>
      </c>
      <c r="Q221" s="297">
        <f t="shared" si="143"/>
        <v>0</v>
      </c>
      <c r="R221" s="297">
        <f t="shared" si="144"/>
        <v>0</v>
      </c>
      <c r="S221" s="297">
        <f t="shared" si="145"/>
        <v>0</v>
      </c>
      <c r="T221" s="297">
        <f t="shared" si="146"/>
        <v>0</v>
      </c>
      <c r="U221" s="297">
        <f t="shared" si="147"/>
        <v>0</v>
      </c>
      <c r="V221" s="302">
        <f t="shared" si="148"/>
        <v>0</v>
      </c>
      <c r="W221" s="303">
        <f t="shared" si="149"/>
        <v>0</v>
      </c>
      <c r="X221" s="268"/>
    </row>
    <row r="222" spans="1:27" ht="15.75" outlineLevel="1" thickTop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4">
        <f t="shared" si="150"/>
        <v>103130.09939599596</v>
      </c>
      <c r="H222" s="32"/>
      <c r="I222" s="425"/>
      <c r="J222" s="425"/>
      <c r="K222" s="425"/>
      <c r="L222" s="425"/>
      <c r="M222" s="425"/>
      <c r="N222" s="425">
        <v>2</v>
      </c>
      <c r="O222" s="297">
        <f t="shared" si="141"/>
        <v>0</v>
      </c>
      <c r="P222" s="297">
        <f t="shared" si="142"/>
        <v>0</v>
      </c>
      <c r="Q222" s="297">
        <f t="shared" si="143"/>
        <v>0</v>
      </c>
      <c r="R222" s="297">
        <f t="shared" si="144"/>
        <v>0</v>
      </c>
      <c r="S222" s="297">
        <f t="shared" si="145"/>
        <v>0</v>
      </c>
      <c r="T222" s="297">
        <f t="shared" si="146"/>
        <v>0</v>
      </c>
      <c r="U222" s="297">
        <f t="shared" si="147"/>
        <v>206260.19879199192</v>
      </c>
      <c r="V222" s="302">
        <f t="shared" si="148"/>
        <v>2</v>
      </c>
      <c r="W222" s="303">
        <f t="shared" si="149"/>
        <v>206260.19879199192</v>
      </c>
      <c r="X222" s="268"/>
    </row>
    <row r="223" spans="1:27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52">H223*G223</f>
        <v>0</v>
      </c>
      <c r="P223" s="297">
        <f t="shared" ref="P223:P230" si="153">I223*G223</f>
        <v>0</v>
      </c>
      <c r="Q223" s="297">
        <f t="shared" ref="Q223:Q230" si="154">J223*G223</f>
        <v>0</v>
      </c>
      <c r="R223" s="297">
        <f t="shared" ref="R223:R230" si="155">K223*G223</f>
        <v>0</v>
      </c>
      <c r="S223" s="297">
        <f t="shared" ref="S223:S230" si="156">L223*G223</f>
        <v>0</v>
      </c>
      <c r="T223" s="297">
        <f t="shared" ref="T223:T230" si="157">M223*G223</f>
        <v>0</v>
      </c>
      <c r="U223" s="297">
        <f t="shared" ref="U223:U230" si="158">N223*G223</f>
        <v>0</v>
      </c>
      <c r="V223" s="302">
        <f t="shared" ref="V223:V230" si="159">SUM(H223:N223)</f>
        <v>0</v>
      </c>
      <c r="W223" s="303">
        <f t="shared" ref="W223:W230" si="160">SUM(O223:U223)</f>
        <v>0</v>
      </c>
      <c r="X223" s="268"/>
    </row>
    <row r="224" spans="1:27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52"/>
        <v>0</v>
      </c>
      <c r="P224" s="297">
        <f t="shared" si="153"/>
        <v>0</v>
      </c>
      <c r="Q224" s="297">
        <f t="shared" si="154"/>
        <v>0</v>
      </c>
      <c r="R224" s="297">
        <f t="shared" si="155"/>
        <v>0</v>
      </c>
      <c r="S224" s="297">
        <f t="shared" si="156"/>
        <v>0</v>
      </c>
      <c r="T224" s="297">
        <f t="shared" si="157"/>
        <v>0</v>
      </c>
      <c r="U224" s="297">
        <f t="shared" si="158"/>
        <v>0</v>
      </c>
      <c r="V224" s="302">
        <f t="shared" si="159"/>
        <v>0</v>
      </c>
      <c r="W224" s="303">
        <f t="shared" si="160"/>
        <v>0</v>
      </c>
      <c r="X224" s="268"/>
    </row>
    <row r="225" spans="1:26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52"/>
        <v>0</v>
      </c>
      <c r="P225" s="297">
        <f t="shared" si="153"/>
        <v>0</v>
      </c>
      <c r="Q225" s="297">
        <f t="shared" si="154"/>
        <v>0</v>
      </c>
      <c r="R225" s="297">
        <f t="shared" si="155"/>
        <v>0</v>
      </c>
      <c r="S225" s="297">
        <f t="shared" si="156"/>
        <v>0</v>
      </c>
      <c r="T225" s="297">
        <f t="shared" si="157"/>
        <v>0</v>
      </c>
      <c r="U225" s="297">
        <f t="shared" si="158"/>
        <v>0</v>
      </c>
      <c r="V225" s="302">
        <f t="shared" si="159"/>
        <v>0</v>
      </c>
      <c r="W225" s="303">
        <f t="shared" si="160"/>
        <v>0</v>
      </c>
      <c r="X225" s="268"/>
    </row>
    <row r="226" spans="1:26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52"/>
        <v>0</v>
      </c>
      <c r="P226" s="297">
        <f t="shared" si="153"/>
        <v>0</v>
      </c>
      <c r="Q226" s="297">
        <f t="shared" si="154"/>
        <v>0</v>
      </c>
      <c r="R226" s="297">
        <f t="shared" si="155"/>
        <v>0</v>
      </c>
      <c r="S226" s="297">
        <f t="shared" si="156"/>
        <v>0</v>
      </c>
      <c r="T226" s="297">
        <f t="shared" si="157"/>
        <v>0</v>
      </c>
      <c r="U226" s="297">
        <f t="shared" si="158"/>
        <v>0</v>
      </c>
      <c r="V226" s="302">
        <f t="shared" si="159"/>
        <v>0</v>
      </c>
      <c r="W226" s="303">
        <f t="shared" si="160"/>
        <v>0</v>
      </c>
      <c r="X226" s="268"/>
    </row>
    <row r="227" spans="1:26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52"/>
        <v>0</v>
      </c>
      <c r="P227" s="297">
        <f t="shared" si="153"/>
        <v>0</v>
      </c>
      <c r="Q227" s="297">
        <f t="shared" si="154"/>
        <v>0</v>
      </c>
      <c r="R227" s="297">
        <f t="shared" si="155"/>
        <v>0</v>
      </c>
      <c r="S227" s="297">
        <f t="shared" si="156"/>
        <v>0</v>
      </c>
      <c r="T227" s="297">
        <f t="shared" si="157"/>
        <v>0</v>
      </c>
      <c r="U227" s="297">
        <f t="shared" si="158"/>
        <v>0</v>
      </c>
      <c r="V227" s="302">
        <f t="shared" si="159"/>
        <v>0</v>
      </c>
      <c r="W227" s="303">
        <f t="shared" si="160"/>
        <v>0</v>
      </c>
      <c r="X227" s="268"/>
    </row>
    <row r="228" spans="1:26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52"/>
        <v>0</v>
      </c>
      <c r="P228" s="297">
        <f t="shared" si="153"/>
        <v>0</v>
      </c>
      <c r="Q228" s="297">
        <f t="shared" si="154"/>
        <v>0</v>
      </c>
      <c r="R228" s="297">
        <f t="shared" si="155"/>
        <v>0</v>
      </c>
      <c r="S228" s="297">
        <f t="shared" si="156"/>
        <v>0</v>
      </c>
      <c r="T228" s="297">
        <f t="shared" si="157"/>
        <v>0</v>
      </c>
      <c r="U228" s="297">
        <f t="shared" si="158"/>
        <v>0</v>
      </c>
      <c r="V228" s="302">
        <f t="shared" si="159"/>
        <v>0</v>
      </c>
      <c r="W228" s="303">
        <f t="shared" si="160"/>
        <v>0</v>
      </c>
      <c r="X228" s="268"/>
    </row>
    <row r="229" spans="1:26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52"/>
        <v>0</v>
      </c>
      <c r="P229" s="297">
        <f t="shared" si="153"/>
        <v>0</v>
      </c>
      <c r="Q229" s="297">
        <f t="shared" si="154"/>
        <v>0</v>
      </c>
      <c r="R229" s="297">
        <f t="shared" si="155"/>
        <v>0</v>
      </c>
      <c r="S229" s="297">
        <f t="shared" si="156"/>
        <v>0</v>
      </c>
      <c r="T229" s="297">
        <f t="shared" si="157"/>
        <v>0</v>
      </c>
      <c r="U229" s="297">
        <f t="shared" si="158"/>
        <v>0</v>
      </c>
      <c r="V229" s="302">
        <f t="shared" si="159"/>
        <v>0</v>
      </c>
      <c r="W229" s="303">
        <f t="shared" si="160"/>
        <v>0</v>
      </c>
      <c r="X229" s="268"/>
    </row>
    <row r="230" spans="1:26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52"/>
        <v>0</v>
      </c>
      <c r="P230" s="306">
        <f t="shared" si="153"/>
        <v>0</v>
      </c>
      <c r="Q230" s="306">
        <f t="shared" si="154"/>
        <v>0</v>
      </c>
      <c r="R230" s="306">
        <f t="shared" si="155"/>
        <v>0</v>
      </c>
      <c r="S230" s="306">
        <f t="shared" si="156"/>
        <v>0</v>
      </c>
      <c r="T230" s="306">
        <f t="shared" si="157"/>
        <v>0</v>
      </c>
      <c r="U230" s="306">
        <f t="shared" si="158"/>
        <v>0</v>
      </c>
      <c r="V230" s="304">
        <f t="shared" si="159"/>
        <v>0</v>
      </c>
      <c r="W230" s="305">
        <f t="shared" si="160"/>
        <v>0</v>
      </c>
      <c r="X230" s="268"/>
    </row>
    <row r="231" spans="1:26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9265858.9100000001</v>
      </c>
    </row>
    <row r="232" spans="1:26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6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  <c r="Y233" s="424">
        <f>SUMIFS([13]Свод_Итого!$V$4:$V$647,[13]Свод_Итого!$J$4:$J$647,"*Ю*",[13]Свод_Итого!$N$4:$N$647,"пилот",[13]Свод_Итого!$O$4:$O$647,"керн",[13]Свод_Итого!$F$4:$F$647,$B$4)*1000</f>
        <v>9265858.9100000001</v>
      </c>
      <c r="Z233" s="427">
        <f>Y233/B12</f>
        <v>9265858.9100000001</v>
      </c>
    </row>
    <row r="234" spans="1:26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Z233</f>
        <v>9265858.9100000001</v>
      </c>
      <c r="H234" s="32">
        <v>1</v>
      </c>
      <c r="I234" s="33"/>
      <c r="J234" s="33"/>
      <c r="K234" s="33"/>
      <c r="L234" s="33"/>
      <c r="M234" s="33"/>
      <c r="N234" s="33"/>
      <c r="O234" s="296">
        <f>H234*G234</f>
        <v>9265858.9100000001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1</v>
      </c>
      <c r="W234" s="299">
        <f>SUM(O234:U234)</f>
        <v>9265858.9100000001</v>
      </c>
      <c r="X234" s="268"/>
    </row>
    <row r="235" spans="1:26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6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1558520.0000000002</v>
      </c>
    </row>
    <row r="237" spans="1:26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6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Z238</f>
        <v>20506.842105263164</v>
      </c>
      <c r="H238" s="66"/>
      <c r="I238" s="426">
        <f>I6</f>
        <v>0.68</v>
      </c>
      <c r="J238" s="426">
        <f t="shared" ref="J238:N238" si="161">J6</f>
        <v>2</v>
      </c>
      <c r="K238" s="426">
        <f t="shared" si="161"/>
        <v>2.83</v>
      </c>
      <c r="L238" s="426">
        <f t="shared" si="161"/>
        <v>52.79</v>
      </c>
      <c r="M238" s="426">
        <f t="shared" si="161"/>
        <v>7.93</v>
      </c>
      <c r="N238" s="426">
        <f t="shared" si="161"/>
        <v>9.77</v>
      </c>
      <c r="O238" s="297">
        <f>H238*G238</f>
        <v>0</v>
      </c>
      <c r="P238" s="297">
        <f>I238*G238</f>
        <v>13944.652631578952</v>
      </c>
      <c r="Q238" s="297">
        <f>J238*G238</f>
        <v>41013.684210526328</v>
      </c>
      <c r="R238" s="297">
        <f>K238*G238</f>
        <v>58034.363157894753</v>
      </c>
      <c r="S238" s="297">
        <f>L238*G238</f>
        <v>1082556.1947368423</v>
      </c>
      <c r="T238" s="297">
        <f>M238*G238</f>
        <v>162619.25789473689</v>
      </c>
      <c r="U238" s="297">
        <f>N238*G238</f>
        <v>200351.84736842109</v>
      </c>
      <c r="V238" s="302">
        <f>SUM(H238:N238)</f>
        <v>75.999999999999986</v>
      </c>
      <c r="W238" s="303">
        <f>SUM(O238:U238)</f>
        <v>1558520.0000000002</v>
      </c>
      <c r="X238" s="268"/>
      <c r="Y238" s="424">
        <f>SUMIFS([13]Свод_Итого!$X$4:$X$647,[13]Свод_Итого!$J$4:$J$647,"*Ю*",[13]Свод_Итого!$N$4:$N$647,"пилот",[13]Свод_Итого!$O$4:$O$647,"керн",[13]Свод_Итого!$F$4:$F$647,$B$4)*1000</f>
        <v>1558520.0000000002</v>
      </c>
      <c r="Z238" s="1">
        <f>Y238/B12/O6</f>
        <v>20506.842105263164</v>
      </c>
    </row>
    <row r="239" spans="1:26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6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62">H240*G240</f>
        <v>0</v>
      </c>
      <c r="P240" s="297">
        <f t="shared" ref="P240:P247" si="163">I240*G240</f>
        <v>0</v>
      </c>
      <c r="Q240" s="297">
        <f t="shared" ref="Q240:Q247" si="164">J240*G240</f>
        <v>0</v>
      </c>
      <c r="R240" s="297">
        <f t="shared" ref="R240:R247" si="165">K240*G240</f>
        <v>0</v>
      </c>
      <c r="S240" s="297">
        <f t="shared" ref="S240:S247" si="166">L240*G240</f>
        <v>0</v>
      </c>
      <c r="T240" s="297">
        <f t="shared" ref="T240:T247" si="167">M240*G240</f>
        <v>0</v>
      </c>
      <c r="U240" s="297">
        <f t="shared" ref="U240:U247" si="168">N240*G240</f>
        <v>0</v>
      </c>
      <c r="V240" s="302">
        <f t="shared" ref="V240:V247" si="169">SUM(H240:N240)</f>
        <v>0</v>
      </c>
      <c r="W240" s="303">
        <f t="shared" ref="W240:W247" si="170">SUM(O240:U240)</f>
        <v>0</v>
      </c>
      <c r="X240" s="268"/>
    </row>
    <row r="241" spans="1:26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62"/>
        <v>0</v>
      </c>
      <c r="P241" s="297">
        <f t="shared" si="163"/>
        <v>0</v>
      </c>
      <c r="Q241" s="297">
        <f t="shared" si="164"/>
        <v>0</v>
      </c>
      <c r="R241" s="297">
        <f t="shared" si="165"/>
        <v>0</v>
      </c>
      <c r="S241" s="297">
        <f t="shared" si="166"/>
        <v>0</v>
      </c>
      <c r="T241" s="297">
        <f t="shared" si="167"/>
        <v>0</v>
      </c>
      <c r="U241" s="297">
        <f t="shared" si="168"/>
        <v>0</v>
      </c>
      <c r="V241" s="302">
        <f t="shared" si="169"/>
        <v>0</v>
      </c>
      <c r="W241" s="303">
        <f t="shared" si="170"/>
        <v>0</v>
      </c>
      <c r="X241" s="268"/>
    </row>
    <row r="242" spans="1:26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62"/>
        <v>0</v>
      </c>
      <c r="P242" s="297">
        <f t="shared" si="163"/>
        <v>0</v>
      </c>
      <c r="Q242" s="297">
        <f t="shared" si="164"/>
        <v>0</v>
      </c>
      <c r="R242" s="297">
        <f t="shared" si="165"/>
        <v>0</v>
      </c>
      <c r="S242" s="297">
        <f t="shared" si="166"/>
        <v>0</v>
      </c>
      <c r="T242" s="297">
        <f t="shared" si="167"/>
        <v>0</v>
      </c>
      <c r="U242" s="297">
        <f t="shared" si="168"/>
        <v>0</v>
      </c>
      <c r="V242" s="302">
        <f t="shared" si="169"/>
        <v>0</v>
      </c>
      <c r="W242" s="303">
        <f t="shared" si="170"/>
        <v>0</v>
      </c>
      <c r="X242" s="268"/>
    </row>
    <row r="243" spans="1:26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62"/>
        <v>0</v>
      </c>
      <c r="P243" s="297">
        <f t="shared" si="163"/>
        <v>0</v>
      </c>
      <c r="Q243" s="297">
        <f t="shared" si="164"/>
        <v>0</v>
      </c>
      <c r="R243" s="297">
        <f t="shared" si="165"/>
        <v>0</v>
      </c>
      <c r="S243" s="297">
        <f t="shared" si="166"/>
        <v>0</v>
      </c>
      <c r="T243" s="297">
        <f t="shared" si="167"/>
        <v>0</v>
      </c>
      <c r="U243" s="297">
        <f t="shared" si="168"/>
        <v>0</v>
      </c>
      <c r="V243" s="302">
        <f t="shared" si="169"/>
        <v>0</v>
      </c>
      <c r="W243" s="303">
        <f t="shared" si="170"/>
        <v>0</v>
      </c>
      <c r="X243" s="268"/>
    </row>
    <row r="244" spans="1:26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62"/>
        <v>0</v>
      </c>
      <c r="P244" s="297">
        <f t="shared" si="163"/>
        <v>0</v>
      </c>
      <c r="Q244" s="297">
        <f t="shared" si="164"/>
        <v>0</v>
      </c>
      <c r="R244" s="297">
        <f t="shared" si="165"/>
        <v>0</v>
      </c>
      <c r="S244" s="297">
        <f t="shared" si="166"/>
        <v>0</v>
      </c>
      <c r="T244" s="297">
        <f t="shared" si="167"/>
        <v>0</v>
      </c>
      <c r="U244" s="297">
        <f t="shared" si="168"/>
        <v>0</v>
      </c>
      <c r="V244" s="302">
        <f t="shared" si="169"/>
        <v>0</v>
      </c>
      <c r="W244" s="303">
        <f t="shared" si="170"/>
        <v>0</v>
      </c>
      <c r="X244" s="268"/>
    </row>
    <row r="245" spans="1:26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62"/>
        <v>0</v>
      </c>
      <c r="P245" s="297">
        <f t="shared" si="163"/>
        <v>0</v>
      </c>
      <c r="Q245" s="297">
        <f t="shared" si="164"/>
        <v>0</v>
      </c>
      <c r="R245" s="297">
        <f t="shared" si="165"/>
        <v>0</v>
      </c>
      <c r="S245" s="297">
        <f t="shared" si="166"/>
        <v>0</v>
      </c>
      <c r="T245" s="297">
        <f t="shared" si="167"/>
        <v>0</v>
      </c>
      <c r="U245" s="297">
        <f t="shared" si="168"/>
        <v>0</v>
      </c>
      <c r="V245" s="302">
        <f t="shared" si="169"/>
        <v>0</v>
      </c>
      <c r="W245" s="303">
        <f t="shared" si="170"/>
        <v>0</v>
      </c>
      <c r="X245" s="268"/>
    </row>
    <row r="246" spans="1:26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62"/>
        <v>0</v>
      </c>
      <c r="P246" s="297">
        <f t="shared" si="163"/>
        <v>0</v>
      </c>
      <c r="Q246" s="297">
        <f t="shared" si="164"/>
        <v>0</v>
      </c>
      <c r="R246" s="297">
        <f t="shared" si="165"/>
        <v>0</v>
      </c>
      <c r="S246" s="297">
        <f t="shared" si="166"/>
        <v>0</v>
      </c>
      <c r="T246" s="297">
        <f t="shared" si="167"/>
        <v>0</v>
      </c>
      <c r="U246" s="297">
        <f t="shared" si="168"/>
        <v>0</v>
      </c>
      <c r="V246" s="302">
        <f t="shared" si="169"/>
        <v>0</v>
      </c>
      <c r="W246" s="303">
        <f t="shared" si="170"/>
        <v>0</v>
      </c>
      <c r="X246" s="268"/>
    </row>
    <row r="247" spans="1:26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62"/>
        <v>0</v>
      </c>
      <c r="P247" s="297">
        <f t="shared" si="163"/>
        <v>0</v>
      </c>
      <c r="Q247" s="297">
        <f t="shared" si="164"/>
        <v>0</v>
      </c>
      <c r="R247" s="297">
        <f t="shared" si="165"/>
        <v>0</v>
      </c>
      <c r="S247" s="297">
        <f t="shared" si="166"/>
        <v>0</v>
      </c>
      <c r="T247" s="297">
        <f t="shared" si="167"/>
        <v>0</v>
      </c>
      <c r="U247" s="297">
        <f t="shared" si="168"/>
        <v>0</v>
      </c>
      <c r="V247" s="302">
        <f t="shared" si="169"/>
        <v>0</v>
      </c>
      <c r="W247" s="303">
        <f t="shared" si="170"/>
        <v>0</v>
      </c>
      <c r="X247" s="268"/>
    </row>
    <row r="248" spans="1:26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13581608.23</v>
      </c>
    </row>
    <row r="249" spans="1:26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6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Z250</f>
        <v>4388608.2299999995</v>
      </c>
      <c r="H250" s="66">
        <v>1</v>
      </c>
      <c r="I250" s="39"/>
      <c r="J250" s="39"/>
      <c r="K250" s="39"/>
      <c r="L250" s="39"/>
      <c r="M250" s="39"/>
      <c r="N250" s="39"/>
      <c r="O250" s="297">
        <f t="shared" ref="O250:O264" si="171">H250*G250</f>
        <v>4388608.2299999995</v>
      </c>
      <c r="P250" s="297">
        <f t="shared" ref="P250:P264" si="172">I250*G250</f>
        <v>0</v>
      </c>
      <c r="Q250" s="297">
        <f t="shared" ref="Q250:Q264" si="173">J250*G250</f>
        <v>0</v>
      </c>
      <c r="R250" s="297">
        <f t="shared" ref="R250:R264" si="174">K250*G250</f>
        <v>0</v>
      </c>
      <c r="S250" s="297">
        <f t="shared" ref="S250:S264" si="175">L250*G250</f>
        <v>0</v>
      </c>
      <c r="T250" s="297">
        <f t="shared" ref="T250:T264" si="176">M250*G250</f>
        <v>0</v>
      </c>
      <c r="U250" s="297">
        <f t="shared" ref="U250:U264" si="177">N250*G250</f>
        <v>0</v>
      </c>
      <c r="V250" s="302">
        <f t="shared" ref="V250:V264" si="178">SUM(H250:N250)</f>
        <v>1</v>
      </c>
      <c r="W250" s="303">
        <f t="shared" ref="W250:W264" si="179">SUM(O250:U250)</f>
        <v>4388608.2299999995</v>
      </c>
      <c r="X250" s="268"/>
      <c r="Y250" s="424">
        <f>SUMIFS([13]Свод_Итого!$AN$4:$AN$647,[13]Свод_Итого!$J$4:$J$647,"*Ю*",[13]Свод_Итого!$N$4:$N$647,"пилот",[13]Свод_Итого!$O$4:$O$647,"керн",[13]Свод_Итого!$F$4:$F$647,$B$4)*1000</f>
        <v>4388608.2299999995</v>
      </c>
      <c r="Z250" s="1">
        <f>Y250/B12</f>
        <v>4388608.2299999995</v>
      </c>
    </row>
    <row r="251" spans="1:26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71"/>
        <v>0</v>
      </c>
      <c r="P251" s="297">
        <f t="shared" si="172"/>
        <v>0</v>
      </c>
      <c r="Q251" s="297">
        <f t="shared" si="173"/>
        <v>0</v>
      </c>
      <c r="R251" s="297">
        <f t="shared" si="174"/>
        <v>0</v>
      </c>
      <c r="S251" s="297">
        <f t="shared" si="175"/>
        <v>0</v>
      </c>
      <c r="T251" s="297">
        <f t="shared" si="176"/>
        <v>0</v>
      </c>
      <c r="U251" s="297">
        <f t="shared" si="177"/>
        <v>0</v>
      </c>
      <c r="V251" s="302">
        <f t="shared" si="178"/>
        <v>0</v>
      </c>
      <c r="W251" s="303">
        <f t="shared" si="179"/>
        <v>0</v>
      </c>
      <c r="X251" s="268"/>
    </row>
    <row r="252" spans="1:26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71"/>
        <v>0</v>
      </c>
      <c r="P252" s="297">
        <f t="shared" si="172"/>
        <v>0</v>
      </c>
      <c r="Q252" s="297">
        <f t="shared" si="173"/>
        <v>0</v>
      </c>
      <c r="R252" s="297">
        <f t="shared" si="174"/>
        <v>0</v>
      </c>
      <c r="S252" s="297">
        <f t="shared" si="175"/>
        <v>0</v>
      </c>
      <c r="T252" s="297">
        <f t="shared" si="176"/>
        <v>0</v>
      </c>
      <c r="U252" s="297">
        <f t="shared" si="177"/>
        <v>0</v>
      </c>
      <c r="V252" s="302">
        <f t="shared" si="178"/>
        <v>0</v>
      </c>
      <c r="W252" s="303">
        <f t="shared" si="179"/>
        <v>0</v>
      </c>
      <c r="X252" s="268"/>
    </row>
    <row r="253" spans="1:26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71"/>
        <v>0</v>
      </c>
      <c r="P253" s="297">
        <f t="shared" si="172"/>
        <v>0</v>
      </c>
      <c r="Q253" s="297">
        <f t="shared" si="173"/>
        <v>0</v>
      </c>
      <c r="R253" s="297">
        <f t="shared" si="174"/>
        <v>0</v>
      </c>
      <c r="S253" s="297">
        <f t="shared" si="175"/>
        <v>0</v>
      </c>
      <c r="T253" s="297">
        <f t="shared" si="176"/>
        <v>0</v>
      </c>
      <c r="U253" s="297">
        <f t="shared" si="177"/>
        <v>0</v>
      </c>
      <c r="V253" s="302">
        <f t="shared" si="178"/>
        <v>0</v>
      </c>
      <c r="W253" s="303">
        <f t="shared" si="179"/>
        <v>0</v>
      </c>
      <c r="X253" s="268"/>
    </row>
    <row r="254" spans="1:26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71"/>
        <v>0</v>
      </c>
      <c r="P254" s="297">
        <f t="shared" si="172"/>
        <v>0</v>
      </c>
      <c r="Q254" s="297">
        <f t="shared" si="173"/>
        <v>0</v>
      </c>
      <c r="R254" s="297">
        <f t="shared" si="174"/>
        <v>0</v>
      </c>
      <c r="S254" s="297">
        <f t="shared" si="175"/>
        <v>0</v>
      </c>
      <c r="T254" s="297">
        <f t="shared" si="176"/>
        <v>0</v>
      </c>
      <c r="U254" s="297">
        <f t="shared" si="177"/>
        <v>0</v>
      </c>
      <c r="V254" s="302">
        <f t="shared" si="178"/>
        <v>0</v>
      </c>
      <c r="W254" s="303">
        <f t="shared" si="179"/>
        <v>0</v>
      </c>
      <c r="X254" s="268"/>
    </row>
    <row r="255" spans="1:26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71"/>
        <v>0</v>
      </c>
      <c r="P255" s="297">
        <f t="shared" si="172"/>
        <v>0</v>
      </c>
      <c r="Q255" s="297">
        <f t="shared" si="173"/>
        <v>0</v>
      </c>
      <c r="R255" s="297">
        <f t="shared" si="174"/>
        <v>0</v>
      </c>
      <c r="S255" s="297">
        <f t="shared" si="175"/>
        <v>0</v>
      </c>
      <c r="T255" s="297">
        <f t="shared" si="176"/>
        <v>0</v>
      </c>
      <c r="U255" s="297">
        <f t="shared" si="177"/>
        <v>0</v>
      </c>
      <c r="V255" s="302">
        <f t="shared" si="178"/>
        <v>0</v>
      </c>
      <c r="W255" s="303">
        <f t="shared" si="179"/>
        <v>0</v>
      </c>
      <c r="X255" s="268"/>
    </row>
    <row r="256" spans="1:26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71"/>
        <v>0</v>
      </c>
      <c r="P256" s="297">
        <f t="shared" si="172"/>
        <v>0</v>
      </c>
      <c r="Q256" s="297">
        <f t="shared" si="173"/>
        <v>0</v>
      </c>
      <c r="R256" s="297">
        <f t="shared" si="174"/>
        <v>0</v>
      </c>
      <c r="S256" s="297">
        <f t="shared" si="175"/>
        <v>0</v>
      </c>
      <c r="T256" s="297">
        <f t="shared" si="176"/>
        <v>0</v>
      </c>
      <c r="U256" s="297">
        <f t="shared" si="177"/>
        <v>0</v>
      </c>
      <c r="V256" s="302">
        <f t="shared" si="178"/>
        <v>0</v>
      </c>
      <c r="W256" s="303">
        <f t="shared" si="179"/>
        <v>0</v>
      </c>
      <c r="X256" s="268"/>
    </row>
    <row r="257" spans="1:26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71"/>
        <v>0</v>
      </c>
      <c r="P257" s="297">
        <f t="shared" si="172"/>
        <v>0</v>
      </c>
      <c r="Q257" s="297">
        <f t="shared" si="173"/>
        <v>0</v>
      </c>
      <c r="R257" s="297">
        <f t="shared" si="174"/>
        <v>0</v>
      </c>
      <c r="S257" s="297">
        <f t="shared" si="175"/>
        <v>0</v>
      </c>
      <c r="T257" s="297">
        <f t="shared" si="176"/>
        <v>0</v>
      </c>
      <c r="U257" s="297">
        <f t="shared" si="177"/>
        <v>0</v>
      </c>
      <c r="V257" s="302">
        <f t="shared" si="178"/>
        <v>0</v>
      </c>
      <c r="W257" s="303">
        <f t="shared" si="179"/>
        <v>0</v>
      </c>
      <c r="X257" s="268"/>
    </row>
    <row r="258" spans="1:26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71"/>
        <v>0</v>
      </c>
      <c r="P258" s="297">
        <f t="shared" si="172"/>
        <v>0</v>
      </c>
      <c r="Q258" s="297">
        <f t="shared" si="173"/>
        <v>0</v>
      </c>
      <c r="R258" s="297">
        <f t="shared" si="174"/>
        <v>0</v>
      </c>
      <c r="S258" s="297">
        <f t="shared" si="175"/>
        <v>0</v>
      </c>
      <c r="T258" s="297">
        <f t="shared" si="176"/>
        <v>0</v>
      </c>
      <c r="U258" s="297">
        <f t="shared" si="177"/>
        <v>0</v>
      </c>
      <c r="V258" s="302">
        <f t="shared" si="178"/>
        <v>0</v>
      </c>
      <c r="W258" s="303">
        <f>SUM(O258:U258)</f>
        <v>0</v>
      </c>
      <c r="X258" s="268"/>
    </row>
    <row r="259" spans="1:26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71"/>
        <v>0</v>
      </c>
      <c r="P259" s="297">
        <f t="shared" si="172"/>
        <v>0</v>
      </c>
      <c r="Q259" s="297">
        <f t="shared" si="173"/>
        <v>0</v>
      </c>
      <c r="R259" s="297">
        <f t="shared" si="174"/>
        <v>0</v>
      </c>
      <c r="S259" s="297">
        <f t="shared" si="175"/>
        <v>0</v>
      </c>
      <c r="T259" s="297">
        <f t="shared" si="176"/>
        <v>0</v>
      </c>
      <c r="U259" s="297">
        <f t="shared" si="177"/>
        <v>0</v>
      </c>
      <c r="V259" s="302">
        <f t="shared" si="178"/>
        <v>0</v>
      </c>
      <c r="W259" s="303">
        <f>SUM(O259:U259)</f>
        <v>0</v>
      </c>
      <c r="X259" s="268"/>
    </row>
    <row r="260" spans="1:26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80">H260*G260</f>
        <v>0</v>
      </c>
      <c r="P260" s="297">
        <f t="shared" ref="P260:P263" si="181">I260*G260</f>
        <v>0</v>
      </c>
      <c r="Q260" s="297">
        <f t="shared" ref="Q260:Q263" si="182">J260*G260</f>
        <v>0</v>
      </c>
      <c r="R260" s="297">
        <f t="shared" ref="R260:R263" si="183">K260*G260</f>
        <v>0</v>
      </c>
      <c r="S260" s="297">
        <f t="shared" ref="S260:S263" si="184">L260*G260</f>
        <v>0</v>
      </c>
      <c r="T260" s="297">
        <f t="shared" ref="T260:T263" si="185">M260*G260</f>
        <v>0</v>
      </c>
      <c r="U260" s="297">
        <f t="shared" ref="U260:U263" si="186">N260*G260</f>
        <v>0</v>
      </c>
      <c r="V260" s="302">
        <f t="shared" ref="V260:V263" si="187">SUM(H260:N260)</f>
        <v>0</v>
      </c>
      <c r="W260" s="303">
        <f t="shared" ref="W260:W263" si="188">SUM(O260:U260)</f>
        <v>0</v>
      </c>
      <c r="X260" s="268"/>
    </row>
    <row r="261" spans="1:26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80"/>
        <v>0</v>
      </c>
      <c r="P261" s="297">
        <f t="shared" si="181"/>
        <v>0</v>
      </c>
      <c r="Q261" s="297">
        <f t="shared" si="182"/>
        <v>0</v>
      </c>
      <c r="R261" s="297">
        <f t="shared" si="183"/>
        <v>0</v>
      </c>
      <c r="S261" s="297">
        <f t="shared" si="184"/>
        <v>0</v>
      </c>
      <c r="T261" s="297">
        <f t="shared" si="185"/>
        <v>0</v>
      </c>
      <c r="U261" s="297">
        <f t="shared" si="186"/>
        <v>0</v>
      </c>
      <c r="V261" s="302">
        <f t="shared" si="187"/>
        <v>0</v>
      </c>
      <c r="W261" s="303">
        <f t="shared" si="188"/>
        <v>0</v>
      </c>
      <c r="X261" s="268"/>
    </row>
    <row r="262" spans="1:26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80"/>
        <v>0</v>
      </c>
      <c r="P262" s="297">
        <f t="shared" si="181"/>
        <v>0</v>
      </c>
      <c r="Q262" s="297">
        <f t="shared" si="182"/>
        <v>0</v>
      </c>
      <c r="R262" s="297">
        <f t="shared" si="183"/>
        <v>0</v>
      </c>
      <c r="S262" s="297">
        <f t="shared" si="184"/>
        <v>0</v>
      </c>
      <c r="T262" s="297">
        <f t="shared" si="185"/>
        <v>0</v>
      </c>
      <c r="U262" s="297">
        <f t="shared" si="186"/>
        <v>0</v>
      </c>
      <c r="V262" s="302">
        <f t="shared" si="187"/>
        <v>0</v>
      </c>
      <c r="W262" s="303">
        <f t="shared" si="188"/>
        <v>0</v>
      </c>
      <c r="X262" s="268"/>
    </row>
    <row r="263" spans="1:26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80"/>
        <v>0</v>
      </c>
      <c r="P263" s="297">
        <f t="shared" si="181"/>
        <v>0</v>
      </c>
      <c r="Q263" s="297">
        <f t="shared" si="182"/>
        <v>0</v>
      </c>
      <c r="R263" s="297">
        <f t="shared" si="183"/>
        <v>0</v>
      </c>
      <c r="S263" s="297">
        <f t="shared" si="184"/>
        <v>0</v>
      </c>
      <c r="T263" s="297">
        <f t="shared" si="185"/>
        <v>0</v>
      </c>
      <c r="U263" s="297">
        <f t="shared" si="186"/>
        <v>0</v>
      </c>
      <c r="V263" s="302">
        <f t="shared" si="187"/>
        <v>0</v>
      </c>
      <c r="W263" s="303">
        <f t="shared" si="188"/>
        <v>0</v>
      </c>
      <c r="X263" s="268"/>
    </row>
    <row r="264" spans="1:26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71"/>
        <v>0</v>
      </c>
      <c r="P264" s="297">
        <f t="shared" si="172"/>
        <v>0</v>
      </c>
      <c r="Q264" s="297">
        <f t="shared" si="173"/>
        <v>0</v>
      </c>
      <c r="R264" s="297">
        <f t="shared" si="174"/>
        <v>0</v>
      </c>
      <c r="S264" s="297">
        <f t="shared" si="175"/>
        <v>0</v>
      </c>
      <c r="T264" s="297">
        <f t="shared" si="176"/>
        <v>0</v>
      </c>
      <c r="U264" s="297">
        <f t="shared" si="177"/>
        <v>0</v>
      </c>
      <c r="V264" s="302">
        <f t="shared" si="178"/>
        <v>0</v>
      </c>
      <c r="W264" s="303">
        <f t="shared" si="179"/>
        <v>0</v>
      </c>
      <c r="X264" s="268"/>
    </row>
    <row r="265" spans="1:26" s="161" customFormat="1" ht="29.2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6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6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6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9">H268*G268</f>
        <v>0</v>
      </c>
      <c r="P268" s="297">
        <f t="shared" ref="P268:P272" si="190">I268*G268</f>
        <v>0</v>
      </c>
      <c r="Q268" s="297">
        <f t="shared" ref="Q268:Q272" si="191">J268*G268</f>
        <v>0</v>
      </c>
      <c r="R268" s="297">
        <f t="shared" ref="R268:R272" si="192">K268*G268</f>
        <v>0</v>
      </c>
      <c r="S268" s="297">
        <f t="shared" ref="S268:S272" si="193">L268*G268</f>
        <v>0</v>
      </c>
      <c r="T268" s="297">
        <f t="shared" ref="T268:T272" si="194">M268*G268</f>
        <v>0</v>
      </c>
      <c r="U268" s="297">
        <f t="shared" ref="U268:U272" si="195">N268*G268</f>
        <v>0</v>
      </c>
      <c r="V268" s="302">
        <f t="shared" ref="V268:V272" si="196">SUM(H268:N268)</f>
        <v>0</v>
      </c>
      <c r="W268" s="303">
        <f t="shared" ref="W268:W272" si="197">SUM(O268:U268)</f>
        <v>0</v>
      </c>
      <c r="X268" s="268"/>
    </row>
    <row r="269" spans="1:26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9"/>
        <v>0</v>
      </c>
      <c r="P269" s="297">
        <f t="shared" si="190"/>
        <v>0</v>
      </c>
      <c r="Q269" s="297">
        <f t="shared" si="191"/>
        <v>0</v>
      </c>
      <c r="R269" s="297">
        <f t="shared" si="192"/>
        <v>0</v>
      </c>
      <c r="S269" s="297">
        <f t="shared" si="193"/>
        <v>0</v>
      </c>
      <c r="T269" s="297">
        <f t="shared" si="194"/>
        <v>0</v>
      </c>
      <c r="U269" s="297">
        <f t="shared" si="195"/>
        <v>0</v>
      </c>
      <c r="V269" s="302">
        <f t="shared" si="196"/>
        <v>0</v>
      </c>
      <c r="W269" s="303">
        <f t="shared" si="197"/>
        <v>0</v>
      </c>
      <c r="X269" s="268"/>
    </row>
    <row r="270" spans="1:26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Z270</f>
        <v>9193000</v>
      </c>
      <c r="H270" s="66">
        <v>1</v>
      </c>
      <c r="I270" s="39"/>
      <c r="J270" s="39"/>
      <c r="K270" s="39"/>
      <c r="L270" s="39"/>
      <c r="M270" s="39"/>
      <c r="N270" s="39"/>
      <c r="O270" s="297">
        <f t="shared" si="189"/>
        <v>9193000</v>
      </c>
      <c r="P270" s="297">
        <f t="shared" si="190"/>
        <v>0</v>
      </c>
      <c r="Q270" s="297">
        <f t="shared" si="191"/>
        <v>0</v>
      </c>
      <c r="R270" s="297">
        <f t="shared" si="192"/>
        <v>0</v>
      </c>
      <c r="S270" s="297">
        <f t="shared" si="193"/>
        <v>0</v>
      </c>
      <c r="T270" s="297">
        <f t="shared" si="194"/>
        <v>0</v>
      </c>
      <c r="U270" s="297">
        <f t="shared" si="195"/>
        <v>0</v>
      </c>
      <c r="V270" s="302">
        <f t="shared" si="196"/>
        <v>1</v>
      </c>
      <c r="W270" s="303">
        <f t="shared" si="197"/>
        <v>9193000</v>
      </c>
      <c r="X270" s="268"/>
      <c r="Y270" s="424">
        <f>SUMIFS([13]Свод_Итого!$BN$4:$BN$647,[13]Свод_Итого!$J$4:$J$647,"*Ю*",[13]Свод_Итого!$N$4:$N$647,"пилот",[13]Свод_Итого!$O$4:$O$647,"керн",[13]Свод_Итого!$F$4:$F$647,$B$4)*1000</f>
        <v>9193000</v>
      </c>
      <c r="Z270" s="1">
        <f>Y270/B12</f>
        <v>9193000</v>
      </c>
    </row>
    <row r="271" spans="1:26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9"/>
        <v>0</v>
      </c>
      <c r="P271" s="297">
        <f t="shared" si="190"/>
        <v>0</v>
      </c>
      <c r="Q271" s="297">
        <f t="shared" si="191"/>
        <v>0</v>
      </c>
      <c r="R271" s="297">
        <f t="shared" si="192"/>
        <v>0</v>
      </c>
      <c r="S271" s="297">
        <f t="shared" si="193"/>
        <v>0</v>
      </c>
      <c r="T271" s="297">
        <f t="shared" si="194"/>
        <v>0</v>
      </c>
      <c r="U271" s="297">
        <f t="shared" si="195"/>
        <v>0</v>
      </c>
      <c r="V271" s="302">
        <f t="shared" si="196"/>
        <v>0</v>
      </c>
      <c r="W271" s="303">
        <f t="shared" si="197"/>
        <v>0</v>
      </c>
      <c r="X271" s="268"/>
    </row>
    <row r="272" spans="1:26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9"/>
        <v>0</v>
      </c>
      <c r="P272" s="297">
        <f t="shared" si="190"/>
        <v>0</v>
      </c>
      <c r="Q272" s="297">
        <f t="shared" si="191"/>
        <v>0</v>
      </c>
      <c r="R272" s="297">
        <f t="shared" si="192"/>
        <v>0</v>
      </c>
      <c r="S272" s="297">
        <f t="shared" si="193"/>
        <v>0</v>
      </c>
      <c r="T272" s="297">
        <f t="shared" si="194"/>
        <v>0</v>
      </c>
      <c r="U272" s="297">
        <f t="shared" si="195"/>
        <v>0</v>
      </c>
      <c r="V272" s="302">
        <f t="shared" si="196"/>
        <v>0</v>
      </c>
      <c r="W272" s="303">
        <f t="shared" si="197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98">H277*G277</f>
        <v>0</v>
      </c>
      <c r="P277" s="297">
        <f t="shared" ref="P277:P290" si="199">I277*G277</f>
        <v>0</v>
      </c>
      <c r="Q277" s="297">
        <f t="shared" ref="Q277:Q290" si="200">J277*G277</f>
        <v>0</v>
      </c>
      <c r="R277" s="297">
        <f t="shared" ref="R277:R290" si="201">K277*G277</f>
        <v>0</v>
      </c>
      <c r="S277" s="297">
        <f t="shared" ref="S277:S290" si="202">L277*G277</f>
        <v>0</v>
      </c>
      <c r="T277" s="297">
        <f t="shared" ref="T277:T290" si="203">M277*G277</f>
        <v>0</v>
      </c>
      <c r="U277" s="297">
        <f t="shared" ref="U277:U290" si="204">N277*G277</f>
        <v>0</v>
      </c>
      <c r="V277" s="302">
        <f t="shared" ref="V277:V290" si="205">SUM(H277:N277)</f>
        <v>0</v>
      </c>
      <c r="W277" s="303">
        <f t="shared" ref="W277:W290" si="206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207">H278*G278</f>
        <v>0</v>
      </c>
      <c r="P278" s="297">
        <f t="shared" ref="P278:P284" si="208">I278*G278</f>
        <v>0</v>
      </c>
      <c r="Q278" s="297">
        <f t="shared" ref="Q278:Q284" si="209">J278*G278</f>
        <v>0</v>
      </c>
      <c r="R278" s="297">
        <f t="shared" ref="R278:R284" si="210">K278*G278</f>
        <v>0</v>
      </c>
      <c r="S278" s="297">
        <f t="shared" ref="S278:S284" si="211">L278*G278</f>
        <v>0</v>
      </c>
      <c r="T278" s="297">
        <f t="shared" ref="T278:T284" si="212">M278*G278</f>
        <v>0</v>
      </c>
      <c r="U278" s="297">
        <f t="shared" ref="U278:U284" si="213">N278*G278</f>
        <v>0</v>
      </c>
      <c r="V278" s="302">
        <f t="shared" ref="V278:V284" si="214">SUM(H278:N278)</f>
        <v>0</v>
      </c>
      <c r="W278" s="303">
        <f t="shared" ref="W278:W284" si="215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207"/>
        <v>0</v>
      </c>
      <c r="P279" s="297">
        <f t="shared" si="208"/>
        <v>0</v>
      </c>
      <c r="Q279" s="297">
        <f t="shared" si="209"/>
        <v>0</v>
      </c>
      <c r="R279" s="297">
        <f t="shared" si="210"/>
        <v>0</v>
      </c>
      <c r="S279" s="297">
        <f t="shared" si="211"/>
        <v>0</v>
      </c>
      <c r="T279" s="297">
        <f t="shared" si="212"/>
        <v>0</v>
      </c>
      <c r="U279" s="297">
        <f t="shared" si="213"/>
        <v>0</v>
      </c>
      <c r="V279" s="302">
        <f t="shared" si="214"/>
        <v>0</v>
      </c>
      <c r="W279" s="303">
        <f t="shared" si="215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207"/>
        <v>0</v>
      </c>
      <c r="P280" s="297">
        <f t="shared" si="208"/>
        <v>0</v>
      </c>
      <c r="Q280" s="297">
        <f t="shared" si="209"/>
        <v>0</v>
      </c>
      <c r="R280" s="297">
        <f t="shared" si="210"/>
        <v>0</v>
      </c>
      <c r="S280" s="297">
        <f t="shared" si="211"/>
        <v>0</v>
      </c>
      <c r="T280" s="297">
        <f t="shared" si="212"/>
        <v>0</v>
      </c>
      <c r="U280" s="297">
        <f t="shared" si="213"/>
        <v>0</v>
      </c>
      <c r="V280" s="302">
        <f t="shared" si="214"/>
        <v>0</v>
      </c>
      <c r="W280" s="303">
        <f t="shared" si="215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207"/>
        <v>0</v>
      </c>
      <c r="P281" s="297">
        <f t="shared" si="208"/>
        <v>0</v>
      </c>
      <c r="Q281" s="297">
        <f t="shared" si="209"/>
        <v>0</v>
      </c>
      <c r="R281" s="297">
        <f t="shared" si="210"/>
        <v>0</v>
      </c>
      <c r="S281" s="297">
        <f t="shared" si="211"/>
        <v>0</v>
      </c>
      <c r="T281" s="297">
        <f t="shared" si="212"/>
        <v>0</v>
      </c>
      <c r="U281" s="297">
        <f t="shared" si="213"/>
        <v>0</v>
      </c>
      <c r="V281" s="302">
        <f t="shared" si="214"/>
        <v>0</v>
      </c>
      <c r="W281" s="303">
        <f t="shared" si="215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207"/>
        <v>0</v>
      </c>
      <c r="P282" s="297">
        <f t="shared" si="208"/>
        <v>0</v>
      </c>
      <c r="Q282" s="297">
        <f t="shared" si="209"/>
        <v>0</v>
      </c>
      <c r="R282" s="297">
        <f t="shared" si="210"/>
        <v>0</v>
      </c>
      <c r="S282" s="297">
        <f t="shared" si="211"/>
        <v>0</v>
      </c>
      <c r="T282" s="297">
        <f t="shared" si="212"/>
        <v>0</v>
      </c>
      <c r="U282" s="297">
        <f t="shared" si="213"/>
        <v>0</v>
      </c>
      <c r="V282" s="302">
        <f t="shared" si="214"/>
        <v>0</v>
      </c>
      <c r="W282" s="303">
        <f t="shared" si="215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207"/>
        <v>0</v>
      </c>
      <c r="P283" s="297">
        <f t="shared" si="208"/>
        <v>0</v>
      </c>
      <c r="Q283" s="297">
        <f t="shared" si="209"/>
        <v>0</v>
      </c>
      <c r="R283" s="297">
        <f t="shared" si="210"/>
        <v>0</v>
      </c>
      <c r="S283" s="297">
        <f t="shared" si="211"/>
        <v>0</v>
      </c>
      <c r="T283" s="297">
        <f t="shared" si="212"/>
        <v>0</v>
      </c>
      <c r="U283" s="297">
        <f t="shared" si="213"/>
        <v>0</v>
      </c>
      <c r="V283" s="302">
        <f t="shared" si="214"/>
        <v>0</v>
      </c>
      <c r="W283" s="303">
        <f t="shared" si="215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207"/>
        <v>0</v>
      </c>
      <c r="P284" s="297">
        <f t="shared" si="208"/>
        <v>0</v>
      </c>
      <c r="Q284" s="297">
        <f t="shared" si="209"/>
        <v>0</v>
      </c>
      <c r="R284" s="297">
        <f t="shared" si="210"/>
        <v>0</v>
      </c>
      <c r="S284" s="297">
        <f t="shared" si="211"/>
        <v>0</v>
      </c>
      <c r="T284" s="297">
        <f t="shared" si="212"/>
        <v>0</v>
      </c>
      <c r="U284" s="297">
        <f t="shared" si="213"/>
        <v>0</v>
      </c>
      <c r="V284" s="302">
        <f t="shared" si="214"/>
        <v>0</v>
      </c>
      <c r="W284" s="303">
        <f t="shared" si="215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98"/>
        <v>0</v>
      </c>
      <c r="P285" s="297">
        <f t="shared" si="199"/>
        <v>0</v>
      </c>
      <c r="Q285" s="297">
        <f t="shared" si="200"/>
        <v>0</v>
      </c>
      <c r="R285" s="297">
        <f t="shared" si="201"/>
        <v>0</v>
      </c>
      <c r="S285" s="297">
        <f t="shared" si="202"/>
        <v>0</v>
      </c>
      <c r="T285" s="297">
        <f t="shared" si="203"/>
        <v>0</v>
      </c>
      <c r="U285" s="297">
        <f t="shared" si="204"/>
        <v>0</v>
      </c>
      <c r="V285" s="302">
        <f t="shared" si="205"/>
        <v>0</v>
      </c>
      <c r="W285" s="303">
        <f t="shared" si="206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98"/>
        <v>0</v>
      </c>
      <c r="P286" s="297">
        <f t="shared" si="199"/>
        <v>0</v>
      </c>
      <c r="Q286" s="297">
        <f t="shared" si="200"/>
        <v>0</v>
      </c>
      <c r="R286" s="297">
        <f t="shared" si="201"/>
        <v>0</v>
      </c>
      <c r="S286" s="297">
        <f t="shared" si="202"/>
        <v>0</v>
      </c>
      <c r="T286" s="297">
        <f t="shared" si="203"/>
        <v>0</v>
      </c>
      <c r="U286" s="297">
        <f t="shared" si="204"/>
        <v>0</v>
      </c>
      <c r="V286" s="302">
        <f t="shared" si="205"/>
        <v>0</v>
      </c>
      <c r="W286" s="303">
        <f t="shared" si="206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98"/>
        <v>0</v>
      </c>
      <c r="P287" s="297">
        <f t="shared" si="199"/>
        <v>0</v>
      </c>
      <c r="Q287" s="297">
        <f t="shared" si="200"/>
        <v>0</v>
      </c>
      <c r="R287" s="297">
        <f t="shared" si="201"/>
        <v>0</v>
      </c>
      <c r="S287" s="297">
        <f t="shared" si="202"/>
        <v>0</v>
      </c>
      <c r="T287" s="297">
        <f t="shared" si="203"/>
        <v>0</v>
      </c>
      <c r="U287" s="297">
        <f t="shared" si="204"/>
        <v>0</v>
      </c>
      <c r="V287" s="302">
        <f t="shared" si="205"/>
        <v>0</v>
      </c>
      <c r="W287" s="303">
        <f t="shared" si="206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98"/>
        <v>0</v>
      </c>
      <c r="P288" s="297">
        <f t="shared" si="199"/>
        <v>0</v>
      </c>
      <c r="Q288" s="297">
        <f t="shared" si="200"/>
        <v>0</v>
      </c>
      <c r="R288" s="297">
        <f t="shared" si="201"/>
        <v>0</v>
      </c>
      <c r="S288" s="297">
        <f t="shared" si="202"/>
        <v>0</v>
      </c>
      <c r="T288" s="297">
        <f t="shared" si="203"/>
        <v>0</v>
      </c>
      <c r="U288" s="297">
        <f t="shared" si="204"/>
        <v>0</v>
      </c>
      <c r="V288" s="302">
        <f t="shared" si="205"/>
        <v>0</v>
      </c>
      <c r="W288" s="303">
        <f t="shared" si="206"/>
        <v>0</v>
      </c>
      <c r="X288" s="268"/>
    </row>
    <row r="289" spans="1:26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98"/>
        <v>0</v>
      </c>
      <c r="P289" s="297">
        <f t="shared" si="199"/>
        <v>0</v>
      </c>
      <c r="Q289" s="297">
        <f t="shared" si="200"/>
        <v>0</v>
      </c>
      <c r="R289" s="297">
        <f t="shared" si="201"/>
        <v>0</v>
      </c>
      <c r="S289" s="297">
        <f t="shared" si="202"/>
        <v>0</v>
      </c>
      <c r="T289" s="297">
        <f t="shared" si="203"/>
        <v>0</v>
      </c>
      <c r="U289" s="297">
        <f t="shared" si="204"/>
        <v>0</v>
      </c>
      <c r="V289" s="302">
        <f t="shared" si="205"/>
        <v>0</v>
      </c>
      <c r="W289" s="303">
        <f t="shared" si="206"/>
        <v>0</v>
      </c>
      <c r="X289" s="268"/>
    </row>
    <row r="290" spans="1:26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98"/>
        <v>0</v>
      </c>
      <c r="P290" s="306">
        <f t="shared" si="199"/>
        <v>0</v>
      </c>
      <c r="Q290" s="306">
        <f t="shared" si="200"/>
        <v>0</v>
      </c>
      <c r="R290" s="306">
        <f t="shared" si="201"/>
        <v>0</v>
      </c>
      <c r="S290" s="306">
        <f t="shared" si="202"/>
        <v>0</v>
      </c>
      <c r="T290" s="306">
        <f t="shared" si="203"/>
        <v>0</v>
      </c>
      <c r="U290" s="306">
        <f t="shared" si="204"/>
        <v>0</v>
      </c>
      <c r="V290" s="304">
        <f t="shared" si="205"/>
        <v>0</v>
      </c>
      <c r="W290" s="305">
        <f t="shared" si="206"/>
        <v>0</v>
      </c>
      <c r="X290" s="268"/>
    </row>
    <row r="291" spans="1:26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SUM(W292:W310)</f>
        <v>25152009.405620534</v>
      </c>
    </row>
    <row r="292" spans="1:26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75">
        <v>24000</v>
      </c>
      <c r="H292" s="87"/>
      <c r="I292" s="88">
        <f>I$7</f>
        <v>50</v>
      </c>
      <c r="J292" s="88"/>
      <c r="K292" s="88"/>
      <c r="L292" s="88"/>
      <c r="M292" s="88"/>
      <c r="N292" s="88"/>
      <c r="O292" s="310">
        <f t="shared" ref="O292:O307" si="216">H292*G292</f>
        <v>0</v>
      </c>
      <c r="P292" s="310">
        <f t="shared" ref="P292:P307" si="217">I292*G292</f>
        <v>1200000</v>
      </c>
      <c r="Q292" s="310">
        <f t="shared" ref="Q292:Q307" si="218">J292*G292</f>
        <v>0</v>
      </c>
      <c r="R292" s="310">
        <f t="shared" ref="R292:R307" si="219">K292*G292</f>
        <v>0</v>
      </c>
      <c r="S292" s="310">
        <f t="shared" ref="S292:S307" si="220">L292*G292</f>
        <v>0</v>
      </c>
      <c r="T292" s="311">
        <f t="shared" ref="T292:T307" si="221">M292*G292</f>
        <v>0</v>
      </c>
      <c r="U292" s="310">
        <f t="shared" ref="U292:U307" si="222">N292*G292</f>
        <v>0</v>
      </c>
      <c r="V292" s="312">
        <f t="shared" ref="V292:V307" si="223">SUM(H292:N292)</f>
        <v>50</v>
      </c>
      <c r="W292" s="313">
        <f>SUM(O292:U292)</f>
        <v>1200000</v>
      </c>
      <c r="X292" s="268"/>
      <c r="Y292" s="424">
        <f>SUMIFS([13]Свод_Итого!$AI$4:$AI$647,[13]Свод_Итого!$J$4:$J$647,"*Ю*",[13]Свод_Итого!$N$4:$N$647,"пилот",[13]Свод_Итого!$O$4:$O$647,"керн",[13]Свод_Итого!$F$4:$F$647,$B$4)*1000</f>
        <v>11526567.587552631</v>
      </c>
      <c r="Z292" s="1">
        <f>Y292/B12</f>
        <v>11526567.587552631</v>
      </c>
    </row>
    <row r="293" spans="1:26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v>3383</v>
      </c>
      <c r="H293" s="32"/>
      <c r="I293" s="33"/>
      <c r="J293" s="88">
        <f>J$7</f>
        <v>460</v>
      </c>
      <c r="K293" s="33"/>
      <c r="L293" s="33"/>
      <c r="M293" s="33"/>
      <c r="N293" s="33"/>
      <c r="O293" s="296">
        <f t="shared" si="216"/>
        <v>0</v>
      </c>
      <c r="P293" s="296">
        <f t="shared" si="217"/>
        <v>0</v>
      </c>
      <c r="Q293" s="296">
        <f t="shared" si="218"/>
        <v>1556180</v>
      </c>
      <c r="R293" s="296">
        <f t="shared" si="219"/>
        <v>0</v>
      </c>
      <c r="S293" s="296">
        <f t="shared" si="220"/>
        <v>0</v>
      </c>
      <c r="T293" s="297">
        <f t="shared" si="221"/>
        <v>0</v>
      </c>
      <c r="U293" s="296">
        <f t="shared" si="222"/>
        <v>0</v>
      </c>
      <c r="V293" s="298">
        <f t="shared" si="223"/>
        <v>460</v>
      </c>
      <c r="W293" s="299">
        <f t="shared" ref="W293:W306" si="224">SUM(O293:U293)</f>
        <v>1556180</v>
      </c>
      <c r="X293" s="268"/>
      <c r="Z293" s="428">
        <f>W292+W293+W294+W295</f>
        <v>10526980</v>
      </c>
    </row>
    <row r="294" spans="1:26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v>1935</v>
      </c>
      <c r="H294" s="32"/>
      <c r="I294" s="33"/>
      <c r="J294" s="33"/>
      <c r="K294" s="88">
        <f>K$7</f>
        <v>1200</v>
      </c>
      <c r="L294" s="33"/>
      <c r="M294" s="33"/>
      <c r="N294" s="33"/>
      <c r="O294" s="296">
        <f t="shared" si="216"/>
        <v>0</v>
      </c>
      <c r="P294" s="296">
        <f t="shared" si="217"/>
        <v>0</v>
      </c>
      <c r="Q294" s="296">
        <f t="shared" si="218"/>
        <v>0</v>
      </c>
      <c r="R294" s="296">
        <f t="shared" si="219"/>
        <v>2322000</v>
      </c>
      <c r="S294" s="296">
        <f t="shared" si="220"/>
        <v>0</v>
      </c>
      <c r="T294" s="297">
        <f t="shared" si="221"/>
        <v>0</v>
      </c>
      <c r="U294" s="296">
        <f t="shared" si="222"/>
        <v>0</v>
      </c>
      <c r="V294" s="298">
        <f t="shared" si="223"/>
        <v>1200</v>
      </c>
      <c r="W294" s="299">
        <f t="shared" si="224"/>
        <v>2322000</v>
      </c>
      <c r="X294" s="268"/>
      <c r="Z294" s="428">
        <f>Z292-Z293</f>
        <v>999587.58755263127</v>
      </c>
    </row>
    <row r="295" spans="1:26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v>1946</v>
      </c>
      <c r="H295" s="32"/>
      <c r="I295" s="33"/>
      <c r="J295" s="33"/>
      <c r="K295" s="33"/>
      <c r="L295" s="88">
        <f>L$7</f>
        <v>2800</v>
      </c>
      <c r="M295" s="33"/>
      <c r="N295" s="33"/>
      <c r="O295" s="296">
        <f t="shared" si="216"/>
        <v>0</v>
      </c>
      <c r="P295" s="296">
        <f t="shared" si="217"/>
        <v>0</v>
      </c>
      <c r="Q295" s="296">
        <f t="shared" si="218"/>
        <v>0</v>
      </c>
      <c r="R295" s="296">
        <f t="shared" si="219"/>
        <v>0</v>
      </c>
      <c r="S295" s="296">
        <f t="shared" si="220"/>
        <v>5448800</v>
      </c>
      <c r="T295" s="297">
        <f t="shared" si="221"/>
        <v>0</v>
      </c>
      <c r="U295" s="296">
        <f t="shared" si="222"/>
        <v>0</v>
      </c>
      <c r="V295" s="298">
        <f t="shared" si="223"/>
        <v>2800</v>
      </c>
      <c r="W295" s="299">
        <f t="shared" si="224"/>
        <v>5448800</v>
      </c>
      <c r="X295" s="268"/>
      <c r="Z295" s="1">
        <f>Z294/V299</f>
        <v>206.10053351600644</v>
      </c>
    </row>
    <row r="296" spans="1:26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v>0</v>
      </c>
      <c r="H296" s="32"/>
      <c r="I296" s="33"/>
      <c r="J296" s="33"/>
      <c r="K296" s="33"/>
      <c r="L296" s="33"/>
      <c r="M296" s="33"/>
      <c r="N296" s="33"/>
      <c r="O296" s="296">
        <f t="shared" si="216"/>
        <v>0</v>
      </c>
      <c r="P296" s="296">
        <f t="shared" si="217"/>
        <v>0</v>
      </c>
      <c r="Q296" s="296">
        <f t="shared" si="218"/>
        <v>0</v>
      </c>
      <c r="R296" s="296">
        <f t="shared" si="219"/>
        <v>0</v>
      </c>
      <c r="S296" s="296">
        <f t="shared" si="220"/>
        <v>0</v>
      </c>
      <c r="T296" s="297">
        <f t="shared" si="221"/>
        <v>0</v>
      </c>
      <c r="U296" s="296">
        <f t="shared" si="222"/>
        <v>0</v>
      </c>
      <c r="V296" s="298">
        <f t="shared" si="223"/>
        <v>0</v>
      </c>
      <c r="W296" s="299">
        <f t="shared" si="224"/>
        <v>0</v>
      </c>
      <c r="X296" s="268"/>
    </row>
    <row r="297" spans="1:26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v>0</v>
      </c>
      <c r="H297" s="32"/>
      <c r="I297" s="33"/>
      <c r="J297" s="33"/>
      <c r="K297" s="33"/>
      <c r="L297" s="33"/>
      <c r="M297" s="33"/>
      <c r="N297" s="33"/>
      <c r="O297" s="296">
        <f t="shared" si="216"/>
        <v>0</v>
      </c>
      <c r="P297" s="296">
        <f t="shared" si="217"/>
        <v>0</v>
      </c>
      <c r="Q297" s="296">
        <f t="shared" si="218"/>
        <v>0</v>
      </c>
      <c r="R297" s="296">
        <f t="shared" si="219"/>
        <v>0</v>
      </c>
      <c r="S297" s="296">
        <f t="shared" si="220"/>
        <v>0</v>
      </c>
      <c r="T297" s="297">
        <f t="shared" si="221"/>
        <v>0</v>
      </c>
      <c r="U297" s="296">
        <f t="shared" si="222"/>
        <v>0</v>
      </c>
      <c r="V297" s="298">
        <f t="shared" si="223"/>
        <v>0</v>
      </c>
      <c r="W297" s="299">
        <f t="shared" si="224"/>
        <v>0</v>
      </c>
      <c r="X297" s="268"/>
    </row>
    <row r="298" spans="1:26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v>0</v>
      </c>
      <c r="H298" s="32"/>
      <c r="I298" s="33"/>
      <c r="J298" s="33"/>
      <c r="K298" s="33"/>
      <c r="L298" s="33"/>
      <c r="M298" s="33"/>
      <c r="N298" s="33"/>
      <c r="O298" s="296">
        <f t="shared" si="216"/>
        <v>0</v>
      </c>
      <c r="P298" s="296">
        <f t="shared" si="217"/>
        <v>0</v>
      </c>
      <c r="Q298" s="296">
        <f t="shared" si="218"/>
        <v>0</v>
      </c>
      <c r="R298" s="296">
        <f t="shared" si="219"/>
        <v>0</v>
      </c>
      <c r="S298" s="296">
        <f t="shared" si="220"/>
        <v>0</v>
      </c>
      <c r="T298" s="297">
        <f t="shared" si="221"/>
        <v>0</v>
      </c>
      <c r="U298" s="296">
        <f t="shared" si="222"/>
        <v>0</v>
      </c>
      <c r="V298" s="298">
        <f t="shared" si="223"/>
        <v>0</v>
      </c>
      <c r="W298" s="299">
        <f t="shared" si="224"/>
        <v>0</v>
      </c>
      <c r="X298" s="268"/>
    </row>
    <row r="299" spans="1:26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Z295</f>
        <v>206.10053351600644</v>
      </c>
      <c r="H299" s="32"/>
      <c r="I299" s="33"/>
      <c r="J299" s="33"/>
      <c r="K299" s="33"/>
      <c r="L299" s="33"/>
      <c r="M299" s="33"/>
      <c r="N299" s="33">
        <f>N7+I11</f>
        <v>4850</v>
      </c>
      <c r="O299" s="296">
        <f t="shared" si="216"/>
        <v>0</v>
      </c>
      <c r="P299" s="296">
        <f t="shared" si="217"/>
        <v>0</v>
      </c>
      <c r="Q299" s="296">
        <f t="shared" si="218"/>
        <v>0</v>
      </c>
      <c r="R299" s="296">
        <f t="shared" si="219"/>
        <v>0</v>
      </c>
      <c r="S299" s="296">
        <f t="shared" si="220"/>
        <v>0</v>
      </c>
      <c r="T299" s="297">
        <f t="shared" si="221"/>
        <v>0</v>
      </c>
      <c r="U299" s="296">
        <f t="shared" si="222"/>
        <v>999587.58755263127</v>
      </c>
      <c r="V299" s="298">
        <f t="shared" si="223"/>
        <v>4850</v>
      </c>
      <c r="W299" s="299">
        <f t="shared" si="224"/>
        <v>999587.58755263127</v>
      </c>
      <c r="X299" s="268"/>
    </row>
    <row r="300" spans="1:26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16"/>
        <v>0</v>
      </c>
      <c r="P300" s="296">
        <f t="shared" si="217"/>
        <v>0</v>
      </c>
      <c r="Q300" s="296">
        <f t="shared" si="218"/>
        <v>0</v>
      </c>
      <c r="R300" s="296">
        <f t="shared" si="219"/>
        <v>0</v>
      </c>
      <c r="S300" s="296">
        <f t="shared" si="220"/>
        <v>0</v>
      </c>
      <c r="T300" s="297">
        <f t="shared" si="221"/>
        <v>0</v>
      </c>
      <c r="U300" s="296">
        <f t="shared" si="222"/>
        <v>0</v>
      </c>
      <c r="V300" s="298">
        <f t="shared" si="223"/>
        <v>0</v>
      </c>
      <c r="W300" s="299">
        <f t="shared" si="224"/>
        <v>0</v>
      </c>
      <c r="X300" s="268"/>
    </row>
    <row r="301" spans="1:26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16"/>
        <v>0</v>
      </c>
      <c r="P301" s="296">
        <f t="shared" si="217"/>
        <v>0</v>
      </c>
      <c r="Q301" s="296">
        <f t="shared" si="218"/>
        <v>0</v>
      </c>
      <c r="R301" s="296">
        <f t="shared" si="219"/>
        <v>0</v>
      </c>
      <c r="S301" s="296">
        <f t="shared" si="220"/>
        <v>0</v>
      </c>
      <c r="T301" s="297">
        <f t="shared" si="221"/>
        <v>0</v>
      </c>
      <c r="U301" s="296">
        <f t="shared" si="222"/>
        <v>0</v>
      </c>
      <c r="V301" s="298">
        <f t="shared" si="223"/>
        <v>0</v>
      </c>
      <c r="W301" s="299">
        <f t="shared" si="224"/>
        <v>0</v>
      </c>
      <c r="X301" s="268"/>
    </row>
    <row r="302" spans="1:26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16"/>
        <v>0</v>
      </c>
      <c r="P302" s="296">
        <f t="shared" si="217"/>
        <v>0</v>
      </c>
      <c r="Q302" s="296">
        <f t="shared" si="218"/>
        <v>0</v>
      </c>
      <c r="R302" s="296">
        <f t="shared" si="219"/>
        <v>0</v>
      </c>
      <c r="S302" s="296">
        <f t="shared" si="220"/>
        <v>0</v>
      </c>
      <c r="T302" s="297">
        <f t="shared" si="221"/>
        <v>0</v>
      </c>
      <c r="U302" s="296">
        <f t="shared" si="222"/>
        <v>0</v>
      </c>
      <c r="V302" s="298">
        <f t="shared" si="223"/>
        <v>0</v>
      </c>
      <c r="W302" s="299">
        <f t="shared" si="224"/>
        <v>0</v>
      </c>
      <c r="X302" s="268"/>
    </row>
    <row r="303" spans="1:26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16"/>
        <v>0</v>
      </c>
      <c r="P303" s="296">
        <f t="shared" si="217"/>
        <v>0</v>
      </c>
      <c r="Q303" s="296">
        <f t="shared" si="218"/>
        <v>0</v>
      </c>
      <c r="R303" s="296">
        <f t="shared" si="219"/>
        <v>0</v>
      </c>
      <c r="S303" s="296">
        <f t="shared" si="220"/>
        <v>0</v>
      </c>
      <c r="T303" s="297">
        <f t="shared" si="221"/>
        <v>0</v>
      </c>
      <c r="U303" s="296">
        <f t="shared" si="222"/>
        <v>0</v>
      </c>
      <c r="V303" s="298">
        <f t="shared" si="223"/>
        <v>0</v>
      </c>
      <c r="W303" s="299">
        <f t="shared" si="224"/>
        <v>0</v>
      </c>
      <c r="X303" s="268"/>
    </row>
    <row r="304" spans="1:26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16"/>
        <v>0</v>
      </c>
      <c r="P304" s="296">
        <f t="shared" si="217"/>
        <v>0</v>
      </c>
      <c r="Q304" s="296">
        <f t="shared" si="218"/>
        <v>0</v>
      </c>
      <c r="R304" s="296">
        <f t="shared" si="219"/>
        <v>0</v>
      </c>
      <c r="S304" s="296">
        <f t="shared" si="220"/>
        <v>0</v>
      </c>
      <c r="T304" s="297">
        <f t="shared" si="221"/>
        <v>0</v>
      </c>
      <c r="U304" s="296">
        <f t="shared" si="222"/>
        <v>0</v>
      </c>
      <c r="V304" s="298">
        <f t="shared" si="223"/>
        <v>0</v>
      </c>
      <c r="W304" s="299">
        <f t="shared" si="224"/>
        <v>0</v>
      </c>
      <c r="X304" s="268"/>
    </row>
    <row r="305" spans="1:26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16"/>
        <v>0</v>
      </c>
      <c r="P305" s="296">
        <f t="shared" si="217"/>
        <v>0</v>
      </c>
      <c r="Q305" s="296">
        <f t="shared" si="218"/>
        <v>0</v>
      </c>
      <c r="R305" s="296">
        <f t="shared" si="219"/>
        <v>0</v>
      </c>
      <c r="S305" s="296">
        <f t="shared" si="220"/>
        <v>0</v>
      </c>
      <c r="T305" s="297">
        <f t="shared" si="221"/>
        <v>0</v>
      </c>
      <c r="U305" s="296">
        <f t="shared" si="222"/>
        <v>0</v>
      </c>
      <c r="V305" s="298">
        <f t="shared" si="223"/>
        <v>0</v>
      </c>
      <c r="W305" s="299">
        <f t="shared" si="224"/>
        <v>0</v>
      </c>
      <c r="X305" s="268"/>
    </row>
    <row r="306" spans="1:26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16"/>
        <v>0</v>
      </c>
      <c r="P306" s="296">
        <f t="shared" si="217"/>
        <v>0</v>
      </c>
      <c r="Q306" s="296">
        <f t="shared" si="218"/>
        <v>0</v>
      </c>
      <c r="R306" s="296">
        <f t="shared" si="219"/>
        <v>0</v>
      </c>
      <c r="S306" s="296">
        <f t="shared" si="220"/>
        <v>0</v>
      </c>
      <c r="T306" s="297">
        <f t="shared" si="221"/>
        <v>0</v>
      </c>
      <c r="U306" s="296">
        <f t="shared" si="222"/>
        <v>0</v>
      </c>
      <c r="V306" s="298">
        <f t="shared" si="223"/>
        <v>0</v>
      </c>
      <c r="W306" s="299">
        <f t="shared" si="224"/>
        <v>0</v>
      </c>
      <c r="X306" s="268"/>
    </row>
    <row r="307" spans="1:26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16"/>
        <v>0</v>
      </c>
      <c r="P307" s="296">
        <f t="shared" si="217"/>
        <v>0</v>
      </c>
      <c r="Q307" s="296">
        <f t="shared" si="218"/>
        <v>0</v>
      </c>
      <c r="R307" s="296">
        <f t="shared" si="219"/>
        <v>0</v>
      </c>
      <c r="S307" s="296">
        <f t="shared" si="220"/>
        <v>0</v>
      </c>
      <c r="T307" s="297">
        <f t="shared" si="221"/>
        <v>0</v>
      </c>
      <c r="U307" s="296">
        <f t="shared" si="222"/>
        <v>0</v>
      </c>
      <c r="V307" s="298">
        <f t="shared" si="223"/>
        <v>0</v>
      </c>
      <c r="W307" s="299">
        <f>SUM(O307:U307)</f>
        <v>0</v>
      </c>
      <c r="X307" s="268"/>
    </row>
    <row r="308" spans="1:26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Z308</f>
        <v>1155000</v>
      </c>
      <c r="H308" s="32">
        <v>1</v>
      </c>
      <c r="I308" s="33"/>
      <c r="J308" s="33"/>
      <c r="K308" s="33"/>
      <c r="L308" s="33"/>
      <c r="M308" s="33"/>
      <c r="N308" s="33"/>
      <c r="O308" s="296">
        <f t="shared" ref="O308:O321" si="225">H308*G308</f>
        <v>1155000</v>
      </c>
      <c r="P308" s="296">
        <f t="shared" ref="P308:P321" si="226">I308*G308</f>
        <v>0</v>
      </c>
      <c r="Q308" s="296">
        <f t="shared" ref="Q308:Q321" si="227">J308*G308</f>
        <v>0</v>
      </c>
      <c r="R308" s="296">
        <f t="shared" ref="R308:R321" si="228">K308*G308</f>
        <v>0</v>
      </c>
      <c r="S308" s="296">
        <f t="shared" ref="S308:S321" si="229">L308*G308</f>
        <v>0</v>
      </c>
      <c r="T308" s="297">
        <f t="shared" ref="T308:T321" si="230">M308*G308</f>
        <v>0</v>
      </c>
      <c r="U308" s="296">
        <f t="shared" ref="U308:U321" si="231">N308*G308</f>
        <v>0</v>
      </c>
      <c r="V308" s="298">
        <f t="shared" ref="V308:V321" si="232">SUM(H308:N308)</f>
        <v>1</v>
      </c>
      <c r="W308" s="299">
        <f t="shared" ref="W308:W321" si="233">SUM(O308:U308)</f>
        <v>1155000</v>
      </c>
      <c r="X308" s="268"/>
      <c r="Y308" s="424">
        <f>SUMIFS([13]Свод_Итого!$AL$4:$AL$647,[13]Свод_Итого!$J$4:$J$647,"*Ю*",[13]Свод_Итого!$N$4:$N$647,"пилот",[13]Свод_Итого!$O$4:$O$647,"керн",[13]Свод_Итого!$F$4:$F$647,$B$4)*1000</f>
        <v>1155000</v>
      </c>
      <c r="Z308" s="1">
        <f>Y308/B12</f>
        <v>1155000</v>
      </c>
    </row>
    <row r="309" spans="1:26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Z309</f>
        <v>8475362.0065573771</v>
      </c>
      <c r="H309" s="32">
        <v>1</v>
      </c>
      <c r="I309" s="33"/>
      <c r="J309" s="33"/>
      <c r="K309" s="33"/>
      <c r="L309" s="33"/>
      <c r="M309" s="33"/>
      <c r="N309" s="33"/>
      <c r="O309" s="296">
        <f t="shared" si="225"/>
        <v>8475362.0065573771</v>
      </c>
      <c r="P309" s="296">
        <f t="shared" si="226"/>
        <v>0</v>
      </c>
      <c r="Q309" s="296">
        <f t="shared" si="227"/>
        <v>0</v>
      </c>
      <c r="R309" s="296">
        <f t="shared" si="228"/>
        <v>0</v>
      </c>
      <c r="S309" s="296">
        <f t="shared" si="229"/>
        <v>0</v>
      </c>
      <c r="T309" s="297">
        <f t="shared" si="230"/>
        <v>0</v>
      </c>
      <c r="U309" s="296">
        <f t="shared" si="231"/>
        <v>0</v>
      </c>
      <c r="V309" s="298">
        <f t="shared" si="232"/>
        <v>1</v>
      </c>
      <c r="W309" s="299">
        <f t="shared" si="233"/>
        <v>8475362.0065573771</v>
      </c>
      <c r="X309" s="268"/>
      <c r="Y309" s="424">
        <f>SUMIFS([13]Свод_Итого!$AH$4:$AH$647,[13]Свод_Итого!$J$4:$J$647,"*Ю*",[13]Свод_Итого!$N$4:$N$647,"пилот",[13]Свод_Итого!$O$4:$O$647,"керн",[13]Свод_Итого!$F$4:$F$647,$B$4)*1000</f>
        <v>8475362.0065573771</v>
      </c>
      <c r="Z309" s="1">
        <f>Y309/B12</f>
        <v>8475362.0065573771</v>
      </c>
    </row>
    <row r="310" spans="1:26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Z310</f>
        <v>3995079.8115105266</v>
      </c>
      <c r="H310" s="32">
        <v>1</v>
      </c>
      <c r="I310" s="33"/>
      <c r="J310" s="33"/>
      <c r="K310" s="33"/>
      <c r="L310" s="33"/>
      <c r="M310" s="33"/>
      <c r="N310" s="33"/>
      <c r="O310" s="296">
        <f t="shared" si="225"/>
        <v>3995079.8115105266</v>
      </c>
      <c r="P310" s="296">
        <f t="shared" si="226"/>
        <v>0</v>
      </c>
      <c r="Q310" s="296">
        <f t="shared" si="227"/>
        <v>0</v>
      </c>
      <c r="R310" s="296">
        <f t="shared" si="228"/>
        <v>0</v>
      </c>
      <c r="S310" s="296">
        <f t="shared" si="229"/>
        <v>0</v>
      </c>
      <c r="T310" s="297">
        <f t="shared" si="230"/>
        <v>0</v>
      </c>
      <c r="U310" s="296">
        <f t="shared" si="231"/>
        <v>0</v>
      </c>
      <c r="V310" s="298">
        <f t="shared" si="232"/>
        <v>1</v>
      </c>
      <c r="W310" s="299">
        <f t="shared" si="233"/>
        <v>3995079.8115105266</v>
      </c>
      <c r="X310" s="268"/>
      <c r="Y310" s="424">
        <f>SUMIFS([13]Свод_Итого!$BO$4:$BO$647,[13]Свод_Итого!$J$4:$J$647,"*Ю*",[13]Свод_Итого!$N$4:$N$647,"пилот",[13]Свод_Итого!$O$4:$O$647,"керн",[13]Свод_Итого!$F$4:$F$647,$B$4)*1000</f>
        <v>3995079.8115105266</v>
      </c>
      <c r="Z310" s="1">
        <f>Y310/B12</f>
        <v>3995079.8115105266</v>
      </c>
    </row>
    <row r="311" spans="1:26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25"/>
        <v>0</v>
      </c>
      <c r="P311" s="296">
        <f t="shared" si="226"/>
        <v>0</v>
      </c>
      <c r="Q311" s="296">
        <f t="shared" si="227"/>
        <v>0</v>
      </c>
      <c r="R311" s="296">
        <f t="shared" si="228"/>
        <v>0</v>
      </c>
      <c r="S311" s="296">
        <f t="shared" si="229"/>
        <v>0</v>
      </c>
      <c r="T311" s="297">
        <f t="shared" si="230"/>
        <v>0</v>
      </c>
      <c r="U311" s="296">
        <f t="shared" si="231"/>
        <v>0</v>
      </c>
      <c r="V311" s="298">
        <f t="shared" si="232"/>
        <v>0</v>
      </c>
      <c r="W311" s="299">
        <f t="shared" si="233"/>
        <v>0</v>
      </c>
      <c r="X311" s="268"/>
    </row>
    <row r="312" spans="1:26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25"/>
        <v>0</v>
      </c>
      <c r="P312" s="296">
        <f t="shared" si="226"/>
        <v>0</v>
      </c>
      <c r="Q312" s="296">
        <f t="shared" si="227"/>
        <v>0</v>
      </c>
      <c r="R312" s="296">
        <f t="shared" si="228"/>
        <v>0</v>
      </c>
      <c r="S312" s="296">
        <f t="shared" si="229"/>
        <v>0</v>
      </c>
      <c r="T312" s="297">
        <f t="shared" si="230"/>
        <v>0</v>
      </c>
      <c r="U312" s="296">
        <f t="shared" si="231"/>
        <v>0</v>
      </c>
      <c r="V312" s="298">
        <f t="shared" si="232"/>
        <v>0</v>
      </c>
      <c r="W312" s="299">
        <f t="shared" si="233"/>
        <v>0</v>
      </c>
      <c r="X312" s="268"/>
    </row>
    <row r="313" spans="1:26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25"/>
        <v>0</v>
      </c>
      <c r="P313" s="296">
        <f t="shared" si="226"/>
        <v>0</v>
      </c>
      <c r="Q313" s="296">
        <f t="shared" si="227"/>
        <v>0</v>
      </c>
      <c r="R313" s="296">
        <f t="shared" si="228"/>
        <v>0</v>
      </c>
      <c r="S313" s="296">
        <f t="shared" si="229"/>
        <v>0</v>
      </c>
      <c r="T313" s="297">
        <f t="shared" si="230"/>
        <v>0</v>
      </c>
      <c r="U313" s="296">
        <f t="shared" si="231"/>
        <v>0</v>
      </c>
      <c r="V313" s="298">
        <f t="shared" si="232"/>
        <v>0</v>
      </c>
      <c r="W313" s="299">
        <f t="shared" si="233"/>
        <v>0</v>
      </c>
      <c r="X313" s="268"/>
    </row>
    <row r="314" spans="1:26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25"/>
        <v>0</v>
      </c>
      <c r="P314" s="296">
        <f t="shared" si="226"/>
        <v>0</v>
      </c>
      <c r="Q314" s="296">
        <f t="shared" si="227"/>
        <v>0</v>
      </c>
      <c r="R314" s="296">
        <f t="shared" si="228"/>
        <v>0</v>
      </c>
      <c r="S314" s="296">
        <f t="shared" si="229"/>
        <v>0</v>
      </c>
      <c r="T314" s="297">
        <f t="shared" si="230"/>
        <v>0</v>
      </c>
      <c r="U314" s="296">
        <f t="shared" si="231"/>
        <v>0</v>
      </c>
      <c r="V314" s="298">
        <f t="shared" si="232"/>
        <v>0</v>
      </c>
      <c r="W314" s="299">
        <f t="shared" si="233"/>
        <v>0</v>
      </c>
      <c r="X314" s="268"/>
    </row>
    <row r="315" spans="1:26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25"/>
        <v>0</v>
      </c>
      <c r="P315" s="296">
        <f t="shared" si="226"/>
        <v>0</v>
      </c>
      <c r="Q315" s="296">
        <f t="shared" si="227"/>
        <v>0</v>
      </c>
      <c r="R315" s="296">
        <f t="shared" si="228"/>
        <v>0</v>
      </c>
      <c r="S315" s="296">
        <f t="shared" si="229"/>
        <v>0</v>
      </c>
      <c r="T315" s="297">
        <f t="shared" si="230"/>
        <v>0</v>
      </c>
      <c r="U315" s="296">
        <f t="shared" si="231"/>
        <v>0</v>
      </c>
      <c r="V315" s="298">
        <f t="shared" si="232"/>
        <v>0</v>
      </c>
      <c r="W315" s="299">
        <f t="shared" si="233"/>
        <v>0</v>
      </c>
      <c r="X315" s="268"/>
    </row>
    <row r="316" spans="1:26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25"/>
        <v>0</v>
      </c>
      <c r="P316" s="296">
        <f t="shared" si="226"/>
        <v>0</v>
      </c>
      <c r="Q316" s="296">
        <f t="shared" si="227"/>
        <v>0</v>
      </c>
      <c r="R316" s="296">
        <f t="shared" si="228"/>
        <v>0</v>
      </c>
      <c r="S316" s="296">
        <f t="shared" si="229"/>
        <v>0</v>
      </c>
      <c r="T316" s="297">
        <f t="shared" si="230"/>
        <v>0</v>
      </c>
      <c r="U316" s="296">
        <f t="shared" si="231"/>
        <v>0</v>
      </c>
      <c r="V316" s="298">
        <f t="shared" si="232"/>
        <v>0</v>
      </c>
      <c r="W316" s="299">
        <f t="shared" si="233"/>
        <v>0</v>
      </c>
      <c r="X316" s="268"/>
    </row>
    <row r="317" spans="1:26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25"/>
        <v>0</v>
      </c>
      <c r="P317" s="296">
        <f t="shared" si="226"/>
        <v>0</v>
      </c>
      <c r="Q317" s="296">
        <f t="shared" si="227"/>
        <v>0</v>
      </c>
      <c r="R317" s="296">
        <f t="shared" si="228"/>
        <v>0</v>
      </c>
      <c r="S317" s="296">
        <f t="shared" si="229"/>
        <v>0</v>
      </c>
      <c r="T317" s="297">
        <f t="shared" si="230"/>
        <v>0</v>
      </c>
      <c r="U317" s="296">
        <f t="shared" si="231"/>
        <v>0</v>
      </c>
      <c r="V317" s="298">
        <f t="shared" si="232"/>
        <v>0</v>
      </c>
      <c r="W317" s="299">
        <f t="shared" si="233"/>
        <v>0</v>
      </c>
      <c r="X317" s="268"/>
    </row>
    <row r="318" spans="1:26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25"/>
        <v>0</v>
      </c>
      <c r="P318" s="296">
        <f t="shared" si="226"/>
        <v>0</v>
      </c>
      <c r="Q318" s="296">
        <f t="shared" si="227"/>
        <v>0</v>
      </c>
      <c r="R318" s="296">
        <f t="shared" si="228"/>
        <v>0</v>
      </c>
      <c r="S318" s="296">
        <f t="shared" si="229"/>
        <v>0</v>
      </c>
      <c r="T318" s="297">
        <f t="shared" si="230"/>
        <v>0</v>
      </c>
      <c r="U318" s="296">
        <f t="shared" si="231"/>
        <v>0</v>
      </c>
      <c r="V318" s="298">
        <f t="shared" si="232"/>
        <v>0</v>
      </c>
      <c r="W318" s="299">
        <f t="shared" si="233"/>
        <v>0</v>
      </c>
      <c r="X318" s="268"/>
    </row>
    <row r="319" spans="1:26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25"/>
        <v>0</v>
      </c>
      <c r="P319" s="296">
        <f t="shared" si="226"/>
        <v>0</v>
      </c>
      <c r="Q319" s="296">
        <f t="shared" si="227"/>
        <v>0</v>
      </c>
      <c r="R319" s="296">
        <f t="shared" si="228"/>
        <v>0</v>
      </c>
      <c r="S319" s="296">
        <f t="shared" si="229"/>
        <v>0</v>
      </c>
      <c r="T319" s="297">
        <f t="shared" si="230"/>
        <v>0</v>
      </c>
      <c r="U319" s="296">
        <f t="shared" si="231"/>
        <v>0</v>
      </c>
      <c r="V319" s="298">
        <f t="shared" si="232"/>
        <v>0</v>
      </c>
      <c r="W319" s="299">
        <f t="shared" si="233"/>
        <v>0</v>
      </c>
      <c r="X319" s="268"/>
    </row>
    <row r="320" spans="1:26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25"/>
        <v>0</v>
      </c>
      <c r="P320" s="296">
        <f t="shared" si="226"/>
        <v>0</v>
      </c>
      <c r="Q320" s="296">
        <f t="shared" si="227"/>
        <v>0</v>
      </c>
      <c r="R320" s="296">
        <f t="shared" si="228"/>
        <v>0</v>
      </c>
      <c r="S320" s="296">
        <f t="shared" si="229"/>
        <v>0</v>
      </c>
      <c r="T320" s="297">
        <f t="shared" si="230"/>
        <v>0</v>
      </c>
      <c r="U320" s="296">
        <f t="shared" si="231"/>
        <v>0</v>
      </c>
      <c r="V320" s="298">
        <f t="shared" si="232"/>
        <v>0</v>
      </c>
      <c r="W320" s="299">
        <f t="shared" si="233"/>
        <v>0</v>
      </c>
      <c r="X320" s="268"/>
    </row>
    <row r="321" spans="1:26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25"/>
        <v>0</v>
      </c>
      <c r="P321" s="296">
        <f t="shared" si="226"/>
        <v>0</v>
      </c>
      <c r="Q321" s="296">
        <f t="shared" si="227"/>
        <v>0</v>
      </c>
      <c r="R321" s="296">
        <f t="shared" si="228"/>
        <v>0</v>
      </c>
      <c r="S321" s="296">
        <f t="shared" si="229"/>
        <v>0</v>
      </c>
      <c r="T321" s="297">
        <f t="shared" si="230"/>
        <v>0</v>
      </c>
      <c r="U321" s="296">
        <f t="shared" si="231"/>
        <v>0</v>
      </c>
      <c r="V321" s="298">
        <f t="shared" si="232"/>
        <v>0</v>
      </c>
      <c r="W321" s="299">
        <f t="shared" si="233"/>
        <v>0</v>
      </c>
      <c r="X321" s="268"/>
    </row>
    <row r="322" spans="1:26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6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4070600</v>
      </c>
    </row>
    <row r="324" spans="1:26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6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Z325</f>
        <v>3038300</v>
      </c>
      <c r="H325" s="32">
        <v>1</v>
      </c>
      <c r="I325" s="33"/>
      <c r="J325" s="33"/>
      <c r="K325" s="33"/>
      <c r="L325" s="33"/>
      <c r="M325" s="33"/>
      <c r="N325" s="33"/>
      <c r="O325" s="297">
        <f>H325*G325</f>
        <v>3038300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34">M325*G325</f>
        <v>0</v>
      </c>
      <c r="U325" s="297">
        <f>N325*G325</f>
        <v>0</v>
      </c>
      <c r="V325" s="302">
        <f>SUM(H325:N325)</f>
        <v>1</v>
      </c>
      <c r="W325" s="303">
        <f>SUM(O325:U325)</f>
        <v>3038300</v>
      </c>
      <c r="X325" s="268"/>
      <c r="Y325" s="424">
        <f>SUMIFS([13]Свод_Итого!$AF$4:$AF$647,[13]Свод_Итого!$J$4:$J$647,"*Ю*",[13]Свод_Итого!$N$4:$N$647,"пилот",[13]Свод_Итого!$O$4:$O$647,"керн",[13]Свод_Итого!$F$4:$F$647,$B$4)*1000</f>
        <v>3038300</v>
      </c>
      <c r="Z325" s="1">
        <f>Y325/B12</f>
        <v>3038300</v>
      </c>
    </row>
    <row r="326" spans="1:26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Z326</f>
        <v>1032300</v>
      </c>
      <c r="H326" s="32">
        <v>1</v>
      </c>
      <c r="I326" s="33"/>
      <c r="J326" s="33"/>
      <c r="K326" s="33"/>
      <c r="L326" s="33"/>
      <c r="M326" s="33"/>
      <c r="N326" s="33"/>
      <c r="O326" s="297">
        <f>H326*G326</f>
        <v>1032300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34"/>
        <v>0</v>
      </c>
      <c r="U326" s="297">
        <f>N326*G326</f>
        <v>0</v>
      </c>
      <c r="V326" s="302">
        <f>SUM(H326:N326)</f>
        <v>1</v>
      </c>
      <c r="W326" s="303">
        <f>SUM(O326:U326)</f>
        <v>1032300</v>
      </c>
      <c r="X326" s="268"/>
      <c r="Y326" s="424">
        <f>SUMIFS([13]Свод_Итого!$AE$4:$AE$647,[13]Свод_Итого!$J$4:$J$647,"*Ю*",[13]Свод_Итого!$N$4:$N$647,"пилот",[13]Свод_Итого!$O$4:$O$647,"керн",[13]Свод_Итого!$F$4:$F$647,$B$4)*1000</f>
        <v>1032300</v>
      </c>
      <c r="Z326" s="1">
        <f>Y326/B12</f>
        <v>1032300</v>
      </c>
    </row>
    <row r="327" spans="1:26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34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6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34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6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34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6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34"/>
        <v>0</v>
      </c>
      <c r="U330" s="297"/>
      <c r="V330" s="302"/>
      <c r="W330" s="303"/>
      <c r="X330" s="268"/>
    </row>
    <row r="331" spans="1:26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35">M331*G331</f>
        <v>0</v>
      </c>
      <c r="U331" s="297"/>
      <c r="V331" s="302"/>
      <c r="W331" s="303"/>
      <c r="X331" s="268"/>
    </row>
    <row r="332" spans="1:26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35"/>
        <v>0</v>
      </c>
      <c r="U332" s="297"/>
      <c r="V332" s="302"/>
      <c r="W332" s="303"/>
      <c r="X332" s="268"/>
    </row>
    <row r="333" spans="1:26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35"/>
        <v>0</v>
      </c>
      <c r="U333" s="297"/>
      <c r="V333" s="302"/>
      <c r="W333" s="303"/>
      <c r="X333" s="268"/>
    </row>
    <row r="334" spans="1:26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35"/>
        <v>0</v>
      </c>
      <c r="U334" s="297"/>
      <c r="V334" s="302"/>
      <c r="W334" s="303"/>
      <c r="X334" s="268"/>
    </row>
    <row r="335" spans="1:26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35"/>
        <v>0</v>
      </c>
      <c r="U335" s="297"/>
      <c r="V335" s="302"/>
      <c r="W335" s="303"/>
      <c r="X335" s="268"/>
    </row>
    <row r="336" spans="1:26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35"/>
        <v>0</v>
      </c>
      <c r="U336" s="297"/>
      <c r="V336" s="302"/>
      <c r="W336" s="303"/>
      <c r="X336" s="268"/>
    </row>
    <row r="337" spans="1:27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35"/>
        <v>0</v>
      </c>
      <c r="U337" s="297"/>
      <c r="V337" s="302"/>
      <c r="W337" s="303"/>
      <c r="X337" s="268"/>
    </row>
    <row r="338" spans="1:27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35"/>
        <v>0</v>
      </c>
      <c r="U338" s="297"/>
      <c r="V338" s="302"/>
      <c r="W338" s="303"/>
      <c r="X338" s="268"/>
    </row>
    <row r="339" spans="1:27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35"/>
        <v>0</v>
      </c>
      <c r="U339" s="297"/>
      <c r="V339" s="302"/>
      <c r="W339" s="303"/>
      <c r="X339" s="268"/>
    </row>
    <row r="340" spans="1:27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7" s="259" customFormat="1">
      <c r="A341" s="257"/>
      <c r="B341" s="258"/>
      <c r="C341" s="205" t="s">
        <v>107</v>
      </c>
      <c r="D341" s="206">
        <f>W341</f>
        <v>201217931.9732362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36">SUM(O104:O329)</f>
        <v>56721193.378067903</v>
      </c>
      <c r="P341" s="271">
        <f t="shared" si="236"/>
        <v>1360389.9279131638</v>
      </c>
      <c r="Q341" s="271">
        <f t="shared" si="236"/>
        <v>2702858.1137717487</v>
      </c>
      <c r="R341" s="271">
        <f t="shared" si="236"/>
        <v>4022954.9290639479</v>
      </c>
      <c r="S341" s="271">
        <f t="shared" si="236"/>
        <v>20955614.162620701</v>
      </c>
      <c r="T341" s="271">
        <f t="shared" si="236"/>
        <v>8283177.9461049847</v>
      </c>
      <c r="U341" s="271">
        <f t="shared" si="236"/>
        <v>3659729.8521737787</v>
      </c>
      <c r="V341" s="271"/>
      <c r="W341" s="272">
        <f>SUM(W73:W329)</f>
        <v>201217931.9732362</v>
      </c>
      <c r="X341" s="273"/>
    </row>
    <row r="342" spans="1:27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7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162575905.87013951</v>
      </c>
    </row>
    <row r="344" spans="1:27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7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Z345</f>
        <v>52495500</v>
      </c>
      <c r="H345" s="66">
        <v>1</v>
      </c>
      <c r="I345" s="62"/>
      <c r="J345" s="62"/>
      <c r="K345" s="62"/>
      <c r="L345" s="62"/>
      <c r="M345" s="62"/>
      <c r="N345" s="62"/>
      <c r="O345" s="297">
        <f t="shared" ref="O345:O355" si="237">H345*G345</f>
        <v>52495500</v>
      </c>
      <c r="P345" s="297"/>
      <c r="Q345" s="297"/>
      <c r="R345" s="297"/>
      <c r="S345" s="297"/>
      <c r="T345" s="297"/>
      <c r="U345" s="297"/>
      <c r="V345" s="302">
        <f t="shared" ref="V345:V355" si="238">SUM(H345:N345)</f>
        <v>1</v>
      </c>
      <c r="W345" s="303">
        <f>SUM(O345:U345)</f>
        <v>52495500</v>
      </c>
      <c r="X345" s="268"/>
      <c r="Y345" s="424">
        <f>SUMIFS([13]Свод_Итого!$AW$4:$AW$647,[13]Свод_Итого!$J$4:$J$647,"*Ю*",[13]Свод_Итого!$N$4:$N$647,"пилот",[13]Свод_Итого!$O$4:$O$647,"керн",[13]Свод_Итого!$F$4:$F$647,$B$4)*1000</f>
        <v>52495500</v>
      </c>
      <c r="Z345" s="1">
        <f>Y345/$B$12</f>
        <v>52495500</v>
      </c>
    </row>
    <row r="346" spans="1:27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Z346</f>
        <v>0</v>
      </c>
      <c r="H346" s="66">
        <v>1</v>
      </c>
      <c r="I346" s="62"/>
      <c r="J346" s="62"/>
      <c r="K346" s="62"/>
      <c r="L346" s="62"/>
      <c r="M346" s="62"/>
      <c r="N346" s="62"/>
      <c r="O346" s="297">
        <f t="shared" si="237"/>
        <v>0</v>
      </c>
      <c r="P346" s="297"/>
      <c r="Q346" s="297"/>
      <c r="R346" s="297"/>
      <c r="S346" s="297"/>
      <c r="T346" s="297"/>
      <c r="U346" s="297"/>
      <c r="V346" s="302">
        <f t="shared" si="238"/>
        <v>1</v>
      </c>
      <c r="W346" s="303">
        <f t="shared" ref="W346:W355" si="239">SUM(O346:U346)</f>
        <v>0</v>
      </c>
      <c r="X346" s="268"/>
      <c r="Y346" s="424">
        <f>SUMIFS([13]Свод_Итого!$BF$4:$BF$647,[13]Свод_Итого!$J$4:$J$647,"*Ю*",[13]Свод_Итого!$N$4:$N$647,"пилот",[13]Свод_Итого!$O$4:$O$647,"керн",[13]Свод_Итого!$F$4:$F$647,$B$4)*1000</f>
        <v>0</v>
      </c>
      <c r="Z346" s="1">
        <f t="shared" ref="Z346:Z355" si="240">Y346/$B$12</f>
        <v>0</v>
      </c>
    </row>
    <row r="347" spans="1:27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AA347</f>
        <v>18914</v>
      </c>
      <c r="H347" s="66">
        <f>10.75*24</f>
        <v>258</v>
      </c>
      <c r="I347" s="62"/>
      <c r="J347" s="62"/>
      <c r="K347" s="62"/>
      <c r="L347" s="62"/>
      <c r="M347" s="62"/>
      <c r="N347" s="62"/>
      <c r="O347" s="297">
        <f t="shared" si="237"/>
        <v>4879812</v>
      </c>
      <c r="P347" s="297"/>
      <c r="Q347" s="297"/>
      <c r="R347" s="297"/>
      <c r="S347" s="297"/>
      <c r="T347" s="297"/>
      <c r="U347" s="297"/>
      <c r="V347" s="302">
        <f t="shared" si="238"/>
        <v>258</v>
      </c>
      <c r="W347" s="303">
        <f t="shared" si="239"/>
        <v>4879812</v>
      </c>
      <c r="X347" s="268"/>
      <c r="Y347" s="424">
        <f>SUMIFS([13]Свод_Итого!$BB$4:$BB$647,[13]Свод_Итого!$J$4:$J$647,"*Ю*",[13]Свод_Итого!$N$4:$N$647,"пилот",[13]Свод_Итого!$O$4:$O$647,"керн",[13]Свод_Итого!$F$4:$F$647,$B$4)*1000</f>
        <v>4879812</v>
      </c>
      <c r="Z347" s="1">
        <f t="shared" si="240"/>
        <v>4879812</v>
      </c>
      <c r="AA347" s="1">
        <f>Z347/V347</f>
        <v>18914</v>
      </c>
    </row>
    <row r="348" spans="1:27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37"/>
        <v>0</v>
      </c>
      <c r="P348" s="297"/>
      <c r="Q348" s="297"/>
      <c r="R348" s="297"/>
      <c r="S348" s="297"/>
      <c r="T348" s="297"/>
      <c r="U348" s="297"/>
      <c r="V348" s="302">
        <f t="shared" si="238"/>
        <v>0</v>
      </c>
      <c r="W348" s="303">
        <f t="shared" si="239"/>
        <v>0</v>
      </c>
      <c r="X348" s="268"/>
      <c r="Y348" s="424">
        <f>'Перв. скв '!Y348</f>
        <v>0</v>
      </c>
      <c r="Z348" s="1">
        <f t="shared" si="240"/>
        <v>0</v>
      </c>
    </row>
    <row r="349" spans="1:27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37"/>
        <v>0</v>
      </c>
      <c r="P349" s="297"/>
      <c r="Q349" s="297"/>
      <c r="R349" s="297"/>
      <c r="S349" s="297"/>
      <c r="T349" s="297"/>
      <c r="U349" s="297"/>
      <c r="V349" s="302">
        <f t="shared" si="238"/>
        <v>0</v>
      </c>
      <c r="W349" s="303">
        <f t="shared" si="239"/>
        <v>0</v>
      </c>
      <c r="X349" s="268"/>
      <c r="Y349" s="424">
        <f>'Перв. скв '!Y349</f>
        <v>0</v>
      </c>
      <c r="Z349" s="1">
        <f t="shared" si="240"/>
        <v>0</v>
      </c>
    </row>
    <row r="350" spans="1:27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AA350</f>
        <v>45175.75</v>
      </c>
      <c r="H350" s="66">
        <v>100</v>
      </c>
      <c r="I350" s="62"/>
      <c r="J350" s="62"/>
      <c r="K350" s="62"/>
      <c r="L350" s="62"/>
      <c r="M350" s="62"/>
      <c r="N350" s="62"/>
      <c r="O350" s="297">
        <f t="shared" si="237"/>
        <v>4517575</v>
      </c>
      <c r="P350" s="297"/>
      <c r="Q350" s="297"/>
      <c r="R350" s="297"/>
      <c r="S350" s="297"/>
      <c r="T350" s="297"/>
      <c r="U350" s="297"/>
      <c r="V350" s="302">
        <f t="shared" si="238"/>
        <v>100</v>
      </c>
      <c r="W350" s="303">
        <f t="shared" si="239"/>
        <v>4517575</v>
      </c>
      <c r="X350" s="268"/>
      <c r="Y350" s="424">
        <f>SUMIFS([13]Свод_Итого!$AY$4:$AY$647,[13]Свод_Итого!$J$4:$J$647,"*Ю*",[13]Свод_Итого!$N$4:$N$647,"пилот",[13]Свод_Итого!$O$4:$O$647,"керн",[13]Свод_Итого!$F$4:$F$647,$B$4)*1000</f>
        <v>4517575</v>
      </c>
      <c r="Z350" s="1">
        <f t="shared" si="240"/>
        <v>4517575</v>
      </c>
      <c r="AA350" s="1">
        <f>Z350/V350</f>
        <v>45175.75</v>
      </c>
    </row>
    <row r="351" spans="1:27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37"/>
        <v>0</v>
      </c>
      <c r="P351" s="297"/>
      <c r="Q351" s="297"/>
      <c r="R351" s="297"/>
      <c r="S351" s="297"/>
      <c r="T351" s="297"/>
      <c r="U351" s="297"/>
      <c r="V351" s="302">
        <f t="shared" si="238"/>
        <v>0</v>
      </c>
      <c r="W351" s="303">
        <f t="shared" si="239"/>
        <v>0</v>
      </c>
      <c r="X351" s="268"/>
      <c r="Y351" s="424">
        <f>'Перв. скв '!Y351</f>
        <v>0</v>
      </c>
      <c r="Z351" s="1">
        <f t="shared" si="240"/>
        <v>0</v>
      </c>
    </row>
    <row r="352" spans="1:27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37"/>
        <v>0</v>
      </c>
      <c r="P352" s="297"/>
      <c r="Q352" s="297"/>
      <c r="R352" s="297"/>
      <c r="S352" s="297"/>
      <c r="T352" s="297"/>
      <c r="U352" s="297"/>
      <c r="V352" s="302">
        <f t="shared" si="238"/>
        <v>0</v>
      </c>
      <c r="W352" s="303">
        <f t="shared" si="239"/>
        <v>0</v>
      </c>
      <c r="X352" s="268"/>
      <c r="Y352" s="424">
        <f>'Перв. скв '!Y352</f>
        <v>0</v>
      </c>
      <c r="Z352" s="1">
        <f t="shared" si="240"/>
        <v>0</v>
      </c>
    </row>
    <row r="353" spans="1:27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Z353</f>
        <v>100274786.31199999</v>
      </c>
      <c r="H353" s="66">
        <v>1</v>
      </c>
      <c r="I353" s="62"/>
      <c r="J353" s="62"/>
      <c r="K353" s="62"/>
      <c r="L353" s="62"/>
      <c r="M353" s="62"/>
      <c r="N353" s="62"/>
      <c r="O353" s="297">
        <f t="shared" si="237"/>
        <v>100274786.31199999</v>
      </c>
      <c r="P353" s="297"/>
      <c r="Q353" s="297"/>
      <c r="R353" s="297"/>
      <c r="S353" s="297"/>
      <c r="T353" s="297"/>
      <c r="U353" s="297"/>
      <c r="V353" s="302">
        <f t="shared" si="238"/>
        <v>1</v>
      </c>
      <c r="W353" s="303">
        <f t="shared" si="239"/>
        <v>100274786.31199999</v>
      </c>
      <c r="X353" s="268"/>
      <c r="Y353" s="424">
        <f>SUMIFS([13]Свод_Итого!$BP$4:$BP$647,[13]Свод_Итого!$J$4:$J$647,"*Ю*",[13]Свод_Итого!$N$4:$N$647,"пилот",[13]Свод_Итого!$O$4:$O$647,"керн",[13]Свод_Итого!$F$4:$F$647,$B$4)*1000</f>
        <v>100274786.31199999</v>
      </c>
      <c r="Z353" s="1">
        <f t="shared" si="240"/>
        <v>100274786.31199999</v>
      </c>
    </row>
    <row r="354" spans="1:27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AA354</f>
        <v>25919.527500922857</v>
      </c>
      <c r="H354" s="66">
        <f>10.75+5</f>
        <v>15.75</v>
      </c>
      <c r="I354" s="62"/>
      <c r="J354" s="62"/>
      <c r="K354" s="62"/>
      <c r="L354" s="62"/>
      <c r="M354" s="62"/>
      <c r="N354" s="62"/>
      <c r="O354" s="297">
        <f t="shared" si="237"/>
        <v>408232.55813953502</v>
      </c>
      <c r="P354" s="297"/>
      <c r="Q354" s="297"/>
      <c r="R354" s="297"/>
      <c r="S354" s="297"/>
      <c r="T354" s="297"/>
      <c r="U354" s="297"/>
      <c r="V354" s="302">
        <f t="shared" si="238"/>
        <v>15.75</v>
      </c>
      <c r="W354" s="303">
        <f t="shared" si="239"/>
        <v>408232.55813953502</v>
      </c>
      <c r="X354" s="268"/>
      <c r="Y354" s="424">
        <f>SUMIFS([13]Свод_Итого!$BQ$4:$BQ$647,[13]Свод_Итого!$J$4:$J$647,"*Ю*",[13]Свод_Итого!$N$4:$N$647,"пилот",[13]Свод_Итого!$O$4:$O$647,"керн",[13]Свод_Итого!$F$4:$F$647,$B$4)*1000</f>
        <v>408232.55813953502</v>
      </c>
      <c r="Z354" s="1">
        <f t="shared" si="240"/>
        <v>408232.55813953502</v>
      </c>
      <c r="AA354" s="1">
        <f>Z354/V354</f>
        <v>25919.527500922857</v>
      </c>
    </row>
    <row r="355" spans="1:27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37"/>
        <v>0</v>
      </c>
      <c r="P355" s="297"/>
      <c r="Q355" s="297"/>
      <c r="R355" s="297"/>
      <c r="S355" s="297"/>
      <c r="T355" s="297"/>
      <c r="U355" s="297"/>
      <c r="V355" s="302">
        <f t="shared" si="238"/>
        <v>0</v>
      </c>
      <c r="W355" s="303">
        <f t="shared" si="239"/>
        <v>0</v>
      </c>
      <c r="X355" s="268"/>
      <c r="Y355" s="424">
        <f>'Перв. скв '!Y355</f>
        <v>0</v>
      </c>
      <c r="Z355" s="1">
        <f t="shared" si="240"/>
        <v>0</v>
      </c>
    </row>
    <row r="356" spans="1:27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4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42">SUM(H356:N356)</f>
        <v>0</v>
      </c>
      <c r="W356" s="303">
        <f t="shared" ref="W356:W359" si="243">SUM(O356:U356)</f>
        <v>0</v>
      </c>
      <c r="X356" s="268"/>
    </row>
    <row r="357" spans="1:27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41"/>
        <v>0</v>
      </c>
      <c r="P357" s="297"/>
      <c r="Q357" s="297"/>
      <c r="R357" s="297"/>
      <c r="S357" s="297"/>
      <c r="T357" s="297"/>
      <c r="U357" s="297"/>
      <c r="V357" s="302">
        <f t="shared" si="242"/>
        <v>0</v>
      </c>
      <c r="W357" s="303">
        <f t="shared" si="243"/>
        <v>0</v>
      </c>
      <c r="X357" s="268"/>
    </row>
    <row r="358" spans="1:27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41"/>
        <v>0</v>
      </c>
      <c r="P358" s="297"/>
      <c r="Q358" s="297"/>
      <c r="R358" s="297"/>
      <c r="S358" s="297"/>
      <c r="T358" s="297"/>
      <c r="U358" s="297"/>
      <c r="V358" s="302">
        <f t="shared" si="242"/>
        <v>0</v>
      </c>
      <c r="W358" s="303">
        <f t="shared" si="243"/>
        <v>0</v>
      </c>
      <c r="X358" s="268"/>
    </row>
    <row r="359" spans="1:27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41"/>
        <v>0</v>
      </c>
      <c r="P359" s="297"/>
      <c r="Q359" s="297"/>
      <c r="R359" s="297"/>
      <c r="S359" s="297"/>
      <c r="T359" s="297"/>
      <c r="U359" s="297"/>
      <c r="V359" s="302">
        <f t="shared" si="242"/>
        <v>0</v>
      </c>
      <c r="W359" s="303">
        <f t="shared" si="243"/>
        <v>0</v>
      </c>
      <c r="X359" s="268"/>
    </row>
    <row r="360" spans="1:27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7" s="259" customFormat="1">
      <c r="A361" s="257"/>
      <c r="B361" s="258"/>
      <c r="C361" s="205" t="s">
        <v>117</v>
      </c>
      <c r="D361" s="206">
        <f>W361</f>
        <v>162575905.87013951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162575905.87013951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162575905.87013951</v>
      </c>
      <c r="X361" s="273"/>
    </row>
    <row r="362" spans="1:27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7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7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7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7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7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7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365333919.77337569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44">O341+O361+O69+O367</f>
        <v>220837181.17820743</v>
      </c>
      <c r="P369" s="271">
        <f t="shared" si="244"/>
        <v>1360389.9279131638</v>
      </c>
      <c r="Q369" s="271">
        <f t="shared" si="244"/>
        <v>2702858.1137717487</v>
      </c>
      <c r="R369" s="271">
        <f t="shared" si="244"/>
        <v>4022954.9290639479</v>
      </c>
      <c r="S369" s="271">
        <f t="shared" si="244"/>
        <v>20955614.162620701</v>
      </c>
      <c r="T369" s="271">
        <f t="shared" si="244"/>
        <v>8283177.9461049847</v>
      </c>
      <c r="U369" s="271">
        <f t="shared" si="244"/>
        <v>3659729.8521737787</v>
      </c>
      <c r="V369" s="271"/>
      <c r="W369" s="272">
        <f>W341+W361+W69+W367</f>
        <v>365333919.77337569</v>
      </c>
      <c r="X369" s="274">
        <f>X18+X71+X103+X120+X153+X170+X202+X214+X231+X236+X248+X291+X323+X343+X363</f>
        <v>365333919.77337575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O6 O9">
    <cfRule type="cellIs" dxfId="3" priority="3" stopIfTrue="1" operator="equal">
      <formula>0</formula>
    </cfRule>
  </conditionalFormatting>
  <conditionalFormatting sqref="H6:N7">
    <cfRule type="cellIs" dxfId="2" priority="2" stopIfTrue="1" operator="equal">
      <formula>0</formula>
    </cfRule>
  </conditionalFormatting>
  <conditionalFormatting sqref="H8:N9">
    <cfRule type="cellIs" dxfId="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90" zoomScaleNormal="90" zoomScalePageLayoutView="90" workbookViewId="0">
      <pane xSplit="7" ySplit="14" topLeftCell="H24" activePane="bottomRight" state="frozen"/>
      <selection activeCell="C345" sqref="C345:C359"/>
      <selection pane="topRight" activeCell="C345" sqref="C345:C359"/>
      <selection pane="bottomLeft" activeCell="C345" sqref="C345:C359"/>
      <selection pane="bottomRight" activeCell="I39" sqref="I39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4" style="1" customWidth="1"/>
    <col min="7" max="7" width="13.4257812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71" t="s">
        <v>14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53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1" t="s">
        <v>189</v>
      </c>
      <c r="D4" s="327" t="str">
        <f>'Титул '!$K$5</f>
        <v xml:space="preserve">3 куст Новопортовского месторождения </v>
      </c>
      <c r="E4" s="328" t="s">
        <v>139</v>
      </c>
      <c r="F4" s="540" t="s">
        <v>50</v>
      </c>
      <c r="G4" s="541"/>
      <c r="H4" s="529" t="s">
        <v>15</v>
      </c>
      <c r="I4" s="529" t="s">
        <v>16</v>
      </c>
      <c r="J4" s="529" t="s">
        <v>4</v>
      </c>
      <c r="K4" s="529" t="s">
        <v>145</v>
      </c>
      <c r="L4" s="529" t="s">
        <v>146</v>
      </c>
      <c r="M4" s="529" t="s">
        <v>194</v>
      </c>
      <c r="N4" s="529" t="s">
        <v>17</v>
      </c>
      <c r="O4" s="528" t="s">
        <v>142</v>
      </c>
      <c r="P4" s="544" t="s">
        <v>50</v>
      </c>
      <c r="Q4" s="544"/>
      <c r="R4" s="528" t="s">
        <v>143</v>
      </c>
    </row>
    <row r="5" spans="1:25">
      <c r="A5" s="8"/>
      <c r="B5" s="8"/>
      <c r="C5" s="321" t="s">
        <v>190</v>
      </c>
      <c r="D5" s="329" t="str">
        <f>'Титул '!$K$11</f>
        <v>ООО "Буровая компания "Евразия"</v>
      </c>
      <c r="E5" s="330">
        <f>D369</f>
        <v>0</v>
      </c>
      <c r="F5" s="542"/>
      <c r="G5" s="543"/>
      <c r="H5" s="529"/>
      <c r="I5" s="529"/>
      <c r="J5" s="529"/>
      <c r="K5" s="529"/>
      <c r="L5" s="529"/>
      <c r="M5" s="529"/>
      <c r="N5" s="529"/>
      <c r="O5" s="528"/>
      <c r="P5" s="545"/>
      <c r="Q5" s="545"/>
      <c r="R5" s="528"/>
    </row>
    <row r="6" spans="1:25" ht="15" customHeight="1">
      <c r="A6" s="554"/>
      <c r="B6" s="505"/>
      <c r="C6" s="321" t="s">
        <v>191</v>
      </c>
      <c r="D6" s="329" t="str">
        <f>'Титул '!$K$12</f>
        <v>ZJ-50</v>
      </c>
      <c r="E6" s="325" t="s">
        <v>122</v>
      </c>
      <c r="F6" s="526" t="s">
        <v>46</v>
      </c>
      <c r="G6" s="526"/>
      <c r="H6" s="30"/>
      <c r="I6" s="30"/>
      <c r="J6" s="30"/>
      <c r="K6" s="30"/>
      <c r="L6" s="30"/>
      <c r="M6" s="30"/>
      <c r="N6" s="30"/>
      <c r="O6" s="323">
        <f>SUM(I6:N6)</f>
        <v>0</v>
      </c>
      <c r="P6" s="526" t="s">
        <v>120</v>
      </c>
      <c r="Q6" s="526"/>
      <c r="R6" s="30"/>
    </row>
    <row r="7" spans="1:25" ht="15" customHeight="1">
      <c r="A7" s="554"/>
      <c r="B7" s="505"/>
      <c r="C7" s="321" t="s">
        <v>18</v>
      </c>
      <c r="D7" s="322" t="str">
        <f>CONCATENATE('Титул '!$C$44," ",'Титул '!$D$44," ",'Титул '!$E$44," ",'Титул '!$F$44," ",'Титул '!$G$44," ",'Титул '!$H$44," ",'Титул '!$J$44," ",'Титул '!$I$44)</f>
        <v xml:space="preserve">ГС       </v>
      </c>
      <c r="E7" s="324">
        <f>W69</f>
        <v>0</v>
      </c>
      <c r="F7" s="526" t="s">
        <v>140</v>
      </c>
      <c r="G7" s="526"/>
      <c r="H7" s="30"/>
      <c r="I7" s="31"/>
      <c r="J7" s="31"/>
      <c r="K7" s="31"/>
      <c r="L7" s="31"/>
      <c r="M7" s="31"/>
      <c r="N7" s="31"/>
      <c r="O7" s="528" t="s">
        <v>144</v>
      </c>
      <c r="P7" s="526" t="s">
        <v>121</v>
      </c>
      <c r="Q7" s="526"/>
      <c r="R7" s="54"/>
    </row>
    <row r="8" spans="1:25" ht="15" customHeight="1">
      <c r="A8" s="554"/>
      <c r="B8" s="505"/>
      <c r="C8" s="78" t="s">
        <v>133</v>
      </c>
      <c r="D8" s="331"/>
      <c r="E8" s="325" t="s">
        <v>123</v>
      </c>
      <c r="F8" s="526" t="s">
        <v>47</v>
      </c>
      <c r="G8" s="526"/>
      <c r="H8" s="30"/>
      <c r="I8" s="30"/>
      <c r="J8" s="30"/>
      <c r="K8" s="30"/>
      <c r="L8" s="30"/>
      <c r="M8" s="30"/>
      <c r="N8" s="30"/>
      <c r="O8" s="528"/>
      <c r="P8" s="526" t="s">
        <v>148</v>
      </c>
      <c r="Q8" s="526"/>
      <c r="R8" s="30"/>
    </row>
    <row r="9" spans="1:25" ht="15.75" customHeight="1">
      <c r="A9" s="554"/>
      <c r="B9" s="505"/>
      <c r="C9" s="321" t="s">
        <v>128</v>
      </c>
      <c r="D9" s="329">
        <f>'Титул '!$K$13</f>
        <v>0</v>
      </c>
      <c r="E9" s="324">
        <f>W341</f>
        <v>0</v>
      </c>
      <c r="F9" s="526" t="s">
        <v>48</v>
      </c>
      <c r="G9" s="526"/>
      <c r="H9" s="30"/>
      <c r="I9" s="30"/>
      <c r="J9" s="30"/>
      <c r="K9" s="30"/>
      <c r="L9" s="30"/>
      <c r="M9" s="30"/>
      <c r="N9" s="30"/>
      <c r="O9" s="323">
        <f>D8</f>
        <v>0</v>
      </c>
      <c r="P9" s="526" t="s">
        <v>149</v>
      </c>
      <c r="Q9" s="52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1"/>
      <c r="B10" s="90"/>
      <c r="C10" s="321" t="s">
        <v>129</v>
      </c>
      <c r="D10" s="329" t="str">
        <f>'Титул '!$K$14</f>
        <v>да</v>
      </c>
      <c r="E10" s="325" t="s">
        <v>124</v>
      </c>
      <c r="F10" s="529" t="s">
        <v>50</v>
      </c>
      <c r="G10" s="529"/>
      <c r="H10" s="326" t="s">
        <v>125</v>
      </c>
      <c r="I10" s="326" t="s">
        <v>195</v>
      </c>
      <c r="J10" s="326" t="s">
        <v>138</v>
      </c>
      <c r="K10" s="326" t="s">
        <v>126</v>
      </c>
      <c r="L10" s="326" t="s">
        <v>127</v>
      </c>
      <c r="M10" s="326" t="s">
        <v>134</v>
      </c>
      <c r="N10" s="326"/>
      <c r="O10" s="528" t="s">
        <v>147</v>
      </c>
      <c r="P10" s="526" t="s">
        <v>150</v>
      </c>
      <c r="Q10" s="52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1"/>
      <c r="B11" s="90"/>
      <c r="C11" s="321" t="s">
        <v>130</v>
      </c>
      <c r="D11" s="329" t="str">
        <f>'Титул '!$K$15</f>
        <v>да</v>
      </c>
      <c r="E11" s="324">
        <f>W361</f>
        <v>0</v>
      </c>
      <c r="F11" s="526" t="s">
        <v>141</v>
      </c>
      <c r="G11" s="526"/>
      <c r="H11" s="332"/>
      <c r="I11" s="332"/>
      <c r="J11" s="332"/>
      <c r="K11" s="332"/>
      <c r="L11" s="332"/>
      <c r="M11" s="332"/>
      <c r="N11" s="332"/>
      <c r="O11" s="528"/>
      <c r="P11" s="526" t="s">
        <v>151</v>
      </c>
      <c r="Q11" s="52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1"/>
      <c r="B12" s="90"/>
      <c r="C12" s="321" t="s">
        <v>169</v>
      </c>
      <c r="D12" s="323">
        <f>'Титул '!I44</f>
        <v>0</v>
      </c>
      <c r="E12" s="325" t="s">
        <v>173</v>
      </c>
      <c r="F12" s="546" t="s">
        <v>49</v>
      </c>
      <c r="G12" s="547"/>
      <c r="H12" s="333"/>
      <c r="I12" s="334"/>
      <c r="J12" s="334"/>
      <c r="K12" s="334"/>
      <c r="L12" s="334"/>
      <c r="M12" s="334"/>
      <c r="N12" s="334"/>
      <c r="O12" s="511"/>
      <c r="P12" s="524" t="s">
        <v>49</v>
      </c>
      <c r="Q12" s="550"/>
      <c r="R12" s="551"/>
      <c r="S12" s="60"/>
      <c r="T12" s="3"/>
      <c r="U12" s="3"/>
      <c r="V12" s="3"/>
      <c r="W12" s="3"/>
      <c r="X12" s="56"/>
      <c r="Y12" s="3"/>
    </row>
    <row r="13" spans="1:25">
      <c r="A13" s="504"/>
      <c r="B13" s="505"/>
      <c r="C13" s="48" t="s">
        <v>137</v>
      </c>
      <c r="D13" s="49"/>
      <c r="E13" s="173">
        <f>W367</f>
        <v>0</v>
      </c>
      <c r="F13" s="548"/>
      <c r="G13" s="549"/>
      <c r="H13" s="335"/>
      <c r="I13" s="336"/>
      <c r="J13" s="336"/>
      <c r="K13" s="336"/>
      <c r="L13" s="336"/>
      <c r="M13" s="336"/>
      <c r="N13" s="336"/>
      <c r="O13" s="512"/>
      <c r="P13" s="525"/>
      <c r="Q13" s="552"/>
      <c r="R13" s="553"/>
      <c r="S13" s="60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1" customFormat="1">
      <c r="A15" s="478" t="s">
        <v>172</v>
      </c>
      <c r="B15" s="479"/>
      <c r="C15" s="479"/>
      <c r="D15" s="479"/>
      <c r="E15" s="479"/>
      <c r="F15" s="479"/>
      <c r="G15" s="523"/>
      <c r="H15" s="517" t="s">
        <v>19</v>
      </c>
      <c r="I15" s="518"/>
      <c r="J15" s="518"/>
      <c r="K15" s="518"/>
      <c r="L15" s="518"/>
      <c r="M15" s="518"/>
      <c r="N15" s="519"/>
      <c r="O15" s="517" t="s">
        <v>20</v>
      </c>
      <c r="P15" s="518"/>
      <c r="Q15" s="518"/>
      <c r="R15" s="518"/>
      <c r="S15" s="518"/>
      <c r="T15" s="518"/>
      <c r="U15" s="519"/>
      <c r="V15" s="478" t="s">
        <v>21</v>
      </c>
      <c r="W15" s="479"/>
      <c r="X15" s="314"/>
    </row>
    <row r="16" spans="1:25" s="161" customFormat="1" ht="45.75" customHeight="1" thickBot="1">
      <c r="A16" s="182" t="s">
        <v>22</v>
      </c>
      <c r="B16" s="183" t="s">
        <v>23</v>
      </c>
      <c r="C16" s="184" t="s">
        <v>5</v>
      </c>
      <c r="D16" s="185" t="s">
        <v>24</v>
      </c>
      <c r="E16" s="185" t="s">
        <v>25</v>
      </c>
      <c r="F16" s="185" t="s">
        <v>26</v>
      </c>
      <c r="G16" s="315" t="s">
        <v>27</v>
      </c>
      <c r="H16" s="316" t="s">
        <v>136</v>
      </c>
      <c r="I16" s="317" t="str">
        <f>+I4</f>
        <v xml:space="preserve">Направление </v>
      </c>
      <c r="J16" s="317" t="str">
        <f>+J4</f>
        <v>Кондуктор</v>
      </c>
      <c r="K16" s="317" t="str">
        <f>+K4</f>
        <v>Техническая колонна</v>
      </c>
      <c r="L16" s="317" t="str">
        <f>+L4</f>
        <v>Эксплуат-ая колонна</v>
      </c>
      <c r="M16" s="315" t="s">
        <v>194</v>
      </c>
      <c r="N16" s="318" t="str">
        <f>+N4</f>
        <v>Хвостовик</v>
      </c>
      <c r="O16" s="316" t="s">
        <v>136</v>
      </c>
      <c r="P16" s="319" t="str">
        <f>+I16</f>
        <v xml:space="preserve">Направление </v>
      </c>
      <c r="Q16" s="317" t="str">
        <f>+J16</f>
        <v>Кондуктор</v>
      </c>
      <c r="R16" s="317" t="str">
        <f>+K16</f>
        <v>Техническая колонна</v>
      </c>
      <c r="S16" s="317" t="str">
        <f>+L16</f>
        <v>Эксплуат-ая колонна</v>
      </c>
      <c r="T16" s="315" t="s">
        <v>194</v>
      </c>
      <c r="U16" s="315" t="str">
        <f>+N16</f>
        <v>Хвостовик</v>
      </c>
      <c r="V16" s="300" t="s">
        <v>28</v>
      </c>
      <c r="W16" s="301" t="s">
        <v>29</v>
      </c>
      <c r="X16" s="320" t="s">
        <v>193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1" customFormat="1" ht="15.75" thickBot="1">
      <c r="A18" s="186" t="s">
        <v>70</v>
      </c>
      <c r="B18" s="187"/>
      <c r="C18" s="484" t="s">
        <v>165</v>
      </c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530"/>
      <c r="X18" s="265">
        <f>SUM(W20:W68)</f>
        <v>0</v>
      </c>
    </row>
    <row r="19" spans="1:24" s="161" customFormat="1" ht="15.75" outlineLevel="1" thickBot="1">
      <c r="A19" s="190"/>
      <c r="B19" s="191"/>
      <c r="C19" s="379" t="str">
        <f>'Перв. скв '!C19</f>
        <v>ООО "Буровая компания "Евразия"</v>
      </c>
      <c r="D19" s="380" t="s">
        <v>162</v>
      </c>
      <c r="E19" s="381"/>
      <c r="F19" s="382"/>
      <c r="G19" s="382"/>
      <c r="H19" s="381"/>
      <c r="I19" s="381"/>
      <c r="J19" s="381"/>
      <c r="K19" s="381"/>
      <c r="L19" s="381"/>
      <c r="M19" s="381"/>
      <c r="N19" s="381"/>
      <c r="O19" s="194"/>
      <c r="P19" s="194"/>
      <c r="Q19" s="194"/>
      <c r="R19" s="194"/>
      <c r="S19" s="194"/>
      <c r="T19" s="194"/>
      <c r="U19" s="194"/>
      <c r="V19" s="194"/>
      <c r="W19" s="267"/>
      <c r="X19" s="268"/>
    </row>
    <row r="20" spans="1:24" ht="15" customHeight="1" outlineLevel="1" thickTop="1">
      <c r="A20" s="11"/>
      <c r="B20" s="15"/>
      <c r="C20" s="53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3" t="str">
        <f>'Перв. скв '!D20</f>
        <v>Мобилизация БУ (переезд)</v>
      </c>
      <c r="E20" s="373" t="str">
        <f>'Перв. скв '!E20</f>
        <v>ООО "Буровая компания "Евразия"</v>
      </c>
      <c r="F20" s="384" t="str">
        <f>'Перв. скв '!F20</f>
        <v>операция</v>
      </c>
      <c r="G20" s="337">
        <f>'Перв. скв '!G20</f>
        <v>128932740.72499999</v>
      </c>
      <c r="H20" s="32"/>
      <c r="I20" s="385"/>
      <c r="J20" s="385"/>
      <c r="K20" s="385"/>
      <c r="L20" s="385"/>
      <c r="M20" s="385"/>
      <c r="N20" s="385"/>
      <c r="O20" s="296">
        <f t="shared" ref="O20:O68" si="0">H20*G20</f>
        <v>0</v>
      </c>
      <c r="P20" s="296"/>
      <c r="Q20" s="296"/>
      <c r="R20" s="296"/>
      <c r="S20" s="296"/>
      <c r="T20" s="296"/>
      <c r="U20" s="296"/>
      <c r="V20" s="298">
        <f t="shared" ref="V20:V35" si="1">SUM(H20:N20)</f>
        <v>0</v>
      </c>
      <c r="W20" s="299">
        <f>SUM(O20:U20)</f>
        <v>0</v>
      </c>
      <c r="X20" s="268"/>
    </row>
    <row r="21" spans="1:24" outlineLevel="1">
      <c r="A21" s="11"/>
      <c r="B21" s="15"/>
      <c r="C21" s="534">
        <f>'Перв. скв '!C21</f>
        <v>0</v>
      </c>
      <c r="D21" s="386" t="str">
        <f>'Перв. скв '!D21</f>
        <v xml:space="preserve"> - мобилизация БУ (переезд)</v>
      </c>
      <c r="E21" s="373" t="str">
        <f>'Перв. скв '!E21</f>
        <v>ООО "Буровая компания "Евразия"</v>
      </c>
      <c r="F21" s="374" t="str">
        <f>'Перв. скв '!F21</f>
        <v>операция</v>
      </c>
      <c r="G21" s="338">
        <f>'Перв. скв '!G21</f>
        <v>0</v>
      </c>
      <c r="H21" s="32"/>
      <c r="I21" s="385"/>
      <c r="J21" s="385"/>
      <c r="K21" s="385"/>
      <c r="L21" s="385"/>
      <c r="M21" s="385"/>
      <c r="N21" s="385"/>
      <c r="O21" s="296">
        <f t="shared" si="0"/>
        <v>0</v>
      </c>
      <c r="P21" s="296"/>
      <c r="Q21" s="296"/>
      <c r="R21" s="296"/>
      <c r="S21" s="296"/>
      <c r="T21" s="296"/>
      <c r="U21" s="296"/>
      <c r="V21" s="298">
        <f t="shared" si="1"/>
        <v>0</v>
      </c>
      <c r="W21" s="299">
        <f t="shared" ref="W21:W35" si="2">SUM(O21:U21)</f>
        <v>0</v>
      </c>
      <c r="X21" s="268"/>
    </row>
    <row r="22" spans="1:24" outlineLevel="1">
      <c r="A22" s="11"/>
      <c r="B22" s="15"/>
      <c r="C22" s="534">
        <f>'Перв. скв '!C22</f>
        <v>0</v>
      </c>
      <c r="D22" s="386" t="str">
        <f>'Перв. скв '!D22</f>
        <v xml:space="preserve"> - мобилизация БХ и БИ (перевозка)</v>
      </c>
      <c r="E22" s="373" t="str">
        <f>'Перв. скв '!E22</f>
        <v>ООО "Буровая компания "Евразия"</v>
      </c>
      <c r="F22" s="374" t="str">
        <f>'Перв. скв '!F22</f>
        <v>операция</v>
      </c>
      <c r="G22" s="338">
        <f>'Перв. скв '!G22</f>
        <v>0</v>
      </c>
      <c r="H22" s="32"/>
      <c r="I22" s="385"/>
      <c r="J22" s="385"/>
      <c r="K22" s="385"/>
      <c r="L22" s="385"/>
      <c r="M22" s="385"/>
      <c r="N22" s="385"/>
      <c r="O22" s="296">
        <f t="shared" si="0"/>
        <v>0</v>
      </c>
      <c r="P22" s="296"/>
      <c r="Q22" s="296"/>
      <c r="R22" s="296"/>
      <c r="S22" s="296"/>
      <c r="T22" s="296"/>
      <c r="U22" s="296"/>
      <c r="V22" s="298">
        <f t="shared" si="1"/>
        <v>0</v>
      </c>
      <c r="W22" s="299">
        <f t="shared" si="2"/>
        <v>0</v>
      </c>
      <c r="X22" s="268"/>
    </row>
    <row r="23" spans="1:24" outlineLevel="1">
      <c r="A23" s="11"/>
      <c r="B23" s="15"/>
      <c r="C23" s="534">
        <f>'Перв. скв '!C23</f>
        <v>0</v>
      </c>
      <c r="D23" s="386" t="str">
        <f>'Перв. скв '!D23</f>
        <v xml:space="preserve"> - мобилизация АвИЭС (переезд)</v>
      </c>
      <c r="E23" s="373" t="str">
        <f>'Перв. скв '!E23</f>
        <v>ООО "Буровая компания "Евразия"</v>
      </c>
      <c r="F23" s="374" t="str">
        <f>'Перв. скв '!F23</f>
        <v>операция</v>
      </c>
      <c r="G23" s="338">
        <f>'Перв. скв '!G23</f>
        <v>0</v>
      </c>
      <c r="H23" s="32"/>
      <c r="I23" s="385"/>
      <c r="J23" s="385"/>
      <c r="K23" s="385"/>
      <c r="L23" s="385"/>
      <c r="M23" s="385"/>
      <c r="N23" s="385"/>
      <c r="O23" s="296">
        <f t="shared" si="0"/>
        <v>0</v>
      </c>
      <c r="P23" s="296"/>
      <c r="Q23" s="296"/>
      <c r="R23" s="296"/>
      <c r="S23" s="296"/>
      <c r="T23" s="296"/>
      <c r="U23" s="296"/>
      <c r="V23" s="298">
        <f t="shared" si="1"/>
        <v>0</v>
      </c>
      <c r="W23" s="299">
        <f t="shared" si="2"/>
        <v>0</v>
      </c>
      <c r="X23" s="268"/>
    </row>
    <row r="24" spans="1:24" outlineLevel="1">
      <c r="A24" s="11"/>
      <c r="B24" s="15"/>
      <c r="C24" s="534">
        <f>'Перв. скв '!C24</f>
        <v>0</v>
      </c>
      <c r="D24" s="386">
        <f>'Перв. скв '!D24</f>
        <v>0</v>
      </c>
      <c r="E24" s="373" t="str">
        <f>'Перв. скв '!E24</f>
        <v>ООО "Буровая компания "Евразия"</v>
      </c>
      <c r="F24" s="374" t="str">
        <f>'Перв. скв '!F24</f>
        <v>операция</v>
      </c>
      <c r="G24" s="338">
        <f>'Перв. скв '!G24</f>
        <v>0</v>
      </c>
      <c r="H24" s="32"/>
      <c r="I24" s="385"/>
      <c r="J24" s="385"/>
      <c r="K24" s="385"/>
      <c r="L24" s="385"/>
      <c r="M24" s="385"/>
      <c r="N24" s="385"/>
      <c r="O24" s="296">
        <f t="shared" si="0"/>
        <v>0</v>
      </c>
      <c r="P24" s="296"/>
      <c r="Q24" s="296"/>
      <c r="R24" s="296"/>
      <c r="S24" s="296"/>
      <c r="T24" s="296"/>
      <c r="U24" s="296"/>
      <c r="V24" s="298">
        <f t="shared" si="1"/>
        <v>0</v>
      </c>
      <c r="W24" s="299">
        <f t="shared" si="2"/>
        <v>0</v>
      </c>
      <c r="X24" s="268"/>
    </row>
    <row r="25" spans="1:24" outlineLevel="1">
      <c r="A25" s="11"/>
      <c r="B25" s="15"/>
      <c r="C25" s="534">
        <f>'Перв. скв '!C25</f>
        <v>0</v>
      </c>
      <c r="D25" s="386">
        <f>'Перв. скв '!D25</f>
        <v>0</v>
      </c>
      <c r="E25" s="373" t="str">
        <f>'Перв. скв '!E25</f>
        <v>ООО "Буровая компания "Евразия"</v>
      </c>
      <c r="F25" s="374" t="str">
        <f>'Перв. скв '!F25</f>
        <v>операция</v>
      </c>
      <c r="G25" s="338">
        <f>'Перв. скв '!G25</f>
        <v>0</v>
      </c>
      <c r="H25" s="32"/>
      <c r="I25" s="385"/>
      <c r="J25" s="385"/>
      <c r="K25" s="385"/>
      <c r="L25" s="385"/>
      <c r="M25" s="385"/>
      <c r="N25" s="385"/>
      <c r="O25" s="296">
        <f t="shared" si="0"/>
        <v>0</v>
      </c>
      <c r="P25" s="296"/>
      <c r="Q25" s="296"/>
      <c r="R25" s="296"/>
      <c r="S25" s="296"/>
      <c r="T25" s="296"/>
      <c r="U25" s="296"/>
      <c r="V25" s="298">
        <f t="shared" si="1"/>
        <v>0</v>
      </c>
      <c r="W25" s="299">
        <f t="shared" si="2"/>
        <v>0</v>
      </c>
      <c r="X25" s="268"/>
    </row>
    <row r="26" spans="1:24" outlineLevel="1">
      <c r="A26" s="11"/>
      <c r="B26" s="15"/>
      <c r="C26" s="534">
        <f>'Перв. скв '!C26</f>
        <v>0</v>
      </c>
      <c r="D26" s="386">
        <f>'Перв. скв '!D26</f>
        <v>0</v>
      </c>
      <c r="E26" s="373" t="str">
        <f>'Перв. скв '!E26</f>
        <v>ООО "Буровая компания "Евразия"</v>
      </c>
      <c r="F26" s="374" t="str">
        <f>'Перв. скв '!F26</f>
        <v>операция</v>
      </c>
      <c r="G26" s="338">
        <f>'Перв. скв '!G26</f>
        <v>0</v>
      </c>
      <c r="H26" s="32"/>
      <c r="I26" s="385"/>
      <c r="J26" s="385"/>
      <c r="K26" s="385"/>
      <c r="L26" s="385"/>
      <c r="M26" s="385"/>
      <c r="N26" s="385"/>
      <c r="O26" s="296">
        <f t="shared" si="0"/>
        <v>0</v>
      </c>
      <c r="P26" s="296"/>
      <c r="Q26" s="296"/>
      <c r="R26" s="296"/>
      <c r="S26" s="296"/>
      <c r="T26" s="296"/>
      <c r="U26" s="296"/>
      <c r="V26" s="298">
        <f t="shared" si="1"/>
        <v>0</v>
      </c>
      <c r="W26" s="299">
        <f t="shared" si="2"/>
        <v>0</v>
      </c>
      <c r="X26" s="268"/>
    </row>
    <row r="27" spans="1:24" outlineLevel="1">
      <c r="A27" s="11"/>
      <c r="B27" s="15"/>
      <c r="C27" s="534">
        <f>'Перв. скв '!C27</f>
        <v>0</v>
      </c>
      <c r="D27" s="386">
        <f>'Перв. скв '!D27</f>
        <v>0</v>
      </c>
      <c r="E27" s="373" t="str">
        <f>'Перв. скв '!E27</f>
        <v>ООО "Буровая компания "Евразия"</v>
      </c>
      <c r="F27" s="374" t="str">
        <f>'Перв. скв '!F27</f>
        <v>операция</v>
      </c>
      <c r="G27" s="338">
        <f>'Перв. скв '!G27</f>
        <v>0</v>
      </c>
      <c r="H27" s="32"/>
      <c r="I27" s="385"/>
      <c r="J27" s="385"/>
      <c r="K27" s="385"/>
      <c r="L27" s="385"/>
      <c r="M27" s="385"/>
      <c r="N27" s="385"/>
      <c r="O27" s="296">
        <f t="shared" si="0"/>
        <v>0</v>
      </c>
      <c r="P27" s="296"/>
      <c r="Q27" s="296"/>
      <c r="R27" s="296"/>
      <c r="S27" s="296"/>
      <c r="T27" s="296"/>
      <c r="U27" s="296"/>
      <c r="V27" s="298">
        <f t="shared" si="1"/>
        <v>0</v>
      </c>
      <c r="W27" s="299">
        <f t="shared" si="2"/>
        <v>0</v>
      </c>
      <c r="X27" s="268"/>
    </row>
    <row r="28" spans="1:24" ht="15.75" outlineLevel="1" thickBot="1">
      <c r="A28" s="11"/>
      <c r="B28" s="15"/>
      <c r="C28" s="535">
        <f>'Перв. скв '!C28</f>
        <v>0</v>
      </c>
      <c r="D28" s="387">
        <f>'Перв. скв '!D28</f>
        <v>0</v>
      </c>
      <c r="E28" s="373" t="str">
        <f>'Перв. скв '!E28</f>
        <v>ООО "Буровая компания "Евразия"</v>
      </c>
      <c r="F28" s="374" t="str">
        <f>'Перв. скв '!F28</f>
        <v>операция</v>
      </c>
      <c r="G28" s="338">
        <f>'Перв. скв '!G28</f>
        <v>0</v>
      </c>
      <c r="H28" s="32"/>
      <c r="I28" s="385"/>
      <c r="J28" s="385"/>
      <c r="K28" s="385"/>
      <c r="L28" s="385"/>
      <c r="M28" s="385"/>
      <c r="N28" s="385"/>
      <c r="O28" s="296">
        <f t="shared" si="0"/>
        <v>0</v>
      </c>
      <c r="P28" s="296"/>
      <c r="Q28" s="296"/>
      <c r="R28" s="296"/>
      <c r="S28" s="296"/>
      <c r="T28" s="296"/>
      <c r="U28" s="296"/>
      <c r="V28" s="298">
        <f t="shared" si="1"/>
        <v>0</v>
      </c>
      <c r="W28" s="299">
        <f t="shared" si="2"/>
        <v>0</v>
      </c>
      <c r="X28" s="268"/>
    </row>
    <row r="29" spans="1:24" ht="15" customHeight="1" outlineLevel="1" thickTop="1">
      <c r="A29" s="11"/>
      <c r="B29" s="15"/>
      <c r="C29" s="53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8" t="str">
        <f>'Перв. скв '!D29</f>
        <v>Монтаж БУ</v>
      </c>
      <c r="E29" s="373" t="str">
        <f>'Перв. скв '!E29</f>
        <v>ООО "Буровая компания "Евразия"</v>
      </c>
      <c r="F29" s="374" t="str">
        <f>'Перв. скв '!F29</f>
        <v>операция</v>
      </c>
      <c r="G29" s="338">
        <f>'Перв. скв '!G29</f>
        <v>0</v>
      </c>
      <c r="H29" s="32"/>
      <c r="I29" s="385"/>
      <c r="J29" s="385"/>
      <c r="K29" s="385"/>
      <c r="L29" s="385"/>
      <c r="M29" s="385"/>
      <c r="N29" s="385"/>
      <c r="O29" s="296">
        <f t="shared" si="0"/>
        <v>0</v>
      </c>
      <c r="P29" s="296"/>
      <c r="Q29" s="296"/>
      <c r="R29" s="296"/>
      <c r="S29" s="296"/>
      <c r="T29" s="296"/>
      <c r="U29" s="296"/>
      <c r="V29" s="298">
        <f t="shared" si="1"/>
        <v>0</v>
      </c>
      <c r="W29" s="299">
        <f t="shared" si="2"/>
        <v>0</v>
      </c>
      <c r="X29" s="268"/>
    </row>
    <row r="30" spans="1:24" outlineLevel="1">
      <c r="A30" s="11"/>
      <c r="B30" s="15"/>
      <c r="C30" s="537">
        <f>'Перв. скв '!C30</f>
        <v>0</v>
      </c>
      <c r="D30" s="386" t="str">
        <f>'Перв. скв '!D30</f>
        <v xml:space="preserve"> - монтаж БУ</v>
      </c>
      <c r="E30" s="373" t="str">
        <f>'Перв. скв '!E30</f>
        <v>ООО "Буровая компания "Евразия"</v>
      </c>
      <c r="F30" s="374" t="str">
        <f>'Перв. скв '!F30</f>
        <v>операция</v>
      </c>
      <c r="G30" s="338">
        <f>'Перв. скв '!G30</f>
        <v>0</v>
      </c>
      <c r="H30" s="32"/>
      <c r="I30" s="385"/>
      <c r="J30" s="385"/>
      <c r="K30" s="385"/>
      <c r="L30" s="385"/>
      <c r="M30" s="385"/>
      <c r="N30" s="385"/>
      <c r="O30" s="296">
        <f t="shared" si="0"/>
        <v>0</v>
      </c>
      <c r="P30" s="296"/>
      <c r="Q30" s="296"/>
      <c r="R30" s="296"/>
      <c r="S30" s="296"/>
      <c r="T30" s="296"/>
      <c r="U30" s="296"/>
      <c r="V30" s="298">
        <f t="shared" si="1"/>
        <v>0</v>
      </c>
      <c r="W30" s="299">
        <f t="shared" si="2"/>
        <v>0</v>
      </c>
      <c r="X30" s="268"/>
    </row>
    <row r="31" spans="1:24" outlineLevel="1">
      <c r="A31" s="11"/>
      <c r="B31" s="15"/>
      <c r="C31" s="537">
        <f>'Перв. скв '!C31</f>
        <v>0</v>
      </c>
      <c r="D31" s="386" t="str">
        <f>'Перв. скв '!D31</f>
        <v xml:space="preserve"> - монтаж АвИЭС</v>
      </c>
      <c r="E31" s="373" t="str">
        <f>'Перв. скв '!E31</f>
        <v>ООО "Буровая компания "Евразия"</v>
      </c>
      <c r="F31" s="374" t="str">
        <f>'Перв. скв '!F31</f>
        <v>операция</v>
      </c>
      <c r="G31" s="338">
        <f>'Перв. скв '!G31</f>
        <v>0</v>
      </c>
      <c r="H31" s="32"/>
      <c r="I31" s="385"/>
      <c r="J31" s="385"/>
      <c r="K31" s="385"/>
      <c r="L31" s="385"/>
      <c r="M31" s="385"/>
      <c r="N31" s="385"/>
      <c r="O31" s="296">
        <f t="shared" si="0"/>
        <v>0</v>
      </c>
      <c r="P31" s="296"/>
      <c r="Q31" s="296"/>
      <c r="R31" s="296"/>
      <c r="S31" s="296"/>
      <c r="T31" s="296"/>
      <c r="U31" s="296"/>
      <c r="V31" s="298">
        <f t="shared" si="1"/>
        <v>0</v>
      </c>
      <c r="W31" s="299">
        <f t="shared" si="2"/>
        <v>0</v>
      </c>
      <c r="X31" s="268"/>
    </row>
    <row r="32" spans="1:24" outlineLevel="1">
      <c r="A32" s="11"/>
      <c r="B32" s="15"/>
      <c r="C32" s="537">
        <f>'Перв. скв '!C32</f>
        <v>0</v>
      </c>
      <c r="D32" s="386" t="str">
        <f>'Перв. скв '!D32</f>
        <v xml:space="preserve"> - монтаж БДЕ, ПВО</v>
      </c>
      <c r="E32" s="373" t="str">
        <f>'Перв. скв '!E32</f>
        <v>ООО "Буровая компания "Евразия"</v>
      </c>
      <c r="F32" s="374" t="str">
        <f>'Перв. скв '!F32</f>
        <v>операция</v>
      </c>
      <c r="G32" s="338">
        <f>'Перв. скв '!G32</f>
        <v>0</v>
      </c>
      <c r="H32" s="32"/>
      <c r="I32" s="385"/>
      <c r="J32" s="385"/>
      <c r="K32" s="385"/>
      <c r="L32" s="385"/>
      <c r="M32" s="385"/>
      <c r="N32" s="385"/>
      <c r="O32" s="296">
        <f t="shared" si="0"/>
        <v>0</v>
      </c>
      <c r="P32" s="296"/>
      <c r="Q32" s="296"/>
      <c r="R32" s="296"/>
      <c r="S32" s="296"/>
      <c r="T32" s="296"/>
      <c r="U32" s="296"/>
      <c r="V32" s="298">
        <f t="shared" si="1"/>
        <v>0</v>
      </c>
      <c r="W32" s="299">
        <f t="shared" si="2"/>
        <v>0</v>
      </c>
      <c r="X32" s="268"/>
    </row>
    <row r="33" spans="1:24" outlineLevel="1">
      <c r="A33" s="11"/>
      <c r="B33" s="15"/>
      <c r="C33" s="537">
        <f>'Перв. скв '!C33</f>
        <v>0</v>
      </c>
      <c r="D33" s="386" t="str">
        <f>'Перв. скв '!D33</f>
        <v xml:space="preserve"> - бурение водяного колодца</v>
      </c>
      <c r="E33" s="373" t="str">
        <f>'Перв. скв '!E33</f>
        <v>ООО "Буровая компания "Евразия"</v>
      </c>
      <c r="F33" s="374" t="str">
        <f>'Перв. скв '!F33</f>
        <v>операция</v>
      </c>
      <c r="G33" s="338">
        <f>'Перв. скв '!G33</f>
        <v>0</v>
      </c>
      <c r="H33" s="32"/>
      <c r="I33" s="385"/>
      <c r="J33" s="385"/>
      <c r="K33" s="385"/>
      <c r="L33" s="385"/>
      <c r="M33" s="385"/>
      <c r="N33" s="385"/>
      <c r="O33" s="296">
        <f t="shared" si="0"/>
        <v>0</v>
      </c>
      <c r="P33" s="296"/>
      <c r="Q33" s="296"/>
      <c r="R33" s="296"/>
      <c r="S33" s="296"/>
      <c r="T33" s="296"/>
      <c r="U33" s="296"/>
      <c r="V33" s="298">
        <f t="shared" si="1"/>
        <v>0</v>
      </c>
      <c r="W33" s="299">
        <f t="shared" si="2"/>
        <v>0</v>
      </c>
      <c r="X33" s="268"/>
    </row>
    <row r="34" spans="1:24" outlineLevel="1">
      <c r="A34" s="11"/>
      <c r="B34" s="15"/>
      <c r="C34" s="537">
        <f>'Перв. скв '!C34</f>
        <v>0</v>
      </c>
      <c r="D34" s="389" t="str">
        <f>'Перв. скв '!D34</f>
        <v xml:space="preserve"> - ПНР</v>
      </c>
      <c r="E34" s="373" t="str">
        <f>'Перв. скв '!E34</f>
        <v>ООО "Буровая компания "Евразия"</v>
      </c>
      <c r="F34" s="374" t="str">
        <f>'Перв. скв '!F34</f>
        <v>операция</v>
      </c>
      <c r="G34" s="338">
        <f>'Перв. скв '!G34</f>
        <v>0</v>
      </c>
      <c r="H34" s="32"/>
      <c r="I34" s="385"/>
      <c r="J34" s="385"/>
      <c r="K34" s="385"/>
      <c r="L34" s="385"/>
      <c r="M34" s="385"/>
      <c r="N34" s="385"/>
      <c r="O34" s="296">
        <f t="shared" si="0"/>
        <v>0</v>
      </c>
      <c r="P34" s="296"/>
      <c r="Q34" s="296"/>
      <c r="R34" s="296"/>
      <c r="S34" s="296"/>
      <c r="T34" s="296"/>
      <c r="U34" s="296"/>
      <c r="V34" s="298">
        <f t="shared" si="1"/>
        <v>0</v>
      </c>
      <c r="W34" s="299">
        <f t="shared" si="2"/>
        <v>0</v>
      </c>
      <c r="X34" s="268"/>
    </row>
    <row r="35" spans="1:24" ht="14.25" customHeight="1" outlineLevel="1">
      <c r="A35" s="339"/>
      <c r="B35" s="340"/>
      <c r="C35" s="537">
        <f>'Перв. скв '!C35</f>
        <v>0</v>
      </c>
      <c r="D35" s="390">
        <f>'Перв. скв '!D35</f>
        <v>0</v>
      </c>
      <c r="E35" s="373" t="str">
        <f>'Перв. скв '!E35</f>
        <v>ООО "Буровая компания "Евразия"</v>
      </c>
      <c r="F35" s="374" t="str">
        <f>'Перв. скв '!F35</f>
        <v>операция</v>
      </c>
      <c r="G35" s="338">
        <f>'Перв. скв '!G35</f>
        <v>0</v>
      </c>
      <c r="H35" s="32"/>
      <c r="I35" s="385"/>
      <c r="J35" s="385"/>
      <c r="K35" s="385"/>
      <c r="L35" s="385"/>
      <c r="M35" s="385"/>
      <c r="N35" s="385"/>
      <c r="O35" s="296">
        <f t="shared" si="0"/>
        <v>0</v>
      </c>
      <c r="P35" s="296"/>
      <c r="Q35" s="296"/>
      <c r="R35" s="296"/>
      <c r="S35" s="296"/>
      <c r="T35" s="296"/>
      <c r="U35" s="296"/>
      <c r="V35" s="298">
        <f t="shared" si="1"/>
        <v>0</v>
      </c>
      <c r="W35" s="299">
        <f t="shared" si="2"/>
        <v>0</v>
      </c>
      <c r="X35" s="268"/>
    </row>
    <row r="36" spans="1:24" ht="14.25" customHeight="1" outlineLevel="1">
      <c r="A36" s="341"/>
      <c r="B36" s="340"/>
      <c r="C36" s="537"/>
      <c r="D36" s="390">
        <f>'Перв. скв '!D36</f>
        <v>0</v>
      </c>
      <c r="E36" s="373" t="str">
        <f>'Перв. скв '!E36</f>
        <v>ООО "Буровая компания "Евразия"</v>
      </c>
      <c r="F36" s="374" t="str">
        <f>'Перв. скв '!F36</f>
        <v>операция</v>
      </c>
      <c r="G36" s="338">
        <f>'Перв. скв '!G36</f>
        <v>0</v>
      </c>
      <c r="H36" s="32"/>
      <c r="I36" s="385"/>
      <c r="J36" s="385"/>
      <c r="K36" s="385"/>
      <c r="L36" s="385"/>
      <c r="M36" s="385"/>
      <c r="N36" s="385"/>
      <c r="O36" s="296">
        <f t="shared" ref="O36" si="3">H36*G36</f>
        <v>0</v>
      </c>
      <c r="P36" s="296"/>
      <c r="Q36" s="296"/>
      <c r="R36" s="296"/>
      <c r="S36" s="296"/>
      <c r="T36" s="296"/>
      <c r="U36" s="296"/>
      <c r="V36" s="298">
        <f t="shared" ref="V36" si="4">SUM(H36:N36)</f>
        <v>0</v>
      </c>
      <c r="W36" s="299">
        <f t="shared" ref="W36" si="5">SUM(O36:U36)</f>
        <v>0</v>
      </c>
      <c r="X36" s="268"/>
    </row>
    <row r="37" spans="1:24" ht="14.25" customHeight="1" outlineLevel="1">
      <c r="A37" s="341"/>
      <c r="B37" s="340"/>
      <c r="C37" s="537">
        <f>'Перв. скв '!C37</f>
        <v>0</v>
      </c>
      <c r="D37" s="386">
        <f>'Перв. скв '!D37</f>
        <v>0</v>
      </c>
      <c r="E37" s="373" t="str">
        <f>'Перв. скв '!E37</f>
        <v>ООО "Буровая компания "Евразия"</v>
      </c>
      <c r="F37" s="374" t="str">
        <f>'Перв. скв '!F37</f>
        <v>операция</v>
      </c>
      <c r="G37" s="338">
        <f>'Перв. скв '!G37</f>
        <v>0</v>
      </c>
      <c r="H37" s="32"/>
      <c r="I37" s="385"/>
      <c r="J37" s="385"/>
      <c r="K37" s="385"/>
      <c r="L37" s="385"/>
      <c r="M37" s="385"/>
      <c r="N37" s="385"/>
      <c r="O37" s="296">
        <f t="shared" si="0"/>
        <v>0</v>
      </c>
      <c r="P37" s="296"/>
      <c r="Q37" s="296"/>
      <c r="R37" s="296"/>
      <c r="S37" s="296"/>
      <c r="T37" s="296"/>
      <c r="U37" s="296"/>
      <c r="V37" s="298">
        <f t="shared" ref="V37:V68" si="6">SUM(H37:N37)</f>
        <v>0</v>
      </c>
      <c r="W37" s="299">
        <f t="shared" ref="W37:W68" si="7">SUM(O37:U37)</f>
        <v>0</v>
      </c>
      <c r="X37" s="268"/>
    </row>
    <row r="38" spans="1:24" ht="14.25" customHeight="1" outlineLevel="1" thickBot="1">
      <c r="A38" s="341"/>
      <c r="B38" s="340"/>
      <c r="C38" s="538">
        <f>'Перв. скв '!C38</f>
        <v>0</v>
      </c>
      <c r="D38" s="387">
        <f>'Перв. скв '!D38</f>
        <v>0</v>
      </c>
      <c r="E38" s="373" t="str">
        <f>'Перв. скв '!E38</f>
        <v>ООО "Буровая компания "Евразия"</v>
      </c>
      <c r="F38" s="374" t="str">
        <f>'Перв. скв '!F38</f>
        <v>операция</v>
      </c>
      <c r="G38" s="338">
        <f>'Перв. скв '!G38</f>
        <v>0</v>
      </c>
      <c r="H38" s="32"/>
      <c r="I38" s="385"/>
      <c r="J38" s="385"/>
      <c r="K38" s="385"/>
      <c r="L38" s="385"/>
      <c r="M38" s="385"/>
      <c r="N38" s="385"/>
      <c r="O38" s="296">
        <f t="shared" si="0"/>
        <v>0</v>
      </c>
      <c r="P38" s="296"/>
      <c r="Q38" s="296"/>
      <c r="R38" s="296"/>
      <c r="S38" s="296"/>
      <c r="T38" s="296"/>
      <c r="U38" s="296"/>
      <c r="V38" s="298">
        <f t="shared" si="6"/>
        <v>0</v>
      </c>
      <c r="W38" s="299">
        <f t="shared" si="7"/>
        <v>0</v>
      </c>
      <c r="X38" s="268"/>
    </row>
    <row r="39" spans="1:24" ht="14.25" customHeight="1" outlineLevel="1" thickTop="1">
      <c r="A39" s="341"/>
      <c r="B39" s="340"/>
      <c r="C39" s="536" t="str">
        <f>'Перв. скв '!C39</f>
        <v xml:space="preserve">Работы, свзянные с передвижкой БУ между скважинами на кустовой площадке </v>
      </c>
      <c r="D39" s="388" t="str">
        <f>'Перв. скв '!D39</f>
        <v>Передвижка 5 м.</v>
      </c>
      <c r="E39" s="373" t="str">
        <f>'Перв. скв '!E39</f>
        <v>ООО "Буровая компания "Евразия"</v>
      </c>
      <c r="F39" s="374" t="str">
        <f>'Перв. скв '!F39</f>
        <v>операция</v>
      </c>
      <c r="G39" s="338">
        <f>'Перв. скв '!G39</f>
        <v>0</v>
      </c>
      <c r="H39" s="32"/>
      <c r="I39" s="385"/>
      <c r="J39" s="385"/>
      <c r="K39" s="385"/>
      <c r="L39" s="385"/>
      <c r="M39" s="385"/>
      <c r="N39" s="385"/>
      <c r="O39" s="296">
        <f t="shared" si="0"/>
        <v>0</v>
      </c>
      <c r="P39" s="296"/>
      <c r="Q39" s="296"/>
      <c r="R39" s="296"/>
      <c r="S39" s="296"/>
      <c r="T39" s="296"/>
      <c r="U39" s="296"/>
      <c r="V39" s="298">
        <f t="shared" si="6"/>
        <v>0</v>
      </c>
      <c r="W39" s="299">
        <f t="shared" si="7"/>
        <v>0</v>
      </c>
      <c r="X39" s="268"/>
    </row>
    <row r="40" spans="1:24" ht="14.25" customHeight="1" outlineLevel="1">
      <c r="A40" s="341"/>
      <c r="B40" s="340"/>
      <c r="C40" s="537">
        <f>'Перв. скв '!C40</f>
        <v>0</v>
      </c>
      <c r="D40" s="386" t="str">
        <f>'Перв. скв '!D40</f>
        <v>Передвижка 9 м.</v>
      </c>
      <c r="E40" s="373" t="str">
        <f>'Перв. скв '!E40</f>
        <v>ООО "Буровая компания "Евразия"</v>
      </c>
      <c r="F40" s="374" t="str">
        <f>'Перв. скв '!F40</f>
        <v>операция</v>
      </c>
      <c r="G40" s="338">
        <f>'Перв. скв '!G40</f>
        <v>0</v>
      </c>
      <c r="H40" s="32"/>
      <c r="I40" s="385"/>
      <c r="J40" s="385"/>
      <c r="K40" s="385"/>
      <c r="L40" s="385"/>
      <c r="M40" s="385"/>
      <c r="N40" s="385"/>
      <c r="O40" s="296">
        <f t="shared" si="0"/>
        <v>0</v>
      </c>
      <c r="P40" s="296"/>
      <c r="Q40" s="296"/>
      <c r="R40" s="296"/>
      <c r="S40" s="296"/>
      <c r="T40" s="296"/>
      <c r="U40" s="296"/>
      <c r="V40" s="298">
        <f t="shared" si="6"/>
        <v>0</v>
      </c>
      <c r="W40" s="299">
        <f t="shared" si="7"/>
        <v>0</v>
      </c>
      <c r="X40" s="268"/>
    </row>
    <row r="41" spans="1:24" ht="14.25" customHeight="1" outlineLevel="1">
      <c r="A41" s="341"/>
      <c r="B41" s="340"/>
      <c r="C41" s="537">
        <f>'Перв. скв '!C41</f>
        <v>0</v>
      </c>
      <c r="D41" s="386" t="str">
        <f>'Перв. скв '!D41</f>
        <v>Передвижка 18 м.</v>
      </c>
      <c r="E41" s="373" t="str">
        <f>'Перв. скв '!E41</f>
        <v>ООО "Буровая компания "Евразия"</v>
      </c>
      <c r="F41" s="374" t="str">
        <f>'Перв. скв '!F41</f>
        <v>операция</v>
      </c>
      <c r="G41" s="338">
        <f>'Перв. скв '!G41</f>
        <v>0</v>
      </c>
      <c r="H41" s="32"/>
      <c r="I41" s="385"/>
      <c r="J41" s="385"/>
      <c r="K41" s="385"/>
      <c r="L41" s="385"/>
      <c r="M41" s="385"/>
      <c r="N41" s="385"/>
      <c r="O41" s="296">
        <f t="shared" si="0"/>
        <v>0</v>
      </c>
      <c r="P41" s="296"/>
      <c r="Q41" s="296"/>
      <c r="R41" s="296"/>
      <c r="S41" s="296"/>
      <c r="T41" s="296"/>
      <c r="U41" s="296"/>
      <c r="V41" s="298">
        <f t="shared" si="6"/>
        <v>0</v>
      </c>
      <c r="W41" s="299">
        <f t="shared" si="7"/>
        <v>0</v>
      </c>
      <c r="X41" s="268"/>
    </row>
    <row r="42" spans="1:24" ht="14.25" customHeight="1" outlineLevel="1">
      <c r="A42" s="341"/>
      <c r="B42" s="340"/>
      <c r="C42" s="537">
        <f>'Перв. скв '!C42</f>
        <v>0</v>
      </c>
      <c r="D42" s="386" t="str">
        <f>'Перв. скв '!D42</f>
        <v>Передвижка 25 м.</v>
      </c>
      <c r="E42" s="373" t="str">
        <f>'Перв. скв '!E42</f>
        <v>ООО "Буровая компания "Евразия"</v>
      </c>
      <c r="F42" s="374" t="str">
        <f>'Перв. скв '!F42</f>
        <v>операция</v>
      </c>
      <c r="G42" s="338">
        <f>'Перв. скв '!G42</f>
        <v>0</v>
      </c>
      <c r="H42" s="32"/>
      <c r="I42" s="385"/>
      <c r="J42" s="385"/>
      <c r="K42" s="385"/>
      <c r="L42" s="385"/>
      <c r="M42" s="385"/>
      <c r="N42" s="385"/>
      <c r="O42" s="296">
        <f t="shared" si="0"/>
        <v>0</v>
      </c>
      <c r="P42" s="296"/>
      <c r="Q42" s="296"/>
      <c r="R42" s="296"/>
      <c r="S42" s="296"/>
      <c r="T42" s="296"/>
      <c r="U42" s="296"/>
      <c r="V42" s="298">
        <f t="shared" si="6"/>
        <v>0</v>
      </c>
      <c r="W42" s="299">
        <f t="shared" si="7"/>
        <v>0</v>
      </c>
      <c r="X42" s="268"/>
    </row>
    <row r="43" spans="1:24" ht="14.25" customHeight="1" outlineLevel="1">
      <c r="A43" s="341"/>
      <c r="B43" s="340"/>
      <c r="C43" s="537">
        <f>'Перв. скв '!C43</f>
        <v>0</v>
      </c>
      <c r="D43" s="386" t="str">
        <f>'Перв. скв '!D43</f>
        <v>Передвижка 75 м.</v>
      </c>
      <c r="E43" s="373" t="str">
        <f>'Перв. скв '!E43</f>
        <v>ООО "Буровая компания "Евразия"</v>
      </c>
      <c r="F43" s="374" t="str">
        <f>'Перв. скв '!F43</f>
        <v>операция</v>
      </c>
      <c r="G43" s="338">
        <f>'Перв. скв '!G43</f>
        <v>0</v>
      </c>
      <c r="H43" s="32"/>
      <c r="I43" s="385"/>
      <c r="J43" s="385"/>
      <c r="K43" s="385"/>
      <c r="L43" s="385"/>
      <c r="M43" s="385"/>
      <c r="N43" s="385"/>
      <c r="O43" s="296">
        <f t="shared" si="0"/>
        <v>0</v>
      </c>
      <c r="P43" s="296"/>
      <c r="Q43" s="296"/>
      <c r="R43" s="296"/>
      <c r="S43" s="296"/>
      <c r="T43" s="296"/>
      <c r="U43" s="296"/>
      <c r="V43" s="298">
        <f t="shared" si="6"/>
        <v>0</v>
      </c>
      <c r="W43" s="299">
        <f t="shared" si="7"/>
        <v>0</v>
      </c>
      <c r="X43" s="268"/>
    </row>
    <row r="44" spans="1:24" ht="14.25" customHeight="1" outlineLevel="1" thickBot="1">
      <c r="A44" s="341"/>
      <c r="B44" s="340"/>
      <c r="C44" s="538">
        <f>'Перв. скв '!C44</f>
        <v>0</v>
      </c>
      <c r="D44" s="389" t="str">
        <f>'Перв. скв '!D44</f>
        <v>Передвижка нестандартная</v>
      </c>
      <c r="E44" s="373" t="str">
        <f>'Перв. скв '!E44</f>
        <v>ООО "Буровая компания "Евразия"</v>
      </c>
      <c r="F44" s="374" t="str">
        <f>'Перв. скв '!F44</f>
        <v>операция</v>
      </c>
      <c r="G44" s="338">
        <f>'Перв. скв '!G44</f>
        <v>0</v>
      </c>
      <c r="H44" s="32"/>
      <c r="I44" s="385"/>
      <c r="J44" s="385"/>
      <c r="K44" s="385"/>
      <c r="L44" s="385"/>
      <c r="M44" s="385"/>
      <c r="N44" s="385"/>
      <c r="O44" s="296">
        <f t="shared" si="0"/>
        <v>0</v>
      </c>
      <c r="P44" s="296"/>
      <c r="Q44" s="296"/>
      <c r="R44" s="296"/>
      <c r="S44" s="296"/>
      <c r="T44" s="296"/>
      <c r="U44" s="296"/>
      <c r="V44" s="298">
        <f t="shared" si="6"/>
        <v>0</v>
      </c>
      <c r="W44" s="299">
        <f t="shared" si="7"/>
        <v>0</v>
      </c>
      <c r="X44" s="268"/>
    </row>
    <row r="45" spans="1:24" ht="14.25" customHeight="1" outlineLevel="1" thickTop="1">
      <c r="A45" s="341"/>
      <c r="B45" s="340"/>
      <c r="C45" s="536" t="str">
        <f>'Перв. скв '!C45</f>
        <v>Работы связанные с демонтажем БУ, бурового и вспомогательного оборудования</v>
      </c>
      <c r="D45" s="391" t="str">
        <f>'Перв. скв '!D45</f>
        <v>Демонтаж БУ</v>
      </c>
      <c r="E45" s="373" t="str">
        <f>'Перв. скв '!E45</f>
        <v>ООО "Буровая компания "Евразия"</v>
      </c>
      <c r="F45" s="374" t="str">
        <f>'Перв. скв '!F45</f>
        <v>операция</v>
      </c>
      <c r="G45" s="338">
        <f>'Перв. скв '!G45</f>
        <v>0</v>
      </c>
      <c r="H45" s="32"/>
      <c r="I45" s="385"/>
      <c r="J45" s="385"/>
      <c r="K45" s="385"/>
      <c r="L45" s="385"/>
      <c r="M45" s="385"/>
      <c r="N45" s="385"/>
      <c r="O45" s="296">
        <f t="shared" si="0"/>
        <v>0</v>
      </c>
      <c r="P45" s="296"/>
      <c r="Q45" s="296"/>
      <c r="R45" s="296"/>
      <c r="S45" s="296"/>
      <c r="T45" s="296"/>
      <c r="U45" s="296"/>
      <c r="V45" s="298">
        <f t="shared" si="6"/>
        <v>0</v>
      </c>
      <c r="W45" s="299">
        <f t="shared" si="7"/>
        <v>0</v>
      </c>
      <c r="X45" s="268"/>
    </row>
    <row r="46" spans="1:24" ht="14.25" customHeight="1" outlineLevel="1">
      <c r="A46" s="341"/>
      <c r="B46" s="340"/>
      <c r="C46" s="537">
        <f>'Перв. скв '!C46</f>
        <v>0</v>
      </c>
      <c r="D46" s="386" t="str">
        <f>'Перв. скв '!D46</f>
        <v xml:space="preserve"> - демонтаж БУ</v>
      </c>
      <c r="E46" s="373" t="str">
        <f>'Перв. скв '!E46</f>
        <v>ООО "Буровая компания "Евразия"</v>
      </c>
      <c r="F46" s="374" t="str">
        <f>'Перв. скв '!F46</f>
        <v>операция</v>
      </c>
      <c r="G46" s="338">
        <f>'Перв. скв '!G46</f>
        <v>0</v>
      </c>
      <c r="H46" s="32"/>
      <c r="I46" s="385"/>
      <c r="J46" s="385"/>
      <c r="K46" s="385"/>
      <c r="L46" s="385"/>
      <c r="M46" s="385"/>
      <c r="N46" s="385"/>
      <c r="O46" s="296">
        <f t="shared" si="0"/>
        <v>0</v>
      </c>
      <c r="P46" s="296"/>
      <c r="Q46" s="296"/>
      <c r="R46" s="296"/>
      <c r="S46" s="296"/>
      <c r="T46" s="296"/>
      <c r="U46" s="296"/>
      <c r="V46" s="298">
        <f t="shared" si="6"/>
        <v>0</v>
      </c>
      <c r="W46" s="299">
        <f t="shared" si="7"/>
        <v>0</v>
      </c>
      <c r="X46" s="268"/>
    </row>
    <row r="47" spans="1:24" ht="14.25" customHeight="1" outlineLevel="1">
      <c r="A47" s="341"/>
      <c r="B47" s="340"/>
      <c r="C47" s="537">
        <f>'Перв. скв '!C47</f>
        <v>0</v>
      </c>
      <c r="D47" s="386" t="str">
        <f>'Перв. скв '!D47</f>
        <v xml:space="preserve"> - демонтаж АвИЭС</v>
      </c>
      <c r="E47" s="373" t="str">
        <f>'Перв. скв '!E47</f>
        <v>ООО "Буровая компания "Евразия"</v>
      </c>
      <c r="F47" s="374" t="str">
        <f>'Перв. скв '!F47</f>
        <v>операция</v>
      </c>
      <c r="G47" s="338">
        <f>'Перв. скв '!G47</f>
        <v>0</v>
      </c>
      <c r="H47" s="32"/>
      <c r="I47" s="385"/>
      <c r="J47" s="385"/>
      <c r="K47" s="385"/>
      <c r="L47" s="385"/>
      <c r="M47" s="385"/>
      <c r="N47" s="385"/>
      <c r="O47" s="296">
        <f t="shared" si="0"/>
        <v>0</v>
      </c>
      <c r="P47" s="296"/>
      <c r="Q47" s="296"/>
      <c r="R47" s="296"/>
      <c r="S47" s="296"/>
      <c r="T47" s="296"/>
      <c r="U47" s="296"/>
      <c r="V47" s="298">
        <f t="shared" si="6"/>
        <v>0</v>
      </c>
      <c r="W47" s="299">
        <f t="shared" si="7"/>
        <v>0</v>
      </c>
      <c r="X47" s="268"/>
    </row>
    <row r="48" spans="1:24" ht="14.25" customHeight="1" outlineLevel="1">
      <c r="A48" s="341"/>
      <c r="B48" s="340"/>
      <c r="C48" s="537">
        <f>'Перв. скв '!C48</f>
        <v>0</v>
      </c>
      <c r="D48" s="386" t="str">
        <f>'Перв. скв '!D48</f>
        <v xml:space="preserve"> - демонтаж БДЕ, ПВО</v>
      </c>
      <c r="E48" s="373" t="str">
        <f>'Перв. скв '!E48</f>
        <v>ООО "Буровая компания "Евразия"</v>
      </c>
      <c r="F48" s="374" t="str">
        <f>'Перв. скв '!F48</f>
        <v>операция</v>
      </c>
      <c r="G48" s="338">
        <f>'Перв. скв '!G48</f>
        <v>0</v>
      </c>
      <c r="H48" s="32"/>
      <c r="I48" s="385"/>
      <c r="J48" s="385"/>
      <c r="K48" s="385"/>
      <c r="L48" s="385"/>
      <c r="M48" s="385"/>
      <c r="N48" s="385"/>
      <c r="O48" s="296">
        <f t="shared" si="0"/>
        <v>0</v>
      </c>
      <c r="P48" s="296"/>
      <c r="Q48" s="296"/>
      <c r="R48" s="296"/>
      <c r="S48" s="296"/>
      <c r="T48" s="296"/>
      <c r="U48" s="296"/>
      <c r="V48" s="298">
        <f t="shared" si="6"/>
        <v>0</v>
      </c>
      <c r="W48" s="299">
        <f t="shared" si="7"/>
        <v>0</v>
      </c>
      <c r="X48" s="268"/>
    </row>
    <row r="49" spans="1:24" ht="14.25" customHeight="1" outlineLevel="1">
      <c r="A49" s="341"/>
      <c r="B49" s="340"/>
      <c r="C49" s="537">
        <f>'Перв. скв '!C49</f>
        <v>0</v>
      </c>
      <c r="D49" s="386" t="str">
        <f>'Перв. скв '!D49</f>
        <v xml:space="preserve"> - ликвидация водяного колодца</v>
      </c>
      <c r="E49" s="373" t="str">
        <f>'Перв. скв '!E49</f>
        <v>ООО "Буровая компания "Евразия"</v>
      </c>
      <c r="F49" s="374" t="str">
        <f>'Перв. скв '!F49</f>
        <v>операция</v>
      </c>
      <c r="G49" s="338">
        <f>'Перв. скв '!G49</f>
        <v>0</v>
      </c>
      <c r="H49" s="32"/>
      <c r="I49" s="385"/>
      <c r="J49" s="385"/>
      <c r="K49" s="385"/>
      <c r="L49" s="385"/>
      <c r="M49" s="385"/>
      <c r="N49" s="385"/>
      <c r="O49" s="296">
        <f t="shared" ref="O49:O67" si="8">H49*G49</f>
        <v>0</v>
      </c>
      <c r="P49" s="296"/>
      <c r="Q49" s="296"/>
      <c r="R49" s="296"/>
      <c r="S49" s="296"/>
      <c r="T49" s="296"/>
      <c r="U49" s="296"/>
      <c r="V49" s="298">
        <f t="shared" ref="V49:V67" si="9">SUM(H49:N49)</f>
        <v>0</v>
      </c>
      <c r="W49" s="299">
        <f t="shared" ref="W49:W67" si="10">SUM(O49:U49)</f>
        <v>0</v>
      </c>
      <c r="X49" s="268"/>
    </row>
    <row r="50" spans="1:24" ht="14.25" customHeight="1" outlineLevel="1">
      <c r="A50" s="341"/>
      <c r="B50" s="340"/>
      <c r="C50" s="537">
        <f>'Перв. скв '!C50</f>
        <v>0</v>
      </c>
      <c r="D50" s="386">
        <f>'Перв. скв '!D50</f>
        <v>0</v>
      </c>
      <c r="E50" s="373" t="str">
        <f>'Перв. скв '!E50</f>
        <v>ООО "Буровая компания "Евразия"</v>
      </c>
      <c r="F50" s="374" t="str">
        <f>'Перв. скв '!F50</f>
        <v>операция</v>
      </c>
      <c r="G50" s="338">
        <f>'Перв. скв '!G50</f>
        <v>0</v>
      </c>
      <c r="H50" s="32"/>
      <c r="I50" s="385"/>
      <c r="J50" s="385"/>
      <c r="K50" s="385"/>
      <c r="L50" s="385"/>
      <c r="M50" s="385"/>
      <c r="N50" s="385"/>
      <c r="O50" s="296">
        <f t="shared" si="8"/>
        <v>0</v>
      </c>
      <c r="P50" s="296"/>
      <c r="Q50" s="296"/>
      <c r="R50" s="296"/>
      <c r="S50" s="296"/>
      <c r="T50" s="296"/>
      <c r="U50" s="296"/>
      <c r="V50" s="298">
        <f t="shared" si="9"/>
        <v>0</v>
      </c>
      <c r="W50" s="299">
        <f t="shared" si="10"/>
        <v>0</v>
      </c>
      <c r="X50" s="268"/>
    </row>
    <row r="51" spans="1:24" ht="14.25" customHeight="1" outlineLevel="1">
      <c r="A51" s="341"/>
      <c r="B51" s="340"/>
      <c r="C51" s="537">
        <f>'Перв. скв '!C51</f>
        <v>0</v>
      </c>
      <c r="D51" s="386">
        <f>'Перв. скв '!D51</f>
        <v>0</v>
      </c>
      <c r="E51" s="373" t="str">
        <f>'Перв. скв '!E51</f>
        <v>ООО "Буровая компания "Евразия"</v>
      </c>
      <c r="F51" s="374" t="str">
        <f>'Перв. скв '!F51</f>
        <v>операция</v>
      </c>
      <c r="G51" s="338">
        <f>'Перв. скв '!G51</f>
        <v>0</v>
      </c>
      <c r="H51" s="32"/>
      <c r="I51" s="385"/>
      <c r="J51" s="385"/>
      <c r="K51" s="385"/>
      <c r="L51" s="385"/>
      <c r="M51" s="385"/>
      <c r="N51" s="385"/>
      <c r="O51" s="296">
        <f t="shared" si="8"/>
        <v>0</v>
      </c>
      <c r="P51" s="296"/>
      <c r="Q51" s="296"/>
      <c r="R51" s="296"/>
      <c r="S51" s="296"/>
      <c r="T51" s="296"/>
      <c r="U51" s="296"/>
      <c r="V51" s="298">
        <f t="shared" si="9"/>
        <v>0</v>
      </c>
      <c r="W51" s="299">
        <f t="shared" si="10"/>
        <v>0</v>
      </c>
      <c r="X51" s="268"/>
    </row>
    <row r="52" spans="1:24" ht="14.25" customHeight="1" outlineLevel="1">
      <c r="A52" s="341"/>
      <c r="B52" s="340"/>
      <c r="C52" s="537">
        <f>'Перв. скв '!C52</f>
        <v>0</v>
      </c>
      <c r="D52" s="386">
        <f>'Перв. скв '!D52</f>
        <v>0</v>
      </c>
      <c r="E52" s="373" t="str">
        <f>'Перв. скв '!E52</f>
        <v>ООО "Буровая компания "Евразия"</v>
      </c>
      <c r="F52" s="374" t="str">
        <f>'Перв. скв '!F52</f>
        <v>операция</v>
      </c>
      <c r="G52" s="338">
        <f>'Перв. скв '!G52</f>
        <v>0</v>
      </c>
      <c r="H52" s="32"/>
      <c r="I52" s="385"/>
      <c r="J52" s="385"/>
      <c r="K52" s="385"/>
      <c r="L52" s="385"/>
      <c r="M52" s="385"/>
      <c r="N52" s="385"/>
      <c r="O52" s="296">
        <f t="shared" si="8"/>
        <v>0</v>
      </c>
      <c r="P52" s="296"/>
      <c r="Q52" s="296"/>
      <c r="R52" s="296"/>
      <c r="S52" s="296"/>
      <c r="T52" s="296"/>
      <c r="U52" s="296"/>
      <c r="V52" s="298">
        <f t="shared" si="9"/>
        <v>0</v>
      </c>
      <c r="W52" s="299">
        <f t="shared" si="10"/>
        <v>0</v>
      </c>
      <c r="X52" s="268"/>
    </row>
    <row r="53" spans="1:24" ht="14.25" customHeight="1" outlineLevel="1">
      <c r="A53" s="341"/>
      <c r="B53" s="340"/>
      <c r="C53" s="537">
        <f>'Перв. скв '!C53</f>
        <v>0</v>
      </c>
      <c r="D53" s="386">
        <f>'Перв. скв '!D53</f>
        <v>0</v>
      </c>
      <c r="E53" s="373" t="str">
        <f>'Перв. скв '!E53</f>
        <v>ООО "Буровая компания "Евразия"</v>
      </c>
      <c r="F53" s="374" t="str">
        <f>'Перв. скв '!F53</f>
        <v>операция</v>
      </c>
      <c r="G53" s="338">
        <f>'Перв. скв '!G53</f>
        <v>0</v>
      </c>
      <c r="H53" s="32"/>
      <c r="I53" s="385"/>
      <c r="J53" s="385"/>
      <c r="K53" s="385"/>
      <c r="L53" s="385"/>
      <c r="M53" s="385"/>
      <c r="N53" s="385"/>
      <c r="O53" s="296">
        <f t="shared" si="8"/>
        <v>0</v>
      </c>
      <c r="P53" s="296"/>
      <c r="Q53" s="296"/>
      <c r="R53" s="296"/>
      <c r="S53" s="296"/>
      <c r="T53" s="296"/>
      <c r="U53" s="296"/>
      <c r="V53" s="298">
        <f t="shared" si="9"/>
        <v>0</v>
      </c>
      <c r="W53" s="299">
        <f t="shared" si="10"/>
        <v>0</v>
      </c>
      <c r="X53" s="268"/>
    </row>
    <row r="54" spans="1:24" ht="14.25" customHeight="1" outlineLevel="1" thickBot="1">
      <c r="A54" s="341"/>
      <c r="B54" s="340"/>
      <c r="C54" s="538">
        <f>'Перв. скв '!C54</f>
        <v>0</v>
      </c>
      <c r="D54" s="387">
        <f>'Перв. скв '!D54</f>
        <v>0</v>
      </c>
      <c r="E54" s="373" t="str">
        <f>'Перв. скв '!E54</f>
        <v>ООО "Буровая компания "Евразия"</v>
      </c>
      <c r="F54" s="374" t="str">
        <f>'Перв. скв '!F54</f>
        <v>операция</v>
      </c>
      <c r="G54" s="338">
        <f>'Перв. скв '!G54</f>
        <v>0</v>
      </c>
      <c r="H54" s="32"/>
      <c r="I54" s="385"/>
      <c r="J54" s="385"/>
      <c r="K54" s="385"/>
      <c r="L54" s="385"/>
      <c r="M54" s="385"/>
      <c r="N54" s="385"/>
      <c r="O54" s="296">
        <f t="shared" si="8"/>
        <v>0</v>
      </c>
      <c r="P54" s="296"/>
      <c r="Q54" s="296"/>
      <c r="R54" s="296"/>
      <c r="S54" s="296"/>
      <c r="T54" s="296"/>
      <c r="U54" s="296"/>
      <c r="V54" s="298">
        <f t="shared" si="9"/>
        <v>0</v>
      </c>
      <c r="W54" s="299">
        <f t="shared" si="10"/>
        <v>0</v>
      </c>
      <c r="X54" s="268"/>
    </row>
    <row r="55" spans="1:24" ht="14.25" customHeight="1" outlineLevel="1" thickTop="1">
      <c r="A55" s="341"/>
      <c r="B55" s="340"/>
      <c r="C55" s="53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3" t="str">
        <f>'Перв. скв '!D55</f>
        <v>Демобилизация БУ</v>
      </c>
      <c r="E55" s="373" t="str">
        <f>'Перв. скв '!E55</f>
        <v>ООО "Буровая компания "Евразия"</v>
      </c>
      <c r="F55" s="374" t="str">
        <f>'Перв. скв '!F55</f>
        <v>операция</v>
      </c>
      <c r="G55" s="338">
        <f>'Перв. скв '!G55</f>
        <v>0</v>
      </c>
      <c r="H55" s="32"/>
      <c r="I55" s="385"/>
      <c r="J55" s="385"/>
      <c r="K55" s="385"/>
      <c r="L55" s="385"/>
      <c r="M55" s="385"/>
      <c r="N55" s="385"/>
      <c r="O55" s="296">
        <f t="shared" si="8"/>
        <v>0</v>
      </c>
      <c r="P55" s="296"/>
      <c r="Q55" s="296"/>
      <c r="R55" s="296"/>
      <c r="S55" s="296"/>
      <c r="T55" s="296"/>
      <c r="U55" s="296"/>
      <c r="V55" s="298">
        <f t="shared" si="9"/>
        <v>0</v>
      </c>
      <c r="W55" s="299">
        <f t="shared" si="10"/>
        <v>0</v>
      </c>
      <c r="X55" s="268"/>
    </row>
    <row r="56" spans="1:24" ht="14.25" customHeight="1" outlineLevel="1">
      <c r="A56" s="341"/>
      <c r="B56" s="340"/>
      <c r="C56" s="534">
        <f>'Перв. скв '!C56</f>
        <v>0</v>
      </c>
      <c r="D56" s="386" t="str">
        <f>'Перв. скв '!D56</f>
        <v xml:space="preserve"> - демобилизация БУ</v>
      </c>
      <c r="E56" s="373" t="str">
        <f>'Перв. скв '!E56</f>
        <v>ООО "Буровая компания "Евразия"</v>
      </c>
      <c r="F56" s="374" t="str">
        <f>'Перв. скв '!F56</f>
        <v>операция</v>
      </c>
      <c r="G56" s="338">
        <f>'Перв. скв '!G56</f>
        <v>0</v>
      </c>
      <c r="H56" s="32"/>
      <c r="I56" s="385"/>
      <c r="J56" s="385"/>
      <c r="K56" s="385"/>
      <c r="L56" s="385"/>
      <c r="M56" s="385"/>
      <c r="N56" s="385"/>
      <c r="O56" s="296">
        <f t="shared" si="8"/>
        <v>0</v>
      </c>
      <c r="P56" s="296"/>
      <c r="Q56" s="296"/>
      <c r="R56" s="296"/>
      <c r="S56" s="296"/>
      <c r="T56" s="296"/>
      <c r="U56" s="296"/>
      <c r="V56" s="298">
        <f t="shared" si="9"/>
        <v>0</v>
      </c>
      <c r="W56" s="299">
        <f t="shared" si="10"/>
        <v>0</v>
      </c>
      <c r="X56" s="268"/>
    </row>
    <row r="57" spans="1:24" ht="14.25" customHeight="1" outlineLevel="1">
      <c r="A57" s="341"/>
      <c r="B57" s="340"/>
      <c r="C57" s="534">
        <f>'Перв. скв '!C57</f>
        <v>0</v>
      </c>
      <c r="D57" s="386" t="str">
        <f>'Перв. скв '!D57</f>
        <v xml:space="preserve"> - демобилизация БХ и БИ</v>
      </c>
      <c r="E57" s="373" t="str">
        <f>'Перв. скв '!E57</f>
        <v>ООО "Буровая компания "Евразия"</v>
      </c>
      <c r="F57" s="374" t="str">
        <f>'Перв. скв '!F57</f>
        <v>операция</v>
      </c>
      <c r="G57" s="338">
        <f>'Перв. скв '!G57</f>
        <v>0</v>
      </c>
      <c r="H57" s="32"/>
      <c r="I57" s="385"/>
      <c r="J57" s="385"/>
      <c r="K57" s="385"/>
      <c r="L57" s="385"/>
      <c r="M57" s="385"/>
      <c r="N57" s="385"/>
      <c r="O57" s="296">
        <f t="shared" si="8"/>
        <v>0</v>
      </c>
      <c r="P57" s="296"/>
      <c r="Q57" s="296"/>
      <c r="R57" s="296"/>
      <c r="S57" s="296"/>
      <c r="T57" s="296"/>
      <c r="U57" s="296"/>
      <c r="V57" s="298">
        <f t="shared" si="9"/>
        <v>0</v>
      </c>
      <c r="W57" s="299">
        <f t="shared" si="10"/>
        <v>0</v>
      </c>
      <c r="X57" s="268"/>
    </row>
    <row r="58" spans="1:24" ht="14.25" customHeight="1" outlineLevel="1">
      <c r="A58" s="341"/>
      <c r="B58" s="340"/>
      <c r="C58" s="534">
        <f>'Перв. скв '!C58</f>
        <v>0</v>
      </c>
      <c r="D58" s="386" t="str">
        <f>'Перв. скв '!D58</f>
        <v xml:space="preserve"> - демобилизация АвИЭС</v>
      </c>
      <c r="E58" s="373" t="str">
        <f>'Перв. скв '!E58</f>
        <v>ООО "Буровая компания "Евразия"</v>
      </c>
      <c r="F58" s="374" t="str">
        <f>'Перв. скв '!F58</f>
        <v>операция</v>
      </c>
      <c r="G58" s="338">
        <f>'Перв. скв '!G58</f>
        <v>0</v>
      </c>
      <c r="H58" s="32"/>
      <c r="I58" s="385"/>
      <c r="J58" s="385"/>
      <c r="K58" s="385"/>
      <c r="L58" s="385"/>
      <c r="M58" s="385"/>
      <c r="N58" s="385"/>
      <c r="O58" s="296">
        <f t="shared" si="8"/>
        <v>0</v>
      </c>
      <c r="P58" s="296"/>
      <c r="Q58" s="296"/>
      <c r="R58" s="296"/>
      <c r="S58" s="296"/>
      <c r="T58" s="296"/>
      <c r="U58" s="296"/>
      <c r="V58" s="298">
        <f t="shared" si="9"/>
        <v>0</v>
      </c>
      <c r="W58" s="299">
        <f t="shared" si="10"/>
        <v>0</v>
      </c>
      <c r="X58" s="268"/>
    </row>
    <row r="59" spans="1:24" ht="14.25" customHeight="1" outlineLevel="1">
      <c r="A59" s="341"/>
      <c r="B59" s="340"/>
      <c r="C59" s="534">
        <f>'Перв. скв '!C59</f>
        <v>0</v>
      </c>
      <c r="D59" s="386">
        <f>'Перв. скв '!D59</f>
        <v>0</v>
      </c>
      <c r="E59" s="373" t="str">
        <f>'Перв. скв '!E59</f>
        <v>ООО "Буровая компания "Евразия"</v>
      </c>
      <c r="F59" s="374" t="str">
        <f>'Перв. скв '!F59</f>
        <v>операция</v>
      </c>
      <c r="G59" s="338">
        <f>'Перв. скв '!G59</f>
        <v>0</v>
      </c>
      <c r="H59" s="32"/>
      <c r="I59" s="385"/>
      <c r="J59" s="385"/>
      <c r="K59" s="385"/>
      <c r="L59" s="385"/>
      <c r="M59" s="385"/>
      <c r="N59" s="385"/>
      <c r="O59" s="296">
        <f t="shared" si="8"/>
        <v>0</v>
      </c>
      <c r="P59" s="296"/>
      <c r="Q59" s="296"/>
      <c r="R59" s="296"/>
      <c r="S59" s="296"/>
      <c r="T59" s="296"/>
      <c r="U59" s="296"/>
      <c r="V59" s="298">
        <f t="shared" si="9"/>
        <v>0</v>
      </c>
      <c r="W59" s="299">
        <f t="shared" si="10"/>
        <v>0</v>
      </c>
      <c r="X59" s="268"/>
    </row>
    <row r="60" spans="1:24" ht="14.25" customHeight="1" outlineLevel="1">
      <c r="A60" s="341"/>
      <c r="B60" s="340"/>
      <c r="C60" s="534">
        <f>'Перв. скв '!C60</f>
        <v>0</v>
      </c>
      <c r="D60" s="386">
        <f>'Перв. скв '!D60</f>
        <v>0</v>
      </c>
      <c r="E60" s="373" t="str">
        <f>'Перв. скв '!E60</f>
        <v>ООО "Буровая компания "Евразия"</v>
      </c>
      <c r="F60" s="374" t="str">
        <f>'Перв. скв '!F60</f>
        <v>операция</v>
      </c>
      <c r="G60" s="338">
        <f>'Перв. скв '!G60</f>
        <v>0</v>
      </c>
      <c r="H60" s="32"/>
      <c r="I60" s="385"/>
      <c r="J60" s="385"/>
      <c r="K60" s="385"/>
      <c r="L60" s="385"/>
      <c r="M60" s="385"/>
      <c r="N60" s="385"/>
      <c r="O60" s="296">
        <f t="shared" si="8"/>
        <v>0</v>
      </c>
      <c r="P60" s="296"/>
      <c r="Q60" s="296"/>
      <c r="R60" s="296"/>
      <c r="S60" s="296"/>
      <c r="T60" s="296"/>
      <c r="U60" s="296"/>
      <c r="V60" s="298">
        <f t="shared" si="9"/>
        <v>0</v>
      </c>
      <c r="W60" s="299">
        <f t="shared" si="10"/>
        <v>0</v>
      </c>
      <c r="X60" s="268"/>
    </row>
    <row r="61" spans="1:24" ht="14.25" customHeight="1" outlineLevel="1">
      <c r="A61" s="341"/>
      <c r="B61" s="340"/>
      <c r="C61" s="534">
        <f>'Перв. скв '!C61</f>
        <v>0</v>
      </c>
      <c r="D61" s="386">
        <f>'Перв. скв '!D61</f>
        <v>0</v>
      </c>
      <c r="E61" s="373" t="str">
        <f>'Перв. скв '!E61</f>
        <v>ООО "Буровая компания "Евразия"</v>
      </c>
      <c r="F61" s="374" t="str">
        <f>'Перв. скв '!F61</f>
        <v>операция</v>
      </c>
      <c r="G61" s="338">
        <f>'Перв. скв '!G61</f>
        <v>0</v>
      </c>
      <c r="H61" s="32"/>
      <c r="I61" s="385"/>
      <c r="J61" s="385"/>
      <c r="K61" s="385"/>
      <c r="L61" s="385"/>
      <c r="M61" s="385"/>
      <c r="N61" s="385"/>
      <c r="O61" s="296">
        <f t="shared" si="8"/>
        <v>0</v>
      </c>
      <c r="P61" s="296"/>
      <c r="Q61" s="296"/>
      <c r="R61" s="296"/>
      <c r="S61" s="296"/>
      <c r="T61" s="296"/>
      <c r="U61" s="296"/>
      <c r="V61" s="298">
        <f t="shared" si="9"/>
        <v>0</v>
      </c>
      <c r="W61" s="299">
        <f t="shared" si="10"/>
        <v>0</v>
      </c>
      <c r="X61" s="268"/>
    </row>
    <row r="62" spans="1:24" ht="14.25" customHeight="1" outlineLevel="1">
      <c r="A62" s="341"/>
      <c r="B62" s="340"/>
      <c r="C62" s="534">
        <f>'Перв. скв '!C62</f>
        <v>0</v>
      </c>
      <c r="D62" s="386">
        <f>'Перв. скв '!D62</f>
        <v>0</v>
      </c>
      <c r="E62" s="373" t="str">
        <f>'Перв. скв '!E62</f>
        <v>ООО "Буровая компания "Евразия"</v>
      </c>
      <c r="F62" s="374" t="str">
        <f>'Перв. скв '!F62</f>
        <v>операция</v>
      </c>
      <c r="G62" s="338">
        <f>'Перв. скв '!G62</f>
        <v>0</v>
      </c>
      <c r="H62" s="32"/>
      <c r="I62" s="385"/>
      <c r="J62" s="385"/>
      <c r="K62" s="385"/>
      <c r="L62" s="385"/>
      <c r="M62" s="385"/>
      <c r="N62" s="385"/>
      <c r="O62" s="296">
        <f t="shared" si="8"/>
        <v>0</v>
      </c>
      <c r="P62" s="296"/>
      <c r="Q62" s="296"/>
      <c r="R62" s="296"/>
      <c r="S62" s="296"/>
      <c r="T62" s="296"/>
      <c r="U62" s="296"/>
      <c r="V62" s="298">
        <f t="shared" si="9"/>
        <v>0</v>
      </c>
      <c r="W62" s="299">
        <f t="shared" si="10"/>
        <v>0</v>
      </c>
      <c r="X62" s="268"/>
    </row>
    <row r="63" spans="1:24" ht="14.25" customHeight="1" outlineLevel="1" thickBot="1">
      <c r="A63" s="341"/>
      <c r="B63" s="340"/>
      <c r="C63" s="535">
        <f>'Перв. скв '!C63</f>
        <v>0</v>
      </c>
      <c r="D63" s="387">
        <f>'Перв. скв '!D63</f>
        <v>0</v>
      </c>
      <c r="E63" s="373" t="str">
        <f>'Перв. скв '!E63</f>
        <v>ООО "Буровая компания "Евразия"</v>
      </c>
      <c r="F63" s="374" t="str">
        <f>'Перв. скв '!F63</f>
        <v>операция</v>
      </c>
      <c r="G63" s="338">
        <f>'Перв. скв '!G63</f>
        <v>0</v>
      </c>
      <c r="H63" s="32"/>
      <c r="I63" s="385"/>
      <c r="J63" s="385"/>
      <c r="K63" s="385"/>
      <c r="L63" s="385"/>
      <c r="M63" s="385"/>
      <c r="N63" s="385"/>
      <c r="O63" s="296">
        <f t="shared" si="8"/>
        <v>0</v>
      </c>
      <c r="P63" s="296"/>
      <c r="Q63" s="296"/>
      <c r="R63" s="296"/>
      <c r="S63" s="296"/>
      <c r="T63" s="296"/>
      <c r="U63" s="296"/>
      <c r="V63" s="298">
        <f t="shared" si="9"/>
        <v>0</v>
      </c>
      <c r="W63" s="299">
        <f t="shared" si="10"/>
        <v>0</v>
      </c>
      <c r="X63" s="268"/>
    </row>
    <row r="64" spans="1:24" ht="14.25" customHeight="1" outlineLevel="1" thickTop="1">
      <c r="A64" s="341"/>
      <c r="B64" s="340"/>
      <c r="C64" s="536" t="str">
        <f>'Перв. скв '!C64</f>
        <v>Прочие ВМР</v>
      </c>
      <c r="D64" s="386">
        <f>'Перв. скв '!D64</f>
        <v>0</v>
      </c>
      <c r="E64" s="373" t="str">
        <f>'Перв. скв '!E64</f>
        <v>ООО "Буровая компания "Евразия"</v>
      </c>
      <c r="F64" s="374" t="str">
        <f>'Перв. скв '!F64</f>
        <v>операция</v>
      </c>
      <c r="G64" s="338">
        <f>'Перв. скв '!G64</f>
        <v>0</v>
      </c>
      <c r="H64" s="32"/>
      <c r="I64" s="385"/>
      <c r="J64" s="385"/>
      <c r="K64" s="385"/>
      <c r="L64" s="385"/>
      <c r="M64" s="385"/>
      <c r="N64" s="385"/>
      <c r="O64" s="296">
        <f t="shared" si="8"/>
        <v>0</v>
      </c>
      <c r="P64" s="296"/>
      <c r="Q64" s="296"/>
      <c r="R64" s="296"/>
      <c r="S64" s="296"/>
      <c r="T64" s="296"/>
      <c r="U64" s="296"/>
      <c r="V64" s="298">
        <f t="shared" si="9"/>
        <v>0</v>
      </c>
      <c r="W64" s="299">
        <f t="shared" si="10"/>
        <v>0</v>
      </c>
      <c r="X64" s="268"/>
    </row>
    <row r="65" spans="1:24" ht="14.25" customHeight="1" outlineLevel="1">
      <c r="A65" s="341"/>
      <c r="B65" s="340"/>
      <c r="C65" s="537">
        <f>'Перв. скв '!C65</f>
        <v>0</v>
      </c>
      <c r="D65" s="386">
        <f>'Перв. скв '!D65</f>
        <v>0</v>
      </c>
      <c r="E65" s="373" t="str">
        <f>'Перв. скв '!E65</f>
        <v>ООО "Буровая компания "Евразия"</v>
      </c>
      <c r="F65" s="374" t="str">
        <f>'Перв. скв '!F65</f>
        <v>операция</v>
      </c>
      <c r="G65" s="338">
        <f>'Перв. скв '!G65</f>
        <v>0</v>
      </c>
      <c r="H65" s="32"/>
      <c r="I65" s="385"/>
      <c r="J65" s="385"/>
      <c r="K65" s="385"/>
      <c r="L65" s="385"/>
      <c r="M65" s="385"/>
      <c r="N65" s="385"/>
      <c r="O65" s="296">
        <f t="shared" si="8"/>
        <v>0</v>
      </c>
      <c r="P65" s="296"/>
      <c r="Q65" s="296"/>
      <c r="R65" s="296"/>
      <c r="S65" s="296"/>
      <c r="T65" s="296"/>
      <c r="U65" s="296"/>
      <c r="V65" s="298">
        <f t="shared" si="9"/>
        <v>0</v>
      </c>
      <c r="W65" s="299">
        <f t="shared" si="10"/>
        <v>0</v>
      </c>
      <c r="X65" s="268"/>
    </row>
    <row r="66" spans="1:24" ht="14.25" customHeight="1" outlineLevel="1">
      <c r="A66" s="341"/>
      <c r="B66" s="340"/>
      <c r="C66" s="537">
        <f>'Перв. скв '!C66</f>
        <v>0</v>
      </c>
      <c r="D66" s="386">
        <f>'Перв. скв '!D66</f>
        <v>0</v>
      </c>
      <c r="E66" s="373" t="str">
        <f>'Перв. скв '!E66</f>
        <v>ООО "Буровая компания "Евразия"</v>
      </c>
      <c r="F66" s="374" t="str">
        <f>'Перв. скв '!F66</f>
        <v>операция</v>
      </c>
      <c r="G66" s="338">
        <f>'Перв. скв '!G66</f>
        <v>0</v>
      </c>
      <c r="H66" s="32"/>
      <c r="I66" s="385"/>
      <c r="J66" s="385"/>
      <c r="K66" s="385"/>
      <c r="L66" s="385"/>
      <c r="M66" s="385"/>
      <c r="N66" s="385"/>
      <c r="O66" s="296">
        <f t="shared" si="8"/>
        <v>0</v>
      </c>
      <c r="P66" s="296"/>
      <c r="Q66" s="296"/>
      <c r="R66" s="296"/>
      <c r="S66" s="296"/>
      <c r="T66" s="296"/>
      <c r="U66" s="296"/>
      <c r="V66" s="298">
        <f t="shared" si="9"/>
        <v>0</v>
      </c>
      <c r="W66" s="299">
        <f t="shared" si="10"/>
        <v>0</v>
      </c>
      <c r="X66" s="268"/>
    </row>
    <row r="67" spans="1:24" ht="14.25" customHeight="1" outlineLevel="1">
      <c r="A67" s="341"/>
      <c r="B67" s="340"/>
      <c r="C67" s="537">
        <f>'Перв. скв '!C67</f>
        <v>0</v>
      </c>
      <c r="D67" s="386">
        <f>'Перв. скв '!D67</f>
        <v>0</v>
      </c>
      <c r="E67" s="373" t="str">
        <f>'Перв. скв '!E67</f>
        <v>ООО "Буровая компания "Евразия"</v>
      </c>
      <c r="F67" s="374" t="str">
        <f>'Перв. скв '!F67</f>
        <v>операция</v>
      </c>
      <c r="G67" s="338">
        <f>'Перв. скв '!G67</f>
        <v>0</v>
      </c>
      <c r="H67" s="32"/>
      <c r="I67" s="385"/>
      <c r="J67" s="385"/>
      <c r="K67" s="385"/>
      <c r="L67" s="385"/>
      <c r="M67" s="385"/>
      <c r="N67" s="385"/>
      <c r="O67" s="296">
        <f t="shared" si="8"/>
        <v>0</v>
      </c>
      <c r="P67" s="296"/>
      <c r="Q67" s="296"/>
      <c r="R67" s="296"/>
      <c r="S67" s="296"/>
      <c r="T67" s="296"/>
      <c r="U67" s="296"/>
      <c r="V67" s="298">
        <f t="shared" si="9"/>
        <v>0</v>
      </c>
      <c r="W67" s="299">
        <f t="shared" si="10"/>
        <v>0</v>
      </c>
      <c r="X67" s="268"/>
    </row>
    <row r="68" spans="1:24" ht="14.25" customHeight="1" outlineLevel="1" thickBot="1">
      <c r="A68" s="341"/>
      <c r="B68" s="340"/>
      <c r="C68" s="538">
        <f>'Перв. скв '!C68</f>
        <v>0</v>
      </c>
      <c r="D68" s="386">
        <f>'Перв. скв '!D68</f>
        <v>0</v>
      </c>
      <c r="E68" s="373" t="str">
        <f>'Перв. скв '!E68</f>
        <v>ООО "Буровая компания "Евразия"</v>
      </c>
      <c r="F68" s="374" t="str">
        <f>'Перв. скв '!F68</f>
        <v>операция</v>
      </c>
      <c r="G68" s="342">
        <f>'Перв. скв '!G68</f>
        <v>0</v>
      </c>
      <c r="H68" s="32"/>
      <c r="I68" s="385"/>
      <c r="J68" s="385"/>
      <c r="K68" s="385"/>
      <c r="L68" s="385"/>
      <c r="M68" s="385"/>
      <c r="N68" s="385"/>
      <c r="O68" s="296">
        <f t="shared" si="0"/>
        <v>0</v>
      </c>
      <c r="P68" s="296"/>
      <c r="Q68" s="296"/>
      <c r="R68" s="296"/>
      <c r="S68" s="296"/>
      <c r="T68" s="296"/>
      <c r="U68" s="296"/>
      <c r="V68" s="298">
        <f t="shared" si="6"/>
        <v>0</v>
      </c>
      <c r="W68" s="299">
        <f t="shared" si="7"/>
        <v>0</v>
      </c>
      <c r="X68" s="268"/>
    </row>
    <row r="69" spans="1:24" s="161" customFormat="1" ht="16.5" thickTop="1" thickBot="1">
      <c r="A69" s="203"/>
      <c r="B69" s="204"/>
      <c r="C69" s="205" t="s">
        <v>116</v>
      </c>
      <c r="D69" s="206">
        <f>W69</f>
        <v>0</v>
      </c>
      <c r="E69" s="207"/>
      <c r="F69" s="269"/>
      <c r="G69" s="207"/>
      <c r="H69" s="270"/>
      <c r="I69" s="270"/>
      <c r="J69" s="270"/>
      <c r="K69" s="270"/>
      <c r="L69" s="270"/>
      <c r="M69" s="270"/>
      <c r="N69" s="270"/>
      <c r="O69" s="271">
        <f>SUM(O20:O68)</f>
        <v>0</v>
      </c>
      <c r="P69" s="271"/>
      <c r="Q69" s="271"/>
      <c r="R69" s="271"/>
      <c r="S69" s="271"/>
      <c r="T69" s="271"/>
      <c r="U69" s="271"/>
      <c r="V69" s="271"/>
      <c r="W69" s="272">
        <f>SUM(W20:W68)</f>
        <v>0</v>
      </c>
      <c r="X69" s="273"/>
    </row>
    <row r="70" spans="1:24" s="22" customFormat="1" ht="15.75" thickBot="1">
      <c r="A70" s="17"/>
      <c r="B70" s="18"/>
      <c r="C70" s="19"/>
      <c r="D70" s="20"/>
      <c r="E70" s="37"/>
      <c r="F70" s="343"/>
      <c r="G70" s="343"/>
      <c r="H70" s="343"/>
      <c r="I70" s="343"/>
      <c r="J70" s="343"/>
      <c r="K70" s="343"/>
      <c r="L70" s="343"/>
      <c r="M70" s="343"/>
      <c r="N70" s="343"/>
      <c r="O70" s="21"/>
      <c r="P70" s="21"/>
      <c r="Q70" s="21"/>
      <c r="R70" s="21"/>
      <c r="S70" s="21"/>
      <c r="T70" s="21"/>
      <c r="U70" s="21"/>
      <c r="V70" s="21"/>
      <c r="W70" s="52"/>
      <c r="X70" s="273"/>
    </row>
    <row r="71" spans="1:24" s="161" customFormat="1" ht="15" customHeight="1" thickBot="1">
      <c r="A71" s="218"/>
      <c r="B71" s="219"/>
      <c r="C71" s="473" t="s">
        <v>166</v>
      </c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274">
        <f>SUM(W73:W102)</f>
        <v>0</v>
      </c>
    </row>
    <row r="72" spans="1:24" s="161" customFormat="1" ht="15" customHeight="1" outlineLevel="1" thickBot="1">
      <c r="A72" s="220"/>
      <c r="B72" s="221"/>
      <c r="C72" s="192" t="str">
        <f>'Перв. скв '!C72</f>
        <v>ООО "Буровая компания "Евразия"</v>
      </c>
      <c r="D72" s="266" t="s">
        <v>162</v>
      </c>
      <c r="E72" s="222"/>
      <c r="F72" s="275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76"/>
      <c r="X72" s="273"/>
    </row>
    <row r="73" spans="1:24" ht="14.25" customHeight="1" outlineLevel="1" thickTop="1">
      <c r="A73" s="341"/>
      <c r="B73" s="344"/>
      <c r="C73" s="520" t="str">
        <f>'Перв. скв '!C73</f>
        <v>Стоимость работ буровой бригады, а так же стоимость услуг АвИЭС</v>
      </c>
      <c r="D73" s="383" t="str">
        <f>'Перв. скв '!D73</f>
        <v xml:space="preserve">Суточная ставка работы буровой бригады </v>
      </c>
      <c r="E73" s="392" t="str">
        <f>'Перв. скв '!E73</f>
        <v>ООО "Буровая компания "Евразия"</v>
      </c>
      <c r="F73" s="371" t="str">
        <f>'Перв. скв '!F73</f>
        <v>сут</v>
      </c>
      <c r="G73" s="337">
        <f>'Перв. скв '!G73</f>
        <v>1428908.7611520856</v>
      </c>
      <c r="H73" s="16"/>
      <c r="I73" s="13"/>
      <c r="J73" s="13"/>
      <c r="K73" s="13"/>
      <c r="L73" s="13"/>
      <c r="M73" s="13"/>
      <c r="N73" s="13"/>
      <c r="O73" s="297">
        <f>H73*G73</f>
        <v>0</v>
      </c>
      <c r="P73" s="297">
        <f>I73*G73</f>
        <v>0</v>
      </c>
      <c r="Q73" s="297">
        <f>J73*G73</f>
        <v>0</v>
      </c>
      <c r="R73" s="297">
        <f>K73*G73</f>
        <v>0</v>
      </c>
      <c r="S73" s="297">
        <f>L73*G73</f>
        <v>0</v>
      </c>
      <c r="T73" s="297">
        <f>M73*G73</f>
        <v>0</v>
      </c>
      <c r="U73" s="297">
        <f>N73*G73</f>
        <v>0</v>
      </c>
      <c r="V73" s="302">
        <f>SUM(H73:N73)</f>
        <v>0</v>
      </c>
      <c r="W73" s="303">
        <f>SUM(O73:U73)</f>
        <v>0</v>
      </c>
      <c r="X73" s="268"/>
    </row>
    <row r="74" spans="1:24" ht="14.25" customHeight="1" outlineLevel="1">
      <c r="A74" s="341"/>
      <c r="B74" s="344"/>
      <c r="C74" s="521"/>
      <c r="D74" s="386" t="str">
        <f>'Перв. скв '!D74</f>
        <v xml:space="preserve">Оплата по резервной ставке </v>
      </c>
      <c r="E74" s="392" t="str">
        <f>'Перв. скв '!E74</f>
        <v>ООО "Буровая компания "Евразия"</v>
      </c>
      <c r="F74" s="374" t="str">
        <f>'Перв. скв '!F74</f>
        <v>сут</v>
      </c>
      <c r="G74" s="338">
        <f>'Перв. скв '!G74</f>
        <v>0</v>
      </c>
      <c r="H74" s="16"/>
      <c r="I74" s="13"/>
      <c r="J74" s="13"/>
      <c r="K74" s="13"/>
      <c r="L74" s="13"/>
      <c r="M74" s="13"/>
      <c r="N74" s="13"/>
      <c r="O74" s="297">
        <f>H74*G74</f>
        <v>0</v>
      </c>
      <c r="P74" s="297">
        <f>I74*G74</f>
        <v>0</v>
      </c>
      <c r="Q74" s="297">
        <f>J74*G74</f>
        <v>0</v>
      </c>
      <c r="R74" s="297">
        <f>K74*G74</f>
        <v>0</v>
      </c>
      <c r="S74" s="297">
        <f>L74*G74</f>
        <v>0</v>
      </c>
      <c r="T74" s="297">
        <f>M74*G74</f>
        <v>0</v>
      </c>
      <c r="U74" s="297">
        <f>N74*G74</f>
        <v>0</v>
      </c>
      <c r="V74" s="302">
        <f t="shared" ref="V74:V102" si="11">SUM(H74:N74)</f>
        <v>0</v>
      </c>
      <c r="W74" s="303">
        <f t="shared" ref="W74:W102" si="12">SUM(O74:U74)</f>
        <v>0</v>
      </c>
      <c r="X74" s="268"/>
    </row>
    <row r="75" spans="1:24" ht="13.5" customHeight="1" outlineLevel="1">
      <c r="A75" s="341"/>
      <c r="B75" s="344"/>
      <c r="C75" s="521"/>
      <c r="D75" s="386" t="str">
        <f>'Перв. скв '!D75</f>
        <v>Оплата по ставке дежурства</v>
      </c>
      <c r="E75" s="392" t="str">
        <f>'Перв. скв '!E75</f>
        <v>ООО "Буровая компания "Евразия"</v>
      </c>
      <c r="F75" s="374" t="str">
        <f>'Перв. скв '!F75</f>
        <v>сут</v>
      </c>
      <c r="G75" s="338">
        <f>'Перв. скв '!G75</f>
        <v>0</v>
      </c>
      <c r="H75" s="16"/>
      <c r="I75" s="13"/>
      <c r="J75" s="13"/>
      <c r="K75" s="13"/>
      <c r="L75" s="13"/>
      <c r="M75" s="13"/>
      <c r="N75" s="13"/>
      <c r="O75" s="297">
        <f>H75*G75</f>
        <v>0</v>
      </c>
      <c r="P75" s="297">
        <f>I75*G75</f>
        <v>0</v>
      </c>
      <c r="Q75" s="297">
        <f>J75*G75</f>
        <v>0</v>
      </c>
      <c r="R75" s="297">
        <f>K75*G75</f>
        <v>0</v>
      </c>
      <c r="S75" s="297">
        <f>L75*G75</f>
        <v>0</v>
      </c>
      <c r="T75" s="297">
        <f>M75*G75</f>
        <v>0</v>
      </c>
      <c r="U75" s="297">
        <f>N75*G75</f>
        <v>0</v>
      </c>
      <c r="V75" s="302">
        <f t="shared" si="11"/>
        <v>0</v>
      </c>
      <c r="W75" s="303">
        <f t="shared" si="12"/>
        <v>0</v>
      </c>
      <c r="X75" s="268"/>
    </row>
    <row r="76" spans="1:24" ht="13.5" customHeight="1" outlineLevel="1">
      <c r="A76" s="341"/>
      <c r="B76" s="344"/>
      <c r="C76" s="521"/>
      <c r="D76" s="386" t="str">
        <f>'Перв. скв '!D76</f>
        <v>Монт/демонт ПВО и ФА, доп.работы</v>
      </c>
      <c r="E76" s="392" t="str">
        <f>'Перв. скв '!E76</f>
        <v>ООО "Буровая компания "Евразия"</v>
      </c>
      <c r="F76" s="374" t="str">
        <f>'Перв. скв '!F76</f>
        <v>сут</v>
      </c>
      <c r="G76" s="338">
        <f>'Перв. скв '!G76</f>
        <v>0</v>
      </c>
      <c r="H76" s="16"/>
      <c r="I76" s="16"/>
      <c r="J76" s="16"/>
      <c r="K76" s="16"/>
      <c r="L76" s="16"/>
      <c r="M76" s="16"/>
      <c r="N76" s="16"/>
      <c r="O76" s="297">
        <f>H76*G76</f>
        <v>0</v>
      </c>
      <c r="P76" s="297">
        <f>I76*G76</f>
        <v>0</v>
      </c>
      <c r="Q76" s="297">
        <f>J76*G76</f>
        <v>0</v>
      </c>
      <c r="R76" s="297">
        <f>K76*G76</f>
        <v>0</v>
      </c>
      <c r="S76" s="297">
        <f>L76*G76</f>
        <v>0</v>
      </c>
      <c r="T76" s="297">
        <f>M76*G76</f>
        <v>0</v>
      </c>
      <c r="U76" s="297">
        <f>N76*G76</f>
        <v>0</v>
      </c>
      <c r="V76" s="302">
        <f t="shared" si="11"/>
        <v>0</v>
      </c>
      <c r="W76" s="303">
        <f t="shared" si="12"/>
        <v>0</v>
      </c>
      <c r="X76" s="268"/>
    </row>
    <row r="77" spans="1:24" ht="15" customHeight="1" outlineLevel="1">
      <c r="A77" s="341"/>
      <c r="B77" s="345"/>
      <c r="C77" s="521"/>
      <c r="D77" s="386" t="str">
        <f>'Перв. скв '!D77</f>
        <v>Суточная ставка АвИЭС</v>
      </c>
      <c r="E77" s="392" t="str">
        <f>'Перв. скв '!E77</f>
        <v>ООО "Буровая компания "Евразия"</v>
      </c>
      <c r="F77" s="374" t="str">
        <f>'Перв. скв '!F77</f>
        <v>сут</v>
      </c>
      <c r="G77" s="338">
        <f>'Перв. скв '!G77</f>
        <v>103909.95999999999</v>
      </c>
      <c r="H77" s="13"/>
      <c r="I77" s="16"/>
      <c r="J77" s="16"/>
      <c r="K77" s="16"/>
      <c r="L77" s="16"/>
      <c r="M77" s="16"/>
      <c r="N77" s="16"/>
      <c r="O77" s="297">
        <f>H77*G77</f>
        <v>0</v>
      </c>
      <c r="P77" s="297">
        <f>I77*G77</f>
        <v>0</v>
      </c>
      <c r="Q77" s="297">
        <f>J77*G77</f>
        <v>0</v>
      </c>
      <c r="R77" s="297">
        <f>K77*G77</f>
        <v>0</v>
      </c>
      <c r="S77" s="297">
        <f>L77*G77</f>
        <v>0</v>
      </c>
      <c r="T77" s="297">
        <f>M77*G77</f>
        <v>0</v>
      </c>
      <c r="U77" s="297">
        <f>N77*G77</f>
        <v>0</v>
      </c>
      <c r="V77" s="302">
        <f t="shared" si="11"/>
        <v>0</v>
      </c>
      <c r="W77" s="303">
        <f t="shared" si="12"/>
        <v>0</v>
      </c>
      <c r="X77" s="268"/>
    </row>
    <row r="78" spans="1:24" ht="15" customHeight="1" outlineLevel="1">
      <c r="A78" s="341"/>
      <c r="B78" s="345"/>
      <c r="C78" s="521"/>
      <c r="D78" s="386" t="str">
        <f>'Перв. скв '!D78</f>
        <v>Ставка дежурства АвИЭС</v>
      </c>
      <c r="E78" s="392" t="str">
        <f>'Перв. скв '!E78</f>
        <v>ООО "Буровая компания "Евразия"</v>
      </c>
      <c r="F78" s="374" t="str">
        <f>'Перв. скв '!F78</f>
        <v>сут</v>
      </c>
      <c r="G78" s="338">
        <f>'Перв. скв '!G78</f>
        <v>0</v>
      </c>
      <c r="H78" s="13"/>
      <c r="I78" s="16"/>
      <c r="J78" s="16"/>
      <c r="K78" s="16"/>
      <c r="L78" s="16"/>
      <c r="M78" s="16"/>
      <c r="N78" s="16"/>
      <c r="O78" s="297">
        <f t="shared" ref="O78:O102" si="13">H78*G78</f>
        <v>0</v>
      </c>
      <c r="P78" s="297">
        <f t="shared" ref="P78:P102" si="14">I78*G78</f>
        <v>0</v>
      </c>
      <c r="Q78" s="297">
        <f t="shared" ref="Q78:Q102" si="15">J78*G78</f>
        <v>0</v>
      </c>
      <c r="R78" s="297">
        <f t="shared" ref="R78:R102" si="16">K78*G78</f>
        <v>0</v>
      </c>
      <c r="S78" s="297">
        <f t="shared" ref="S78:S102" si="17">L78*G78</f>
        <v>0</v>
      </c>
      <c r="T78" s="297">
        <f t="shared" ref="T78:T102" si="18">M78*G78</f>
        <v>0</v>
      </c>
      <c r="U78" s="297">
        <f t="shared" ref="U78:U102" si="19">N78*G78</f>
        <v>0</v>
      </c>
      <c r="V78" s="302">
        <f t="shared" si="11"/>
        <v>0</v>
      </c>
      <c r="W78" s="303">
        <f t="shared" si="12"/>
        <v>0</v>
      </c>
      <c r="X78" s="268"/>
    </row>
    <row r="79" spans="1:24" ht="15" customHeight="1" outlineLevel="1">
      <c r="A79" s="341"/>
      <c r="B79" s="340"/>
      <c r="C79" s="521"/>
      <c r="D79" s="386" t="str">
        <f>'Перв. скв '!D79</f>
        <v>Прочее</v>
      </c>
      <c r="E79" s="392" t="str">
        <f>'Перв. скв '!E79</f>
        <v>ООО "Буровая компания "Евразия"</v>
      </c>
      <c r="F79" s="374">
        <f>'Перв. скв '!F79</f>
        <v>0</v>
      </c>
      <c r="G79" s="338">
        <f>'Перв. скв '!G79</f>
        <v>5091597.573981965</v>
      </c>
      <c r="H79" s="13"/>
      <c r="I79" s="16"/>
      <c r="J79" s="16"/>
      <c r="K79" s="16"/>
      <c r="L79" s="16"/>
      <c r="M79" s="16"/>
      <c r="N79" s="16"/>
      <c r="O79" s="297">
        <f t="shared" si="13"/>
        <v>0</v>
      </c>
      <c r="P79" s="297">
        <f t="shared" si="14"/>
        <v>0</v>
      </c>
      <c r="Q79" s="297">
        <f t="shared" si="15"/>
        <v>0</v>
      </c>
      <c r="R79" s="297">
        <f t="shared" si="16"/>
        <v>0</v>
      </c>
      <c r="S79" s="297">
        <f t="shared" si="17"/>
        <v>0</v>
      </c>
      <c r="T79" s="297">
        <f t="shared" si="18"/>
        <v>0</v>
      </c>
      <c r="U79" s="297">
        <f t="shared" si="19"/>
        <v>0</v>
      </c>
      <c r="V79" s="302">
        <f t="shared" si="11"/>
        <v>0</v>
      </c>
      <c r="W79" s="303">
        <f t="shared" si="12"/>
        <v>0</v>
      </c>
      <c r="X79" s="268"/>
    </row>
    <row r="80" spans="1:24" ht="15" customHeight="1" outlineLevel="1">
      <c r="A80" s="341"/>
      <c r="B80" s="340"/>
      <c r="C80" s="521"/>
      <c r="D80" s="386">
        <f>'Перв. скв '!D80</f>
        <v>0</v>
      </c>
      <c r="E80" s="392" t="str">
        <f>'Перв. скв '!E80</f>
        <v>ООО "Буровая компания "Евразия"</v>
      </c>
      <c r="F80" s="374">
        <f>'Перв. скв '!F80</f>
        <v>0</v>
      </c>
      <c r="G80" s="338">
        <f>'Перв. скв '!G80</f>
        <v>0</v>
      </c>
      <c r="H80" s="13"/>
      <c r="I80" s="16"/>
      <c r="J80" s="16"/>
      <c r="K80" s="16"/>
      <c r="L80" s="16"/>
      <c r="M80" s="16"/>
      <c r="N80" s="16"/>
      <c r="O80" s="297">
        <f t="shared" si="13"/>
        <v>0</v>
      </c>
      <c r="P80" s="297">
        <f t="shared" si="14"/>
        <v>0</v>
      </c>
      <c r="Q80" s="297">
        <f t="shared" si="15"/>
        <v>0</v>
      </c>
      <c r="R80" s="297">
        <f t="shared" si="16"/>
        <v>0</v>
      </c>
      <c r="S80" s="297">
        <f t="shared" si="17"/>
        <v>0</v>
      </c>
      <c r="T80" s="297">
        <f t="shared" si="18"/>
        <v>0</v>
      </c>
      <c r="U80" s="297">
        <f t="shared" si="19"/>
        <v>0</v>
      </c>
      <c r="V80" s="302">
        <f t="shared" si="11"/>
        <v>0</v>
      </c>
      <c r="W80" s="303">
        <f t="shared" si="12"/>
        <v>0</v>
      </c>
      <c r="X80" s="268"/>
    </row>
    <row r="81" spans="1:24" ht="15" customHeight="1" outlineLevel="1">
      <c r="A81" s="341"/>
      <c r="B81" s="340"/>
      <c r="C81" s="521"/>
      <c r="D81" s="386">
        <f>'Перв. скв '!D81</f>
        <v>0</v>
      </c>
      <c r="E81" s="392" t="str">
        <f>'Перв. скв '!E81</f>
        <v>ООО "Буровая компания "Евразия"</v>
      </c>
      <c r="F81" s="374">
        <f>'Перв. скв '!F81</f>
        <v>0</v>
      </c>
      <c r="G81" s="338">
        <f>'Перв. скв '!G81</f>
        <v>0</v>
      </c>
      <c r="H81" s="13"/>
      <c r="I81" s="16"/>
      <c r="J81" s="16"/>
      <c r="K81" s="16"/>
      <c r="L81" s="16"/>
      <c r="M81" s="16"/>
      <c r="N81" s="16"/>
      <c r="O81" s="297">
        <f t="shared" si="13"/>
        <v>0</v>
      </c>
      <c r="P81" s="297">
        <f t="shared" si="14"/>
        <v>0</v>
      </c>
      <c r="Q81" s="297">
        <f t="shared" si="15"/>
        <v>0</v>
      </c>
      <c r="R81" s="297">
        <f t="shared" si="16"/>
        <v>0</v>
      </c>
      <c r="S81" s="297">
        <f t="shared" si="17"/>
        <v>0</v>
      </c>
      <c r="T81" s="297">
        <f t="shared" si="18"/>
        <v>0</v>
      </c>
      <c r="U81" s="297">
        <f t="shared" si="19"/>
        <v>0</v>
      </c>
      <c r="V81" s="302">
        <f t="shared" si="11"/>
        <v>0</v>
      </c>
      <c r="W81" s="303">
        <f t="shared" si="12"/>
        <v>0</v>
      </c>
      <c r="X81" s="268"/>
    </row>
    <row r="82" spans="1:24" ht="15" customHeight="1" outlineLevel="1">
      <c r="A82" s="341"/>
      <c r="B82" s="340"/>
      <c r="C82" s="521"/>
      <c r="D82" s="386">
        <f>'Перв. скв '!D82</f>
        <v>0</v>
      </c>
      <c r="E82" s="392" t="str">
        <f>'Перв. скв '!E82</f>
        <v>ООО "Буровая компания "Евразия"</v>
      </c>
      <c r="F82" s="374">
        <f>'Перв. скв '!F82</f>
        <v>0</v>
      </c>
      <c r="G82" s="338">
        <f>'Перв. скв '!G82</f>
        <v>0</v>
      </c>
      <c r="H82" s="13"/>
      <c r="I82" s="16"/>
      <c r="J82" s="16"/>
      <c r="K82" s="16"/>
      <c r="L82" s="16"/>
      <c r="M82" s="16"/>
      <c r="N82" s="16"/>
      <c r="O82" s="297">
        <f t="shared" si="13"/>
        <v>0</v>
      </c>
      <c r="P82" s="297">
        <f t="shared" si="14"/>
        <v>0</v>
      </c>
      <c r="Q82" s="297">
        <f t="shared" si="15"/>
        <v>0</v>
      </c>
      <c r="R82" s="297">
        <f t="shared" si="16"/>
        <v>0</v>
      </c>
      <c r="S82" s="297">
        <f t="shared" si="17"/>
        <v>0</v>
      </c>
      <c r="T82" s="297">
        <f t="shared" si="18"/>
        <v>0</v>
      </c>
      <c r="U82" s="297">
        <f t="shared" si="19"/>
        <v>0</v>
      </c>
      <c r="V82" s="302">
        <f t="shared" si="11"/>
        <v>0</v>
      </c>
      <c r="W82" s="303">
        <f t="shared" si="12"/>
        <v>0</v>
      </c>
      <c r="X82" s="268"/>
    </row>
    <row r="83" spans="1:24" ht="15" customHeight="1" outlineLevel="1">
      <c r="A83" s="341"/>
      <c r="B83" s="340"/>
      <c r="C83" s="521"/>
      <c r="D83" s="386">
        <f>'Перв. скв '!D83</f>
        <v>0</v>
      </c>
      <c r="E83" s="392" t="str">
        <f>'Перв. скв '!E83</f>
        <v>ООО "Буровая компания "Евразия"</v>
      </c>
      <c r="F83" s="374">
        <f>'Перв. скв '!F83</f>
        <v>0</v>
      </c>
      <c r="G83" s="338">
        <f>'Перв. скв '!G83</f>
        <v>0</v>
      </c>
      <c r="H83" s="13"/>
      <c r="I83" s="16"/>
      <c r="J83" s="16"/>
      <c r="K83" s="16"/>
      <c r="L83" s="16"/>
      <c r="M83" s="16"/>
      <c r="N83" s="16"/>
      <c r="O83" s="297">
        <f t="shared" si="13"/>
        <v>0</v>
      </c>
      <c r="P83" s="297">
        <f t="shared" si="14"/>
        <v>0</v>
      </c>
      <c r="Q83" s="297">
        <f t="shared" si="15"/>
        <v>0</v>
      </c>
      <c r="R83" s="297">
        <f t="shared" si="16"/>
        <v>0</v>
      </c>
      <c r="S83" s="297">
        <f t="shared" si="17"/>
        <v>0</v>
      </c>
      <c r="T83" s="297">
        <f t="shared" si="18"/>
        <v>0</v>
      </c>
      <c r="U83" s="297">
        <f t="shared" si="19"/>
        <v>0</v>
      </c>
      <c r="V83" s="302">
        <f t="shared" si="11"/>
        <v>0</v>
      </c>
      <c r="W83" s="303">
        <f t="shared" si="12"/>
        <v>0</v>
      </c>
      <c r="X83" s="268"/>
    </row>
    <row r="84" spans="1:24" ht="15" customHeight="1" outlineLevel="1">
      <c r="A84" s="341"/>
      <c r="B84" s="340"/>
      <c r="C84" s="521"/>
      <c r="D84" s="386">
        <f>'Перв. скв '!D84</f>
        <v>0</v>
      </c>
      <c r="E84" s="392" t="str">
        <f>'Перв. скв '!E84</f>
        <v>ООО "Буровая компания "Евразия"</v>
      </c>
      <c r="F84" s="374">
        <f>'Перв. скв '!F84</f>
        <v>0</v>
      </c>
      <c r="G84" s="338">
        <f>'Перв. скв '!G84</f>
        <v>0</v>
      </c>
      <c r="H84" s="13"/>
      <c r="I84" s="16"/>
      <c r="J84" s="16"/>
      <c r="K84" s="16"/>
      <c r="L84" s="16"/>
      <c r="M84" s="16"/>
      <c r="N84" s="16"/>
      <c r="O84" s="297">
        <f t="shared" si="13"/>
        <v>0</v>
      </c>
      <c r="P84" s="297">
        <f t="shared" si="14"/>
        <v>0</v>
      </c>
      <c r="Q84" s="297">
        <f t="shared" si="15"/>
        <v>0</v>
      </c>
      <c r="R84" s="297">
        <f t="shared" si="16"/>
        <v>0</v>
      </c>
      <c r="S84" s="297">
        <f t="shared" si="17"/>
        <v>0</v>
      </c>
      <c r="T84" s="297">
        <f t="shared" si="18"/>
        <v>0</v>
      </c>
      <c r="U84" s="297">
        <f t="shared" si="19"/>
        <v>0</v>
      </c>
      <c r="V84" s="302">
        <f t="shared" si="11"/>
        <v>0</v>
      </c>
      <c r="W84" s="303">
        <f t="shared" si="12"/>
        <v>0</v>
      </c>
      <c r="X84" s="268"/>
    </row>
    <row r="85" spans="1:24" ht="15" customHeight="1" outlineLevel="1">
      <c r="A85" s="341"/>
      <c r="B85" s="340"/>
      <c r="C85" s="521"/>
      <c r="D85" s="386">
        <f>'Перв. скв '!D85</f>
        <v>0</v>
      </c>
      <c r="E85" s="392" t="str">
        <f>'Перв. скв '!E85</f>
        <v>ООО "Буровая компания "Евразия"</v>
      </c>
      <c r="F85" s="374">
        <f>'Перв. скв '!F85</f>
        <v>0</v>
      </c>
      <c r="G85" s="338">
        <f>'Перв. скв '!G85</f>
        <v>0</v>
      </c>
      <c r="H85" s="13"/>
      <c r="I85" s="16"/>
      <c r="J85" s="16"/>
      <c r="K85" s="16"/>
      <c r="L85" s="16"/>
      <c r="M85" s="16"/>
      <c r="N85" s="16"/>
      <c r="O85" s="297">
        <f t="shared" si="13"/>
        <v>0</v>
      </c>
      <c r="P85" s="297">
        <f t="shared" si="14"/>
        <v>0</v>
      </c>
      <c r="Q85" s="297">
        <f t="shared" si="15"/>
        <v>0</v>
      </c>
      <c r="R85" s="297">
        <f t="shared" si="16"/>
        <v>0</v>
      </c>
      <c r="S85" s="297">
        <f t="shared" si="17"/>
        <v>0</v>
      </c>
      <c r="T85" s="297">
        <f t="shared" si="18"/>
        <v>0</v>
      </c>
      <c r="U85" s="297">
        <f t="shared" si="19"/>
        <v>0</v>
      </c>
      <c r="V85" s="302">
        <f t="shared" si="11"/>
        <v>0</v>
      </c>
      <c r="W85" s="303">
        <f t="shared" si="12"/>
        <v>0</v>
      </c>
      <c r="X85" s="268"/>
    </row>
    <row r="86" spans="1:24" ht="15" customHeight="1" outlineLevel="1">
      <c r="A86" s="341"/>
      <c r="B86" s="340"/>
      <c r="C86" s="521"/>
      <c r="D86" s="386">
        <f>'Перв. скв '!D86</f>
        <v>0</v>
      </c>
      <c r="E86" s="392" t="str">
        <f>'Перв. скв '!E86</f>
        <v>ООО "Буровая компания "Евразия"</v>
      </c>
      <c r="F86" s="374">
        <f>'Перв. скв '!F86</f>
        <v>0</v>
      </c>
      <c r="G86" s="338">
        <f>'Перв. скв '!G86</f>
        <v>0</v>
      </c>
      <c r="H86" s="13"/>
      <c r="I86" s="16"/>
      <c r="J86" s="16"/>
      <c r="K86" s="16"/>
      <c r="L86" s="16"/>
      <c r="M86" s="16"/>
      <c r="N86" s="16"/>
      <c r="O86" s="297">
        <f t="shared" si="13"/>
        <v>0</v>
      </c>
      <c r="P86" s="297">
        <f t="shared" si="14"/>
        <v>0</v>
      </c>
      <c r="Q86" s="297">
        <f t="shared" si="15"/>
        <v>0</v>
      </c>
      <c r="R86" s="297">
        <f t="shared" si="16"/>
        <v>0</v>
      </c>
      <c r="S86" s="297">
        <f t="shared" si="17"/>
        <v>0</v>
      </c>
      <c r="T86" s="297">
        <f t="shared" si="18"/>
        <v>0</v>
      </c>
      <c r="U86" s="297">
        <f t="shared" si="19"/>
        <v>0</v>
      </c>
      <c r="V86" s="302">
        <f t="shared" si="11"/>
        <v>0</v>
      </c>
      <c r="W86" s="303">
        <f t="shared" si="12"/>
        <v>0</v>
      </c>
      <c r="X86" s="268"/>
    </row>
    <row r="87" spans="1:24" ht="15" customHeight="1" outlineLevel="1">
      <c r="A87" s="341"/>
      <c r="B87" s="340"/>
      <c r="C87" s="521"/>
      <c r="D87" s="386">
        <f>'Перв. скв '!D87</f>
        <v>0</v>
      </c>
      <c r="E87" s="392" t="str">
        <f>'Перв. скв '!E87</f>
        <v>ООО "Буровая компания "Евразия"</v>
      </c>
      <c r="F87" s="374">
        <f>'Перв. скв '!F87</f>
        <v>0</v>
      </c>
      <c r="G87" s="338">
        <f>'Перв. скв '!G87</f>
        <v>0</v>
      </c>
      <c r="H87" s="13"/>
      <c r="I87" s="16"/>
      <c r="J87" s="16"/>
      <c r="K87" s="16"/>
      <c r="L87" s="16"/>
      <c r="M87" s="16"/>
      <c r="N87" s="16"/>
      <c r="O87" s="297">
        <f t="shared" si="13"/>
        <v>0</v>
      </c>
      <c r="P87" s="297">
        <f t="shared" si="14"/>
        <v>0</v>
      </c>
      <c r="Q87" s="297">
        <f t="shared" si="15"/>
        <v>0</v>
      </c>
      <c r="R87" s="297">
        <f t="shared" si="16"/>
        <v>0</v>
      </c>
      <c r="S87" s="297">
        <f t="shared" si="17"/>
        <v>0</v>
      </c>
      <c r="T87" s="297">
        <f t="shared" si="18"/>
        <v>0</v>
      </c>
      <c r="U87" s="297">
        <f t="shared" si="19"/>
        <v>0</v>
      </c>
      <c r="V87" s="302">
        <f t="shared" si="11"/>
        <v>0</v>
      </c>
      <c r="W87" s="303">
        <f t="shared" si="12"/>
        <v>0</v>
      </c>
      <c r="X87" s="268"/>
    </row>
    <row r="88" spans="1:24" ht="15" customHeight="1" outlineLevel="1">
      <c r="A88" s="341"/>
      <c r="B88" s="340"/>
      <c r="C88" s="521"/>
      <c r="D88" s="386">
        <f>'Перв. скв '!D88</f>
        <v>0</v>
      </c>
      <c r="E88" s="392" t="str">
        <f>'Перв. скв '!E88</f>
        <v>ООО "Буровая компания "Евразия"</v>
      </c>
      <c r="F88" s="374">
        <f>'Перв. скв '!F88</f>
        <v>0</v>
      </c>
      <c r="G88" s="338">
        <f>'Перв. скв '!G88</f>
        <v>0</v>
      </c>
      <c r="H88" s="13"/>
      <c r="I88" s="16"/>
      <c r="J88" s="16"/>
      <c r="K88" s="16"/>
      <c r="L88" s="16"/>
      <c r="M88" s="16"/>
      <c r="N88" s="16"/>
      <c r="O88" s="297">
        <f t="shared" si="13"/>
        <v>0</v>
      </c>
      <c r="P88" s="297">
        <f t="shared" si="14"/>
        <v>0</v>
      </c>
      <c r="Q88" s="297">
        <f t="shared" si="15"/>
        <v>0</v>
      </c>
      <c r="R88" s="297">
        <f t="shared" si="16"/>
        <v>0</v>
      </c>
      <c r="S88" s="297">
        <f t="shared" si="17"/>
        <v>0</v>
      </c>
      <c r="T88" s="297">
        <f t="shared" si="18"/>
        <v>0</v>
      </c>
      <c r="U88" s="297">
        <f t="shared" si="19"/>
        <v>0</v>
      </c>
      <c r="V88" s="302">
        <f t="shared" si="11"/>
        <v>0</v>
      </c>
      <c r="W88" s="303">
        <f t="shared" si="12"/>
        <v>0</v>
      </c>
      <c r="X88" s="268"/>
    </row>
    <row r="89" spans="1:24" ht="15" customHeight="1" outlineLevel="1">
      <c r="A89" s="341"/>
      <c r="B89" s="340"/>
      <c r="C89" s="521"/>
      <c r="D89" s="386">
        <f>'Перв. скв '!D89</f>
        <v>0</v>
      </c>
      <c r="E89" s="392" t="str">
        <f>'Перв. скв '!E89</f>
        <v>ООО "Буровая компания "Евразия"</v>
      </c>
      <c r="F89" s="374">
        <f>'Перв. скв '!F89</f>
        <v>0</v>
      </c>
      <c r="G89" s="338">
        <f>'Перв. скв '!G89</f>
        <v>0</v>
      </c>
      <c r="H89" s="13"/>
      <c r="I89" s="16"/>
      <c r="J89" s="16"/>
      <c r="K89" s="16"/>
      <c r="L89" s="16"/>
      <c r="M89" s="16"/>
      <c r="N89" s="16"/>
      <c r="O89" s="297">
        <f t="shared" si="13"/>
        <v>0</v>
      </c>
      <c r="P89" s="297">
        <f t="shared" si="14"/>
        <v>0</v>
      </c>
      <c r="Q89" s="297">
        <f t="shared" si="15"/>
        <v>0</v>
      </c>
      <c r="R89" s="297">
        <f t="shared" si="16"/>
        <v>0</v>
      </c>
      <c r="S89" s="297">
        <f t="shared" si="17"/>
        <v>0</v>
      </c>
      <c r="T89" s="297">
        <f t="shared" si="18"/>
        <v>0</v>
      </c>
      <c r="U89" s="297">
        <f t="shared" si="19"/>
        <v>0</v>
      </c>
      <c r="V89" s="302">
        <f t="shared" si="11"/>
        <v>0</v>
      </c>
      <c r="W89" s="303">
        <f t="shared" si="12"/>
        <v>0</v>
      </c>
      <c r="X89" s="268"/>
    </row>
    <row r="90" spans="1:24" ht="15" customHeight="1" outlineLevel="1">
      <c r="A90" s="341"/>
      <c r="B90" s="340"/>
      <c r="C90" s="521"/>
      <c r="D90" s="386">
        <f>'Перв. скв '!D90</f>
        <v>0</v>
      </c>
      <c r="E90" s="392" t="str">
        <f>'Перв. скв '!E90</f>
        <v>ООО "Буровая компания "Евразия"</v>
      </c>
      <c r="F90" s="374">
        <f>'Перв. скв '!F90</f>
        <v>0</v>
      </c>
      <c r="G90" s="338">
        <f>'Перв. скв '!G90</f>
        <v>0</v>
      </c>
      <c r="H90" s="13"/>
      <c r="I90" s="16"/>
      <c r="J90" s="16"/>
      <c r="K90" s="16"/>
      <c r="L90" s="16"/>
      <c r="M90" s="16"/>
      <c r="N90" s="16"/>
      <c r="O90" s="297">
        <f t="shared" si="13"/>
        <v>0</v>
      </c>
      <c r="P90" s="297">
        <f t="shared" si="14"/>
        <v>0</v>
      </c>
      <c r="Q90" s="297">
        <f t="shared" si="15"/>
        <v>0</v>
      </c>
      <c r="R90" s="297">
        <f t="shared" si="16"/>
        <v>0</v>
      </c>
      <c r="S90" s="297">
        <f t="shared" si="17"/>
        <v>0</v>
      </c>
      <c r="T90" s="297">
        <f t="shared" si="18"/>
        <v>0</v>
      </c>
      <c r="U90" s="297">
        <f t="shared" si="19"/>
        <v>0</v>
      </c>
      <c r="V90" s="302">
        <f t="shared" si="11"/>
        <v>0</v>
      </c>
      <c r="W90" s="303">
        <f t="shared" si="12"/>
        <v>0</v>
      </c>
      <c r="X90" s="268"/>
    </row>
    <row r="91" spans="1:24" ht="15" customHeight="1" outlineLevel="1">
      <c r="A91" s="341"/>
      <c r="B91" s="340"/>
      <c r="C91" s="521"/>
      <c r="D91" s="386">
        <f>'Перв. скв '!D91</f>
        <v>0</v>
      </c>
      <c r="E91" s="392" t="str">
        <f>'Перв. скв '!E91</f>
        <v>ООО "Буровая компания "Евразия"</v>
      </c>
      <c r="F91" s="374">
        <f>'Перв. скв '!F91</f>
        <v>0</v>
      </c>
      <c r="G91" s="338">
        <f>'Перв. скв '!G91</f>
        <v>0</v>
      </c>
      <c r="H91" s="13"/>
      <c r="I91" s="16"/>
      <c r="J91" s="16"/>
      <c r="K91" s="16"/>
      <c r="L91" s="16"/>
      <c r="M91" s="16"/>
      <c r="N91" s="16"/>
      <c r="O91" s="297">
        <f t="shared" si="13"/>
        <v>0</v>
      </c>
      <c r="P91" s="297">
        <f t="shared" si="14"/>
        <v>0</v>
      </c>
      <c r="Q91" s="297">
        <f t="shared" si="15"/>
        <v>0</v>
      </c>
      <c r="R91" s="297">
        <f t="shared" si="16"/>
        <v>0</v>
      </c>
      <c r="S91" s="297">
        <f t="shared" si="17"/>
        <v>0</v>
      </c>
      <c r="T91" s="297">
        <f t="shared" si="18"/>
        <v>0</v>
      </c>
      <c r="U91" s="297">
        <f t="shared" si="19"/>
        <v>0</v>
      </c>
      <c r="V91" s="302">
        <f t="shared" si="11"/>
        <v>0</v>
      </c>
      <c r="W91" s="303">
        <f t="shared" si="12"/>
        <v>0</v>
      </c>
      <c r="X91" s="268"/>
    </row>
    <row r="92" spans="1:24" ht="15" customHeight="1" outlineLevel="1">
      <c r="A92" s="341"/>
      <c r="B92" s="340"/>
      <c r="C92" s="521"/>
      <c r="D92" s="386">
        <f>'Перв. скв '!D92</f>
        <v>0</v>
      </c>
      <c r="E92" s="392" t="str">
        <f>'Перв. скв '!E92</f>
        <v>ООО "Буровая компания "Евразия"</v>
      </c>
      <c r="F92" s="374">
        <f>'Перв. скв '!F92</f>
        <v>0</v>
      </c>
      <c r="G92" s="338">
        <f>'Перв. скв '!G92</f>
        <v>0</v>
      </c>
      <c r="H92" s="13"/>
      <c r="I92" s="16"/>
      <c r="J92" s="16"/>
      <c r="K92" s="16"/>
      <c r="L92" s="16"/>
      <c r="M92" s="16"/>
      <c r="N92" s="16"/>
      <c r="O92" s="297">
        <f t="shared" si="13"/>
        <v>0</v>
      </c>
      <c r="P92" s="297">
        <f t="shared" si="14"/>
        <v>0</v>
      </c>
      <c r="Q92" s="297">
        <f t="shared" si="15"/>
        <v>0</v>
      </c>
      <c r="R92" s="297">
        <f t="shared" si="16"/>
        <v>0</v>
      </c>
      <c r="S92" s="297">
        <f t="shared" si="17"/>
        <v>0</v>
      </c>
      <c r="T92" s="297">
        <f t="shared" si="18"/>
        <v>0</v>
      </c>
      <c r="U92" s="297">
        <f t="shared" si="19"/>
        <v>0</v>
      </c>
      <c r="V92" s="302">
        <f t="shared" si="11"/>
        <v>0</v>
      </c>
      <c r="W92" s="303">
        <f t="shared" si="12"/>
        <v>0</v>
      </c>
      <c r="X92" s="268"/>
    </row>
    <row r="93" spans="1:24" ht="15" customHeight="1" outlineLevel="1">
      <c r="A93" s="341"/>
      <c r="B93" s="340"/>
      <c r="C93" s="521"/>
      <c r="D93" s="386">
        <f>'Перв. скв '!D93</f>
        <v>0</v>
      </c>
      <c r="E93" s="392" t="str">
        <f>'Перв. скв '!E93</f>
        <v>ООО "Буровая компания "Евразия"</v>
      </c>
      <c r="F93" s="374">
        <f>'Перв. скв '!F93</f>
        <v>0</v>
      </c>
      <c r="G93" s="338">
        <f>'Перв. скв '!G93</f>
        <v>0</v>
      </c>
      <c r="H93" s="13"/>
      <c r="I93" s="16"/>
      <c r="J93" s="16"/>
      <c r="K93" s="16"/>
      <c r="L93" s="16"/>
      <c r="M93" s="16"/>
      <c r="N93" s="16"/>
      <c r="O93" s="297">
        <f t="shared" si="13"/>
        <v>0</v>
      </c>
      <c r="P93" s="297">
        <f t="shared" si="14"/>
        <v>0</v>
      </c>
      <c r="Q93" s="297">
        <f t="shared" si="15"/>
        <v>0</v>
      </c>
      <c r="R93" s="297">
        <f t="shared" si="16"/>
        <v>0</v>
      </c>
      <c r="S93" s="297">
        <f t="shared" si="17"/>
        <v>0</v>
      </c>
      <c r="T93" s="297">
        <f t="shared" si="18"/>
        <v>0</v>
      </c>
      <c r="U93" s="297">
        <f t="shared" si="19"/>
        <v>0</v>
      </c>
      <c r="V93" s="302">
        <f t="shared" si="11"/>
        <v>0</v>
      </c>
      <c r="W93" s="303">
        <f t="shared" si="12"/>
        <v>0</v>
      </c>
      <c r="X93" s="268"/>
    </row>
    <row r="94" spans="1:24" ht="15" customHeight="1" outlineLevel="1">
      <c r="A94" s="341"/>
      <c r="B94" s="340"/>
      <c r="C94" s="521"/>
      <c r="D94" s="386">
        <f>'Перв. скв '!D94</f>
        <v>0</v>
      </c>
      <c r="E94" s="392" t="str">
        <f>'Перв. скв '!E94</f>
        <v>ООО "Буровая компания "Евразия"</v>
      </c>
      <c r="F94" s="374">
        <f>'Перв. скв '!F94</f>
        <v>0</v>
      </c>
      <c r="G94" s="338">
        <f>'Перв. скв '!G94</f>
        <v>0</v>
      </c>
      <c r="H94" s="13"/>
      <c r="I94" s="16"/>
      <c r="J94" s="16"/>
      <c r="K94" s="16"/>
      <c r="L94" s="16"/>
      <c r="M94" s="16"/>
      <c r="N94" s="16"/>
      <c r="O94" s="297">
        <f t="shared" si="13"/>
        <v>0</v>
      </c>
      <c r="P94" s="297">
        <f t="shared" si="14"/>
        <v>0</v>
      </c>
      <c r="Q94" s="297">
        <f t="shared" si="15"/>
        <v>0</v>
      </c>
      <c r="R94" s="297">
        <f t="shared" si="16"/>
        <v>0</v>
      </c>
      <c r="S94" s="297">
        <f t="shared" si="17"/>
        <v>0</v>
      </c>
      <c r="T94" s="297">
        <f t="shared" si="18"/>
        <v>0</v>
      </c>
      <c r="U94" s="297">
        <f t="shared" si="19"/>
        <v>0</v>
      </c>
      <c r="V94" s="302">
        <f t="shared" si="11"/>
        <v>0</v>
      </c>
      <c r="W94" s="303">
        <f t="shared" si="12"/>
        <v>0</v>
      </c>
      <c r="X94" s="268"/>
    </row>
    <row r="95" spans="1:24" ht="15" customHeight="1" outlineLevel="1">
      <c r="A95" s="341"/>
      <c r="B95" s="340"/>
      <c r="C95" s="521"/>
      <c r="D95" s="386">
        <f>'Перв. скв '!D95</f>
        <v>0</v>
      </c>
      <c r="E95" s="392" t="str">
        <f>'Перв. скв '!E95</f>
        <v>ООО "Буровая компания "Евразия"</v>
      </c>
      <c r="F95" s="374">
        <f>'Перв. скв '!F95</f>
        <v>0</v>
      </c>
      <c r="G95" s="338">
        <f>'Перв. скв '!G95</f>
        <v>0</v>
      </c>
      <c r="H95" s="13"/>
      <c r="I95" s="16"/>
      <c r="J95" s="16"/>
      <c r="K95" s="16"/>
      <c r="L95" s="16"/>
      <c r="M95" s="16"/>
      <c r="N95" s="16"/>
      <c r="O95" s="297">
        <f t="shared" si="13"/>
        <v>0</v>
      </c>
      <c r="P95" s="297">
        <f t="shared" si="14"/>
        <v>0</v>
      </c>
      <c r="Q95" s="297">
        <f t="shared" si="15"/>
        <v>0</v>
      </c>
      <c r="R95" s="297">
        <f t="shared" si="16"/>
        <v>0</v>
      </c>
      <c r="S95" s="297">
        <f t="shared" si="17"/>
        <v>0</v>
      </c>
      <c r="T95" s="297">
        <f t="shared" si="18"/>
        <v>0</v>
      </c>
      <c r="U95" s="297">
        <f t="shared" si="19"/>
        <v>0</v>
      </c>
      <c r="V95" s="302">
        <f t="shared" si="11"/>
        <v>0</v>
      </c>
      <c r="W95" s="303">
        <f t="shared" si="12"/>
        <v>0</v>
      </c>
      <c r="X95" s="268"/>
    </row>
    <row r="96" spans="1:24" ht="15" customHeight="1" outlineLevel="1">
      <c r="A96" s="341"/>
      <c r="B96" s="340"/>
      <c r="C96" s="521"/>
      <c r="D96" s="386">
        <f>'Перв. скв '!D96</f>
        <v>0</v>
      </c>
      <c r="E96" s="392" t="str">
        <f>'Перв. скв '!E96</f>
        <v>ООО "Буровая компания "Евразия"</v>
      </c>
      <c r="F96" s="374">
        <f>'Перв. скв '!F96</f>
        <v>0</v>
      </c>
      <c r="G96" s="338">
        <f>'Перв. скв '!G96</f>
        <v>0</v>
      </c>
      <c r="H96" s="13"/>
      <c r="I96" s="16"/>
      <c r="J96" s="16"/>
      <c r="K96" s="16"/>
      <c r="L96" s="16"/>
      <c r="M96" s="16"/>
      <c r="N96" s="16"/>
      <c r="O96" s="297">
        <f t="shared" si="13"/>
        <v>0</v>
      </c>
      <c r="P96" s="297">
        <f t="shared" si="14"/>
        <v>0</v>
      </c>
      <c r="Q96" s="297">
        <f t="shared" si="15"/>
        <v>0</v>
      </c>
      <c r="R96" s="297">
        <f t="shared" si="16"/>
        <v>0</v>
      </c>
      <c r="S96" s="297">
        <f t="shared" si="17"/>
        <v>0</v>
      </c>
      <c r="T96" s="297">
        <f t="shared" si="18"/>
        <v>0</v>
      </c>
      <c r="U96" s="297">
        <f t="shared" si="19"/>
        <v>0</v>
      </c>
      <c r="V96" s="302">
        <f t="shared" si="11"/>
        <v>0</v>
      </c>
      <c r="W96" s="303">
        <f t="shared" si="12"/>
        <v>0</v>
      </c>
      <c r="X96" s="268"/>
    </row>
    <row r="97" spans="1:24" ht="15" customHeight="1" outlineLevel="1">
      <c r="A97" s="341"/>
      <c r="B97" s="340"/>
      <c r="C97" s="521"/>
      <c r="D97" s="386">
        <f>'Перв. скв '!D97</f>
        <v>0</v>
      </c>
      <c r="E97" s="392" t="str">
        <f>'Перв. скв '!E97</f>
        <v>ООО "Буровая компания "Евразия"</v>
      </c>
      <c r="F97" s="374">
        <f>'Перв. скв '!F97</f>
        <v>0</v>
      </c>
      <c r="G97" s="338">
        <f>'Перв. скв '!G97</f>
        <v>0</v>
      </c>
      <c r="H97" s="13"/>
      <c r="I97" s="16"/>
      <c r="J97" s="16"/>
      <c r="K97" s="16"/>
      <c r="L97" s="16"/>
      <c r="M97" s="16"/>
      <c r="N97" s="16"/>
      <c r="O97" s="297">
        <f t="shared" ref="O97:O99" si="20">H97*G97</f>
        <v>0</v>
      </c>
      <c r="P97" s="297">
        <f t="shared" ref="P97:P99" si="21">I97*G97</f>
        <v>0</v>
      </c>
      <c r="Q97" s="297">
        <f t="shared" ref="Q97:Q99" si="22">J97*G97</f>
        <v>0</v>
      </c>
      <c r="R97" s="297">
        <f t="shared" ref="R97:R99" si="23">K97*G97</f>
        <v>0</v>
      </c>
      <c r="S97" s="297">
        <f t="shared" ref="S97:S99" si="24">L97*G97</f>
        <v>0</v>
      </c>
      <c r="T97" s="297">
        <f t="shared" ref="T97:T99" si="25">M97*G97</f>
        <v>0</v>
      </c>
      <c r="U97" s="297">
        <f t="shared" ref="U97:U99" si="26">N97*G97</f>
        <v>0</v>
      </c>
      <c r="V97" s="302">
        <f t="shared" si="11"/>
        <v>0</v>
      </c>
      <c r="W97" s="303">
        <f t="shared" si="12"/>
        <v>0</v>
      </c>
      <c r="X97" s="268"/>
    </row>
    <row r="98" spans="1:24" ht="15" customHeight="1" outlineLevel="1">
      <c r="A98" s="341"/>
      <c r="B98" s="340"/>
      <c r="C98" s="521"/>
      <c r="D98" s="386">
        <f>'Перв. скв '!D98</f>
        <v>0</v>
      </c>
      <c r="E98" s="392" t="str">
        <f>'Перв. скв '!E98</f>
        <v>ООО "Буровая компания "Евразия"</v>
      </c>
      <c r="F98" s="374">
        <f>'Перв. скв '!F98</f>
        <v>0</v>
      </c>
      <c r="G98" s="338">
        <f>'Перв. скв '!G98</f>
        <v>0</v>
      </c>
      <c r="H98" s="13"/>
      <c r="I98" s="16"/>
      <c r="J98" s="16"/>
      <c r="K98" s="16"/>
      <c r="L98" s="16"/>
      <c r="M98" s="16"/>
      <c r="N98" s="16"/>
      <c r="O98" s="297">
        <f t="shared" si="20"/>
        <v>0</v>
      </c>
      <c r="P98" s="297">
        <f t="shared" si="21"/>
        <v>0</v>
      </c>
      <c r="Q98" s="297">
        <f t="shared" si="22"/>
        <v>0</v>
      </c>
      <c r="R98" s="297">
        <f t="shared" si="23"/>
        <v>0</v>
      </c>
      <c r="S98" s="297">
        <f t="shared" si="24"/>
        <v>0</v>
      </c>
      <c r="T98" s="297">
        <f t="shared" si="25"/>
        <v>0</v>
      </c>
      <c r="U98" s="297">
        <f t="shared" si="26"/>
        <v>0</v>
      </c>
      <c r="V98" s="302">
        <f t="shared" si="11"/>
        <v>0</v>
      </c>
      <c r="W98" s="303">
        <f t="shared" si="12"/>
        <v>0</v>
      </c>
      <c r="X98" s="268"/>
    </row>
    <row r="99" spans="1:24" ht="15" customHeight="1" outlineLevel="1">
      <c r="A99" s="341"/>
      <c r="B99" s="340"/>
      <c r="C99" s="521"/>
      <c r="D99" s="386">
        <f>'Перв. скв '!D99</f>
        <v>0</v>
      </c>
      <c r="E99" s="392" t="str">
        <f>'Перв. скв '!E99</f>
        <v>ООО "Буровая компания "Евразия"</v>
      </c>
      <c r="F99" s="374">
        <f>'Перв. скв '!F99</f>
        <v>0</v>
      </c>
      <c r="G99" s="338">
        <f>'Перв. скв '!G99</f>
        <v>0</v>
      </c>
      <c r="H99" s="13"/>
      <c r="I99" s="16"/>
      <c r="J99" s="16"/>
      <c r="K99" s="16"/>
      <c r="L99" s="16"/>
      <c r="M99" s="16"/>
      <c r="N99" s="16"/>
      <c r="O99" s="297">
        <f t="shared" si="20"/>
        <v>0</v>
      </c>
      <c r="P99" s="297">
        <f t="shared" si="21"/>
        <v>0</v>
      </c>
      <c r="Q99" s="297">
        <f t="shared" si="22"/>
        <v>0</v>
      </c>
      <c r="R99" s="297">
        <f t="shared" si="23"/>
        <v>0</v>
      </c>
      <c r="S99" s="297">
        <f t="shared" si="24"/>
        <v>0</v>
      </c>
      <c r="T99" s="297">
        <f t="shared" si="25"/>
        <v>0</v>
      </c>
      <c r="U99" s="297">
        <f t="shared" si="26"/>
        <v>0</v>
      </c>
      <c r="V99" s="302">
        <f t="shared" si="11"/>
        <v>0</v>
      </c>
      <c r="W99" s="303">
        <f t="shared" si="12"/>
        <v>0</v>
      </c>
      <c r="X99" s="268"/>
    </row>
    <row r="100" spans="1:24" ht="15" customHeight="1" outlineLevel="1">
      <c r="A100" s="341"/>
      <c r="B100" s="340"/>
      <c r="C100" s="521"/>
      <c r="D100" s="386">
        <f>'Перв. скв '!D100</f>
        <v>0</v>
      </c>
      <c r="E100" s="392" t="str">
        <f>'Перв. скв '!E100</f>
        <v>ООО "Буровая компания "Евразия"</v>
      </c>
      <c r="F100" s="374">
        <f>'Перв. скв '!F100</f>
        <v>0</v>
      </c>
      <c r="G100" s="338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7">
        <f t="shared" si="13"/>
        <v>0</v>
      </c>
      <c r="P100" s="297">
        <f t="shared" si="14"/>
        <v>0</v>
      </c>
      <c r="Q100" s="297">
        <f t="shared" si="15"/>
        <v>0</v>
      </c>
      <c r="R100" s="297">
        <f t="shared" si="16"/>
        <v>0</v>
      </c>
      <c r="S100" s="297">
        <f t="shared" si="17"/>
        <v>0</v>
      </c>
      <c r="T100" s="297">
        <f t="shared" si="18"/>
        <v>0</v>
      </c>
      <c r="U100" s="297">
        <f t="shared" si="19"/>
        <v>0</v>
      </c>
      <c r="V100" s="302">
        <f t="shared" si="11"/>
        <v>0</v>
      </c>
      <c r="W100" s="303">
        <f t="shared" si="12"/>
        <v>0</v>
      </c>
      <c r="X100" s="268"/>
    </row>
    <row r="101" spans="1:24" ht="15" customHeight="1" outlineLevel="1">
      <c r="A101" s="341"/>
      <c r="B101" s="340"/>
      <c r="C101" s="521"/>
      <c r="D101" s="386">
        <f>'Перв. скв '!D101</f>
        <v>0</v>
      </c>
      <c r="E101" s="392" t="str">
        <f>'Перв. скв '!E101</f>
        <v>ООО "Буровая компания "Евразия"</v>
      </c>
      <c r="F101" s="374">
        <f>'Перв. скв '!F101</f>
        <v>0</v>
      </c>
      <c r="G101" s="338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7">
        <f t="shared" si="13"/>
        <v>0</v>
      </c>
      <c r="P101" s="297">
        <f t="shared" si="14"/>
        <v>0</v>
      </c>
      <c r="Q101" s="297">
        <f t="shared" si="15"/>
        <v>0</v>
      </c>
      <c r="R101" s="297">
        <f t="shared" si="16"/>
        <v>0</v>
      </c>
      <c r="S101" s="297">
        <f t="shared" si="17"/>
        <v>0</v>
      </c>
      <c r="T101" s="297">
        <f t="shared" si="18"/>
        <v>0</v>
      </c>
      <c r="U101" s="297">
        <f t="shared" si="19"/>
        <v>0</v>
      </c>
      <c r="V101" s="302">
        <f t="shared" si="11"/>
        <v>0</v>
      </c>
      <c r="W101" s="303">
        <f t="shared" si="12"/>
        <v>0</v>
      </c>
      <c r="X101" s="268"/>
    </row>
    <row r="102" spans="1:24" ht="15" customHeight="1" outlineLevel="1" thickBot="1">
      <c r="A102" s="341"/>
      <c r="B102" s="340"/>
      <c r="C102" s="522"/>
      <c r="D102" s="393">
        <f>'Перв. скв '!D102</f>
        <v>0</v>
      </c>
      <c r="E102" s="392" t="str">
        <f>'Перв. скв '!E102</f>
        <v>ООО "Буровая компания "Евразия"</v>
      </c>
      <c r="F102" s="394">
        <f>'Перв. скв '!F102</f>
        <v>0</v>
      </c>
      <c r="G102" s="342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7">
        <f t="shared" si="13"/>
        <v>0</v>
      </c>
      <c r="P102" s="297">
        <f t="shared" si="14"/>
        <v>0</v>
      </c>
      <c r="Q102" s="297">
        <f t="shared" si="15"/>
        <v>0</v>
      </c>
      <c r="R102" s="297">
        <f t="shared" si="16"/>
        <v>0</v>
      </c>
      <c r="S102" s="297">
        <f t="shared" si="17"/>
        <v>0</v>
      </c>
      <c r="T102" s="297">
        <f t="shared" si="18"/>
        <v>0</v>
      </c>
      <c r="U102" s="297">
        <f t="shared" si="19"/>
        <v>0</v>
      </c>
      <c r="V102" s="302">
        <f t="shared" si="11"/>
        <v>0</v>
      </c>
      <c r="W102" s="303">
        <f t="shared" si="12"/>
        <v>0</v>
      </c>
      <c r="X102" s="268"/>
    </row>
    <row r="103" spans="1:24" s="161" customFormat="1" ht="14.25" customHeight="1" thickTop="1" thickBot="1">
      <c r="A103" s="346"/>
      <c r="B103" s="347"/>
      <c r="C103" s="473" t="s">
        <v>35</v>
      </c>
      <c r="D103" s="513"/>
      <c r="E103" s="474"/>
      <c r="F103" s="513"/>
      <c r="G103" s="513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274">
        <f>SUM(W105:W111)</f>
        <v>0</v>
      </c>
    </row>
    <row r="104" spans="1:24" s="161" customFormat="1" ht="13.5" customHeight="1" outlineLevel="1" thickBot="1">
      <c r="A104" s="346"/>
      <c r="B104" s="347"/>
      <c r="C104" s="194">
        <f>'Перв. скв '!C104</f>
        <v>0</v>
      </c>
      <c r="D104" s="266" t="s">
        <v>162</v>
      </c>
      <c r="E104" s="229"/>
      <c r="F104" s="277"/>
      <c r="G104" s="278"/>
      <c r="H104" s="279"/>
      <c r="I104" s="279"/>
      <c r="J104" s="279"/>
      <c r="K104" s="279"/>
      <c r="L104" s="279"/>
      <c r="M104" s="279"/>
      <c r="N104" s="279"/>
      <c r="O104" s="280"/>
      <c r="P104" s="280"/>
      <c r="Q104" s="280"/>
      <c r="R104" s="280"/>
      <c r="S104" s="280"/>
      <c r="T104" s="280"/>
      <c r="U104" s="280"/>
      <c r="V104" s="281"/>
      <c r="W104" s="282"/>
      <c r="X104" s="273"/>
    </row>
    <row r="105" spans="1:24" ht="13.5" customHeight="1" outlineLevel="1" thickTop="1">
      <c r="A105" s="339"/>
      <c r="B105" s="340"/>
      <c r="C105" s="52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3" t="str">
        <f>'Перв. скв '!D105</f>
        <v>550 мм долото для бурения под направление (долото+сервис)</v>
      </c>
      <c r="E105" s="392">
        <f>'Перв. скв '!E105</f>
        <v>0</v>
      </c>
      <c r="F105" s="395" t="str">
        <f>'Перв. скв '!F105</f>
        <v>м</v>
      </c>
      <c r="G105" s="337">
        <f>'Перв. скв '!G105</f>
        <v>168.57323400065638</v>
      </c>
      <c r="H105" s="33"/>
      <c r="I105" s="33"/>
      <c r="J105" s="33"/>
      <c r="K105" s="33"/>
      <c r="L105" s="33"/>
      <c r="M105" s="33"/>
      <c r="N105" s="33"/>
      <c r="O105" s="296">
        <f t="shared" ref="O105:O111" si="27">H105*G105</f>
        <v>0</v>
      </c>
      <c r="P105" s="296">
        <f t="shared" ref="P105:P111" si="28">I105*G105</f>
        <v>0</v>
      </c>
      <c r="Q105" s="296">
        <f t="shared" ref="Q105:Q111" si="29">J105*G105</f>
        <v>0</v>
      </c>
      <c r="R105" s="296">
        <f t="shared" ref="R105:R111" si="30">K105*G105</f>
        <v>0</v>
      </c>
      <c r="S105" s="296">
        <f t="shared" ref="S105:S111" si="31">L105*G105</f>
        <v>0</v>
      </c>
      <c r="T105" s="297">
        <f>M105*G105</f>
        <v>0</v>
      </c>
      <c r="U105" s="296">
        <f t="shared" ref="U105:U111" si="32">N105*G105</f>
        <v>0</v>
      </c>
      <c r="V105" s="298">
        <f t="shared" ref="V105:V111" si="33">SUM(H105:N105)</f>
        <v>0</v>
      </c>
      <c r="W105" s="299">
        <f t="shared" ref="W105:W111" si="34">SUM(O105:U105)</f>
        <v>0</v>
      </c>
      <c r="X105" s="268"/>
    </row>
    <row r="106" spans="1:24" ht="13.5" customHeight="1" outlineLevel="1">
      <c r="A106" s="339"/>
      <c r="B106" s="340"/>
      <c r="C106" s="521"/>
      <c r="D106" s="386" t="str">
        <f>'Перв. скв '!D106</f>
        <v>393,7 мм долото для бурения под направление (долото+сервис)</v>
      </c>
      <c r="E106" s="392">
        <f>'Перв. скв '!E106</f>
        <v>0</v>
      </c>
      <c r="F106" s="374" t="str">
        <f>'Перв. скв '!F106</f>
        <v>м</v>
      </c>
      <c r="G106" s="338">
        <f>'Перв. скв '!G106</f>
        <v>168.57323400065638</v>
      </c>
      <c r="H106" s="33"/>
      <c r="I106" s="33"/>
      <c r="J106" s="33"/>
      <c r="K106" s="33"/>
      <c r="L106" s="33"/>
      <c r="M106" s="33"/>
      <c r="N106" s="33"/>
      <c r="O106" s="296">
        <f t="shared" si="27"/>
        <v>0</v>
      </c>
      <c r="P106" s="296">
        <f t="shared" si="28"/>
        <v>0</v>
      </c>
      <c r="Q106" s="296">
        <f t="shared" si="29"/>
        <v>0</v>
      </c>
      <c r="R106" s="296">
        <f t="shared" si="30"/>
        <v>0</v>
      </c>
      <c r="S106" s="296">
        <f t="shared" si="31"/>
        <v>0</v>
      </c>
      <c r="T106" s="297">
        <f t="shared" ref="T106:T111" si="35">M106*G106</f>
        <v>0</v>
      </c>
      <c r="U106" s="296">
        <f t="shared" si="32"/>
        <v>0</v>
      </c>
      <c r="V106" s="298">
        <f t="shared" si="33"/>
        <v>0</v>
      </c>
      <c r="W106" s="299">
        <f>SUM(O106:U106)</f>
        <v>0</v>
      </c>
      <c r="X106" s="268"/>
    </row>
    <row r="107" spans="1:24" ht="13.5" customHeight="1" outlineLevel="1">
      <c r="A107" s="339"/>
      <c r="B107" s="340"/>
      <c r="C107" s="521"/>
      <c r="D107" s="386" t="str">
        <f>'Перв. скв '!D107</f>
        <v>295,3 мм долото для бурения под кондуктор (долото+сервис)</v>
      </c>
      <c r="E107" s="392">
        <f>'Перв. скв '!E107</f>
        <v>0</v>
      </c>
      <c r="F107" s="374" t="str">
        <f>'Перв. скв '!F107</f>
        <v>м</v>
      </c>
      <c r="G107" s="338">
        <f>'Перв. скв '!G107</f>
        <v>168.57323400065638</v>
      </c>
      <c r="H107" s="33"/>
      <c r="I107" s="33"/>
      <c r="J107" s="33"/>
      <c r="K107" s="33"/>
      <c r="L107" s="33"/>
      <c r="M107" s="33"/>
      <c r="N107" s="33"/>
      <c r="O107" s="296">
        <f t="shared" si="27"/>
        <v>0</v>
      </c>
      <c r="P107" s="296">
        <f t="shared" si="28"/>
        <v>0</v>
      </c>
      <c r="Q107" s="296">
        <f t="shared" si="29"/>
        <v>0</v>
      </c>
      <c r="R107" s="296">
        <f t="shared" si="30"/>
        <v>0</v>
      </c>
      <c r="S107" s="296">
        <f t="shared" si="31"/>
        <v>0</v>
      </c>
      <c r="T107" s="297">
        <f t="shared" si="35"/>
        <v>0</v>
      </c>
      <c r="U107" s="296">
        <f t="shared" si="32"/>
        <v>0</v>
      </c>
      <c r="V107" s="298">
        <f t="shared" si="33"/>
        <v>0</v>
      </c>
      <c r="W107" s="299">
        <f t="shared" si="34"/>
        <v>0</v>
      </c>
      <c r="X107" s="268"/>
    </row>
    <row r="108" spans="1:24" ht="13.5" customHeight="1" outlineLevel="1">
      <c r="A108" s="339"/>
      <c r="B108" s="340"/>
      <c r="C108" s="521"/>
      <c r="D108" s="386" t="str">
        <f>'Перв. скв '!D108</f>
        <v>220,7 мм долото для бурения эксплуатационную колонну (долото+сервис)</v>
      </c>
      <c r="E108" s="392">
        <f>'Перв. скв '!E108</f>
        <v>0</v>
      </c>
      <c r="F108" s="374" t="str">
        <f>'Перв. скв '!F108</f>
        <v>м</v>
      </c>
      <c r="G108" s="338">
        <f>'Перв. скв '!G108</f>
        <v>168.57323400065638</v>
      </c>
      <c r="H108" s="33"/>
      <c r="I108" s="33"/>
      <c r="J108" s="33"/>
      <c r="K108" s="33"/>
      <c r="L108" s="33"/>
      <c r="M108" s="33"/>
      <c r="N108" s="33"/>
      <c r="O108" s="296">
        <f t="shared" si="27"/>
        <v>0</v>
      </c>
      <c r="P108" s="296">
        <f t="shared" si="28"/>
        <v>0</v>
      </c>
      <c r="Q108" s="296">
        <f t="shared" si="29"/>
        <v>0</v>
      </c>
      <c r="R108" s="296">
        <f t="shared" si="30"/>
        <v>0</v>
      </c>
      <c r="S108" s="296">
        <f t="shared" si="31"/>
        <v>0</v>
      </c>
      <c r="T108" s="297">
        <f t="shared" si="35"/>
        <v>0</v>
      </c>
      <c r="U108" s="296">
        <f t="shared" si="32"/>
        <v>0</v>
      </c>
      <c r="V108" s="298">
        <f t="shared" si="33"/>
        <v>0</v>
      </c>
      <c r="W108" s="299">
        <f t="shared" si="34"/>
        <v>0</v>
      </c>
      <c r="X108" s="268"/>
    </row>
    <row r="109" spans="1:24" ht="13.5" customHeight="1" outlineLevel="1">
      <c r="A109" s="339"/>
      <c r="B109" s="340"/>
      <c r="C109" s="521"/>
      <c r="D109" s="386" t="str">
        <f>'Перв. скв '!D109</f>
        <v>_________  мм долото для бурения под хвостовик (долото+сервис)</v>
      </c>
      <c r="E109" s="392">
        <f>'Перв. скв '!E109</f>
        <v>0</v>
      </c>
      <c r="F109" s="374" t="str">
        <f>'Перв. скв '!F109</f>
        <v>м</v>
      </c>
      <c r="G109" s="338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6">
        <f t="shared" si="27"/>
        <v>0</v>
      </c>
      <c r="P109" s="296">
        <f t="shared" si="28"/>
        <v>0</v>
      </c>
      <c r="Q109" s="296">
        <f t="shared" si="29"/>
        <v>0</v>
      </c>
      <c r="R109" s="296">
        <f t="shared" si="30"/>
        <v>0</v>
      </c>
      <c r="S109" s="296">
        <f t="shared" si="31"/>
        <v>0</v>
      </c>
      <c r="T109" s="297">
        <f t="shared" si="35"/>
        <v>0</v>
      </c>
      <c r="U109" s="296">
        <f t="shared" si="32"/>
        <v>0</v>
      </c>
      <c r="V109" s="298">
        <f t="shared" si="33"/>
        <v>0</v>
      </c>
      <c r="W109" s="299">
        <f t="shared" si="34"/>
        <v>0</v>
      </c>
      <c r="X109" s="268"/>
    </row>
    <row r="110" spans="1:24" ht="13.5" customHeight="1" outlineLevel="1">
      <c r="A110" s="339"/>
      <c r="B110" s="340"/>
      <c r="C110" s="521"/>
      <c r="D110" s="386" t="str">
        <f>'Перв. скв '!D110</f>
        <v>_________  мм долото для бурения (долото+сервис)</v>
      </c>
      <c r="E110" s="392">
        <f>'Перв. скв '!E110</f>
        <v>0</v>
      </c>
      <c r="F110" s="374" t="str">
        <f>'Перв. скв '!F110</f>
        <v>м</v>
      </c>
      <c r="G110" s="338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6">
        <f t="shared" si="27"/>
        <v>0</v>
      </c>
      <c r="P110" s="296">
        <f t="shared" si="28"/>
        <v>0</v>
      </c>
      <c r="Q110" s="296">
        <f t="shared" si="29"/>
        <v>0</v>
      </c>
      <c r="R110" s="296">
        <f t="shared" si="30"/>
        <v>0</v>
      </c>
      <c r="S110" s="296">
        <f t="shared" si="31"/>
        <v>0</v>
      </c>
      <c r="T110" s="297">
        <f t="shared" si="35"/>
        <v>0</v>
      </c>
      <c r="U110" s="296">
        <f t="shared" si="32"/>
        <v>0</v>
      </c>
      <c r="V110" s="298">
        <f t="shared" si="33"/>
        <v>0</v>
      </c>
      <c r="W110" s="299">
        <f t="shared" si="34"/>
        <v>0</v>
      </c>
      <c r="X110" s="268"/>
    </row>
    <row r="111" spans="1:24" ht="13.5" customHeight="1" outlineLevel="1">
      <c r="A111" s="339"/>
      <c r="B111" s="340"/>
      <c r="C111" s="521"/>
      <c r="D111" s="386" t="str">
        <f>'Перв. скв '!D111</f>
        <v>Расширитель раздвижной</v>
      </c>
      <c r="E111" s="392">
        <f>'Перв. скв '!E111</f>
        <v>0</v>
      </c>
      <c r="F111" s="374" t="str">
        <f>'Перв. скв '!F111</f>
        <v>м</v>
      </c>
      <c r="G111" s="338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6">
        <f t="shared" si="27"/>
        <v>0</v>
      </c>
      <c r="P111" s="296">
        <f t="shared" si="28"/>
        <v>0</v>
      </c>
      <c r="Q111" s="296">
        <f t="shared" si="29"/>
        <v>0</v>
      </c>
      <c r="R111" s="296">
        <f t="shared" si="30"/>
        <v>0</v>
      </c>
      <c r="S111" s="296">
        <f t="shared" si="31"/>
        <v>0</v>
      </c>
      <c r="T111" s="297">
        <f t="shared" si="35"/>
        <v>0</v>
      </c>
      <c r="U111" s="296">
        <f t="shared" si="32"/>
        <v>0</v>
      </c>
      <c r="V111" s="298">
        <f t="shared" si="33"/>
        <v>0</v>
      </c>
      <c r="W111" s="299">
        <f t="shared" si="34"/>
        <v>0</v>
      </c>
      <c r="X111" s="268"/>
    </row>
    <row r="112" spans="1:24" ht="13.5" customHeight="1" outlineLevel="1">
      <c r="A112" s="339"/>
      <c r="B112" s="340"/>
      <c r="C112" s="521"/>
      <c r="D112" s="386">
        <f>'Перв. скв '!D112</f>
        <v>0</v>
      </c>
      <c r="E112" s="392">
        <f>'Перв. скв '!E112</f>
        <v>0</v>
      </c>
      <c r="F112" s="374">
        <f>'Перв. скв '!F112</f>
        <v>0</v>
      </c>
      <c r="G112" s="338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6">
        <f t="shared" ref="O112:O119" si="36">H112*G112</f>
        <v>0</v>
      </c>
      <c r="P112" s="296">
        <f t="shared" ref="P112:P119" si="37">I112*G112</f>
        <v>0</v>
      </c>
      <c r="Q112" s="296">
        <f t="shared" ref="Q112:Q119" si="38">J112*G112</f>
        <v>0</v>
      </c>
      <c r="R112" s="296">
        <f t="shared" ref="R112:R119" si="39">K112*G112</f>
        <v>0</v>
      </c>
      <c r="S112" s="296">
        <f t="shared" ref="S112:S119" si="40">L112*G112</f>
        <v>0</v>
      </c>
      <c r="T112" s="297">
        <f t="shared" ref="T112:T119" si="41">M112*G112</f>
        <v>0</v>
      </c>
      <c r="U112" s="296">
        <f t="shared" ref="U112:U119" si="42">N112*G112</f>
        <v>0</v>
      </c>
      <c r="V112" s="298">
        <f t="shared" ref="V112:V119" si="43">SUM(H112:N112)</f>
        <v>0</v>
      </c>
      <c r="W112" s="299">
        <f t="shared" ref="W112:W119" si="44">SUM(O112:U112)</f>
        <v>0</v>
      </c>
      <c r="X112" s="268"/>
    </row>
    <row r="113" spans="1:24" ht="13.5" customHeight="1" outlineLevel="1">
      <c r="A113" s="339"/>
      <c r="B113" s="340"/>
      <c r="C113" s="521"/>
      <c r="D113" s="386">
        <f>'Перв. скв '!D113</f>
        <v>0</v>
      </c>
      <c r="E113" s="392">
        <f>'Перв. скв '!E113</f>
        <v>0</v>
      </c>
      <c r="F113" s="374">
        <f>'Перв. скв '!F113</f>
        <v>0</v>
      </c>
      <c r="G113" s="338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6">
        <f t="shared" si="36"/>
        <v>0</v>
      </c>
      <c r="P113" s="296">
        <f t="shared" si="37"/>
        <v>0</v>
      </c>
      <c r="Q113" s="296">
        <f t="shared" si="38"/>
        <v>0</v>
      </c>
      <c r="R113" s="296">
        <f t="shared" si="39"/>
        <v>0</v>
      </c>
      <c r="S113" s="296">
        <f t="shared" si="40"/>
        <v>0</v>
      </c>
      <c r="T113" s="297">
        <f t="shared" si="41"/>
        <v>0</v>
      </c>
      <c r="U113" s="296">
        <f t="shared" si="42"/>
        <v>0</v>
      </c>
      <c r="V113" s="298">
        <f t="shared" si="43"/>
        <v>0</v>
      </c>
      <c r="W113" s="299">
        <f t="shared" si="44"/>
        <v>0</v>
      </c>
      <c r="X113" s="268"/>
    </row>
    <row r="114" spans="1:24" ht="13.5" customHeight="1" outlineLevel="1">
      <c r="A114" s="339"/>
      <c r="B114" s="340"/>
      <c r="C114" s="521"/>
      <c r="D114" s="386">
        <f>'Перв. скв '!D114</f>
        <v>0</v>
      </c>
      <c r="E114" s="392">
        <f>'Перв. скв '!E114</f>
        <v>0</v>
      </c>
      <c r="F114" s="374">
        <f>'Перв. скв '!F114</f>
        <v>0</v>
      </c>
      <c r="G114" s="338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6">
        <f t="shared" si="36"/>
        <v>0</v>
      </c>
      <c r="P114" s="296">
        <f t="shared" si="37"/>
        <v>0</v>
      </c>
      <c r="Q114" s="296">
        <f t="shared" si="38"/>
        <v>0</v>
      </c>
      <c r="R114" s="296">
        <f t="shared" si="39"/>
        <v>0</v>
      </c>
      <c r="S114" s="296">
        <f t="shared" si="40"/>
        <v>0</v>
      </c>
      <c r="T114" s="297">
        <f t="shared" si="41"/>
        <v>0</v>
      </c>
      <c r="U114" s="296">
        <f t="shared" si="42"/>
        <v>0</v>
      </c>
      <c r="V114" s="298">
        <f t="shared" si="43"/>
        <v>0</v>
      </c>
      <c r="W114" s="299">
        <f t="shared" si="44"/>
        <v>0</v>
      </c>
      <c r="X114" s="268"/>
    </row>
    <row r="115" spans="1:24" ht="13.5" customHeight="1" outlineLevel="1">
      <c r="A115" s="339"/>
      <c r="B115" s="340"/>
      <c r="C115" s="521"/>
      <c r="D115" s="386">
        <f>'Перв. скв '!D115</f>
        <v>0</v>
      </c>
      <c r="E115" s="392">
        <f>'Перв. скв '!E115</f>
        <v>0</v>
      </c>
      <c r="F115" s="374">
        <f>'Перв. скв '!F115</f>
        <v>0</v>
      </c>
      <c r="G115" s="338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6">
        <f t="shared" si="36"/>
        <v>0</v>
      </c>
      <c r="P115" s="296">
        <f t="shared" si="37"/>
        <v>0</v>
      </c>
      <c r="Q115" s="296">
        <f t="shared" si="38"/>
        <v>0</v>
      </c>
      <c r="R115" s="296">
        <f t="shared" si="39"/>
        <v>0</v>
      </c>
      <c r="S115" s="296">
        <f t="shared" si="40"/>
        <v>0</v>
      </c>
      <c r="T115" s="297">
        <f t="shared" si="41"/>
        <v>0</v>
      </c>
      <c r="U115" s="296">
        <f t="shared" si="42"/>
        <v>0</v>
      </c>
      <c r="V115" s="298">
        <f t="shared" si="43"/>
        <v>0</v>
      </c>
      <c r="W115" s="299">
        <f t="shared" si="44"/>
        <v>0</v>
      </c>
      <c r="X115" s="268"/>
    </row>
    <row r="116" spans="1:24" ht="13.5" customHeight="1" outlineLevel="1">
      <c r="A116" s="339"/>
      <c r="B116" s="340"/>
      <c r="C116" s="521"/>
      <c r="D116" s="386">
        <f>'Перв. скв '!D116</f>
        <v>0</v>
      </c>
      <c r="E116" s="392">
        <f>'Перв. скв '!E116</f>
        <v>0</v>
      </c>
      <c r="F116" s="374">
        <f>'Перв. скв '!F116</f>
        <v>0</v>
      </c>
      <c r="G116" s="338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6">
        <f t="shared" si="36"/>
        <v>0</v>
      </c>
      <c r="P116" s="296">
        <f t="shared" si="37"/>
        <v>0</v>
      </c>
      <c r="Q116" s="296">
        <f t="shared" si="38"/>
        <v>0</v>
      </c>
      <c r="R116" s="296">
        <f t="shared" si="39"/>
        <v>0</v>
      </c>
      <c r="S116" s="296">
        <f t="shared" si="40"/>
        <v>0</v>
      </c>
      <c r="T116" s="297">
        <f t="shared" si="41"/>
        <v>0</v>
      </c>
      <c r="U116" s="296">
        <f t="shared" si="42"/>
        <v>0</v>
      </c>
      <c r="V116" s="298">
        <f t="shared" si="43"/>
        <v>0</v>
      </c>
      <c r="W116" s="299">
        <f t="shared" si="44"/>
        <v>0</v>
      </c>
      <c r="X116" s="268"/>
    </row>
    <row r="117" spans="1:24" ht="13.5" customHeight="1" outlineLevel="1">
      <c r="A117" s="339"/>
      <c r="B117" s="340"/>
      <c r="C117" s="521"/>
      <c r="D117" s="386">
        <f>'Перв. скв '!D117</f>
        <v>0</v>
      </c>
      <c r="E117" s="392">
        <f>'Перв. скв '!E117</f>
        <v>0</v>
      </c>
      <c r="F117" s="374">
        <f>'Перв. скв '!F117</f>
        <v>0</v>
      </c>
      <c r="G117" s="338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6">
        <f t="shared" si="36"/>
        <v>0</v>
      </c>
      <c r="P117" s="296">
        <f t="shared" si="37"/>
        <v>0</v>
      </c>
      <c r="Q117" s="296">
        <f t="shared" si="38"/>
        <v>0</v>
      </c>
      <c r="R117" s="296">
        <f t="shared" si="39"/>
        <v>0</v>
      </c>
      <c r="S117" s="296">
        <f t="shared" si="40"/>
        <v>0</v>
      </c>
      <c r="T117" s="297">
        <f t="shared" si="41"/>
        <v>0</v>
      </c>
      <c r="U117" s="296">
        <f t="shared" si="42"/>
        <v>0</v>
      </c>
      <c r="V117" s="298">
        <f t="shared" si="43"/>
        <v>0</v>
      </c>
      <c r="W117" s="299">
        <f t="shared" si="44"/>
        <v>0</v>
      </c>
      <c r="X117" s="268"/>
    </row>
    <row r="118" spans="1:24" ht="13.5" customHeight="1" outlineLevel="1">
      <c r="A118" s="339"/>
      <c r="B118" s="340"/>
      <c r="C118" s="521"/>
      <c r="D118" s="386">
        <f>'Перв. скв '!D118</f>
        <v>0</v>
      </c>
      <c r="E118" s="392">
        <f>'Перв. скв '!E118</f>
        <v>0</v>
      </c>
      <c r="F118" s="374">
        <f>'Перв. скв '!F118</f>
        <v>0</v>
      </c>
      <c r="G118" s="338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6">
        <f t="shared" si="36"/>
        <v>0</v>
      </c>
      <c r="P118" s="296">
        <f t="shared" si="37"/>
        <v>0</v>
      </c>
      <c r="Q118" s="296">
        <f t="shared" si="38"/>
        <v>0</v>
      </c>
      <c r="R118" s="296">
        <f t="shared" si="39"/>
        <v>0</v>
      </c>
      <c r="S118" s="296">
        <f t="shared" si="40"/>
        <v>0</v>
      </c>
      <c r="T118" s="297">
        <f t="shared" si="41"/>
        <v>0</v>
      </c>
      <c r="U118" s="296">
        <f t="shared" si="42"/>
        <v>0</v>
      </c>
      <c r="V118" s="298">
        <f t="shared" si="43"/>
        <v>0</v>
      </c>
      <c r="W118" s="299">
        <f t="shared" si="44"/>
        <v>0</v>
      </c>
      <c r="X118" s="268"/>
    </row>
    <row r="119" spans="1:24" ht="13.5" customHeight="1" outlineLevel="1" thickBot="1">
      <c r="A119" s="339"/>
      <c r="B119" s="340"/>
      <c r="C119" s="522"/>
      <c r="D119" s="393">
        <f>'Перв. скв '!D119</f>
        <v>0</v>
      </c>
      <c r="E119" s="392">
        <f>'Перв. скв '!E119</f>
        <v>0</v>
      </c>
      <c r="F119" s="394">
        <f>'Перв. скв '!F119</f>
        <v>0</v>
      </c>
      <c r="G119" s="342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6">
        <f t="shared" si="36"/>
        <v>0</v>
      </c>
      <c r="P119" s="296">
        <f t="shared" si="37"/>
        <v>0</v>
      </c>
      <c r="Q119" s="296">
        <f t="shared" si="38"/>
        <v>0</v>
      </c>
      <c r="R119" s="296">
        <f t="shared" si="39"/>
        <v>0</v>
      </c>
      <c r="S119" s="296">
        <f t="shared" si="40"/>
        <v>0</v>
      </c>
      <c r="T119" s="297">
        <f t="shared" si="41"/>
        <v>0</v>
      </c>
      <c r="U119" s="296">
        <f t="shared" si="42"/>
        <v>0</v>
      </c>
      <c r="V119" s="298">
        <f t="shared" si="43"/>
        <v>0</v>
      </c>
      <c r="W119" s="299">
        <f t="shared" si="44"/>
        <v>0</v>
      </c>
      <c r="X119" s="268"/>
    </row>
    <row r="120" spans="1:24" s="161" customFormat="1" ht="15.75" customHeight="1" thickTop="1" thickBot="1">
      <c r="A120" s="219"/>
      <c r="B120" s="246"/>
      <c r="C120" s="473" t="s">
        <v>192</v>
      </c>
      <c r="D120" s="513"/>
      <c r="E120" s="474"/>
      <c r="F120" s="513"/>
      <c r="G120" s="513"/>
      <c r="H120" s="474"/>
      <c r="I120" s="474"/>
      <c r="J120" s="474"/>
      <c r="K120" s="474"/>
      <c r="L120" s="474"/>
      <c r="M120" s="474"/>
      <c r="N120" s="474"/>
      <c r="O120" s="474"/>
      <c r="P120" s="474"/>
      <c r="Q120" s="474"/>
      <c r="R120" s="474"/>
      <c r="S120" s="474"/>
      <c r="T120" s="474"/>
      <c r="U120" s="474"/>
      <c r="V120" s="474"/>
      <c r="W120" s="527"/>
      <c r="X120" s="274">
        <f>SUM(W122:W144)</f>
        <v>0</v>
      </c>
    </row>
    <row r="121" spans="1:24" s="161" customFormat="1" ht="15.75" outlineLevel="1" thickBot="1">
      <c r="A121" s="348"/>
      <c r="B121" s="347"/>
      <c r="C121" s="349">
        <f>'Перв. скв '!C121</f>
        <v>0</v>
      </c>
      <c r="D121" s="266" t="s">
        <v>162</v>
      </c>
      <c r="E121" s="230"/>
      <c r="F121" s="283"/>
      <c r="G121" s="284"/>
      <c r="H121" s="279"/>
      <c r="I121" s="279"/>
      <c r="J121" s="279"/>
      <c r="K121" s="279"/>
      <c r="L121" s="279"/>
      <c r="M121" s="279"/>
      <c r="N121" s="279"/>
      <c r="O121" s="280"/>
      <c r="P121" s="280"/>
      <c r="Q121" s="280"/>
      <c r="R121" s="280"/>
      <c r="S121" s="280"/>
      <c r="T121" s="280"/>
      <c r="U121" s="280"/>
      <c r="V121" s="281"/>
      <c r="W121" s="282"/>
      <c r="X121" s="268"/>
    </row>
    <row r="122" spans="1:24" ht="15" customHeight="1" outlineLevel="1" thickTop="1">
      <c r="A122" s="341"/>
      <c r="B122" s="340"/>
      <c r="C122" s="52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3" t="str">
        <f>'Перв. скв '!D122</f>
        <v>Ставка работы по ННБ для секции скважин диаметром 393,7 мм.</v>
      </c>
      <c r="E122" s="373">
        <f>'Перв. скв '!E122</f>
        <v>0</v>
      </c>
      <c r="F122" s="371" t="str">
        <f>'Перв. скв '!F122</f>
        <v>сут</v>
      </c>
      <c r="G122" s="74">
        <f>'Перв. скв '!G122</f>
        <v>324000</v>
      </c>
      <c r="H122" s="16"/>
      <c r="I122" s="13"/>
      <c r="J122" s="13"/>
      <c r="K122" s="13"/>
      <c r="L122" s="13"/>
      <c r="M122" s="13"/>
      <c r="N122" s="13"/>
      <c r="O122" s="297">
        <f t="shared" ref="O122:O132" si="45">H122*G122</f>
        <v>0</v>
      </c>
      <c r="P122" s="297">
        <f t="shared" ref="P122:P132" si="46">I122*G122</f>
        <v>0</v>
      </c>
      <c r="Q122" s="297">
        <f t="shared" ref="Q122:Q132" si="47">J122*G122</f>
        <v>0</v>
      </c>
      <c r="R122" s="297">
        <f t="shared" ref="R122:R132" si="48">K122*G122</f>
        <v>0</v>
      </c>
      <c r="S122" s="297">
        <f t="shared" ref="S122:S132" si="49">L122*G122</f>
        <v>0</v>
      </c>
      <c r="T122" s="297">
        <f t="shared" ref="T122:T132" si="50">M122*G122</f>
        <v>0</v>
      </c>
      <c r="U122" s="297">
        <f t="shared" ref="U122:U132" si="51">N122*G122</f>
        <v>0</v>
      </c>
      <c r="V122" s="302">
        <f t="shared" ref="V122:V132" si="52">SUM(H122:N122)</f>
        <v>0</v>
      </c>
      <c r="W122" s="303">
        <f>SUM(O122:U122)</f>
        <v>0</v>
      </c>
      <c r="X122" s="268"/>
    </row>
    <row r="123" spans="1:24" outlineLevel="1">
      <c r="A123" s="341"/>
      <c r="B123" s="340"/>
      <c r="C123" s="521"/>
      <c r="D123" s="386" t="str">
        <f>'Перв. скв '!D123</f>
        <v>Резервная ставка по ННБ для секций скважин диаметром 393,7 мм.</v>
      </c>
      <c r="E123" s="373">
        <f>'Перв. скв '!E123</f>
        <v>0</v>
      </c>
      <c r="F123" s="374" t="str">
        <f>'Перв. скв '!F123</f>
        <v>сут</v>
      </c>
      <c r="G123" s="75">
        <f>'Перв. скв '!G123</f>
        <v>32400</v>
      </c>
      <c r="H123" s="16"/>
      <c r="I123" s="13"/>
      <c r="J123" s="13"/>
      <c r="K123" s="13"/>
      <c r="L123" s="13"/>
      <c r="M123" s="13"/>
      <c r="N123" s="13"/>
      <c r="O123" s="297">
        <f t="shared" si="45"/>
        <v>0</v>
      </c>
      <c r="P123" s="297">
        <f t="shared" si="46"/>
        <v>0</v>
      </c>
      <c r="Q123" s="297">
        <f t="shared" si="47"/>
        <v>0</v>
      </c>
      <c r="R123" s="297">
        <f t="shared" si="48"/>
        <v>0</v>
      </c>
      <c r="S123" s="297">
        <f t="shared" si="49"/>
        <v>0</v>
      </c>
      <c r="T123" s="297">
        <f t="shared" si="50"/>
        <v>0</v>
      </c>
      <c r="U123" s="297">
        <f t="shared" si="51"/>
        <v>0</v>
      </c>
      <c r="V123" s="302">
        <f t="shared" si="52"/>
        <v>0</v>
      </c>
      <c r="W123" s="303">
        <f t="shared" ref="W123:W132" si="53">SUM(O123:U123)</f>
        <v>0</v>
      </c>
      <c r="X123" s="268"/>
    </row>
    <row r="124" spans="1:24" outlineLevel="1">
      <c r="A124" s="341"/>
      <c r="B124" s="340"/>
      <c r="C124" s="521"/>
      <c r="D124" s="386" t="str">
        <f>'Перв. скв '!D124</f>
        <v>Ставка работы по ННБ для секции скважин диаметром 295,3  мм.</v>
      </c>
      <c r="E124" s="373">
        <f>'Перв. скв '!E124</f>
        <v>0</v>
      </c>
      <c r="F124" s="374" t="str">
        <f>'Перв. скв '!F124</f>
        <v>сут</v>
      </c>
      <c r="G124" s="75">
        <f>'Перв. скв '!G124</f>
        <v>335000</v>
      </c>
      <c r="H124" s="16"/>
      <c r="I124" s="13"/>
      <c r="J124" s="13"/>
      <c r="K124" s="13"/>
      <c r="L124" s="13"/>
      <c r="M124" s="13"/>
      <c r="N124" s="13"/>
      <c r="O124" s="297">
        <f t="shared" si="45"/>
        <v>0</v>
      </c>
      <c r="P124" s="297">
        <f t="shared" si="46"/>
        <v>0</v>
      </c>
      <c r="Q124" s="297">
        <f t="shared" si="47"/>
        <v>0</v>
      </c>
      <c r="R124" s="297">
        <f t="shared" si="48"/>
        <v>0</v>
      </c>
      <c r="S124" s="297">
        <f t="shared" si="49"/>
        <v>0</v>
      </c>
      <c r="T124" s="297">
        <f t="shared" si="50"/>
        <v>0</v>
      </c>
      <c r="U124" s="297">
        <f t="shared" si="51"/>
        <v>0</v>
      </c>
      <c r="V124" s="302">
        <f t="shared" si="52"/>
        <v>0</v>
      </c>
      <c r="W124" s="303">
        <f t="shared" si="53"/>
        <v>0</v>
      </c>
      <c r="X124" s="268"/>
    </row>
    <row r="125" spans="1:24" outlineLevel="1">
      <c r="A125" s="341"/>
      <c r="B125" s="340"/>
      <c r="C125" s="521"/>
      <c r="D125" s="386" t="str">
        <f>'Перв. скв '!D125</f>
        <v>Резервная ставка по ННБ для секций скважин диаметром 295,3  мм.</v>
      </c>
      <c r="E125" s="373">
        <f>'Перв. скв '!E125</f>
        <v>0</v>
      </c>
      <c r="F125" s="374" t="str">
        <f>'Перв. скв '!F125</f>
        <v>сут</v>
      </c>
      <c r="G125" s="75">
        <f>'Перв. скв '!G125</f>
        <v>33500</v>
      </c>
      <c r="H125" s="16"/>
      <c r="I125" s="13"/>
      <c r="J125" s="13"/>
      <c r="K125" s="13"/>
      <c r="L125" s="13"/>
      <c r="M125" s="13"/>
      <c r="N125" s="13"/>
      <c r="O125" s="297">
        <f t="shared" si="45"/>
        <v>0</v>
      </c>
      <c r="P125" s="297">
        <f t="shared" si="46"/>
        <v>0</v>
      </c>
      <c r="Q125" s="297">
        <f t="shared" si="47"/>
        <v>0</v>
      </c>
      <c r="R125" s="297">
        <f t="shared" si="48"/>
        <v>0</v>
      </c>
      <c r="S125" s="297">
        <f t="shared" si="49"/>
        <v>0</v>
      </c>
      <c r="T125" s="297">
        <f t="shared" si="50"/>
        <v>0</v>
      </c>
      <c r="U125" s="297">
        <f t="shared" si="51"/>
        <v>0</v>
      </c>
      <c r="V125" s="302">
        <f t="shared" si="52"/>
        <v>0</v>
      </c>
      <c r="W125" s="303">
        <f t="shared" si="53"/>
        <v>0</v>
      </c>
      <c r="X125" s="268"/>
    </row>
    <row r="126" spans="1:24" outlineLevel="1">
      <c r="A126" s="341"/>
      <c r="B126" s="340"/>
      <c r="C126" s="521"/>
      <c r="D126" s="386" t="str">
        <f>'Перв. скв '!D126</f>
        <v>Ставка работы по ННБ для секции скважин диаметром 220,7  мм.</v>
      </c>
      <c r="E126" s="373">
        <f>'Перв. скв '!E126</f>
        <v>0</v>
      </c>
      <c r="F126" s="374" t="str">
        <f>'Перв. скв '!F126</f>
        <v>сут</v>
      </c>
      <c r="G126" s="75">
        <f>'Перв. скв '!G126</f>
        <v>539000</v>
      </c>
      <c r="H126" s="16"/>
      <c r="I126" s="13"/>
      <c r="J126" s="13"/>
      <c r="K126" s="13"/>
      <c r="L126" s="13"/>
      <c r="M126" s="13"/>
      <c r="N126" s="13"/>
      <c r="O126" s="297">
        <f t="shared" si="45"/>
        <v>0</v>
      </c>
      <c r="P126" s="297">
        <f t="shared" si="46"/>
        <v>0</v>
      </c>
      <c r="Q126" s="297">
        <f t="shared" si="47"/>
        <v>0</v>
      </c>
      <c r="R126" s="297">
        <f t="shared" si="48"/>
        <v>0</v>
      </c>
      <c r="S126" s="297">
        <f t="shared" si="49"/>
        <v>0</v>
      </c>
      <c r="T126" s="297">
        <f t="shared" si="50"/>
        <v>0</v>
      </c>
      <c r="U126" s="297">
        <f t="shared" si="51"/>
        <v>0</v>
      </c>
      <c r="V126" s="302">
        <f t="shared" si="52"/>
        <v>0</v>
      </c>
      <c r="W126" s="303">
        <f t="shared" si="53"/>
        <v>0</v>
      </c>
      <c r="X126" s="268"/>
    </row>
    <row r="127" spans="1:24" outlineLevel="1">
      <c r="A127" s="341"/>
      <c r="B127" s="340"/>
      <c r="C127" s="521"/>
      <c r="D127" s="386" t="str">
        <f>'Перв. скв '!D127</f>
        <v>Резервная ставка по ННБ для секций скважин диаметром 220,7  мм.</v>
      </c>
      <c r="E127" s="373">
        <f>'Перв. скв '!E127</f>
        <v>0</v>
      </c>
      <c r="F127" s="374" t="str">
        <f>'Перв. скв '!F127</f>
        <v>сут</v>
      </c>
      <c r="G127" s="75">
        <f>'Перв. скв '!G127</f>
        <v>53900</v>
      </c>
      <c r="H127" s="16"/>
      <c r="I127" s="13"/>
      <c r="J127" s="13"/>
      <c r="K127" s="13"/>
      <c r="L127" s="13"/>
      <c r="M127" s="13"/>
      <c r="N127" s="13"/>
      <c r="O127" s="297">
        <f t="shared" si="45"/>
        <v>0</v>
      </c>
      <c r="P127" s="297">
        <f t="shared" si="46"/>
        <v>0</v>
      </c>
      <c r="Q127" s="297">
        <f t="shared" si="47"/>
        <v>0</v>
      </c>
      <c r="R127" s="297">
        <f t="shared" si="48"/>
        <v>0</v>
      </c>
      <c r="S127" s="297">
        <f t="shared" si="49"/>
        <v>0</v>
      </c>
      <c r="T127" s="297">
        <f t="shared" si="50"/>
        <v>0</v>
      </c>
      <c r="U127" s="297">
        <f t="shared" si="51"/>
        <v>0</v>
      </c>
      <c r="V127" s="302">
        <f t="shared" si="52"/>
        <v>0</v>
      </c>
      <c r="W127" s="303">
        <f t="shared" si="53"/>
        <v>0</v>
      </c>
      <c r="X127" s="268"/>
    </row>
    <row r="128" spans="1:24" outlineLevel="1">
      <c r="A128" s="341"/>
      <c r="B128" s="340"/>
      <c r="C128" s="521"/>
      <c r="D128" s="386" t="str">
        <f>'Перв. скв '!D128</f>
        <v>Ставка работы по ННБ для секции скважин диаметром 220,7  мм.+ГК</v>
      </c>
      <c r="E128" s="373">
        <f>'Перв. скв '!E128</f>
        <v>0</v>
      </c>
      <c r="F128" s="374" t="str">
        <f>'Перв. скв '!F128</f>
        <v>сут</v>
      </c>
      <c r="G128" s="75">
        <f>'Перв. скв '!G128</f>
        <v>948484.7951807233</v>
      </c>
      <c r="H128" s="16"/>
      <c r="I128" s="13"/>
      <c r="J128" s="13"/>
      <c r="K128" s="13"/>
      <c r="L128" s="13"/>
      <c r="M128" s="13"/>
      <c r="N128" s="13"/>
      <c r="O128" s="297">
        <f t="shared" si="45"/>
        <v>0</v>
      </c>
      <c r="P128" s="297">
        <f t="shared" si="46"/>
        <v>0</v>
      </c>
      <c r="Q128" s="297">
        <f t="shared" si="47"/>
        <v>0</v>
      </c>
      <c r="R128" s="297">
        <f t="shared" si="48"/>
        <v>0</v>
      </c>
      <c r="S128" s="297">
        <f t="shared" si="49"/>
        <v>0</v>
      </c>
      <c r="T128" s="297">
        <f t="shared" si="50"/>
        <v>0</v>
      </c>
      <c r="U128" s="297">
        <f t="shared" si="51"/>
        <v>0</v>
      </c>
      <c r="V128" s="302">
        <f t="shared" si="52"/>
        <v>0</v>
      </c>
      <c r="W128" s="303">
        <f t="shared" si="53"/>
        <v>0</v>
      </c>
      <c r="X128" s="268"/>
    </row>
    <row r="129" spans="1:24" outlineLevel="1">
      <c r="A129" s="341"/>
      <c r="B129" s="340"/>
      <c r="C129" s="521"/>
      <c r="D129" s="386" t="str">
        <f>'Перв. скв '!D129</f>
        <v>Ставка работы по ННБ для секции скважин диаметром 155,6  мм.</v>
      </c>
      <c r="E129" s="373">
        <f>'Перв. скв '!E129</f>
        <v>0</v>
      </c>
      <c r="F129" s="374" t="str">
        <f>'Перв. скв '!F129</f>
        <v>сут</v>
      </c>
      <c r="G129" s="75">
        <f>'Перв. скв '!G129</f>
        <v>815000</v>
      </c>
      <c r="H129" s="16"/>
      <c r="I129" s="13"/>
      <c r="J129" s="13"/>
      <c r="K129" s="13"/>
      <c r="L129" s="13"/>
      <c r="M129" s="13"/>
      <c r="N129" s="13"/>
      <c r="O129" s="297">
        <f t="shared" si="45"/>
        <v>0</v>
      </c>
      <c r="P129" s="297">
        <f t="shared" si="46"/>
        <v>0</v>
      </c>
      <c r="Q129" s="297">
        <f t="shared" si="47"/>
        <v>0</v>
      </c>
      <c r="R129" s="297">
        <f t="shared" si="48"/>
        <v>0</v>
      </c>
      <c r="S129" s="297">
        <f t="shared" si="49"/>
        <v>0</v>
      </c>
      <c r="T129" s="297">
        <f t="shared" si="50"/>
        <v>0</v>
      </c>
      <c r="U129" s="297">
        <f t="shared" si="51"/>
        <v>0</v>
      </c>
      <c r="V129" s="302">
        <f t="shared" si="52"/>
        <v>0</v>
      </c>
      <c r="W129" s="303">
        <f t="shared" si="53"/>
        <v>0</v>
      </c>
      <c r="X129" s="268"/>
    </row>
    <row r="130" spans="1:24" outlineLevel="1">
      <c r="A130" s="341"/>
      <c r="B130" s="340"/>
      <c r="C130" s="521"/>
      <c r="D130" s="386" t="str">
        <f>'Перв. скв '!D130</f>
        <v>Резервная ставка по ННБ для секций скважин диаметром 155,6  мм.</v>
      </c>
      <c r="E130" s="373">
        <f>'Перв. скв '!E130</f>
        <v>0</v>
      </c>
      <c r="F130" s="374" t="str">
        <f>'Перв. скв '!F130</f>
        <v>сут</v>
      </c>
      <c r="G130" s="75">
        <f>'Перв. скв '!G130</f>
        <v>121500</v>
      </c>
      <c r="H130" s="16"/>
      <c r="I130" s="13"/>
      <c r="J130" s="13"/>
      <c r="K130" s="13"/>
      <c r="L130" s="13"/>
      <c r="M130" s="13"/>
      <c r="N130" s="13"/>
      <c r="O130" s="297">
        <f t="shared" si="45"/>
        <v>0</v>
      </c>
      <c r="P130" s="297">
        <f t="shared" si="46"/>
        <v>0</v>
      </c>
      <c r="Q130" s="297">
        <f t="shared" si="47"/>
        <v>0</v>
      </c>
      <c r="R130" s="297">
        <f t="shared" si="48"/>
        <v>0</v>
      </c>
      <c r="S130" s="297">
        <f t="shared" si="49"/>
        <v>0</v>
      </c>
      <c r="T130" s="297">
        <f t="shared" si="50"/>
        <v>0</v>
      </c>
      <c r="U130" s="297">
        <f t="shared" si="51"/>
        <v>0</v>
      </c>
      <c r="V130" s="302">
        <f t="shared" si="52"/>
        <v>0</v>
      </c>
      <c r="W130" s="303">
        <f t="shared" si="53"/>
        <v>0</v>
      </c>
      <c r="X130" s="268"/>
    </row>
    <row r="131" spans="1:24" outlineLevel="1">
      <c r="A131" s="341"/>
      <c r="B131" s="340"/>
      <c r="C131" s="521"/>
      <c r="D131" s="386" t="str">
        <f>'Перв. скв '!D131</f>
        <v xml:space="preserve">Мобилизация и демобилизация на объект работ </v>
      </c>
      <c r="E131" s="373">
        <f>'Перв. скв '!E131</f>
        <v>0</v>
      </c>
      <c r="F131" s="374" t="str">
        <f>'Перв. скв '!F131</f>
        <v>операция</v>
      </c>
      <c r="G131" s="75">
        <f>'Перв. скв '!G131</f>
        <v>3577128.6</v>
      </c>
      <c r="H131" s="16"/>
      <c r="I131" s="13"/>
      <c r="J131" s="13"/>
      <c r="K131" s="13"/>
      <c r="L131" s="13"/>
      <c r="M131" s="13"/>
      <c r="N131" s="13"/>
      <c r="O131" s="297">
        <f t="shared" si="45"/>
        <v>0</v>
      </c>
      <c r="P131" s="297">
        <f t="shared" si="46"/>
        <v>0</v>
      </c>
      <c r="Q131" s="297">
        <f t="shared" si="47"/>
        <v>0</v>
      </c>
      <c r="R131" s="297">
        <f t="shared" si="48"/>
        <v>0</v>
      </c>
      <c r="S131" s="297">
        <f t="shared" si="49"/>
        <v>0</v>
      </c>
      <c r="T131" s="297">
        <f t="shared" si="50"/>
        <v>0</v>
      </c>
      <c r="U131" s="297">
        <f t="shared" si="51"/>
        <v>0</v>
      </c>
      <c r="V131" s="302">
        <f t="shared" si="52"/>
        <v>0</v>
      </c>
      <c r="W131" s="303">
        <f t="shared" si="53"/>
        <v>0</v>
      </c>
      <c r="X131" s="268"/>
    </row>
    <row r="132" spans="1:24" outlineLevel="1">
      <c r="A132" s="341"/>
      <c r="B132" s="340"/>
      <c r="C132" s="521"/>
      <c r="D132" s="386">
        <f>'Перв. скв '!D132</f>
        <v>0</v>
      </c>
      <c r="E132" s="373">
        <f>'Перв. скв '!E132</f>
        <v>0</v>
      </c>
      <c r="F132" s="374" t="str">
        <f>'Перв. скв '!F132</f>
        <v>операция</v>
      </c>
      <c r="G132" s="75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7">
        <f t="shared" si="45"/>
        <v>0</v>
      </c>
      <c r="P132" s="297">
        <f t="shared" si="46"/>
        <v>0</v>
      </c>
      <c r="Q132" s="297">
        <f t="shared" si="47"/>
        <v>0</v>
      </c>
      <c r="R132" s="297">
        <f t="shared" si="48"/>
        <v>0</v>
      </c>
      <c r="S132" s="297">
        <f t="shared" si="49"/>
        <v>0</v>
      </c>
      <c r="T132" s="297">
        <f t="shared" si="50"/>
        <v>0</v>
      </c>
      <c r="U132" s="297">
        <f t="shared" si="51"/>
        <v>0</v>
      </c>
      <c r="V132" s="302">
        <f t="shared" si="52"/>
        <v>0</v>
      </c>
      <c r="W132" s="303">
        <f t="shared" si="53"/>
        <v>0</v>
      </c>
      <c r="X132" s="268"/>
    </row>
    <row r="133" spans="1:24" outlineLevel="1">
      <c r="A133" s="341"/>
      <c r="B133" s="340"/>
      <c r="C133" s="521"/>
      <c r="D133" s="386">
        <f>'Перв. скв '!D133</f>
        <v>0</v>
      </c>
      <c r="E133" s="373">
        <f>'Перв. скв '!E133</f>
        <v>0</v>
      </c>
      <c r="F133" s="374">
        <f>'Перв. скв '!F133</f>
        <v>0</v>
      </c>
      <c r="G133" s="75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7">
        <f t="shared" ref="O133:O136" si="54">H133*G133</f>
        <v>0</v>
      </c>
      <c r="P133" s="297">
        <f t="shared" ref="P133:P136" si="55">I133*G133</f>
        <v>0</v>
      </c>
      <c r="Q133" s="297">
        <f t="shared" ref="Q133:Q136" si="56">J133*G133</f>
        <v>0</v>
      </c>
      <c r="R133" s="297">
        <f t="shared" ref="R133:R136" si="57">K133*G133</f>
        <v>0</v>
      </c>
      <c r="S133" s="297">
        <f t="shared" ref="S133:S136" si="58">L133*G133</f>
        <v>0</v>
      </c>
      <c r="T133" s="297">
        <f t="shared" ref="T133:T136" si="59">M133*G133</f>
        <v>0</v>
      </c>
      <c r="U133" s="297">
        <f t="shared" ref="U133:U136" si="60">N133*G133</f>
        <v>0</v>
      </c>
      <c r="V133" s="302">
        <f t="shared" ref="V133:V136" si="61">SUM(H133:N133)</f>
        <v>0</v>
      </c>
      <c r="W133" s="303">
        <f t="shared" ref="W133:W136" si="62">SUM(O133:U133)</f>
        <v>0</v>
      </c>
      <c r="X133" s="268"/>
    </row>
    <row r="134" spans="1:24" outlineLevel="1">
      <c r="A134" s="341"/>
      <c r="B134" s="340"/>
      <c r="C134" s="521"/>
      <c r="D134" s="386">
        <f>'Перв. скв '!D134</f>
        <v>0</v>
      </c>
      <c r="E134" s="373">
        <f>'Перв. скв '!E134</f>
        <v>0</v>
      </c>
      <c r="F134" s="374">
        <f>'Перв. скв '!F134</f>
        <v>0</v>
      </c>
      <c r="G134" s="75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7">
        <f t="shared" ref="O134:O135" si="63">H134*G134</f>
        <v>0</v>
      </c>
      <c r="P134" s="297">
        <f t="shared" ref="P134:P135" si="64">I134*G134</f>
        <v>0</v>
      </c>
      <c r="Q134" s="297">
        <f t="shared" ref="Q134:Q135" si="65">J134*G134</f>
        <v>0</v>
      </c>
      <c r="R134" s="297">
        <f t="shared" ref="R134:R135" si="66">K134*G134</f>
        <v>0</v>
      </c>
      <c r="S134" s="297">
        <f t="shared" ref="S134:S135" si="67">L134*G134</f>
        <v>0</v>
      </c>
      <c r="T134" s="297">
        <f t="shared" ref="T134:T135" si="68">M134*G134</f>
        <v>0</v>
      </c>
      <c r="U134" s="297">
        <f t="shared" ref="U134:U135" si="69">N134*G134</f>
        <v>0</v>
      </c>
      <c r="V134" s="302">
        <f t="shared" ref="V134:V135" si="70">SUM(H134:N134)</f>
        <v>0</v>
      </c>
      <c r="W134" s="303">
        <f t="shared" ref="W134:W135" si="71">SUM(O134:U134)</f>
        <v>0</v>
      </c>
      <c r="X134" s="268"/>
    </row>
    <row r="135" spans="1:24" outlineLevel="1">
      <c r="A135" s="341"/>
      <c r="B135" s="340"/>
      <c r="C135" s="521"/>
      <c r="D135" s="386">
        <f>'Перв. скв '!D135</f>
        <v>0</v>
      </c>
      <c r="E135" s="373">
        <f>'Перв. скв '!E135</f>
        <v>0</v>
      </c>
      <c r="F135" s="374">
        <f>'Перв. скв '!F135</f>
        <v>0</v>
      </c>
      <c r="G135" s="75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7">
        <f t="shared" si="63"/>
        <v>0</v>
      </c>
      <c r="P135" s="297">
        <f t="shared" si="64"/>
        <v>0</v>
      </c>
      <c r="Q135" s="297">
        <f t="shared" si="65"/>
        <v>0</v>
      </c>
      <c r="R135" s="297">
        <f t="shared" si="66"/>
        <v>0</v>
      </c>
      <c r="S135" s="297">
        <f t="shared" si="67"/>
        <v>0</v>
      </c>
      <c r="T135" s="297">
        <f t="shared" si="68"/>
        <v>0</v>
      </c>
      <c r="U135" s="297">
        <f t="shared" si="69"/>
        <v>0</v>
      </c>
      <c r="V135" s="302">
        <f t="shared" si="70"/>
        <v>0</v>
      </c>
      <c r="W135" s="303">
        <f t="shared" si="71"/>
        <v>0</v>
      </c>
      <c r="X135" s="268"/>
    </row>
    <row r="136" spans="1:24" ht="15.75" outlineLevel="1" thickBot="1">
      <c r="A136" s="341"/>
      <c r="B136" s="340"/>
      <c r="C136" s="522"/>
      <c r="D136" s="393">
        <f>'Перв. скв '!D136</f>
        <v>0</v>
      </c>
      <c r="E136" s="373">
        <f>'Перв. скв '!E136</f>
        <v>0</v>
      </c>
      <c r="F136" s="394">
        <f>'Перв. скв '!F136</f>
        <v>0</v>
      </c>
      <c r="G136" s="73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7">
        <f t="shared" si="54"/>
        <v>0</v>
      </c>
      <c r="P136" s="297">
        <f t="shared" si="55"/>
        <v>0</v>
      </c>
      <c r="Q136" s="297">
        <f t="shared" si="56"/>
        <v>0</v>
      </c>
      <c r="R136" s="297">
        <f t="shared" si="57"/>
        <v>0</v>
      </c>
      <c r="S136" s="297">
        <f t="shared" si="58"/>
        <v>0</v>
      </c>
      <c r="T136" s="297">
        <f t="shared" si="59"/>
        <v>0</v>
      </c>
      <c r="U136" s="297">
        <f t="shared" si="60"/>
        <v>0</v>
      </c>
      <c r="V136" s="302">
        <f t="shared" si="61"/>
        <v>0</v>
      </c>
      <c r="W136" s="303">
        <f t="shared" si="62"/>
        <v>0</v>
      </c>
      <c r="X136" s="268"/>
    </row>
    <row r="137" spans="1:24" s="161" customFormat="1" ht="16.5" outlineLevel="1" thickTop="1" thickBot="1">
      <c r="A137" s="348"/>
      <c r="B137" s="347"/>
      <c r="C137" s="349">
        <f>'Перв. скв '!C137</f>
        <v>0</v>
      </c>
      <c r="D137" s="285" t="s">
        <v>162</v>
      </c>
      <c r="E137" s="230"/>
      <c r="F137" s="286"/>
      <c r="G137" s="287"/>
      <c r="H137" s="279"/>
      <c r="I137" s="279"/>
      <c r="J137" s="279"/>
      <c r="K137" s="279"/>
      <c r="L137" s="279"/>
      <c r="M137" s="279"/>
      <c r="N137" s="279"/>
      <c r="O137" s="280"/>
      <c r="P137" s="280"/>
      <c r="Q137" s="280"/>
      <c r="R137" s="280"/>
      <c r="S137" s="280"/>
      <c r="T137" s="280"/>
      <c r="U137" s="280"/>
      <c r="V137" s="281"/>
      <c r="W137" s="282"/>
      <c r="X137" s="268"/>
    </row>
    <row r="138" spans="1:24" ht="15" customHeight="1" outlineLevel="1" thickTop="1">
      <c r="A138" s="341"/>
      <c r="B138" s="340"/>
      <c r="C138" s="52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3" t="str">
        <f>'Перв. скв '!D138</f>
        <v>Операционная ставка в режиме работы</v>
      </c>
      <c r="E138" s="373">
        <f>'Перв. скв '!E138</f>
        <v>0</v>
      </c>
      <c r="F138" s="371" t="str">
        <f>'Перв. скв '!F138</f>
        <v>сут</v>
      </c>
      <c r="G138" s="74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7">
        <f t="shared" ref="O138:O144" si="72">H138*G138</f>
        <v>0</v>
      </c>
      <c r="P138" s="297">
        <f t="shared" ref="P138:P144" si="73">I138*G138</f>
        <v>0</v>
      </c>
      <c r="Q138" s="297">
        <f t="shared" ref="Q138:Q144" si="74">J138*G138</f>
        <v>0</v>
      </c>
      <c r="R138" s="297">
        <f t="shared" ref="R138:R144" si="75">K138*G138</f>
        <v>0</v>
      </c>
      <c r="S138" s="297">
        <f t="shared" ref="S138:S144" si="76">L138*G138</f>
        <v>0</v>
      </c>
      <c r="T138" s="297">
        <f t="shared" ref="T138:T144" si="77">M138*G138</f>
        <v>0</v>
      </c>
      <c r="U138" s="297">
        <f t="shared" ref="U138:U144" si="78">N138*G138</f>
        <v>0</v>
      </c>
      <c r="V138" s="302">
        <f t="shared" ref="V138:V144" si="79">SUM(H138:N138)</f>
        <v>0</v>
      </c>
      <c r="W138" s="303">
        <f t="shared" ref="W138:W144" si="80">SUM(O138:U138)</f>
        <v>0</v>
      </c>
      <c r="X138" s="268"/>
    </row>
    <row r="139" spans="1:24" outlineLevel="1">
      <c r="A139" s="341"/>
      <c r="B139" s="340"/>
      <c r="C139" s="521"/>
      <c r="D139" s="386" t="str">
        <f>'Перв. скв '!D139</f>
        <v>Операционная ставка в режиме ожидания</v>
      </c>
      <c r="E139" s="373">
        <f>'Перв. скв '!E139</f>
        <v>0</v>
      </c>
      <c r="F139" s="374" t="str">
        <f>'Перв. скв '!F139</f>
        <v>сут</v>
      </c>
      <c r="G139" s="75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7">
        <f t="shared" si="72"/>
        <v>0</v>
      </c>
      <c r="P139" s="297">
        <f t="shared" si="73"/>
        <v>0</v>
      </c>
      <c r="Q139" s="297">
        <f t="shared" si="74"/>
        <v>0</v>
      </c>
      <c r="R139" s="297">
        <f t="shared" si="75"/>
        <v>0</v>
      </c>
      <c r="S139" s="297">
        <f t="shared" si="76"/>
        <v>0</v>
      </c>
      <c r="T139" s="297">
        <f t="shared" si="77"/>
        <v>0</v>
      </c>
      <c r="U139" s="297">
        <f t="shared" si="78"/>
        <v>0</v>
      </c>
      <c r="V139" s="302">
        <f t="shared" si="79"/>
        <v>0</v>
      </c>
      <c r="W139" s="303">
        <f t="shared" si="80"/>
        <v>0</v>
      </c>
      <c r="X139" s="268"/>
    </row>
    <row r="140" spans="1:24" outlineLevel="1">
      <c r="A140" s="341"/>
      <c r="B140" s="340"/>
      <c r="C140" s="521"/>
      <c r="D140" s="386" t="str">
        <f>'Перв. скв '!D140</f>
        <v>Гамма -каротаж и сопротивление в режиме записи</v>
      </c>
      <c r="E140" s="373">
        <f>'Перв. скв '!E140</f>
        <v>0</v>
      </c>
      <c r="F140" s="374" t="str">
        <f>'Перв. скв '!F140</f>
        <v>сут</v>
      </c>
      <c r="G140" s="75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7">
        <f t="shared" si="72"/>
        <v>0</v>
      </c>
      <c r="P140" s="297">
        <f t="shared" si="73"/>
        <v>0</v>
      </c>
      <c r="Q140" s="297">
        <f t="shared" si="74"/>
        <v>0</v>
      </c>
      <c r="R140" s="297">
        <f t="shared" si="75"/>
        <v>0</v>
      </c>
      <c r="S140" s="297">
        <f t="shared" si="76"/>
        <v>0</v>
      </c>
      <c r="T140" s="297">
        <f t="shared" si="77"/>
        <v>0</v>
      </c>
      <c r="U140" s="297">
        <f t="shared" si="78"/>
        <v>0</v>
      </c>
      <c r="V140" s="302">
        <f t="shared" si="79"/>
        <v>0</v>
      </c>
      <c r="W140" s="303">
        <f t="shared" si="80"/>
        <v>0</v>
      </c>
      <c r="X140" s="268"/>
    </row>
    <row r="141" spans="1:24" outlineLevel="1">
      <c r="A141" s="341"/>
      <c r="B141" s="340"/>
      <c r="C141" s="521"/>
      <c r="D141" s="386" t="str">
        <f>'Перв. скв '!D141</f>
        <v>Гамма -каротаж и сопротивление в режиме реаьного времени</v>
      </c>
      <c r="E141" s="373">
        <f>'Перв. скв '!E141</f>
        <v>0</v>
      </c>
      <c r="F141" s="374" t="str">
        <f>'Перв. скв '!F141</f>
        <v>сут</v>
      </c>
      <c r="G141" s="75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7">
        <f t="shared" si="72"/>
        <v>0</v>
      </c>
      <c r="P141" s="297">
        <f t="shared" si="73"/>
        <v>0</v>
      </c>
      <c r="Q141" s="297">
        <f t="shared" si="74"/>
        <v>0</v>
      </c>
      <c r="R141" s="297">
        <f t="shared" si="75"/>
        <v>0</v>
      </c>
      <c r="S141" s="297">
        <f t="shared" si="76"/>
        <v>0</v>
      </c>
      <c r="T141" s="297">
        <f t="shared" si="77"/>
        <v>0</v>
      </c>
      <c r="U141" s="297">
        <f t="shared" si="78"/>
        <v>0</v>
      </c>
      <c r="V141" s="302">
        <f t="shared" si="79"/>
        <v>0</v>
      </c>
      <c r="W141" s="303">
        <f t="shared" si="80"/>
        <v>0</v>
      </c>
      <c r="X141" s="268"/>
    </row>
    <row r="142" spans="1:24" outlineLevel="1">
      <c r="A142" s="341"/>
      <c r="B142" s="340"/>
      <c r="C142" s="521"/>
      <c r="D142" s="386" t="str">
        <f>'Перв. скв '!D142</f>
        <v>Гамма -каротаж в режиме записи</v>
      </c>
      <c r="E142" s="373">
        <f>'Перв. скв '!E142</f>
        <v>0</v>
      </c>
      <c r="F142" s="374" t="str">
        <f>'Перв. скв '!F142</f>
        <v>сут</v>
      </c>
      <c r="G142" s="75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7">
        <f t="shared" si="72"/>
        <v>0</v>
      </c>
      <c r="P142" s="297">
        <f t="shared" si="73"/>
        <v>0</v>
      </c>
      <c r="Q142" s="297">
        <f t="shared" si="74"/>
        <v>0</v>
      </c>
      <c r="R142" s="297">
        <f t="shared" si="75"/>
        <v>0</v>
      </c>
      <c r="S142" s="297">
        <f t="shared" si="76"/>
        <v>0</v>
      </c>
      <c r="T142" s="297">
        <f t="shared" si="77"/>
        <v>0</v>
      </c>
      <c r="U142" s="297">
        <f t="shared" si="78"/>
        <v>0</v>
      </c>
      <c r="V142" s="302">
        <f t="shared" si="79"/>
        <v>0</v>
      </c>
      <c r="W142" s="303">
        <f t="shared" si="80"/>
        <v>0</v>
      </c>
      <c r="X142" s="268"/>
    </row>
    <row r="143" spans="1:24" outlineLevel="1">
      <c r="A143" s="341"/>
      <c r="B143" s="340"/>
      <c r="C143" s="521"/>
      <c r="D143" s="386" t="str">
        <f>'Перв. скв '!D143</f>
        <v>Гамма -каротаж в режиме реаьного времени</v>
      </c>
      <c r="E143" s="373">
        <f>'Перв. скв '!E143</f>
        <v>0</v>
      </c>
      <c r="F143" s="374" t="str">
        <f>'Перв. скв '!F143</f>
        <v>сут</v>
      </c>
      <c r="G143" s="75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7">
        <f t="shared" si="72"/>
        <v>0</v>
      </c>
      <c r="P143" s="297">
        <f t="shared" si="73"/>
        <v>0</v>
      </c>
      <c r="Q143" s="297">
        <f t="shared" si="74"/>
        <v>0</v>
      </c>
      <c r="R143" s="297">
        <f t="shared" si="75"/>
        <v>0</v>
      </c>
      <c r="S143" s="297">
        <f t="shared" si="76"/>
        <v>0</v>
      </c>
      <c r="T143" s="297">
        <f t="shared" si="77"/>
        <v>0</v>
      </c>
      <c r="U143" s="297">
        <f t="shared" si="78"/>
        <v>0</v>
      </c>
      <c r="V143" s="302">
        <f t="shared" si="79"/>
        <v>0</v>
      </c>
      <c r="W143" s="303">
        <f t="shared" si="80"/>
        <v>0</v>
      </c>
      <c r="X143" s="268"/>
    </row>
    <row r="144" spans="1:24" outlineLevel="1">
      <c r="A144" s="341"/>
      <c r="B144" s="340"/>
      <c r="C144" s="521"/>
      <c r="D144" s="386" t="str">
        <f>'Перв. скв '!D144</f>
        <v>Прочее</v>
      </c>
      <c r="E144" s="373">
        <f>'Перв. скв '!E144</f>
        <v>0</v>
      </c>
      <c r="F144" s="374" t="str">
        <f>'Перв. скв '!F144</f>
        <v>сут</v>
      </c>
      <c r="G144" s="75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7">
        <f t="shared" si="72"/>
        <v>0</v>
      </c>
      <c r="P144" s="297">
        <f t="shared" si="73"/>
        <v>0</v>
      </c>
      <c r="Q144" s="297">
        <f t="shared" si="74"/>
        <v>0</v>
      </c>
      <c r="R144" s="297">
        <f t="shared" si="75"/>
        <v>0</v>
      </c>
      <c r="S144" s="297">
        <f t="shared" si="76"/>
        <v>0</v>
      </c>
      <c r="T144" s="297">
        <f t="shared" si="77"/>
        <v>0</v>
      </c>
      <c r="U144" s="297">
        <f t="shared" si="78"/>
        <v>0</v>
      </c>
      <c r="V144" s="302">
        <f t="shared" si="79"/>
        <v>0</v>
      </c>
      <c r="W144" s="303">
        <f t="shared" si="80"/>
        <v>0</v>
      </c>
      <c r="X144" s="268"/>
    </row>
    <row r="145" spans="1:24" outlineLevel="1">
      <c r="A145" s="341"/>
      <c r="B145" s="340"/>
      <c r="C145" s="521"/>
      <c r="D145" s="386">
        <f>'Перв. скв '!D145</f>
        <v>0</v>
      </c>
      <c r="E145" s="373">
        <f>'Перв. скв '!E145</f>
        <v>0</v>
      </c>
      <c r="F145" s="374">
        <f>'Перв. скв '!F145</f>
        <v>0</v>
      </c>
      <c r="G145" s="75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7">
        <f t="shared" ref="O145:O152" si="81">H145*G145</f>
        <v>0</v>
      </c>
      <c r="P145" s="297">
        <f t="shared" ref="P145:P152" si="82">I145*G145</f>
        <v>0</v>
      </c>
      <c r="Q145" s="297">
        <f t="shared" ref="Q145:Q152" si="83">J145*G145</f>
        <v>0</v>
      </c>
      <c r="R145" s="297">
        <f t="shared" ref="R145:R152" si="84">K145*G145</f>
        <v>0</v>
      </c>
      <c r="S145" s="297">
        <f t="shared" ref="S145:S152" si="85">L145*G145</f>
        <v>0</v>
      </c>
      <c r="T145" s="297">
        <f t="shared" ref="T145:T152" si="86">M145*G145</f>
        <v>0</v>
      </c>
      <c r="U145" s="297">
        <f t="shared" ref="U145:U152" si="87">N145*G145</f>
        <v>0</v>
      </c>
      <c r="V145" s="302">
        <f t="shared" ref="V145:V152" si="88">SUM(H145:N145)</f>
        <v>0</v>
      </c>
      <c r="W145" s="303">
        <f t="shared" ref="W145:W152" si="89">SUM(O145:U145)</f>
        <v>0</v>
      </c>
      <c r="X145" s="268"/>
    </row>
    <row r="146" spans="1:24" outlineLevel="1">
      <c r="A146" s="341"/>
      <c r="B146" s="340"/>
      <c r="C146" s="521"/>
      <c r="D146" s="386">
        <f>'Перв. скв '!D146</f>
        <v>0</v>
      </c>
      <c r="E146" s="373">
        <f>'Перв. скв '!E146</f>
        <v>0</v>
      </c>
      <c r="F146" s="374">
        <f>'Перв. скв '!F146</f>
        <v>0</v>
      </c>
      <c r="G146" s="75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7">
        <f t="shared" si="81"/>
        <v>0</v>
      </c>
      <c r="P146" s="297">
        <f t="shared" si="82"/>
        <v>0</v>
      </c>
      <c r="Q146" s="297">
        <f t="shared" si="83"/>
        <v>0</v>
      </c>
      <c r="R146" s="297">
        <f t="shared" si="84"/>
        <v>0</v>
      </c>
      <c r="S146" s="297">
        <f t="shared" si="85"/>
        <v>0</v>
      </c>
      <c r="T146" s="297">
        <f t="shared" si="86"/>
        <v>0</v>
      </c>
      <c r="U146" s="297">
        <f t="shared" si="87"/>
        <v>0</v>
      </c>
      <c r="V146" s="302">
        <f t="shared" si="88"/>
        <v>0</v>
      </c>
      <c r="W146" s="303">
        <f t="shared" si="89"/>
        <v>0</v>
      </c>
      <c r="X146" s="268"/>
    </row>
    <row r="147" spans="1:24" outlineLevel="1">
      <c r="A147" s="341"/>
      <c r="B147" s="340"/>
      <c r="C147" s="521"/>
      <c r="D147" s="386">
        <f>'Перв. скв '!D147</f>
        <v>0</v>
      </c>
      <c r="E147" s="373">
        <f>'Перв. скв '!E147</f>
        <v>0</v>
      </c>
      <c r="F147" s="374">
        <f>'Перв. скв '!F147</f>
        <v>0</v>
      </c>
      <c r="G147" s="75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7">
        <f t="shared" si="81"/>
        <v>0</v>
      </c>
      <c r="P147" s="297">
        <f t="shared" si="82"/>
        <v>0</v>
      </c>
      <c r="Q147" s="297">
        <f t="shared" si="83"/>
        <v>0</v>
      </c>
      <c r="R147" s="297">
        <f t="shared" si="84"/>
        <v>0</v>
      </c>
      <c r="S147" s="297">
        <f t="shared" si="85"/>
        <v>0</v>
      </c>
      <c r="T147" s="297">
        <f t="shared" si="86"/>
        <v>0</v>
      </c>
      <c r="U147" s="297">
        <f t="shared" si="87"/>
        <v>0</v>
      </c>
      <c r="V147" s="302">
        <f t="shared" si="88"/>
        <v>0</v>
      </c>
      <c r="W147" s="303">
        <f t="shared" si="89"/>
        <v>0</v>
      </c>
      <c r="X147" s="268"/>
    </row>
    <row r="148" spans="1:24" outlineLevel="1">
      <c r="A148" s="341"/>
      <c r="B148" s="340"/>
      <c r="C148" s="521"/>
      <c r="D148" s="386">
        <f>'Перв. скв '!D148</f>
        <v>0</v>
      </c>
      <c r="E148" s="373">
        <f>'Перв. скв '!E148</f>
        <v>0</v>
      </c>
      <c r="F148" s="374">
        <f>'Перв. скв '!F148</f>
        <v>0</v>
      </c>
      <c r="G148" s="75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7">
        <f t="shared" si="81"/>
        <v>0</v>
      </c>
      <c r="P148" s="297">
        <f t="shared" si="82"/>
        <v>0</v>
      </c>
      <c r="Q148" s="297">
        <f t="shared" si="83"/>
        <v>0</v>
      </c>
      <c r="R148" s="297">
        <f t="shared" si="84"/>
        <v>0</v>
      </c>
      <c r="S148" s="297">
        <f t="shared" si="85"/>
        <v>0</v>
      </c>
      <c r="T148" s="297">
        <f t="shared" si="86"/>
        <v>0</v>
      </c>
      <c r="U148" s="297">
        <f t="shared" si="87"/>
        <v>0</v>
      </c>
      <c r="V148" s="302">
        <f t="shared" si="88"/>
        <v>0</v>
      </c>
      <c r="W148" s="303">
        <f t="shared" si="89"/>
        <v>0</v>
      </c>
      <c r="X148" s="268"/>
    </row>
    <row r="149" spans="1:24" outlineLevel="1">
      <c r="A149" s="341"/>
      <c r="B149" s="340"/>
      <c r="C149" s="521"/>
      <c r="D149" s="386">
        <f>'Перв. скв '!D149</f>
        <v>0</v>
      </c>
      <c r="E149" s="373">
        <f>'Перв. скв '!E149</f>
        <v>0</v>
      </c>
      <c r="F149" s="374">
        <f>'Перв. скв '!F149</f>
        <v>0</v>
      </c>
      <c r="G149" s="75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7">
        <f t="shared" si="81"/>
        <v>0</v>
      </c>
      <c r="P149" s="297">
        <f t="shared" si="82"/>
        <v>0</v>
      </c>
      <c r="Q149" s="297">
        <f t="shared" si="83"/>
        <v>0</v>
      </c>
      <c r="R149" s="297">
        <f t="shared" si="84"/>
        <v>0</v>
      </c>
      <c r="S149" s="297">
        <f t="shared" si="85"/>
        <v>0</v>
      </c>
      <c r="T149" s="297">
        <f t="shared" si="86"/>
        <v>0</v>
      </c>
      <c r="U149" s="297">
        <f t="shared" si="87"/>
        <v>0</v>
      </c>
      <c r="V149" s="302">
        <f t="shared" si="88"/>
        <v>0</v>
      </c>
      <c r="W149" s="303">
        <f t="shared" si="89"/>
        <v>0</v>
      </c>
      <c r="X149" s="268"/>
    </row>
    <row r="150" spans="1:24" outlineLevel="1">
      <c r="A150" s="341"/>
      <c r="B150" s="340"/>
      <c r="C150" s="521"/>
      <c r="D150" s="386">
        <f>'Перв. скв '!D150</f>
        <v>0</v>
      </c>
      <c r="E150" s="373">
        <f>'Перв. скв '!E150</f>
        <v>0</v>
      </c>
      <c r="F150" s="374">
        <f>'Перв. скв '!F150</f>
        <v>0</v>
      </c>
      <c r="G150" s="75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7">
        <f t="shared" si="81"/>
        <v>0</v>
      </c>
      <c r="P150" s="297">
        <f t="shared" si="82"/>
        <v>0</v>
      </c>
      <c r="Q150" s="297">
        <f t="shared" si="83"/>
        <v>0</v>
      </c>
      <c r="R150" s="297">
        <f t="shared" si="84"/>
        <v>0</v>
      </c>
      <c r="S150" s="297">
        <f t="shared" si="85"/>
        <v>0</v>
      </c>
      <c r="T150" s="297">
        <f t="shared" si="86"/>
        <v>0</v>
      </c>
      <c r="U150" s="297">
        <f t="shared" si="87"/>
        <v>0</v>
      </c>
      <c r="V150" s="302">
        <f t="shared" si="88"/>
        <v>0</v>
      </c>
      <c r="W150" s="303">
        <f t="shared" si="89"/>
        <v>0</v>
      </c>
      <c r="X150" s="268"/>
    </row>
    <row r="151" spans="1:24" outlineLevel="1">
      <c r="A151" s="341"/>
      <c r="B151" s="340"/>
      <c r="C151" s="521"/>
      <c r="D151" s="386">
        <f>'Перв. скв '!D151</f>
        <v>0</v>
      </c>
      <c r="E151" s="373">
        <f>'Перв. скв '!E151</f>
        <v>0</v>
      </c>
      <c r="F151" s="374">
        <f>'Перв. скв '!F151</f>
        <v>0</v>
      </c>
      <c r="G151" s="75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7">
        <f t="shared" si="81"/>
        <v>0</v>
      </c>
      <c r="P151" s="297">
        <f t="shared" si="82"/>
        <v>0</v>
      </c>
      <c r="Q151" s="297">
        <f t="shared" si="83"/>
        <v>0</v>
      </c>
      <c r="R151" s="297">
        <f t="shared" si="84"/>
        <v>0</v>
      </c>
      <c r="S151" s="297">
        <f t="shared" si="85"/>
        <v>0</v>
      </c>
      <c r="T151" s="297">
        <f t="shared" si="86"/>
        <v>0</v>
      </c>
      <c r="U151" s="297">
        <f t="shared" si="87"/>
        <v>0</v>
      </c>
      <c r="V151" s="302">
        <f t="shared" si="88"/>
        <v>0</v>
      </c>
      <c r="W151" s="303">
        <f t="shared" si="89"/>
        <v>0</v>
      </c>
      <c r="X151" s="268"/>
    </row>
    <row r="152" spans="1:24" ht="15.75" outlineLevel="1" thickBot="1">
      <c r="A152" s="341"/>
      <c r="B152" s="340"/>
      <c r="C152" s="522"/>
      <c r="D152" s="389">
        <f>'Перв. скв '!D152</f>
        <v>0</v>
      </c>
      <c r="E152" s="376">
        <f>'Перв. скв '!E152</f>
        <v>0</v>
      </c>
      <c r="F152" s="377">
        <f>'Перв. скв '!F152</f>
        <v>0</v>
      </c>
      <c r="G152" s="80">
        <f>'Перв. скв '!G152</f>
        <v>0</v>
      </c>
      <c r="H152" s="81"/>
      <c r="I152" s="82"/>
      <c r="J152" s="82"/>
      <c r="K152" s="82"/>
      <c r="L152" s="82"/>
      <c r="M152" s="82"/>
      <c r="N152" s="82"/>
      <c r="O152" s="306">
        <f t="shared" si="81"/>
        <v>0</v>
      </c>
      <c r="P152" s="306">
        <f t="shared" si="82"/>
        <v>0</v>
      </c>
      <c r="Q152" s="306">
        <f t="shared" si="83"/>
        <v>0</v>
      </c>
      <c r="R152" s="306">
        <f t="shared" si="84"/>
        <v>0</v>
      </c>
      <c r="S152" s="306">
        <f t="shared" si="85"/>
        <v>0</v>
      </c>
      <c r="T152" s="306">
        <f t="shared" si="86"/>
        <v>0</v>
      </c>
      <c r="U152" s="306">
        <f t="shared" si="87"/>
        <v>0</v>
      </c>
      <c r="V152" s="304">
        <f t="shared" si="88"/>
        <v>0</v>
      </c>
      <c r="W152" s="305">
        <f t="shared" si="89"/>
        <v>0</v>
      </c>
      <c r="X152" s="268"/>
    </row>
    <row r="153" spans="1:24" s="161" customFormat="1" ht="16.5" thickTop="1" thickBot="1">
      <c r="A153" s="350"/>
      <c r="B153" s="351"/>
      <c r="C153" s="508" t="s">
        <v>34</v>
      </c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10"/>
      <c r="X153" s="274">
        <f>SUM(W155:W160)</f>
        <v>0</v>
      </c>
    </row>
    <row r="154" spans="1:24" s="161" customFormat="1" ht="15.75" outlineLevel="1" thickBot="1">
      <c r="A154" s="346"/>
      <c r="B154" s="347"/>
      <c r="C154" s="223">
        <f>'Перв. скв '!C154</f>
        <v>0</v>
      </c>
      <c r="D154" s="266" t="s">
        <v>162</v>
      </c>
      <c r="E154" s="230"/>
      <c r="F154" s="283"/>
      <c r="G154" s="284"/>
      <c r="H154" s="279"/>
      <c r="I154" s="279"/>
      <c r="J154" s="279"/>
      <c r="K154" s="279"/>
      <c r="L154" s="279"/>
      <c r="M154" s="279"/>
      <c r="N154" s="279"/>
      <c r="O154" s="280"/>
      <c r="P154" s="280"/>
      <c r="Q154" s="280"/>
      <c r="R154" s="280"/>
      <c r="S154" s="280"/>
      <c r="T154" s="280"/>
      <c r="U154" s="280"/>
      <c r="V154" s="281"/>
      <c r="W154" s="282"/>
      <c r="X154" s="268"/>
    </row>
    <row r="155" spans="1:24" ht="15" customHeight="1" outlineLevel="1" thickTop="1">
      <c r="A155" s="339"/>
      <c r="B155" s="340"/>
      <c r="C155" s="52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3" t="str">
        <f>'Перв. скв '!D155</f>
        <v>Фиксированная ставка ННС</v>
      </c>
      <c r="E155" s="373">
        <f>'Перв. скв '!E155</f>
        <v>0</v>
      </c>
      <c r="F155" s="371" t="str">
        <f>'Перв. скв '!F155</f>
        <v>скв</v>
      </c>
      <c r="G155" s="74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7">
        <f t="shared" ref="O155:O160" si="90">H155*G155</f>
        <v>0</v>
      </c>
      <c r="P155" s="297">
        <f t="shared" ref="P155:P160" si="91">I155*G155</f>
        <v>0</v>
      </c>
      <c r="Q155" s="297">
        <f t="shared" ref="Q155:Q160" si="92">J155*G155</f>
        <v>0</v>
      </c>
      <c r="R155" s="297">
        <f t="shared" ref="R155:R160" si="93">K155*G155</f>
        <v>0</v>
      </c>
      <c r="S155" s="297">
        <f t="shared" ref="S155:S160" si="94">L155*G155</f>
        <v>0</v>
      </c>
      <c r="T155" s="297">
        <f t="shared" ref="T155:T160" si="95">M155*G155</f>
        <v>0</v>
      </c>
      <c r="U155" s="297">
        <f t="shared" ref="U155:U160" si="96">N155*G155</f>
        <v>0</v>
      </c>
      <c r="V155" s="302">
        <f t="shared" ref="V155:V160" si="97">SUM(H155:N155)</f>
        <v>0</v>
      </c>
      <c r="W155" s="303">
        <f t="shared" ref="W155:W160" si="98">SUM(O155:U155)</f>
        <v>0</v>
      </c>
      <c r="X155" s="268"/>
    </row>
    <row r="156" spans="1:24" outlineLevel="1">
      <c r="A156" s="339"/>
      <c r="B156" s="340"/>
      <c r="C156" s="521"/>
      <c r="D156" s="386" t="str">
        <f>'Перв. скв '!D156</f>
        <v>Фиксированная ставка ГС</v>
      </c>
      <c r="E156" s="373">
        <f>'Перв. скв '!E156</f>
        <v>0</v>
      </c>
      <c r="F156" s="374" t="str">
        <f>'Перв. скв '!F156</f>
        <v>скв</v>
      </c>
      <c r="G156" s="75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7">
        <f t="shared" si="90"/>
        <v>0</v>
      </c>
      <c r="P156" s="297">
        <f t="shared" si="91"/>
        <v>0</v>
      </c>
      <c r="Q156" s="297">
        <f t="shared" si="92"/>
        <v>0</v>
      </c>
      <c r="R156" s="297">
        <f t="shared" si="93"/>
        <v>0</v>
      </c>
      <c r="S156" s="297">
        <f t="shared" si="94"/>
        <v>0</v>
      </c>
      <c r="T156" s="297">
        <f t="shared" si="95"/>
        <v>0</v>
      </c>
      <c r="U156" s="297">
        <f t="shared" si="96"/>
        <v>0</v>
      </c>
      <c r="V156" s="302">
        <f t="shared" si="97"/>
        <v>0</v>
      </c>
      <c r="W156" s="303">
        <f t="shared" si="98"/>
        <v>0</v>
      </c>
      <c r="X156" s="268"/>
    </row>
    <row r="157" spans="1:24" outlineLevel="1">
      <c r="A157" s="339"/>
      <c r="B157" s="340"/>
      <c r="C157" s="521"/>
      <c r="D157" s="386" t="str">
        <f>'Перв. скв '!D157</f>
        <v>Резерв 10 % на ГО</v>
      </c>
      <c r="E157" s="373">
        <f>'Перв. скв '!E157</f>
        <v>0</v>
      </c>
      <c r="F157" s="374" t="str">
        <f>'Перв. скв '!F157</f>
        <v>скв</v>
      </c>
      <c r="G157" s="75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7">
        <f t="shared" si="90"/>
        <v>0</v>
      </c>
      <c r="P157" s="297">
        <f t="shared" si="91"/>
        <v>0</v>
      </c>
      <c r="Q157" s="297">
        <f t="shared" si="92"/>
        <v>0</v>
      </c>
      <c r="R157" s="297">
        <f t="shared" si="93"/>
        <v>0</v>
      </c>
      <c r="S157" s="297">
        <f t="shared" si="94"/>
        <v>0</v>
      </c>
      <c r="T157" s="297">
        <f t="shared" si="95"/>
        <v>0</v>
      </c>
      <c r="U157" s="297">
        <f t="shared" si="96"/>
        <v>0</v>
      </c>
      <c r="V157" s="302">
        <f t="shared" si="97"/>
        <v>0</v>
      </c>
      <c r="W157" s="303">
        <f t="shared" si="98"/>
        <v>0</v>
      </c>
      <c r="X157" s="268"/>
    </row>
    <row r="158" spans="1:24" outlineLevel="1">
      <c r="A158" s="339"/>
      <c r="B158" s="340"/>
      <c r="C158" s="521"/>
      <c r="D158" s="386" t="str">
        <f>'Перв. скв '!D158</f>
        <v>Ст-ть раствора и сеток для вибросит</v>
      </c>
      <c r="E158" s="373">
        <f>'Перв. скв '!E158</f>
        <v>0</v>
      </c>
      <c r="F158" s="374" t="str">
        <f>'Перв. скв '!F158</f>
        <v>скв</v>
      </c>
      <c r="G158" s="75">
        <f>'Перв. скв '!G158</f>
        <v>3834657.2514545461</v>
      </c>
      <c r="H158" s="32"/>
      <c r="I158" s="33"/>
      <c r="J158" s="33"/>
      <c r="K158" s="33"/>
      <c r="L158" s="33"/>
      <c r="M158" s="33"/>
      <c r="N158" s="33"/>
      <c r="O158" s="297">
        <f t="shared" si="90"/>
        <v>0</v>
      </c>
      <c r="P158" s="297">
        <f t="shared" si="91"/>
        <v>0</v>
      </c>
      <c r="Q158" s="297">
        <f t="shared" si="92"/>
        <v>0</v>
      </c>
      <c r="R158" s="297">
        <f t="shared" si="93"/>
        <v>0</v>
      </c>
      <c r="S158" s="297">
        <f t="shared" si="94"/>
        <v>0</v>
      </c>
      <c r="T158" s="297">
        <f t="shared" si="95"/>
        <v>0</v>
      </c>
      <c r="U158" s="297">
        <f t="shared" si="96"/>
        <v>0</v>
      </c>
      <c r="V158" s="302">
        <f t="shared" si="97"/>
        <v>0</v>
      </c>
      <c r="W158" s="303">
        <f t="shared" si="98"/>
        <v>0</v>
      </c>
      <c r="X158" s="268"/>
    </row>
    <row r="159" spans="1:24" outlineLevel="1">
      <c r="A159" s="339"/>
      <c r="B159" s="340"/>
      <c r="C159" s="521"/>
      <c r="D159" s="386" t="str">
        <f>'Перв. скв '!D159</f>
        <v>Ст-ть инженерного сопровождения</v>
      </c>
      <c r="E159" s="373">
        <f>'Перв. скв '!E159</f>
        <v>0</v>
      </c>
      <c r="F159" s="374" t="str">
        <f>'Перв. скв '!F159</f>
        <v>скв</v>
      </c>
      <c r="G159" s="75">
        <f>'Перв. скв '!G159</f>
        <v>13500</v>
      </c>
      <c r="H159" s="32"/>
      <c r="I159" s="33"/>
      <c r="J159" s="33"/>
      <c r="K159" s="33"/>
      <c r="L159" s="33"/>
      <c r="M159" s="33"/>
      <c r="N159" s="33"/>
      <c r="O159" s="297">
        <f t="shared" si="90"/>
        <v>0</v>
      </c>
      <c r="P159" s="297">
        <f t="shared" si="91"/>
        <v>0</v>
      </c>
      <c r="Q159" s="297">
        <f t="shared" si="92"/>
        <v>0</v>
      </c>
      <c r="R159" s="297">
        <f t="shared" si="93"/>
        <v>0</v>
      </c>
      <c r="S159" s="297">
        <f t="shared" si="94"/>
        <v>0</v>
      </c>
      <c r="T159" s="297">
        <f t="shared" si="95"/>
        <v>0</v>
      </c>
      <c r="U159" s="297">
        <f t="shared" si="96"/>
        <v>0</v>
      </c>
      <c r="V159" s="302">
        <f t="shared" si="97"/>
        <v>0</v>
      </c>
      <c r="W159" s="303">
        <f t="shared" si="98"/>
        <v>0</v>
      </c>
      <c r="X159" s="268"/>
    </row>
    <row r="160" spans="1:24" outlineLevel="1">
      <c r="A160" s="339"/>
      <c r="B160" s="340"/>
      <c r="C160" s="521"/>
      <c r="D160" s="386">
        <f>'Перв. скв '!D160</f>
        <v>0</v>
      </c>
      <c r="E160" s="373">
        <f>'Перв. скв '!E160</f>
        <v>0</v>
      </c>
      <c r="F160" s="374" t="str">
        <f>'Перв. скв '!F160</f>
        <v>скв</v>
      </c>
      <c r="G160" s="75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7">
        <f t="shared" si="90"/>
        <v>0</v>
      </c>
      <c r="P160" s="297">
        <f t="shared" si="91"/>
        <v>0</v>
      </c>
      <c r="Q160" s="297">
        <f t="shared" si="92"/>
        <v>0</v>
      </c>
      <c r="R160" s="297">
        <f t="shared" si="93"/>
        <v>0</v>
      </c>
      <c r="S160" s="297">
        <f t="shared" si="94"/>
        <v>0</v>
      </c>
      <c r="T160" s="297">
        <f t="shared" si="95"/>
        <v>0</v>
      </c>
      <c r="U160" s="297">
        <f t="shared" si="96"/>
        <v>0</v>
      </c>
      <c r="V160" s="302">
        <f t="shared" si="97"/>
        <v>0</v>
      </c>
      <c r="W160" s="303">
        <f t="shared" si="98"/>
        <v>0</v>
      </c>
      <c r="X160" s="268"/>
    </row>
    <row r="161" spans="1:24" outlineLevel="1">
      <c r="A161" s="341"/>
      <c r="B161" s="340"/>
      <c r="C161" s="521"/>
      <c r="D161" s="386">
        <f>'Перв. скв '!D161</f>
        <v>0</v>
      </c>
      <c r="E161" s="373">
        <f>'Перв. скв '!E161</f>
        <v>0</v>
      </c>
      <c r="F161" s="374">
        <f>'Перв. скв '!F161</f>
        <v>0</v>
      </c>
      <c r="G161" s="75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7">
        <f t="shared" ref="O161:O169" si="99">H161*G161</f>
        <v>0</v>
      </c>
      <c r="P161" s="297">
        <f t="shared" ref="P161:P169" si="100">I161*G161</f>
        <v>0</v>
      </c>
      <c r="Q161" s="297">
        <f t="shared" ref="Q161:Q169" si="101">J161*G161</f>
        <v>0</v>
      </c>
      <c r="R161" s="297">
        <f t="shared" ref="R161:R169" si="102">K161*G161</f>
        <v>0</v>
      </c>
      <c r="S161" s="297">
        <f t="shared" ref="S161:S169" si="103">L161*G161</f>
        <v>0</v>
      </c>
      <c r="T161" s="297">
        <f t="shared" ref="T161:T169" si="104">M161*G161</f>
        <v>0</v>
      </c>
      <c r="U161" s="297">
        <f t="shared" ref="U161:U169" si="105">N161*G161</f>
        <v>0</v>
      </c>
      <c r="V161" s="302">
        <f t="shared" ref="V161:V169" si="106">SUM(H161:N161)</f>
        <v>0</v>
      </c>
      <c r="W161" s="303">
        <f t="shared" ref="W161:W169" si="107">SUM(O161:U161)</f>
        <v>0</v>
      </c>
      <c r="X161" s="268"/>
    </row>
    <row r="162" spans="1:24" outlineLevel="1">
      <c r="A162" s="341"/>
      <c r="B162" s="340"/>
      <c r="C162" s="521"/>
      <c r="D162" s="386">
        <f>'Перв. скв '!D162</f>
        <v>0</v>
      </c>
      <c r="E162" s="373">
        <f>'Перв. скв '!E162</f>
        <v>0</v>
      </c>
      <c r="F162" s="374">
        <f>'Перв. скв '!F162</f>
        <v>0</v>
      </c>
      <c r="G162" s="75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7">
        <f t="shared" si="99"/>
        <v>0</v>
      </c>
      <c r="P162" s="297">
        <f t="shared" si="100"/>
        <v>0</v>
      </c>
      <c r="Q162" s="297">
        <f t="shared" si="101"/>
        <v>0</v>
      </c>
      <c r="R162" s="297">
        <f t="shared" si="102"/>
        <v>0</v>
      </c>
      <c r="S162" s="297">
        <f t="shared" si="103"/>
        <v>0</v>
      </c>
      <c r="T162" s="297">
        <f t="shared" si="104"/>
        <v>0</v>
      </c>
      <c r="U162" s="297">
        <f t="shared" si="105"/>
        <v>0</v>
      </c>
      <c r="V162" s="302">
        <f t="shared" si="106"/>
        <v>0</v>
      </c>
      <c r="W162" s="303">
        <f t="shared" si="107"/>
        <v>0</v>
      </c>
      <c r="X162" s="268"/>
    </row>
    <row r="163" spans="1:24" outlineLevel="1">
      <c r="A163" s="341"/>
      <c r="B163" s="340"/>
      <c r="C163" s="521"/>
      <c r="D163" s="386">
        <f>'Перв. скв '!D163</f>
        <v>0</v>
      </c>
      <c r="E163" s="373">
        <f>'Перв. скв '!E163</f>
        <v>0</v>
      </c>
      <c r="F163" s="374">
        <f>'Перв. скв '!F163</f>
        <v>0</v>
      </c>
      <c r="G163" s="75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7">
        <f t="shared" si="99"/>
        <v>0</v>
      </c>
      <c r="P163" s="297">
        <f t="shared" si="100"/>
        <v>0</v>
      </c>
      <c r="Q163" s="297">
        <f t="shared" si="101"/>
        <v>0</v>
      </c>
      <c r="R163" s="297">
        <f t="shared" si="102"/>
        <v>0</v>
      </c>
      <c r="S163" s="297">
        <f t="shared" si="103"/>
        <v>0</v>
      </c>
      <c r="T163" s="297">
        <f t="shared" si="104"/>
        <v>0</v>
      </c>
      <c r="U163" s="297">
        <f t="shared" si="105"/>
        <v>0</v>
      </c>
      <c r="V163" s="302">
        <f t="shared" si="106"/>
        <v>0</v>
      </c>
      <c r="W163" s="303">
        <f t="shared" si="107"/>
        <v>0</v>
      </c>
      <c r="X163" s="268"/>
    </row>
    <row r="164" spans="1:24" outlineLevel="1">
      <c r="A164" s="341"/>
      <c r="B164" s="340"/>
      <c r="C164" s="521"/>
      <c r="D164" s="386">
        <f>'Перв. скв '!D164</f>
        <v>0</v>
      </c>
      <c r="E164" s="373">
        <f>'Перв. скв '!E164</f>
        <v>0</v>
      </c>
      <c r="F164" s="374">
        <f>'Перв. скв '!F164</f>
        <v>0</v>
      </c>
      <c r="G164" s="75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7">
        <f t="shared" si="99"/>
        <v>0</v>
      </c>
      <c r="P164" s="297">
        <f t="shared" si="100"/>
        <v>0</v>
      </c>
      <c r="Q164" s="297">
        <f t="shared" si="101"/>
        <v>0</v>
      </c>
      <c r="R164" s="297">
        <f t="shared" si="102"/>
        <v>0</v>
      </c>
      <c r="S164" s="297">
        <f t="shared" si="103"/>
        <v>0</v>
      </c>
      <c r="T164" s="297">
        <f t="shared" si="104"/>
        <v>0</v>
      </c>
      <c r="U164" s="297">
        <f t="shared" si="105"/>
        <v>0</v>
      </c>
      <c r="V164" s="302">
        <f t="shared" si="106"/>
        <v>0</v>
      </c>
      <c r="W164" s="303">
        <f t="shared" si="107"/>
        <v>0</v>
      </c>
      <c r="X164" s="268"/>
    </row>
    <row r="165" spans="1:24" outlineLevel="1">
      <c r="A165" s="341"/>
      <c r="B165" s="340"/>
      <c r="C165" s="521"/>
      <c r="D165" s="386">
        <f>'Перв. скв '!D165</f>
        <v>0</v>
      </c>
      <c r="E165" s="373">
        <f>'Перв. скв '!E165</f>
        <v>0</v>
      </c>
      <c r="F165" s="374">
        <f>'Перв. скв '!F165</f>
        <v>0</v>
      </c>
      <c r="G165" s="75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7">
        <f t="shared" si="99"/>
        <v>0</v>
      </c>
      <c r="P165" s="297">
        <f t="shared" si="100"/>
        <v>0</v>
      </c>
      <c r="Q165" s="297">
        <f t="shared" si="101"/>
        <v>0</v>
      </c>
      <c r="R165" s="297">
        <f t="shared" si="102"/>
        <v>0</v>
      </c>
      <c r="S165" s="297">
        <f t="shared" si="103"/>
        <v>0</v>
      </c>
      <c r="T165" s="297">
        <f t="shared" si="104"/>
        <v>0</v>
      </c>
      <c r="U165" s="297">
        <f t="shared" si="105"/>
        <v>0</v>
      </c>
      <c r="V165" s="302">
        <f t="shared" si="106"/>
        <v>0</v>
      </c>
      <c r="W165" s="303">
        <f t="shared" si="107"/>
        <v>0</v>
      </c>
      <c r="X165" s="268"/>
    </row>
    <row r="166" spans="1:24" outlineLevel="1">
      <c r="A166" s="341"/>
      <c r="B166" s="340"/>
      <c r="C166" s="521"/>
      <c r="D166" s="386">
        <f>'Перв. скв '!D166</f>
        <v>0</v>
      </c>
      <c r="E166" s="373">
        <f>'Перв. скв '!E166</f>
        <v>0</v>
      </c>
      <c r="F166" s="374">
        <f>'Перв. скв '!F166</f>
        <v>0</v>
      </c>
      <c r="G166" s="75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7">
        <f t="shared" si="99"/>
        <v>0</v>
      </c>
      <c r="P166" s="297">
        <f t="shared" si="100"/>
        <v>0</v>
      </c>
      <c r="Q166" s="297">
        <f t="shared" si="101"/>
        <v>0</v>
      </c>
      <c r="R166" s="297">
        <f t="shared" si="102"/>
        <v>0</v>
      </c>
      <c r="S166" s="297">
        <f t="shared" si="103"/>
        <v>0</v>
      </c>
      <c r="T166" s="297">
        <f t="shared" si="104"/>
        <v>0</v>
      </c>
      <c r="U166" s="297">
        <f t="shared" si="105"/>
        <v>0</v>
      </c>
      <c r="V166" s="302">
        <f t="shared" si="106"/>
        <v>0</v>
      </c>
      <c r="W166" s="303">
        <f t="shared" si="107"/>
        <v>0</v>
      </c>
      <c r="X166" s="268"/>
    </row>
    <row r="167" spans="1:24" outlineLevel="1">
      <c r="A167" s="341"/>
      <c r="B167" s="340"/>
      <c r="C167" s="521"/>
      <c r="D167" s="386">
        <f>'Перв. скв '!D167</f>
        <v>0</v>
      </c>
      <c r="E167" s="373">
        <f>'Перв. скв '!E167</f>
        <v>0</v>
      </c>
      <c r="F167" s="374">
        <f>'Перв. скв '!F167</f>
        <v>0</v>
      </c>
      <c r="G167" s="75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7">
        <f t="shared" si="99"/>
        <v>0</v>
      </c>
      <c r="P167" s="297">
        <f t="shared" si="100"/>
        <v>0</v>
      </c>
      <c r="Q167" s="297">
        <f t="shared" si="101"/>
        <v>0</v>
      </c>
      <c r="R167" s="297">
        <f t="shared" si="102"/>
        <v>0</v>
      </c>
      <c r="S167" s="297">
        <f t="shared" si="103"/>
        <v>0</v>
      </c>
      <c r="T167" s="297">
        <f t="shared" si="104"/>
        <v>0</v>
      </c>
      <c r="U167" s="297">
        <f t="shared" si="105"/>
        <v>0</v>
      </c>
      <c r="V167" s="302">
        <f t="shared" si="106"/>
        <v>0</v>
      </c>
      <c r="W167" s="303">
        <f t="shared" si="107"/>
        <v>0</v>
      </c>
      <c r="X167" s="268"/>
    </row>
    <row r="168" spans="1:24" outlineLevel="1">
      <c r="A168" s="341"/>
      <c r="B168" s="340"/>
      <c r="C168" s="521"/>
      <c r="D168" s="386">
        <f>'Перв. скв '!D168</f>
        <v>0</v>
      </c>
      <c r="E168" s="373">
        <f>'Перв. скв '!E168</f>
        <v>0</v>
      </c>
      <c r="F168" s="374">
        <f>'Перв. скв '!F168</f>
        <v>0</v>
      </c>
      <c r="G168" s="75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7">
        <f t="shared" si="99"/>
        <v>0</v>
      </c>
      <c r="P168" s="297">
        <f t="shared" si="100"/>
        <v>0</v>
      </c>
      <c r="Q168" s="297">
        <f t="shared" si="101"/>
        <v>0</v>
      </c>
      <c r="R168" s="297">
        <f t="shared" si="102"/>
        <v>0</v>
      </c>
      <c r="S168" s="297">
        <f t="shared" si="103"/>
        <v>0</v>
      </c>
      <c r="T168" s="297">
        <f t="shared" si="104"/>
        <v>0</v>
      </c>
      <c r="U168" s="297">
        <f t="shared" si="105"/>
        <v>0</v>
      </c>
      <c r="V168" s="302">
        <f t="shared" si="106"/>
        <v>0</v>
      </c>
      <c r="W168" s="303">
        <f t="shared" si="107"/>
        <v>0</v>
      </c>
      <c r="X168" s="268"/>
    </row>
    <row r="169" spans="1:24" ht="15.75" outlineLevel="1" thickBot="1">
      <c r="A169" s="341"/>
      <c r="B169" s="340"/>
      <c r="C169" s="522"/>
      <c r="D169" s="393">
        <f>'Перв. скв '!D169</f>
        <v>0</v>
      </c>
      <c r="E169" s="373">
        <f>'Перв. скв '!E169</f>
        <v>0</v>
      </c>
      <c r="F169" s="394">
        <f>'Перв. скв '!F169</f>
        <v>0</v>
      </c>
      <c r="G169" s="73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7">
        <f t="shared" si="99"/>
        <v>0</v>
      </c>
      <c r="P169" s="297">
        <f t="shared" si="100"/>
        <v>0</v>
      </c>
      <c r="Q169" s="297">
        <f t="shared" si="101"/>
        <v>0</v>
      </c>
      <c r="R169" s="297">
        <f t="shared" si="102"/>
        <v>0</v>
      </c>
      <c r="S169" s="297">
        <f t="shared" si="103"/>
        <v>0</v>
      </c>
      <c r="T169" s="297">
        <f t="shared" si="104"/>
        <v>0</v>
      </c>
      <c r="U169" s="297">
        <f t="shared" si="105"/>
        <v>0</v>
      </c>
      <c r="V169" s="302">
        <f t="shared" si="106"/>
        <v>0</v>
      </c>
      <c r="W169" s="303">
        <f t="shared" si="107"/>
        <v>0</v>
      </c>
      <c r="X169" s="268"/>
    </row>
    <row r="170" spans="1:24" s="161" customFormat="1" ht="16.5" thickTop="1" thickBot="1">
      <c r="A170" s="348"/>
      <c r="B170" s="347"/>
      <c r="C170" s="473" t="s">
        <v>33</v>
      </c>
      <c r="D170" s="513"/>
      <c r="E170" s="474"/>
      <c r="F170" s="513"/>
      <c r="G170" s="513"/>
      <c r="H170" s="474"/>
      <c r="I170" s="474"/>
      <c r="J170" s="474"/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274">
        <f>SUM(W172:W187)</f>
        <v>0</v>
      </c>
    </row>
    <row r="171" spans="1:24" s="161" customFormat="1" ht="15.75" outlineLevel="1" collapsed="1" thickBot="1">
      <c r="A171" s="348"/>
      <c r="B171" s="347"/>
      <c r="C171" s="223">
        <f>'Перв. скв '!C171</f>
        <v>0</v>
      </c>
      <c r="D171" s="266" t="s">
        <v>162</v>
      </c>
      <c r="E171" s="230"/>
      <c r="F171" s="283"/>
      <c r="G171" s="284"/>
      <c r="H171" s="279"/>
      <c r="I171" s="279"/>
      <c r="J171" s="279"/>
      <c r="K171" s="279"/>
      <c r="L171" s="279"/>
      <c r="M171" s="279"/>
      <c r="N171" s="279"/>
      <c r="O171" s="280"/>
      <c r="P171" s="280"/>
      <c r="Q171" s="280"/>
      <c r="R171" s="280"/>
      <c r="S171" s="280"/>
      <c r="T171" s="280"/>
      <c r="U171" s="280"/>
      <c r="V171" s="281"/>
      <c r="W171" s="282"/>
      <c r="X171" s="268"/>
    </row>
    <row r="172" spans="1:24" ht="15.75" customHeight="1" outlineLevel="1" thickTop="1">
      <c r="A172" s="341"/>
      <c r="B172" s="340"/>
      <c r="C172" s="52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3" t="str">
        <f>'Перв. скв '!D172</f>
        <v xml:space="preserve">Направление - тампонажный раствор </v>
      </c>
      <c r="E172" s="373">
        <f>'Перв. скв '!E172</f>
        <v>0</v>
      </c>
      <c r="F172" s="371" t="str">
        <f>'Перв. скв '!F172</f>
        <v>операция</v>
      </c>
      <c r="G172" s="74">
        <f>'Перв. скв '!G172</f>
        <v>413035.28300000005</v>
      </c>
      <c r="H172" s="32"/>
      <c r="I172" s="33"/>
      <c r="J172" s="33"/>
      <c r="K172" s="33"/>
      <c r="L172" s="33"/>
      <c r="M172" s="33"/>
      <c r="N172" s="33"/>
      <c r="O172" s="297">
        <f t="shared" ref="O172:O187" si="108">H172*G172</f>
        <v>0</v>
      </c>
      <c r="P172" s="297">
        <f t="shared" ref="P172:P187" si="109">I172*G172</f>
        <v>0</v>
      </c>
      <c r="Q172" s="297">
        <f t="shared" ref="Q172:Q187" si="110">J172*G172</f>
        <v>0</v>
      </c>
      <c r="R172" s="297">
        <f t="shared" ref="R172:R187" si="111">K172*G172</f>
        <v>0</v>
      </c>
      <c r="S172" s="297">
        <f t="shared" ref="S172:S187" si="112">L172*G172</f>
        <v>0</v>
      </c>
      <c r="T172" s="297">
        <f t="shared" ref="T172:T187" si="113">M172*G172</f>
        <v>0</v>
      </c>
      <c r="U172" s="297">
        <f t="shared" ref="U172:U187" si="114">N172*G172</f>
        <v>0</v>
      </c>
      <c r="V172" s="302">
        <f t="shared" ref="V172:V187" si="115">SUM(H172:N172)</f>
        <v>0</v>
      </c>
      <c r="W172" s="303">
        <f t="shared" ref="W172:W187" si="116">SUM(O172:U172)</f>
        <v>0</v>
      </c>
      <c r="X172" s="268"/>
    </row>
    <row r="173" spans="1:24" outlineLevel="1">
      <c r="A173" s="341"/>
      <c r="B173" s="340"/>
      <c r="C173" s="521"/>
      <c r="D173" s="386" t="str">
        <f>'Перв. скв '!D173</f>
        <v xml:space="preserve">Кондуктор - тампонажный раствор </v>
      </c>
      <c r="E173" s="373">
        <f>'Перв. скв '!E173</f>
        <v>0</v>
      </c>
      <c r="F173" s="374" t="str">
        <f>'Перв. скв '!F173</f>
        <v>операция</v>
      </c>
      <c r="G173" s="75">
        <f>'Перв. скв '!G173</f>
        <v>1239105.8490000002</v>
      </c>
      <c r="H173" s="32"/>
      <c r="I173" s="33"/>
      <c r="J173" s="33"/>
      <c r="K173" s="33"/>
      <c r="L173" s="33"/>
      <c r="M173" s="33"/>
      <c r="N173" s="33"/>
      <c r="O173" s="297">
        <f t="shared" si="108"/>
        <v>0</v>
      </c>
      <c r="P173" s="297">
        <f t="shared" si="109"/>
        <v>0</v>
      </c>
      <c r="Q173" s="297">
        <f t="shared" si="110"/>
        <v>0</v>
      </c>
      <c r="R173" s="297">
        <f t="shared" si="111"/>
        <v>0</v>
      </c>
      <c r="S173" s="297">
        <f t="shared" si="112"/>
        <v>0</v>
      </c>
      <c r="T173" s="297">
        <f t="shared" si="113"/>
        <v>0</v>
      </c>
      <c r="U173" s="297">
        <f t="shared" si="114"/>
        <v>0</v>
      </c>
      <c r="V173" s="302">
        <f t="shared" si="115"/>
        <v>0</v>
      </c>
      <c r="W173" s="303">
        <f t="shared" si="116"/>
        <v>0</v>
      </c>
      <c r="X173" s="268"/>
    </row>
    <row r="174" spans="1:24" outlineLevel="1">
      <c r="A174" s="341"/>
      <c r="B174" s="340"/>
      <c r="C174" s="521"/>
      <c r="D174" s="386" t="str">
        <f>'Перв. скв '!D174</f>
        <v xml:space="preserve">Экспл. колонна - тампонажный раствор </v>
      </c>
      <c r="E174" s="373">
        <f>'Перв. скв '!E174</f>
        <v>0</v>
      </c>
      <c r="F174" s="374" t="str">
        <f>'Перв. скв '!F174</f>
        <v>операция</v>
      </c>
      <c r="G174" s="75">
        <f>'Перв. скв '!G174</f>
        <v>2478211.6980000003</v>
      </c>
      <c r="H174" s="32"/>
      <c r="I174" s="33"/>
      <c r="J174" s="33"/>
      <c r="K174" s="33"/>
      <c r="L174" s="33"/>
      <c r="M174" s="33"/>
      <c r="N174" s="33"/>
      <c r="O174" s="297">
        <f t="shared" si="108"/>
        <v>0</v>
      </c>
      <c r="P174" s="297">
        <f t="shared" si="109"/>
        <v>0</v>
      </c>
      <c r="Q174" s="297">
        <f t="shared" si="110"/>
        <v>0</v>
      </c>
      <c r="R174" s="297">
        <f t="shared" si="111"/>
        <v>0</v>
      </c>
      <c r="S174" s="297">
        <f t="shared" si="112"/>
        <v>0</v>
      </c>
      <c r="T174" s="297">
        <f t="shared" si="113"/>
        <v>0</v>
      </c>
      <c r="U174" s="297">
        <f t="shared" si="114"/>
        <v>0</v>
      </c>
      <c r="V174" s="302">
        <f t="shared" si="115"/>
        <v>0</v>
      </c>
      <c r="W174" s="303">
        <f t="shared" si="116"/>
        <v>0</v>
      </c>
      <c r="X174" s="268"/>
    </row>
    <row r="175" spans="1:24" outlineLevel="1">
      <c r="A175" s="341"/>
      <c r="B175" s="340"/>
      <c r="C175" s="521"/>
      <c r="D175" s="386" t="str">
        <f>'Перв. скв '!D175</f>
        <v>Направление - буфер</v>
      </c>
      <c r="E175" s="373">
        <f>'Перв. скв '!E175</f>
        <v>0</v>
      </c>
      <c r="F175" s="374" t="str">
        <f>'Перв. скв '!F175</f>
        <v>операция</v>
      </c>
      <c r="G175" s="75">
        <f>'Перв. скв '!G175</f>
        <v>62257.352941176468</v>
      </c>
      <c r="H175" s="32"/>
      <c r="I175" s="33"/>
      <c r="J175" s="33"/>
      <c r="K175" s="33"/>
      <c r="L175" s="33"/>
      <c r="M175" s="33"/>
      <c r="N175" s="33"/>
      <c r="O175" s="297">
        <f t="shared" si="108"/>
        <v>0</v>
      </c>
      <c r="P175" s="297">
        <f t="shared" si="109"/>
        <v>0</v>
      </c>
      <c r="Q175" s="297">
        <f t="shared" si="110"/>
        <v>0</v>
      </c>
      <c r="R175" s="297">
        <f t="shared" si="111"/>
        <v>0</v>
      </c>
      <c r="S175" s="297">
        <f t="shared" si="112"/>
        <v>0</v>
      </c>
      <c r="T175" s="297">
        <f t="shared" si="113"/>
        <v>0</v>
      </c>
      <c r="U175" s="297">
        <f t="shared" si="114"/>
        <v>0</v>
      </c>
      <c r="V175" s="302">
        <f t="shared" si="115"/>
        <v>0</v>
      </c>
      <c r="W175" s="303">
        <f t="shared" si="116"/>
        <v>0</v>
      </c>
      <c r="X175" s="268"/>
    </row>
    <row r="176" spans="1:24" outlineLevel="1">
      <c r="A176" s="341"/>
      <c r="B176" s="340"/>
      <c r="C176" s="521"/>
      <c r="D176" s="386" t="str">
        <f>'Перв. скв '!D176</f>
        <v>Кондуктор - буфер</v>
      </c>
      <c r="E176" s="373">
        <f>'Перв. скв '!E176</f>
        <v>0</v>
      </c>
      <c r="F176" s="374" t="str">
        <f>'Перв. скв '!F176</f>
        <v>операция</v>
      </c>
      <c r="G176" s="75">
        <f>'Перв. скв '!G176</f>
        <v>44358.080000000002</v>
      </c>
      <c r="H176" s="32"/>
      <c r="I176" s="33"/>
      <c r="J176" s="33"/>
      <c r="K176" s="33"/>
      <c r="L176" s="33"/>
      <c r="M176" s="33"/>
      <c r="N176" s="33"/>
      <c r="O176" s="297">
        <f t="shared" si="108"/>
        <v>0</v>
      </c>
      <c r="P176" s="297">
        <f t="shared" si="109"/>
        <v>0</v>
      </c>
      <c r="Q176" s="297">
        <f t="shared" si="110"/>
        <v>0</v>
      </c>
      <c r="R176" s="297">
        <f t="shared" si="111"/>
        <v>0</v>
      </c>
      <c r="S176" s="297">
        <f t="shared" si="112"/>
        <v>0</v>
      </c>
      <c r="T176" s="297">
        <f t="shared" si="113"/>
        <v>0</v>
      </c>
      <c r="U176" s="297">
        <f t="shared" si="114"/>
        <v>0</v>
      </c>
      <c r="V176" s="302">
        <f t="shared" si="115"/>
        <v>0</v>
      </c>
      <c r="W176" s="303">
        <f t="shared" si="116"/>
        <v>0</v>
      </c>
      <c r="X176" s="268"/>
    </row>
    <row r="177" spans="1:24" outlineLevel="1">
      <c r="A177" s="341"/>
      <c r="B177" s="340"/>
      <c r="C177" s="521"/>
      <c r="D177" s="386" t="str">
        <f>'Перв. скв '!D177</f>
        <v>Экспл. колонна - буфер</v>
      </c>
      <c r="E177" s="373">
        <f>'Перв. скв '!E177</f>
        <v>0</v>
      </c>
      <c r="F177" s="374" t="str">
        <f>'Перв. скв '!F177</f>
        <v>операция</v>
      </c>
      <c r="G177" s="75">
        <f>'Перв. скв '!G177</f>
        <v>328403.52</v>
      </c>
      <c r="H177" s="32"/>
      <c r="I177" s="33"/>
      <c r="J177" s="33"/>
      <c r="K177" s="33"/>
      <c r="L177" s="33"/>
      <c r="M177" s="33"/>
      <c r="N177" s="33"/>
      <c r="O177" s="297">
        <f t="shared" si="108"/>
        <v>0</v>
      </c>
      <c r="P177" s="297">
        <f t="shared" si="109"/>
        <v>0</v>
      </c>
      <c r="Q177" s="297">
        <f t="shared" si="110"/>
        <v>0</v>
      </c>
      <c r="R177" s="297">
        <f t="shared" si="111"/>
        <v>0</v>
      </c>
      <c r="S177" s="297">
        <f t="shared" si="112"/>
        <v>0</v>
      </c>
      <c r="T177" s="297">
        <f t="shared" si="113"/>
        <v>0</v>
      </c>
      <c r="U177" s="297">
        <f t="shared" si="114"/>
        <v>0</v>
      </c>
      <c r="V177" s="302">
        <f t="shared" si="115"/>
        <v>0</v>
      </c>
      <c r="W177" s="303">
        <f t="shared" si="116"/>
        <v>0</v>
      </c>
      <c r="X177" s="268"/>
    </row>
    <row r="178" spans="1:24" outlineLevel="1">
      <c r="A178" s="341"/>
      <c r="B178" s="340"/>
      <c r="C178" s="521"/>
      <c r="D178" s="386" t="str">
        <f>'Перв. скв '!D178</f>
        <v>Стоимость услуг инженерного сопровождения</v>
      </c>
      <c r="E178" s="373">
        <f>'Перв. скв '!E178</f>
        <v>0</v>
      </c>
      <c r="F178" s="374" t="str">
        <f>'Перв. скв '!F178</f>
        <v>операция</v>
      </c>
      <c r="G178" s="75">
        <f>'Перв. скв '!G178</f>
        <v>35850</v>
      </c>
      <c r="H178" s="32"/>
      <c r="I178" s="33"/>
      <c r="J178" s="33"/>
      <c r="K178" s="33"/>
      <c r="L178" s="33"/>
      <c r="M178" s="33"/>
      <c r="N178" s="33"/>
      <c r="O178" s="297">
        <f t="shared" si="108"/>
        <v>0</v>
      </c>
      <c r="P178" s="297">
        <f t="shared" si="109"/>
        <v>0</v>
      </c>
      <c r="Q178" s="297">
        <f t="shared" si="110"/>
        <v>0</v>
      </c>
      <c r="R178" s="297">
        <f t="shared" si="111"/>
        <v>0</v>
      </c>
      <c r="S178" s="297">
        <f t="shared" si="112"/>
        <v>0</v>
      </c>
      <c r="T178" s="297">
        <f t="shared" si="113"/>
        <v>0</v>
      </c>
      <c r="U178" s="297">
        <f t="shared" si="114"/>
        <v>0</v>
      </c>
      <c r="V178" s="302">
        <f t="shared" si="115"/>
        <v>0</v>
      </c>
      <c r="W178" s="303">
        <f t="shared" si="116"/>
        <v>0</v>
      </c>
      <c r="X178" s="268"/>
    </row>
    <row r="179" spans="1:24" outlineLevel="1">
      <c r="A179" s="341"/>
      <c r="B179" s="340"/>
      <c r="C179" s="521"/>
      <c r="D179" s="386" t="str">
        <f>'Перв. скв '!D179</f>
        <v>Стоимость услуг цементировочного флота</v>
      </c>
      <c r="E179" s="373">
        <f>'Перв. скв '!E179</f>
        <v>0</v>
      </c>
      <c r="F179" s="374" t="str">
        <f>'Перв. скв '!F179</f>
        <v>операция</v>
      </c>
      <c r="G179" s="75">
        <f>'Перв. скв '!G179</f>
        <v>119019.04933155082</v>
      </c>
      <c r="H179" s="32"/>
      <c r="I179" s="33"/>
      <c r="J179" s="33"/>
      <c r="K179" s="33"/>
      <c r="L179" s="33"/>
      <c r="M179" s="33"/>
      <c r="N179" s="33"/>
      <c r="O179" s="297">
        <f t="shared" si="108"/>
        <v>0</v>
      </c>
      <c r="P179" s="297">
        <f t="shared" si="109"/>
        <v>0</v>
      </c>
      <c r="Q179" s="297">
        <f t="shared" si="110"/>
        <v>0</v>
      </c>
      <c r="R179" s="297">
        <f t="shared" si="111"/>
        <v>0</v>
      </c>
      <c r="S179" s="297">
        <f t="shared" si="112"/>
        <v>0</v>
      </c>
      <c r="T179" s="297">
        <f t="shared" si="113"/>
        <v>0</v>
      </c>
      <c r="U179" s="297">
        <f t="shared" si="114"/>
        <v>0</v>
      </c>
      <c r="V179" s="302">
        <f t="shared" si="115"/>
        <v>0</v>
      </c>
      <c r="W179" s="303">
        <f t="shared" si="116"/>
        <v>0</v>
      </c>
      <c r="X179" s="268"/>
    </row>
    <row r="180" spans="1:24" outlineLevel="1">
      <c r="A180" s="341"/>
      <c r="B180" s="340"/>
      <c r="C180" s="521"/>
      <c r="D180" s="386" t="str">
        <f>'Перв. скв '!D180</f>
        <v>Стоимость оснастки</v>
      </c>
      <c r="E180" s="373">
        <f>'Перв. скв '!E180</f>
        <v>0</v>
      </c>
      <c r="F180" s="374" t="str">
        <f>'Перв. скв '!F180</f>
        <v>операция</v>
      </c>
      <c r="G180" s="75">
        <f>'Перв. скв '!G180</f>
        <v>27941.73</v>
      </c>
      <c r="H180" s="32"/>
      <c r="I180" s="33"/>
      <c r="J180" s="33"/>
      <c r="K180" s="33"/>
      <c r="L180" s="33"/>
      <c r="M180" s="33"/>
      <c r="N180" s="33"/>
      <c r="O180" s="297">
        <f t="shared" si="108"/>
        <v>0</v>
      </c>
      <c r="P180" s="297">
        <f t="shared" si="109"/>
        <v>0</v>
      </c>
      <c r="Q180" s="297">
        <f t="shared" si="110"/>
        <v>0</v>
      </c>
      <c r="R180" s="297">
        <f t="shared" si="111"/>
        <v>0</v>
      </c>
      <c r="S180" s="297">
        <f t="shared" si="112"/>
        <v>0</v>
      </c>
      <c r="T180" s="297">
        <f t="shared" si="113"/>
        <v>0</v>
      </c>
      <c r="U180" s="297">
        <f t="shared" si="114"/>
        <v>0</v>
      </c>
      <c r="V180" s="302">
        <f t="shared" si="115"/>
        <v>0</v>
      </c>
      <c r="W180" s="303">
        <f t="shared" si="116"/>
        <v>0</v>
      </c>
      <c r="X180" s="268"/>
    </row>
    <row r="181" spans="1:24" outlineLevel="1">
      <c r="A181" s="341"/>
      <c r="B181" s="340"/>
      <c r="C181" s="521"/>
      <c r="D181" s="386" t="str">
        <f>'Перв. скв '!D181</f>
        <v>Стоимость услуг инженерного сопровождения</v>
      </c>
      <c r="E181" s="373">
        <f>'Перв. скв '!E181</f>
        <v>0</v>
      </c>
      <c r="F181" s="374" t="str">
        <f>'Перв. скв '!F181</f>
        <v>операция</v>
      </c>
      <c r="G181" s="75">
        <f>'Перв. скв '!G181</f>
        <v>35850</v>
      </c>
      <c r="H181" s="32"/>
      <c r="I181" s="33"/>
      <c r="J181" s="33"/>
      <c r="K181" s="33"/>
      <c r="L181" s="33"/>
      <c r="M181" s="33"/>
      <c r="N181" s="33"/>
      <c r="O181" s="297">
        <f t="shared" si="108"/>
        <v>0</v>
      </c>
      <c r="P181" s="297">
        <f t="shared" si="109"/>
        <v>0</v>
      </c>
      <c r="Q181" s="297">
        <f t="shared" si="110"/>
        <v>0</v>
      </c>
      <c r="R181" s="297">
        <f t="shared" si="111"/>
        <v>0</v>
      </c>
      <c r="S181" s="297">
        <f t="shared" si="112"/>
        <v>0</v>
      </c>
      <c r="T181" s="297">
        <f t="shared" si="113"/>
        <v>0</v>
      </c>
      <c r="U181" s="297">
        <f t="shared" si="114"/>
        <v>0</v>
      </c>
      <c r="V181" s="302">
        <f t="shared" si="115"/>
        <v>0</v>
      </c>
      <c r="W181" s="303">
        <f t="shared" si="116"/>
        <v>0</v>
      </c>
      <c r="X181" s="268"/>
    </row>
    <row r="182" spans="1:24" outlineLevel="1">
      <c r="A182" s="341"/>
      <c r="B182" s="340"/>
      <c r="C182" s="521"/>
      <c r="D182" s="386" t="str">
        <f>'Перв. скв '!D182</f>
        <v>Стоимость услуг цементировочного флота</v>
      </c>
      <c r="E182" s="373">
        <f>'Перв. скв '!E182</f>
        <v>0</v>
      </c>
      <c r="F182" s="374" t="str">
        <f>'Перв. скв '!F182</f>
        <v>операция</v>
      </c>
      <c r="G182" s="75">
        <f>'Перв. скв '!G182</f>
        <v>119019.04933155082</v>
      </c>
      <c r="H182" s="32"/>
      <c r="I182" s="33"/>
      <c r="J182" s="33"/>
      <c r="K182" s="33"/>
      <c r="L182" s="33"/>
      <c r="M182" s="33"/>
      <c r="N182" s="33"/>
      <c r="O182" s="297">
        <f t="shared" si="108"/>
        <v>0</v>
      </c>
      <c r="P182" s="297">
        <f t="shared" si="109"/>
        <v>0</v>
      </c>
      <c r="Q182" s="297">
        <f t="shared" si="110"/>
        <v>0</v>
      </c>
      <c r="R182" s="297">
        <f t="shared" si="111"/>
        <v>0</v>
      </c>
      <c r="S182" s="297">
        <f t="shared" si="112"/>
        <v>0</v>
      </c>
      <c r="T182" s="297">
        <f t="shared" si="113"/>
        <v>0</v>
      </c>
      <c r="U182" s="297">
        <f t="shared" si="114"/>
        <v>0</v>
      </c>
      <c r="V182" s="302">
        <f t="shared" si="115"/>
        <v>0</v>
      </c>
      <c r="W182" s="303">
        <f t="shared" si="116"/>
        <v>0</v>
      </c>
      <c r="X182" s="268"/>
    </row>
    <row r="183" spans="1:24" outlineLevel="1">
      <c r="A183" s="341"/>
      <c r="B183" s="340"/>
      <c r="C183" s="521"/>
      <c r="D183" s="386" t="str">
        <f>'Перв. скв '!D183</f>
        <v>Стоимость оснастки</v>
      </c>
      <c r="E183" s="373">
        <f>'Перв. скв '!E183</f>
        <v>0</v>
      </c>
      <c r="F183" s="374" t="str">
        <f>'Перв. скв '!F183</f>
        <v>операция</v>
      </c>
      <c r="G183" s="75">
        <f>'Перв. скв '!G183</f>
        <v>89247.95</v>
      </c>
      <c r="H183" s="32"/>
      <c r="I183" s="33"/>
      <c r="J183" s="33"/>
      <c r="K183" s="33"/>
      <c r="L183" s="33"/>
      <c r="M183" s="33"/>
      <c r="N183" s="33"/>
      <c r="O183" s="297">
        <f t="shared" si="108"/>
        <v>0</v>
      </c>
      <c r="P183" s="297">
        <f t="shared" si="109"/>
        <v>0</v>
      </c>
      <c r="Q183" s="297">
        <f t="shared" si="110"/>
        <v>0</v>
      </c>
      <c r="R183" s="297">
        <f t="shared" si="111"/>
        <v>0</v>
      </c>
      <c r="S183" s="297">
        <f t="shared" si="112"/>
        <v>0</v>
      </c>
      <c r="T183" s="297">
        <f t="shared" si="113"/>
        <v>0</v>
      </c>
      <c r="U183" s="297">
        <f t="shared" si="114"/>
        <v>0</v>
      </c>
      <c r="V183" s="302">
        <f t="shared" si="115"/>
        <v>0</v>
      </c>
      <c r="W183" s="303">
        <f t="shared" si="116"/>
        <v>0</v>
      </c>
      <c r="X183" s="268"/>
    </row>
    <row r="184" spans="1:24" outlineLevel="1">
      <c r="A184" s="341"/>
      <c r="B184" s="340"/>
      <c r="C184" s="521"/>
      <c r="D184" s="386" t="str">
        <f>'Перв. скв '!D184</f>
        <v>Стоимость услуг инженерного сопровождения</v>
      </c>
      <c r="E184" s="373">
        <f>'Перв. скв '!E184</f>
        <v>0</v>
      </c>
      <c r="F184" s="374" t="str">
        <f>'Перв. скв '!F184</f>
        <v>операция</v>
      </c>
      <c r="G184" s="75">
        <f>'Перв. скв '!G184</f>
        <v>35850</v>
      </c>
      <c r="H184" s="32"/>
      <c r="I184" s="33"/>
      <c r="J184" s="33"/>
      <c r="K184" s="33"/>
      <c r="L184" s="33"/>
      <c r="M184" s="33"/>
      <c r="N184" s="33"/>
      <c r="O184" s="297">
        <f t="shared" si="108"/>
        <v>0</v>
      </c>
      <c r="P184" s="297">
        <f t="shared" si="109"/>
        <v>0</v>
      </c>
      <c r="Q184" s="297">
        <f t="shared" si="110"/>
        <v>0</v>
      </c>
      <c r="R184" s="297">
        <f t="shared" si="111"/>
        <v>0</v>
      </c>
      <c r="S184" s="297">
        <f t="shared" si="112"/>
        <v>0</v>
      </c>
      <c r="T184" s="297">
        <f t="shared" si="113"/>
        <v>0</v>
      </c>
      <c r="U184" s="297">
        <f t="shared" si="114"/>
        <v>0</v>
      </c>
      <c r="V184" s="302">
        <f t="shared" si="115"/>
        <v>0</v>
      </c>
      <c r="W184" s="303">
        <f t="shared" si="116"/>
        <v>0</v>
      </c>
      <c r="X184" s="268"/>
    </row>
    <row r="185" spans="1:24" outlineLevel="1">
      <c r="A185" s="341"/>
      <c r="B185" s="340"/>
      <c r="C185" s="521"/>
      <c r="D185" s="386" t="str">
        <f>'Перв. скв '!D185</f>
        <v>Стоимость услуг цементировочного флота</v>
      </c>
      <c r="E185" s="373">
        <f>'Перв. скв '!E185</f>
        <v>0</v>
      </c>
      <c r="F185" s="374" t="str">
        <f>'Перв. скв '!F185</f>
        <v>операция</v>
      </c>
      <c r="G185" s="75">
        <f>'Перв. скв '!G185</f>
        <v>119019.04933155082</v>
      </c>
      <c r="H185" s="32"/>
      <c r="I185" s="33"/>
      <c r="J185" s="33"/>
      <c r="K185" s="33"/>
      <c r="L185" s="33"/>
      <c r="M185" s="33"/>
      <c r="N185" s="33"/>
      <c r="O185" s="297">
        <f t="shared" si="108"/>
        <v>0</v>
      </c>
      <c r="P185" s="297">
        <f t="shared" si="109"/>
        <v>0</v>
      </c>
      <c r="Q185" s="297">
        <f t="shared" si="110"/>
        <v>0</v>
      </c>
      <c r="R185" s="297">
        <f t="shared" si="111"/>
        <v>0</v>
      </c>
      <c r="S185" s="297">
        <f t="shared" si="112"/>
        <v>0</v>
      </c>
      <c r="T185" s="297">
        <f t="shared" si="113"/>
        <v>0</v>
      </c>
      <c r="U185" s="297">
        <f t="shared" si="114"/>
        <v>0</v>
      </c>
      <c r="V185" s="302">
        <f t="shared" si="115"/>
        <v>0</v>
      </c>
      <c r="W185" s="303">
        <f t="shared" si="116"/>
        <v>0</v>
      </c>
      <c r="X185" s="268"/>
    </row>
    <row r="186" spans="1:24" outlineLevel="1">
      <c r="A186" s="341"/>
      <c r="B186" s="2"/>
      <c r="C186" s="521"/>
      <c r="D186" s="386" t="str">
        <f>'Перв. скв '!D186</f>
        <v>Стоимость оснастки</v>
      </c>
      <c r="E186" s="373">
        <f>'Перв. скв '!E186</f>
        <v>0</v>
      </c>
      <c r="F186" s="374" t="str">
        <f>'Перв. скв '!F186</f>
        <v>операция</v>
      </c>
      <c r="G186" s="75">
        <f>'Перв. скв '!G186</f>
        <v>517566.68363636365</v>
      </c>
      <c r="H186" s="32"/>
      <c r="I186" s="33"/>
      <c r="J186" s="33"/>
      <c r="K186" s="33"/>
      <c r="L186" s="33"/>
      <c r="M186" s="33"/>
      <c r="N186" s="33"/>
      <c r="O186" s="297">
        <f t="shared" si="108"/>
        <v>0</v>
      </c>
      <c r="P186" s="297">
        <f t="shared" si="109"/>
        <v>0</v>
      </c>
      <c r="Q186" s="297">
        <f t="shared" si="110"/>
        <v>0</v>
      </c>
      <c r="R186" s="297">
        <f t="shared" si="111"/>
        <v>0</v>
      </c>
      <c r="S186" s="297">
        <f t="shared" si="112"/>
        <v>0</v>
      </c>
      <c r="T186" s="297">
        <f t="shared" si="113"/>
        <v>0</v>
      </c>
      <c r="U186" s="297">
        <f t="shared" si="114"/>
        <v>0</v>
      </c>
      <c r="V186" s="302">
        <f t="shared" si="115"/>
        <v>0</v>
      </c>
      <c r="W186" s="303">
        <f t="shared" si="116"/>
        <v>0</v>
      </c>
      <c r="X186" s="268"/>
    </row>
    <row r="187" spans="1:24" outlineLevel="1">
      <c r="A187" s="341"/>
      <c r="B187" s="2"/>
      <c r="C187" s="521"/>
      <c r="D187" s="386" t="str">
        <f>'Перв. скв '!D187</f>
        <v>Установка цем моста в пилотном стволе</v>
      </c>
      <c r="E187" s="373">
        <f>'Перв. скв '!E187</f>
        <v>0</v>
      </c>
      <c r="F187" s="374" t="str">
        <f>'Перв. скв '!F187</f>
        <v>операция</v>
      </c>
      <c r="G187" s="75">
        <f>'Перв. скв '!G187</f>
        <v>355700</v>
      </c>
      <c r="H187" s="32"/>
      <c r="I187" s="33"/>
      <c r="J187" s="33"/>
      <c r="K187" s="33"/>
      <c r="L187" s="33"/>
      <c r="M187" s="33"/>
      <c r="N187" s="33"/>
      <c r="O187" s="297">
        <f t="shared" si="108"/>
        <v>0</v>
      </c>
      <c r="P187" s="297">
        <f t="shared" si="109"/>
        <v>0</v>
      </c>
      <c r="Q187" s="297">
        <f t="shared" si="110"/>
        <v>0</v>
      </c>
      <c r="R187" s="297">
        <f t="shared" si="111"/>
        <v>0</v>
      </c>
      <c r="S187" s="297">
        <f t="shared" si="112"/>
        <v>0</v>
      </c>
      <c r="T187" s="297">
        <f t="shared" si="113"/>
        <v>0</v>
      </c>
      <c r="U187" s="297">
        <f t="shared" si="114"/>
        <v>0</v>
      </c>
      <c r="V187" s="302">
        <f t="shared" si="115"/>
        <v>0</v>
      </c>
      <c r="W187" s="303">
        <f t="shared" si="116"/>
        <v>0</v>
      </c>
      <c r="X187" s="268"/>
    </row>
    <row r="188" spans="1:24" outlineLevel="1">
      <c r="A188" s="341"/>
      <c r="B188" s="2"/>
      <c r="C188" s="521"/>
      <c r="D188" s="386">
        <f>'Перв. скв '!D188</f>
        <v>0</v>
      </c>
      <c r="E188" s="373">
        <f>'Перв. скв '!E188</f>
        <v>0</v>
      </c>
      <c r="F188" s="374">
        <f>'Перв. скв '!F188</f>
        <v>0</v>
      </c>
      <c r="G188" s="75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7">
        <f t="shared" ref="O188:O201" si="117">H188*G188</f>
        <v>0</v>
      </c>
      <c r="P188" s="297">
        <f t="shared" ref="P188:P201" si="118">I188*G188</f>
        <v>0</v>
      </c>
      <c r="Q188" s="297">
        <f t="shared" ref="Q188:Q201" si="119">J188*G188</f>
        <v>0</v>
      </c>
      <c r="R188" s="297">
        <f t="shared" ref="R188:R201" si="120">K188*G188</f>
        <v>0</v>
      </c>
      <c r="S188" s="297">
        <f t="shared" ref="S188:S201" si="121">L188*G188</f>
        <v>0</v>
      </c>
      <c r="T188" s="297">
        <f t="shared" ref="T188:T201" si="122">M188*G188</f>
        <v>0</v>
      </c>
      <c r="U188" s="297">
        <f t="shared" ref="U188:U201" si="123">N188*G188</f>
        <v>0</v>
      </c>
      <c r="V188" s="302">
        <f t="shared" ref="V188:V201" si="124">SUM(H188:N188)</f>
        <v>0</v>
      </c>
      <c r="W188" s="303">
        <f t="shared" ref="W188:W201" si="125">SUM(O188:U188)</f>
        <v>0</v>
      </c>
      <c r="X188" s="268"/>
    </row>
    <row r="189" spans="1:24" outlineLevel="1">
      <c r="A189" s="341"/>
      <c r="B189" s="2"/>
      <c r="C189" s="521"/>
      <c r="D189" s="386">
        <f>'Перв. скв '!D189</f>
        <v>0</v>
      </c>
      <c r="E189" s="373">
        <f>'Перв. скв '!E189</f>
        <v>0</v>
      </c>
      <c r="F189" s="374">
        <f>'Перв. скв '!F189</f>
        <v>0</v>
      </c>
      <c r="G189" s="75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7">
        <f t="shared" si="117"/>
        <v>0</v>
      </c>
      <c r="P189" s="297">
        <f t="shared" si="118"/>
        <v>0</v>
      </c>
      <c r="Q189" s="297">
        <f t="shared" si="119"/>
        <v>0</v>
      </c>
      <c r="R189" s="297">
        <f t="shared" si="120"/>
        <v>0</v>
      </c>
      <c r="S189" s="297">
        <f t="shared" si="121"/>
        <v>0</v>
      </c>
      <c r="T189" s="297">
        <f t="shared" si="122"/>
        <v>0</v>
      </c>
      <c r="U189" s="297">
        <f t="shared" si="123"/>
        <v>0</v>
      </c>
      <c r="V189" s="302">
        <f t="shared" si="124"/>
        <v>0</v>
      </c>
      <c r="W189" s="303">
        <f t="shared" si="125"/>
        <v>0</v>
      </c>
      <c r="X189" s="268"/>
    </row>
    <row r="190" spans="1:24" outlineLevel="1">
      <c r="A190" s="341"/>
      <c r="B190" s="2"/>
      <c r="C190" s="521"/>
      <c r="D190" s="386">
        <f>'Перв. скв '!D190</f>
        <v>0</v>
      </c>
      <c r="E190" s="373">
        <f>'Перв. скв '!E190</f>
        <v>0</v>
      </c>
      <c r="F190" s="374">
        <f>'Перв. скв '!F190</f>
        <v>0</v>
      </c>
      <c r="G190" s="75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7">
        <f t="shared" si="117"/>
        <v>0</v>
      </c>
      <c r="P190" s="297">
        <f t="shared" si="118"/>
        <v>0</v>
      </c>
      <c r="Q190" s="297">
        <f t="shared" si="119"/>
        <v>0</v>
      </c>
      <c r="R190" s="297">
        <f t="shared" si="120"/>
        <v>0</v>
      </c>
      <c r="S190" s="297">
        <f t="shared" si="121"/>
        <v>0</v>
      </c>
      <c r="T190" s="297">
        <f t="shared" si="122"/>
        <v>0</v>
      </c>
      <c r="U190" s="297">
        <f t="shared" si="123"/>
        <v>0</v>
      </c>
      <c r="V190" s="302">
        <f t="shared" si="124"/>
        <v>0</v>
      </c>
      <c r="W190" s="303">
        <f t="shared" si="125"/>
        <v>0</v>
      </c>
      <c r="X190" s="268"/>
    </row>
    <row r="191" spans="1:24" outlineLevel="1">
      <c r="A191" s="341"/>
      <c r="B191" s="2"/>
      <c r="C191" s="521"/>
      <c r="D191" s="386">
        <f>'Перв. скв '!D191</f>
        <v>0</v>
      </c>
      <c r="E191" s="373">
        <f>'Перв. скв '!E191</f>
        <v>0</v>
      </c>
      <c r="F191" s="374">
        <f>'Перв. скв '!F191</f>
        <v>0</v>
      </c>
      <c r="G191" s="75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7">
        <f t="shared" si="117"/>
        <v>0</v>
      </c>
      <c r="P191" s="297">
        <f t="shared" si="118"/>
        <v>0</v>
      </c>
      <c r="Q191" s="297">
        <f t="shared" si="119"/>
        <v>0</v>
      </c>
      <c r="R191" s="297">
        <f t="shared" si="120"/>
        <v>0</v>
      </c>
      <c r="S191" s="297">
        <f t="shared" si="121"/>
        <v>0</v>
      </c>
      <c r="T191" s="297">
        <f t="shared" si="122"/>
        <v>0</v>
      </c>
      <c r="U191" s="297">
        <f t="shared" si="123"/>
        <v>0</v>
      </c>
      <c r="V191" s="302">
        <f t="shared" si="124"/>
        <v>0</v>
      </c>
      <c r="W191" s="303">
        <f t="shared" si="125"/>
        <v>0</v>
      </c>
      <c r="X191" s="268"/>
    </row>
    <row r="192" spans="1:24" outlineLevel="1">
      <c r="A192" s="341"/>
      <c r="B192" s="2"/>
      <c r="C192" s="521"/>
      <c r="D192" s="386">
        <f>'Перв. скв '!D192</f>
        <v>0</v>
      </c>
      <c r="E192" s="373">
        <f>'Перв. скв '!E192</f>
        <v>0</v>
      </c>
      <c r="F192" s="374">
        <f>'Перв. скв '!F192</f>
        <v>0</v>
      </c>
      <c r="G192" s="75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7">
        <f t="shared" si="117"/>
        <v>0</v>
      </c>
      <c r="P192" s="297">
        <f t="shared" si="118"/>
        <v>0</v>
      </c>
      <c r="Q192" s="297">
        <f t="shared" si="119"/>
        <v>0</v>
      </c>
      <c r="R192" s="297">
        <f t="shared" si="120"/>
        <v>0</v>
      </c>
      <c r="S192" s="297">
        <f t="shared" si="121"/>
        <v>0</v>
      </c>
      <c r="T192" s="297">
        <f t="shared" si="122"/>
        <v>0</v>
      </c>
      <c r="U192" s="297">
        <f t="shared" si="123"/>
        <v>0</v>
      </c>
      <c r="V192" s="302">
        <f t="shared" si="124"/>
        <v>0</v>
      </c>
      <c r="W192" s="303">
        <f t="shared" si="125"/>
        <v>0</v>
      </c>
      <c r="X192" s="268"/>
    </row>
    <row r="193" spans="1:24" outlineLevel="1">
      <c r="A193" s="341"/>
      <c r="B193" s="2"/>
      <c r="C193" s="521"/>
      <c r="D193" s="386">
        <f>'Перв. скв '!D193</f>
        <v>0</v>
      </c>
      <c r="E193" s="373">
        <f>'Перв. скв '!E193</f>
        <v>0</v>
      </c>
      <c r="F193" s="374">
        <f>'Перв. скв '!F193</f>
        <v>0</v>
      </c>
      <c r="G193" s="75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7">
        <f t="shared" si="117"/>
        <v>0</v>
      </c>
      <c r="P193" s="297">
        <f t="shared" si="118"/>
        <v>0</v>
      </c>
      <c r="Q193" s="297">
        <f t="shared" si="119"/>
        <v>0</v>
      </c>
      <c r="R193" s="297">
        <f t="shared" si="120"/>
        <v>0</v>
      </c>
      <c r="S193" s="297">
        <f t="shared" si="121"/>
        <v>0</v>
      </c>
      <c r="T193" s="297">
        <f t="shared" si="122"/>
        <v>0</v>
      </c>
      <c r="U193" s="297">
        <f t="shared" si="123"/>
        <v>0</v>
      </c>
      <c r="V193" s="302">
        <f t="shared" si="124"/>
        <v>0</v>
      </c>
      <c r="W193" s="303">
        <f t="shared" si="125"/>
        <v>0</v>
      </c>
      <c r="X193" s="268"/>
    </row>
    <row r="194" spans="1:24" outlineLevel="1">
      <c r="A194" s="341"/>
      <c r="B194" s="2"/>
      <c r="C194" s="521"/>
      <c r="D194" s="386">
        <f>'Перв. скв '!D194</f>
        <v>0</v>
      </c>
      <c r="E194" s="373">
        <f>'Перв. скв '!E194</f>
        <v>0</v>
      </c>
      <c r="F194" s="374">
        <f>'Перв. скв '!F194</f>
        <v>0</v>
      </c>
      <c r="G194" s="75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7">
        <f t="shared" si="117"/>
        <v>0</v>
      </c>
      <c r="P194" s="297">
        <f t="shared" si="118"/>
        <v>0</v>
      </c>
      <c r="Q194" s="297">
        <f t="shared" si="119"/>
        <v>0</v>
      </c>
      <c r="R194" s="297">
        <f t="shared" si="120"/>
        <v>0</v>
      </c>
      <c r="S194" s="297">
        <f t="shared" si="121"/>
        <v>0</v>
      </c>
      <c r="T194" s="297">
        <f t="shared" si="122"/>
        <v>0</v>
      </c>
      <c r="U194" s="297">
        <f t="shared" si="123"/>
        <v>0</v>
      </c>
      <c r="V194" s="302">
        <f t="shared" si="124"/>
        <v>0</v>
      </c>
      <c r="W194" s="303">
        <f t="shared" si="125"/>
        <v>0</v>
      </c>
      <c r="X194" s="268"/>
    </row>
    <row r="195" spans="1:24" outlineLevel="1">
      <c r="A195" s="341"/>
      <c r="B195" s="2"/>
      <c r="C195" s="521"/>
      <c r="D195" s="386">
        <f>'Перв. скв '!D195</f>
        <v>0</v>
      </c>
      <c r="E195" s="373">
        <f>'Перв. скв '!E195</f>
        <v>0</v>
      </c>
      <c r="F195" s="374">
        <f>'Перв. скв '!F195</f>
        <v>0</v>
      </c>
      <c r="G195" s="75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7">
        <f t="shared" si="117"/>
        <v>0</v>
      </c>
      <c r="P195" s="297">
        <f t="shared" si="118"/>
        <v>0</v>
      </c>
      <c r="Q195" s="297">
        <f t="shared" si="119"/>
        <v>0</v>
      </c>
      <c r="R195" s="297">
        <f t="shared" si="120"/>
        <v>0</v>
      </c>
      <c r="S195" s="297">
        <f t="shared" si="121"/>
        <v>0</v>
      </c>
      <c r="T195" s="297">
        <f t="shared" si="122"/>
        <v>0</v>
      </c>
      <c r="U195" s="297">
        <f t="shared" si="123"/>
        <v>0</v>
      </c>
      <c r="V195" s="302">
        <f t="shared" si="124"/>
        <v>0</v>
      </c>
      <c r="W195" s="303">
        <f t="shared" si="125"/>
        <v>0</v>
      </c>
      <c r="X195" s="268"/>
    </row>
    <row r="196" spans="1:24" outlineLevel="1">
      <c r="A196" s="341"/>
      <c r="B196" s="2"/>
      <c r="C196" s="521"/>
      <c r="D196" s="386">
        <f>'Перв. скв '!D196</f>
        <v>0</v>
      </c>
      <c r="E196" s="373">
        <f>'Перв. скв '!E196</f>
        <v>0</v>
      </c>
      <c r="F196" s="374">
        <f>'Перв. скв '!F196</f>
        <v>0</v>
      </c>
      <c r="G196" s="75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7">
        <f t="shared" si="117"/>
        <v>0</v>
      </c>
      <c r="P196" s="297">
        <f t="shared" si="118"/>
        <v>0</v>
      </c>
      <c r="Q196" s="297">
        <f t="shared" si="119"/>
        <v>0</v>
      </c>
      <c r="R196" s="297">
        <f t="shared" si="120"/>
        <v>0</v>
      </c>
      <c r="S196" s="297">
        <f t="shared" si="121"/>
        <v>0</v>
      </c>
      <c r="T196" s="297">
        <f t="shared" si="122"/>
        <v>0</v>
      </c>
      <c r="U196" s="297">
        <f t="shared" si="123"/>
        <v>0</v>
      </c>
      <c r="V196" s="302">
        <f t="shared" si="124"/>
        <v>0</v>
      </c>
      <c r="W196" s="303">
        <f t="shared" si="125"/>
        <v>0</v>
      </c>
      <c r="X196" s="268"/>
    </row>
    <row r="197" spans="1:24" outlineLevel="1">
      <c r="A197" s="341"/>
      <c r="B197" s="2"/>
      <c r="C197" s="521"/>
      <c r="D197" s="386">
        <f>'Перв. скв '!D197</f>
        <v>0</v>
      </c>
      <c r="E197" s="373">
        <f>'Перв. скв '!E197</f>
        <v>0</v>
      </c>
      <c r="F197" s="374">
        <f>'Перв. скв '!F197</f>
        <v>0</v>
      </c>
      <c r="G197" s="75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7">
        <f t="shared" si="117"/>
        <v>0</v>
      </c>
      <c r="P197" s="297">
        <f t="shared" si="118"/>
        <v>0</v>
      </c>
      <c r="Q197" s="297">
        <f t="shared" si="119"/>
        <v>0</v>
      </c>
      <c r="R197" s="297">
        <f t="shared" si="120"/>
        <v>0</v>
      </c>
      <c r="S197" s="297">
        <f t="shared" si="121"/>
        <v>0</v>
      </c>
      <c r="T197" s="297">
        <f t="shared" si="122"/>
        <v>0</v>
      </c>
      <c r="U197" s="297">
        <f t="shared" si="123"/>
        <v>0</v>
      </c>
      <c r="V197" s="302">
        <f t="shared" si="124"/>
        <v>0</v>
      </c>
      <c r="W197" s="303">
        <f t="shared" si="125"/>
        <v>0</v>
      </c>
      <c r="X197" s="268"/>
    </row>
    <row r="198" spans="1:24" outlineLevel="1">
      <c r="A198" s="341"/>
      <c r="B198" s="2"/>
      <c r="C198" s="521"/>
      <c r="D198" s="386">
        <f>'Перв. скв '!D198</f>
        <v>0</v>
      </c>
      <c r="E198" s="373">
        <f>'Перв. скв '!E198</f>
        <v>0</v>
      </c>
      <c r="F198" s="374">
        <f>'Перв. скв '!F198</f>
        <v>0</v>
      </c>
      <c r="G198" s="75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7">
        <f t="shared" si="117"/>
        <v>0</v>
      </c>
      <c r="P198" s="297">
        <f t="shared" si="118"/>
        <v>0</v>
      </c>
      <c r="Q198" s="297">
        <f t="shared" si="119"/>
        <v>0</v>
      </c>
      <c r="R198" s="297">
        <f t="shared" si="120"/>
        <v>0</v>
      </c>
      <c r="S198" s="297">
        <f t="shared" si="121"/>
        <v>0</v>
      </c>
      <c r="T198" s="297">
        <f t="shared" si="122"/>
        <v>0</v>
      </c>
      <c r="U198" s="297">
        <f t="shared" si="123"/>
        <v>0</v>
      </c>
      <c r="V198" s="302">
        <f t="shared" si="124"/>
        <v>0</v>
      </c>
      <c r="W198" s="303">
        <f t="shared" si="125"/>
        <v>0</v>
      </c>
      <c r="X198" s="268"/>
    </row>
    <row r="199" spans="1:24" outlineLevel="1">
      <c r="A199" s="341"/>
      <c r="B199" s="2"/>
      <c r="C199" s="521"/>
      <c r="D199" s="386">
        <f>'Перв. скв '!D199</f>
        <v>0</v>
      </c>
      <c r="E199" s="373">
        <f>'Перв. скв '!E199</f>
        <v>0</v>
      </c>
      <c r="F199" s="374">
        <f>'Перв. скв '!F199</f>
        <v>0</v>
      </c>
      <c r="G199" s="75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7">
        <f t="shared" si="117"/>
        <v>0</v>
      </c>
      <c r="P199" s="297">
        <f t="shared" si="118"/>
        <v>0</v>
      </c>
      <c r="Q199" s="297">
        <f t="shared" si="119"/>
        <v>0</v>
      </c>
      <c r="R199" s="297">
        <f t="shared" si="120"/>
        <v>0</v>
      </c>
      <c r="S199" s="297">
        <f t="shared" si="121"/>
        <v>0</v>
      </c>
      <c r="T199" s="297">
        <f t="shared" si="122"/>
        <v>0</v>
      </c>
      <c r="U199" s="297">
        <f t="shared" si="123"/>
        <v>0</v>
      </c>
      <c r="V199" s="302">
        <f t="shared" si="124"/>
        <v>0</v>
      </c>
      <c r="W199" s="303">
        <f t="shared" si="125"/>
        <v>0</v>
      </c>
      <c r="X199" s="268"/>
    </row>
    <row r="200" spans="1:24" outlineLevel="1">
      <c r="A200" s="341"/>
      <c r="B200" s="2"/>
      <c r="C200" s="521"/>
      <c r="D200" s="386">
        <f>'Перв. скв '!D200</f>
        <v>0</v>
      </c>
      <c r="E200" s="373">
        <f>'Перв. скв '!E200</f>
        <v>0</v>
      </c>
      <c r="F200" s="374">
        <f>'Перв. скв '!F200</f>
        <v>0</v>
      </c>
      <c r="G200" s="75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7">
        <f t="shared" si="117"/>
        <v>0</v>
      </c>
      <c r="P200" s="297">
        <f t="shared" si="118"/>
        <v>0</v>
      </c>
      <c r="Q200" s="297">
        <f t="shared" si="119"/>
        <v>0</v>
      </c>
      <c r="R200" s="297">
        <f t="shared" si="120"/>
        <v>0</v>
      </c>
      <c r="S200" s="297">
        <f t="shared" si="121"/>
        <v>0</v>
      </c>
      <c r="T200" s="297">
        <f t="shared" si="122"/>
        <v>0</v>
      </c>
      <c r="U200" s="297">
        <f t="shared" si="123"/>
        <v>0</v>
      </c>
      <c r="V200" s="302">
        <f t="shared" si="124"/>
        <v>0</v>
      </c>
      <c r="W200" s="303">
        <f t="shared" si="125"/>
        <v>0</v>
      </c>
      <c r="X200" s="268"/>
    </row>
    <row r="201" spans="1:24" ht="15.75" outlineLevel="1" thickBot="1">
      <c r="A201" s="341"/>
      <c r="B201" s="2"/>
      <c r="C201" s="555"/>
      <c r="D201" s="389">
        <f>'Перв. скв '!D201</f>
        <v>0</v>
      </c>
      <c r="E201" s="376">
        <f>'Перв. скв '!E201</f>
        <v>0</v>
      </c>
      <c r="F201" s="377">
        <f>'Перв. скв '!F201</f>
        <v>0</v>
      </c>
      <c r="G201" s="80">
        <f>'Перв. скв '!G201</f>
        <v>0</v>
      </c>
      <c r="H201" s="83"/>
      <c r="I201" s="84"/>
      <c r="J201" s="84"/>
      <c r="K201" s="84"/>
      <c r="L201" s="84"/>
      <c r="M201" s="84"/>
      <c r="N201" s="84"/>
      <c r="O201" s="306">
        <f t="shared" si="117"/>
        <v>0</v>
      </c>
      <c r="P201" s="306">
        <f t="shared" si="118"/>
        <v>0</v>
      </c>
      <c r="Q201" s="306">
        <f t="shared" si="119"/>
        <v>0</v>
      </c>
      <c r="R201" s="306">
        <f t="shared" si="120"/>
        <v>0</v>
      </c>
      <c r="S201" s="306">
        <f t="shared" si="121"/>
        <v>0</v>
      </c>
      <c r="T201" s="306">
        <f t="shared" si="122"/>
        <v>0</v>
      </c>
      <c r="U201" s="306">
        <f t="shared" si="123"/>
        <v>0</v>
      </c>
      <c r="V201" s="304">
        <f t="shared" si="124"/>
        <v>0</v>
      </c>
      <c r="W201" s="305">
        <f t="shared" si="125"/>
        <v>0</v>
      </c>
      <c r="X201" s="268"/>
    </row>
    <row r="202" spans="1:24" s="161" customFormat="1" ht="16.5" thickTop="1" thickBot="1">
      <c r="A202" s="346"/>
      <c r="B202" s="347"/>
      <c r="C202" s="508" t="s">
        <v>32</v>
      </c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274">
        <f>SUM(W204:W206)</f>
        <v>0</v>
      </c>
    </row>
    <row r="203" spans="1:24" s="161" customFormat="1" ht="15.75" outlineLevel="1" collapsed="1" thickBot="1">
      <c r="A203" s="346"/>
      <c r="B203" s="347"/>
      <c r="C203" s="223">
        <f>'Перв. скв '!C203</f>
        <v>0</v>
      </c>
      <c r="D203" s="266" t="s">
        <v>162</v>
      </c>
      <c r="E203" s="230"/>
      <c r="F203" s="283"/>
      <c r="G203" s="284"/>
      <c r="H203" s="279"/>
      <c r="I203" s="279"/>
      <c r="J203" s="279"/>
      <c r="K203" s="279"/>
      <c r="L203" s="279"/>
      <c r="M203" s="279"/>
      <c r="N203" s="279"/>
      <c r="O203" s="280"/>
      <c r="P203" s="280"/>
      <c r="Q203" s="280"/>
      <c r="R203" s="280"/>
      <c r="S203" s="280"/>
      <c r="T203" s="280"/>
      <c r="U203" s="280"/>
      <c r="V203" s="281"/>
      <c r="W203" s="282"/>
      <c r="X203" s="268"/>
    </row>
    <row r="204" spans="1:24" ht="15" customHeight="1" outlineLevel="1" thickTop="1">
      <c r="A204" s="339"/>
      <c r="B204" s="340"/>
      <c r="C204" s="520" t="str">
        <f>'Перв. скв '!C204</f>
        <v>Стоимость геолого-технических и геолого-геохимических исследований</v>
      </c>
      <c r="D204" s="383" t="str">
        <f>'Перв. скв '!D204</f>
        <v>Передвижка</v>
      </c>
      <c r="E204" s="373">
        <f>'Перв. скв '!E204</f>
        <v>0</v>
      </c>
      <c r="F204" s="371" t="str">
        <f>'Перв. скв '!F204</f>
        <v>сут</v>
      </c>
      <c r="G204" s="74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7">
        <f>H204*G204</f>
        <v>0</v>
      </c>
      <c r="P204" s="297">
        <f>I204*G204</f>
        <v>0</v>
      </c>
      <c r="Q204" s="297">
        <f>J204*G204</f>
        <v>0</v>
      </c>
      <c r="R204" s="297">
        <f>K204*G204</f>
        <v>0</v>
      </c>
      <c r="S204" s="297">
        <f>L204*G204</f>
        <v>0</v>
      </c>
      <c r="T204" s="297">
        <f>M204*G204</f>
        <v>0</v>
      </c>
      <c r="U204" s="297">
        <f>N204*G204</f>
        <v>0</v>
      </c>
      <c r="V204" s="302">
        <f>SUM(H204:N204)</f>
        <v>0</v>
      </c>
      <c r="W204" s="303">
        <f>SUM(O204:U204)</f>
        <v>0</v>
      </c>
      <c r="X204" s="268"/>
    </row>
    <row r="205" spans="1:24" outlineLevel="1">
      <c r="A205" s="339"/>
      <c r="B205" s="340"/>
      <c r="C205" s="521"/>
      <c r="D205" s="386" t="str">
        <f>'Перв. скв '!D205</f>
        <v>Суточная ставка работы станции ГТИ</v>
      </c>
      <c r="E205" s="373">
        <f>'Перв. скв '!E205</f>
        <v>0</v>
      </c>
      <c r="F205" s="374" t="str">
        <f>'Перв. скв '!F205</f>
        <v>сут</v>
      </c>
      <c r="G205" s="75">
        <f>'Перв. скв '!G205</f>
        <v>0</v>
      </c>
      <c r="H205" s="32"/>
      <c r="I205" s="33"/>
      <c r="J205" s="33"/>
      <c r="K205" s="33"/>
      <c r="L205" s="33"/>
      <c r="M205" s="33"/>
      <c r="N205" s="33"/>
      <c r="O205" s="297">
        <f>H205*G205</f>
        <v>0</v>
      </c>
      <c r="P205" s="297">
        <f>I205*G205</f>
        <v>0</v>
      </c>
      <c r="Q205" s="297">
        <f>J205*G205</f>
        <v>0</v>
      </c>
      <c r="R205" s="297">
        <f>K205*G205</f>
        <v>0</v>
      </c>
      <c r="S205" s="297">
        <f>L205*G205</f>
        <v>0</v>
      </c>
      <c r="T205" s="297">
        <f>M205*G205</f>
        <v>0</v>
      </c>
      <c r="U205" s="297">
        <f>N205*G205</f>
        <v>0</v>
      </c>
      <c r="V205" s="302">
        <f>SUM(H205:N205)</f>
        <v>0</v>
      </c>
      <c r="W205" s="303">
        <f>SUM(O205:U205)</f>
        <v>0</v>
      </c>
      <c r="X205" s="268"/>
    </row>
    <row r="206" spans="1:24" outlineLevel="1">
      <c r="A206" s="339"/>
      <c r="B206" s="340"/>
      <c r="C206" s="521"/>
      <c r="D206" s="386" t="str">
        <f>'Перв. скв '!D206</f>
        <v>Прочее</v>
      </c>
      <c r="E206" s="373">
        <f>'Перв. скв '!E206</f>
        <v>0</v>
      </c>
      <c r="F206" s="374" t="str">
        <f>'Перв. скв '!F206</f>
        <v>сут</v>
      </c>
      <c r="G206" s="75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7">
        <f>H206*G206</f>
        <v>0</v>
      </c>
      <c r="P206" s="297">
        <f>I206*G206</f>
        <v>0</v>
      </c>
      <c r="Q206" s="297">
        <f>J206*G206</f>
        <v>0</v>
      </c>
      <c r="R206" s="297">
        <f>K206*G206</f>
        <v>0</v>
      </c>
      <c r="S206" s="297">
        <f>L206*G206</f>
        <v>0</v>
      </c>
      <c r="T206" s="297">
        <f>M206*G206</f>
        <v>0</v>
      </c>
      <c r="U206" s="297">
        <f>N206*G206</f>
        <v>0</v>
      </c>
      <c r="V206" s="302">
        <f>SUM(H206:N206)</f>
        <v>0</v>
      </c>
      <c r="W206" s="303">
        <f>SUM(O206:U206)</f>
        <v>0</v>
      </c>
      <c r="X206" s="268"/>
    </row>
    <row r="207" spans="1:24" outlineLevel="1">
      <c r="A207" s="341"/>
      <c r="B207" s="340"/>
      <c r="C207" s="521"/>
      <c r="D207" s="386">
        <f>'Перв. скв '!D207</f>
        <v>0</v>
      </c>
      <c r="E207" s="373">
        <f>'Перв. скв '!E207</f>
        <v>0</v>
      </c>
      <c r="F207" s="374">
        <f>'Перв. скв '!F207</f>
        <v>0</v>
      </c>
      <c r="G207" s="75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7">
        <f t="shared" ref="O207:O213" si="126">H207*G207</f>
        <v>0</v>
      </c>
      <c r="P207" s="297">
        <f t="shared" ref="P207:P213" si="127">I207*G207</f>
        <v>0</v>
      </c>
      <c r="Q207" s="297">
        <f t="shared" ref="Q207:Q213" si="128">J207*G207</f>
        <v>0</v>
      </c>
      <c r="R207" s="297">
        <f t="shared" ref="R207:R213" si="129">K207*G207</f>
        <v>0</v>
      </c>
      <c r="S207" s="297">
        <f t="shared" ref="S207:S213" si="130">L207*G207</f>
        <v>0</v>
      </c>
      <c r="T207" s="297">
        <f t="shared" ref="T207:T213" si="131">M207*G207</f>
        <v>0</v>
      </c>
      <c r="U207" s="297">
        <f t="shared" ref="U207:U213" si="132">N207*G207</f>
        <v>0</v>
      </c>
      <c r="V207" s="302">
        <f t="shared" ref="V207:V213" si="133">SUM(H207:N207)</f>
        <v>0</v>
      </c>
      <c r="W207" s="303">
        <f t="shared" ref="W207:W213" si="134">SUM(O207:U207)</f>
        <v>0</v>
      </c>
      <c r="X207" s="268"/>
    </row>
    <row r="208" spans="1:24" outlineLevel="1">
      <c r="A208" s="341"/>
      <c r="B208" s="340"/>
      <c r="C208" s="521"/>
      <c r="D208" s="386">
        <f>'Перв. скв '!D208</f>
        <v>0</v>
      </c>
      <c r="E208" s="373">
        <f>'Перв. скв '!E208</f>
        <v>0</v>
      </c>
      <c r="F208" s="374">
        <f>'Перв. скв '!F208</f>
        <v>0</v>
      </c>
      <c r="G208" s="75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7">
        <f t="shared" si="126"/>
        <v>0</v>
      </c>
      <c r="P208" s="297">
        <f t="shared" si="127"/>
        <v>0</v>
      </c>
      <c r="Q208" s="297">
        <f t="shared" si="128"/>
        <v>0</v>
      </c>
      <c r="R208" s="297">
        <f t="shared" si="129"/>
        <v>0</v>
      </c>
      <c r="S208" s="297">
        <f t="shared" si="130"/>
        <v>0</v>
      </c>
      <c r="T208" s="297">
        <f t="shared" si="131"/>
        <v>0</v>
      </c>
      <c r="U208" s="297">
        <f t="shared" si="132"/>
        <v>0</v>
      </c>
      <c r="V208" s="302">
        <f t="shared" si="133"/>
        <v>0</v>
      </c>
      <c r="W208" s="303">
        <f t="shared" si="134"/>
        <v>0</v>
      </c>
      <c r="X208" s="268"/>
    </row>
    <row r="209" spans="1:24" outlineLevel="1">
      <c r="A209" s="341"/>
      <c r="B209" s="340"/>
      <c r="C209" s="521"/>
      <c r="D209" s="386">
        <f>'Перв. скв '!D209</f>
        <v>0</v>
      </c>
      <c r="E209" s="373">
        <f>'Перв. скв '!E209</f>
        <v>0</v>
      </c>
      <c r="F209" s="374">
        <f>'Перв. скв '!F209</f>
        <v>0</v>
      </c>
      <c r="G209" s="75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7">
        <f t="shared" si="126"/>
        <v>0</v>
      </c>
      <c r="P209" s="297">
        <f t="shared" si="127"/>
        <v>0</v>
      </c>
      <c r="Q209" s="297">
        <f t="shared" si="128"/>
        <v>0</v>
      </c>
      <c r="R209" s="297">
        <f t="shared" si="129"/>
        <v>0</v>
      </c>
      <c r="S209" s="297">
        <f t="shared" si="130"/>
        <v>0</v>
      </c>
      <c r="T209" s="297">
        <f t="shared" si="131"/>
        <v>0</v>
      </c>
      <c r="U209" s="297">
        <f t="shared" si="132"/>
        <v>0</v>
      </c>
      <c r="V209" s="302">
        <f t="shared" si="133"/>
        <v>0</v>
      </c>
      <c r="W209" s="303">
        <f t="shared" si="134"/>
        <v>0</v>
      </c>
      <c r="X209" s="268"/>
    </row>
    <row r="210" spans="1:24" outlineLevel="1">
      <c r="A210" s="341"/>
      <c r="B210" s="340"/>
      <c r="C210" s="521"/>
      <c r="D210" s="386">
        <f>'Перв. скв '!D210</f>
        <v>0</v>
      </c>
      <c r="E210" s="373">
        <f>'Перв. скв '!E210</f>
        <v>0</v>
      </c>
      <c r="F210" s="374">
        <f>'Перв. скв '!F210</f>
        <v>0</v>
      </c>
      <c r="G210" s="75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7">
        <f t="shared" si="126"/>
        <v>0</v>
      </c>
      <c r="P210" s="297">
        <f t="shared" si="127"/>
        <v>0</v>
      </c>
      <c r="Q210" s="297">
        <f t="shared" si="128"/>
        <v>0</v>
      </c>
      <c r="R210" s="297">
        <f t="shared" si="129"/>
        <v>0</v>
      </c>
      <c r="S210" s="297">
        <f t="shared" si="130"/>
        <v>0</v>
      </c>
      <c r="T210" s="297">
        <f t="shared" si="131"/>
        <v>0</v>
      </c>
      <c r="U210" s="297">
        <f t="shared" si="132"/>
        <v>0</v>
      </c>
      <c r="V210" s="302">
        <f t="shared" si="133"/>
        <v>0</v>
      </c>
      <c r="W210" s="303">
        <f t="shared" si="134"/>
        <v>0</v>
      </c>
      <c r="X210" s="268"/>
    </row>
    <row r="211" spans="1:24" outlineLevel="1">
      <c r="A211" s="341"/>
      <c r="B211" s="340"/>
      <c r="C211" s="521"/>
      <c r="D211" s="386">
        <f>'Перв. скв '!D211</f>
        <v>0</v>
      </c>
      <c r="E211" s="373">
        <f>'Перв. скв '!E211</f>
        <v>0</v>
      </c>
      <c r="F211" s="374">
        <f>'Перв. скв '!F211</f>
        <v>0</v>
      </c>
      <c r="G211" s="75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7">
        <f t="shared" si="126"/>
        <v>0</v>
      </c>
      <c r="P211" s="297">
        <f t="shared" si="127"/>
        <v>0</v>
      </c>
      <c r="Q211" s="297">
        <f t="shared" si="128"/>
        <v>0</v>
      </c>
      <c r="R211" s="297">
        <f t="shared" si="129"/>
        <v>0</v>
      </c>
      <c r="S211" s="297">
        <f t="shared" si="130"/>
        <v>0</v>
      </c>
      <c r="T211" s="297">
        <f t="shared" si="131"/>
        <v>0</v>
      </c>
      <c r="U211" s="297">
        <f t="shared" si="132"/>
        <v>0</v>
      </c>
      <c r="V211" s="302">
        <f t="shared" si="133"/>
        <v>0</v>
      </c>
      <c r="W211" s="303">
        <f t="shared" si="134"/>
        <v>0</v>
      </c>
      <c r="X211" s="268"/>
    </row>
    <row r="212" spans="1:24" outlineLevel="1">
      <c r="A212" s="341"/>
      <c r="B212" s="340"/>
      <c r="C212" s="521"/>
      <c r="D212" s="386">
        <f>'Перв. скв '!D212</f>
        <v>0</v>
      </c>
      <c r="E212" s="373">
        <f>'Перв. скв '!E212</f>
        <v>0</v>
      </c>
      <c r="F212" s="374">
        <f>'Перв. скв '!F212</f>
        <v>0</v>
      </c>
      <c r="G212" s="75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7">
        <f t="shared" si="126"/>
        <v>0</v>
      </c>
      <c r="P212" s="297">
        <f t="shared" si="127"/>
        <v>0</v>
      </c>
      <c r="Q212" s="297">
        <f t="shared" si="128"/>
        <v>0</v>
      </c>
      <c r="R212" s="297">
        <f t="shared" si="129"/>
        <v>0</v>
      </c>
      <c r="S212" s="297">
        <f t="shared" si="130"/>
        <v>0</v>
      </c>
      <c r="T212" s="297">
        <f t="shared" si="131"/>
        <v>0</v>
      </c>
      <c r="U212" s="297">
        <f t="shared" si="132"/>
        <v>0</v>
      </c>
      <c r="V212" s="302">
        <f t="shared" si="133"/>
        <v>0</v>
      </c>
      <c r="W212" s="303">
        <f t="shared" si="134"/>
        <v>0</v>
      </c>
      <c r="X212" s="268"/>
    </row>
    <row r="213" spans="1:24" ht="15.75" outlineLevel="1" thickBot="1">
      <c r="A213" s="341"/>
      <c r="B213" s="340"/>
      <c r="C213" s="555"/>
      <c r="D213" s="389">
        <f>'Перв. скв '!D213</f>
        <v>0</v>
      </c>
      <c r="E213" s="376">
        <f>'Перв. скв '!E213</f>
        <v>0</v>
      </c>
      <c r="F213" s="377">
        <f>'Перв. скв '!F213</f>
        <v>0</v>
      </c>
      <c r="G213" s="80">
        <f>'Перв. скв '!G213</f>
        <v>0</v>
      </c>
      <c r="H213" s="83"/>
      <c r="I213" s="84"/>
      <c r="J213" s="84"/>
      <c r="K213" s="84"/>
      <c r="L213" s="84"/>
      <c r="M213" s="84"/>
      <c r="N213" s="84"/>
      <c r="O213" s="306">
        <f t="shared" si="126"/>
        <v>0</v>
      </c>
      <c r="P213" s="306">
        <f t="shared" si="127"/>
        <v>0</v>
      </c>
      <c r="Q213" s="306">
        <f t="shared" si="128"/>
        <v>0</v>
      </c>
      <c r="R213" s="306">
        <f t="shared" si="129"/>
        <v>0</v>
      </c>
      <c r="S213" s="306">
        <f t="shared" si="130"/>
        <v>0</v>
      </c>
      <c r="T213" s="306">
        <f t="shared" si="131"/>
        <v>0</v>
      </c>
      <c r="U213" s="306">
        <f t="shared" si="132"/>
        <v>0</v>
      </c>
      <c r="V213" s="304">
        <f t="shared" si="133"/>
        <v>0</v>
      </c>
      <c r="W213" s="305">
        <f t="shared" si="134"/>
        <v>0</v>
      </c>
      <c r="X213" s="268"/>
    </row>
    <row r="214" spans="1:24" s="161" customFormat="1" ht="14.25" customHeight="1" thickTop="1" thickBot="1">
      <c r="A214" s="219"/>
      <c r="B214" s="246"/>
      <c r="C214" s="508" t="s">
        <v>31</v>
      </c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274">
        <f>SUM(W216:W222)</f>
        <v>0</v>
      </c>
    </row>
    <row r="215" spans="1:24" s="161" customFormat="1" ht="14.25" customHeight="1" outlineLevel="1" thickBot="1">
      <c r="A215" s="352"/>
      <c r="B215" s="353"/>
      <c r="C215" s="223">
        <f>'Перв. скв '!C215</f>
        <v>0</v>
      </c>
      <c r="D215" s="266" t="s">
        <v>162</v>
      </c>
      <c r="E215" s="230"/>
      <c r="F215" s="283"/>
      <c r="G215" s="284"/>
      <c r="H215" s="279"/>
      <c r="I215" s="279"/>
      <c r="J215" s="279"/>
      <c r="K215" s="279"/>
      <c r="L215" s="279"/>
      <c r="M215" s="279"/>
      <c r="N215" s="279"/>
      <c r="O215" s="280"/>
      <c r="P215" s="280"/>
      <c r="Q215" s="280"/>
      <c r="R215" s="280"/>
      <c r="S215" s="280"/>
      <c r="T215" s="280"/>
      <c r="U215" s="280"/>
      <c r="V215" s="281"/>
      <c r="W215" s="282"/>
      <c r="X215" s="268"/>
    </row>
    <row r="216" spans="1:24" ht="27.75" customHeight="1" outlineLevel="1" thickTop="1">
      <c r="A216" s="341"/>
      <c r="B216" s="340"/>
      <c r="C216" s="520" t="str">
        <f>'Перв. скв '!C216</f>
        <v>Стоимость геофизических исследований и работ в скважине</v>
      </c>
      <c r="D216" s="396" t="str">
        <f>'Перв. скв '!D216</f>
        <v>ГИС под направление 324 мм (ИК (если несертифицированная телесистема), АКЦ, ЦМ)</v>
      </c>
      <c r="E216" s="373">
        <f>'Перв. скв '!E216</f>
        <v>0</v>
      </c>
      <c r="F216" s="371" t="str">
        <f>'Перв. скв '!F216</f>
        <v>операция</v>
      </c>
      <c r="G216" s="74">
        <f>'Перв. скв '!G216</f>
        <v>131901.42645897917</v>
      </c>
      <c r="H216" s="32"/>
      <c r="I216" s="33"/>
      <c r="J216" s="33"/>
      <c r="K216" s="33"/>
      <c r="L216" s="33"/>
      <c r="M216" s="33"/>
      <c r="N216" s="33"/>
      <c r="O216" s="297">
        <f t="shared" ref="O216:O222" si="135">H216*G216</f>
        <v>0</v>
      </c>
      <c r="P216" s="297">
        <f t="shared" ref="P216:P222" si="136">I216*G216</f>
        <v>0</v>
      </c>
      <c r="Q216" s="297">
        <f t="shared" ref="Q216:Q222" si="137">J216*G216</f>
        <v>0</v>
      </c>
      <c r="R216" s="297">
        <f t="shared" ref="R216:R222" si="138">K216*G216</f>
        <v>0</v>
      </c>
      <c r="S216" s="297">
        <f t="shared" ref="S216:S222" si="139">L216*G216</f>
        <v>0</v>
      </c>
      <c r="T216" s="297">
        <f t="shared" ref="T216:T222" si="140">M216*G216</f>
        <v>0</v>
      </c>
      <c r="U216" s="297">
        <f t="shared" ref="U216:U222" si="141">N216*G216</f>
        <v>0</v>
      </c>
      <c r="V216" s="302">
        <f t="shared" ref="V216:V222" si="142">SUM(H216:N216)</f>
        <v>0</v>
      </c>
      <c r="W216" s="303">
        <f t="shared" ref="W216:W222" si="143">SUM(O216:U216)</f>
        <v>0</v>
      </c>
      <c r="X216" s="268"/>
    </row>
    <row r="217" spans="1:24" ht="28.5" outlineLevel="1">
      <c r="A217" s="341"/>
      <c r="B217" s="340"/>
      <c r="C217" s="521"/>
      <c r="D217" s="397" t="str">
        <f>'Перв. скв '!D217</f>
        <v>ГИС под кондуктор 245 мм (ИК (если несертифицированная телесистема), АКЦ, ЦМ)</v>
      </c>
      <c r="E217" s="373">
        <f>'Перв. скв '!E217</f>
        <v>0</v>
      </c>
      <c r="F217" s="374" t="str">
        <f>'Перв. скв '!F217</f>
        <v>операция</v>
      </c>
      <c r="G217" s="75">
        <f>'Перв. скв '!G217</f>
        <v>131901.42645897917</v>
      </c>
      <c r="H217" s="32"/>
      <c r="I217" s="33"/>
      <c r="J217" s="33"/>
      <c r="K217" s="33"/>
      <c r="L217" s="33"/>
      <c r="M217" s="33"/>
      <c r="N217" s="33"/>
      <c r="O217" s="297">
        <f t="shared" si="135"/>
        <v>0</v>
      </c>
      <c r="P217" s="297">
        <f t="shared" si="136"/>
        <v>0</v>
      </c>
      <c r="Q217" s="297">
        <f t="shared" si="137"/>
        <v>0</v>
      </c>
      <c r="R217" s="297">
        <f t="shared" si="138"/>
        <v>0</v>
      </c>
      <c r="S217" s="297">
        <f t="shared" si="139"/>
        <v>0</v>
      </c>
      <c r="T217" s="297">
        <f t="shared" si="140"/>
        <v>0</v>
      </c>
      <c r="U217" s="297">
        <f t="shared" si="141"/>
        <v>0</v>
      </c>
      <c r="V217" s="302">
        <f t="shared" si="142"/>
        <v>0</v>
      </c>
      <c r="W217" s="303">
        <f t="shared" si="143"/>
        <v>0</v>
      </c>
      <c r="X217" s="268"/>
    </row>
    <row r="218" spans="1:24" ht="29.25" customHeight="1" outlineLevel="1">
      <c r="A218" s="3"/>
      <c r="B218" s="340"/>
      <c r="C218" s="521"/>
      <c r="D218" s="3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3">
        <f>'Перв. скв '!E218</f>
        <v>0</v>
      </c>
      <c r="F218" s="374" t="str">
        <f>'Перв. скв '!F218</f>
        <v>операция</v>
      </c>
      <c r="G218" s="75">
        <f>'Перв. скв '!G218</f>
        <v>131901.42645897917</v>
      </c>
      <c r="H218" s="32"/>
      <c r="I218" s="33"/>
      <c r="J218" s="33"/>
      <c r="K218" s="33"/>
      <c r="L218" s="33"/>
      <c r="M218" s="33"/>
      <c r="N218" s="33"/>
      <c r="O218" s="297">
        <f t="shared" si="135"/>
        <v>0</v>
      </c>
      <c r="P218" s="297">
        <f t="shared" si="136"/>
        <v>0</v>
      </c>
      <c r="Q218" s="297">
        <f t="shared" si="137"/>
        <v>0</v>
      </c>
      <c r="R218" s="297">
        <f t="shared" si="138"/>
        <v>0</v>
      </c>
      <c r="S218" s="297">
        <f t="shared" si="139"/>
        <v>0</v>
      </c>
      <c r="T218" s="297">
        <f t="shared" si="140"/>
        <v>0</v>
      </c>
      <c r="U218" s="297">
        <f t="shared" si="141"/>
        <v>0</v>
      </c>
      <c r="V218" s="302">
        <f t="shared" si="142"/>
        <v>0</v>
      </c>
      <c r="W218" s="303">
        <f t="shared" si="143"/>
        <v>0</v>
      </c>
      <c r="X218" s="268"/>
    </row>
    <row r="219" spans="1:24" ht="29.25" customHeight="1" outlineLevel="1">
      <c r="A219" s="354"/>
      <c r="B219" s="340"/>
      <c r="C219" s="521"/>
      <c r="D219" s="3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3">
        <f>'Перв. скв '!E219</f>
        <v>0</v>
      </c>
      <c r="F219" s="374" t="str">
        <f>'Перв. скв '!F219</f>
        <v>операция</v>
      </c>
      <c r="G219" s="75">
        <f>'Перв. скв '!G219</f>
        <v>131901.42645897917</v>
      </c>
      <c r="H219" s="32"/>
      <c r="I219" s="33"/>
      <c r="J219" s="33"/>
      <c r="K219" s="33"/>
      <c r="L219" s="33"/>
      <c r="M219" s="33"/>
      <c r="N219" s="33"/>
      <c r="O219" s="297">
        <f t="shared" si="135"/>
        <v>0</v>
      </c>
      <c r="P219" s="297">
        <f t="shared" si="136"/>
        <v>0</v>
      </c>
      <c r="Q219" s="297">
        <f t="shared" si="137"/>
        <v>0</v>
      </c>
      <c r="R219" s="297">
        <f t="shared" si="138"/>
        <v>0</v>
      </c>
      <c r="S219" s="297">
        <f t="shared" si="139"/>
        <v>0</v>
      </c>
      <c r="T219" s="297">
        <f t="shared" si="140"/>
        <v>0</v>
      </c>
      <c r="U219" s="297">
        <f t="shared" si="141"/>
        <v>0</v>
      </c>
      <c r="V219" s="302">
        <f t="shared" si="142"/>
        <v>0</v>
      </c>
      <c r="W219" s="303">
        <f t="shared" si="143"/>
        <v>0</v>
      </c>
      <c r="X219" s="268"/>
    </row>
    <row r="220" spans="1:24" ht="28.5" outlineLevel="1">
      <c r="A220" s="354"/>
      <c r="B220" s="340"/>
      <c r="C220" s="521"/>
      <c r="D220" s="397" t="str">
        <f>'Перв. скв '!D220</f>
        <v>ГИС под хвостовик 114 мм (Стандартный комплекс, ИК (если несертифицированная телесистема))</v>
      </c>
      <c r="E220" s="373">
        <f>'Перв. скв '!E220</f>
        <v>0</v>
      </c>
      <c r="F220" s="374" t="str">
        <f>'Перв. скв '!F220</f>
        <v>операция</v>
      </c>
      <c r="G220" s="75">
        <f>'Перв. скв '!G220</f>
        <v>131901.42645897917</v>
      </c>
      <c r="H220" s="32"/>
      <c r="I220" s="33"/>
      <c r="J220" s="33"/>
      <c r="K220" s="33"/>
      <c r="L220" s="33"/>
      <c r="M220" s="33"/>
      <c r="N220" s="33"/>
      <c r="O220" s="297">
        <f t="shared" si="135"/>
        <v>0</v>
      </c>
      <c r="P220" s="297">
        <f t="shared" si="136"/>
        <v>0</v>
      </c>
      <c r="Q220" s="297">
        <f t="shared" si="137"/>
        <v>0</v>
      </c>
      <c r="R220" s="297">
        <f t="shared" si="138"/>
        <v>0</v>
      </c>
      <c r="S220" s="297">
        <f t="shared" si="139"/>
        <v>0</v>
      </c>
      <c r="T220" s="297">
        <f t="shared" si="140"/>
        <v>0</v>
      </c>
      <c r="U220" s="297">
        <f t="shared" si="141"/>
        <v>0</v>
      </c>
      <c r="V220" s="302">
        <f t="shared" si="142"/>
        <v>0</v>
      </c>
      <c r="W220" s="303">
        <f t="shared" si="143"/>
        <v>0</v>
      </c>
      <c r="X220" s="268"/>
    </row>
    <row r="221" spans="1:24" outlineLevel="1">
      <c r="A221" s="354"/>
      <c r="B221" s="340"/>
      <c r="C221" s="521"/>
      <c r="D221" s="397" t="str">
        <f>'Перв. скв '!D221</f>
        <v xml:space="preserve">Технологическое дежурство отряда </v>
      </c>
      <c r="E221" s="373">
        <f>'Перв. скв '!E221</f>
        <v>0</v>
      </c>
      <c r="F221" s="374" t="str">
        <f>'Перв. скв '!F221</f>
        <v>сут</v>
      </c>
      <c r="G221" s="75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7">
        <f t="shared" si="135"/>
        <v>0</v>
      </c>
      <c r="P221" s="297">
        <f t="shared" si="136"/>
        <v>0</v>
      </c>
      <c r="Q221" s="297">
        <f t="shared" si="137"/>
        <v>0</v>
      </c>
      <c r="R221" s="297">
        <f t="shared" si="138"/>
        <v>0</v>
      </c>
      <c r="S221" s="297">
        <f t="shared" si="139"/>
        <v>0</v>
      </c>
      <c r="T221" s="297">
        <f t="shared" si="140"/>
        <v>0</v>
      </c>
      <c r="U221" s="297">
        <f t="shared" si="141"/>
        <v>0</v>
      </c>
      <c r="V221" s="302">
        <f t="shared" si="142"/>
        <v>0</v>
      </c>
      <c r="W221" s="303">
        <f t="shared" si="143"/>
        <v>0</v>
      </c>
      <c r="X221" s="268"/>
    </row>
    <row r="222" spans="1:24" outlineLevel="1">
      <c r="A222" s="354"/>
      <c r="B222" s="340"/>
      <c r="C222" s="521"/>
      <c r="D222" s="397" t="str">
        <f>'Перв. скв '!D222</f>
        <v>Интерпритация данных ГИС в открытом стволе</v>
      </c>
      <c r="E222" s="373">
        <f>'Перв. скв '!E222</f>
        <v>0</v>
      </c>
      <c r="F222" s="374" t="str">
        <f>'Перв. скв '!F222</f>
        <v>операция</v>
      </c>
      <c r="G222" s="75">
        <f>'Перв. скв '!G222</f>
        <v>131901.42645897917</v>
      </c>
      <c r="H222" s="32"/>
      <c r="I222" s="33"/>
      <c r="J222" s="33"/>
      <c r="K222" s="33"/>
      <c r="L222" s="33"/>
      <c r="M222" s="33"/>
      <c r="N222" s="33"/>
      <c r="O222" s="297">
        <f t="shared" si="135"/>
        <v>0</v>
      </c>
      <c r="P222" s="297">
        <f t="shared" si="136"/>
        <v>0</v>
      </c>
      <c r="Q222" s="297">
        <f t="shared" si="137"/>
        <v>0</v>
      </c>
      <c r="R222" s="297">
        <f t="shared" si="138"/>
        <v>0</v>
      </c>
      <c r="S222" s="297">
        <f t="shared" si="139"/>
        <v>0</v>
      </c>
      <c r="T222" s="297">
        <f t="shared" si="140"/>
        <v>0</v>
      </c>
      <c r="U222" s="297">
        <f t="shared" si="141"/>
        <v>0</v>
      </c>
      <c r="V222" s="302">
        <f t="shared" si="142"/>
        <v>0</v>
      </c>
      <c r="W222" s="303">
        <f t="shared" si="143"/>
        <v>0</v>
      </c>
      <c r="X222" s="268"/>
    </row>
    <row r="223" spans="1:24" outlineLevel="1">
      <c r="A223" s="354"/>
      <c r="B223" s="340"/>
      <c r="C223" s="521"/>
      <c r="D223" s="397">
        <f>'Перв. скв '!D223</f>
        <v>0</v>
      </c>
      <c r="E223" s="373">
        <f>'Перв. скв '!E223</f>
        <v>0</v>
      </c>
      <c r="F223" s="374">
        <f>'Перв. скв '!F223</f>
        <v>0</v>
      </c>
      <c r="G223" s="75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7">
        <f t="shared" ref="O223:O230" si="144">H223*G223</f>
        <v>0</v>
      </c>
      <c r="P223" s="297">
        <f t="shared" ref="P223:P230" si="145">I223*G223</f>
        <v>0</v>
      </c>
      <c r="Q223" s="297">
        <f t="shared" ref="Q223:Q230" si="146">J223*G223</f>
        <v>0</v>
      </c>
      <c r="R223" s="297">
        <f t="shared" ref="R223:R230" si="147">K223*G223</f>
        <v>0</v>
      </c>
      <c r="S223" s="297">
        <f t="shared" ref="S223:S230" si="148">L223*G223</f>
        <v>0</v>
      </c>
      <c r="T223" s="297">
        <f t="shared" ref="T223:T230" si="149">M223*G223</f>
        <v>0</v>
      </c>
      <c r="U223" s="297">
        <f t="shared" ref="U223:U230" si="150">N223*G223</f>
        <v>0</v>
      </c>
      <c r="V223" s="302">
        <f t="shared" ref="V223:V230" si="151">SUM(H223:N223)</f>
        <v>0</v>
      </c>
      <c r="W223" s="303">
        <f t="shared" ref="W223:W230" si="152">SUM(O223:U223)</f>
        <v>0</v>
      </c>
      <c r="X223" s="268"/>
    </row>
    <row r="224" spans="1:24" outlineLevel="1">
      <c r="A224" s="354"/>
      <c r="B224" s="340"/>
      <c r="C224" s="521"/>
      <c r="D224" s="397">
        <f>'Перв. скв '!D224</f>
        <v>0</v>
      </c>
      <c r="E224" s="373">
        <f>'Перв. скв '!E224</f>
        <v>0</v>
      </c>
      <c r="F224" s="374">
        <f>'Перв. скв '!F224</f>
        <v>0</v>
      </c>
      <c r="G224" s="75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7">
        <f t="shared" si="144"/>
        <v>0</v>
      </c>
      <c r="P224" s="297">
        <f t="shared" si="145"/>
        <v>0</v>
      </c>
      <c r="Q224" s="297">
        <f t="shared" si="146"/>
        <v>0</v>
      </c>
      <c r="R224" s="297">
        <f t="shared" si="147"/>
        <v>0</v>
      </c>
      <c r="S224" s="297">
        <f t="shared" si="148"/>
        <v>0</v>
      </c>
      <c r="T224" s="297">
        <f t="shared" si="149"/>
        <v>0</v>
      </c>
      <c r="U224" s="297">
        <f t="shared" si="150"/>
        <v>0</v>
      </c>
      <c r="V224" s="302">
        <f t="shared" si="151"/>
        <v>0</v>
      </c>
      <c r="W224" s="303">
        <f t="shared" si="152"/>
        <v>0</v>
      </c>
      <c r="X224" s="268"/>
    </row>
    <row r="225" spans="1:24" outlineLevel="1">
      <c r="A225" s="354"/>
      <c r="B225" s="340"/>
      <c r="C225" s="521"/>
      <c r="D225" s="397">
        <f>'Перв. скв '!D225</f>
        <v>0</v>
      </c>
      <c r="E225" s="373">
        <f>'Перв. скв '!E225</f>
        <v>0</v>
      </c>
      <c r="F225" s="374">
        <f>'Перв. скв '!F225</f>
        <v>0</v>
      </c>
      <c r="G225" s="75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7">
        <f t="shared" si="144"/>
        <v>0</v>
      </c>
      <c r="P225" s="297">
        <f t="shared" si="145"/>
        <v>0</v>
      </c>
      <c r="Q225" s="297">
        <f t="shared" si="146"/>
        <v>0</v>
      </c>
      <c r="R225" s="297">
        <f t="shared" si="147"/>
        <v>0</v>
      </c>
      <c r="S225" s="297">
        <f t="shared" si="148"/>
        <v>0</v>
      </c>
      <c r="T225" s="297">
        <f t="shared" si="149"/>
        <v>0</v>
      </c>
      <c r="U225" s="297">
        <f t="shared" si="150"/>
        <v>0</v>
      </c>
      <c r="V225" s="302">
        <f t="shared" si="151"/>
        <v>0</v>
      </c>
      <c r="W225" s="303">
        <f t="shared" si="152"/>
        <v>0</v>
      </c>
      <c r="X225" s="268"/>
    </row>
    <row r="226" spans="1:24" outlineLevel="1">
      <c r="A226" s="354"/>
      <c r="B226" s="340"/>
      <c r="C226" s="521"/>
      <c r="D226" s="397">
        <f>'Перв. скв '!D226</f>
        <v>0</v>
      </c>
      <c r="E226" s="373">
        <f>'Перв. скв '!E226</f>
        <v>0</v>
      </c>
      <c r="F226" s="374">
        <f>'Перв. скв '!F226</f>
        <v>0</v>
      </c>
      <c r="G226" s="75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7">
        <f t="shared" si="144"/>
        <v>0</v>
      </c>
      <c r="P226" s="297">
        <f t="shared" si="145"/>
        <v>0</v>
      </c>
      <c r="Q226" s="297">
        <f t="shared" si="146"/>
        <v>0</v>
      </c>
      <c r="R226" s="297">
        <f t="shared" si="147"/>
        <v>0</v>
      </c>
      <c r="S226" s="297">
        <f t="shared" si="148"/>
        <v>0</v>
      </c>
      <c r="T226" s="297">
        <f t="shared" si="149"/>
        <v>0</v>
      </c>
      <c r="U226" s="297">
        <f t="shared" si="150"/>
        <v>0</v>
      </c>
      <c r="V226" s="302">
        <f t="shared" si="151"/>
        <v>0</v>
      </c>
      <c r="W226" s="303">
        <f t="shared" si="152"/>
        <v>0</v>
      </c>
      <c r="X226" s="268"/>
    </row>
    <row r="227" spans="1:24" outlineLevel="1">
      <c r="A227" s="354"/>
      <c r="B227" s="340"/>
      <c r="C227" s="521"/>
      <c r="D227" s="397">
        <f>'Перв. скв '!D227</f>
        <v>0</v>
      </c>
      <c r="E227" s="373">
        <f>'Перв. скв '!E227</f>
        <v>0</v>
      </c>
      <c r="F227" s="374">
        <f>'Перв. скв '!F227</f>
        <v>0</v>
      </c>
      <c r="G227" s="75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7">
        <f t="shared" si="144"/>
        <v>0</v>
      </c>
      <c r="P227" s="297">
        <f t="shared" si="145"/>
        <v>0</v>
      </c>
      <c r="Q227" s="297">
        <f t="shared" si="146"/>
        <v>0</v>
      </c>
      <c r="R227" s="297">
        <f t="shared" si="147"/>
        <v>0</v>
      </c>
      <c r="S227" s="297">
        <f t="shared" si="148"/>
        <v>0</v>
      </c>
      <c r="T227" s="297">
        <f t="shared" si="149"/>
        <v>0</v>
      </c>
      <c r="U227" s="297">
        <f t="shared" si="150"/>
        <v>0</v>
      </c>
      <c r="V227" s="302">
        <f t="shared" si="151"/>
        <v>0</v>
      </c>
      <c r="W227" s="303">
        <f t="shared" si="152"/>
        <v>0</v>
      </c>
      <c r="X227" s="268"/>
    </row>
    <row r="228" spans="1:24" outlineLevel="1">
      <c r="A228" s="354"/>
      <c r="B228" s="340"/>
      <c r="C228" s="521"/>
      <c r="D228" s="397">
        <f>'Перв. скв '!D228</f>
        <v>0</v>
      </c>
      <c r="E228" s="373">
        <f>'Перв. скв '!E228</f>
        <v>0</v>
      </c>
      <c r="F228" s="374">
        <f>'Перв. скв '!F228</f>
        <v>0</v>
      </c>
      <c r="G228" s="75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7">
        <f t="shared" si="144"/>
        <v>0</v>
      </c>
      <c r="P228" s="297">
        <f t="shared" si="145"/>
        <v>0</v>
      </c>
      <c r="Q228" s="297">
        <f t="shared" si="146"/>
        <v>0</v>
      </c>
      <c r="R228" s="297">
        <f t="shared" si="147"/>
        <v>0</v>
      </c>
      <c r="S228" s="297">
        <f t="shared" si="148"/>
        <v>0</v>
      </c>
      <c r="T228" s="297">
        <f t="shared" si="149"/>
        <v>0</v>
      </c>
      <c r="U228" s="297">
        <f t="shared" si="150"/>
        <v>0</v>
      </c>
      <c r="V228" s="302">
        <f t="shared" si="151"/>
        <v>0</v>
      </c>
      <c r="W228" s="303">
        <f t="shared" si="152"/>
        <v>0</v>
      </c>
      <c r="X228" s="268"/>
    </row>
    <row r="229" spans="1:24" outlineLevel="1">
      <c r="A229" s="354"/>
      <c r="B229" s="340"/>
      <c r="C229" s="521"/>
      <c r="D229" s="397">
        <f>'Перв. скв '!D229</f>
        <v>0</v>
      </c>
      <c r="E229" s="373">
        <f>'Перв. скв '!E229</f>
        <v>0</v>
      </c>
      <c r="F229" s="374">
        <f>'Перв. скв '!F229</f>
        <v>0</v>
      </c>
      <c r="G229" s="75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7">
        <f t="shared" si="144"/>
        <v>0</v>
      </c>
      <c r="P229" s="297">
        <f t="shared" si="145"/>
        <v>0</v>
      </c>
      <c r="Q229" s="297">
        <f t="shared" si="146"/>
        <v>0</v>
      </c>
      <c r="R229" s="297">
        <f t="shared" si="147"/>
        <v>0</v>
      </c>
      <c r="S229" s="297">
        <f t="shared" si="148"/>
        <v>0</v>
      </c>
      <c r="T229" s="297">
        <f t="shared" si="149"/>
        <v>0</v>
      </c>
      <c r="U229" s="297">
        <f t="shared" si="150"/>
        <v>0</v>
      </c>
      <c r="V229" s="302">
        <f t="shared" si="151"/>
        <v>0</v>
      </c>
      <c r="W229" s="303">
        <f t="shared" si="152"/>
        <v>0</v>
      </c>
      <c r="X229" s="268"/>
    </row>
    <row r="230" spans="1:24" ht="15.75" outlineLevel="1" thickBot="1">
      <c r="A230" s="354"/>
      <c r="B230" s="340"/>
      <c r="C230" s="555"/>
      <c r="D230" s="398">
        <f>'Перв. скв '!D230</f>
        <v>0</v>
      </c>
      <c r="E230" s="376">
        <f>'Перв. скв '!E230</f>
        <v>0</v>
      </c>
      <c r="F230" s="377">
        <f>'Перв. скв '!F230</f>
        <v>0</v>
      </c>
      <c r="G230" s="80">
        <f>'Перв. скв '!G230</f>
        <v>0</v>
      </c>
      <c r="H230" s="83"/>
      <c r="I230" s="84"/>
      <c r="J230" s="84"/>
      <c r="K230" s="84"/>
      <c r="L230" s="84"/>
      <c r="M230" s="84"/>
      <c r="N230" s="84"/>
      <c r="O230" s="306">
        <f t="shared" si="144"/>
        <v>0</v>
      </c>
      <c r="P230" s="306">
        <f t="shared" si="145"/>
        <v>0</v>
      </c>
      <c r="Q230" s="306">
        <f t="shared" si="146"/>
        <v>0</v>
      </c>
      <c r="R230" s="306">
        <f t="shared" si="147"/>
        <v>0</v>
      </c>
      <c r="S230" s="306">
        <f t="shared" si="148"/>
        <v>0</v>
      </c>
      <c r="T230" s="306">
        <f t="shared" si="149"/>
        <v>0</v>
      </c>
      <c r="U230" s="306">
        <f t="shared" si="150"/>
        <v>0</v>
      </c>
      <c r="V230" s="304">
        <f t="shared" si="151"/>
        <v>0</v>
      </c>
      <c r="W230" s="305">
        <f t="shared" si="152"/>
        <v>0</v>
      </c>
      <c r="X230" s="268"/>
    </row>
    <row r="231" spans="1:24" s="161" customFormat="1" ht="16.5" thickTop="1" thickBot="1">
      <c r="A231" s="219"/>
      <c r="B231" s="246"/>
      <c r="C231" s="508" t="s">
        <v>1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274">
        <f>SUM(W233:W235)</f>
        <v>0</v>
      </c>
    </row>
    <row r="232" spans="1:24" s="161" customFormat="1" ht="15.75" outlineLevel="1" thickBot="1">
      <c r="A232" s="355"/>
      <c r="B232" s="353"/>
      <c r="C232" s="223">
        <f>'Перв. скв '!C232</f>
        <v>0</v>
      </c>
      <c r="D232" s="266" t="s">
        <v>162</v>
      </c>
      <c r="E232" s="230"/>
      <c r="F232" s="356"/>
      <c r="G232" s="288"/>
      <c r="H232" s="279"/>
      <c r="I232" s="279"/>
      <c r="J232" s="279"/>
      <c r="K232" s="279"/>
      <c r="L232" s="279"/>
      <c r="M232" s="279"/>
      <c r="N232" s="279"/>
      <c r="O232" s="280"/>
      <c r="P232" s="280"/>
      <c r="Q232" s="280"/>
      <c r="R232" s="280"/>
      <c r="S232" s="280"/>
      <c r="T232" s="280"/>
      <c r="U232" s="280"/>
      <c r="V232" s="281"/>
      <c r="W232" s="282"/>
      <c r="X232" s="268"/>
    </row>
    <row r="233" spans="1:24" ht="15" customHeight="1" outlineLevel="1" thickTop="1">
      <c r="A233" s="341"/>
      <c r="B233" s="340"/>
      <c r="C233" s="520" t="str">
        <f>'Перв. скв '!C233</f>
        <v>Стоимость услуг по отбору керна без учета затрат на исследование</v>
      </c>
      <c r="D233" s="396" t="str">
        <f>'Перв. скв '!D233</f>
        <v>Отбор неизолированного керна</v>
      </c>
      <c r="E233" s="373">
        <f>'Перв. скв '!E233</f>
        <v>0</v>
      </c>
      <c r="F233" s="395" t="str">
        <f>'Перв. скв '!F233</f>
        <v>м</v>
      </c>
      <c r="G233" s="74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6">
        <f>H233*G233</f>
        <v>0</v>
      </c>
      <c r="P233" s="296">
        <f>I233*G233</f>
        <v>0</v>
      </c>
      <c r="Q233" s="296">
        <f>J233*G233</f>
        <v>0</v>
      </c>
      <c r="R233" s="296">
        <f>K233*G233</f>
        <v>0</v>
      </c>
      <c r="S233" s="296">
        <f>L233*G233</f>
        <v>0</v>
      </c>
      <c r="T233" s="297">
        <f>M233*G233</f>
        <v>0</v>
      </c>
      <c r="U233" s="296">
        <f>N233*G233</f>
        <v>0</v>
      </c>
      <c r="V233" s="298">
        <f>SUM(H233:N233)</f>
        <v>0</v>
      </c>
      <c r="W233" s="299">
        <f>SUM(O233:U233)</f>
        <v>0</v>
      </c>
      <c r="X233" s="268"/>
    </row>
    <row r="234" spans="1:24" outlineLevel="1">
      <c r="A234" s="341"/>
      <c r="B234" s="340"/>
      <c r="C234" s="521"/>
      <c r="D234" s="397" t="str">
        <f>'Перв. скв '!D234</f>
        <v>Отбор изолированного керна</v>
      </c>
      <c r="E234" s="373">
        <f>'Перв. скв '!E234</f>
        <v>0</v>
      </c>
      <c r="F234" s="374" t="str">
        <f>'Перв. скв '!F234</f>
        <v>м</v>
      </c>
      <c r="G234" s="75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6">
        <f>H234*G234</f>
        <v>0</v>
      </c>
      <c r="P234" s="296">
        <f>I234*G234</f>
        <v>0</v>
      </c>
      <c r="Q234" s="296">
        <f>J234*G234</f>
        <v>0</v>
      </c>
      <c r="R234" s="296">
        <f>K234*G234</f>
        <v>0</v>
      </c>
      <c r="S234" s="296">
        <f>L234*G234</f>
        <v>0</v>
      </c>
      <c r="T234" s="297">
        <f>M234*G234</f>
        <v>0</v>
      </c>
      <c r="U234" s="296">
        <f>N234*G234</f>
        <v>0</v>
      </c>
      <c r="V234" s="298">
        <f>SUM(H234:N234)</f>
        <v>0</v>
      </c>
      <c r="W234" s="299">
        <f>SUM(O234:U234)</f>
        <v>0</v>
      </c>
      <c r="X234" s="268"/>
    </row>
    <row r="235" spans="1:24" ht="15.75" outlineLevel="1" thickBot="1">
      <c r="A235" s="341"/>
      <c r="B235" s="340"/>
      <c r="C235" s="555"/>
      <c r="D235" s="398" t="str">
        <f>'Перв. скв '!D235</f>
        <v>Прочее</v>
      </c>
      <c r="E235" s="376">
        <f>'Перв. скв '!E235</f>
        <v>0</v>
      </c>
      <c r="F235" s="377" t="str">
        <f>'Перв. скв '!F235</f>
        <v>м</v>
      </c>
      <c r="G235" s="80">
        <f>'Перв. скв '!G235</f>
        <v>0</v>
      </c>
      <c r="H235" s="83"/>
      <c r="I235" s="84"/>
      <c r="J235" s="84"/>
      <c r="K235" s="84"/>
      <c r="L235" s="84"/>
      <c r="M235" s="84"/>
      <c r="N235" s="84"/>
      <c r="O235" s="307">
        <f>H235*G235</f>
        <v>0</v>
      </c>
      <c r="P235" s="307">
        <f>I235*G235</f>
        <v>0</v>
      </c>
      <c r="Q235" s="307">
        <f>J235*G235</f>
        <v>0</v>
      </c>
      <c r="R235" s="307">
        <f>K235*G235</f>
        <v>0</v>
      </c>
      <c r="S235" s="307">
        <f>L235*G235</f>
        <v>0</v>
      </c>
      <c r="T235" s="306">
        <f>M235*G235</f>
        <v>0</v>
      </c>
      <c r="U235" s="307">
        <f>N235*G235</f>
        <v>0</v>
      </c>
      <c r="V235" s="308">
        <f>SUM(H235:N235)</f>
        <v>0</v>
      </c>
      <c r="W235" s="309">
        <f>SUM(O235:U235)</f>
        <v>0</v>
      </c>
      <c r="X235" s="268"/>
    </row>
    <row r="236" spans="1:24" s="161" customFormat="1" ht="16.5" thickTop="1" thickBot="1">
      <c r="A236" s="219"/>
      <c r="B236" s="246"/>
      <c r="C236" s="508" t="s">
        <v>30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274">
        <f>SUM(W238:W239)</f>
        <v>0</v>
      </c>
    </row>
    <row r="237" spans="1:24" s="161" customFormat="1" ht="15.75" outlineLevel="1" collapsed="1" thickBot="1">
      <c r="A237" s="352"/>
      <c r="B237" s="353"/>
      <c r="C237" s="223">
        <f>'Перв. скв '!C237</f>
        <v>0</v>
      </c>
      <c r="D237" s="266" t="s">
        <v>162</v>
      </c>
      <c r="E237" s="230"/>
      <c r="F237" s="283"/>
      <c r="G237" s="284"/>
      <c r="H237" s="279"/>
      <c r="I237" s="279"/>
      <c r="J237" s="279"/>
      <c r="K237" s="279"/>
      <c r="L237" s="279"/>
      <c r="M237" s="279"/>
      <c r="N237" s="279"/>
      <c r="O237" s="280"/>
      <c r="P237" s="280"/>
      <c r="Q237" s="280"/>
      <c r="R237" s="280"/>
      <c r="S237" s="280"/>
      <c r="T237" s="280"/>
      <c r="U237" s="280"/>
      <c r="V237" s="281"/>
      <c r="W237" s="282"/>
      <c r="X237" s="268"/>
    </row>
    <row r="238" spans="1:24" ht="15" customHeight="1" outlineLevel="1" thickTop="1">
      <c r="A238" s="354"/>
      <c r="B238" s="340"/>
      <c r="C238" s="520" t="str">
        <f>'Перв. скв '!C238</f>
        <v>Стоимость услуг технико-технологического контроля за строительством скважин во время бурения</v>
      </c>
      <c r="D238" s="396" t="str">
        <f>'Перв. скв '!D238</f>
        <v>Супервайзер по бурению</v>
      </c>
      <c r="E238" s="373">
        <f>'Перв. скв '!E238</f>
        <v>0</v>
      </c>
      <c r="F238" s="371" t="str">
        <f>'Перв. скв '!F238</f>
        <v>сут</v>
      </c>
      <c r="G238" s="74">
        <f>'Перв. скв '!G238</f>
        <v>24758.40374331551</v>
      </c>
      <c r="H238" s="66"/>
      <c r="I238" s="39"/>
      <c r="J238" s="39"/>
      <c r="K238" s="39"/>
      <c r="L238" s="39"/>
      <c r="M238" s="39"/>
      <c r="N238" s="39"/>
      <c r="O238" s="297">
        <f>H238*G238</f>
        <v>0</v>
      </c>
      <c r="P238" s="297">
        <f>I238*G238</f>
        <v>0</v>
      </c>
      <c r="Q238" s="297">
        <f>J238*G238</f>
        <v>0</v>
      </c>
      <c r="R238" s="297">
        <f>K238*G238</f>
        <v>0</v>
      </c>
      <c r="S238" s="297">
        <f>L238*G238</f>
        <v>0</v>
      </c>
      <c r="T238" s="297">
        <f>M238*G238</f>
        <v>0</v>
      </c>
      <c r="U238" s="297">
        <f>N238*G238</f>
        <v>0</v>
      </c>
      <c r="V238" s="302">
        <f>SUM(H238:N238)</f>
        <v>0</v>
      </c>
      <c r="W238" s="303">
        <f>SUM(O238:U238)</f>
        <v>0</v>
      </c>
      <c r="X238" s="268"/>
    </row>
    <row r="239" spans="1:24" outlineLevel="1">
      <c r="A239" s="354"/>
      <c r="B239" s="340"/>
      <c r="C239" s="521"/>
      <c r="D239" s="398" t="str">
        <f>'Перв. скв '!D239</f>
        <v>Прочее</v>
      </c>
      <c r="E239" s="373">
        <f>'Перв. скв '!E239</f>
        <v>0</v>
      </c>
      <c r="F239" s="374" t="str">
        <f>'Перв. скв '!F239</f>
        <v>сут</v>
      </c>
      <c r="G239" s="357">
        <f>'Перв. скв '!G239</f>
        <v>0</v>
      </c>
      <c r="H239" s="66"/>
      <c r="I239" s="39"/>
      <c r="J239" s="39"/>
      <c r="K239" s="39"/>
      <c r="L239" s="39"/>
      <c r="M239" s="39"/>
      <c r="N239" s="39"/>
      <c r="O239" s="297">
        <f>H239*G239</f>
        <v>0</v>
      </c>
      <c r="P239" s="297">
        <f>I239*G239</f>
        <v>0</v>
      </c>
      <c r="Q239" s="297">
        <f>J239*G239</f>
        <v>0</v>
      </c>
      <c r="R239" s="297">
        <f>K239*G239</f>
        <v>0</v>
      </c>
      <c r="S239" s="297">
        <f>L239*G239</f>
        <v>0</v>
      </c>
      <c r="T239" s="297">
        <f>M239*G239</f>
        <v>0</v>
      </c>
      <c r="U239" s="297">
        <f>N239*G239</f>
        <v>0</v>
      </c>
      <c r="V239" s="302">
        <f>SUM(H239:N239)</f>
        <v>0</v>
      </c>
      <c r="W239" s="303">
        <f>SUM(O239:U239)</f>
        <v>0</v>
      </c>
      <c r="X239" s="268"/>
    </row>
    <row r="240" spans="1:24" outlineLevel="1">
      <c r="A240" s="354"/>
      <c r="B240" s="340"/>
      <c r="C240" s="521"/>
      <c r="D240" s="398">
        <f>'Перв. скв '!D240</f>
        <v>0</v>
      </c>
      <c r="E240" s="373">
        <f>'Перв. скв '!E240</f>
        <v>0</v>
      </c>
      <c r="F240" s="374">
        <f>'Перв. скв '!F240</f>
        <v>0</v>
      </c>
      <c r="G240" s="357">
        <f>'Перв. скв '!G240</f>
        <v>0</v>
      </c>
      <c r="H240" s="66"/>
      <c r="I240" s="39"/>
      <c r="J240" s="39"/>
      <c r="K240" s="39"/>
      <c r="L240" s="39"/>
      <c r="M240" s="39"/>
      <c r="N240" s="39"/>
      <c r="O240" s="297">
        <f t="shared" ref="O240:O247" si="153">H240*G240</f>
        <v>0</v>
      </c>
      <c r="P240" s="297">
        <f t="shared" ref="P240:P247" si="154">I240*G240</f>
        <v>0</v>
      </c>
      <c r="Q240" s="297">
        <f t="shared" ref="Q240:Q247" si="155">J240*G240</f>
        <v>0</v>
      </c>
      <c r="R240" s="297">
        <f t="shared" ref="R240:R247" si="156">K240*G240</f>
        <v>0</v>
      </c>
      <c r="S240" s="297">
        <f t="shared" ref="S240:S247" si="157">L240*G240</f>
        <v>0</v>
      </c>
      <c r="T240" s="297">
        <f t="shared" ref="T240:T247" si="158">M240*G240</f>
        <v>0</v>
      </c>
      <c r="U240" s="297">
        <f t="shared" ref="U240:U247" si="159">N240*G240</f>
        <v>0</v>
      </c>
      <c r="V240" s="302">
        <f t="shared" ref="V240:V247" si="160">SUM(H240:N240)</f>
        <v>0</v>
      </c>
      <c r="W240" s="303">
        <f t="shared" ref="W240:W247" si="161">SUM(O240:U240)</f>
        <v>0</v>
      </c>
      <c r="X240" s="268"/>
    </row>
    <row r="241" spans="1:24" outlineLevel="1">
      <c r="A241" s="354"/>
      <c r="B241" s="340"/>
      <c r="C241" s="521"/>
      <c r="D241" s="398">
        <f>'Перв. скв '!D241</f>
        <v>0</v>
      </c>
      <c r="E241" s="373">
        <f>'Перв. скв '!E241</f>
        <v>0</v>
      </c>
      <c r="F241" s="374">
        <f>'Перв. скв '!F241</f>
        <v>0</v>
      </c>
      <c r="G241" s="357">
        <f>'Перв. скв '!G241</f>
        <v>0</v>
      </c>
      <c r="H241" s="66"/>
      <c r="I241" s="39"/>
      <c r="J241" s="39"/>
      <c r="K241" s="39"/>
      <c r="L241" s="39"/>
      <c r="M241" s="39"/>
      <c r="N241" s="39"/>
      <c r="O241" s="297">
        <f t="shared" si="153"/>
        <v>0</v>
      </c>
      <c r="P241" s="297">
        <f t="shared" si="154"/>
        <v>0</v>
      </c>
      <c r="Q241" s="297">
        <f t="shared" si="155"/>
        <v>0</v>
      </c>
      <c r="R241" s="297">
        <f t="shared" si="156"/>
        <v>0</v>
      </c>
      <c r="S241" s="297">
        <f t="shared" si="157"/>
        <v>0</v>
      </c>
      <c r="T241" s="297">
        <f t="shared" si="158"/>
        <v>0</v>
      </c>
      <c r="U241" s="297">
        <f t="shared" si="159"/>
        <v>0</v>
      </c>
      <c r="V241" s="302">
        <f t="shared" si="160"/>
        <v>0</v>
      </c>
      <c r="W241" s="303">
        <f t="shared" si="161"/>
        <v>0</v>
      </c>
      <c r="X241" s="268"/>
    </row>
    <row r="242" spans="1:24" outlineLevel="1">
      <c r="A242" s="354"/>
      <c r="B242" s="340"/>
      <c r="C242" s="521"/>
      <c r="D242" s="398">
        <f>'Перв. скв '!D242</f>
        <v>0</v>
      </c>
      <c r="E242" s="373">
        <f>'Перв. скв '!E242</f>
        <v>0</v>
      </c>
      <c r="F242" s="374">
        <f>'Перв. скв '!F242</f>
        <v>0</v>
      </c>
      <c r="G242" s="357">
        <f>'Перв. скв '!G242</f>
        <v>0</v>
      </c>
      <c r="H242" s="66"/>
      <c r="I242" s="39"/>
      <c r="J242" s="39"/>
      <c r="K242" s="39"/>
      <c r="L242" s="39"/>
      <c r="M242" s="39"/>
      <c r="N242" s="39"/>
      <c r="O242" s="297">
        <f t="shared" si="153"/>
        <v>0</v>
      </c>
      <c r="P242" s="297">
        <f t="shared" si="154"/>
        <v>0</v>
      </c>
      <c r="Q242" s="297">
        <f t="shared" si="155"/>
        <v>0</v>
      </c>
      <c r="R242" s="297">
        <f t="shared" si="156"/>
        <v>0</v>
      </c>
      <c r="S242" s="297">
        <f t="shared" si="157"/>
        <v>0</v>
      </c>
      <c r="T242" s="297">
        <f t="shared" si="158"/>
        <v>0</v>
      </c>
      <c r="U242" s="297">
        <f t="shared" si="159"/>
        <v>0</v>
      </c>
      <c r="V242" s="302">
        <f t="shared" si="160"/>
        <v>0</v>
      </c>
      <c r="W242" s="303">
        <f t="shared" si="161"/>
        <v>0</v>
      </c>
      <c r="X242" s="268"/>
    </row>
    <row r="243" spans="1:24" outlineLevel="1">
      <c r="A243" s="354"/>
      <c r="B243" s="340"/>
      <c r="C243" s="521"/>
      <c r="D243" s="398">
        <f>'Перв. скв '!D243</f>
        <v>0</v>
      </c>
      <c r="E243" s="373">
        <f>'Перв. скв '!E243</f>
        <v>0</v>
      </c>
      <c r="F243" s="374">
        <f>'Перв. скв '!F243</f>
        <v>0</v>
      </c>
      <c r="G243" s="357">
        <f>'Перв. скв '!G243</f>
        <v>0</v>
      </c>
      <c r="H243" s="66"/>
      <c r="I243" s="39"/>
      <c r="J243" s="39"/>
      <c r="K243" s="39"/>
      <c r="L243" s="39"/>
      <c r="M243" s="39"/>
      <c r="N243" s="39"/>
      <c r="O243" s="297">
        <f t="shared" si="153"/>
        <v>0</v>
      </c>
      <c r="P243" s="297">
        <f t="shared" si="154"/>
        <v>0</v>
      </c>
      <c r="Q243" s="297">
        <f t="shared" si="155"/>
        <v>0</v>
      </c>
      <c r="R243" s="297">
        <f t="shared" si="156"/>
        <v>0</v>
      </c>
      <c r="S243" s="297">
        <f t="shared" si="157"/>
        <v>0</v>
      </c>
      <c r="T243" s="297">
        <f t="shared" si="158"/>
        <v>0</v>
      </c>
      <c r="U243" s="297">
        <f t="shared" si="159"/>
        <v>0</v>
      </c>
      <c r="V243" s="302">
        <f t="shared" si="160"/>
        <v>0</v>
      </c>
      <c r="W243" s="303">
        <f t="shared" si="161"/>
        <v>0</v>
      </c>
      <c r="X243" s="268"/>
    </row>
    <row r="244" spans="1:24" outlineLevel="1">
      <c r="A244" s="354"/>
      <c r="B244" s="340"/>
      <c r="C244" s="521"/>
      <c r="D244" s="398">
        <f>'Перв. скв '!D244</f>
        <v>0</v>
      </c>
      <c r="E244" s="373">
        <f>'Перв. скв '!E244</f>
        <v>0</v>
      </c>
      <c r="F244" s="374">
        <f>'Перв. скв '!F244</f>
        <v>0</v>
      </c>
      <c r="G244" s="357">
        <f>'Перв. скв '!G244</f>
        <v>0</v>
      </c>
      <c r="H244" s="66"/>
      <c r="I244" s="39"/>
      <c r="J244" s="39"/>
      <c r="K244" s="39"/>
      <c r="L244" s="39"/>
      <c r="M244" s="39"/>
      <c r="N244" s="39"/>
      <c r="O244" s="297">
        <f t="shared" si="153"/>
        <v>0</v>
      </c>
      <c r="P244" s="297">
        <f t="shared" si="154"/>
        <v>0</v>
      </c>
      <c r="Q244" s="297">
        <f t="shared" si="155"/>
        <v>0</v>
      </c>
      <c r="R244" s="297">
        <f t="shared" si="156"/>
        <v>0</v>
      </c>
      <c r="S244" s="297">
        <f t="shared" si="157"/>
        <v>0</v>
      </c>
      <c r="T244" s="297">
        <f t="shared" si="158"/>
        <v>0</v>
      </c>
      <c r="U244" s="297">
        <f t="shared" si="159"/>
        <v>0</v>
      </c>
      <c r="V244" s="302">
        <f t="shared" si="160"/>
        <v>0</v>
      </c>
      <c r="W244" s="303">
        <f t="shared" si="161"/>
        <v>0</v>
      </c>
      <c r="X244" s="268"/>
    </row>
    <row r="245" spans="1:24" outlineLevel="1">
      <c r="A245" s="354"/>
      <c r="B245" s="340"/>
      <c r="C245" s="521"/>
      <c r="D245" s="398">
        <f>'Перв. скв '!D245</f>
        <v>0</v>
      </c>
      <c r="E245" s="373">
        <f>'Перв. скв '!E245</f>
        <v>0</v>
      </c>
      <c r="F245" s="374">
        <f>'Перв. скв '!F245</f>
        <v>0</v>
      </c>
      <c r="G245" s="357">
        <f>'Перв. скв '!G245</f>
        <v>0</v>
      </c>
      <c r="H245" s="66"/>
      <c r="I245" s="39"/>
      <c r="J245" s="39"/>
      <c r="K245" s="39"/>
      <c r="L245" s="39"/>
      <c r="M245" s="39"/>
      <c r="N245" s="39"/>
      <c r="O245" s="297">
        <f t="shared" si="153"/>
        <v>0</v>
      </c>
      <c r="P245" s="297">
        <f t="shared" si="154"/>
        <v>0</v>
      </c>
      <c r="Q245" s="297">
        <f t="shared" si="155"/>
        <v>0</v>
      </c>
      <c r="R245" s="297">
        <f t="shared" si="156"/>
        <v>0</v>
      </c>
      <c r="S245" s="297">
        <f t="shared" si="157"/>
        <v>0</v>
      </c>
      <c r="T245" s="297">
        <f t="shared" si="158"/>
        <v>0</v>
      </c>
      <c r="U245" s="297">
        <f t="shared" si="159"/>
        <v>0</v>
      </c>
      <c r="V245" s="302">
        <f t="shared" si="160"/>
        <v>0</v>
      </c>
      <c r="W245" s="303">
        <f t="shared" si="161"/>
        <v>0</v>
      </c>
      <c r="X245" s="268"/>
    </row>
    <row r="246" spans="1:24" outlineLevel="1">
      <c r="A246" s="354"/>
      <c r="B246" s="340"/>
      <c r="C246" s="521"/>
      <c r="D246" s="398">
        <f>'Перв. скв '!D246</f>
        <v>0</v>
      </c>
      <c r="E246" s="373">
        <f>'Перв. скв '!E246</f>
        <v>0</v>
      </c>
      <c r="F246" s="374">
        <f>'Перв. скв '!F246</f>
        <v>0</v>
      </c>
      <c r="G246" s="357">
        <f>'Перв. скв '!G246</f>
        <v>0</v>
      </c>
      <c r="H246" s="66"/>
      <c r="I246" s="39"/>
      <c r="J246" s="39"/>
      <c r="K246" s="39"/>
      <c r="L246" s="39"/>
      <c r="M246" s="39"/>
      <c r="N246" s="39"/>
      <c r="O246" s="297">
        <f t="shared" si="153"/>
        <v>0</v>
      </c>
      <c r="P246" s="297">
        <f t="shared" si="154"/>
        <v>0</v>
      </c>
      <c r="Q246" s="297">
        <f t="shared" si="155"/>
        <v>0</v>
      </c>
      <c r="R246" s="297">
        <f t="shared" si="156"/>
        <v>0</v>
      </c>
      <c r="S246" s="297">
        <f t="shared" si="157"/>
        <v>0</v>
      </c>
      <c r="T246" s="297">
        <f t="shared" si="158"/>
        <v>0</v>
      </c>
      <c r="U246" s="297">
        <f t="shared" si="159"/>
        <v>0</v>
      </c>
      <c r="V246" s="302">
        <f t="shared" si="160"/>
        <v>0</v>
      </c>
      <c r="W246" s="303">
        <f t="shared" si="161"/>
        <v>0</v>
      </c>
      <c r="X246" s="268"/>
    </row>
    <row r="247" spans="1:24" ht="15.75" outlineLevel="1" thickBot="1">
      <c r="A247" s="354"/>
      <c r="B247" s="340"/>
      <c r="C247" s="522"/>
      <c r="D247" s="399">
        <f>'Перв. скв '!D247</f>
        <v>0</v>
      </c>
      <c r="E247" s="373">
        <f>'Перв. скв '!E247</f>
        <v>0</v>
      </c>
      <c r="F247" s="394">
        <f>'Перв. скв '!F247</f>
        <v>0</v>
      </c>
      <c r="G247" s="73">
        <f>'Перв. скв '!G247</f>
        <v>0</v>
      </c>
      <c r="H247" s="66"/>
      <c r="I247" s="39"/>
      <c r="J247" s="39"/>
      <c r="K247" s="39"/>
      <c r="L247" s="39"/>
      <c r="M247" s="39"/>
      <c r="N247" s="39"/>
      <c r="O247" s="297">
        <f t="shared" si="153"/>
        <v>0</v>
      </c>
      <c r="P247" s="297">
        <f t="shared" si="154"/>
        <v>0</v>
      </c>
      <c r="Q247" s="297">
        <f t="shared" si="155"/>
        <v>0</v>
      </c>
      <c r="R247" s="297">
        <f t="shared" si="156"/>
        <v>0</v>
      </c>
      <c r="S247" s="297">
        <f t="shared" si="157"/>
        <v>0</v>
      </c>
      <c r="T247" s="297">
        <f t="shared" si="158"/>
        <v>0</v>
      </c>
      <c r="U247" s="297">
        <f t="shared" si="159"/>
        <v>0</v>
      </c>
      <c r="V247" s="302">
        <f t="shared" si="160"/>
        <v>0</v>
      </c>
      <c r="W247" s="303">
        <f t="shared" si="161"/>
        <v>0</v>
      </c>
      <c r="X247" s="268"/>
    </row>
    <row r="248" spans="1:24" s="161" customFormat="1" ht="16.5" thickTop="1" thickBot="1">
      <c r="A248" s="219"/>
      <c r="B248" s="246"/>
      <c r="C248" s="473" t="s">
        <v>41</v>
      </c>
      <c r="D248" s="513"/>
      <c r="E248" s="474"/>
      <c r="F248" s="513"/>
      <c r="G248" s="513"/>
      <c r="H248" s="474"/>
      <c r="I248" s="474"/>
      <c r="J248" s="474"/>
      <c r="K248" s="474"/>
      <c r="L248" s="474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274">
        <f>SUM(W249:W290)</f>
        <v>0</v>
      </c>
    </row>
    <row r="249" spans="1:24" s="161" customFormat="1" ht="15.75" outlineLevel="1" collapsed="1" thickBot="1">
      <c r="A249" s="355"/>
      <c r="B249" s="353"/>
      <c r="C249" s="223">
        <f>'Перв. скв '!C249</f>
        <v>0</v>
      </c>
      <c r="D249" s="266" t="s">
        <v>162</v>
      </c>
      <c r="E249" s="230"/>
      <c r="F249" s="283"/>
      <c r="G249" s="284"/>
      <c r="H249" s="279"/>
      <c r="I249" s="279"/>
      <c r="J249" s="279"/>
      <c r="K249" s="279"/>
      <c r="L249" s="279"/>
      <c r="M249" s="279"/>
      <c r="N249" s="279"/>
      <c r="O249" s="280"/>
      <c r="P249" s="280"/>
      <c r="Q249" s="280"/>
      <c r="R249" s="280"/>
      <c r="S249" s="280"/>
      <c r="T249" s="280"/>
      <c r="U249" s="280"/>
      <c r="V249" s="281"/>
      <c r="W249" s="282"/>
      <c r="X249" s="268"/>
    </row>
    <row r="250" spans="1:24" ht="15" customHeight="1" outlineLevel="1" thickTop="1">
      <c r="A250" s="341"/>
      <c r="B250" s="340"/>
      <c r="C250" s="520" t="str">
        <f>'Перв. скв '!C250</f>
        <v>Прочие работы/ услуги, отсутствующие в перечне выше.</v>
      </c>
      <c r="D250" s="396" t="str">
        <f>'Перв. скв '!D250</f>
        <v>Прочие (АУР)</v>
      </c>
      <c r="E250" s="373">
        <f>'Перв. скв '!E250</f>
        <v>0</v>
      </c>
      <c r="F250" s="371">
        <f>'Перв. скв '!F250</f>
        <v>0</v>
      </c>
      <c r="G250" s="74">
        <f>'Перв. скв '!G250</f>
        <v>3370037.6356559205</v>
      </c>
      <c r="H250" s="66"/>
      <c r="I250" s="39"/>
      <c r="J250" s="39"/>
      <c r="K250" s="39"/>
      <c r="L250" s="39"/>
      <c r="M250" s="39"/>
      <c r="N250" s="39"/>
      <c r="O250" s="297">
        <f t="shared" ref="O250:O264" si="162">H250*G250</f>
        <v>0</v>
      </c>
      <c r="P250" s="297">
        <f t="shared" ref="P250:P264" si="163">I250*G250</f>
        <v>0</v>
      </c>
      <c r="Q250" s="297">
        <f t="shared" ref="Q250:Q264" si="164">J250*G250</f>
        <v>0</v>
      </c>
      <c r="R250" s="297">
        <f t="shared" ref="R250:R264" si="165">K250*G250</f>
        <v>0</v>
      </c>
      <c r="S250" s="297">
        <f t="shared" ref="S250:S264" si="166">L250*G250</f>
        <v>0</v>
      </c>
      <c r="T250" s="297">
        <f t="shared" ref="T250:T264" si="167">M250*G250</f>
        <v>0</v>
      </c>
      <c r="U250" s="297">
        <f t="shared" ref="U250:U264" si="168">N250*G250</f>
        <v>0</v>
      </c>
      <c r="V250" s="302">
        <f t="shared" ref="V250:V264" si="169">SUM(H250:N250)</f>
        <v>0</v>
      </c>
      <c r="W250" s="303">
        <f t="shared" ref="W250:W264" si="170">SUM(O250:U250)</f>
        <v>0</v>
      </c>
      <c r="X250" s="268"/>
    </row>
    <row r="251" spans="1:24" outlineLevel="1">
      <c r="A251" s="341"/>
      <c r="B251" s="340"/>
      <c r="C251" s="521"/>
      <c r="D251" s="397" t="str">
        <f>'Перв. скв '!D251</f>
        <v>Прочие</v>
      </c>
      <c r="E251" s="373">
        <f>'Перв. скв '!E251</f>
        <v>0</v>
      </c>
      <c r="F251" s="374">
        <f>'Перв. скв '!F251</f>
        <v>0</v>
      </c>
      <c r="G251" s="75">
        <f>'Перв. скв '!G251</f>
        <v>0</v>
      </c>
      <c r="H251" s="66"/>
      <c r="I251" s="39"/>
      <c r="J251" s="39"/>
      <c r="K251" s="39"/>
      <c r="L251" s="39"/>
      <c r="M251" s="39"/>
      <c r="N251" s="39"/>
      <c r="O251" s="297">
        <f t="shared" si="162"/>
        <v>0</v>
      </c>
      <c r="P251" s="297">
        <f t="shared" si="163"/>
        <v>0</v>
      </c>
      <c r="Q251" s="297">
        <f t="shared" si="164"/>
        <v>0</v>
      </c>
      <c r="R251" s="297">
        <f t="shared" si="165"/>
        <v>0</v>
      </c>
      <c r="S251" s="297">
        <f t="shared" si="166"/>
        <v>0</v>
      </c>
      <c r="T251" s="297">
        <f t="shared" si="167"/>
        <v>0</v>
      </c>
      <c r="U251" s="297">
        <f t="shared" si="168"/>
        <v>0</v>
      </c>
      <c r="V251" s="302">
        <f t="shared" si="169"/>
        <v>0</v>
      </c>
      <c r="W251" s="303">
        <f t="shared" si="170"/>
        <v>0</v>
      </c>
      <c r="X251" s="268"/>
    </row>
    <row r="252" spans="1:24" outlineLevel="1">
      <c r="A252" s="341"/>
      <c r="B252" s="340"/>
      <c r="C252" s="521"/>
      <c r="D252" s="397" t="str">
        <f>'Перв. скв '!D252</f>
        <v>Прочие</v>
      </c>
      <c r="E252" s="373">
        <f>'Перв. скв '!E252</f>
        <v>0</v>
      </c>
      <c r="F252" s="374">
        <f>'Перв. скв '!F252</f>
        <v>0</v>
      </c>
      <c r="G252" s="75">
        <f>'Перв. скв '!G252</f>
        <v>0</v>
      </c>
      <c r="H252" s="66"/>
      <c r="I252" s="39"/>
      <c r="J252" s="39"/>
      <c r="K252" s="39"/>
      <c r="L252" s="39"/>
      <c r="M252" s="39"/>
      <c r="N252" s="39"/>
      <c r="O252" s="297">
        <f t="shared" si="162"/>
        <v>0</v>
      </c>
      <c r="P252" s="297">
        <f t="shared" si="163"/>
        <v>0</v>
      </c>
      <c r="Q252" s="297">
        <f t="shared" si="164"/>
        <v>0</v>
      </c>
      <c r="R252" s="297">
        <f t="shared" si="165"/>
        <v>0</v>
      </c>
      <c r="S252" s="297">
        <f t="shared" si="166"/>
        <v>0</v>
      </c>
      <c r="T252" s="297">
        <f t="shared" si="167"/>
        <v>0</v>
      </c>
      <c r="U252" s="297">
        <f t="shared" si="168"/>
        <v>0</v>
      </c>
      <c r="V252" s="302">
        <f t="shared" si="169"/>
        <v>0</v>
      </c>
      <c r="W252" s="303">
        <f t="shared" si="170"/>
        <v>0</v>
      </c>
      <c r="X252" s="268"/>
    </row>
    <row r="253" spans="1:24" outlineLevel="1">
      <c r="A253" s="341"/>
      <c r="B253" s="340"/>
      <c r="C253" s="521"/>
      <c r="D253" s="397" t="str">
        <f>'Перв. скв '!D253</f>
        <v>Прочие</v>
      </c>
      <c r="E253" s="373">
        <f>'Перв. скв '!E253</f>
        <v>0</v>
      </c>
      <c r="F253" s="374">
        <f>'Перв. скв '!F253</f>
        <v>0</v>
      </c>
      <c r="G253" s="75">
        <f>'Перв. скв '!G253</f>
        <v>0</v>
      </c>
      <c r="H253" s="66"/>
      <c r="I253" s="39"/>
      <c r="J253" s="39"/>
      <c r="K253" s="39"/>
      <c r="L253" s="39"/>
      <c r="M253" s="39"/>
      <c r="N253" s="39"/>
      <c r="O253" s="297">
        <f t="shared" si="162"/>
        <v>0</v>
      </c>
      <c r="P253" s="297">
        <f t="shared" si="163"/>
        <v>0</v>
      </c>
      <c r="Q253" s="297">
        <f t="shared" si="164"/>
        <v>0</v>
      </c>
      <c r="R253" s="297">
        <f t="shared" si="165"/>
        <v>0</v>
      </c>
      <c r="S253" s="297">
        <f t="shared" si="166"/>
        <v>0</v>
      </c>
      <c r="T253" s="297">
        <f t="shared" si="167"/>
        <v>0</v>
      </c>
      <c r="U253" s="297">
        <f t="shared" si="168"/>
        <v>0</v>
      </c>
      <c r="V253" s="302">
        <f t="shared" si="169"/>
        <v>0</v>
      </c>
      <c r="W253" s="303">
        <f t="shared" si="170"/>
        <v>0</v>
      </c>
      <c r="X253" s="268"/>
    </row>
    <row r="254" spans="1:24" outlineLevel="1">
      <c r="A254" s="341"/>
      <c r="B254" s="340"/>
      <c r="C254" s="521"/>
      <c r="D254" s="397" t="str">
        <f>'Перв. скв '!D254</f>
        <v>Прочие</v>
      </c>
      <c r="E254" s="373">
        <f>'Перв. скв '!E254</f>
        <v>0</v>
      </c>
      <c r="F254" s="374">
        <f>'Перв. скв '!F254</f>
        <v>0</v>
      </c>
      <c r="G254" s="75">
        <f>'Перв. скв '!G254</f>
        <v>0</v>
      </c>
      <c r="H254" s="66"/>
      <c r="I254" s="39"/>
      <c r="J254" s="39"/>
      <c r="K254" s="39"/>
      <c r="L254" s="39"/>
      <c r="M254" s="39"/>
      <c r="N254" s="39"/>
      <c r="O254" s="297">
        <f t="shared" si="162"/>
        <v>0</v>
      </c>
      <c r="P254" s="297">
        <f t="shared" si="163"/>
        <v>0</v>
      </c>
      <c r="Q254" s="297">
        <f t="shared" si="164"/>
        <v>0</v>
      </c>
      <c r="R254" s="297">
        <f t="shared" si="165"/>
        <v>0</v>
      </c>
      <c r="S254" s="297">
        <f t="shared" si="166"/>
        <v>0</v>
      </c>
      <c r="T254" s="297">
        <f t="shared" si="167"/>
        <v>0</v>
      </c>
      <c r="U254" s="297">
        <f t="shared" si="168"/>
        <v>0</v>
      </c>
      <c r="V254" s="302">
        <f t="shared" si="169"/>
        <v>0</v>
      </c>
      <c r="W254" s="303">
        <f t="shared" si="170"/>
        <v>0</v>
      </c>
      <c r="X254" s="268"/>
    </row>
    <row r="255" spans="1:24" outlineLevel="1">
      <c r="A255" s="341"/>
      <c r="B255" s="340"/>
      <c r="C255" s="521"/>
      <c r="D255" s="397" t="str">
        <f>'Перв. скв '!D255</f>
        <v>Прочие</v>
      </c>
      <c r="E255" s="373">
        <f>'Перв. скв '!E255</f>
        <v>0</v>
      </c>
      <c r="F255" s="374">
        <f>'Перв. скв '!F255</f>
        <v>0</v>
      </c>
      <c r="G255" s="75">
        <f>'Перв. скв '!G255</f>
        <v>0</v>
      </c>
      <c r="H255" s="66"/>
      <c r="I255" s="39"/>
      <c r="J255" s="39"/>
      <c r="K255" s="39"/>
      <c r="L255" s="39"/>
      <c r="M255" s="39"/>
      <c r="N255" s="39"/>
      <c r="O255" s="297">
        <f t="shared" si="162"/>
        <v>0</v>
      </c>
      <c r="P255" s="297">
        <f t="shared" si="163"/>
        <v>0</v>
      </c>
      <c r="Q255" s="297">
        <f t="shared" si="164"/>
        <v>0</v>
      </c>
      <c r="R255" s="297">
        <f t="shared" si="165"/>
        <v>0</v>
      </c>
      <c r="S255" s="297">
        <f t="shared" si="166"/>
        <v>0</v>
      </c>
      <c r="T255" s="297">
        <f t="shared" si="167"/>
        <v>0</v>
      </c>
      <c r="U255" s="297">
        <f t="shared" si="168"/>
        <v>0</v>
      </c>
      <c r="V255" s="302">
        <f t="shared" si="169"/>
        <v>0</v>
      </c>
      <c r="W255" s="303">
        <f t="shared" si="170"/>
        <v>0</v>
      </c>
      <c r="X255" s="268"/>
    </row>
    <row r="256" spans="1:24" outlineLevel="1">
      <c r="A256" s="341"/>
      <c r="B256" s="340"/>
      <c r="C256" s="521"/>
      <c r="D256" s="397" t="str">
        <f>'Перв. скв '!D256</f>
        <v>Прочие</v>
      </c>
      <c r="E256" s="373">
        <f>'Перв. скв '!E256</f>
        <v>0</v>
      </c>
      <c r="F256" s="374">
        <f>'Перв. скв '!F256</f>
        <v>0</v>
      </c>
      <c r="G256" s="75">
        <f>'Перв. скв '!G256</f>
        <v>0</v>
      </c>
      <c r="H256" s="66"/>
      <c r="I256" s="39"/>
      <c r="J256" s="39"/>
      <c r="K256" s="39"/>
      <c r="L256" s="39"/>
      <c r="M256" s="39"/>
      <c r="N256" s="39"/>
      <c r="O256" s="297">
        <f t="shared" si="162"/>
        <v>0</v>
      </c>
      <c r="P256" s="297">
        <f t="shared" si="163"/>
        <v>0</v>
      </c>
      <c r="Q256" s="297">
        <f t="shared" si="164"/>
        <v>0</v>
      </c>
      <c r="R256" s="297">
        <f t="shared" si="165"/>
        <v>0</v>
      </c>
      <c r="S256" s="297">
        <f t="shared" si="166"/>
        <v>0</v>
      </c>
      <c r="T256" s="297">
        <f t="shared" si="167"/>
        <v>0</v>
      </c>
      <c r="U256" s="297">
        <f t="shared" si="168"/>
        <v>0</v>
      </c>
      <c r="V256" s="302">
        <f t="shared" si="169"/>
        <v>0</v>
      </c>
      <c r="W256" s="303">
        <f t="shared" si="170"/>
        <v>0</v>
      </c>
      <c r="X256" s="268"/>
    </row>
    <row r="257" spans="1:24" outlineLevel="1">
      <c r="A257" s="341"/>
      <c r="B257" s="340"/>
      <c r="C257" s="521"/>
      <c r="D257" s="397" t="str">
        <f>'Перв. скв '!D257</f>
        <v>Прочие</v>
      </c>
      <c r="E257" s="373">
        <f>'Перв. скв '!E257</f>
        <v>0</v>
      </c>
      <c r="F257" s="374">
        <f>'Перв. скв '!F257</f>
        <v>0</v>
      </c>
      <c r="G257" s="75">
        <f>'Перв. скв '!G257</f>
        <v>0</v>
      </c>
      <c r="H257" s="66"/>
      <c r="I257" s="39"/>
      <c r="J257" s="39"/>
      <c r="K257" s="39"/>
      <c r="L257" s="39"/>
      <c r="M257" s="39"/>
      <c r="N257" s="39"/>
      <c r="O257" s="297">
        <f t="shared" si="162"/>
        <v>0</v>
      </c>
      <c r="P257" s="297">
        <f t="shared" si="163"/>
        <v>0</v>
      </c>
      <c r="Q257" s="297">
        <f t="shared" si="164"/>
        <v>0</v>
      </c>
      <c r="R257" s="297">
        <f t="shared" si="165"/>
        <v>0</v>
      </c>
      <c r="S257" s="297">
        <f t="shared" si="166"/>
        <v>0</v>
      </c>
      <c r="T257" s="297">
        <f t="shared" si="167"/>
        <v>0</v>
      </c>
      <c r="U257" s="297">
        <f t="shared" si="168"/>
        <v>0</v>
      </c>
      <c r="V257" s="302">
        <f t="shared" si="169"/>
        <v>0</v>
      </c>
      <c r="W257" s="303">
        <f t="shared" si="170"/>
        <v>0</v>
      </c>
      <c r="X257" s="268"/>
    </row>
    <row r="258" spans="1:24" outlineLevel="1">
      <c r="A258" s="341"/>
      <c r="B258" s="340"/>
      <c r="C258" s="521"/>
      <c r="D258" s="397" t="str">
        <f>'Перв. скв '!D258</f>
        <v>Прочие</v>
      </c>
      <c r="E258" s="373">
        <f>'Перв. скв '!E258</f>
        <v>0</v>
      </c>
      <c r="F258" s="374">
        <f>'Перв. скв '!F258</f>
        <v>0</v>
      </c>
      <c r="G258" s="75">
        <f>'Перв. скв '!G258</f>
        <v>0</v>
      </c>
      <c r="H258" s="66"/>
      <c r="I258" s="39"/>
      <c r="J258" s="39"/>
      <c r="K258" s="39"/>
      <c r="L258" s="39"/>
      <c r="M258" s="39"/>
      <c r="N258" s="39"/>
      <c r="O258" s="297">
        <f t="shared" si="162"/>
        <v>0</v>
      </c>
      <c r="P258" s="297">
        <f t="shared" si="163"/>
        <v>0</v>
      </c>
      <c r="Q258" s="297">
        <f t="shared" si="164"/>
        <v>0</v>
      </c>
      <c r="R258" s="297">
        <f t="shared" si="165"/>
        <v>0</v>
      </c>
      <c r="S258" s="297">
        <f t="shared" si="166"/>
        <v>0</v>
      </c>
      <c r="T258" s="297">
        <f t="shared" si="167"/>
        <v>0</v>
      </c>
      <c r="U258" s="297">
        <f t="shared" si="168"/>
        <v>0</v>
      </c>
      <c r="V258" s="302">
        <f t="shared" si="169"/>
        <v>0</v>
      </c>
      <c r="W258" s="303">
        <f>SUM(O258:U258)</f>
        <v>0</v>
      </c>
      <c r="X258" s="268"/>
    </row>
    <row r="259" spans="1:24" outlineLevel="1">
      <c r="A259" s="341"/>
      <c r="B259" s="340"/>
      <c r="C259" s="521"/>
      <c r="D259" s="397" t="str">
        <f>'Перв. скв '!D259</f>
        <v>Прочие</v>
      </c>
      <c r="E259" s="373">
        <f>'Перв. скв '!E259</f>
        <v>0</v>
      </c>
      <c r="F259" s="374">
        <f>'Перв. скв '!F259</f>
        <v>0</v>
      </c>
      <c r="G259" s="75">
        <f>'Перв. скв '!G259</f>
        <v>0</v>
      </c>
      <c r="H259" s="66"/>
      <c r="I259" s="39"/>
      <c r="J259" s="39"/>
      <c r="K259" s="39"/>
      <c r="L259" s="39"/>
      <c r="M259" s="39"/>
      <c r="N259" s="39"/>
      <c r="O259" s="297">
        <f t="shared" si="162"/>
        <v>0</v>
      </c>
      <c r="P259" s="297">
        <f t="shared" si="163"/>
        <v>0</v>
      </c>
      <c r="Q259" s="297">
        <f t="shared" si="164"/>
        <v>0</v>
      </c>
      <c r="R259" s="297">
        <f t="shared" si="165"/>
        <v>0</v>
      </c>
      <c r="S259" s="297">
        <f t="shared" si="166"/>
        <v>0</v>
      </c>
      <c r="T259" s="297">
        <f t="shared" si="167"/>
        <v>0</v>
      </c>
      <c r="U259" s="297">
        <f t="shared" si="168"/>
        <v>0</v>
      </c>
      <c r="V259" s="302">
        <f t="shared" si="169"/>
        <v>0</v>
      </c>
      <c r="W259" s="303">
        <f>SUM(O259:U259)</f>
        <v>0</v>
      </c>
      <c r="X259" s="268"/>
    </row>
    <row r="260" spans="1:24" outlineLevel="1">
      <c r="A260" s="341"/>
      <c r="B260" s="340"/>
      <c r="C260" s="521"/>
      <c r="D260" s="397" t="str">
        <f>'Перв. скв '!D260</f>
        <v>Прочие</v>
      </c>
      <c r="E260" s="373">
        <f>'Перв. скв '!E260</f>
        <v>0</v>
      </c>
      <c r="F260" s="374">
        <f>'Перв. скв '!F260</f>
        <v>0</v>
      </c>
      <c r="G260" s="75">
        <f>'Перв. скв '!G260</f>
        <v>0</v>
      </c>
      <c r="H260" s="66"/>
      <c r="I260" s="39"/>
      <c r="J260" s="39"/>
      <c r="K260" s="39"/>
      <c r="L260" s="39"/>
      <c r="M260" s="39"/>
      <c r="N260" s="39"/>
      <c r="O260" s="297">
        <f t="shared" ref="O260:O263" si="171">H260*G260</f>
        <v>0</v>
      </c>
      <c r="P260" s="297">
        <f t="shared" ref="P260:P263" si="172">I260*G260</f>
        <v>0</v>
      </c>
      <c r="Q260" s="297">
        <f t="shared" ref="Q260:Q263" si="173">J260*G260</f>
        <v>0</v>
      </c>
      <c r="R260" s="297">
        <f t="shared" ref="R260:R263" si="174">K260*G260</f>
        <v>0</v>
      </c>
      <c r="S260" s="297">
        <f t="shared" ref="S260:S263" si="175">L260*G260</f>
        <v>0</v>
      </c>
      <c r="T260" s="297">
        <f t="shared" ref="T260:T263" si="176">M260*G260</f>
        <v>0</v>
      </c>
      <c r="U260" s="297">
        <f t="shared" ref="U260:U263" si="177">N260*G260</f>
        <v>0</v>
      </c>
      <c r="V260" s="302">
        <f t="shared" ref="V260:V263" si="178">SUM(H260:N260)</f>
        <v>0</v>
      </c>
      <c r="W260" s="303">
        <f t="shared" ref="W260:W263" si="179">SUM(O260:U260)</f>
        <v>0</v>
      </c>
      <c r="X260" s="268"/>
    </row>
    <row r="261" spans="1:24" outlineLevel="1">
      <c r="A261" s="341"/>
      <c r="B261" s="340"/>
      <c r="C261" s="521"/>
      <c r="D261" s="397" t="str">
        <f>'Перв. скв '!D261</f>
        <v>Прочие</v>
      </c>
      <c r="E261" s="373">
        <f>'Перв. скв '!E261</f>
        <v>0</v>
      </c>
      <c r="F261" s="374">
        <f>'Перв. скв '!F261</f>
        <v>0</v>
      </c>
      <c r="G261" s="75">
        <f>'Перв. скв '!G261</f>
        <v>0</v>
      </c>
      <c r="H261" s="66"/>
      <c r="I261" s="39"/>
      <c r="J261" s="39"/>
      <c r="K261" s="39"/>
      <c r="L261" s="39"/>
      <c r="M261" s="39"/>
      <c r="N261" s="39"/>
      <c r="O261" s="297">
        <f t="shared" si="171"/>
        <v>0</v>
      </c>
      <c r="P261" s="297">
        <f t="shared" si="172"/>
        <v>0</v>
      </c>
      <c r="Q261" s="297">
        <f t="shared" si="173"/>
        <v>0</v>
      </c>
      <c r="R261" s="297">
        <f t="shared" si="174"/>
        <v>0</v>
      </c>
      <c r="S261" s="297">
        <f t="shared" si="175"/>
        <v>0</v>
      </c>
      <c r="T261" s="297">
        <f t="shared" si="176"/>
        <v>0</v>
      </c>
      <c r="U261" s="297">
        <f t="shared" si="177"/>
        <v>0</v>
      </c>
      <c r="V261" s="302">
        <f t="shared" si="178"/>
        <v>0</v>
      </c>
      <c r="W261" s="303">
        <f t="shared" si="179"/>
        <v>0</v>
      </c>
      <c r="X261" s="268"/>
    </row>
    <row r="262" spans="1:24" outlineLevel="1">
      <c r="A262" s="341"/>
      <c r="B262" s="340"/>
      <c r="C262" s="521"/>
      <c r="D262" s="397" t="str">
        <f>'Перв. скв '!D262</f>
        <v>Прочие</v>
      </c>
      <c r="E262" s="373">
        <f>'Перв. скв '!E262</f>
        <v>0</v>
      </c>
      <c r="F262" s="374">
        <f>'Перв. скв '!F262</f>
        <v>0</v>
      </c>
      <c r="G262" s="75">
        <f>'Перв. скв '!G262</f>
        <v>0</v>
      </c>
      <c r="H262" s="66"/>
      <c r="I262" s="39"/>
      <c r="J262" s="39"/>
      <c r="K262" s="39"/>
      <c r="L262" s="39"/>
      <c r="M262" s="39"/>
      <c r="N262" s="39"/>
      <c r="O262" s="297">
        <f t="shared" si="171"/>
        <v>0</v>
      </c>
      <c r="P262" s="297">
        <f t="shared" si="172"/>
        <v>0</v>
      </c>
      <c r="Q262" s="297">
        <f t="shared" si="173"/>
        <v>0</v>
      </c>
      <c r="R262" s="297">
        <f t="shared" si="174"/>
        <v>0</v>
      </c>
      <c r="S262" s="297">
        <f t="shared" si="175"/>
        <v>0</v>
      </c>
      <c r="T262" s="297">
        <f t="shared" si="176"/>
        <v>0</v>
      </c>
      <c r="U262" s="297">
        <f t="shared" si="177"/>
        <v>0</v>
      </c>
      <c r="V262" s="302">
        <f t="shared" si="178"/>
        <v>0</v>
      </c>
      <c r="W262" s="303">
        <f t="shared" si="179"/>
        <v>0</v>
      </c>
      <c r="X262" s="268"/>
    </row>
    <row r="263" spans="1:24" outlineLevel="1">
      <c r="A263" s="341"/>
      <c r="B263" s="340"/>
      <c r="C263" s="521"/>
      <c r="D263" s="397" t="str">
        <f>'Перв. скв '!D263</f>
        <v>Прочие</v>
      </c>
      <c r="E263" s="373">
        <f>'Перв. скв '!E263</f>
        <v>0</v>
      </c>
      <c r="F263" s="374">
        <f>'Перв. скв '!F263</f>
        <v>0</v>
      </c>
      <c r="G263" s="75">
        <f>'Перв. скв '!G263</f>
        <v>0</v>
      </c>
      <c r="H263" s="66"/>
      <c r="I263" s="39"/>
      <c r="J263" s="39"/>
      <c r="K263" s="39"/>
      <c r="L263" s="39"/>
      <c r="M263" s="39"/>
      <c r="N263" s="39"/>
      <c r="O263" s="297">
        <f t="shared" si="171"/>
        <v>0</v>
      </c>
      <c r="P263" s="297">
        <f t="shared" si="172"/>
        <v>0</v>
      </c>
      <c r="Q263" s="297">
        <f t="shared" si="173"/>
        <v>0</v>
      </c>
      <c r="R263" s="297">
        <f t="shared" si="174"/>
        <v>0</v>
      </c>
      <c r="S263" s="297">
        <f t="shared" si="175"/>
        <v>0</v>
      </c>
      <c r="T263" s="297">
        <f t="shared" si="176"/>
        <v>0</v>
      </c>
      <c r="U263" s="297">
        <f t="shared" si="177"/>
        <v>0</v>
      </c>
      <c r="V263" s="302">
        <f t="shared" si="178"/>
        <v>0</v>
      </c>
      <c r="W263" s="303">
        <f t="shared" si="179"/>
        <v>0</v>
      </c>
      <c r="X263" s="268"/>
    </row>
    <row r="264" spans="1:24" ht="15.75" outlineLevel="1" thickBot="1">
      <c r="A264" s="341"/>
      <c r="B264" s="340"/>
      <c r="C264" s="522"/>
      <c r="D264" s="399" t="str">
        <f>'Перв. скв '!D264</f>
        <v>Прочие</v>
      </c>
      <c r="E264" s="373">
        <f>'Перв. скв '!E264</f>
        <v>0</v>
      </c>
      <c r="F264" s="377">
        <f>'Перв. скв '!F264</f>
        <v>0</v>
      </c>
      <c r="G264" s="73">
        <f>'Перв. скв '!G264</f>
        <v>0</v>
      </c>
      <c r="H264" s="66"/>
      <c r="I264" s="39"/>
      <c r="J264" s="39"/>
      <c r="K264" s="39"/>
      <c r="L264" s="39"/>
      <c r="M264" s="39"/>
      <c r="N264" s="39"/>
      <c r="O264" s="297">
        <f t="shared" si="162"/>
        <v>0</v>
      </c>
      <c r="P264" s="297">
        <f t="shared" si="163"/>
        <v>0</v>
      </c>
      <c r="Q264" s="297">
        <f t="shared" si="164"/>
        <v>0</v>
      </c>
      <c r="R264" s="297">
        <f t="shared" si="165"/>
        <v>0</v>
      </c>
      <c r="S264" s="297">
        <f t="shared" si="166"/>
        <v>0</v>
      </c>
      <c r="T264" s="297">
        <f t="shared" si="167"/>
        <v>0</v>
      </c>
      <c r="U264" s="297">
        <f t="shared" si="168"/>
        <v>0</v>
      </c>
      <c r="V264" s="302">
        <f t="shared" si="169"/>
        <v>0</v>
      </c>
      <c r="W264" s="303">
        <f t="shared" si="170"/>
        <v>0</v>
      </c>
      <c r="X264" s="268"/>
    </row>
    <row r="265" spans="1:24" s="161" customFormat="1" ht="15.75" outlineLevel="1" thickTop="1">
      <c r="A265" s="355"/>
      <c r="B265" s="353"/>
      <c r="C265" s="223" t="s">
        <v>164</v>
      </c>
      <c r="D265" s="289"/>
      <c r="E265" s="230"/>
      <c r="F265" s="290"/>
      <c r="G265" s="291"/>
      <c r="H265" s="231"/>
      <c r="I265" s="231"/>
      <c r="J265" s="231"/>
      <c r="K265" s="231"/>
      <c r="L265" s="231"/>
      <c r="M265" s="231"/>
      <c r="N265" s="231"/>
      <c r="O265" s="292"/>
      <c r="P265" s="292"/>
      <c r="Q265" s="292"/>
      <c r="R265" s="292"/>
      <c r="S265" s="292"/>
      <c r="T265" s="292"/>
      <c r="U265" s="292"/>
      <c r="V265" s="231"/>
      <c r="W265" s="293"/>
      <c r="X265" s="268"/>
    </row>
    <row r="266" spans="1:24" s="161" customFormat="1" ht="15.75" outlineLevel="1" collapsed="1" thickBot="1">
      <c r="A266" s="355"/>
      <c r="B266" s="353"/>
      <c r="C266" s="223">
        <f>'Перв. скв '!C266</f>
        <v>0</v>
      </c>
      <c r="D266" s="266" t="s">
        <v>162</v>
      </c>
      <c r="E266" s="230"/>
      <c r="F266" s="277"/>
      <c r="G266" s="284"/>
      <c r="H266" s="231"/>
      <c r="I266" s="231"/>
      <c r="J266" s="231"/>
      <c r="K266" s="231"/>
      <c r="L266" s="231"/>
      <c r="M266" s="231"/>
      <c r="N266" s="231"/>
      <c r="O266" s="292"/>
      <c r="P266" s="292"/>
      <c r="Q266" s="292"/>
      <c r="R266" s="292"/>
      <c r="S266" s="292"/>
      <c r="T266" s="292"/>
      <c r="U266" s="292"/>
      <c r="V266" s="231"/>
      <c r="W266" s="293"/>
      <c r="X266" s="268"/>
    </row>
    <row r="267" spans="1:24" ht="28.5" customHeight="1" outlineLevel="1" thickTop="1">
      <c r="A267" s="341"/>
      <c r="B267" s="340"/>
      <c r="C267" s="520" t="str">
        <f>'Перв. скв '!C267</f>
        <v>Стоимость нецементируемых хвостовиков</v>
      </c>
      <c r="D267" s="400" t="str">
        <f>'Перв. скв '!D267</f>
        <v>нецементируемые хвостовики 114 мм.</v>
      </c>
      <c r="E267" s="373">
        <f>'Перв. скв '!E267</f>
        <v>0</v>
      </c>
      <c r="F267" s="401" t="str">
        <f>'Перв. скв '!F267</f>
        <v>операция</v>
      </c>
      <c r="G267" s="358">
        <f>'Перв. скв '!G267</f>
        <v>0</v>
      </c>
      <c r="H267" s="66"/>
      <c r="I267" s="39"/>
      <c r="J267" s="39"/>
      <c r="K267" s="39"/>
      <c r="L267" s="39"/>
      <c r="M267" s="39"/>
      <c r="N267" s="39"/>
      <c r="O267" s="297">
        <f>H267*G267</f>
        <v>0</v>
      </c>
      <c r="P267" s="297">
        <f>I267*G267</f>
        <v>0</v>
      </c>
      <c r="Q267" s="297">
        <f>J267*G267</f>
        <v>0</v>
      </c>
      <c r="R267" s="297">
        <f>K267*G267</f>
        <v>0</v>
      </c>
      <c r="S267" s="297">
        <f>L267*G267</f>
        <v>0</v>
      </c>
      <c r="T267" s="297">
        <f>M267*G267</f>
        <v>0</v>
      </c>
      <c r="U267" s="297">
        <f>N267*G267</f>
        <v>0</v>
      </c>
      <c r="V267" s="302">
        <f>SUM(H267:N267)</f>
        <v>0</v>
      </c>
      <c r="W267" s="303">
        <f>SUM(O267:U267)</f>
        <v>0</v>
      </c>
      <c r="X267" s="268"/>
    </row>
    <row r="268" spans="1:24" outlineLevel="1">
      <c r="A268" s="341"/>
      <c r="B268" s="340"/>
      <c r="C268" s="521"/>
      <c r="D268" s="402" t="str">
        <f>'Перв. скв '!D268</f>
        <v>хвостовик 102, 114 мм. С прямым цементированием</v>
      </c>
      <c r="E268" s="373">
        <f>'Перв. скв '!E268</f>
        <v>0</v>
      </c>
      <c r="F268" s="377" t="str">
        <f>'Перв. скв '!F268</f>
        <v>операция</v>
      </c>
      <c r="G268" s="357">
        <f>'Перв. скв '!G268</f>
        <v>0</v>
      </c>
      <c r="H268" s="66"/>
      <c r="I268" s="39"/>
      <c r="J268" s="39"/>
      <c r="K268" s="39"/>
      <c r="L268" s="39"/>
      <c r="M268" s="39"/>
      <c r="N268" s="39"/>
      <c r="O268" s="297">
        <f t="shared" ref="O268:O272" si="180">H268*G268</f>
        <v>0</v>
      </c>
      <c r="P268" s="297">
        <f t="shared" ref="P268:P272" si="181">I268*G268</f>
        <v>0</v>
      </c>
      <c r="Q268" s="297">
        <f t="shared" ref="Q268:Q272" si="182">J268*G268</f>
        <v>0</v>
      </c>
      <c r="R268" s="297">
        <f t="shared" ref="R268:R272" si="183">K268*G268</f>
        <v>0</v>
      </c>
      <c r="S268" s="297">
        <f t="shared" ref="S268:S272" si="184">L268*G268</f>
        <v>0</v>
      </c>
      <c r="T268" s="297">
        <f t="shared" ref="T268:T272" si="185">M268*G268</f>
        <v>0</v>
      </c>
      <c r="U268" s="297">
        <f t="shared" ref="U268:U272" si="186">N268*G268</f>
        <v>0</v>
      </c>
      <c r="V268" s="302">
        <f t="shared" ref="V268:V272" si="187">SUM(H268:N268)</f>
        <v>0</v>
      </c>
      <c r="W268" s="303">
        <f t="shared" ref="W268:W272" si="188">SUM(O268:U268)</f>
        <v>0</v>
      </c>
      <c r="X268" s="268"/>
    </row>
    <row r="269" spans="1:24" outlineLevel="1">
      <c r="A269" s="341"/>
      <c r="B269" s="340"/>
      <c r="C269" s="521"/>
      <c r="D269" s="397" t="str">
        <f>'Перв. скв '!D269</f>
        <v>хвостовик 127 мм. С прямым цементированием</v>
      </c>
      <c r="E269" s="373">
        <f>'Перв. скв '!E269</f>
        <v>0</v>
      </c>
      <c r="F269" s="377" t="str">
        <f>'Перв. скв '!F269</f>
        <v>операция</v>
      </c>
      <c r="G269" s="359">
        <f>'Перв. скв '!G269</f>
        <v>0</v>
      </c>
      <c r="H269" s="66"/>
      <c r="I269" s="39"/>
      <c r="J269" s="39"/>
      <c r="K269" s="39"/>
      <c r="L269" s="39"/>
      <c r="M269" s="39"/>
      <c r="N269" s="39"/>
      <c r="O269" s="297">
        <f t="shared" si="180"/>
        <v>0</v>
      </c>
      <c r="P269" s="297">
        <f t="shared" si="181"/>
        <v>0</v>
      </c>
      <c r="Q269" s="297">
        <f t="shared" si="182"/>
        <v>0</v>
      </c>
      <c r="R269" s="297">
        <f t="shared" si="183"/>
        <v>0</v>
      </c>
      <c r="S269" s="297">
        <f t="shared" si="184"/>
        <v>0</v>
      </c>
      <c r="T269" s="297">
        <f t="shared" si="185"/>
        <v>0</v>
      </c>
      <c r="U269" s="297">
        <f t="shared" si="186"/>
        <v>0</v>
      </c>
      <c r="V269" s="302">
        <f t="shared" si="187"/>
        <v>0</v>
      </c>
      <c r="W269" s="303">
        <f t="shared" si="188"/>
        <v>0</v>
      </c>
      <c r="X269" s="268"/>
    </row>
    <row r="270" spans="1:24" outlineLevel="1">
      <c r="A270" s="341"/>
      <c r="B270" s="340"/>
      <c r="C270" s="521"/>
      <c r="D270" s="398" t="str">
        <f>'Перв. скв '!D270</f>
        <v>Хвостовик 114, 102 с ступенчатым цементированием</v>
      </c>
      <c r="E270" s="373">
        <f>'Перв. скв '!E270</f>
        <v>0</v>
      </c>
      <c r="F270" s="377" t="str">
        <f>'Перв. скв '!F270</f>
        <v>операция</v>
      </c>
      <c r="G270" s="80">
        <f>'Перв. скв '!G270</f>
        <v>8647154.6745454539</v>
      </c>
      <c r="H270" s="66"/>
      <c r="I270" s="39"/>
      <c r="J270" s="39"/>
      <c r="K270" s="39"/>
      <c r="L270" s="39"/>
      <c r="M270" s="39"/>
      <c r="N270" s="39"/>
      <c r="O270" s="297">
        <f t="shared" si="180"/>
        <v>0</v>
      </c>
      <c r="P270" s="297">
        <f t="shared" si="181"/>
        <v>0</v>
      </c>
      <c r="Q270" s="297">
        <f t="shared" si="182"/>
        <v>0</v>
      </c>
      <c r="R270" s="297">
        <f t="shared" si="183"/>
        <v>0</v>
      </c>
      <c r="S270" s="297">
        <f t="shared" si="184"/>
        <v>0</v>
      </c>
      <c r="T270" s="297">
        <f t="shared" si="185"/>
        <v>0</v>
      </c>
      <c r="U270" s="297">
        <f t="shared" si="186"/>
        <v>0</v>
      </c>
      <c r="V270" s="302">
        <f t="shared" si="187"/>
        <v>0</v>
      </c>
      <c r="W270" s="303">
        <f t="shared" si="188"/>
        <v>0</v>
      </c>
      <c r="X270" s="268"/>
    </row>
    <row r="271" spans="1:24" outlineLevel="1">
      <c r="A271" s="341"/>
      <c r="B271" s="340"/>
      <c r="C271" s="521"/>
      <c r="D271" s="402">
        <f>'Перв. скв '!D271</f>
        <v>0</v>
      </c>
      <c r="E271" s="373">
        <f>'Перв. скв '!E271</f>
        <v>0</v>
      </c>
      <c r="F271" s="377" t="str">
        <f>'Перв. скв '!F271</f>
        <v>операция</v>
      </c>
      <c r="G271" s="80">
        <f>'Перв. скв '!G271</f>
        <v>0</v>
      </c>
      <c r="H271" s="66"/>
      <c r="I271" s="39"/>
      <c r="J271" s="39"/>
      <c r="K271" s="39"/>
      <c r="L271" s="39"/>
      <c r="M271" s="39"/>
      <c r="N271" s="39"/>
      <c r="O271" s="297">
        <f t="shared" si="180"/>
        <v>0</v>
      </c>
      <c r="P271" s="297">
        <f t="shared" si="181"/>
        <v>0</v>
      </c>
      <c r="Q271" s="297">
        <f t="shared" si="182"/>
        <v>0</v>
      </c>
      <c r="R271" s="297">
        <f t="shared" si="183"/>
        <v>0</v>
      </c>
      <c r="S271" s="297">
        <f t="shared" si="184"/>
        <v>0</v>
      </c>
      <c r="T271" s="297">
        <f t="shared" si="185"/>
        <v>0</v>
      </c>
      <c r="U271" s="297">
        <f t="shared" si="186"/>
        <v>0</v>
      </c>
      <c r="V271" s="302">
        <f t="shared" si="187"/>
        <v>0</v>
      </c>
      <c r="W271" s="303">
        <f t="shared" si="188"/>
        <v>0</v>
      </c>
      <c r="X271" s="268"/>
    </row>
    <row r="272" spans="1:24" ht="15.75" outlineLevel="1" thickBot="1">
      <c r="A272" s="341"/>
      <c r="B272" s="340"/>
      <c r="C272" s="522"/>
      <c r="D272" s="403">
        <f>'Перв. скв '!D272</f>
        <v>0</v>
      </c>
      <c r="E272" s="373">
        <f>'Перв. скв '!E272</f>
        <v>0</v>
      </c>
      <c r="F272" s="377" t="str">
        <f>'Перв. скв '!F272</f>
        <v>операция</v>
      </c>
      <c r="G272" s="360">
        <f>'Перв. скв '!G272</f>
        <v>0</v>
      </c>
      <c r="H272" s="66"/>
      <c r="I272" s="39"/>
      <c r="J272" s="39"/>
      <c r="K272" s="39"/>
      <c r="L272" s="39"/>
      <c r="M272" s="39"/>
      <c r="N272" s="39"/>
      <c r="O272" s="297">
        <f t="shared" si="180"/>
        <v>0</v>
      </c>
      <c r="P272" s="297">
        <f t="shared" si="181"/>
        <v>0</v>
      </c>
      <c r="Q272" s="297">
        <f t="shared" si="182"/>
        <v>0</v>
      </c>
      <c r="R272" s="297">
        <f t="shared" si="183"/>
        <v>0</v>
      </c>
      <c r="S272" s="297">
        <f t="shared" si="184"/>
        <v>0</v>
      </c>
      <c r="T272" s="297">
        <f t="shared" si="185"/>
        <v>0</v>
      </c>
      <c r="U272" s="297">
        <f t="shared" si="186"/>
        <v>0</v>
      </c>
      <c r="V272" s="302">
        <f t="shared" si="187"/>
        <v>0</v>
      </c>
      <c r="W272" s="303">
        <f t="shared" si="188"/>
        <v>0</v>
      </c>
      <c r="X272" s="268"/>
    </row>
    <row r="273" spans="1:24" s="161" customFormat="1" ht="16.5" outlineLevel="1" thickTop="1" thickBot="1">
      <c r="A273" s="355"/>
      <c r="B273" s="353"/>
      <c r="C273" s="223">
        <f>'Перв. скв '!C273</f>
        <v>0</v>
      </c>
      <c r="D273" s="285" t="s">
        <v>162</v>
      </c>
      <c r="E273" s="242"/>
      <c r="F273" s="294"/>
      <c r="G273" s="243"/>
      <c r="H273" s="231"/>
      <c r="I273" s="231"/>
      <c r="J273" s="231"/>
      <c r="K273" s="231"/>
      <c r="L273" s="231"/>
      <c r="M273" s="231"/>
      <c r="N273" s="231"/>
      <c r="O273" s="292"/>
      <c r="P273" s="292"/>
      <c r="Q273" s="292"/>
      <c r="R273" s="292"/>
      <c r="S273" s="292"/>
      <c r="T273" s="292"/>
      <c r="U273" s="292"/>
      <c r="V273" s="231"/>
      <c r="W273" s="293"/>
      <c r="X273" s="268"/>
    </row>
    <row r="274" spans="1:24" ht="15" customHeight="1" outlineLevel="1" thickTop="1">
      <c r="A274" s="341"/>
      <c r="B274" s="340"/>
      <c r="C274" s="55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6" t="str">
        <f>'Перв. скв '!D274</f>
        <v>Центратор</v>
      </c>
      <c r="E274" s="373">
        <f>'Перв. скв '!E274</f>
        <v>0</v>
      </c>
      <c r="F274" s="395" t="str">
        <f>'Перв. скв '!F274</f>
        <v>шт</v>
      </c>
      <c r="G274" s="74">
        <f>'Перв. скв '!G274</f>
        <v>0</v>
      </c>
      <c r="H274" s="66"/>
      <c r="I274" s="39"/>
      <c r="J274" s="39"/>
      <c r="K274" s="39"/>
      <c r="L274" s="39"/>
      <c r="M274" s="39"/>
      <c r="N274" s="39"/>
      <c r="O274" s="297">
        <f>H274*G274</f>
        <v>0</v>
      </c>
      <c r="P274" s="297">
        <f>I274*G274</f>
        <v>0</v>
      </c>
      <c r="Q274" s="297">
        <f>J274*G274</f>
        <v>0</v>
      </c>
      <c r="R274" s="297">
        <f>K274*G274</f>
        <v>0</v>
      </c>
      <c r="S274" s="297">
        <f>L274*G274</f>
        <v>0</v>
      </c>
      <c r="T274" s="297">
        <f>M274*G274</f>
        <v>0</v>
      </c>
      <c r="U274" s="297">
        <f>N274*G274</f>
        <v>0</v>
      </c>
      <c r="V274" s="302">
        <f>SUM(H274:N274)</f>
        <v>0</v>
      </c>
      <c r="W274" s="303">
        <f>SUM(O274:U274)</f>
        <v>0</v>
      </c>
      <c r="X274" s="268"/>
    </row>
    <row r="275" spans="1:24" outlineLevel="1">
      <c r="A275" s="341"/>
      <c r="B275" s="340"/>
      <c r="C275" s="558"/>
      <c r="D275" s="397" t="str">
        <f>'Перв. скв '!D275</f>
        <v>Пакр (разбухающий, гидравлический и пр)</v>
      </c>
      <c r="E275" s="373">
        <f>'Перв. скв '!E275</f>
        <v>0</v>
      </c>
      <c r="F275" s="374" t="str">
        <f>'Перв. скв '!F275</f>
        <v>шт</v>
      </c>
      <c r="G275" s="75">
        <f>'Перв. скв '!G275</f>
        <v>0</v>
      </c>
      <c r="H275" s="66"/>
      <c r="I275" s="39"/>
      <c r="J275" s="39"/>
      <c r="K275" s="39"/>
      <c r="L275" s="39"/>
      <c r="M275" s="39"/>
      <c r="N275" s="39"/>
      <c r="O275" s="297">
        <f>H275*G275</f>
        <v>0</v>
      </c>
      <c r="P275" s="297">
        <f>I275*G275</f>
        <v>0</v>
      </c>
      <c r="Q275" s="297">
        <f>J275*G275</f>
        <v>0</v>
      </c>
      <c r="R275" s="297">
        <f>K275*G275</f>
        <v>0</v>
      </c>
      <c r="S275" s="297">
        <f>L275*G275</f>
        <v>0</v>
      </c>
      <c r="T275" s="297">
        <f>M275*G275</f>
        <v>0</v>
      </c>
      <c r="U275" s="297">
        <f>N275*G275</f>
        <v>0</v>
      </c>
      <c r="V275" s="302">
        <f>SUM(H275:N275)</f>
        <v>0</v>
      </c>
      <c r="W275" s="303">
        <f>SUM(O275:U275)</f>
        <v>0</v>
      </c>
      <c r="X275" s="268"/>
    </row>
    <row r="276" spans="1:24" outlineLevel="1">
      <c r="A276" s="341"/>
      <c r="B276" s="340"/>
      <c r="C276" s="558"/>
      <c r="D276" s="398" t="str">
        <f>'Перв. скв '!D276</f>
        <v>Циркуляционный клапан</v>
      </c>
      <c r="E276" s="373">
        <f>'Перв. скв '!E276</f>
        <v>0</v>
      </c>
      <c r="F276" s="374" t="str">
        <f>'Перв. скв '!F276</f>
        <v>шт</v>
      </c>
      <c r="G276" s="75">
        <f>'Перв. скв '!G276</f>
        <v>0</v>
      </c>
      <c r="H276" s="66"/>
      <c r="I276" s="39"/>
      <c r="J276" s="39"/>
      <c r="K276" s="39"/>
      <c r="L276" s="39"/>
      <c r="M276" s="39"/>
      <c r="N276" s="39"/>
      <c r="O276" s="297">
        <f>H276*G276</f>
        <v>0</v>
      </c>
      <c r="P276" s="297">
        <f>I276*G276</f>
        <v>0</v>
      </c>
      <c r="Q276" s="297">
        <f>J276*G276</f>
        <v>0</v>
      </c>
      <c r="R276" s="297">
        <f>K276*G276</f>
        <v>0</v>
      </c>
      <c r="S276" s="297">
        <f>L276*G276</f>
        <v>0</v>
      </c>
      <c r="T276" s="297">
        <f>M276*G276</f>
        <v>0</v>
      </c>
      <c r="U276" s="297">
        <f>N276*G276</f>
        <v>0</v>
      </c>
      <c r="V276" s="302">
        <f>SUM(H276:N276)</f>
        <v>0</v>
      </c>
      <c r="W276" s="303">
        <f>SUM(O276:U276)</f>
        <v>0</v>
      </c>
      <c r="X276" s="268"/>
    </row>
    <row r="277" spans="1:24" outlineLevel="1">
      <c r="A277" s="341"/>
      <c r="B277" s="340"/>
      <c r="C277" s="558"/>
      <c r="D277" s="397" t="str">
        <f>'Перв. скв '!D277</f>
        <v>Подвеска хвостовика</v>
      </c>
      <c r="E277" s="373">
        <f>'Перв. скв '!E277</f>
        <v>0</v>
      </c>
      <c r="F277" s="374" t="str">
        <f>'Перв. скв '!F277</f>
        <v>шт</v>
      </c>
      <c r="G277" s="75">
        <f>'Перв. скв '!G277</f>
        <v>0</v>
      </c>
      <c r="H277" s="66"/>
      <c r="I277" s="39"/>
      <c r="J277" s="39"/>
      <c r="K277" s="39"/>
      <c r="L277" s="39"/>
      <c r="M277" s="39"/>
      <c r="N277" s="39"/>
      <c r="O277" s="297">
        <f t="shared" ref="O277:O290" si="189">H277*G277</f>
        <v>0</v>
      </c>
      <c r="P277" s="297">
        <f t="shared" ref="P277:P290" si="190">I277*G277</f>
        <v>0</v>
      </c>
      <c r="Q277" s="297">
        <f t="shared" ref="Q277:Q290" si="191">J277*G277</f>
        <v>0</v>
      </c>
      <c r="R277" s="297">
        <f t="shared" ref="R277:R290" si="192">K277*G277</f>
        <v>0</v>
      </c>
      <c r="S277" s="297">
        <f t="shared" ref="S277:S290" si="193">L277*G277</f>
        <v>0</v>
      </c>
      <c r="T277" s="297">
        <f t="shared" ref="T277:T290" si="194">M277*G277</f>
        <v>0</v>
      </c>
      <c r="U277" s="297">
        <f t="shared" ref="U277:U290" si="195">N277*G277</f>
        <v>0</v>
      </c>
      <c r="V277" s="302">
        <f t="shared" ref="V277:V290" si="196">SUM(H277:N277)</f>
        <v>0</v>
      </c>
      <c r="W277" s="303">
        <f t="shared" ref="W277:W290" si="197">SUM(O277:U277)</f>
        <v>0</v>
      </c>
      <c r="X277" s="268"/>
    </row>
    <row r="278" spans="1:24" outlineLevel="1">
      <c r="A278" s="341"/>
      <c r="B278" s="340"/>
      <c r="C278" s="558"/>
      <c r="D278" s="397" t="str">
        <f>'Перв. скв '!D278</f>
        <v>Стингер</v>
      </c>
      <c r="E278" s="373">
        <f>'Перв. скв '!E278</f>
        <v>0</v>
      </c>
      <c r="F278" s="374" t="str">
        <f>'Перв. скв '!F278</f>
        <v>шт</v>
      </c>
      <c r="G278" s="75">
        <f>'Перв. скв '!G278</f>
        <v>0</v>
      </c>
      <c r="H278" s="66"/>
      <c r="I278" s="39"/>
      <c r="J278" s="39"/>
      <c r="K278" s="39"/>
      <c r="L278" s="39"/>
      <c r="M278" s="39"/>
      <c r="N278" s="39"/>
      <c r="O278" s="297">
        <f t="shared" ref="O278:O284" si="198">H278*G278</f>
        <v>0</v>
      </c>
      <c r="P278" s="297">
        <f t="shared" ref="P278:P284" si="199">I278*G278</f>
        <v>0</v>
      </c>
      <c r="Q278" s="297">
        <f t="shared" ref="Q278:Q284" si="200">J278*G278</f>
        <v>0</v>
      </c>
      <c r="R278" s="297">
        <f t="shared" ref="R278:R284" si="201">K278*G278</f>
        <v>0</v>
      </c>
      <c r="S278" s="297">
        <f t="shared" ref="S278:S284" si="202">L278*G278</f>
        <v>0</v>
      </c>
      <c r="T278" s="297">
        <f t="shared" ref="T278:T284" si="203">M278*G278</f>
        <v>0</v>
      </c>
      <c r="U278" s="297">
        <f t="shared" ref="U278:U284" si="204">N278*G278</f>
        <v>0</v>
      </c>
      <c r="V278" s="302">
        <f t="shared" ref="V278:V284" si="205">SUM(H278:N278)</f>
        <v>0</v>
      </c>
      <c r="W278" s="303">
        <f t="shared" ref="W278:W284" si="206">SUM(O278:U278)</f>
        <v>0</v>
      </c>
      <c r="X278" s="268"/>
    </row>
    <row r="279" spans="1:24" outlineLevel="1">
      <c r="A279" s="341"/>
      <c r="B279" s="340"/>
      <c r="C279" s="558"/>
      <c r="D279" s="397" t="str">
        <f>'Перв. скв '!D279</f>
        <v>Инженерное сопровождение</v>
      </c>
      <c r="E279" s="373">
        <f>'Перв. скв '!E279</f>
        <v>0</v>
      </c>
      <c r="F279" s="374" t="str">
        <f>'Перв. скв '!F279</f>
        <v>операция</v>
      </c>
      <c r="G279" s="75">
        <f>'Перв. скв '!G279</f>
        <v>0</v>
      </c>
      <c r="H279" s="66"/>
      <c r="I279" s="39"/>
      <c r="J279" s="39"/>
      <c r="K279" s="39"/>
      <c r="L279" s="39"/>
      <c r="M279" s="39"/>
      <c r="N279" s="39"/>
      <c r="O279" s="297">
        <f t="shared" si="198"/>
        <v>0</v>
      </c>
      <c r="P279" s="297">
        <f t="shared" si="199"/>
        <v>0</v>
      </c>
      <c r="Q279" s="297">
        <f t="shared" si="200"/>
        <v>0</v>
      </c>
      <c r="R279" s="297">
        <f t="shared" si="201"/>
        <v>0</v>
      </c>
      <c r="S279" s="297">
        <f t="shared" si="202"/>
        <v>0</v>
      </c>
      <c r="T279" s="297">
        <f t="shared" si="203"/>
        <v>0</v>
      </c>
      <c r="U279" s="297">
        <f t="shared" si="204"/>
        <v>0</v>
      </c>
      <c r="V279" s="302">
        <f t="shared" si="205"/>
        <v>0</v>
      </c>
      <c r="W279" s="303">
        <f t="shared" si="206"/>
        <v>0</v>
      </c>
      <c r="X279" s="268"/>
    </row>
    <row r="280" spans="1:24" outlineLevel="1">
      <c r="A280" s="341"/>
      <c r="B280" s="340"/>
      <c r="C280" s="558"/>
      <c r="D280" s="397">
        <f>'Перв. скв '!D280</f>
        <v>0</v>
      </c>
      <c r="E280" s="373">
        <f>'Перв. скв '!E280</f>
        <v>0</v>
      </c>
      <c r="F280" s="374">
        <f>'Перв. скв '!F280</f>
        <v>0</v>
      </c>
      <c r="G280" s="75">
        <f>'Перв. скв '!G280</f>
        <v>0</v>
      </c>
      <c r="H280" s="66"/>
      <c r="I280" s="39"/>
      <c r="J280" s="39"/>
      <c r="K280" s="39"/>
      <c r="L280" s="39"/>
      <c r="M280" s="39"/>
      <c r="N280" s="39"/>
      <c r="O280" s="297">
        <f t="shared" si="198"/>
        <v>0</v>
      </c>
      <c r="P280" s="297">
        <f t="shared" si="199"/>
        <v>0</v>
      </c>
      <c r="Q280" s="297">
        <f t="shared" si="200"/>
        <v>0</v>
      </c>
      <c r="R280" s="297">
        <f t="shared" si="201"/>
        <v>0</v>
      </c>
      <c r="S280" s="297">
        <f t="shared" si="202"/>
        <v>0</v>
      </c>
      <c r="T280" s="297">
        <f t="shared" si="203"/>
        <v>0</v>
      </c>
      <c r="U280" s="297">
        <f t="shared" si="204"/>
        <v>0</v>
      </c>
      <c r="V280" s="302">
        <f t="shared" si="205"/>
        <v>0</v>
      </c>
      <c r="W280" s="303">
        <f t="shared" si="206"/>
        <v>0</v>
      </c>
      <c r="X280" s="268"/>
    </row>
    <row r="281" spans="1:24" outlineLevel="1">
      <c r="A281" s="341"/>
      <c r="B281" s="340"/>
      <c r="C281" s="558"/>
      <c r="D281" s="397">
        <f>'Перв. скв '!D281</f>
        <v>0</v>
      </c>
      <c r="E281" s="373">
        <f>'Перв. скв '!E281</f>
        <v>0</v>
      </c>
      <c r="F281" s="374">
        <f>'Перв. скв '!F281</f>
        <v>0</v>
      </c>
      <c r="G281" s="75">
        <f>'Перв. скв '!G281</f>
        <v>0</v>
      </c>
      <c r="H281" s="66"/>
      <c r="I281" s="39"/>
      <c r="J281" s="39"/>
      <c r="K281" s="39"/>
      <c r="L281" s="39"/>
      <c r="M281" s="39"/>
      <c r="N281" s="39"/>
      <c r="O281" s="297">
        <f t="shared" si="198"/>
        <v>0</v>
      </c>
      <c r="P281" s="297">
        <f t="shared" si="199"/>
        <v>0</v>
      </c>
      <c r="Q281" s="297">
        <f t="shared" si="200"/>
        <v>0</v>
      </c>
      <c r="R281" s="297">
        <f t="shared" si="201"/>
        <v>0</v>
      </c>
      <c r="S281" s="297">
        <f t="shared" si="202"/>
        <v>0</v>
      </c>
      <c r="T281" s="297">
        <f t="shared" si="203"/>
        <v>0</v>
      </c>
      <c r="U281" s="297">
        <f t="shared" si="204"/>
        <v>0</v>
      </c>
      <c r="V281" s="302">
        <f t="shared" si="205"/>
        <v>0</v>
      </c>
      <c r="W281" s="303">
        <f t="shared" si="206"/>
        <v>0</v>
      </c>
      <c r="X281" s="268"/>
    </row>
    <row r="282" spans="1:24" outlineLevel="1">
      <c r="A282" s="341"/>
      <c r="B282" s="340"/>
      <c r="C282" s="558"/>
      <c r="D282" s="397">
        <f>'Перв. скв '!D282</f>
        <v>0</v>
      </c>
      <c r="E282" s="373">
        <f>'Перв. скв '!E282</f>
        <v>0</v>
      </c>
      <c r="F282" s="374">
        <f>'Перв. скв '!F282</f>
        <v>0</v>
      </c>
      <c r="G282" s="75">
        <f>'Перв. скв '!G282</f>
        <v>0</v>
      </c>
      <c r="H282" s="66"/>
      <c r="I282" s="39"/>
      <c r="J282" s="39"/>
      <c r="K282" s="39"/>
      <c r="L282" s="39"/>
      <c r="M282" s="39"/>
      <c r="N282" s="39"/>
      <c r="O282" s="297">
        <f t="shared" si="198"/>
        <v>0</v>
      </c>
      <c r="P282" s="297">
        <f t="shared" si="199"/>
        <v>0</v>
      </c>
      <c r="Q282" s="297">
        <f t="shared" si="200"/>
        <v>0</v>
      </c>
      <c r="R282" s="297">
        <f t="shared" si="201"/>
        <v>0</v>
      </c>
      <c r="S282" s="297">
        <f t="shared" si="202"/>
        <v>0</v>
      </c>
      <c r="T282" s="297">
        <f t="shared" si="203"/>
        <v>0</v>
      </c>
      <c r="U282" s="297">
        <f t="shared" si="204"/>
        <v>0</v>
      </c>
      <c r="V282" s="302">
        <f t="shared" si="205"/>
        <v>0</v>
      </c>
      <c r="W282" s="303">
        <f t="shared" si="206"/>
        <v>0</v>
      </c>
      <c r="X282" s="268"/>
    </row>
    <row r="283" spans="1:24" outlineLevel="1">
      <c r="A283" s="341"/>
      <c r="B283" s="340"/>
      <c r="C283" s="558"/>
      <c r="D283" s="397">
        <f>'Перв. скв '!D283</f>
        <v>0</v>
      </c>
      <c r="E283" s="373">
        <f>'Перв. скв '!E283</f>
        <v>0</v>
      </c>
      <c r="F283" s="374">
        <f>'Перв. скв '!F283</f>
        <v>0</v>
      </c>
      <c r="G283" s="75">
        <f>'Перв. скв '!G283</f>
        <v>0</v>
      </c>
      <c r="H283" s="66"/>
      <c r="I283" s="39"/>
      <c r="J283" s="39"/>
      <c r="K283" s="39"/>
      <c r="L283" s="39"/>
      <c r="M283" s="39"/>
      <c r="N283" s="39"/>
      <c r="O283" s="297">
        <f t="shared" si="198"/>
        <v>0</v>
      </c>
      <c r="P283" s="297">
        <f t="shared" si="199"/>
        <v>0</v>
      </c>
      <c r="Q283" s="297">
        <f t="shared" si="200"/>
        <v>0</v>
      </c>
      <c r="R283" s="297">
        <f t="shared" si="201"/>
        <v>0</v>
      </c>
      <c r="S283" s="297">
        <f t="shared" si="202"/>
        <v>0</v>
      </c>
      <c r="T283" s="297">
        <f t="shared" si="203"/>
        <v>0</v>
      </c>
      <c r="U283" s="297">
        <f t="shared" si="204"/>
        <v>0</v>
      </c>
      <c r="V283" s="302">
        <f t="shared" si="205"/>
        <v>0</v>
      </c>
      <c r="W283" s="303">
        <f t="shared" si="206"/>
        <v>0</v>
      </c>
      <c r="X283" s="268"/>
    </row>
    <row r="284" spans="1:24" outlineLevel="1">
      <c r="A284" s="341"/>
      <c r="B284" s="340"/>
      <c r="C284" s="558"/>
      <c r="D284" s="397">
        <f>'Перв. скв '!D284</f>
        <v>0</v>
      </c>
      <c r="E284" s="373">
        <f>'Перв. скв '!E284</f>
        <v>0</v>
      </c>
      <c r="F284" s="374">
        <f>'Перв. скв '!F284</f>
        <v>0</v>
      </c>
      <c r="G284" s="75">
        <f>'Перв. скв '!G284</f>
        <v>0</v>
      </c>
      <c r="H284" s="66"/>
      <c r="I284" s="39"/>
      <c r="J284" s="39"/>
      <c r="K284" s="39"/>
      <c r="L284" s="39"/>
      <c r="M284" s="39"/>
      <c r="N284" s="39"/>
      <c r="O284" s="297">
        <f t="shared" si="198"/>
        <v>0</v>
      </c>
      <c r="P284" s="297">
        <f t="shared" si="199"/>
        <v>0</v>
      </c>
      <c r="Q284" s="297">
        <f t="shared" si="200"/>
        <v>0</v>
      </c>
      <c r="R284" s="297">
        <f t="shared" si="201"/>
        <v>0</v>
      </c>
      <c r="S284" s="297">
        <f t="shared" si="202"/>
        <v>0</v>
      </c>
      <c r="T284" s="297">
        <f t="shared" si="203"/>
        <v>0</v>
      </c>
      <c r="U284" s="297">
        <f t="shared" si="204"/>
        <v>0</v>
      </c>
      <c r="V284" s="302">
        <f t="shared" si="205"/>
        <v>0</v>
      </c>
      <c r="W284" s="303">
        <f t="shared" si="206"/>
        <v>0</v>
      </c>
      <c r="X284" s="268"/>
    </row>
    <row r="285" spans="1:24" outlineLevel="1">
      <c r="A285" s="341"/>
      <c r="B285" s="340"/>
      <c r="C285" s="558"/>
      <c r="D285" s="397">
        <f>'Перв. скв '!D285</f>
        <v>0</v>
      </c>
      <c r="E285" s="373">
        <f>'Перв. скв '!E285</f>
        <v>0</v>
      </c>
      <c r="F285" s="374">
        <f>'Перв. скв '!F285</f>
        <v>0</v>
      </c>
      <c r="G285" s="75">
        <f>'Перв. скв '!G285</f>
        <v>0</v>
      </c>
      <c r="H285" s="66"/>
      <c r="I285" s="39"/>
      <c r="J285" s="39"/>
      <c r="K285" s="39"/>
      <c r="L285" s="39"/>
      <c r="M285" s="39"/>
      <c r="N285" s="39"/>
      <c r="O285" s="297">
        <f t="shared" si="189"/>
        <v>0</v>
      </c>
      <c r="P285" s="297">
        <f t="shared" si="190"/>
        <v>0</v>
      </c>
      <c r="Q285" s="297">
        <f t="shared" si="191"/>
        <v>0</v>
      </c>
      <c r="R285" s="297">
        <f t="shared" si="192"/>
        <v>0</v>
      </c>
      <c r="S285" s="297">
        <f t="shared" si="193"/>
        <v>0</v>
      </c>
      <c r="T285" s="297">
        <f t="shared" si="194"/>
        <v>0</v>
      </c>
      <c r="U285" s="297">
        <f t="shared" si="195"/>
        <v>0</v>
      </c>
      <c r="V285" s="302">
        <f t="shared" si="196"/>
        <v>0</v>
      </c>
      <c r="W285" s="303">
        <f t="shared" si="197"/>
        <v>0</v>
      </c>
      <c r="X285" s="268"/>
    </row>
    <row r="286" spans="1:24" outlineLevel="1">
      <c r="A286" s="341"/>
      <c r="B286" s="340"/>
      <c r="C286" s="558"/>
      <c r="D286" s="397">
        <f>'Перв. скв '!D286</f>
        <v>0</v>
      </c>
      <c r="E286" s="373">
        <f>'Перв. скв '!E286</f>
        <v>0</v>
      </c>
      <c r="F286" s="374">
        <f>'Перв. скв '!F286</f>
        <v>0</v>
      </c>
      <c r="G286" s="75">
        <f>'Перв. скв '!G286</f>
        <v>0</v>
      </c>
      <c r="H286" s="66"/>
      <c r="I286" s="39"/>
      <c r="J286" s="39"/>
      <c r="K286" s="39"/>
      <c r="L286" s="39"/>
      <c r="M286" s="39"/>
      <c r="N286" s="39"/>
      <c r="O286" s="297">
        <f t="shared" si="189"/>
        <v>0</v>
      </c>
      <c r="P286" s="297">
        <f t="shared" si="190"/>
        <v>0</v>
      </c>
      <c r="Q286" s="297">
        <f t="shared" si="191"/>
        <v>0</v>
      </c>
      <c r="R286" s="297">
        <f t="shared" si="192"/>
        <v>0</v>
      </c>
      <c r="S286" s="297">
        <f t="shared" si="193"/>
        <v>0</v>
      </c>
      <c r="T286" s="297">
        <f t="shared" si="194"/>
        <v>0</v>
      </c>
      <c r="U286" s="297">
        <f t="shared" si="195"/>
        <v>0</v>
      </c>
      <c r="V286" s="302">
        <f t="shared" si="196"/>
        <v>0</v>
      </c>
      <c r="W286" s="303">
        <f t="shared" si="197"/>
        <v>0</v>
      </c>
      <c r="X286" s="268"/>
    </row>
    <row r="287" spans="1:24" outlineLevel="1">
      <c r="A287" s="341"/>
      <c r="B287" s="340"/>
      <c r="C287" s="558"/>
      <c r="D287" s="397">
        <f>'Перв. скв '!D287</f>
        <v>0</v>
      </c>
      <c r="E287" s="373">
        <f>'Перв. скв '!E287</f>
        <v>0</v>
      </c>
      <c r="F287" s="374">
        <f>'Перв. скв '!F287</f>
        <v>0</v>
      </c>
      <c r="G287" s="75">
        <f>'Перв. скв '!G287</f>
        <v>0</v>
      </c>
      <c r="H287" s="66"/>
      <c r="I287" s="39"/>
      <c r="J287" s="39"/>
      <c r="K287" s="39"/>
      <c r="L287" s="39"/>
      <c r="M287" s="39"/>
      <c r="N287" s="39"/>
      <c r="O287" s="297">
        <f t="shared" si="189"/>
        <v>0</v>
      </c>
      <c r="P287" s="297">
        <f t="shared" si="190"/>
        <v>0</v>
      </c>
      <c r="Q287" s="297">
        <f t="shared" si="191"/>
        <v>0</v>
      </c>
      <c r="R287" s="297">
        <f t="shared" si="192"/>
        <v>0</v>
      </c>
      <c r="S287" s="297">
        <f t="shared" si="193"/>
        <v>0</v>
      </c>
      <c r="T287" s="297">
        <f t="shared" si="194"/>
        <v>0</v>
      </c>
      <c r="U287" s="297">
        <f t="shared" si="195"/>
        <v>0</v>
      </c>
      <c r="V287" s="302">
        <f t="shared" si="196"/>
        <v>0</v>
      </c>
      <c r="W287" s="303">
        <f t="shared" si="197"/>
        <v>0</v>
      </c>
      <c r="X287" s="268"/>
    </row>
    <row r="288" spans="1:24" outlineLevel="1">
      <c r="A288" s="341"/>
      <c r="B288" s="340"/>
      <c r="C288" s="558"/>
      <c r="D288" s="397">
        <f>'Перв. скв '!D288</f>
        <v>0</v>
      </c>
      <c r="E288" s="373">
        <f>'Перв. скв '!E288</f>
        <v>0</v>
      </c>
      <c r="F288" s="374">
        <f>'Перв. скв '!F288</f>
        <v>0</v>
      </c>
      <c r="G288" s="75">
        <f>'Перв. скв '!G288</f>
        <v>0</v>
      </c>
      <c r="H288" s="66"/>
      <c r="I288" s="39"/>
      <c r="J288" s="39"/>
      <c r="K288" s="39"/>
      <c r="L288" s="39"/>
      <c r="M288" s="39"/>
      <c r="N288" s="39"/>
      <c r="O288" s="297">
        <f t="shared" si="189"/>
        <v>0</v>
      </c>
      <c r="P288" s="297">
        <f t="shared" si="190"/>
        <v>0</v>
      </c>
      <c r="Q288" s="297">
        <f t="shared" si="191"/>
        <v>0</v>
      </c>
      <c r="R288" s="297">
        <f t="shared" si="192"/>
        <v>0</v>
      </c>
      <c r="S288" s="297">
        <f t="shared" si="193"/>
        <v>0</v>
      </c>
      <c r="T288" s="297">
        <f t="shared" si="194"/>
        <v>0</v>
      </c>
      <c r="U288" s="297">
        <f t="shared" si="195"/>
        <v>0</v>
      </c>
      <c r="V288" s="302">
        <f t="shared" si="196"/>
        <v>0</v>
      </c>
      <c r="W288" s="303">
        <f t="shared" si="197"/>
        <v>0</v>
      </c>
      <c r="X288" s="268"/>
    </row>
    <row r="289" spans="1:24" outlineLevel="1">
      <c r="A289" s="341"/>
      <c r="B289" s="340"/>
      <c r="C289" s="558"/>
      <c r="D289" s="397">
        <f>'Перв. скв '!D289</f>
        <v>0</v>
      </c>
      <c r="E289" s="373">
        <f>'Перв. скв '!E289</f>
        <v>0</v>
      </c>
      <c r="F289" s="374">
        <f>'Перв. скв '!F289</f>
        <v>0</v>
      </c>
      <c r="G289" s="75">
        <f>'Перв. скв '!G289</f>
        <v>0</v>
      </c>
      <c r="H289" s="66"/>
      <c r="I289" s="39"/>
      <c r="J289" s="39"/>
      <c r="K289" s="39"/>
      <c r="L289" s="39"/>
      <c r="M289" s="39"/>
      <c r="N289" s="39"/>
      <c r="O289" s="297">
        <f t="shared" si="189"/>
        <v>0</v>
      </c>
      <c r="P289" s="297">
        <f t="shared" si="190"/>
        <v>0</v>
      </c>
      <c r="Q289" s="297">
        <f t="shared" si="191"/>
        <v>0</v>
      </c>
      <c r="R289" s="297">
        <f t="shared" si="192"/>
        <v>0</v>
      </c>
      <c r="S289" s="297">
        <f t="shared" si="193"/>
        <v>0</v>
      </c>
      <c r="T289" s="297">
        <f t="shared" si="194"/>
        <v>0</v>
      </c>
      <c r="U289" s="297">
        <f t="shared" si="195"/>
        <v>0</v>
      </c>
      <c r="V289" s="302">
        <f t="shared" si="196"/>
        <v>0</v>
      </c>
      <c r="W289" s="303">
        <f t="shared" si="197"/>
        <v>0</v>
      </c>
      <c r="X289" s="268"/>
    </row>
    <row r="290" spans="1:24" ht="15.75" outlineLevel="1" thickBot="1">
      <c r="A290" s="341"/>
      <c r="B290" s="340"/>
      <c r="C290" s="559"/>
      <c r="D290" s="397">
        <f>'Перв. скв '!D290</f>
        <v>0</v>
      </c>
      <c r="E290" s="376">
        <f>'Перв. скв '!E290</f>
        <v>0</v>
      </c>
      <c r="F290" s="377">
        <f>'Перв. скв '!F290</f>
        <v>0</v>
      </c>
      <c r="G290" s="80">
        <f>'Перв. скв '!G290</f>
        <v>0</v>
      </c>
      <c r="H290" s="85"/>
      <c r="I290" s="86"/>
      <c r="J290" s="86"/>
      <c r="K290" s="86"/>
      <c r="L290" s="86"/>
      <c r="M290" s="86"/>
      <c r="N290" s="86"/>
      <c r="O290" s="306">
        <f t="shared" si="189"/>
        <v>0</v>
      </c>
      <c r="P290" s="306">
        <f t="shared" si="190"/>
        <v>0</v>
      </c>
      <c r="Q290" s="306">
        <f t="shared" si="191"/>
        <v>0</v>
      </c>
      <c r="R290" s="306">
        <f t="shared" si="192"/>
        <v>0</v>
      </c>
      <c r="S290" s="306">
        <f t="shared" si="193"/>
        <v>0</v>
      </c>
      <c r="T290" s="306">
        <f t="shared" si="194"/>
        <v>0</v>
      </c>
      <c r="U290" s="306">
        <f t="shared" si="195"/>
        <v>0</v>
      </c>
      <c r="V290" s="304">
        <f t="shared" si="196"/>
        <v>0</v>
      </c>
      <c r="W290" s="305">
        <f t="shared" si="197"/>
        <v>0</v>
      </c>
      <c r="X290" s="268"/>
    </row>
    <row r="291" spans="1:24" s="161" customFormat="1" ht="15.75" customHeight="1" thickTop="1" thickBot="1">
      <c r="A291" s="245"/>
      <c r="B291" s="246"/>
      <c r="C291" s="514" t="s">
        <v>36</v>
      </c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6"/>
      <c r="X291" s="274">
        <f>SUM(W292:W307)</f>
        <v>0</v>
      </c>
    </row>
    <row r="292" spans="1:24" ht="15" customHeight="1" outlineLevel="1" thickTop="1">
      <c r="A292" s="341"/>
      <c r="B292" s="340"/>
      <c r="C292" s="55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4" t="str">
        <f>'Перв. скв '!D292</f>
        <v>Обсадные трубы 426х11</v>
      </c>
      <c r="E292" s="405">
        <f>'Перв. скв '!E292</f>
        <v>0</v>
      </c>
      <c r="F292" s="395" t="str">
        <f>'Перв. скв '!F292</f>
        <v>м</v>
      </c>
      <c r="G292" s="361">
        <f>'Перв. скв '!G292</f>
        <v>24000</v>
      </c>
      <c r="H292" s="87"/>
      <c r="I292" s="88"/>
      <c r="J292" s="88"/>
      <c r="K292" s="88"/>
      <c r="L292" s="88"/>
      <c r="M292" s="88"/>
      <c r="N292" s="88"/>
      <c r="O292" s="310">
        <f t="shared" ref="O292:O307" si="207">H292*G292</f>
        <v>0</v>
      </c>
      <c r="P292" s="310">
        <f t="shared" ref="P292:P307" si="208">I292*G292</f>
        <v>0</v>
      </c>
      <c r="Q292" s="310">
        <f t="shared" ref="Q292:Q307" si="209">J292*G292</f>
        <v>0</v>
      </c>
      <c r="R292" s="310">
        <f t="shared" ref="R292:R307" si="210">K292*G292</f>
        <v>0</v>
      </c>
      <c r="S292" s="310">
        <f t="shared" ref="S292:S307" si="211">L292*G292</f>
        <v>0</v>
      </c>
      <c r="T292" s="311">
        <f t="shared" ref="T292:T307" si="212">M292*G292</f>
        <v>0</v>
      </c>
      <c r="U292" s="310">
        <f t="shared" ref="U292:U307" si="213">N292*G292</f>
        <v>0</v>
      </c>
      <c r="V292" s="312">
        <f t="shared" ref="V292:V307" si="214">SUM(H292:N292)</f>
        <v>0</v>
      </c>
      <c r="W292" s="313">
        <f>SUM(O292:U292)</f>
        <v>0</v>
      </c>
      <c r="X292" s="268"/>
    </row>
    <row r="293" spans="1:24" outlineLevel="1">
      <c r="A293" s="341"/>
      <c r="B293" s="340"/>
      <c r="C293" s="521"/>
      <c r="D293" s="397" t="str">
        <f>'Перв. скв '!D293</f>
        <v>Обсадные трубы 324х9,5</v>
      </c>
      <c r="E293" s="373">
        <f>'Перв. скв '!E293</f>
        <v>0</v>
      </c>
      <c r="F293" s="374" t="str">
        <f>'Перв. скв '!F293</f>
        <v>м</v>
      </c>
      <c r="G293" s="75">
        <f>'Перв. скв '!G293</f>
        <v>3383</v>
      </c>
      <c r="H293" s="32"/>
      <c r="I293" s="33"/>
      <c r="J293" s="33"/>
      <c r="K293" s="33"/>
      <c r="L293" s="33"/>
      <c r="M293" s="33"/>
      <c r="N293" s="33"/>
      <c r="O293" s="296">
        <f t="shared" si="207"/>
        <v>0</v>
      </c>
      <c r="P293" s="296">
        <f t="shared" si="208"/>
        <v>0</v>
      </c>
      <c r="Q293" s="296">
        <f t="shared" si="209"/>
        <v>0</v>
      </c>
      <c r="R293" s="296">
        <f t="shared" si="210"/>
        <v>0</v>
      </c>
      <c r="S293" s="296">
        <f t="shared" si="211"/>
        <v>0</v>
      </c>
      <c r="T293" s="297">
        <f t="shared" si="212"/>
        <v>0</v>
      </c>
      <c r="U293" s="296">
        <f t="shared" si="213"/>
        <v>0</v>
      </c>
      <c r="V293" s="298">
        <f t="shared" si="214"/>
        <v>0</v>
      </c>
      <c r="W293" s="299">
        <f t="shared" ref="W293:W306" si="215">SUM(O293:U293)</f>
        <v>0</v>
      </c>
      <c r="X293" s="268"/>
    </row>
    <row r="294" spans="1:24" outlineLevel="1">
      <c r="A294" s="341"/>
      <c r="B294" s="340"/>
      <c r="C294" s="521"/>
      <c r="D294" s="397" t="str">
        <f>'Перв. скв '!D294</f>
        <v>Обсадные трубы 245х7,9</v>
      </c>
      <c r="E294" s="373">
        <f>'Перв. скв '!E294</f>
        <v>0</v>
      </c>
      <c r="F294" s="374" t="str">
        <f>'Перв. скв '!F294</f>
        <v>м</v>
      </c>
      <c r="G294" s="75">
        <f>'Перв. скв '!G294</f>
        <v>1935</v>
      </c>
      <c r="H294" s="32"/>
      <c r="I294" s="33"/>
      <c r="J294" s="33"/>
      <c r="K294" s="33"/>
      <c r="L294" s="33"/>
      <c r="M294" s="33"/>
      <c r="N294" s="33"/>
      <c r="O294" s="296">
        <f t="shared" si="207"/>
        <v>0</v>
      </c>
      <c r="P294" s="296">
        <f t="shared" si="208"/>
        <v>0</v>
      </c>
      <c r="Q294" s="296">
        <f t="shared" si="209"/>
        <v>0</v>
      </c>
      <c r="R294" s="296">
        <f t="shared" si="210"/>
        <v>0</v>
      </c>
      <c r="S294" s="296">
        <f t="shared" si="211"/>
        <v>0</v>
      </c>
      <c r="T294" s="297">
        <f t="shared" si="212"/>
        <v>0</v>
      </c>
      <c r="U294" s="296">
        <f t="shared" si="213"/>
        <v>0</v>
      </c>
      <c r="V294" s="298">
        <f t="shared" si="214"/>
        <v>0</v>
      </c>
      <c r="W294" s="299">
        <f t="shared" si="215"/>
        <v>0</v>
      </c>
      <c r="X294" s="268"/>
    </row>
    <row r="295" spans="1:24" outlineLevel="1">
      <c r="A295" s="341"/>
      <c r="B295" s="340"/>
      <c r="C295" s="521"/>
      <c r="D295" s="397" t="str">
        <f>'Перв. скв '!D295</f>
        <v>Обсадные трубы 178х9,2</v>
      </c>
      <c r="E295" s="373">
        <f>'Перв. скв '!E295</f>
        <v>0</v>
      </c>
      <c r="F295" s="374" t="str">
        <f>'Перв. скв '!F295</f>
        <v>м</v>
      </c>
      <c r="G295" s="75">
        <f>'Перв. скв '!G295</f>
        <v>1946</v>
      </c>
      <c r="H295" s="32"/>
      <c r="I295" s="33"/>
      <c r="J295" s="33"/>
      <c r="K295" s="33"/>
      <c r="L295" s="33"/>
      <c r="M295" s="33"/>
      <c r="N295" s="33"/>
      <c r="O295" s="296">
        <f t="shared" si="207"/>
        <v>0</v>
      </c>
      <c r="P295" s="296">
        <f t="shared" si="208"/>
        <v>0</v>
      </c>
      <c r="Q295" s="296">
        <f t="shared" si="209"/>
        <v>0</v>
      </c>
      <c r="R295" s="296">
        <f t="shared" si="210"/>
        <v>0</v>
      </c>
      <c r="S295" s="296">
        <f t="shared" si="211"/>
        <v>0</v>
      </c>
      <c r="T295" s="297">
        <f t="shared" si="212"/>
        <v>0</v>
      </c>
      <c r="U295" s="296">
        <f t="shared" si="213"/>
        <v>0</v>
      </c>
      <c r="V295" s="298">
        <f t="shared" si="214"/>
        <v>0</v>
      </c>
      <c r="W295" s="299">
        <f t="shared" si="215"/>
        <v>0</v>
      </c>
      <c r="X295" s="268"/>
    </row>
    <row r="296" spans="1:24" outlineLevel="1">
      <c r="A296" s="341"/>
      <c r="B296" s="340"/>
      <c r="C296" s="521"/>
      <c r="D296" s="397" t="str">
        <f>'Перв. скв '!D296</f>
        <v>Обсадные трубы 168х8,9</v>
      </c>
      <c r="E296" s="373">
        <f>'Перв. скв '!E296</f>
        <v>0</v>
      </c>
      <c r="F296" s="374" t="str">
        <f>'Перв. скв '!F296</f>
        <v>м</v>
      </c>
      <c r="G296" s="75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6">
        <f t="shared" si="207"/>
        <v>0</v>
      </c>
      <c r="P296" s="296">
        <f t="shared" si="208"/>
        <v>0</v>
      </c>
      <c r="Q296" s="296">
        <f t="shared" si="209"/>
        <v>0</v>
      </c>
      <c r="R296" s="296">
        <f t="shared" si="210"/>
        <v>0</v>
      </c>
      <c r="S296" s="296">
        <f t="shared" si="211"/>
        <v>0</v>
      </c>
      <c r="T296" s="297">
        <f t="shared" si="212"/>
        <v>0</v>
      </c>
      <c r="U296" s="296">
        <f t="shared" si="213"/>
        <v>0</v>
      </c>
      <c r="V296" s="298">
        <f t="shared" si="214"/>
        <v>0</v>
      </c>
      <c r="W296" s="299">
        <f t="shared" si="215"/>
        <v>0</v>
      </c>
      <c r="X296" s="268"/>
    </row>
    <row r="297" spans="1:24" outlineLevel="1">
      <c r="A297" s="341"/>
      <c r="B297" s="340"/>
      <c r="C297" s="521"/>
      <c r="D297" s="397" t="str">
        <f>'Перв. скв '!D297</f>
        <v>Обсадные трубы 127х9,2</v>
      </c>
      <c r="E297" s="373">
        <f>'Перв. скв '!E297</f>
        <v>0</v>
      </c>
      <c r="F297" s="374" t="str">
        <f>'Перв. скв '!F297</f>
        <v>м</v>
      </c>
      <c r="G297" s="75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6">
        <f t="shared" si="207"/>
        <v>0</v>
      </c>
      <c r="P297" s="296">
        <f t="shared" si="208"/>
        <v>0</v>
      </c>
      <c r="Q297" s="296">
        <f t="shared" si="209"/>
        <v>0</v>
      </c>
      <c r="R297" s="296">
        <f t="shared" si="210"/>
        <v>0</v>
      </c>
      <c r="S297" s="296">
        <f t="shared" si="211"/>
        <v>0</v>
      </c>
      <c r="T297" s="297">
        <f t="shared" si="212"/>
        <v>0</v>
      </c>
      <c r="U297" s="296">
        <f t="shared" si="213"/>
        <v>0</v>
      </c>
      <c r="V297" s="298">
        <f t="shared" si="214"/>
        <v>0</v>
      </c>
      <c r="W297" s="299">
        <f t="shared" si="215"/>
        <v>0</v>
      </c>
      <c r="X297" s="268"/>
    </row>
    <row r="298" spans="1:24" outlineLevel="1">
      <c r="A298" s="341"/>
      <c r="B298" s="340"/>
      <c r="C298" s="521"/>
      <c r="D298" s="397" t="str">
        <f>'Перв. скв '!D298</f>
        <v>ТРУБА ОБСАДНАЯ 102Х6.5 Д ОТТМ</v>
      </c>
      <c r="E298" s="373">
        <f>'Перв. скв '!E298</f>
        <v>0</v>
      </c>
      <c r="F298" s="374" t="str">
        <f>'Перв. скв '!F298</f>
        <v>м</v>
      </c>
      <c r="G298" s="75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6">
        <f t="shared" si="207"/>
        <v>0</v>
      </c>
      <c r="P298" s="296">
        <f t="shared" si="208"/>
        <v>0</v>
      </c>
      <c r="Q298" s="296">
        <f t="shared" si="209"/>
        <v>0</v>
      </c>
      <c r="R298" s="296">
        <f t="shared" si="210"/>
        <v>0</v>
      </c>
      <c r="S298" s="296">
        <f t="shared" si="211"/>
        <v>0</v>
      </c>
      <c r="T298" s="297">
        <f t="shared" si="212"/>
        <v>0</v>
      </c>
      <c r="U298" s="296">
        <f t="shared" si="213"/>
        <v>0</v>
      </c>
      <c r="V298" s="298">
        <f t="shared" si="214"/>
        <v>0</v>
      </c>
      <c r="W298" s="299">
        <f t="shared" si="215"/>
        <v>0</v>
      </c>
      <c r="X298" s="268"/>
    </row>
    <row r="299" spans="1:24" outlineLevel="1">
      <c r="A299" s="341"/>
      <c r="B299" s="340"/>
      <c r="C299" s="521"/>
      <c r="D299" s="397" t="str">
        <f>'Перв. скв '!D299</f>
        <v>Труба ОТТМ-114х7,4-Д А</v>
      </c>
      <c r="E299" s="373">
        <f>'Перв. скв '!E299</f>
        <v>0</v>
      </c>
      <c r="F299" s="374" t="str">
        <f>'Перв. скв '!F299</f>
        <v>м</v>
      </c>
      <c r="G299" s="75">
        <f>'Перв. скв '!G299</f>
        <v>444.78208482749955</v>
      </c>
      <c r="H299" s="32"/>
      <c r="I299" s="33"/>
      <c r="J299" s="33"/>
      <c r="K299" s="33"/>
      <c r="L299" s="33"/>
      <c r="M299" s="33"/>
      <c r="N299" s="33"/>
      <c r="O299" s="296">
        <f t="shared" si="207"/>
        <v>0</v>
      </c>
      <c r="P299" s="296">
        <f t="shared" si="208"/>
        <v>0</v>
      </c>
      <c r="Q299" s="296">
        <f t="shared" si="209"/>
        <v>0</v>
      </c>
      <c r="R299" s="296">
        <f t="shared" si="210"/>
        <v>0</v>
      </c>
      <c r="S299" s="296">
        <f t="shared" si="211"/>
        <v>0</v>
      </c>
      <c r="T299" s="297">
        <f t="shared" si="212"/>
        <v>0</v>
      </c>
      <c r="U299" s="296">
        <f t="shared" si="213"/>
        <v>0</v>
      </c>
      <c r="V299" s="298">
        <f t="shared" si="214"/>
        <v>0</v>
      </c>
      <c r="W299" s="299">
        <f t="shared" si="215"/>
        <v>0</v>
      </c>
      <c r="X299" s="268"/>
    </row>
    <row r="300" spans="1:24" outlineLevel="1">
      <c r="A300" s="341"/>
      <c r="B300" s="340"/>
      <c r="C300" s="521"/>
      <c r="D300" s="397" t="str">
        <f>'Перв. скв '!D300</f>
        <v>ПХЦЗ 178/127 с комплектом оснастки под хвостовик 127мм</v>
      </c>
      <c r="E300" s="373">
        <f>'Перв. скв '!E300</f>
        <v>0</v>
      </c>
      <c r="F300" s="374" t="str">
        <f>'Перв. скв '!F300</f>
        <v>шт</v>
      </c>
      <c r="G300" s="75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6">
        <f t="shared" si="207"/>
        <v>0</v>
      </c>
      <c r="P300" s="296">
        <f t="shared" si="208"/>
        <v>0</v>
      </c>
      <c r="Q300" s="296">
        <f t="shared" si="209"/>
        <v>0</v>
      </c>
      <c r="R300" s="296">
        <f t="shared" si="210"/>
        <v>0</v>
      </c>
      <c r="S300" s="296">
        <f t="shared" si="211"/>
        <v>0</v>
      </c>
      <c r="T300" s="297">
        <f t="shared" si="212"/>
        <v>0</v>
      </c>
      <c r="U300" s="296">
        <f t="shared" si="213"/>
        <v>0</v>
      </c>
      <c r="V300" s="298">
        <f t="shared" si="214"/>
        <v>0</v>
      </c>
      <c r="W300" s="299">
        <f t="shared" si="215"/>
        <v>0</v>
      </c>
      <c r="X300" s="268"/>
    </row>
    <row r="301" spans="1:24" outlineLevel="1">
      <c r="A301" s="341"/>
      <c r="B301" s="340"/>
      <c r="C301" s="521"/>
      <c r="D301" s="397" t="str">
        <f>'Перв. скв '!D301</f>
        <v>ФИЛЬТР ФБ-102</v>
      </c>
      <c r="E301" s="373">
        <f>'Перв. скв '!E301</f>
        <v>0</v>
      </c>
      <c r="F301" s="374" t="str">
        <f>'Перв. скв '!F301</f>
        <v>шт</v>
      </c>
      <c r="G301" s="75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6">
        <f t="shared" si="207"/>
        <v>0</v>
      </c>
      <c r="P301" s="296">
        <f t="shared" si="208"/>
        <v>0</v>
      </c>
      <c r="Q301" s="296">
        <f t="shared" si="209"/>
        <v>0</v>
      </c>
      <c r="R301" s="296">
        <f t="shared" si="210"/>
        <v>0</v>
      </c>
      <c r="S301" s="296">
        <f t="shared" si="211"/>
        <v>0</v>
      </c>
      <c r="T301" s="297">
        <f t="shared" si="212"/>
        <v>0</v>
      </c>
      <c r="U301" s="296">
        <f t="shared" si="213"/>
        <v>0</v>
      </c>
      <c r="V301" s="298">
        <f t="shared" si="214"/>
        <v>0</v>
      </c>
      <c r="W301" s="299">
        <f t="shared" si="215"/>
        <v>0</v>
      </c>
      <c r="X301" s="268"/>
    </row>
    <row r="302" spans="1:24" outlineLevel="1">
      <c r="A302" s="341"/>
      <c r="B302" s="340"/>
      <c r="C302" s="521"/>
      <c r="D302" s="397" t="str">
        <f>'Перв. скв '!D302</f>
        <v>ФИЛЬТР ФБ-114-01</v>
      </c>
      <c r="E302" s="373">
        <f>'Перв. скв '!E302</f>
        <v>0</v>
      </c>
      <c r="F302" s="374" t="str">
        <f>'Перв. скв '!F302</f>
        <v>шт</v>
      </c>
      <c r="G302" s="75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6">
        <f t="shared" si="207"/>
        <v>0</v>
      </c>
      <c r="P302" s="296">
        <f t="shared" si="208"/>
        <v>0</v>
      </c>
      <c r="Q302" s="296">
        <f t="shared" si="209"/>
        <v>0</v>
      </c>
      <c r="R302" s="296">
        <f t="shared" si="210"/>
        <v>0</v>
      </c>
      <c r="S302" s="296">
        <f t="shared" si="211"/>
        <v>0</v>
      </c>
      <c r="T302" s="297">
        <f t="shared" si="212"/>
        <v>0</v>
      </c>
      <c r="U302" s="296">
        <f t="shared" si="213"/>
        <v>0</v>
      </c>
      <c r="V302" s="298">
        <f t="shared" si="214"/>
        <v>0</v>
      </c>
      <c r="W302" s="299">
        <f t="shared" si="215"/>
        <v>0</v>
      </c>
      <c r="X302" s="268"/>
    </row>
    <row r="303" spans="1:24" outlineLevel="1">
      <c r="A303" s="341"/>
      <c r="B303" s="340"/>
      <c r="C303" s="521"/>
      <c r="D303" s="397" t="str">
        <f>'Перв. скв '!D303</f>
        <v>ФИЛЬТР ФС 168.12Х25Х8000</v>
      </c>
      <c r="E303" s="373">
        <f>'Перв. скв '!E303</f>
        <v>0</v>
      </c>
      <c r="F303" s="374" t="str">
        <f>'Перв. скв '!F303</f>
        <v>шт</v>
      </c>
      <c r="G303" s="75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6">
        <f t="shared" si="207"/>
        <v>0</v>
      </c>
      <c r="P303" s="296">
        <f t="shared" si="208"/>
        <v>0</v>
      </c>
      <c r="Q303" s="296">
        <f t="shared" si="209"/>
        <v>0</v>
      </c>
      <c r="R303" s="296">
        <f t="shared" si="210"/>
        <v>0</v>
      </c>
      <c r="S303" s="296">
        <f t="shared" si="211"/>
        <v>0</v>
      </c>
      <c r="T303" s="297">
        <f t="shared" si="212"/>
        <v>0</v>
      </c>
      <c r="U303" s="296">
        <f t="shared" si="213"/>
        <v>0</v>
      </c>
      <c r="V303" s="298">
        <f t="shared" si="214"/>
        <v>0</v>
      </c>
      <c r="W303" s="299">
        <f t="shared" si="215"/>
        <v>0</v>
      </c>
      <c r="X303" s="268"/>
    </row>
    <row r="304" spans="1:24" outlineLevel="1">
      <c r="A304" s="341"/>
      <c r="B304" s="340"/>
      <c r="C304" s="521"/>
      <c r="D304" s="397" t="str">
        <f>'Перв. скв '!D304</f>
        <v>ФИЛЬТР ФБ-102</v>
      </c>
      <c r="E304" s="373">
        <f>'Перв. скв '!E304</f>
        <v>0</v>
      </c>
      <c r="F304" s="374" t="str">
        <f>'Перв. скв '!F304</f>
        <v>шт</v>
      </c>
      <c r="G304" s="75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6">
        <f t="shared" si="207"/>
        <v>0</v>
      </c>
      <c r="P304" s="296">
        <f t="shared" si="208"/>
        <v>0</v>
      </c>
      <c r="Q304" s="296">
        <f t="shared" si="209"/>
        <v>0</v>
      </c>
      <c r="R304" s="296">
        <f t="shared" si="210"/>
        <v>0</v>
      </c>
      <c r="S304" s="296">
        <f t="shared" si="211"/>
        <v>0</v>
      </c>
      <c r="T304" s="297">
        <f t="shared" si="212"/>
        <v>0</v>
      </c>
      <c r="U304" s="296">
        <f t="shared" si="213"/>
        <v>0</v>
      </c>
      <c r="V304" s="298">
        <f t="shared" si="214"/>
        <v>0</v>
      </c>
      <c r="W304" s="299">
        <f t="shared" si="215"/>
        <v>0</v>
      </c>
      <c r="X304" s="268"/>
    </row>
    <row r="305" spans="1:24" outlineLevel="1">
      <c r="A305" s="341"/>
      <c r="B305" s="340"/>
      <c r="C305" s="521"/>
      <c r="D305" s="397" t="str">
        <f>'Перв. скв '!D305</f>
        <v>ФИЛЬТР ФС 114.30Х20Х6400 БЕЗ ЗАГЛУШЕК</v>
      </c>
      <c r="E305" s="373">
        <f>'Перв. скв '!E305</f>
        <v>0</v>
      </c>
      <c r="F305" s="374" t="str">
        <f>'Перв. скв '!F305</f>
        <v>шт</v>
      </c>
      <c r="G305" s="75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6">
        <f t="shared" si="207"/>
        <v>0</v>
      </c>
      <c r="P305" s="296">
        <f t="shared" si="208"/>
        <v>0</v>
      </c>
      <c r="Q305" s="296">
        <f t="shared" si="209"/>
        <v>0</v>
      </c>
      <c r="R305" s="296">
        <f t="shared" si="210"/>
        <v>0</v>
      </c>
      <c r="S305" s="296">
        <f t="shared" si="211"/>
        <v>0</v>
      </c>
      <c r="T305" s="297">
        <f t="shared" si="212"/>
        <v>0</v>
      </c>
      <c r="U305" s="296">
        <f t="shared" si="213"/>
        <v>0</v>
      </c>
      <c r="V305" s="298">
        <f t="shared" si="214"/>
        <v>0</v>
      </c>
      <c r="W305" s="299">
        <f t="shared" si="215"/>
        <v>0</v>
      </c>
      <c r="X305" s="268"/>
    </row>
    <row r="306" spans="1:24" outlineLevel="1">
      <c r="A306" s="341"/>
      <c r="B306" s="340"/>
      <c r="C306" s="521"/>
      <c r="D306" s="397" t="str">
        <f>'Перв. скв '!D306</f>
        <v>Материалы для раствора глушения</v>
      </c>
      <c r="E306" s="373">
        <f>'Перв. скв '!E306</f>
        <v>0</v>
      </c>
      <c r="F306" s="374" t="str">
        <f>'Перв. скв '!F306</f>
        <v>шт</v>
      </c>
      <c r="G306" s="75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6">
        <f t="shared" si="207"/>
        <v>0</v>
      </c>
      <c r="P306" s="296">
        <f t="shared" si="208"/>
        <v>0</v>
      </c>
      <c r="Q306" s="296">
        <f t="shared" si="209"/>
        <v>0</v>
      </c>
      <c r="R306" s="296">
        <f t="shared" si="210"/>
        <v>0</v>
      </c>
      <c r="S306" s="296">
        <f t="shared" si="211"/>
        <v>0</v>
      </c>
      <c r="T306" s="297">
        <f t="shared" si="212"/>
        <v>0</v>
      </c>
      <c r="U306" s="296">
        <f t="shared" si="213"/>
        <v>0</v>
      </c>
      <c r="V306" s="298">
        <f t="shared" si="214"/>
        <v>0</v>
      </c>
      <c r="W306" s="299">
        <f t="shared" si="215"/>
        <v>0</v>
      </c>
      <c r="X306" s="268"/>
    </row>
    <row r="307" spans="1:24" outlineLevel="1">
      <c r="A307" s="341"/>
      <c r="B307" s="340"/>
      <c r="C307" s="521"/>
      <c r="D307" s="397" t="str">
        <f>'Перв. скв '!D307</f>
        <v xml:space="preserve">Допускные трубы для обсаднызх колонн </v>
      </c>
      <c r="E307" s="373">
        <f>'Перв. скв '!E307</f>
        <v>0</v>
      </c>
      <c r="F307" s="374" t="str">
        <f>'Перв. скв '!F307</f>
        <v>шт</v>
      </c>
      <c r="G307" s="75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6">
        <f t="shared" si="207"/>
        <v>0</v>
      </c>
      <c r="P307" s="296">
        <f t="shared" si="208"/>
        <v>0</v>
      </c>
      <c r="Q307" s="296">
        <f t="shared" si="209"/>
        <v>0</v>
      </c>
      <c r="R307" s="296">
        <f t="shared" si="210"/>
        <v>0</v>
      </c>
      <c r="S307" s="296">
        <f t="shared" si="211"/>
        <v>0</v>
      </c>
      <c r="T307" s="297">
        <f t="shared" si="212"/>
        <v>0</v>
      </c>
      <c r="U307" s="296">
        <f t="shared" si="213"/>
        <v>0</v>
      </c>
      <c r="V307" s="298">
        <f t="shared" si="214"/>
        <v>0</v>
      </c>
      <c r="W307" s="299">
        <f>SUM(O307:U307)</f>
        <v>0</v>
      </c>
      <c r="X307" s="268"/>
    </row>
    <row r="308" spans="1:24" outlineLevel="1">
      <c r="A308" s="341"/>
      <c r="B308" s="340"/>
      <c r="C308" s="521"/>
      <c r="D308" s="397" t="str">
        <f>'Перв. скв '!D308</f>
        <v>Цемент</v>
      </c>
      <c r="E308" s="373">
        <f>'Перв. скв '!E308</f>
        <v>0</v>
      </c>
      <c r="F308" s="374">
        <f>'Перв. скв '!F308</f>
        <v>0</v>
      </c>
      <c r="G308" s="75">
        <f>'Перв. скв '!G308</f>
        <v>506381.88727272733</v>
      </c>
      <c r="H308" s="32"/>
      <c r="I308" s="33"/>
      <c r="J308" s="33"/>
      <c r="K308" s="33"/>
      <c r="L308" s="33"/>
      <c r="M308" s="33"/>
      <c r="N308" s="33"/>
      <c r="O308" s="296">
        <f t="shared" ref="O308:O321" si="216">H308*G308</f>
        <v>0</v>
      </c>
      <c r="P308" s="296">
        <f t="shared" ref="P308:P321" si="217">I308*G308</f>
        <v>0</v>
      </c>
      <c r="Q308" s="296">
        <f t="shared" ref="Q308:Q321" si="218">J308*G308</f>
        <v>0</v>
      </c>
      <c r="R308" s="296">
        <f t="shared" ref="R308:R321" si="219">K308*G308</f>
        <v>0</v>
      </c>
      <c r="S308" s="296">
        <f t="shared" ref="S308:S321" si="220">L308*G308</f>
        <v>0</v>
      </c>
      <c r="T308" s="297">
        <f t="shared" ref="T308:T321" si="221">M308*G308</f>
        <v>0</v>
      </c>
      <c r="U308" s="296">
        <f t="shared" ref="U308:U321" si="222">N308*G308</f>
        <v>0</v>
      </c>
      <c r="V308" s="298">
        <f t="shared" ref="V308:V321" si="223">SUM(H308:N308)</f>
        <v>0</v>
      </c>
      <c r="W308" s="299">
        <f t="shared" ref="W308:W321" si="224">SUM(O308:U308)</f>
        <v>0</v>
      </c>
      <c r="X308" s="268"/>
    </row>
    <row r="309" spans="1:24" outlineLevel="1">
      <c r="A309" s="341"/>
      <c r="B309" s="340"/>
      <c r="C309" s="521"/>
      <c r="D309" s="397" t="str">
        <f>'Перв. скв '!D309</f>
        <v>Дизельное топливо</v>
      </c>
      <c r="E309" s="373">
        <f>'Перв. скв '!E309</f>
        <v>0</v>
      </c>
      <c r="F309" s="374">
        <f>'Перв. скв '!F309</f>
        <v>0</v>
      </c>
      <c r="G309" s="75">
        <f>'Перв. скв '!G309</f>
        <v>6327247.3754843529</v>
      </c>
      <c r="H309" s="32"/>
      <c r="I309" s="33"/>
      <c r="J309" s="33"/>
      <c r="K309" s="33"/>
      <c r="L309" s="33"/>
      <c r="M309" s="33"/>
      <c r="N309" s="33"/>
      <c r="O309" s="296">
        <f t="shared" si="216"/>
        <v>0</v>
      </c>
      <c r="P309" s="296">
        <f t="shared" si="217"/>
        <v>0</v>
      </c>
      <c r="Q309" s="296">
        <f t="shared" si="218"/>
        <v>0</v>
      </c>
      <c r="R309" s="296">
        <f t="shared" si="219"/>
        <v>0</v>
      </c>
      <c r="S309" s="296">
        <f t="shared" si="220"/>
        <v>0</v>
      </c>
      <c r="T309" s="297">
        <f t="shared" si="221"/>
        <v>0</v>
      </c>
      <c r="U309" s="296">
        <f t="shared" si="222"/>
        <v>0</v>
      </c>
      <c r="V309" s="298">
        <f t="shared" si="223"/>
        <v>0</v>
      </c>
      <c r="W309" s="299">
        <f t="shared" si="224"/>
        <v>0</v>
      </c>
      <c r="X309" s="268"/>
    </row>
    <row r="310" spans="1:24" outlineLevel="1">
      <c r="A310" s="341"/>
      <c r="B310" s="340"/>
      <c r="C310" s="521"/>
      <c r="D310" s="397" t="str">
        <f>'Перв. скв '!D310</f>
        <v>Прочие (плиты, ТЗР)</v>
      </c>
      <c r="E310" s="373">
        <f>'Перв. скв '!E310</f>
        <v>0</v>
      </c>
      <c r="F310" s="374">
        <f>'Перв. скв '!F310</f>
        <v>0</v>
      </c>
      <c r="G310" s="75">
        <f>'Перв. скв '!G310</f>
        <v>3352947.3411797862</v>
      </c>
      <c r="H310" s="32"/>
      <c r="I310" s="33"/>
      <c r="J310" s="33"/>
      <c r="K310" s="33"/>
      <c r="L310" s="33"/>
      <c r="M310" s="33"/>
      <c r="N310" s="33"/>
      <c r="O310" s="296">
        <f t="shared" si="216"/>
        <v>0</v>
      </c>
      <c r="P310" s="296">
        <f t="shared" si="217"/>
        <v>0</v>
      </c>
      <c r="Q310" s="296">
        <f t="shared" si="218"/>
        <v>0</v>
      </c>
      <c r="R310" s="296">
        <f t="shared" si="219"/>
        <v>0</v>
      </c>
      <c r="S310" s="296">
        <f t="shared" si="220"/>
        <v>0</v>
      </c>
      <c r="T310" s="297">
        <f t="shared" si="221"/>
        <v>0</v>
      </c>
      <c r="U310" s="296">
        <f t="shared" si="222"/>
        <v>0</v>
      </c>
      <c r="V310" s="298">
        <f t="shared" si="223"/>
        <v>0</v>
      </c>
      <c r="W310" s="299">
        <f t="shared" si="224"/>
        <v>0</v>
      </c>
      <c r="X310" s="268"/>
    </row>
    <row r="311" spans="1:24" outlineLevel="1">
      <c r="A311" s="341"/>
      <c r="B311" s="340"/>
      <c r="C311" s="521"/>
      <c r="D311" s="397">
        <f>'Перв. скв '!D311</f>
        <v>0</v>
      </c>
      <c r="E311" s="373">
        <f>'Перв. скв '!E311</f>
        <v>0</v>
      </c>
      <c r="F311" s="374">
        <f>'Перв. скв '!F311</f>
        <v>0</v>
      </c>
      <c r="G311" s="75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6">
        <f t="shared" si="216"/>
        <v>0</v>
      </c>
      <c r="P311" s="296">
        <f t="shared" si="217"/>
        <v>0</v>
      </c>
      <c r="Q311" s="296">
        <f t="shared" si="218"/>
        <v>0</v>
      </c>
      <c r="R311" s="296">
        <f t="shared" si="219"/>
        <v>0</v>
      </c>
      <c r="S311" s="296">
        <f t="shared" si="220"/>
        <v>0</v>
      </c>
      <c r="T311" s="297">
        <f t="shared" si="221"/>
        <v>0</v>
      </c>
      <c r="U311" s="296">
        <f t="shared" si="222"/>
        <v>0</v>
      </c>
      <c r="V311" s="298">
        <f t="shared" si="223"/>
        <v>0</v>
      </c>
      <c r="W311" s="299">
        <f t="shared" si="224"/>
        <v>0</v>
      </c>
      <c r="X311" s="268"/>
    </row>
    <row r="312" spans="1:24" outlineLevel="1">
      <c r="A312" s="341"/>
      <c r="B312" s="340"/>
      <c r="C312" s="521"/>
      <c r="D312" s="397">
        <f>'Перв. скв '!D312</f>
        <v>0</v>
      </c>
      <c r="E312" s="373">
        <f>'Перв. скв '!E312</f>
        <v>0</v>
      </c>
      <c r="F312" s="374">
        <f>'Перв. скв '!F312</f>
        <v>0</v>
      </c>
      <c r="G312" s="75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6">
        <f t="shared" si="216"/>
        <v>0</v>
      </c>
      <c r="P312" s="296">
        <f t="shared" si="217"/>
        <v>0</v>
      </c>
      <c r="Q312" s="296">
        <f t="shared" si="218"/>
        <v>0</v>
      </c>
      <c r="R312" s="296">
        <f t="shared" si="219"/>
        <v>0</v>
      </c>
      <c r="S312" s="296">
        <f t="shared" si="220"/>
        <v>0</v>
      </c>
      <c r="T312" s="297">
        <f t="shared" si="221"/>
        <v>0</v>
      </c>
      <c r="U312" s="296">
        <f t="shared" si="222"/>
        <v>0</v>
      </c>
      <c r="V312" s="298">
        <f t="shared" si="223"/>
        <v>0</v>
      </c>
      <c r="W312" s="299">
        <f t="shared" si="224"/>
        <v>0</v>
      </c>
      <c r="X312" s="268"/>
    </row>
    <row r="313" spans="1:24" outlineLevel="1">
      <c r="A313" s="341"/>
      <c r="B313" s="340"/>
      <c r="C313" s="521"/>
      <c r="D313" s="397">
        <f>'Перв. скв '!D313</f>
        <v>0</v>
      </c>
      <c r="E313" s="373">
        <f>'Перв. скв '!E313</f>
        <v>0</v>
      </c>
      <c r="F313" s="374">
        <f>'Перв. скв '!F313</f>
        <v>0</v>
      </c>
      <c r="G313" s="75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6">
        <f t="shared" si="216"/>
        <v>0</v>
      </c>
      <c r="P313" s="296">
        <f t="shared" si="217"/>
        <v>0</v>
      </c>
      <c r="Q313" s="296">
        <f t="shared" si="218"/>
        <v>0</v>
      </c>
      <c r="R313" s="296">
        <f t="shared" si="219"/>
        <v>0</v>
      </c>
      <c r="S313" s="296">
        <f t="shared" si="220"/>
        <v>0</v>
      </c>
      <c r="T313" s="297">
        <f t="shared" si="221"/>
        <v>0</v>
      </c>
      <c r="U313" s="296">
        <f t="shared" si="222"/>
        <v>0</v>
      </c>
      <c r="V313" s="298">
        <f t="shared" si="223"/>
        <v>0</v>
      </c>
      <c r="W313" s="299">
        <f t="shared" si="224"/>
        <v>0</v>
      </c>
      <c r="X313" s="268"/>
    </row>
    <row r="314" spans="1:24" outlineLevel="1">
      <c r="A314" s="341"/>
      <c r="B314" s="340"/>
      <c r="C314" s="521"/>
      <c r="D314" s="397">
        <f>'Перв. скв '!D314</f>
        <v>0</v>
      </c>
      <c r="E314" s="373">
        <f>'Перв. скв '!E314</f>
        <v>0</v>
      </c>
      <c r="F314" s="374">
        <f>'Перв. скв '!F314</f>
        <v>0</v>
      </c>
      <c r="G314" s="75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6">
        <f t="shared" si="216"/>
        <v>0</v>
      </c>
      <c r="P314" s="296">
        <f t="shared" si="217"/>
        <v>0</v>
      </c>
      <c r="Q314" s="296">
        <f t="shared" si="218"/>
        <v>0</v>
      </c>
      <c r="R314" s="296">
        <f t="shared" si="219"/>
        <v>0</v>
      </c>
      <c r="S314" s="296">
        <f t="shared" si="220"/>
        <v>0</v>
      </c>
      <c r="T314" s="297">
        <f t="shared" si="221"/>
        <v>0</v>
      </c>
      <c r="U314" s="296">
        <f t="shared" si="222"/>
        <v>0</v>
      </c>
      <c r="V314" s="298">
        <f t="shared" si="223"/>
        <v>0</v>
      </c>
      <c r="W314" s="299">
        <f t="shared" si="224"/>
        <v>0</v>
      </c>
      <c r="X314" s="268"/>
    </row>
    <row r="315" spans="1:24" outlineLevel="1">
      <c r="A315" s="341"/>
      <c r="B315" s="340"/>
      <c r="C315" s="521"/>
      <c r="D315" s="397">
        <f>'Перв. скв '!D315</f>
        <v>0</v>
      </c>
      <c r="E315" s="373">
        <f>'Перв. скв '!E315</f>
        <v>0</v>
      </c>
      <c r="F315" s="374">
        <f>'Перв. скв '!F315</f>
        <v>0</v>
      </c>
      <c r="G315" s="75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6">
        <f t="shared" si="216"/>
        <v>0</v>
      </c>
      <c r="P315" s="296">
        <f t="shared" si="217"/>
        <v>0</v>
      </c>
      <c r="Q315" s="296">
        <f t="shared" si="218"/>
        <v>0</v>
      </c>
      <c r="R315" s="296">
        <f t="shared" si="219"/>
        <v>0</v>
      </c>
      <c r="S315" s="296">
        <f t="shared" si="220"/>
        <v>0</v>
      </c>
      <c r="T315" s="297">
        <f t="shared" si="221"/>
        <v>0</v>
      </c>
      <c r="U315" s="296">
        <f t="shared" si="222"/>
        <v>0</v>
      </c>
      <c r="V315" s="298">
        <f t="shared" si="223"/>
        <v>0</v>
      </c>
      <c r="W315" s="299">
        <f t="shared" si="224"/>
        <v>0</v>
      </c>
      <c r="X315" s="268"/>
    </row>
    <row r="316" spans="1:24" outlineLevel="1">
      <c r="A316" s="341"/>
      <c r="B316" s="340"/>
      <c r="C316" s="521"/>
      <c r="D316" s="397">
        <f>'Перв. скв '!D316</f>
        <v>0</v>
      </c>
      <c r="E316" s="373">
        <f>'Перв. скв '!E316</f>
        <v>0</v>
      </c>
      <c r="F316" s="374">
        <f>'Перв. скв '!F316</f>
        <v>0</v>
      </c>
      <c r="G316" s="75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6">
        <f t="shared" si="216"/>
        <v>0</v>
      </c>
      <c r="P316" s="296">
        <f t="shared" si="217"/>
        <v>0</v>
      </c>
      <c r="Q316" s="296">
        <f t="shared" si="218"/>
        <v>0</v>
      </c>
      <c r="R316" s="296">
        <f t="shared" si="219"/>
        <v>0</v>
      </c>
      <c r="S316" s="296">
        <f t="shared" si="220"/>
        <v>0</v>
      </c>
      <c r="T316" s="297">
        <f t="shared" si="221"/>
        <v>0</v>
      </c>
      <c r="U316" s="296">
        <f t="shared" si="222"/>
        <v>0</v>
      </c>
      <c r="V316" s="298">
        <f t="shared" si="223"/>
        <v>0</v>
      </c>
      <c r="W316" s="299">
        <f t="shared" si="224"/>
        <v>0</v>
      </c>
      <c r="X316" s="268"/>
    </row>
    <row r="317" spans="1:24" outlineLevel="1">
      <c r="A317" s="341"/>
      <c r="B317" s="340"/>
      <c r="C317" s="521"/>
      <c r="D317" s="397">
        <f>'Перв. скв '!D317</f>
        <v>0</v>
      </c>
      <c r="E317" s="373">
        <f>'Перв. скв '!E317</f>
        <v>0</v>
      </c>
      <c r="F317" s="374">
        <f>'Перв. скв '!F317</f>
        <v>0</v>
      </c>
      <c r="G317" s="75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6">
        <f t="shared" si="216"/>
        <v>0</v>
      </c>
      <c r="P317" s="296">
        <f t="shared" si="217"/>
        <v>0</v>
      </c>
      <c r="Q317" s="296">
        <f t="shared" si="218"/>
        <v>0</v>
      </c>
      <c r="R317" s="296">
        <f t="shared" si="219"/>
        <v>0</v>
      </c>
      <c r="S317" s="296">
        <f t="shared" si="220"/>
        <v>0</v>
      </c>
      <c r="T317" s="297">
        <f t="shared" si="221"/>
        <v>0</v>
      </c>
      <c r="U317" s="296">
        <f t="shared" si="222"/>
        <v>0</v>
      </c>
      <c r="V317" s="298">
        <f t="shared" si="223"/>
        <v>0</v>
      </c>
      <c r="W317" s="299">
        <f t="shared" si="224"/>
        <v>0</v>
      </c>
      <c r="X317" s="268"/>
    </row>
    <row r="318" spans="1:24" outlineLevel="1">
      <c r="A318" s="341"/>
      <c r="B318" s="340"/>
      <c r="C318" s="521"/>
      <c r="D318" s="397">
        <f>'Перв. скв '!D318</f>
        <v>0</v>
      </c>
      <c r="E318" s="373">
        <f>'Перв. скв '!E318</f>
        <v>0</v>
      </c>
      <c r="F318" s="374">
        <f>'Перв. скв '!F318</f>
        <v>0</v>
      </c>
      <c r="G318" s="75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6">
        <f t="shared" si="216"/>
        <v>0</v>
      </c>
      <c r="P318" s="296">
        <f t="shared" si="217"/>
        <v>0</v>
      </c>
      <c r="Q318" s="296">
        <f t="shared" si="218"/>
        <v>0</v>
      </c>
      <c r="R318" s="296">
        <f t="shared" si="219"/>
        <v>0</v>
      </c>
      <c r="S318" s="296">
        <f t="shared" si="220"/>
        <v>0</v>
      </c>
      <c r="T318" s="297">
        <f t="shared" si="221"/>
        <v>0</v>
      </c>
      <c r="U318" s="296">
        <f t="shared" si="222"/>
        <v>0</v>
      </c>
      <c r="V318" s="298">
        <f t="shared" si="223"/>
        <v>0</v>
      </c>
      <c r="W318" s="299">
        <f t="shared" si="224"/>
        <v>0</v>
      </c>
      <c r="X318" s="268"/>
    </row>
    <row r="319" spans="1:24" outlineLevel="1">
      <c r="A319" s="341"/>
      <c r="B319" s="340"/>
      <c r="C319" s="521"/>
      <c r="D319" s="397">
        <f>'Перв. скв '!D319</f>
        <v>0</v>
      </c>
      <c r="E319" s="373">
        <f>'Перв. скв '!E319</f>
        <v>0</v>
      </c>
      <c r="F319" s="374">
        <f>'Перв. скв '!F319</f>
        <v>0</v>
      </c>
      <c r="G319" s="75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6">
        <f t="shared" si="216"/>
        <v>0</v>
      </c>
      <c r="P319" s="296">
        <f t="shared" si="217"/>
        <v>0</v>
      </c>
      <c r="Q319" s="296">
        <f t="shared" si="218"/>
        <v>0</v>
      </c>
      <c r="R319" s="296">
        <f t="shared" si="219"/>
        <v>0</v>
      </c>
      <c r="S319" s="296">
        <f t="shared" si="220"/>
        <v>0</v>
      </c>
      <c r="T319" s="297">
        <f t="shared" si="221"/>
        <v>0</v>
      </c>
      <c r="U319" s="296">
        <f t="shared" si="222"/>
        <v>0</v>
      </c>
      <c r="V319" s="298">
        <f t="shared" si="223"/>
        <v>0</v>
      </c>
      <c r="W319" s="299">
        <f t="shared" si="224"/>
        <v>0</v>
      </c>
      <c r="X319" s="268"/>
    </row>
    <row r="320" spans="1:24" outlineLevel="1">
      <c r="A320" s="341"/>
      <c r="B320" s="340"/>
      <c r="C320" s="521"/>
      <c r="D320" s="397">
        <f>'Перв. скв '!D320</f>
        <v>0</v>
      </c>
      <c r="E320" s="373">
        <f>'Перв. скв '!E320</f>
        <v>0</v>
      </c>
      <c r="F320" s="374">
        <f>'Перв. скв '!F320</f>
        <v>0</v>
      </c>
      <c r="G320" s="75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6">
        <f t="shared" si="216"/>
        <v>0</v>
      </c>
      <c r="P320" s="296">
        <f t="shared" si="217"/>
        <v>0</v>
      </c>
      <c r="Q320" s="296">
        <f t="shared" si="218"/>
        <v>0</v>
      </c>
      <c r="R320" s="296">
        <f t="shared" si="219"/>
        <v>0</v>
      </c>
      <c r="S320" s="296">
        <f t="shared" si="220"/>
        <v>0</v>
      </c>
      <c r="T320" s="297">
        <f t="shared" si="221"/>
        <v>0</v>
      </c>
      <c r="U320" s="296">
        <f t="shared" si="222"/>
        <v>0</v>
      </c>
      <c r="V320" s="298">
        <f t="shared" si="223"/>
        <v>0</v>
      </c>
      <c r="W320" s="299">
        <f t="shared" si="224"/>
        <v>0</v>
      </c>
      <c r="X320" s="268"/>
    </row>
    <row r="321" spans="1:24" ht="15.75" outlineLevel="1" thickBot="1">
      <c r="A321" s="341"/>
      <c r="B321" s="340"/>
      <c r="C321" s="522"/>
      <c r="D321" s="399">
        <f>'Перв. скв '!D321</f>
        <v>0</v>
      </c>
      <c r="E321" s="373">
        <f>'Перв. скв '!E321</f>
        <v>0</v>
      </c>
      <c r="F321" s="394">
        <f>'Перв. скв '!F321</f>
        <v>0</v>
      </c>
      <c r="G321" s="73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6">
        <f t="shared" si="216"/>
        <v>0</v>
      </c>
      <c r="P321" s="296">
        <f t="shared" si="217"/>
        <v>0</v>
      </c>
      <c r="Q321" s="296">
        <f t="shared" si="218"/>
        <v>0</v>
      </c>
      <c r="R321" s="296">
        <f t="shared" si="219"/>
        <v>0</v>
      </c>
      <c r="S321" s="296">
        <f t="shared" si="220"/>
        <v>0</v>
      </c>
      <c r="T321" s="297">
        <f t="shared" si="221"/>
        <v>0</v>
      </c>
      <c r="U321" s="296">
        <f t="shared" si="222"/>
        <v>0</v>
      </c>
      <c r="V321" s="298">
        <f t="shared" si="223"/>
        <v>0</v>
      </c>
      <c r="W321" s="299">
        <f t="shared" si="224"/>
        <v>0</v>
      </c>
      <c r="X321" s="268"/>
    </row>
    <row r="322" spans="1:24" ht="16.5" outlineLevel="1" thickTop="1" thickBot="1">
      <c r="A322" s="341"/>
      <c r="B322" s="340"/>
      <c r="C322" s="43"/>
      <c r="D322" s="70"/>
      <c r="E322" s="44"/>
      <c r="F322" s="71"/>
      <c r="G322" s="72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8"/>
    </row>
    <row r="323" spans="1:24" s="161" customFormat="1" ht="15.75" thickBot="1">
      <c r="A323" s="219"/>
      <c r="B323" s="246"/>
      <c r="C323" s="473" t="s">
        <v>54</v>
      </c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274">
        <f>SUM(W325:W329)</f>
        <v>0</v>
      </c>
    </row>
    <row r="324" spans="1:24" s="161" customFormat="1" ht="15.75" outlineLevel="1" thickBot="1">
      <c r="A324" s="348"/>
      <c r="B324" s="347"/>
      <c r="C324" s="223"/>
      <c r="D324" s="266" t="s">
        <v>162</v>
      </c>
      <c r="E324" s="230"/>
      <c r="F324" s="283"/>
      <c r="G324" s="284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95"/>
      <c r="X324" s="268"/>
    </row>
    <row r="325" spans="1:24" ht="15" customHeight="1" outlineLevel="1" thickTop="1">
      <c r="A325" s="362"/>
      <c r="B325" s="363"/>
      <c r="C325" s="520" t="str">
        <f>'Перв. скв '!C325</f>
        <v>Прочие расходы на строительство скважин</v>
      </c>
      <c r="D325" s="396" t="str">
        <f>'Перв. скв '!D325</f>
        <v xml:space="preserve">Услуги НТЦ </v>
      </c>
      <c r="E325" s="373">
        <f>'Перв. скв '!E325</f>
        <v>0</v>
      </c>
      <c r="F325" s="371" t="str">
        <f>'Перв. скв '!F325</f>
        <v>скв</v>
      </c>
      <c r="G325" s="74">
        <f>'Перв. скв '!G325</f>
        <v>1233389.064516129</v>
      </c>
      <c r="H325" s="32"/>
      <c r="I325" s="33"/>
      <c r="J325" s="33"/>
      <c r="K325" s="33"/>
      <c r="L325" s="33"/>
      <c r="M325" s="33"/>
      <c r="N325" s="33"/>
      <c r="O325" s="297">
        <f>H325*G325</f>
        <v>0</v>
      </c>
      <c r="P325" s="297">
        <f>I325*G325</f>
        <v>0</v>
      </c>
      <c r="Q325" s="297">
        <f>J325*G325</f>
        <v>0</v>
      </c>
      <c r="R325" s="297">
        <f>K325*G325</f>
        <v>0</v>
      </c>
      <c r="S325" s="297">
        <f>L325*G325</f>
        <v>0</v>
      </c>
      <c r="T325" s="297">
        <f t="shared" ref="T325:T330" si="225">M325*G325</f>
        <v>0</v>
      </c>
      <c r="U325" s="297">
        <f>N325*G325</f>
        <v>0</v>
      </c>
      <c r="V325" s="302">
        <f>SUM(H325:N325)</f>
        <v>0</v>
      </c>
      <c r="W325" s="303">
        <f>SUM(O325:U325)</f>
        <v>0</v>
      </c>
      <c r="X325" s="268"/>
    </row>
    <row r="326" spans="1:24" outlineLevel="1">
      <c r="A326" s="341"/>
      <c r="B326" s="340"/>
      <c r="C326" s="521"/>
      <c r="D326" s="397" t="str">
        <f>'Перв. скв '!D326</f>
        <v>ПИР + гос.экспертиза</v>
      </c>
      <c r="E326" s="373">
        <f>'Перв. скв '!E326</f>
        <v>0</v>
      </c>
      <c r="F326" s="374" t="str">
        <f>'Перв. скв '!F326</f>
        <v>к-т</v>
      </c>
      <c r="G326" s="75">
        <f>'Перв. скв '!G326</f>
        <v>201290.90909090909</v>
      </c>
      <c r="H326" s="32"/>
      <c r="I326" s="33"/>
      <c r="J326" s="33"/>
      <c r="K326" s="33"/>
      <c r="L326" s="33"/>
      <c r="M326" s="33"/>
      <c r="N326" s="33"/>
      <c r="O326" s="297">
        <f>H326*G326</f>
        <v>0</v>
      </c>
      <c r="P326" s="297">
        <f>I326*G326</f>
        <v>0</v>
      </c>
      <c r="Q326" s="297">
        <f>J326*G326</f>
        <v>0</v>
      </c>
      <c r="R326" s="297">
        <f>K326*G326</f>
        <v>0</v>
      </c>
      <c r="S326" s="297">
        <f>L326*G326</f>
        <v>0</v>
      </c>
      <c r="T326" s="297">
        <f t="shared" si="225"/>
        <v>0</v>
      </c>
      <c r="U326" s="297">
        <f>N326*G326</f>
        <v>0</v>
      </c>
      <c r="V326" s="302">
        <f>SUM(H326:N326)</f>
        <v>0</v>
      </c>
      <c r="W326" s="303">
        <f>SUM(O326:U326)</f>
        <v>0</v>
      </c>
      <c r="X326" s="268"/>
    </row>
    <row r="327" spans="1:24" outlineLevel="1">
      <c r="A327" s="341"/>
      <c r="B327" s="340"/>
      <c r="C327" s="521"/>
      <c r="D327" s="397" t="str">
        <f>'Перв. скв '!D327</f>
        <v>Услуги УМТС (___% от ТМЦ, включая опрессовку труб)</v>
      </c>
      <c r="E327" s="373">
        <f>'Перв. скв '!E327</f>
        <v>0</v>
      </c>
      <c r="F327" s="374" t="str">
        <f>'Перв. скв '!F327</f>
        <v>скв</v>
      </c>
      <c r="G327" s="75">
        <f>'Перв. скв '!G327</f>
        <v>0</v>
      </c>
      <c r="H327" s="32"/>
      <c r="I327" s="33"/>
      <c r="J327" s="33"/>
      <c r="K327" s="33"/>
      <c r="L327" s="33"/>
      <c r="M327" s="33"/>
      <c r="N327" s="33"/>
      <c r="O327" s="297">
        <f>H327*G327</f>
        <v>0</v>
      </c>
      <c r="P327" s="297">
        <f>I327*G327</f>
        <v>0</v>
      </c>
      <c r="Q327" s="297">
        <f>J327*G327</f>
        <v>0</v>
      </c>
      <c r="R327" s="297">
        <f>K327*G327</f>
        <v>0</v>
      </c>
      <c r="S327" s="297">
        <f>L327*G327</f>
        <v>0</v>
      </c>
      <c r="T327" s="297">
        <f t="shared" si="225"/>
        <v>0</v>
      </c>
      <c r="U327" s="297">
        <f>N327*G327</f>
        <v>0</v>
      </c>
      <c r="V327" s="302">
        <f>SUM(H327:N327)</f>
        <v>0</v>
      </c>
      <c r="W327" s="303">
        <f>SUM(O327:U327)</f>
        <v>0</v>
      </c>
      <c r="X327" s="268"/>
    </row>
    <row r="328" spans="1:24" outlineLevel="1">
      <c r="A328" s="341"/>
      <c r="B328" s="340"/>
      <c r="C328" s="521"/>
      <c r="D328" s="397" t="str">
        <f>'Перв. скв '!D328</f>
        <v>Комплектация обсадных колонн</v>
      </c>
      <c r="E328" s="373">
        <f>'Перв. скв '!E328</f>
        <v>0</v>
      </c>
      <c r="F328" s="374" t="str">
        <f>'Перв. скв '!F328</f>
        <v>пог.м.</v>
      </c>
      <c r="G328" s="75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7">
        <f>H328*G328</f>
        <v>0</v>
      </c>
      <c r="P328" s="297">
        <f>I328*G328</f>
        <v>0</v>
      </c>
      <c r="Q328" s="297">
        <f>J328*G328</f>
        <v>0</v>
      </c>
      <c r="R328" s="297">
        <f>K328*G328</f>
        <v>0</v>
      </c>
      <c r="S328" s="297">
        <f>L328*G328</f>
        <v>0</v>
      </c>
      <c r="T328" s="297">
        <f t="shared" si="225"/>
        <v>0</v>
      </c>
      <c r="U328" s="297">
        <f>N328*G328</f>
        <v>0</v>
      </c>
      <c r="V328" s="302">
        <f>SUM(H328:N328)</f>
        <v>0</v>
      </c>
      <c r="W328" s="303">
        <f>SUM(O328:U328)</f>
        <v>0</v>
      </c>
      <c r="X328" s="268"/>
    </row>
    <row r="329" spans="1:24" outlineLevel="1">
      <c r="A329" s="341"/>
      <c r="B329" s="340"/>
      <c r="C329" s="521"/>
      <c r="D329" s="397" t="str">
        <f>'Перв. скв '!D329</f>
        <v>Плата за буровые отходы, вывоз и утилизацию шлама</v>
      </c>
      <c r="E329" s="373">
        <f>'Перв. скв '!E329</f>
        <v>0</v>
      </c>
      <c r="F329" s="374" t="str">
        <f>'Перв. скв '!F329</f>
        <v>скв</v>
      </c>
      <c r="G329" s="75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7">
        <f>H329*G329</f>
        <v>0</v>
      </c>
      <c r="P329" s="297">
        <f>I329*G329</f>
        <v>0</v>
      </c>
      <c r="Q329" s="297">
        <f>J329*G329</f>
        <v>0</v>
      </c>
      <c r="R329" s="297">
        <f>K329*G329</f>
        <v>0</v>
      </c>
      <c r="S329" s="297">
        <f>L329*G329</f>
        <v>0</v>
      </c>
      <c r="T329" s="297">
        <f t="shared" si="225"/>
        <v>0</v>
      </c>
      <c r="U329" s="297">
        <f>N329*G329</f>
        <v>0</v>
      </c>
      <c r="V329" s="302">
        <f>SUM(H329:N329)</f>
        <v>0</v>
      </c>
      <c r="W329" s="303">
        <f>SUM(O329:U329)</f>
        <v>0</v>
      </c>
      <c r="X329" s="268"/>
    </row>
    <row r="330" spans="1:24" outlineLevel="1">
      <c r="A330" s="339"/>
      <c r="B330" s="354"/>
      <c r="C330" s="521"/>
      <c r="D330" s="397" t="str">
        <f>'Перв. скв '!D330</f>
        <v>Плата за вывоз бурового шлама</v>
      </c>
      <c r="E330" s="373">
        <f>'Перв. скв '!E330</f>
        <v>0</v>
      </c>
      <c r="F330" s="374" t="str">
        <f>'Перв. скв '!F330</f>
        <v>скв</v>
      </c>
      <c r="G330" s="75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7"/>
      <c r="P330" s="297"/>
      <c r="Q330" s="297"/>
      <c r="R330" s="297"/>
      <c r="S330" s="297"/>
      <c r="T330" s="297">
        <f t="shared" si="225"/>
        <v>0</v>
      </c>
      <c r="U330" s="297"/>
      <c r="V330" s="302"/>
      <c r="W330" s="303"/>
      <c r="X330" s="268"/>
    </row>
    <row r="331" spans="1:24" outlineLevel="1">
      <c r="A331" s="339"/>
      <c r="B331" s="354"/>
      <c r="C331" s="521"/>
      <c r="D331" s="397" t="str">
        <f>'Перв. скв '!D331</f>
        <v>плпта за утилизацию (переработку) бурового шлама</v>
      </c>
      <c r="E331" s="373">
        <f>'Перв. скв '!E331</f>
        <v>0</v>
      </c>
      <c r="F331" s="374" t="str">
        <f>'Перв. скв '!F331</f>
        <v>м3</v>
      </c>
      <c r="G331" s="75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7"/>
      <c r="P331" s="297"/>
      <c r="Q331" s="297"/>
      <c r="R331" s="297"/>
      <c r="S331" s="297"/>
      <c r="T331" s="297">
        <f t="shared" ref="T331:T339" si="226">M331*G331</f>
        <v>0</v>
      </c>
      <c r="U331" s="297"/>
      <c r="V331" s="302"/>
      <c r="W331" s="303"/>
      <c r="X331" s="268"/>
    </row>
    <row r="332" spans="1:24" outlineLevel="1">
      <c r="A332" s="339"/>
      <c r="B332" s="354"/>
      <c r="C332" s="521"/>
      <c r="D332" s="397" t="str">
        <f>'Перв. скв '!D332</f>
        <v>Экологические платежи</v>
      </c>
      <c r="E332" s="373">
        <f>'Перв. скв '!E332</f>
        <v>0</v>
      </c>
      <c r="F332" s="374" t="str">
        <f>'Перв. скв '!F332</f>
        <v>скв</v>
      </c>
      <c r="G332" s="75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7"/>
      <c r="P332" s="297"/>
      <c r="Q332" s="297"/>
      <c r="R332" s="297"/>
      <c r="S332" s="297"/>
      <c r="T332" s="297">
        <f t="shared" si="226"/>
        <v>0</v>
      </c>
      <c r="U332" s="297"/>
      <c r="V332" s="302"/>
      <c r="W332" s="303"/>
      <c r="X332" s="268"/>
    </row>
    <row r="333" spans="1:24" outlineLevel="1">
      <c r="A333" s="339"/>
      <c r="B333" s="354"/>
      <c r="C333" s="521"/>
      <c r="D333" s="397" t="str">
        <f>'Перв. скв '!D333</f>
        <v>Капитализация затрат УСС</v>
      </c>
      <c r="E333" s="373">
        <f>'Перв. скв '!E333</f>
        <v>0</v>
      </c>
      <c r="F333" s="374">
        <f>'Перв. скв '!F333</f>
        <v>0</v>
      </c>
      <c r="G333" s="75">
        <f>'Перв. скв '!G333</f>
        <v>0</v>
      </c>
      <c r="H333" s="32"/>
      <c r="I333" s="33"/>
      <c r="J333" s="33"/>
      <c r="K333" s="33"/>
      <c r="L333" s="33"/>
      <c r="M333" s="33"/>
      <c r="N333" s="33"/>
      <c r="O333" s="297"/>
      <c r="P333" s="297"/>
      <c r="Q333" s="297"/>
      <c r="R333" s="297"/>
      <c r="S333" s="297"/>
      <c r="T333" s="297">
        <f t="shared" si="226"/>
        <v>0</v>
      </c>
      <c r="U333" s="297"/>
      <c r="V333" s="302"/>
      <c r="W333" s="303"/>
      <c r="X333" s="268"/>
    </row>
    <row r="334" spans="1:24" outlineLevel="1">
      <c r="A334" s="339"/>
      <c r="B334" s="354"/>
      <c r="C334" s="521"/>
      <c r="D334" s="397" t="str">
        <f>'Перв. скв '!D334</f>
        <v>Консультационные услуги</v>
      </c>
      <c r="E334" s="373">
        <f>'Перв. скв '!E334</f>
        <v>0</v>
      </c>
      <c r="F334" s="374">
        <f>'Перв. скв '!F334</f>
        <v>0</v>
      </c>
      <c r="G334" s="75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7"/>
      <c r="P334" s="297"/>
      <c r="Q334" s="297"/>
      <c r="R334" s="297"/>
      <c r="S334" s="297"/>
      <c r="T334" s="297">
        <f t="shared" si="226"/>
        <v>0</v>
      </c>
      <c r="U334" s="297"/>
      <c r="V334" s="302"/>
      <c r="W334" s="303"/>
      <c r="X334" s="268"/>
    </row>
    <row r="335" spans="1:24" outlineLevel="1">
      <c r="A335" s="339"/>
      <c r="B335" s="354"/>
      <c r="C335" s="521"/>
      <c r="D335" s="397" t="str">
        <f>'Перв. скв '!D335</f>
        <v>Прочие</v>
      </c>
      <c r="E335" s="373">
        <f>'Перв. скв '!E335</f>
        <v>0</v>
      </c>
      <c r="F335" s="374">
        <f>'Перв. скв '!F335</f>
        <v>0</v>
      </c>
      <c r="G335" s="75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7"/>
      <c r="P335" s="297"/>
      <c r="Q335" s="297"/>
      <c r="R335" s="297"/>
      <c r="S335" s="297"/>
      <c r="T335" s="297">
        <f t="shared" si="226"/>
        <v>0</v>
      </c>
      <c r="U335" s="297"/>
      <c r="V335" s="302"/>
      <c r="W335" s="303"/>
      <c r="X335" s="268"/>
    </row>
    <row r="336" spans="1:24" outlineLevel="1">
      <c r="A336" s="339"/>
      <c r="B336" s="354"/>
      <c r="C336" s="521"/>
      <c r="D336" s="397">
        <f>'Перв. скв '!D336</f>
        <v>0</v>
      </c>
      <c r="E336" s="373">
        <f>'Перв. скв '!E336</f>
        <v>0</v>
      </c>
      <c r="F336" s="374">
        <f>'Перв. скв '!F336</f>
        <v>0</v>
      </c>
      <c r="G336" s="75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7"/>
      <c r="P336" s="297"/>
      <c r="Q336" s="297"/>
      <c r="R336" s="297"/>
      <c r="S336" s="297"/>
      <c r="T336" s="297">
        <f t="shared" si="226"/>
        <v>0</v>
      </c>
      <c r="U336" s="297"/>
      <c r="V336" s="302"/>
      <c r="W336" s="303"/>
      <c r="X336" s="268"/>
    </row>
    <row r="337" spans="1:24" outlineLevel="1">
      <c r="A337" s="339"/>
      <c r="B337" s="354"/>
      <c r="C337" s="521"/>
      <c r="D337" s="397">
        <f>'Перв. скв '!D337</f>
        <v>0</v>
      </c>
      <c r="E337" s="373">
        <f>'Перв. скв '!E337</f>
        <v>0</v>
      </c>
      <c r="F337" s="374">
        <f>'Перв. скв '!F337</f>
        <v>0</v>
      </c>
      <c r="G337" s="75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7"/>
      <c r="P337" s="297"/>
      <c r="Q337" s="297"/>
      <c r="R337" s="297"/>
      <c r="S337" s="297"/>
      <c r="T337" s="297">
        <f t="shared" si="226"/>
        <v>0</v>
      </c>
      <c r="U337" s="297"/>
      <c r="V337" s="302"/>
      <c r="W337" s="303"/>
      <c r="X337" s="268"/>
    </row>
    <row r="338" spans="1:24" outlineLevel="1">
      <c r="A338" s="339"/>
      <c r="B338" s="354"/>
      <c r="C338" s="521"/>
      <c r="D338" s="397">
        <f>'Перв. скв '!D338</f>
        <v>0</v>
      </c>
      <c r="E338" s="373">
        <f>'Перв. скв '!E338</f>
        <v>0</v>
      </c>
      <c r="F338" s="374">
        <f>'Перв. скв '!F338</f>
        <v>0</v>
      </c>
      <c r="G338" s="75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7"/>
      <c r="P338" s="297"/>
      <c r="Q338" s="297"/>
      <c r="R338" s="297"/>
      <c r="S338" s="297"/>
      <c r="T338" s="297">
        <f t="shared" si="226"/>
        <v>0</v>
      </c>
      <c r="U338" s="297"/>
      <c r="V338" s="302"/>
      <c r="W338" s="303"/>
      <c r="X338" s="268"/>
    </row>
    <row r="339" spans="1:24" ht="15.75" outlineLevel="1" thickBot="1">
      <c r="A339" s="339"/>
      <c r="B339" s="354"/>
      <c r="C339" s="522"/>
      <c r="D339" s="399">
        <f>'Перв. скв '!D339</f>
        <v>0</v>
      </c>
      <c r="E339" s="373">
        <f>'Перв. скв '!E339</f>
        <v>0</v>
      </c>
      <c r="F339" s="394">
        <f>'Перв. скв '!F339</f>
        <v>0</v>
      </c>
      <c r="G339" s="73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7"/>
      <c r="P339" s="297"/>
      <c r="Q339" s="297"/>
      <c r="R339" s="297"/>
      <c r="S339" s="297"/>
      <c r="T339" s="297">
        <f t="shared" si="226"/>
        <v>0</v>
      </c>
      <c r="U339" s="297"/>
      <c r="V339" s="302"/>
      <c r="W339" s="303"/>
      <c r="X339" s="268"/>
    </row>
    <row r="340" spans="1:24" s="22" customFormat="1" ht="16.5" outlineLevel="1" thickTop="1" thickBot="1">
      <c r="A340" s="364"/>
      <c r="B340" s="365"/>
      <c r="C340" s="38">
        <f>'Перв. скв '!C340</f>
        <v>0</v>
      </c>
      <c r="D340" s="69">
        <f>'Перв. скв '!D340</f>
        <v>0</v>
      </c>
      <c r="E340" s="34">
        <f>'Перв. скв '!E340</f>
        <v>0</v>
      </c>
      <c r="F340" s="64">
        <f>'Перв. скв '!F340</f>
        <v>0</v>
      </c>
      <c r="G340" s="65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8"/>
    </row>
    <row r="341" spans="1:24" s="259" customFormat="1">
      <c r="A341" s="257"/>
      <c r="B341" s="258"/>
      <c r="C341" s="205" t="s">
        <v>107</v>
      </c>
      <c r="D341" s="206">
        <f>W341</f>
        <v>0</v>
      </c>
      <c r="E341" s="506"/>
      <c r="F341" s="507"/>
      <c r="G341" s="507"/>
      <c r="H341" s="507"/>
      <c r="I341" s="507"/>
      <c r="J341" s="507"/>
      <c r="K341" s="507"/>
      <c r="L341" s="507"/>
      <c r="M341" s="507"/>
      <c r="N341" s="507"/>
      <c r="O341" s="271">
        <f t="shared" ref="O341:U341" si="227">SUM(O104:O329)</f>
        <v>0</v>
      </c>
      <c r="P341" s="271">
        <f t="shared" si="227"/>
        <v>0</v>
      </c>
      <c r="Q341" s="271">
        <f t="shared" si="227"/>
        <v>0</v>
      </c>
      <c r="R341" s="271">
        <f t="shared" si="227"/>
        <v>0</v>
      </c>
      <c r="S341" s="271">
        <f t="shared" si="227"/>
        <v>0</v>
      </c>
      <c r="T341" s="271">
        <f t="shared" si="227"/>
        <v>0</v>
      </c>
      <c r="U341" s="271">
        <f t="shared" si="227"/>
        <v>0</v>
      </c>
      <c r="V341" s="271"/>
      <c r="W341" s="272">
        <f>SUM(W73:W329)</f>
        <v>0</v>
      </c>
      <c r="X341" s="273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3"/>
    </row>
    <row r="343" spans="1:24" s="161" customFormat="1" ht="15.75" thickBot="1">
      <c r="A343" s="219"/>
      <c r="B343" s="246"/>
      <c r="C343" s="473" t="s">
        <v>167</v>
      </c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274">
        <f>SUM(W345:W355)</f>
        <v>0</v>
      </c>
    </row>
    <row r="344" spans="1:24" s="161" customFormat="1" ht="15.75" outlineLevel="1" thickBot="1">
      <c r="A344" s="348"/>
      <c r="B344" s="347"/>
      <c r="C344" s="223"/>
      <c r="D344" s="193" t="s">
        <v>162</v>
      </c>
      <c r="E344" s="230"/>
      <c r="F344" s="283"/>
      <c r="G344" s="284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95"/>
      <c r="X344" s="268"/>
    </row>
    <row r="345" spans="1:24" ht="15" customHeight="1" outlineLevel="1" thickTop="1">
      <c r="A345" s="362"/>
      <c r="B345" s="363"/>
      <c r="C345" s="520" t="str">
        <f>'Перв. скв '!C345</f>
        <v>Стоимость работ/ услуг при освоении скважин</v>
      </c>
      <c r="D345" s="369" t="str">
        <f>'Перв. скв '!D345</f>
        <v>Услуги по гидроразрыву пластов</v>
      </c>
      <c r="E345" s="373">
        <f>'Перв. скв '!E345</f>
        <v>0</v>
      </c>
      <c r="F345" s="371" t="str">
        <f>'Перв. скв '!F345</f>
        <v>операция</v>
      </c>
      <c r="G345" s="74">
        <f>'Перв. скв '!G345</f>
        <v>64443731.426493481</v>
      </c>
      <c r="H345" s="66"/>
      <c r="I345" s="62"/>
      <c r="J345" s="62"/>
      <c r="K345" s="62"/>
      <c r="L345" s="62"/>
      <c r="M345" s="62"/>
      <c r="N345" s="62"/>
      <c r="O345" s="297">
        <f t="shared" ref="O345:O355" si="228">H345*G345</f>
        <v>0</v>
      </c>
      <c r="P345" s="297"/>
      <c r="Q345" s="297"/>
      <c r="R345" s="297"/>
      <c r="S345" s="297"/>
      <c r="T345" s="297"/>
      <c r="U345" s="297"/>
      <c r="V345" s="302">
        <f t="shared" ref="V345:V355" si="229">SUM(H345:N345)</f>
        <v>0</v>
      </c>
      <c r="W345" s="303">
        <f>SUM(O345:U345)</f>
        <v>0</v>
      </c>
      <c r="X345" s="268"/>
    </row>
    <row r="346" spans="1:24" outlineLevel="1">
      <c r="A346" s="341"/>
      <c r="B346" s="340"/>
      <c r="C346" s="521"/>
      <c r="D346" s="372" t="str">
        <f>'Перв. скв '!D346</f>
        <v>Услуги колтюбинга и азотной установки</v>
      </c>
      <c r="E346" s="373">
        <f>'Перв. скв '!E346</f>
        <v>0</v>
      </c>
      <c r="F346" s="374" t="str">
        <f>'Перв. скв '!F346</f>
        <v>операция</v>
      </c>
      <c r="G346" s="75">
        <f>'Перв. скв '!G346</f>
        <v>21200927.813636366</v>
      </c>
      <c r="H346" s="66"/>
      <c r="I346" s="62"/>
      <c r="J346" s="62"/>
      <c r="K346" s="62"/>
      <c r="L346" s="62"/>
      <c r="M346" s="62"/>
      <c r="N346" s="62"/>
      <c r="O346" s="297">
        <f t="shared" si="228"/>
        <v>0</v>
      </c>
      <c r="P346" s="297"/>
      <c r="Q346" s="297"/>
      <c r="R346" s="297"/>
      <c r="S346" s="297"/>
      <c r="T346" s="297"/>
      <c r="U346" s="297"/>
      <c r="V346" s="302">
        <f t="shared" si="229"/>
        <v>0</v>
      </c>
      <c r="W346" s="303">
        <f t="shared" ref="W346:W355" si="230">SUM(O346:U346)</f>
        <v>0</v>
      </c>
      <c r="X346" s="268"/>
    </row>
    <row r="347" spans="1:24" outlineLevel="1">
      <c r="A347" s="341"/>
      <c r="B347" s="340"/>
      <c r="C347" s="521"/>
      <c r="D347" s="372" t="str">
        <f>'Перв. скв '!D347</f>
        <v>Услуги бригад по капитальному ремонту скважин</v>
      </c>
      <c r="E347" s="373">
        <f>'Перв. скв '!E347</f>
        <v>0</v>
      </c>
      <c r="F347" s="374" t="str">
        <f>'Перв. скв '!F347</f>
        <v>бр.ч.</v>
      </c>
      <c r="G347" s="366">
        <f>'Перв. скв '!G347</f>
        <v>16430.256701902745</v>
      </c>
      <c r="H347" s="66"/>
      <c r="I347" s="62"/>
      <c r="J347" s="62"/>
      <c r="K347" s="62"/>
      <c r="L347" s="62"/>
      <c r="M347" s="62"/>
      <c r="N347" s="62"/>
      <c r="O347" s="297">
        <f t="shared" si="228"/>
        <v>0</v>
      </c>
      <c r="P347" s="297"/>
      <c r="Q347" s="297"/>
      <c r="R347" s="297"/>
      <c r="S347" s="297"/>
      <c r="T347" s="297"/>
      <c r="U347" s="297"/>
      <c r="V347" s="302">
        <f t="shared" si="229"/>
        <v>0</v>
      </c>
      <c r="W347" s="303">
        <f t="shared" si="230"/>
        <v>0</v>
      </c>
      <c r="X347" s="268"/>
    </row>
    <row r="348" spans="1:24" outlineLevel="1">
      <c r="A348" s="341"/>
      <c r="B348" s="340"/>
      <c r="C348" s="521"/>
      <c r="D348" s="372" t="str">
        <f>'Перв. скв '!D348</f>
        <v>Услуги бригад по подземному ремонту скважин</v>
      </c>
      <c r="E348" s="373">
        <f>'Перв. скв '!E348</f>
        <v>0</v>
      </c>
      <c r="F348" s="374" t="str">
        <f>'Перв. скв '!F348</f>
        <v>бр.ч.</v>
      </c>
      <c r="G348" s="76">
        <f>'Перв. скв '!G348</f>
        <v>0</v>
      </c>
      <c r="H348" s="66"/>
      <c r="I348" s="62"/>
      <c r="J348" s="62"/>
      <c r="K348" s="62"/>
      <c r="L348" s="62"/>
      <c r="M348" s="62"/>
      <c r="N348" s="62"/>
      <c r="O348" s="297">
        <f t="shared" si="228"/>
        <v>0</v>
      </c>
      <c r="P348" s="297"/>
      <c r="Q348" s="297"/>
      <c r="R348" s="297"/>
      <c r="S348" s="297"/>
      <c r="T348" s="297"/>
      <c r="U348" s="297"/>
      <c r="V348" s="302">
        <f t="shared" si="229"/>
        <v>0</v>
      </c>
      <c r="W348" s="303">
        <f t="shared" si="230"/>
        <v>0</v>
      </c>
      <c r="X348" s="268"/>
    </row>
    <row r="349" spans="1:24" outlineLevel="1">
      <c r="A349" s="341"/>
      <c r="B349" s="340"/>
      <c r="C349" s="521"/>
      <c r="D349" s="372" t="str">
        <f>'Перв. скв '!D349</f>
        <v>Прочие услуги по ремонту скважин</v>
      </c>
      <c r="E349" s="373">
        <f>'Перв. скв '!E349</f>
        <v>0</v>
      </c>
      <c r="F349" s="374" t="str">
        <f>'Перв. скв '!F349</f>
        <v>операция</v>
      </c>
      <c r="G349" s="75">
        <f>'Перв. скв '!G349</f>
        <v>0</v>
      </c>
      <c r="H349" s="66"/>
      <c r="I349" s="62"/>
      <c r="J349" s="62"/>
      <c r="K349" s="62"/>
      <c r="L349" s="62"/>
      <c r="M349" s="62"/>
      <c r="N349" s="62"/>
      <c r="O349" s="297">
        <f t="shared" si="228"/>
        <v>0</v>
      </c>
      <c r="P349" s="297"/>
      <c r="Q349" s="297"/>
      <c r="R349" s="297"/>
      <c r="S349" s="297"/>
      <c r="T349" s="297"/>
      <c r="U349" s="297"/>
      <c r="V349" s="302">
        <f t="shared" si="229"/>
        <v>0</v>
      </c>
      <c r="W349" s="303">
        <f t="shared" si="230"/>
        <v>0</v>
      </c>
      <c r="X349" s="268"/>
    </row>
    <row r="350" spans="1:24" outlineLevel="1">
      <c r="A350" s="341"/>
      <c r="B350" s="340"/>
      <c r="C350" s="521"/>
      <c r="D350" s="372" t="str">
        <f>'Перв. скв '!D350</f>
        <v>Проппант</v>
      </c>
      <c r="E350" s="373">
        <f>'Перв. скв '!E350</f>
        <v>0</v>
      </c>
      <c r="F350" s="374" t="str">
        <f>'Перв. скв '!F350</f>
        <v>тн</v>
      </c>
      <c r="G350" s="75">
        <f>'Перв. скв '!G350</f>
        <v>34261.718181818185</v>
      </c>
      <c r="H350" s="66"/>
      <c r="I350" s="62"/>
      <c r="J350" s="62"/>
      <c r="K350" s="62"/>
      <c r="L350" s="62"/>
      <c r="M350" s="62"/>
      <c r="N350" s="62"/>
      <c r="O350" s="297">
        <f t="shared" si="228"/>
        <v>0</v>
      </c>
      <c r="P350" s="297"/>
      <c r="Q350" s="297"/>
      <c r="R350" s="297"/>
      <c r="S350" s="297"/>
      <c r="T350" s="297"/>
      <c r="U350" s="297"/>
      <c r="V350" s="302">
        <f t="shared" si="229"/>
        <v>0</v>
      </c>
      <c r="W350" s="303">
        <f t="shared" si="230"/>
        <v>0</v>
      </c>
      <c r="X350" s="268"/>
    </row>
    <row r="351" spans="1:24" outlineLevel="1">
      <c r="A351" s="341"/>
      <c r="B351" s="340"/>
      <c r="C351" s="521"/>
      <c r="D351" s="372" t="str">
        <f>'Перв. скв '!D351</f>
        <v>Жидкий азот</v>
      </c>
      <c r="E351" s="373">
        <f>'Перв. скв '!E351</f>
        <v>0</v>
      </c>
      <c r="F351" s="374" t="str">
        <f>'Перв. скв '!F351</f>
        <v>м3</v>
      </c>
      <c r="G351" s="75">
        <f>'Перв. скв '!G351</f>
        <v>0</v>
      </c>
      <c r="H351" s="66"/>
      <c r="I351" s="62"/>
      <c r="J351" s="62"/>
      <c r="K351" s="62"/>
      <c r="L351" s="62"/>
      <c r="M351" s="62"/>
      <c r="N351" s="62"/>
      <c r="O351" s="297">
        <f t="shared" si="228"/>
        <v>0</v>
      </c>
      <c r="P351" s="297"/>
      <c r="Q351" s="297"/>
      <c r="R351" s="297"/>
      <c r="S351" s="297"/>
      <c r="T351" s="297"/>
      <c r="U351" s="297"/>
      <c r="V351" s="302">
        <f t="shared" si="229"/>
        <v>0</v>
      </c>
      <c r="W351" s="303">
        <f t="shared" si="230"/>
        <v>0</v>
      </c>
      <c r="X351" s="268"/>
    </row>
    <row r="352" spans="1:24" outlineLevel="1">
      <c r="A352" s="341"/>
      <c r="B352" s="340"/>
      <c r="C352" s="521"/>
      <c r="D352" s="372" t="str">
        <f>'Перв. скв '!D352</f>
        <v>Технологическая жидкость глушения</v>
      </c>
      <c r="E352" s="373">
        <f>'Перв. скв '!E352</f>
        <v>0</v>
      </c>
      <c r="F352" s="374" t="str">
        <f>'Перв. скв '!F352</f>
        <v>м4</v>
      </c>
      <c r="G352" s="75">
        <f>'Перв. скв '!G352</f>
        <v>0</v>
      </c>
      <c r="H352" s="66"/>
      <c r="I352" s="62"/>
      <c r="J352" s="62"/>
      <c r="K352" s="62"/>
      <c r="L352" s="62"/>
      <c r="M352" s="62"/>
      <c r="N352" s="62"/>
      <c r="O352" s="297">
        <f t="shared" si="228"/>
        <v>0</v>
      </c>
      <c r="P352" s="297"/>
      <c r="Q352" s="297"/>
      <c r="R352" s="297"/>
      <c r="S352" s="297"/>
      <c r="T352" s="297"/>
      <c r="U352" s="297"/>
      <c r="V352" s="302">
        <f t="shared" si="229"/>
        <v>0</v>
      </c>
      <c r="W352" s="303">
        <f t="shared" si="230"/>
        <v>0</v>
      </c>
      <c r="X352" s="268"/>
    </row>
    <row r="353" spans="1:24" outlineLevel="1">
      <c r="A353" s="341"/>
      <c r="B353" s="340"/>
      <c r="C353" s="521"/>
      <c r="D353" s="372" t="str">
        <f>'Перв. скв '!D353</f>
        <v>Перфорация и прочие геофиз.работы.</v>
      </c>
      <c r="E353" s="373">
        <f>'Перв. скв '!E353</f>
        <v>0</v>
      </c>
      <c r="F353" s="374" t="str">
        <f>'Перв. скв '!F353</f>
        <v>операция</v>
      </c>
      <c r="G353" s="75">
        <f>'Перв. скв '!G353</f>
        <v>3107707.8118345668</v>
      </c>
      <c r="H353" s="66"/>
      <c r="I353" s="62"/>
      <c r="J353" s="62"/>
      <c r="K353" s="62"/>
      <c r="L353" s="62"/>
      <c r="M353" s="62"/>
      <c r="N353" s="62"/>
      <c r="O353" s="297">
        <f t="shared" si="228"/>
        <v>0</v>
      </c>
      <c r="P353" s="297"/>
      <c r="Q353" s="297"/>
      <c r="R353" s="297"/>
      <c r="S353" s="297"/>
      <c r="T353" s="297"/>
      <c r="U353" s="297"/>
      <c r="V353" s="302">
        <f t="shared" si="229"/>
        <v>0</v>
      </c>
      <c r="W353" s="303">
        <f t="shared" si="230"/>
        <v>0</v>
      </c>
      <c r="X353" s="268"/>
    </row>
    <row r="354" spans="1:24" outlineLevel="1">
      <c r="A354" s="341"/>
      <c r="B354" s="340"/>
      <c r="C354" s="521"/>
      <c r="D354" s="372" t="str">
        <f>'Перв. скв '!D354</f>
        <v>Супервайзинг</v>
      </c>
      <c r="E354" s="373">
        <f>'Перв. скв '!E354</f>
        <v>0</v>
      </c>
      <c r="F354" s="374" t="str">
        <f>'Перв. скв '!F354</f>
        <v>сут</v>
      </c>
      <c r="G354" s="75">
        <f>'Перв. скв '!G354</f>
        <v>25198.630826537803</v>
      </c>
      <c r="H354" s="66"/>
      <c r="I354" s="62"/>
      <c r="J354" s="62"/>
      <c r="K354" s="62"/>
      <c r="L354" s="62"/>
      <c r="M354" s="62"/>
      <c r="N354" s="62"/>
      <c r="O354" s="297">
        <f t="shared" si="228"/>
        <v>0</v>
      </c>
      <c r="P354" s="297"/>
      <c r="Q354" s="297"/>
      <c r="R354" s="297"/>
      <c r="S354" s="297"/>
      <c r="T354" s="297"/>
      <c r="U354" s="297"/>
      <c r="V354" s="302">
        <f t="shared" si="229"/>
        <v>0</v>
      </c>
      <c r="W354" s="303">
        <f t="shared" si="230"/>
        <v>0</v>
      </c>
      <c r="X354" s="268"/>
    </row>
    <row r="355" spans="1:24" outlineLevel="1">
      <c r="A355" s="341"/>
      <c r="B355" s="340"/>
      <c r="C355" s="521"/>
      <c r="D355" s="372" t="str">
        <f>'Перв. скв '!D355</f>
        <v xml:space="preserve">Прочие </v>
      </c>
      <c r="E355" s="373">
        <f>'Перв. скв '!E355</f>
        <v>0</v>
      </c>
      <c r="F355" s="374" t="str">
        <f>'Перв. скв '!F355</f>
        <v>операция</v>
      </c>
      <c r="G355" s="75">
        <f>'Перв. скв '!G355</f>
        <v>0</v>
      </c>
      <c r="H355" s="66"/>
      <c r="I355" s="62"/>
      <c r="J355" s="62"/>
      <c r="K355" s="62"/>
      <c r="L355" s="62"/>
      <c r="M355" s="62"/>
      <c r="N355" s="62"/>
      <c r="O355" s="297">
        <f t="shared" si="228"/>
        <v>0</v>
      </c>
      <c r="P355" s="297"/>
      <c r="Q355" s="297"/>
      <c r="R355" s="297"/>
      <c r="S355" s="297"/>
      <c r="T355" s="297"/>
      <c r="U355" s="297"/>
      <c r="V355" s="302">
        <f t="shared" si="229"/>
        <v>0</v>
      </c>
      <c r="W355" s="303">
        <f t="shared" si="230"/>
        <v>0</v>
      </c>
      <c r="X355" s="268"/>
    </row>
    <row r="356" spans="1:24" outlineLevel="1">
      <c r="A356" s="341"/>
      <c r="B356" s="340"/>
      <c r="C356" s="521"/>
      <c r="D356" s="372">
        <f>'Перв. скв '!D356</f>
        <v>0</v>
      </c>
      <c r="E356" s="373">
        <f>'Перв. скв '!E356</f>
        <v>0</v>
      </c>
      <c r="F356" s="374">
        <f>'Перв. скв '!F356</f>
        <v>0</v>
      </c>
      <c r="G356" s="75">
        <f>'Перв. скв '!G356</f>
        <v>0</v>
      </c>
      <c r="H356" s="66"/>
      <c r="I356" s="62"/>
      <c r="J356" s="62"/>
      <c r="K356" s="62"/>
      <c r="L356" s="62"/>
      <c r="M356" s="62"/>
      <c r="N356" s="62"/>
      <c r="O356" s="297">
        <f t="shared" ref="O356:O359" si="231">H356*G356</f>
        <v>0</v>
      </c>
      <c r="P356" s="297"/>
      <c r="Q356" s="297"/>
      <c r="R356" s="297"/>
      <c r="S356" s="297"/>
      <c r="T356" s="297"/>
      <c r="U356" s="297"/>
      <c r="V356" s="302">
        <f t="shared" ref="V356:V359" si="232">SUM(H356:N356)</f>
        <v>0</v>
      </c>
      <c r="W356" s="303">
        <f t="shared" ref="W356:W359" si="233">SUM(O356:U356)</f>
        <v>0</v>
      </c>
      <c r="X356" s="268"/>
    </row>
    <row r="357" spans="1:24" outlineLevel="1">
      <c r="A357" s="341"/>
      <c r="B357" s="340"/>
      <c r="C357" s="521"/>
      <c r="D357" s="372">
        <f>'Перв. скв '!D357</f>
        <v>0</v>
      </c>
      <c r="E357" s="373">
        <f>'Перв. скв '!E357</f>
        <v>0</v>
      </c>
      <c r="F357" s="374">
        <f>'Перв. скв '!F357</f>
        <v>0</v>
      </c>
      <c r="G357" s="75">
        <f>'Перв. скв '!G357</f>
        <v>0</v>
      </c>
      <c r="H357" s="66"/>
      <c r="I357" s="62"/>
      <c r="J357" s="62"/>
      <c r="K357" s="62"/>
      <c r="L357" s="62"/>
      <c r="M357" s="62"/>
      <c r="N357" s="62"/>
      <c r="O357" s="297">
        <f t="shared" si="231"/>
        <v>0</v>
      </c>
      <c r="P357" s="297"/>
      <c r="Q357" s="297"/>
      <c r="R357" s="297"/>
      <c r="S357" s="297"/>
      <c r="T357" s="297"/>
      <c r="U357" s="297"/>
      <c r="V357" s="302">
        <f t="shared" si="232"/>
        <v>0</v>
      </c>
      <c r="W357" s="303">
        <f t="shared" si="233"/>
        <v>0</v>
      </c>
      <c r="X357" s="268"/>
    </row>
    <row r="358" spans="1:24" outlineLevel="1">
      <c r="A358" s="341"/>
      <c r="B358" s="340"/>
      <c r="C358" s="521"/>
      <c r="D358" s="372">
        <f>'Перв. скв '!D358</f>
        <v>0</v>
      </c>
      <c r="E358" s="373">
        <f>'Перв. скв '!E358</f>
        <v>0</v>
      </c>
      <c r="F358" s="374">
        <f>'Перв. скв '!F358</f>
        <v>0</v>
      </c>
      <c r="G358" s="75">
        <f>'Перв. скв '!G358</f>
        <v>0</v>
      </c>
      <c r="H358" s="66"/>
      <c r="I358" s="62"/>
      <c r="J358" s="62"/>
      <c r="K358" s="62"/>
      <c r="L358" s="62"/>
      <c r="M358" s="62"/>
      <c r="N358" s="62"/>
      <c r="O358" s="297">
        <f t="shared" si="231"/>
        <v>0</v>
      </c>
      <c r="P358" s="297"/>
      <c r="Q358" s="297"/>
      <c r="R358" s="297"/>
      <c r="S358" s="297"/>
      <c r="T358" s="297"/>
      <c r="U358" s="297"/>
      <c r="V358" s="302">
        <f t="shared" si="232"/>
        <v>0</v>
      </c>
      <c r="W358" s="303">
        <f t="shared" si="233"/>
        <v>0</v>
      </c>
      <c r="X358" s="268"/>
    </row>
    <row r="359" spans="1:24" ht="15.75" outlineLevel="1" thickBot="1">
      <c r="A359" s="341"/>
      <c r="B359" s="340"/>
      <c r="C359" s="522"/>
      <c r="D359" s="375">
        <f>'Перв. скв '!D359</f>
        <v>0</v>
      </c>
      <c r="E359" s="373">
        <f>'Перв. скв '!E359</f>
        <v>0</v>
      </c>
      <c r="F359" s="394">
        <f>'Перв. скв '!F359</f>
        <v>0</v>
      </c>
      <c r="G359" s="73">
        <f>'Перв. скв '!G359</f>
        <v>0</v>
      </c>
      <c r="H359" s="66"/>
      <c r="I359" s="62"/>
      <c r="J359" s="62"/>
      <c r="K359" s="62"/>
      <c r="L359" s="62"/>
      <c r="M359" s="62"/>
      <c r="N359" s="62"/>
      <c r="O359" s="297">
        <f t="shared" si="231"/>
        <v>0</v>
      </c>
      <c r="P359" s="297"/>
      <c r="Q359" s="297"/>
      <c r="R359" s="297"/>
      <c r="S359" s="297"/>
      <c r="T359" s="297"/>
      <c r="U359" s="297"/>
      <c r="V359" s="302">
        <f t="shared" si="232"/>
        <v>0</v>
      </c>
      <c r="W359" s="303">
        <f t="shared" si="233"/>
        <v>0</v>
      </c>
      <c r="X359" s="268"/>
    </row>
    <row r="360" spans="1:24" s="22" customFormat="1" ht="16.5" outlineLevel="1" thickTop="1" thickBot="1">
      <c r="A360" s="367"/>
      <c r="B360" s="368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7">
        <f>'Перв. скв '!F360</f>
        <v>0</v>
      </c>
      <c r="G360" s="68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8"/>
    </row>
    <row r="361" spans="1:24" s="259" customFormat="1">
      <c r="A361" s="257"/>
      <c r="B361" s="258"/>
      <c r="C361" s="205" t="s">
        <v>117</v>
      </c>
      <c r="D361" s="206">
        <f>W361</f>
        <v>0</v>
      </c>
      <c r="E361" s="506"/>
      <c r="F361" s="507"/>
      <c r="G361" s="507"/>
      <c r="H361" s="507"/>
      <c r="I361" s="507"/>
      <c r="J361" s="507"/>
      <c r="K361" s="507"/>
      <c r="L361" s="507"/>
      <c r="M361" s="507"/>
      <c r="N361" s="507"/>
      <c r="O361" s="271">
        <f>SUM(O345:O355)</f>
        <v>0</v>
      </c>
      <c r="P361" s="271"/>
      <c r="Q361" s="271"/>
      <c r="R361" s="271"/>
      <c r="S361" s="271"/>
      <c r="T361" s="271"/>
      <c r="U361" s="271"/>
      <c r="V361" s="271"/>
      <c r="W361" s="272">
        <f>SUM(W345:W355)</f>
        <v>0</v>
      </c>
      <c r="X361" s="273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3"/>
    </row>
    <row r="363" spans="1:24" s="161" customFormat="1" ht="15.75" thickBot="1">
      <c r="A363" s="352"/>
      <c r="B363" s="352"/>
      <c r="C363" s="473" t="s">
        <v>170</v>
      </c>
      <c r="D363" s="474"/>
      <c r="E363" s="560"/>
      <c r="F363" s="560"/>
      <c r="G363" s="560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274">
        <f>SUM(W364:W366)</f>
        <v>0</v>
      </c>
    </row>
    <row r="364" spans="1:24" s="161" customFormat="1" ht="15.75" outlineLevel="1" thickTop="1">
      <c r="A364" s="352"/>
      <c r="B364" s="352"/>
      <c r="C364" s="520" t="str">
        <f>'Перв. скв '!C364</f>
        <v>Стоимость оборудования скважины</v>
      </c>
      <c r="D364" s="369" t="str">
        <f>'Перв. скв '!D364</f>
        <v xml:space="preserve">Колонная головка </v>
      </c>
      <c r="E364" s="370">
        <f>'Перв. скв '!E364</f>
        <v>0</v>
      </c>
      <c r="F364" s="371" t="str">
        <f>'Перв. скв '!F364</f>
        <v>шт</v>
      </c>
      <c r="G364" s="74">
        <f>'Перв. скв '!G364</f>
        <v>0</v>
      </c>
      <c r="H364" s="32"/>
      <c r="I364" s="61"/>
      <c r="J364" s="61"/>
      <c r="K364" s="61"/>
      <c r="L364" s="61"/>
      <c r="M364" s="61"/>
      <c r="N364" s="61"/>
      <c r="O364" s="296">
        <f>H364*G364</f>
        <v>0</v>
      </c>
      <c r="P364" s="296"/>
      <c r="Q364" s="296"/>
      <c r="R364" s="296"/>
      <c r="S364" s="296"/>
      <c r="T364" s="297"/>
      <c r="U364" s="296"/>
      <c r="V364" s="298">
        <f>SUM(H364:N364)</f>
        <v>0</v>
      </c>
      <c r="W364" s="299">
        <f>SUM(O364:U364)</f>
        <v>0</v>
      </c>
      <c r="X364" s="268"/>
    </row>
    <row r="365" spans="1:24" s="161" customFormat="1" outlineLevel="1">
      <c r="A365" s="352"/>
      <c r="B365" s="352"/>
      <c r="C365" s="521"/>
      <c r="D365" s="372" t="str">
        <f>'Перв. скв '!D365</f>
        <v xml:space="preserve">Фонтанная арматура </v>
      </c>
      <c r="E365" s="373">
        <f>'Перв. скв '!E365</f>
        <v>0</v>
      </c>
      <c r="F365" s="374" t="str">
        <f>'Перв. скв '!F365</f>
        <v>шт</v>
      </c>
      <c r="G365" s="75">
        <f>'Перв. скв '!G365</f>
        <v>0</v>
      </c>
      <c r="H365" s="32"/>
      <c r="I365" s="61"/>
      <c r="J365" s="61"/>
      <c r="K365" s="61"/>
      <c r="L365" s="61"/>
      <c r="M365" s="61"/>
      <c r="N365" s="61"/>
      <c r="O365" s="296">
        <f>H365*G365</f>
        <v>0</v>
      </c>
      <c r="P365" s="296"/>
      <c r="Q365" s="296"/>
      <c r="R365" s="296"/>
      <c r="S365" s="296"/>
      <c r="T365" s="297"/>
      <c r="U365" s="296"/>
      <c r="V365" s="298">
        <f>SUM(H365:N365)</f>
        <v>0</v>
      </c>
      <c r="W365" s="299">
        <f>SUM(O365:U365)</f>
        <v>0</v>
      </c>
      <c r="X365" s="268"/>
    </row>
    <row r="366" spans="1:24" s="161" customFormat="1" ht="15.75" outlineLevel="1" thickBot="1">
      <c r="A366" s="352"/>
      <c r="B366" s="352"/>
      <c r="C366" s="522"/>
      <c r="D366" s="375" t="str">
        <f>'Перв. скв '!D366</f>
        <v>Прочее</v>
      </c>
      <c r="E366" s="376">
        <f>'Перв. скв '!E366</f>
        <v>0</v>
      </c>
      <c r="F366" s="377" t="str">
        <f>'Перв. скв '!F366</f>
        <v>шт</v>
      </c>
      <c r="G366" s="80">
        <f>'Перв. скв '!G366</f>
        <v>0</v>
      </c>
      <c r="H366" s="83"/>
      <c r="I366" s="89"/>
      <c r="J366" s="89"/>
      <c r="K366" s="89"/>
      <c r="L366" s="89"/>
      <c r="M366" s="89"/>
      <c r="N366" s="89"/>
      <c r="O366" s="296">
        <f>H366*G366</f>
        <v>0</v>
      </c>
      <c r="P366" s="296"/>
      <c r="Q366" s="296"/>
      <c r="R366" s="296"/>
      <c r="S366" s="296"/>
      <c r="T366" s="297"/>
      <c r="U366" s="296"/>
      <c r="V366" s="298">
        <f>SUM(H366:N366)</f>
        <v>0</v>
      </c>
      <c r="W366" s="299">
        <f>SUM(O366:U366)</f>
        <v>0</v>
      </c>
      <c r="X366" s="268"/>
    </row>
    <row r="367" spans="1:24" s="259" customFormat="1" ht="15.75" thickTop="1">
      <c r="A367" s="378"/>
      <c r="B367" s="378"/>
      <c r="C367" s="205" t="s">
        <v>171</v>
      </c>
      <c r="D367" s="206">
        <f>W367</f>
        <v>0</v>
      </c>
      <c r="E367" s="531"/>
      <c r="F367" s="532"/>
      <c r="G367" s="532"/>
      <c r="H367" s="532"/>
      <c r="I367" s="532"/>
      <c r="J367" s="532"/>
      <c r="K367" s="532"/>
      <c r="L367" s="532"/>
      <c r="M367" s="532"/>
      <c r="N367" s="532"/>
      <c r="O367" s="271">
        <f>SUM(O364:O366)</f>
        <v>0</v>
      </c>
      <c r="P367" s="271"/>
      <c r="Q367" s="271"/>
      <c r="R367" s="271"/>
      <c r="S367" s="271"/>
      <c r="T367" s="271"/>
      <c r="U367" s="271"/>
      <c r="V367" s="271"/>
      <c r="W367" s="272">
        <f>SUM(W364:W366)</f>
        <v>0</v>
      </c>
      <c r="X367" s="268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3"/>
    </row>
    <row r="369" spans="1:24" s="259" customFormat="1" ht="15.75" thickBot="1">
      <c r="A369" s="257"/>
      <c r="B369" s="258"/>
      <c r="C369" s="205" t="s">
        <v>118</v>
      </c>
      <c r="D369" s="206">
        <f>W369</f>
        <v>0</v>
      </c>
      <c r="E369" s="506"/>
      <c r="F369" s="507"/>
      <c r="G369" s="507"/>
      <c r="H369" s="507"/>
      <c r="I369" s="507"/>
      <c r="J369" s="507"/>
      <c r="K369" s="507"/>
      <c r="L369" s="507"/>
      <c r="M369" s="507"/>
      <c r="N369" s="507"/>
      <c r="O369" s="271">
        <f t="shared" ref="O369:U369" si="234">O341+O361+O69+O367</f>
        <v>0</v>
      </c>
      <c r="P369" s="271">
        <f t="shared" si="234"/>
        <v>0</v>
      </c>
      <c r="Q369" s="271">
        <f t="shared" si="234"/>
        <v>0</v>
      </c>
      <c r="R369" s="271">
        <f t="shared" si="234"/>
        <v>0</v>
      </c>
      <c r="S369" s="271">
        <f t="shared" si="234"/>
        <v>0</v>
      </c>
      <c r="T369" s="271">
        <f t="shared" si="234"/>
        <v>0</v>
      </c>
      <c r="U369" s="271">
        <f t="shared" si="234"/>
        <v>0</v>
      </c>
      <c r="V369" s="271"/>
      <c r="W369" s="272">
        <f>W341+W361+W69+W367</f>
        <v>0</v>
      </c>
      <c r="X369" s="274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</vt:i4>
      </vt:variant>
    </vt:vector>
  </HeadingPairs>
  <TitlesOfParts>
    <vt:vector size="22" baseType="lpstr">
      <vt:lpstr>Справочник подстановки</vt:lpstr>
      <vt:lpstr>Титул </vt:lpstr>
      <vt:lpstr>ТЭП</vt:lpstr>
      <vt:lpstr>Перв. скв </vt:lpstr>
      <vt:lpstr>2</vt:lpstr>
      <vt:lpstr>3</vt:lpstr>
      <vt:lpstr>4</vt:lpstr>
      <vt:lpstr>5</vt:lpstr>
      <vt:lpstr>6</vt:lpstr>
      <vt:lpstr>7</vt:lpstr>
      <vt:lpstr>8</vt:lpstr>
      <vt:lpstr>9</vt:lpstr>
      <vt:lpstr>ВЗ</vt:lpstr>
      <vt:lpstr>ГС без пил 1000м гор</vt:lpstr>
      <vt:lpstr>ГС пил 1500м гор</vt:lpstr>
      <vt:lpstr>ГС без пилот 1500м гор</vt:lpstr>
      <vt:lpstr>ГСЮра без пил МГРП</vt:lpstr>
      <vt:lpstr>ГСЮра пил МСГРП</vt:lpstr>
      <vt:lpstr>ГСЮра керн ГИС</vt:lpstr>
      <vt:lpstr>Посл.скв.</vt:lpstr>
      <vt:lpstr>Лист1</vt:lpstr>
      <vt:lpstr>'Титул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silva.o</dc:creator>
  <cp:lastModifiedBy>Полубояринова Эвелина Вячеславовна</cp:lastModifiedBy>
  <cp:lastPrinted>2012-10-22T11:36:16Z</cp:lastPrinted>
  <dcterms:created xsi:type="dcterms:W3CDTF">2009-10-08T01:58:09Z</dcterms:created>
  <dcterms:modified xsi:type="dcterms:W3CDTF">2015-08-21T11:19:12Z</dcterms:modified>
</cp:coreProperties>
</file>