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95" activeTab="2"/>
  </bookViews>
  <sheets>
    <sheet name="Explicacao" sheetId="6" r:id="rId1"/>
    <sheet name="Vazio" sheetId="5" r:id="rId2"/>
    <sheet name="Modelo" sheetId="3" r:id="rId3"/>
    <sheet name="Graficos" sheetId="4" r:id="rId4"/>
    <sheet name="Planilha5" sheetId="7" r:id="rId5"/>
  </sheets>
  <definedNames>
    <definedName name="_xlnm.Print_Area" localSheetId="2">Modelo!$B$3:$V$41</definedName>
  </definedNames>
  <calcPr calcId="144525"/>
</workbook>
</file>

<file path=xl/sharedStrings.xml><?xml version="1.0" encoding="utf-8"?>
<sst xmlns="http://schemas.openxmlformats.org/spreadsheetml/2006/main" count="283" uniqueCount="222">
  <si>
    <t>Fault-Driven Quality Function Deployment</t>
  </si>
  <si>
    <t>Correlação entre os requisitos</t>
  </si>
  <si>
    <t>Classificação</t>
  </si>
  <si>
    <t>Avaliação da Evolução</t>
  </si>
  <si>
    <t>Como</t>
  </si>
  <si>
    <t>Importância</t>
  </si>
  <si>
    <t>II. Sistema</t>
  </si>
  <si>
    <t>IV. Tolerância a Falhas</t>
  </si>
  <si>
    <t>O que?</t>
  </si>
  <si>
    <t>V1</t>
  </si>
  <si>
    <t>V2</t>
  </si>
  <si>
    <t>Nova</t>
  </si>
  <si>
    <t>I. Usuário</t>
  </si>
  <si>
    <r>
      <rPr>
        <sz val="10"/>
        <color theme="1"/>
        <rFont val="Calibri"/>
        <charset val="134"/>
        <scheme val="minor"/>
      </rPr>
      <t xml:space="preserve">Correlação entre os </t>
    </r>
    <r>
      <rPr>
        <b/>
        <u/>
        <sz val="10"/>
        <color theme="1"/>
        <rFont val="Calibri"/>
        <charset val="134"/>
        <scheme val="minor"/>
      </rPr>
      <t>Requisitos de Usuário</t>
    </r>
    <r>
      <rPr>
        <sz val="10"/>
        <color theme="1"/>
        <rFont val="Calibri"/>
        <charset val="134"/>
        <scheme val="minor"/>
      </rPr>
      <t xml:space="preserve"> e os Resquisitos de Sistemas e Tolerância a Falhas</t>
    </r>
  </si>
  <si>
    <r>
      <rPr>
        <sz val="10"/>
        <color theme="1"/>
        <rFont val="Calibri"/>
        <charset val="134"/>
        <scheme val="minor"/>
      </rPr>
      <t xml:space="preserve">Avaliação da evolução dos </t>
    </r>
    <r>
      <rPr>
        <b/>
        <u/>
        <sz val="10"/>
        <color theme="1"/>
        <rFont val="Calibri"/>
        <charset val="134"/>
        <scheme val="minor"/>
      </rPr>
      <t>Requisitos de Usuário</t>
    </r>
    <r>
      <rPr>
        <sz val="10"/>
        <color theme="1"/>
        <rFont val="Calibri"/>
        <charset val="134"/>
        <scheme val="minor"/>
      </rPr>
      <t xml:space="preserve"> entre versões do produto</t>
    </r>
  </si>
  <si>
    <t>Importância Absoluta</t>
  </si>
  <si>
    <t>Importância Relativa</t>
  </si>
  <si>
    <t>III. Falhas</t>
  </si>
  <si>
    <t>Impacto</t>
  </si>
  <si>
    <t>FMEA</t>
  </si>
  <si>
    <r>
      <rPr>
        <sz val="10"/>
        <color theme="1"/>
        <rFont val="Calibri"/>
        <charset val="134"/>
        <scheme val="minor"/>
      </rPr>
      <t>Correlação os</t>
    </r>
    <r>
      <rPr>
        <b/>
        <u/>
        <sz val="10"/>
        <color theme="1"/>
        <rFont val="Calibri"/>
        <charset val="134"/>
        <scheme val="minor"/>
      </rPr>
      <t xml:space="preserve"> Modos de Falhas</t>
    </r>
    <r>
      <rPr>
        <sz val="10"/>
        <color theme="1"/>
        <rFont val="Calibri"/>
        <charset val="134"/>
        <scheme val="minor"/>
      </rPr>
      <t xml:space="preserve"> e os Resquisitos de Sistemas e Tolerância a Falhas</t>
    </r>
  </si>
  <si>
    <r>
      <rPr>
        <sz val="10"/>
        <color theme="1"/>
        <rFont val="Calibri"/>
        <charset val="134"/>
        <scheme val="minor"/>
      </rPr>
      <t>Avaliação da evolução dos</t>
    </r>
    <r>
      <rPr>
        <b/>
        <u/>
        <sz val="10"/>
        <color theme="1"/>
        <rFont val="Calibri"/>
        <charset val="134"/>
        <scheme val="minor"/>
      </rPr>
      <t xml:space="preserve"> Requisitos de Sistema e Tolerância a Falhas</t>
    </r>
    <r>
      <rPr>
        <sz val="10"/>
        <color theme="1"/>
        <rFont val="Calibri"/>
        <charset val="134"/>
        <scheme val="minor"/>
      </rPr>
      <t xml:space="preserve"> entre versões do produto</t>
    </r>
  </si>
  <si>
    <t>Legenda</t>
  </si>
  <si>
    <t>Correlação entre Requisitos</t>
  </si>
  <si>
    <t>Tipos de Correlação</t>
  </si>
  <si>
    <t>= 10 Positiva Forte</t>
  </si>
  <si>
    <t>= Quanto maior Melhor</t>
  </si>
  <si>
    <t xml:space="preserve"> a 10 = Forte</t>
  </si>
  <si>
    <t>= 6 Positiva Fraca</t>
  </si>
  <si>
    <t>= Nominal Melhor</t>
  </si>
  <si>
    <t xml:space="preserve"> a 8 = Média</t>
  </si>
  <si>
    <t>= Neutra</t>
  </si>
  <si>
    <t>= Quanto menor Melhor</t>
  </si>
  <si>
    <t xml:space="preserve"> a 2 = Fraca</t>
  </si>
  <si>
    <t>= 3 Negativa Fraca</t>
  </si>
  <si>
    <t>= 1 Negativa Forte</t>
  </si>
  <si>
    <t xml:space="preserve">Funcionais </t>
  </si>
  <si>
    <t>...</t>
  </si>
  <si>
    <t>Funcionais</t>
  </si>
  <si>
    <t>RS1</t>
  </si>
  <si>
    <t>RS2</t>
  </si>
  <si>
    <t>RS3</t>
  </si>
  <si>
    <t>RS4</t>
  </si>
  <si>
    <t>RS5</t>
  </si>
  <si>
    <t>RS6</t>
  </si>
  <si>
    <t>RT1</t>
  </si>
  <si>
    <t>RT2</t>
  </si>
  <si>
    <t>RT3</t>
  </si>
  <si>
    <t>RT4</t>
  </si>
  <si>
    <t>RT5</t>
  </si>
  <si>
    <t>RT6</t>
  </si>
  <si>
    <t>RU1</t>
  </si>
  <si>
    <t>RU2</t>
  </si>
  <si>
    <t>RU3</t>
  </si>
  <si>
    <t>RU4</t>
  </si>
  <si>
    <t>RU5</t>
  </si>
  <si>
    <t>RU6</t>
  </si>
  <si>
    <t>RU7</t>
  </si>
  <si>
    <t>RU8</t>
  </si>
  <si>
    <t>RU9</t>
  </si>
  <si>
    <t>RU10</t>
  </si>
  <si>
    <t>RU11</t>
  </si>
  <si>
    <t>RU12</t>
  </si>
  <si>
    <t>MF1</t>
  </si>
  <si>
    <t>MF2</t>
  </si>
  <si>
    <t>MF3</t>
  </si>
  <si>
    <t>MF4</t>
  </si>
  <si>
    <t>Fault &amp; Integration-Driven Quality Function Deployment</t>
  </si>
  <si>
    <t>II. Integration</t>
  </si>
  <si>
    <t>IV. Fault tolerance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</si>
  <si>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</si>
  <si>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</si>
  <si>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</si>
  <si>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</si>
  <si>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</si>
  <si>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</si>
  <si>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</si>
  <si>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</si>
  <si>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</si>
  <si>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</si>
  <si>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</si>
  <si>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</si>
  <si>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</si>
  <si>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</si>
  <si>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What?</t>
  </si>
  <si>
    <t>How To?</t>
  </si>
  <si>
    <t>New Device Architecture</t>
  </si>
  <si>
    <t>Gateway</t>
  </si>
  <si>
    <t>Integration Mediator</t>
  </si>
  <si>
    <t>FTP Data Collector</t>
  </si>
  <si>
    <t>Manager system (data/ontology)</t>
  </si>
  <si>
    <t>Database</t>
  </si>
  <si>
    <t xml:space="preserve">System architecture redundancy </t>
  </si>
  <si>
    <t>Device Network redundancy</t>
  </si>
  <si>
    <t>Device storage data</t>
  </si>
  <si>
    <t>Suspicious data qualifier</t>
  </si>
  <si>
    <t>Suspicious metadata qualifier</t>
  </si>
  <si>
    <t>Device Impact sensor</t>
  </si>
  <si>
    <t>Auto-update firmware</t>
  </si>
  <si>
    <t>Device Power supply redundancy</t>
  </si>
  <si>
    <t>User</t>
  </si>
  <si>
    <t>System</t>
  </si>
  <si>
    <t>I. CPSoS (User / System Requirement)</t>
  </si>
  <si>
    <t>Correlation</t>
  </si>
  <si>
    <t>RU01</t>
  </si>
  <si>
    <t>Must support legacy integration architecture</t>
  </si>
  <si>
    <t>RS01</t>
  </si>
  <si>
    <t>Must have an FTP data collector to send the new architecture</t>
  </si>
  <si>
    <t>RU02</t>
  </si>
  <si>
    <t>It should allow the inclusion of new heterogeneous CSs</t>
  </si>
  <si>
    <t>RS04</t>
  </si>
  <si>
    <t>It should allow the automatic inclusion of a new CS</t>
  </si>
  <si>
    <t>RS05</t>
  </si>
  <si>
    <t>The architecture should provide for the registration of new data types</t>
  </si>
  <si>
    <t>RU03</t>
  </si>
  <si>
    <t>Must be able to send small and large files (eg photos)</t>
  </si>
  <si>
    <t>RS06</t>
  </si>
  <si>
    <t>New CSs should provide for the sending of compressed and divided data</t>
  </si>
  <si>
    <t>RU04</t>
  </si>
  <si>
    <t>Must be able to collect several environmental variables</t>
  </si>
  <si>
    <t>RS07</t>
  </si>
  <si>
    <t>Each CS can have more than one sensor</t>
  </si>
  <si>
    <t>RS08</t>
  </si>
  <si>
    <t>New CSs must predict the specific data format for each sensor</t>
  </si>
  <si>
    <t>RS09</t>
  </si>
  <si>
    <t>CS must send data from all sensors</t>
  </si>
  <si>
    <t>RS10</t>
  </si>
  <si>
    <t>CSs must send metadata</t>
  </si>
  <si>
    <t>RS11</t>
  </si>
  <si>
    <t>CSs must send health data</t>
  </si>
  <si>
    <t>RU05</t>
  </si>
  <si>
    <t>You must ensure that the information is sent</t>
  </si>
  <si>
    <t>RS12</t>
  </si>
  <si>
    <t>CSs must have internal storage</t>
  </si>
  <si>
    <t>RS13</t>
  </si>
  <si>
    <t>Data can only be deleted when the shipment is confirmed</t>
  </si>
  <si>
    <t>RU06</t>
  </si>
  <si>
    <t>The data receiving service must be scalable</t>
  </si>
  <si>
    <t>RU07</t>
  </si>
  <si>
    <t>The receiving service must receive data in different formats</t>
  </si>
  <si>
    <t>RU08</t>
  </si>
  <si>
    <t>The integration service should normalize/standardize data</t>
  </si>
  <si>
    <t>RU09</t>
  </si>
  <si>
    <t>The architecture must support new product processors</t>
  </si>
  <si>
    <t>The new architecture must be scalable</t>
  </si>
  <si>
    <t>The new architecture should provide for high availability</t>
  </si>
  <si>
    <t>Correlation Absolute Importance</t>
  </si>
  <si>
    <t>Correlation Relative Importance</t>
  </si>
  <si>
    <t>III. Faults</t>
  </si>
  <si>
    <t>V. Make Correlation</t>
  </si>
  <si>
    <t>Faults 
Impact</t>
  </si>
  <si>
    <t>O</t>
  </si>
  <si>
    <t>S</t>
  </si>
  <si>
    <t>D</t>
  </si>
  <si>
    <t>R</t>
  </si>
  <si>
    <t>Communication failure</t>
  </si>
  <si>
    <t>Suspicious sensor data</t>
  </si>
  <si>
    <t>Suspicious metadata</t>
  </si>
  <si>
    <t>Physical Damage</t>
  </si>
  <si>
    <t>Outdated firmware</t>
  </si>
  <si>
    <t>Expired battery</t>
  </si>
  <si>
    <t>Legend</t>
  </si>
  <si>
    <t>Correlação</t>
  </si>
  <si>
    <t>- 10 Strong Positive</t>
  </si>
  <si>
    <t>O - Occurrence</t>
  </si>
  <si>
    <t>- 6 Weak Positive</t>
  </si>
  <si>
    <t>1 - Remote Chance of Failure;</t>
  </si>
  <si>
    <t>- Neutral</t>
  </si>
  <si>
    <t>2 - Very low frequency: 1 time every 5 years;</t>
  </si>
  <si>
    <t>- 3 Weak Negative</t>
  </si>
  <si>
    <t>3 - Uncommon: 1 time every 2 years;</t>
  </si>
  <si>
    <t>- 1 Strong Negative</t>
  </si>
  <si>
    <t>4 - Low frequency: 1 time per year;</t>
  </si>
  <si>
    <t>5 - Occasional attendance: 1 time per semester;</t>
  </si>
  <si>
    <t>6 - Moderate frequency: 1 time per month;</t>
  </si>
  <si>
    <t>7 - Frequent: once a week;</t>
  </si>
  <si>
    <t>8 - High frequency: a few times a week;</t>
  </si>
  <si>
    <t>9 - Very high frequency: 1 time a day;</t>
  </si>
  <si>
    <t>10 - Maximum frequency: several times a day;</t>
  </si>
  <si>
    <t>S - Severity</t>
  </si>
  <si>
    <t>1 - Effect not detectable in the system;</t>
  </si>
  <si>
    <t>2 to 3 - Low severity causing mild annoyance to the user;</t>
  </si>
  <si>
    <t>4 to 6 - Moderate severity: hourly user dissatisfied with noticeable</t>
  </si>
  <si>
    <t xml:space="preserve"> loss of performance;</t>
  </si>
  <si>
    <t>7 to 8 - High severity with high user dissatisfaction;</t>
  </si>
  <si>
    <t>9 to 10 - Very high severity: potential security risk</t>
  </si>
  <si>
    <t>and serious problems of non-conformities;</t>
  </si>
  <si>
    <t>D - Detection</t>
  </si>
  <si>
    <t>1 - Almost certain detection of the failure mode;</t>
  </si>
  <si>
    <t>2 - Very high probability of detecting failure mode;</t>
  </si>
  <si>
    <t>3 - High probability of detecting failure mode;</t>
  </si>
  <si>
    <t>4 - Moderately high probability of detecting failure mode;</t>
  </si>
  <si>
    <t>5 - Moderate probability of detecting failure mode;</t>
  </si>
  <si>
    <t>6 - Low probability of detecting the failure mode;</t>
  </si>
  <si>
    <t>7 - Very low probability of detecting failure mode;</t>
  </si>
  <si>
    <t>8 - Remote probability of detecting failure mode;</t>
  </si>
  <si>
    <t>9 - Very remote probability of detecting failure mode;</t>
  </si>
  <si>
    <t>10 - It is not possible to detect the failure mode;</t>
  </si>
  <si>
    <t>Requisitos</t>
  </si>
  <si>
    <t>Modo de Falha</t>
  </si>
  <si>
    <t>Requisitos de sistema</t>
  </si>
  <si>
    <t>Receptor/Transimissor</t>
  </si>
  <si>
    <t>OBDH</t>
  </si>
  <si>
    <t>Controle de Atitude</t>
  </si>
  <si>
    <t>Langmuir</t>
  </si>
  <si>
    <t>Magnetometro</t>
  </si>
  <si>
    <t>Sistema de potência</t>
  </si>
  <si>
    <t>Deve ter vida útil de pelo menos um (1) ano</t>
  </si>
  <si>
    <t>Utilizar a plataforma na forma 2U</t>
  </si>
  <si>
    <t>Reutilizar as estações de solo do programa NanosatC-Br</t>
  </si>
  <si>
    <t>Receber telecomandos e enviar telemetrias</t>
  </si>
  <si>
    <t>Controle de Atitude - Estabilização</t>
  </si>
  <si>
    <t>Fazer Medidas de Densidade de Eletrons</t>
  </si>
  <si>
    <t>Fazer Medidas do campo magnético</t>
  </si>
  <si>
    <t>????</t>
  </si>
  <si>
    <t>Quais são as possíveis falhas que poderiam comprometer a missão???</t>
  </si>
  <si>
    <t>O que poderia ser feito para resolver ou tolerar a falha??</t>
  </si>
  <si>
    <t>Falha no sistema Potencia</t>
  </si>
  <si>
    <t>Desligar algum subsistema?</t>
  </si>
  <si>
    <t>Falha no controle de atitude</t>
  </si>
  <si>
    <t>???</t>
  </si>
  <si>
    <t>??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</si>
</sst>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3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sz val="6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u/>
      <sz val="10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 diagonalDown="1">
      <left/>
      <right/>
      <top/>
      <bottom style="medium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 diagonalUp="1">
      <left/>
      <right/>
      <top/>
      <bottom/>
      <diagonal style="thick">
        <color auto="1"/>
      </diagonal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ck">
        <color auto="1"/>
      </diagonal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91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7" fillId="28" borderId="8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3" borderId="8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8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3" borderId="85" applyNumberFormat="0" applyAlignment="0" applyProtection="0">
      <alignment vertical="center"/>
    </xf>
    <xf numFmtId="0" fontId="26" fillId="24" borderId="8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9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2" borderId="8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8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21">
    <xf numFmtId="0" fontId="0" fillId="0" borderId="0" xfId="0">
      <alignment vertical="center"/>
    </xf>
    <xf numFmtId="0" fontId="0" fillId="0" borderId="1" xfId="0" applyBorder="1" applyAlignment="1">
      <alignment horizontal="left" textRotation="59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textRotation="59"/>
    </xf>
    <xf numFmtId="0" fontId="0" fillId="0" borderId="0" xfId="0" applyAlignment="1">
      <alignment horizontal="center"/>
    </xf>
    <xf numFmtId="0" fontId="0" fillId="0" borderId="0" xfId="0" applyAlignment="1">
      <alignment vertical="center" textRotation="90"/>
    </xf>
    <xf numFmtId="0" fontId="0" fillId="2" borderId="0" xfId="0" applyFill="1">
      <alignment vertical="center"/>
    </xf>
    <xf numFmtId="9" fontId="0" fillId="2" borderId="0" xfId="44" applyFill="1" applyBorder="1">
      <alignment vertical="center"/>
    </xf>
    <xf numFmtId="9" fontId="0" fillId="2" borderId="0" xfId="44" applyFill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1" fillId="3" borderId="3" xfId="0" applyFont="1" applyFill="1" applyBorder="1" applyAlignment="1">
      <alignment horizontal="right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" fillId="3" borderId="0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right" vertical="top"/>
    </xf>
    <xf numFmtId="0" fontId="4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6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6" fillId="3" borderId="18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5" fillId="3" borderId="9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right" vertical="center"/>
    </xf>
    <xf numFmtId="0" fontId="3" fillId="4" borderId="2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3" borderId="24" xfId="0" applyFill="1" applyBorder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3" borderId="25" xfId="0" applyFill="1" applyBorder="1">
      <alignment vertical="center"/>
    </xf>
    <xf numFmtId="0" fontId="5" fillId="3" borderId="10" xfId="0" applyFont="1" applyFill="1" applyBorder="1" applyAlignment="1">
      <alignment horizontal="right" vertical="center"/>
    </xf>
    <xf numFmtId="0" fontId="5" fillId="3" borderId="26" xfId="0" applyFont="1" applyFill="1" applyBorder="1" applyAlignment="1">
      <alignment horizontal="right" vertical="center"/>
    </xf>
    <xf numFmtId="0" fontId="5" fillId="3" borderId="27" xfId="0" applyFont="1" applyFill="1" applyBorder="1" applyAlignment="1">
      <alignment horizontal="right" vertical="center"/>
    </xf>
    <xf numFmtId="0" fontId="5" fillId="3" borderId="19" xfId="0" applyFont="1" applyFill="1" applyBorder="1" applyAlignment="1">
      <alignment horizontal="right" vertical="center"/>
    </xf>
    <xf numFmtId="0" fontId="5" fillId="3" borderId="28" xfId="0" applyFont="1" applyFill="1" applyBorder="1" applyAlignment="1">
      <alignment horizontal="right" vertical="center"/>
    </xf>
    <xf numFmtId="0" fontId="5" fillId="3" borderId="29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2" borderId="23" xfId="0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3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32" xfId="0" applyFill="1" applyBorder="1">
      <alignment vertical="center"/>
    </xf>
    <xf numFmtId="0" fontId="1" fillId="3" borderId="30" xfId="0" applyFont="1" applyFill="1" applyBorder="1" applyAlignment="1">
      <alignment horizontal="right" vertical="center"/>
    </xf>
    <xf numFmtId="0" fontId="6" fillId="4" borderId="33" xfId="0" applyFont="1" applyFill="1" applyBorder="1" applyAlignment="1">
      <alignment horizontal="center" vertical="center" textRotation="90"/>
    </xf>
    <xf numFmtId="0" fontId="1" fillId="3" borderId="31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center" vertical="center" textRotation="90"/>
    </xf>
    <xf numFmtId="0" fontId="0" fillId="3" borderId="0" xfId="0" applyFill="1" applyBorder="1">
      <alignment vertical="center"/>
    </xf>
    <xf numFmtId="0" fontId="0" fillId="3" borderId="31" xfId="0" applyFill="1" applyBorder="1">
      <alignment vertical="center"/>
    </xf>
    <xf numFmtId="0" fontId="3" fillId="4" borderId="2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right" vertical="center"/>
    </xf>
    <xf numFmtId="0" fontId="5" fillId="3" borderId="15" xfId="0" applyFont="1" applyFill="1" applyBorder="1" applyAlignment="1">
      <alignment horizontal="right" vertical="center"/>
    </xf>
    <xf numFmtId="0" fontId="5" fillId="3" borderId="39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2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horizontal="left" vertical="center" wrapText="1"/>
    </xf>
    <xf numFmtId="0" fontId="3" fillId="4" borderId="2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 textRotation="90"/>
    </xf>
    <xf numFmtId="0" fontId="6" fillId="3" borderId="41" xfId="0" applyFont="1" applyFill="1" applyBorder="1" applyAlignment="1">
      <alignment horizontal="center" vertical="center" textRotation="90"/>
    </xf>
    <xf numFmtId="0" fontId="6" fillId="3" borderId="42" xfId="0" applyFont="1" applyFill="1" applyBorder="1" applyAlignment="1">
      <alignment horizontal="center" textRotation="90"/>
    </xf>
    <xf numFmtId="0" fontId="6" fillId="3" borderId="43" xfId="0" applyFont="1" applyFill="1" applyBorder="1" applyAlignment="1">
      <alignment horizontal="center" textRotation="90"/>
    </xf>
    <xf numFmtId="0" fontId="1" fillId="4" borderId="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9" fontId="6" fillId="3" borderId="19" xfId="44" applyFont="1" applyFill="1" applyBorder="1" applyAlignment="1">
      <alignment horizontal="center" vertical="center"/>
    </xf>
    <xf numFmtId="9" fontId="6" fillId="3" borderId="29" xfId="44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6" fillId="3" borderId="49" xfId="0" applyFont="1" applyFill="1" applyBorder="1" applyAlignment="1">
      <alignment horizontal="center" vertical="center" textRotation="90"/>
    </xf>
    <xf numFmtId="0" fontId="6" fillId="3" borderId="50" xfId="0" applyFont="1" applyFill="1" applyBorder="1" applyAlignment="1">
      <alignment horizontal="center" vertical="center" textRotation="90"/>
    </xf>
    <xf numFmtId="0" fontId="6" fillId="3" borderId="43" xfId="0" applyFont="1" applyFill="1" applyBorder="1" applyAlignment="1">
      <alignment horizontal="center" vertical="center" textRotation="90"/>
    </xf>
    <xf numFmtId="0" fontId="6" fillId="3" borderId="51" xfId="0" applyFont="1" applyFill="1" applyBorder="1" applyAlignment="1">
      <alignment horizontal="center" textRotation="90"/>
    </xf>
    <xf numFmtId="0" fontId="6" fillId="3" borderId="52" xfId="0" applyFont="1" applyFill="1" applyBorder="1" applyAlignment="1">
      <alignment horizontal="center" textRotation="90"/>
    </xf>
    <xf numFmtId="0" fontId="0" fillId="3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9" fontId="6" fillId="3" borderId="39" xfId="44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textRotation="90"/>
    </xf>
    <xf numFmtId="0" fontId="0" fillId="3" borderId="46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30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textRotation="90"/>
    </xf>
    <xf numFmtId="0" fontId="6" fillId="3" borderId="61" xfId="0" applyFont="1" applyFill="1" applyBorder="1" applyAlignment="1">
      <alignment horizontal="center" textRotation="90"/>
    </xf>
    <xf numFmtId="0" fontId="0" fillId="3" borderId="62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6" fillId="3" borderId="53" xfId="0" applyFont="1" applyFill="1" applyBorder="1" applyAlignment="1">
      <alignment horizontal="center" vertical="center"/>
    </xf>
    <xf numFmtId="9" fontId="6" fillId="3" borderId="63" xfId="44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0" fillId="3" borderId="64" xfId="0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1" xfId="0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9" fontId="10" fillId="2" borderId="0" xfId="44" applyFont="1" applyFill="1">
      <alignment vertical="center"/>
    </xf>
    <xf numFmtId="0" fontId="7" fillId="4" borderId="3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7" fillId="4" borderId="3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9" fontId="8" fillId="2" borderId="53" xfId="44" applyFont="1" applyFill="1" applyBorder="1" applyAlignment="1">
      <alignment horizontal="center" vertical="center"/>
    </xf>
    <xf numFmtId="9" fontId="8" fillId="2" borderId="0" xfId="44" applyFont="1" applyFill="1" applyAlignment="1">
      <alignment horizontal="center" vertical="center"/>
    </xf>
    <xf numFmtId="9" fontId="8" fillId="2" borderId="54" xfId="44" applyFont="1" applyFill="1" applyBorder="1" applyAlignment="1">
      <alignment horizontal="center" vertical="center"/>
    </xf>
    <xf numFmtId="9" fontId="8" fillId="2" borderId="63" xfId="44" applyFont="1" applyFill="1" applyBorder="1" applyAlignment="1">
      <alignment horizontal="center" vertical="center"/>
    </xf>
    <xf numFmtId="9" fontId="9" fillId="2" borderId="51" xfId="44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2" xfId="0" applyFill="1" applyBorder="1">
      <alignment vertical="center"/>
    </xf>
    <xf numFmtId="0" fontId="11" fillId="2" borderId="0" xfId="0" applyFont="1" applyFill="1">
      <alignment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1" fillId="5" borderId="3" xfId="0" applyFont="1" applyFill="1" applyBorder="1" applyAlignment="1">
      <alignment horizontal="right"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5" borderId="65" xfId="0" applyFill="1" applyBorder="1">
      <alignment vertical="center"/>
    </xf>
    <xf numFmtId="0" fontId="1" fillId="6" borderId="4" xfId="0" applyFont="1" applyFill="1" applyBorder="1" applyAlignment="1">
      <alignment horizontal="center" vertical="center" textRotation="90"/>
    </xf>
    <xf numFmtId="0" fontId="1" fillId="6" borderId="66" xfId="0" applyFont="1" applyFill="1" applyBorder="1" applyAlignment="1">
      <alignment horizontal="center" vertical="center" textRotation="90"/>
    </xf>
    <xf numFmtId="0" fontId="6" fillId="5" borderId="53" xfId="0" applyFont="1" applyFill="1" applyBorder="1">
      <alignment vertical="center"/>
    </xf>
    <xf numFmtId="0" fontId="1" fillId="6" borderId="59" xfId="0" applyFont="1" applyFill="1" applyBorder="1" applyAlignment="1">
      <alignment horizontal="center" vertical="center" textRotation="90"/>
    </xf>
    <xf numFmtId="0" fontId="6" fillId="5" borderId="54" xfId="0" applyFont="1" applyFill="1" applyBorder="1">
      <alignment vertical="center"/>
    </xf>
    <xf numFmtId="0" fontId="1" fillId="6" borderId="42" xfId="0" applyFont="1" applyFill="1" applyBorder="1" applyAlignment="1">
      <alignment horizontal="center" vertical="center" textRotation="90"/>
    </xf>
    <xf numFmtId="0" fontId="6" fillId="5" borderId="63" xfId="0" applyFont="1" applyFill="1" applyBorder="1">
      <alignment vertical="center"/>
    </xf>
    <xf numFmtId="0" fontId="1" fillId="6" borderId="59" xfId="0" applyFont="1" applyFill="1" applyBorder="1" applyAlignment="1">
      <alignment horizontal="center" vertical="center"/>
    </xf>
    <xf numFmtId="0" fontId="6" fillId="5" borderId="62" xfId="0" applyFont="1" applyFill="1" applyBorder="1">
      <alignment vertical="center"/>
    </xf>
    <xf numFmtId="0" fontId="1" fillId="6" borderId="6" xfId="0" applyFont="1" applyFill="1" applyBorder="1" applyAlignment="1">
      <alignment horizontal="center" vertical="center" textRotation="90"/>
    </xf>
    <xf numFmtId="0" fontId="1" fillId="6" borderId="42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5" borderId="24" xfId="0" applyFill="1" applyBorder="1">
      <alignment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5" borderId="36" xfId="0" applyFill="1" applyBorder="1">
      <alignment vertical="center"/>
    </xf>
    <xf numFmtId="0" fontId="0" fillId="5" borderId="67" xfId="0" applyFill="1" applyBorder="1">
      <alignment vertical="center"/>
    </xf>
    <xf numFmtId="0" fontId="9" fillId="5" borderId="10" xfId="0" applyFont="1" applyFill="1" applyBorder="1" applyAlignment="1">
      <alignment horizontal="left" vertical="center"/>
    </xf>
    <xf numFmtId="0" fontId="9" fillId="5" borderId="27" xfId="0" applyFont="1" applyFill="1" applyBorder="1" applyAlignment="1">
      <alignment horizontal="left" vertical="center"/>
    </xf>
    <xf numFmtId="0" fontId="9" fillId="5" borderId="19" xfId="0" applyFont="1" applyFill="1" applyBorder="1" applyAlignment="1">
      <alignment horizontal="left" vertical="center"/>
    </xf>
    <xf numFmtId="0" fontId="9" fillId="5" borderId="2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11" fillId="2" borderId="69" xfId="0" applyFont="1" applyFill="1" applyBorder="1">
      <alignment vertical="center"/>
    </xf>
    <xf numFmtId="0" fontId="11" fillId="2" borderId="0" xfId="0" applyFont="1" applyFill="1" applyAlignment="1">
      <alignment vertical="center" textRotation="45" wrapText="1"/>
    </xf>
    <xf numFmtId="0" fontId="11" fillId="2" borderId="5" xfId="0" applyFont="1" applyFill="1" applyBorder="1">
      <alignment vertical="center"/>
    </xf>
    <xf numFmtId="0" fontId="5" fillId="5" borderId="22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 textRotation="90"/>
    </xf>
    <xf numFmtId="0" fontId="1" fillId="6" borderId="3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textRotation="90"/>
    </xf>
    <xf numFmtId="0" fontId="6" fillId="5" borderId="70" xfId="0" applyFont="1" applyFill="1" applyBorder="1" applyAlignment="1">
      <alignment horizontal="center" vertical="center" textRotation="90"/>
    </xf>
    <xf numFmtId="0" fontId="6" fillId="5" borderId="20" xfId="0" applyFont="1" applyFill="1" applyBorder="1" applyAlignment="1">
      <alignment horizontal="center" vertical="center" textRotation="90"/>
    </xf>
    <xf numFmtId="0" fontId="0" fillId="2" borderId="3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5" borderId="7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9" fontId="10" fillId="5" borderId="70" xfId="44" applyFont="1" applyFill="1" applyBorder="1" applyAlignment="1">
      <alignment horizontal="center" vertical="center"/>
    </xf>
    <xf numFmtId="9" fontId="10" fillId="5" borderId="20" xfId="44" applyFont="1" applyFill="1" applyBorder="1" applyAlignment="1">
      <alignment horizontal="center" vertical="center"/>
    </xf>
    <xf numFmtId="0" fontId="0" fillId="2" borderId="34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71" xfId="0" applyFill="1" applyBorder="1">
      <alignment vertical="center"/>
    </xf>
    <xf numFmtId="0" fontId="0" fillId="2" borderId="68" xfId="0" applyFill="1" applyBorder="1">
      <alignment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9" fillId="5" borderId="39" xfId="0" applyFont="1" applyFill="1" applyBorder="1" applyAlignment="1">
      <alignment horizontal="left" vertical="center"/>
    </xf>
    <xf numFmtId="9" fontId="10" fillId="5" borderId="19" xfId="44" applyFont="1" applyFill="1" applyBorder="1" applyAlignment="1">
      <alignment horizontal="center" vertical="center"/>
    </xf>
    <xf numFmtId="9" fontId="10" fillId="5" borderId="29" xfId="44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9" fontId="8" fillId="2" borderId="10" xfId="44" applyFont="1" applyFill="1" applyBorder="1" applyAlignment="1">
      <alignment horizontal="center" vertical="center"/>
    </xf>
    <xf numFmtId="9" fontId="8" fillId="2" borderId="27" xfId="44" applyFont="1" applyFill="1" applyBorder="1" applyAlignment="1">
      <alignment horizontal="center" vertical="center"/>
    </xf>
    <xf numFmtId="0" fontId="0" fillId="5" borderId="72" xfId="0" applyFill="1" applyBorder="1" applyAlignment="1">
      <alignment horizontal="center" vertical="center"/>
    </xf>
    <xf numFmtId="9" fontId="8" fillId="2" borderId="44" xfId="44" applyFont="1" applyFill="1" applyBorder="1" applyAlignment="1">
      <alignment horizontal="center" vertical="center"/>
    </xf>
    <xf numFmtId="9" fontId="8" fillId="2" borderId="45" xfId="44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9" fontId="8" fillId="5" borderId="40" xfId="44" applyFont="1" applyFill="1" applyBorder="1" applyAlignment="1">
      <alignment horizontal="center" vertical="center"/>
    </xf>
    <xf numFmtId="9" fontId="8" fillId="5" borderId="41" xfId="44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3" xfId="0" applyFont="1" applyFill="1" applyBorder="1">
      <alignment vertical="center"/>
    </xf>
    <xf numFmtId="0" fontId="6" fillId="5" borderId="28" xfId="0" applyFont="1" applyFill="1" applyBorder="1" applyAlignment="1">
      <alignment horizontal="center" vertical="center" textRotation="90"/>
    </xf>
    <xf numFmtId="0" fontId="0" fillId="2" borderId="1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9" fontId="10" fillId="5" borderId="28" xfId="44" applyFont="1" applyFill="1" applyBorder="1" applyAlignment="1">
      <alignment horizontal="center" vertical="center"/>
    </xf>
    <xf numFmtId="9" fontId="10" fillId="5" borderId="39" xfId="44" applyFont="1" applyFill="1" applyBorder="1" applyAlignment="1">
      <alignment horizontal="center" vertical="center"/>
    </xf>
    <xf numFmtId="0" fontId="11" fillId="2" borderId="74" xfId="0" applyFont="1" applyFill="1" applyBorder="1">
      <alignment vertical="center"/>
    </xf>
    <xf numFmtId="0" fontId="6" fillId="5" borderId="28" xfId="0" applyFont="1" applyFill="1" applyBorder="1" applyAlignment="1">
      <alignment vertical="center" textRotation="90"/>
    </xf>
    <xf numFmtId="0" fontId="6" fillId="5" borderId="39" xfId="0" applyFont="1" applyFill="1" applyBorder="1" applyAlignment="1">
      <alignment horizontal="center" vertical="center" textRotation="90"/>
    </xf>
    <xf numFmtId="0" fontId="10" fillId="2" borderId="0" xfId="0" applyFont="1" applyFill="1" applyAlignment="1">
      <alignment horizontal="center" vertical="center"/>
    </xf>
    <xf numFmtId="0" fontId="10" fillId="2" borderId="0" xfId="44" applyNumberFormat="1" applyFont="1" applyFill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center" vertical="center"/>
    </xf>
    <xf numFmtId="0" fontId="0" fillId="2" borderId="69" xfId="0" applyFill="1" applyBorder="1">
      <alignment vertical="center"/>
    </xf>
    <xf numFmtId="0" fontId="0" fillId="2" borderId="74" xfId="0" applyFill="1" applyBorder="1">
      <alignment vertical="center"/>
    </xf>
    <xf numFmtId="0" fontId="0" fillId="2" borderId="30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1" fillId="6" borderId="7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vertical="center" textRotation="90"/>
    </xf>
    <xf numFmtId="0" fontId="6" fillId="5" borderId="19" xfId="0" applyFont="1" applyFill="1" applyBorder="1" applyAlignment="1">
      <alignment horizontal="center" vertical="center" textRotation="90"/>
    </xf>
    <xf numFmtId="0" fontId="6" fillId="5" borderId="29" xfId="0" applyFont="1" applyFill="1" applyBorder="1" applyAlignment="1">
      <alignment horizontal="center" vertical="center" textRotation="90"/>
    </xf>
    <xf numFmtId="0" fontId="0" fillId="2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5" borderId="78" xfId="0" applyFill="1" applyBorder="1" applyAlignment="1">
      <alignment horizontal="center" vertical="center"/>
    </xf>
    <xf numFmtId="9" fontId="10" fillId="5" borderId="78" xfId="44" applyFont="1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9" fontId="10" fillId="5" borderId="63" xfId="44" applyFont="1" applyFill="1" applyBorder="1" applyAlignment="1">
      <alignment horizontal="center" vertical="center"/>
    </xf>
    <xf numFmtId="9" fontId="8" fillId="2" borderId="38" xfId="44" applyFont="1" applyFill="1" applyBorder="1" applyAlignment="1">
      <alignment horizontal="center" vertical="center"/>
    </xf>
    <xf numFmtId="9" fontId="8" fillId="2" borderId="80" xfId="44" applyFont="1" applyFill="1" applyBorder="1" applyAlignment="1">
      <alignment horizontal="center" vertical="center"/>
    </xf>
    <xf numFmtId="0" fontId="1" fillId="6" borderId="55" xfId="0" applyFont="1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 wrapText="1"/>
    </xf>
    <xf numFmtId="0" fontId="1" fillId="6" borderId="7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77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 wrapText="1"/>
    </xf>
    <xf numFmtId="0" fontId="6" fillId="5" borderId="63" xfId="0" applyFont="1" applyFill="1" applyBorder="1" applyAlignment="1">
      <alignment horizontal="center" vertical="center" textRotation="90"/>
    </xf>
    <xf numFmtId="0" fontId="6" fillId="5" borderId="40" xfId="0" applyFont="1" applyFill="1" applyBorder="1" applyAlignment="1">
      <alignment horizontal="center" vertical="center"/>
    </xf>
    <xf numFmtId="0" fontId="6" fillId="5" borderId="75" xfId="0" applyFont="1" applyFill="1" applyBorder="1" applyAlignment="1">
      <alignment horizontal="center" vertical="center"/>
    </xf>
    <xf numFmtId="9" fontId="8" fillId="2" borderId="13" xfId="44" applyNumberFormat="1" applyFont="1" applyFill="1" applyBorder="1" applyAlignment="1">
      <alignment horizontal="center" vertical="center"/>
    </xf>
    <xf numFmtId="9" fontId="8" fillId="2" borderId="15" xfId="44" applyFont="1" applyFill="1" applyBorder="1" applyAlignment="1">
      <alignment horizontal="center" vertical="center"/>
    </xf>
    <xf numFmtId="9" fontId="8" fillId="2" borderId="16" xfId="44" applyFont="1" applyFill="1" applyBorder="1" applyAlignment="1">
      <alignment horizontal="center" vertical="center"/>
    </xf>
    <xf numFmtId="9" fontId="8" fillId="2" borderId="18" xfId="44" applyFont="1" applyFill="1" applyBorder="1" applyAlignment="1">
      <alignment horizontal="center" vertical="center"/>
    </xf>
    <xf numFmtId="9" fontId="8" fillId="2" borderId="19" xfId="44" applyFont="1" applyFill="1" applyBorder="1" applyAlignment="1">
      <alignment horizontal="center" vertical="center"/>
    </xf>
    <xf numFmtId="9" fontId="8" fillId="2" borderId="39" xfId="44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9" fontId="8" fillId="2" borderId="56" xfId="44" applyFont="1" applyFill="1" applyBorder="1" applyAlignment="1">
      <alignment horizontal="center" vertical="center"/>
    </xf>
    <xf numFmtId="9" fontId="8" fillId="5" borderId="49" xfId="44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2" borderId="31" xfId="0" applyFont="1" applyFill="1" applyBorder="1">
      <alignment vertical="center"/>
    </xf>
    <xf numFmtId="0" fontId="1" fillId="5" borderId="53" xfId="0" applyFont="1" applyFill="1" applyBorder="1" applyAlignment="1">
      <alignment horizontal="center" vertical="center" wrapText="1"/>
    </xf>
    <xf numFmtId="0" fontId="1" fillId="5" borderId="54" xfId="0" applyFont="1" applyFill="1" applyBorder="1" applyAlignment="1">
      <alignment horizontal="center" vertical="center" wrapText="1"/>
    </xf>
    <xf numFmtId="0" fontId="1" fillId="5" borderId="80" xfId="0" applyFont="1" applyFill="1" applyBorder="1" applyAlignment="1">
      <alignment horizontal="center" vertical="center" wrapText="1"/>
    </xf>
    <xf numFmtId="0" fontId="1" fillId="5" borderId="56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9" fontId="8" fillId="5" borderId="62" xfId="44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9" fontId="8" fillId="5" borderId="54" xfId="44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8" fillId="5" borderId="19" xfId="0" applyFont="1" applyFill="1" applyBorder="1" applyAlignment="1">
      <alignment horizontal="center" vertical="center"/>
    </xf>
    <xf numFmtId="9" fontId="8" fillId="5" borderId="63" xfId="44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0" fillId="2" borderId="6" xfId="0" applyFont="1" applyFill="1" applyBorder="1">
      <alignment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0" fillId="2" borderId="32" xfId="0" applyFont="1" applyFill="1" applyBorder="1">
      <alignment vertical="center"/>
    </xf>
    <xf numFmtId="0" fontId="6" fillId="5" borderId="38" xfId="0" applyFont="1" applyFill="1" applyBorder="1">
      <alignment vertical="center"/>
    </xf>
    <xf numFmtId="0" fontId="6" fillId="5" borderId="18" xfId="0" applyFont="1" applyFill="1" applyBorder="1">
      <alignment vertical="center"/>
    </xf>
    <xf numFmtId="0" fontId="6" fillId="5" borderId="39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0" fillId="5" borderId="34" xfId="0" applyFill="1" applyBorder="1">
      <alignment vertical="center"/>
    </xf>
    <xf numFmtId="0" fontId="0" fillId="5" borderId="71" xfId="0" applyFill="1" applyBorder="1">
      <alignment vertical="center"/>
    </xf>
    <xf numFmtId="0" fontId="0" fillId="5" borderId="68" xfId="0" applyFill="1" applyBorder="1">
      <alignment vertical="center"/>
    </xf>
    <xf numFmtId="0" fontId="6" fillId="5" borderId="68" xfId="0" applyFont="1" applyFill="1" applyBorder="1" applyAlignment="1">
      <alignment horizontal="center" vertical="center" textRotation="90"/>
    </xf>
    <xf numFmtId="0" fontId="6" fillId="5" borderId="72" xfId="0" applyFont="1" applyFill="1" applyBorder="1" applyAlignment="1">
      <alignment horizontal="center" vertical="center" textRotation="90"/>
    </xf>
    <xf numFmtId="0" fontId="0" fillId="2" borderId="2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9" fontId="0" fillId="2" borderId="23" xfId="44" applyFont="1" applyFill="1" applyBorder="1" applyAlignment="1">
      <alignment horizontal="center" vertical="center" wrapText="1"/>
    </xf>
    <xf numFmtId="9" fontId="0" fillId="2" borderId="3" xfId="44" applyFont="1" applyFill="1" applyBorder="1" applyAlignment="1">
      <alignment horizontal="center" vertical="center" wrapText="1"/>
    </xf>
    <xf numFmtId="9" fontId="0" fillId="2" borderId="6" xfId="44" applyFont="1" applyFill="1" applyBorder="1" applyAlignment="1">
      <alignment horizontal="center" vertical="center" wrapText="1"/>
    </xf>
    <xf numFmtId="9" fontId="0" fillId="2" borderId="7" xfId="44" applyFont="1" applyFill="1" applyBorder="1" applyAlignment="1">
      <alignment horizontal="center" vertical="center" wrapText="1"/>
    </xf>
    <xf numFmtId="9" fontId="0" fillId="2" borderId="42" xfId="44" applyFont="1" applyFill="1" applyBorder="1" applyAlignment="1">
      <alignment horizontal="center" vertical="center" wrapText="1"/>
    </xf>
    <xf numFmtId="9" fontId="0" fillId="2" borderId="43" xfId="44" applyFont="1" applyFill="1" applyBorder="1" applyAlignment="1">
      <alignment horizontal="center" vertical="center" wrapText="1"/>
    </xf>
    <xf numFmtId="0" fontId="6" fillId="5" borderId="57" xfId="0" applyFont="1" applyFill="1" applyBorder="1" applyAlignment="1">
      <alignment horizontal="center" vertical="center" textRotation="90"/>
    </xf>
    <xf numFmtId="0" fontId="0" fillId="5" borderId="81" xfId="0" applyFill="1" applyBorder="1" applyAlignment="1">
      <alignment horizontal="center" vertical="center"/>
    </xf>
    <xf numFmtId="0" fontId="0" fillId="5" borderId="82" xfId="0" applyFill="1" applyBorder="1" applyAlignment="1">
      <alignment horizontal="center" vertical="center"/>
    </xf>
    <xf numFmtId="0" fontId="6" fillId="5" borderId="57" xfId="0" applyFont="1" applyFill="1" applyBorder="1" applyAlignment="1">
      <alignment vertical="center" textRotation="90"/>
    </xf>
    <xf numFmtId="0" fontId="6" fillId="5" borderId="80" xfId="0" applyFont="1" applyFill="1" applyBorder="1" applyAlignment="1">
      <alignment horizontal="center" vertical="center" textRotation="90"/>
    </xf>
    <xf numFmtId="0" fontId="6" fillId="5" borderId="72" xfId="0" applyFont="1" applyFill="1" applyBorder="1" applyAlignment="1">
      <alignment vertical="center" textRotation="90"/>
    </xf>
    <xf numFmtId="0" fontId="6" fillId="5" borderId="44" xfId="0" applyFont="1" applyFill="1" applyBorder="1" applyAlignment="1">
      <alignment horizontal="center" vertical="center" textRotation="90"/>
    </xf>
    <xf numFmtId="0" fontId="6" fillId="5" borderId="45" xfId="0" applyFont="1" applyFill="1" applyBorder="1" applyAlignment="1">
      <alignment horizontal="center" vertical="center" textRotation="90"/>
    </xf>
    <xf numFmtId="0" fontId="0" fillId="5" borderId="32" xfId="0" applyFill="1" applyBorder="1" applyAlignment="1">
      <alignment horizontal="center" vertical="center"/>
    </xf>
    <xf numFmtId="0" fontId="0" fillId="5" borderId="6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6" fillId="5" borderId="56" xfId="0" applyFont="1" applyFill="1" applyBorder="1" applyAlignment="1">
      <alignment horizontal="center" vertical="center" textRotation="90"/>
    </xf>
    <xf numFmtId="0" fontId="6" fillId="5" borderId="66" xfId="0" applyFont="1" applyFill="1" applyBorder="1" applyAlignment="1">
      <alignment horizontal="center" vertical="center"/>
    </xf>
    <xf numFmtId="0" fontId="6" fillId="5" borderId="83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/>
    </xf>
    <xf numFmtId="9" fontId="0" fillId="2" borderId="10" xfId="44" applyFont="1" applyFill="1" applyBorder="1" applyAlignment="1">
      <alignment horizontal="center" vertical="center" wrapText="1"/>
    </xf>
    <xf numFmtId="9" fontId="0" fillId="2" borderId="53" xfId="44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9" fontId="0" fillId="2" borderId="16" xfId="44" applyFont="1" applyFill="1" applyBorder="1" applyAlignment="1">
      <alignment horizontal="center" vertical="center" wrapText="1"/>
    </xf>
    <xf numFmtId="9" fontId="0" fillId="2" borderId="54" xfId="44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 wrapText="1"/>
    </xf>
    <xf numFmtId="9" fontId="0" fillId="2" borderId="19" xfId="44" applyFont="1" applyFill="1" applyBorder="1" applyAlignment="1">
      <alignment horizontal="center" vertical="center" wrapText="1"/>
    </xf>
    <xf numFmtId="9" fontId="0" fillId="2" borderId="63" xfId="44" applyFont="1" applyFill="1" applyBorder="1" applyAlignment="1">
      <alignment horizontal="center" vertical="center" wrapText="1"/>
    </xf>
    <xf numFmtId="9" fontId="0" fillId="2" borderId="30" xfId="44" applyFont="1" applyFill="1" applyBorder="1" applyAlignment="1">
      <alignment horizontal="center" vertical="center" wrapText="1"/>
    </xf>
    <xf numFmtId="9" fontId="0" fillId="2" borderId="32" xfId="44" applyFont="1" applyFill="1" applyBorder="1" applyAlignment="1">
      <alignment horizontal="center" vertical="center" wrapText="1"/>
    </xf>
    <xf numFmtId="9" fontId="0" fillId="2" borderId="51" xfId="44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9" fontId="0" fillId="2" borderId="26" xfId="44" applyFont="1" applyFill="1" applyBorder="1" applyAlignment="1">
      <alignment horizontal="center" vertical="center" wrapText="1"/>
    </xf>
    <xf numFmtId="9" fontId="0" fillId="2" borderId="55" xfId="44" applyFont="1" applyFill="1" applyBorder="1" applyAlignment="1">
      <alignment horizontal="center" vertical="center" wrapText="1"/>
    </xf>
    <xf numFmtId="9" fontId="0" fillId="2" borderId="28" xfId="44" applyFont="1" applyFill="1" applyBorder="1" applyAlignment="1">
      <alignment horizontal="center" vertical="center" wrapText="1"/>
    </xf>
    <xf numFmtId="0" fontId="0" fillId="2" borderId="0" xfId="0" applyFont="1" applyFill="1" applyBorder="1" quotePrefix="1">
      <alignment vertical="center"/>
    </xf>
    <xf numFmtId="0" fontId="0" fillId="2" borderId="30" xfId="0" applyFont="1" applyFill="1" applyBorder="1" applyAlignment="1" quotePrefix="1">
      <alignment vertical="center"/>
    </xf>
    <xf numFmtId="0" fontId="0" fillId="2" borderId="31" xfId="0" applyFont="1" applyFill="1" applyBorder="1" quotePrefix="1">
      <alignment vertical="center"/>
    </xf>
    <xf numFmtId="0" fontId="0" fillId="2" borderId="32" xfId="0" applyFont="1" applyFill="1" applyBorder="1" quotePrefix="1">
      <alignment vertical="center"/>
    </xf>
    <xf numFmtId="0" fontId="0" fillId="2" borderId="7" xfId="0" applyFont="1" applyFill="1" applyBorder="1" quotePrefix="1">
      <alignment vertical="center"/>
    </xf>
    <xf numFmtId="0" fontId="0" fillId="2" borderId="30" xfId="0" applyFill="1" applyBorder="1" quotePrefix="1">
      <alignment vertical="center"/>
    </xf>
    <xf numFmtId="0" fontId="0" fillId="2" borderId="31" xfId="0" applyFill="1" applyBorder="1" quotePrefix="1">
      <alignment vertical="center"/>
    </xf>
    <xf numFmtId="0" fontId="0" fillId="2" borderId="32" xfId="0" applyFill="1" applyBorder="1" quotePrefix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Impactos do Modo de Falhas no Sistema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Graficos!$C$24</c:f>
              <c:strCache>
                <c:ptCount val="1"/>
                <c:pt idx="0">
                  <c:v>Impacto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Graficos!$B$25:$B$28</c:f>
              <c:strCache>
                <c:ptCount val="4"/>
                <c:pt idx="0">
                  <c:v>Communication failure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strCache>
            </c:strRef>
          </c:cat>
          <c:val>
            <c:numRef>
              <c:f>Graficos!$C$25:$C$28</c:f>
              <c:numCache>
                <c:formatCode>0%</c:formatCode>
                <c:ptCount val="4"/>
                <c:pt idx="0">
                  <c:v>0.764369246081115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792522"/>
        <c:axId val="419604445"/>
      </c:barChart>
      <c:catAx>
        <c:axId val="4307925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900000" spcFirstLastPara="0" vertOverflow="ellipsis" vert="horz" wrap="square" anchor="ctr" anchorCtr="1"/>
          <a:lstStyle/>
          <a:p>
            <a:pPr>
              <a:defRPr lang="pt-BR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604445"/>
        <c:crosses val="autoZero"/>
        <c:auto val="1"/>
        <c:lblAlgn val="ctr"/>
        <c:lblOffset val="100"/>
        <c:noMultiLvlLbl val="0"/>
      </c:catAx>
      <c:valAx>
        <c:axId val="4196044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079252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Importância </a:t>
            </a:r>
            <a:r>
              <a:rPr lang="pt-PT" altLang="pt-BR"/>
              <a:t>dos Requisitos para o Usuário</a:t>
            </a:r>
            <a:endParaRPr lang="pt-PT" alt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Graficos!$C$3</c:f>
              <c:strCache>
                <c:ptCount val="1"/>
                <c:pt idx="0">
                  <c:v>Importância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Graficos!$B$4:$B$15</c:f>
              <c:strCache>
                <c:ptCount val="12"/>
                <c:pt idx="0" c:formatCode="0%">
                  <c:v>0</c:v>
                </c:pt>
                <c:pt idx="1">
                  <c:v>Gateway</c:v>
                </c:pt>
                <c:pt idx="2">
                  <c:v>Manager system (data/ontology)</c:v>
                </c:pt>
                <c:pt idx="3">
                  <c:v>Integration Mediator</c:v>
                </c:pt>
                <c:pt idx="4">
                  <c:v>FTP Data Collector</c:v>
                </c:pt>
                <c:pt idx="5">
                  <c:v>System architecture redundancy </c:v>
                </c:pt>
                <c:pt idx="6">
                  <c:v>Suspicious data qualifier</c:v>
                </c:pt>
                <c:pt idx="7">
                  <c:v>Suspicious metadata qualifier</c:v>
                </c:pt>
                <c:pt idx="8">
                  <c:v>Device Power supply redundancy</c:v>
                </c:pt>
                <c:pt idx="9">
                  <c:v>Database</c:v>
                </c:pt>
                <c:pt idx="10">
                  <c:v>Device Impact sensor</c:v>
                </c:pt>
                <c:pt idx="11">
                  <c:v>Auto-update firmware</c:v>
                </c:pt>
              </c:strCache>
            </c:strRef>
          </c:cat>
          <c:val>
            <c:numRef>
              <c:f>Graficos!$C$4:$C$15</c:f>
              <c:numCache>
                <c:formatCode>0%</c:formatCode>
                <c:ptCount val="12"/>
                <c:pt idx="0">
                  <c:v>0.0571428571428571</c:v>
                </c:pt>
                <c:pt idx="1">
                  <c:v>0.20952380952381</c:v>
                </c:pt>
                <c:pt idx="2">
                  <c:v>0.0761904761904762</c:v>
                </c:pt>
                <c:pt idx="3">
                  <c:v>0.28</c:v>
                </c:pt>
                <c:pt idx="4">
                  <c:v>0.23047619047619</c:v>
                </c:pt>
                <c:pt idx="5">
                  <c:v>0.448648648648649</c:v>
                </c:pt>
                <c:pt idx="6">
                  <c:v>0.0486486486486487</c:v>
                </c:pt>
                <c:pt idx="7">
                  <c:v>0.0324324324324324</c:v>
                </c:pt>
                <c:pt idx="8">
                  <c:v>0.0540540540540541</c:v>
                </c:pt>
                <c:pt idx="9">
                  <c:v>0.146666666666667</c:v>
                </c:pt>
                <c:pt idx="10">
                  <c:v>0.00540540540540541</c:v>
                </c:pt>
                <c:pt idx="11">
                  <c:v>0.0216216216216216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339023"/>
        <c:axId val="846271077"/>
      </c:barChart>
      <c:catAx>
        <c:axId val="431339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60000" spcFirstLastPara="0" vertOverflow="ellipsis" vert="horz" wrap="square" anchor="ctr" anchorCtr="1"/>
          <a:lstStyle/>
          <a:p>
            <a:pPr>
              <a:defRPr lang="pt-BR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6271077"/>
        <c:crosses val="autoZero"/>
        <c:auto val="1"/>
        <c:lblAlgn val="ctr"/>
        <c:lblOffset val="100"/>
        <c:noMultiLvlLbl val="0"/>
      </c:catAx>
      <c:valAx>
        <c:axId val="8462710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133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Correlação </a:t>
            </a:r>
            <a:r>
              <a:rPr lang="pt-PT" altLang="pt-BR"/>
              <a:t>entre os Requisitos</a:t>
            </a:r>
            <a:endParaRPr lang="pt-PT" alt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Graficos!$C$45</c:f>
              <c:strCache>
                <c:ptCount val="1"/>
                <c:pt idx="0">
                  <c:v>Correlação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Graficos!$B$46:$B$57</c:f>
              <c:strCache>
                <c:ptCount val="12"/>
                <c:pt idx="0" c:formatCode="0%">
                  <c:v>0</c:v>
                </c:pt>
                <c:pt idx="1">
                  <c:v>Integration Mediator</c:v>
                </c:pt>
                <c:pt idx="2">
                  <c:v>Database</c:v>
                </c:pt>
                <c:pt idx="3">
                  <c:v>Manager system (data/ontology)</c:v>
                </c:pt>
                <c:pt idx="4">
                  <c:v>FTP Data Collector</c:v>
                </c:pt>
                <c:pt idx="5">
                  <c:v>System architecture redundancy </c:v>
                </c:pt>
                <c:pt idx="6">
                  <c:v>Suspicious metadata qualifier</c:v>
                </c:pt>
                <c:pt idx="7">
                  <c:v>Auto-update firmware</c:v>
                </c:pt>
                <c:pt idx="8">
                  <c:v>Suspicious data qualifier</c:v>
                </c:pt>
                <c:pt idx="9">
                  <c:v>Device Impact sensor</c:v>
                </c:pt>
                <c:pt idx="10">
                  <c:v>Device Power supply redundancy</c:v>
                </c:pt>
                <c:pt idx="11">
                  <c:v>Gateway</c:v>
                </c:pt>
              </c:strCache>
            </c:strRef>
          </c:cat>
          <c:val>
            <c:numRef>
              <c:f>Graficos!$C$46:$C$57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283441"/>
        <c:axId val="140819907"/>
      </c:barChart>
      <c:catAx>
        <c:axId val="73428344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60000" spcFirstLastPara="0" vertOverflow="ellipsis" vert="horz" wrap="square" anchor="ctr" anchorCtr="1"/>
          <a:lstStyle/>
          <a:p>
            <a:pPr>
              <a:defRPr lang="pt-BR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819907"/>
        <c:crosses val="autoZero"/>
        <c:auto val="1"/>
        <c:lblAlgn val="ctr"/>
        <c:lblOffset val="100"/>
        <c:noMultiLvlLbl val="0"/>
      </c:catAx>
      <c:valAx>
        <c:axId val="1408199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428344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107950</xdr:colOff>
      <xdr:row>9</xdr:row>
      <xdr:rowOff>39370</xdr:rowOff>
    </xdr:from>
    <xdr:to>
      <xdr:col>30</xdr:col>
      <xdr:colOff>1270</xdr:colOff>
      <xdr:row>14</xdr:row>
      <xdr:rowOff>13335</xdr:rowOff>
    </xdr:to>
    <xdr:sp>
      <xdr:nvSpPr>
        <xdr:cNvPr id="2" name="Retângulo 1"/>
        <xdr:cNvSpPr/>
      </xdr:nvSpPr>
      <xdr:spPr>
        <a:xfrm rot="19200000">
          <a:off x="890270" y="709295"/>
          <a:ext cx="1686560" cy="24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pt-BR" sz="900" b="1">
              <a:solidFill>
                <a:sysClr val="windowText" lastClr="000000"/>
              </a:solidFill>
            </a:rPr>
            <a:t>Correlação entre Requisitos</a:t>
          </a:r>
          <a:endParaRPr lang="pt-PT" altLang="pt-BR" sz="9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107950</xdr:colOff>
      <xdr:row>9</xdr:row>
      <xdr:rowOff>39370</xdr:rowOff>
    </xdr:from>
    <xdr:to>
      <xdr:col>30</xdr:col>
      <xdr:colOff>1270</xdr:colOff>
      <xdr:row>14</xdr:row>
      <xdr:rowOff>13335</xdr:rowOff>
    </xdr:to>
    <xdr:sp>
      <xdr:nvSpPr>
        <xdr:cNvPr id="2" name="Retângulo 1"/>
        <xdr:cNvSpPr/>
      </xdr:nvSpPr>
      <xdr:spPr>
        <a:xfrm rot="19200000">
          <a:off x="890270" y="709295"/>
          <a:ext cx="1686560" cy="24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pt-BR" sz="900" b="1">
              <a:solidFill>
                <a:sysClr val="windowText" lastClr="000000"/>
              </a:solidFill>
            </a:rPr>
            <a:t>Correlação entre Requisitos</a:t>
          </a:r>
          <a:endParaRPr lang="pt-PT" altLang="pt-BR" sz="9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454025</xdr:colOff>
      <xdr:row>23</xdr:row>
      <xdr:rowOff>12700</xdr:rowOff>
    </xdr:from>
    <xdr:to>
      <xdr:col>11</xdr:col>
      <xdr:colOff>149225</xdr:colOff>
      <xdr:row>41</xdr:row>
      <xdr:rowOff>12700</xdr:rowOff>
    </xdr:to>
    <xdr:graphicFrame>
      <xdr:nvGraphicFramePr>
        <xdr:cNvPr id="3" name="Gráfico 2"/>
        <xdr:cNvGraphicFramePr/>
      </xdr:nvGraphicFramePr>
      <xdr:xfrm>
        <a:off x="3521075" y="3517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549275</xdr:colOff>
      <xdr:row>1</xdr:row>
      <xdr:rowOff>69850</xdr:rowOff>
    </xdr:from>
    <xdr:to>
      <xdr:col>15</xdr:col>
      <xdr:colOff>405765</xdr:colOff>
      <xdr:row>23</xdr:row>
      <xdr:rowOff>88265</xdr:rowOff>
    </xdr:to>
    <xdr:graphicFrame>
      <xdr:nvGraphicFramePr>
        <xdr:cNvPr id="4" name="Gráfico 3"/>
        <xdr:cNvGraphicFramePr/>
      </xdr:nvGraphicFramePr>
      <xdr:xfrm>
        <a:off x="3616325" y="222250"/>
        <a:ext cx="7171690" cy="3371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482600</xdr:colOff>
      <xdr:row>43</xdr:row>
      <xdr:rowOff>12700</xdr:rowOff>
    </xdr:from>
    <xdr:to>
      <xdr:col>16</xdr:col>
      <xdr:colOff>310515</xdr:colOff>
      <xdr:row>65</xdr:row>
      <xdr:rowOff>21590</xdr:rowOff>
    </xdr:to>
    <xdr:graphicFrame>
      <xdr:nvGraphicFramePr>
        <xdr:cNvPr id="5" name="Gráfico 4"/>
        <xdr:cNvGraphicFramePr/>
      </xdr:nvGraphicFramePr>
      <xdr:xfrm>
        <a:off x="3549650" y="6565900"/>
        <a:ext cx="7752715" cy="3361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J68"/>
  <sheetViews>
    <sheetView zoomScale="141" zoomScaleNormal="141" topLeftCell="A23" workbookViewId="0">
      <selection activeCell="B50" sqref="B50:C53"/>
    </sheetView>
  </sheetViews>
  <sheetFormatPr defaultColWidth="9.14285714285714" defaultRowHeight="12"/>
  <cols>
    <col min="1" max="1" width="2.51428571428571" style="9" customWidth="1"/>
    <col min="2" max="4" width="4.60952380952381" style="9" customWidth="1"/>
    <col min="5" max="5" width="2.28571428571429" style="9" customWidth="1"/>
    <col min="6" max="53" width="0.8" style="9" customWidth="1"/>
    <col min="54" max="54" width="0.647619047619048" style="9" customWidth="1"/>
    <col min="55" max="58" width="4.17142857142857" style="9" customWidth="1"/>
    <col min="59" max="59" width="3.06666666666667" style="9" customWidth="1"/>
    <col min="60" max="60" width="3.57142857142857" style="9" customWidth="1"/>
    <col min="61" max="61" width="10.5714285714286" style="9" customWidth="1"/>
    <col min="62" max="16384" width="9.14285714285714" style="9"/>
  </cols>
  <sheetData>
    <row r="1" ht="18.75" spans="2:60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65"/>
    </row>
    <row r="2" ht="4.25" customHeight="1" spans="6:54"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ht="4.25" customHeight="1" spans="6:54"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302">
        <f>SUM(I27,K25,M23,O21,Q19,S17,U15,W13,Y11,AA9,AC7,AE9,AG11,AI13,AK15,AM17,AO19,AQ21,AS23,AU25,AW27,AS27,AQ25,AO23,AM21,AK19,AI17,AG15,AE13,AC11,AA13,AC15,AE17,AG19,AI21,AK23,AM25,AO27,AK27,AI25,AG23,AE21,AC19,AA17,Y15,W17,Y19,AA21,AC23,AE25,AG27,AC27,AA25,Y23,W21,U19,S21,U23,W25,Y27,U27,S25,Q23,O25,Q27,M27)</f>
        <v>0</v>
      </c>
      <c r="AD3" s="30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ht="4.25" customHeight="1" spans="6:54"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299"/>
      <c r="AB4" s="300"/>
      <c r="AC4" s="302"/>
      <c r="AD4" s="302"/>
      <c r="AE4" s="299"/>
      <c r="AF4" s="300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ht="4.25" customHeight="1" spans="6:54"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99"/>
      <c r="AA5" s="292" t="str">
        <f>IFERROR((SUM(AW27,AU25,AS23,AQ21,AO19,AM17,AK15,AI13,AG11,AE9,AC7)/AC3)*50,"")</f>
        <v/>
      </c>
      <c r="AB5" s="292"/>
      <c r="AC5" s="300"/>
      <c r="AD5" s="299"/>
      <c r="AE5" s="292" t="str">
        <f>IFERROR((SUM(I27,K25,M23,O21,Q19,S17,U15,W13,Y11,AA9,AC7)/AC3)*50,"")</f>
        <v/>
      </c>
      <c r="AF5" s="292"/>
      <c r="AG5" s="300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ht="4.25" customHeight="1" spans="4:55">
      <c r="D6" s="179"/>
      <c r="E6" s="179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9"/>
      <c r="Z6" s="289"/>
      <c r="AA6" s="292"/>
      <c r="AB6" s="292"/>
      <c r="AC6" s="229"/>
      <c r="AD6" s="289"/>
      <c r="AE6" s="292"/>
      <c r="AF6" s="292"/>
      <c r="AG6" s="229"/>
      <c r="AH6" s="289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179"/>
    </row>
    <row r="7" ht="4.25" customHeight="1" spans="4:55">
      <c r="D7" s="179"/>
      <c r="E7" s="179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9"/>
      <c r="Y7" s="292" t="str">
        <f>IFERROR((SUM(AA9,AC11,AE13,AG15,AI17,AK19,AM21,AO23,AQ25,AS27,AW27)/AC3)*50,"")</f>
        <v/>
      </c>
      <c r="Z7" s="292"/>
      <c r="AA7" s="289"/>
      <c r="AB7" s="229"/>
      <c r="AC7" s="279"/>
      <c r="AD7" s="279"/>
      <c r="AE7" s="289"/>
      <c r="AF7" s="229"/>
      <c r="AG7" s="292" t="str">
        <f>IFERROR((SUM(M27,O25,Q23,S21,U19,W17,Y15,AA13,AC11,AE9,I27)/AC3)*50,"")</f>
        <v/>
      </c>
      <c r="AH7" s="292"/>
      <c r="AI7" s="289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179"/>
    </row>
    <row r="8" ht="4.25" customHeight="1" spans="4:55">
      <c r="D8" s="179"/>
      <c r="E8" s="179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9"/>
      <c r="X8" s="289"/>
      <c r="Y8" s="292"/>
      <c r="Z8" s="292"/>
      <c r="AA8" s="229"/>
      <c r="AB8" s="228"/>
      <c r="AC8" s="279"/>
      <c r="AD8" s="279"/>
      <c r="AE8" s="228"/>
      <c r="AF8" s="289"/>
      <c r="AG8" s="292"/>
      <c r="AH8" s="292"/>
      <c r="AI8" s="229"/>
      <c r="AJ8" s="289"/>
      <c r="AK8" s="228"/>
      <c r="AL8" s="228"/>
      <c r="AM8" s="228"/>
      <c r="AN8" s="228"/>
      <c r="AO8" s="228"/>
      <c r="AP8" s="228"/>
      <c r="AQ8" s="228"/>
      <c r="AR8" s="228"/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179"/>
    </row>
    <row r="9" ht="4.25" customHeight="1" spans="4:55">
      <c r="D9" s="179"/>
      <c r="E9" s="179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9"/>
      <c r="W9" s="292" t="str">
        <f>IFERROR((SUM(Y11,AA13,AC15,AE17,AG19,AI21,AK23,AM25,AO27,AS27,AU25)/AC3)*50,"")</f>
        <v/>
      </c>
      <c r="X9" s="292"/>
      <c r="Y9" s="289"/>
      <c r="Z9" s="229"/>
      <c r="AA9" s="279"/>
      <c r="AB9" s="279"/>
      <c r="AC9" s="228"/>
      <c r="AD9" s="228"/>
      <c r="AE9" s="279"/>
      <c r="AF9" s="279"/>
      <c r="AG9" s="289"/>
      <c r="AH9" s="229"/>
      <c r="AI9" s="292" t="str">
        <f>IFERROR((SUM(Q27,S25,U23,W21,Y19,AA17,AC15,AE13,AG11,M27,K25)/AC3)*50,"")</f>
        <v/>
      </c>
      <c r="AJ9" s="292"/>
      <c r="AK9" s="289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179"/>
    </row>
    <row r="10" ht="4.25" customHeight="1" spans="4:55">
      <c r="D10" s="179"/>
      <c r="E10" s="179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9"/>
      <c r="V10" s="289"/>
      <c r="W10" s="292"/>
      <c r="X10" s="292"/>
      <c r="Y10" s="229"/>
      <c r="Z10" s="228"/>
      <c r="AA10" s="279"/>
      <c r="AB10" s="279"/>
      <c r="AC10" s="228"/>
      <c r="AD10" s="228"/>
      <c r="AE10" s="279"/>
      <c r="AF10" s="279"/>
      <c r="AG10" s="228"/>
      <c r="AH10" s="289"/>
      <c r="AI10" s="292"/>
      <c r="AJ10" s="292"/>
      <c r="AK10" s="229"/>
      <c r="AL10" s="289"/>
      <c r="AM10" s="228"/>
      <c r="AN10" s="228"/>
      <c r="AO10" s="228"/>
      <c r="AP10" s="228"/>
      <c r="AQ10" s="228"/>
      <c r="AR10" s="228"/>
      <c r="AS10" s="228"/>
      <c r="AT10" s="228"/>
      <c r="AU10" s="228"/>
      <c r="AV10" s="228"/>
      <c r="AW10" s="228"/>
      <c r="AX10" s="228"/>
      <c r="AY10" s="228"/>
      <c r="AZ10" s="228"/>
      <c r="BA10" s="228"/>
      <c r="BB10" s="228"/>
      <c r="BC10" s="179"/>
    </row>
    <row r="11" ht="4.25" customHeight="1" spans="4:55">
      <c r="D11" s="179"/>
      <c r="E11" s="179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9"/>
      <c r="U11" s="292" t="str">
        <f>IFERROR((SUM(W13,Y15,AA17,AC19,AE21,AG23,AI25,AK27,AO27,AQ25,AS23)/AC3)*50,"")</f>
        <v/>
      </c>
      <c r="V11" s="292"/>
      <c r="W11" s="289"/>
      <c r="X11" s="229"/>
      <c r="Y11" s="279"/>
      <c r="Z11" s="279"/>
      <c r="AA11" s="228"/>
      <c r="AB11" s="228"/>
      <c r="AC11" s="279"/>
      <c r="AD11" s="279"/>
      <c r="AE11" s="228"/>
      <c r="AF11" s="228"/>
      <c r="AG11" s="279"/>
      <c r="AH11" s="279"/>
      <c r="AI11" s="289"/>
      <c r="AJ11" s="229"/>
      <c r="AK11" s="292" t="str">
        <f>IFERROR((SUM(U27,W25,Y23,AA21,AC19,AE17,AG15,AI13,Q27,O25,M23)/AC3)*50,"")</f>
        <v/>
      </c>
      <c r="AL11" s="292"/>
      <c r="AM11" s="289"/>
      <c r="AN11" s="228"/>
      <c r="AO11" s="228"/>
      <c r="AP11" s="228"/>
      <c r="AQ11" s="228"/>
      <c r="AR11" s="228"/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179"/>
    </row>
    <row r="12" ht="4.25" customHeight="1" spans="4:55">
      <c r="D12" s="179"/>
      <c r="E12" s="179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9"/>
      <c r="T12" s="289"/>
      <c r="U12" s="292"/>
      <c r="V12" s="292"/>
      <c r="W12" s="229"/>
      <c r="X12" s="228"/>
      <c r="Y12" s="279"/>
      <c r="Z12" s="279"/>
      <c r="AA12" s="228"/>
      <c r="AB12" s="228"/>
      <c r="AC12" s="279"/>
      <c r="AD12" s="279"/>
      <c r="AE12" s="228"/>
      <c r="AF12" s="228"/>
      <c r="AG12" s="279"/>
      <c r="AH12" s="279"/>
      <c r="AI12" s="228"/>
      <c r="AJ12" s="289"/>
      <c r="AK12" s="292"/>
      <c r="AL12" s="292"/>
      <c r="AM12" s="229"/>
      <c r="AN12" s="289"/>
      <c r="AO12" s="228"/>
      <c r="AP12" s="228"/>
      <c r="AQ12" s="228"/>
      <c r="AR12" s="228"/>
      <c r="AS12" s="228"/>
      <c r="AT12" s="228"/>
      <c r="AU12" s="228"/>
      <c r="AV12" s="228"/>
      <c r="AW12" s="228"/>
      <c r="AX12" s="228"/>
      <c r="AY12" s="228"/>
      <c r="AZ12" s="228"/>
      <c r="BA12" s="228"/>
      <c r="BB12" s="228"/>
      <c r="BC12" s="179"/>
    </row>
    <row r="13" ht="4.25" customHeight="1" spans="4:55">
      <c r="D13" s="179"/>
      <c r="E13" s="179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9"/>
      <c r="S13" s="292" t="str">
        <f>IFERROR((SUM(U15,W17,Y19,AA21,AC23,AE25,AG27,AK27,AM25,AO23,AQ21)/AC3)*50,"")</f>
        <v/>
      </c>
      <c r="T13" s="292"/>
      <c r="U13" s="289"/>
      <c r="V13" s="229"/>
      <c r="W13" s="279"/>
      <c r="X13" s="279"/>
      <c r="Y13" s="228"/>
      <c r="Z13" s="228"/>
      <c r="AA13" s="279"/>
      <c r="AB13" s="279"/>
      <c r="AC13" s="228"/>
      <c r="AD13" s="228"/>
      <c r="AE13" s="279"/>
      <c r="AF13" s="279"/>
      <c r="AG13" s="228"/>
      <c r="AH13" s="228"/>
      <c r="AI13" s="279"/>
      <c r="AJ13" s="298"/>
      <c r="AK13" s="289"/>
      <c r="AL13" s="229"/>
      <c r="AM13" s="292" t="str">
        <f>IFERROR((SUM(AK15,AI17,AG19,AE21,AC23,AA25,Y27,U27,S25,Q23,O21)/AC3)*50,"")</f>
        <v/>
      </c>
      <c r="AN13" s="292"/>
      <c r="AO13" s="289"/>
      <c r="AP13" s="228"/>
      <c r="AQ13" s="228"/>
      <c r="AR13" s="228"/>
      <c r="AS13" s="228"/>
      <c r="AT13" s="228"/>
      <c r="AU13" s="228"/>
      <c r="AV13" s="228"/>
      <c r="AW13" s="228"/>
      <c r="AX13" s="228"/>
      <c r="AY13" s="228"/>
      <c r="AZ13" s="228"/>
      <c r="BA13" s="228"/>
      <c r="BB13" s="228"/>
      <c r="BC13" s="179"/>
    </row>
    <row r="14" ht="4.25" customHeight="1" spans="4:55">
      <c r="D14" s="179"/>
      <c r="E14" s="179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9"/>
      <c r="R14" s="289"/>
      <c r="S14" s="292"/>
      <c r="T14" s="292"/>
      <c r="U14" s="229"/>
      <c r="V14" s="228"/>
      <c r="W14" s="279"/>
      <c r="X14" s="279"/>
      <c r="Y14" s="228"/>
      <c r="Z14" s="228"/>
      <c r="AA14" s="279"/>
      <c r="AB14" s="279"/>
      <c r="AC14" s="228"/>
      <c r="AD14" s="228"/>
      <c r="AE14" s="279"/>
      <c r="AF14" s="279"/>
      <c r="AG14" s="228"/>
      <c r="AH14" s="228"/>
      <c r="AI14" s="279"/>
      <c r="AJ14" s="279"/>
      <c r="AK14" s="228"/>
      <c r="AL14" s="289"/>
      <c r="AM14" s="292"/>
      <c r="AN14" s="292"/>
      <c r="AO14" s="229"/>
      <c r="AP14" s="289"/>
      <c r="AQ14" s="228"/>
      <c r="AR14" s="228"/>
      <c r="AS14" s="228"/>
      <c r="AT14" s="228"/>
      <c r="AU14" s="228"/>
      <c r="AV14" s="228"/>
      <c r="AW14" s="228"/>
      <c r="AX14" s="228"/>
      <c r="AY14" s="228"/>
      <c r="AZ14" s="228"/>
      <c r="BA14" s="228"/>
      <c r="BB14" s="228"/>
      <c r="BC14" s="179"/>
    </row>
    <row r="15" ht="4.25" customHeight="1" spans="4:55">
      <c r="D15" s="179"/>
      <c r="E15" s="179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9"/>
      <c r="Q15" s="293" t="str">
        <f>IFERROR(((SUM(S17,U19,W21,Y23,AA25,AC27,AG27,AI25,AK23,AM21,AO19)/AC3))*50,"")</f>
        <v/>
      </c>
      <c r="R15" s="293"/>
      <c r="S15" s="289"/>
      <c r="T15" s="229"/>
      <c r="U15" s="279"/>
      <c r="V15" s="279"/>
      <c r="W15" s="228"/>
      <c r="X15" s="228"/>
      <c r="Y15" s="279"/>
      <c r="Z15" s="279"/>
      <c r="AA15" s="228"/>
      <c r="AB15" s="228"/>
      <c r="AC15" s="279"/>
      <c r="AD15" s="279"/>
      <c r="AE15" s="228"/>
      <c r="AF15" s="228"/>
      <c r="AG15" s="279"/>
      <c r="AH15" s="279"/>
      <c r="AI15" s="228"/>
      <c r="AJ15" s="228"/>
      <c r="AK15" s="279"/>
      <c r="AL15" s="279"/>
      <c r="AM15" s="289"/>
      <c r="AN15" s="229"/>
      <c r="AO15" s="292" t="str">
        <f>IFERROR((SUM(AC27,AE25,AG23,AI21,AK19,AM17,Y27,W25,U23,S21,Q19)/AC3)*50,"")</f>
        <v/>
      </c>
      <c r="AP15" s="292"/>
      <c r="AQ15" s="289"/>
      <c r="AR15" s="228"/>
      <c r="AS15" s="228"/>
      <c r="AT15" s="228"/>
      <c r="AU15" s="228"/>
      <c r="AV15" s="228"/>
      <c r="AW15" s="228"/>
      <c r="AX15" s="228"/>
      <c r="AY15" s="228"/>
      <c r="AZ15" s="228"/>
      <c r="BA15" s="228"/>
      <c r="BB15" s="228"/>
      <c r="BC15" s="179"/>
    </row>
    <row r="16" ht="4.25" customHeight="1" spans="4:55">
      <c r="D16" s="179"/>
      <c r="E16" s="179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89"/>
      <c r="Q16" s="293"/>
      <c r="R16" s="293"/>
      <c r="S16" s="229"/>
      <c r="T16" s="228"/>
      <c r="U16" s="279"/>
      <c r="V16" s="279"/>
      <c r="W16" s="228"/>
      <c r="X16" s="228"/>
      <c r="Y16" s="279"/>
      <c r="Z16" s="279"/>
      <c r="AA16" s="228"/>
      <c r="AB16" s="228"/>
      <c r="AC16" s="279"/>
      <c r="AD16" s="279"/>
      <c r="AE16" s="228"/>
      <c r="AF16" s="228"/>
      <c r="AG16" s="279"/>
      <c r="AH16" s="279"/>
      <c r="AI16" s="228"/>
      <c r="AJ16" s="228"/>
      <c r="AK16" s="279"/>
      <c r="AL16" s="279"/>
      <c r="AM16" s="228"/>
      <c r="AN16" s="289"/>
      <c r="AO16" s="292"/>
      <c r="AP16" s="292"/>
      <c r="AQ16" s="229"/>
      <c r="AR16" s="228"/>
      <c r="AS16" s="228"/>
      <c r="AT16" s="228"/>
      <c r="AU16" s="228"/>
      <c r="AV16" s="228"/>
      <c r="AW16" s="228"/>
      <c r="AX16" s="228"/>
      <c r="AY16" s="228"/>
      <c r="AZ16" s="228"/>
      <c r="BA16" s="228"/>
      <c r="BB16" s="228"/>
      <c r="BC16" s="179"/>
    </row>
    <row r="17" ht="4.25" customHeight="1" spans="4:55">
      <c r="D17" s="179"/>
      <c r="E17" s="179"/>
      <c r="F17" s="228"/>
      <c r="G17" s="228"/>
      <c r="H17" s="228"/>
      <c r="I17" s="228"/>
      <c r="J17" s="228"/>
      <c r="K17" s="228"/>
      <c r="L17" s="228"/>
      <c r="M17" s="228"/>
      <c r="N17" s="228"/>
      <c r="O17" s="228"/>
      <c r="P17" s="228"/>
      <c r="Q17" s="289"/>
      <c r="R17" s="229"/>
      <c r="S17" s="279"/>
      <c r="T17" s="279"/>
      <c r="U17" s="228"/>
      <c r="V17" s="228"/>
      <c r="W17" s="279"/>
      <c r="X17" s="279"/>
      <c r="Y17" s="228"/>
      <c r="Z17" s="228"/>
      <c r="AA17" s="279"/>
      <c r="AB17" s="279"/>
      <c r="AC17" s="228"/>
      <c r="AD17" s="228"/>
      <c r="AE17" s="279"/>
      <c r="AF17" s="279"/>
      <c r="AG17" s="228"/>
      <c r="AH17" s="228"/>
      <c r="AI17" s="279"/>
      <c r="AJ17" s="279"/>
      <c r="AK17" s="228"/>
      <c r="AL17" s="228"/>
      <c r="AM17" s="279"/>
      <c r="AN17" s="279"/>
      <c r="AO17" s="289"/>
      <c r="AP17" s="229"/>
      <c r="AQ17" s="228"/>
      <c r="AR17" s="228"/>
      <c r="AS17" s="228"/>
      <c r="AT17" s="228"/>
      <c r="AU17" s="228"/>
      <c r="AV17" s="228"/>
      <c r="AW17" s="228"/>
      <c r="AX17" s="228"/>
      <c r="AY17" s="228"/>
      <c r="AZ17" s="228"/>
      <c r="BA17" s="228"/>
      <c r="BB17" s="228"/>
      <c r="BC17" s="179"/>
    </row>
    <row r="18" ht="4.25" customHeight="1" spans="4:55">
      <c r="D18" s="179"/>
      <c r="E18" s="179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9"/>
      <c r="R18" s="228"/>
      <c r="S18" s="279"/>
      <c r="T18" s="279"/>
      <c r="U18" s="228"/>
      <c r="V18" s="228"/>
      <c r="W18" s="279"/>
      <c r="X18" s="279"/>
      <c r="Y18" s="228"/>
      <c r="Z18" s="228"/>
      <c r="AA18" s="279"/>
      <c r="AB18" s="279"/>
      <c r="AC18" s="228"/>
      <c r="AD18" s="228"/>
      <c r="AE18" s="279"/>
      <c r="AF18" s="279"/>
      <c r="AG18" s="228"/>
      <c r="AH18" s="228"/>
      <c r="AI18" s="279"/>
      <c r="AJ18" s="279"/>
      <c r="AK18" s="228"/>
      <c r="AL18" s="228"/>
      <c r="AM18" s="279"/>
      <c r="AN18" s="279"/>
      <c r="AO18" s="228"/>
      <c r="AP18" s="289"/>
      <c r="AQ18" s="228"/>
      <c r="AR18" s="228"/>
      <c r="AS18" s="228"/>
      <c r="AT18" s="228"/>
      <c r="AU18" s="228"/>
      <c r="AV18" s="228"/>
      <c r="AW18" s="228"/>
      <c r="AX18" s="228"/>
      <c r="AY18" s="228"/>
      <c r="AZ18" s="228"/>
      <c r="BA18" s="228"/>
      <c r="BB18" s="228"/>
      <c r="BC18" s="179"/>
    </row>
    <row r="19" ht="4.25" customHeight="1" spans="4:55">
      <c r="D19" s="179"/>
      <c r="E19" s="179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9"/>
      <c r="Q19" s="374" t="s">
        <v>1</v>
      </c>
      <c r="R19" s="374"/>
      <c r="S19" s="374"/>
      <c r="T19" s="374"/>
      <c r="U19" s="374"/>
      <c r="V19" s="374"/>
      <c r="W19" s="374"/>
      <c r="X19" s="374"/>
      <c r="Y19" s="374"/>
      <c r="Z19" s="374"/>
      <c r="AA19" s="374"/>
      <c r="AB19" s="374"/>
      <c r="AC19" s="374"/>
      <c r="AD19" s="374"/>
      <c r="AE19" s="374"/>
      <c r="AF19" s="374"/>
      <c r="AG19" s="374"/>
      <c r="AH19" s="374"/>
      <c r="AI19" s="374"/>
      <c r="AJ19" s="374"/>
      <c r="AK19" s="374"/>
      <c r="AL19" s="374"/>
      <c r="AM19" s="374"/>
      <c r="AN19" s="374"/>
      <c r="AO19" s="374"/>
      <c r="AP19" s="374"/>
      <c r="AQ19" s="289"/>
      <c r="AR19" s="228"/>
      <c r="AS19" s="228"/>
      <c r="AT19" s="228"/>
      <c r="AU19" s="228"/>
      <c r="AV19" s="228"/>
      <c r="AW19" s="228"/>
      <c r="AX19" s="228"/>
      <c r="AY19" s="228"/>
      <c r="AZ19" s="228"/>
      <c r="BA19" s="228"/>
      <c r="BB19" s="228"/>
      <c r="BC19" s="179"/>
    </row>
    <row r="20" ht="4.25" customHeight="1" spans="4:55">
      <c r="D20" s="179"/>
      <c r="E20" s="179"/>
      <c r="F20" s="228"/>
      <c r="G20" s="228"/>
      <c r="H20" s="228"/>
      <c r="I20" s="228"/>
      <c r="J20" s="228"/>
      <c r="K20" s="228"/>
      <c r="L20" s="228"/>
      <c r="M20" s="228"/>
      <c r="N20" s="228"/>
      <c r="O20" s="229"/>
      <c r="P20" s="228"/>
      <c r="Q20" s="374"/>
      <c r="R20" s="374"/>
      <c r="S20" s="374"/>
      <c r="T20" s="374"/>
      <c r="U20" s="374"/>
      <c r="V20" s="374"/>
      <c r="W20" s="374"/>
      <c r="X20" s="374"/>
      <c r="Y20" s="374"/>
      <c r="Z20" s="374"/>
      <c r="AA20" s="374"/>
      <c r="AB20" s="374"/>
      <c r="AC20" s="374"/>
      <c r="AD20" s="374"/>
      <c r="AE20" s="374"/>
      <c r="AF20" s="374"/>
      <c r="AG20" s="374"/>
      <c r="AH20" s="374"/>
      <c r="AI20" s="374"/>
      <c r="AJ20" s="374"/>
      <c r="AK20" s="374"/>
      <c r="AL20" s="374"/>
      <c r="AM20" s="374"/>
      <c r="AN20" s="374"/>
      <c r="AO20" s="374"/>
      <c r="AP20" s="374"/>
      <c r="AQ20" s="228"/>
      <c r="AR20" s="289"/>
      <c r="AS20" s="228"/>
      <c r="AT20" s="228"/>
      <c r="AU20" s="228"/>
      <c r="AV20" s="228"/>
      <c r="AW20" s="228"/>
      <c r="AX20" s="228"/>
      <c r="AY20" s="228"/>
      <c r="AZ20" s="228"/>
      <c r="BA20" s="228"/>
      <c r="BB20" s="228"/>
      <c r="BC20" s="179"/>
    </row>
    <row r="21" ht="4.25" customHeight="1" spans="4:55">
      <c r="D21" s="179"/>
      <c r="E21" s="179"/>
      <c r="F21" s="228"/>
      <c r="G21" s="228"/>
      <c r="H21" s="228"/>
      <c r="I21" s="228"/>
      <c r="J21" s="228"/>
      <c r="K21" s="228"/>
      <c r="L21" s="228"/>
      <c r="M21" s="228"/>
      <c r="N21" s="229"/>
      <c r="O21" s="279"/>
      <c r="P21" s="279"/>
      <c r="Q21" s="374"/>
      <c r="R21" s="374"/>
      <c r="S21" s="374"/>
      <c r="T21" s="374"/>
      <c r="U21" s="374"/>
      <c r="V21" s="374"/>
      <c r="W21" s="374"/>
      <c r="X21" s="374"/>
      <c r="Y21" s="374"/>
      <c r="Z21" s="374"/>
      <c r="AA21" s="374"/>
      <c r="AB21" s="374"/>
      <c r="AC21" s="374"/>
      <c r="AD21" s="374"/>
      <c r="AE21" s="374"/>
      <c r="AF21" s="374"/>
      <c r="AG21" s="374"/>
      <c r="AH21" s="374"/>
      <c r="AI21" s="374"/>
      <c r="AJ21" s="374"/>
      <c r="AK21" s="374"/>
      <c r="AL21" s="374"/>
      <c r="AM21" s="374"/>
      <c r="AN21" s="374"/>
      <c r="AO21" s="374"/>
      <c r="AP21" s="374"/>
      <c r="AQ21" s="279"/>
      <c r="AR21" s="279"/>
      <c r="AS21" s="289"/>
      <c r="AT21" s="228"/>
      <c r="AU21" s="228"/>
      <c r="AV21" s="228"/>
      <c r="AW21" s="228"/>
      <c r="AX21" s="228"/>
      <c r="AY21" s="228"/>
      <c r="AZ21" s="228"/>
      <c r="BA21" s="228"/>
      <c r="BB21" s="228"/>
      <c r="BC21" s="179"/>
    </row>
    <row r="22" ht="4.25" customHeight="1" spans="4:55">
      <c r="D22" s="179"/>
      <c r="E22" s="179"/>
      <c r="F22" s="228"/>
      <c r="G22" s="228"/>
      <c r="H22" s="228"/>
      <c r="I22" s="228"/>
      <c r="J22" s="228"/>
      <c r="K22" s="228"/>
      <c r="L22" s="228"/>
      <c r="M22" s="229"/>
      <c r="N22" s="228"/>
      <c r="O22" s="279"/>
      <c r="P22" s="279"/>
      <c r="Q22" s="374"/>
      <c r="R22" s="374"/>
      <c r="S22" s="374"/>
      <c r="T22" s="374"/>
      <c r="U22" s="374"/>
      <c r="V22" s="374"/>
      <c r="W22" s="374"/>
      <c r="X22" s="374"/>
      <c r="Y22" s="374"/>
      <c r="Z22" s="374"/>
      <c r="AA22" s="374"/>
      <c r="AB22" s="374"/>
      <c r="AC22" s="374"/>
      <c r="AD22" s="374"/>
      <c r="AE22" s="374"/>
      <c r="AF22" s="374"/>
      <c r="AG22" s="374"/>
      <c r="AH22" s="374"/>
      <c r="AI22" s="374"/>
      <c r="AJ22" s="374"/>
      <c r="AK22" s="374"/>
      <c r="AL22" s="374"/>
      <c r="AM22" s="374"/>
      <c r="AN22" s="374"/>
      <c r="AO22" s="374"/>
      <c r="AP22" s="374"/>
      <c r="AQ22" s="279"/>
      <c r="AR22" s="279"/>
      <c r="AS22" s="228"/>
      <c r="AT22" s="289"/>
      <c r="AU22" s="228"/>
      <c r="AV22" s="228"/>
      <c r="AW22" s="228"/>
      <c r="AX22" s="228"/>
      <c r="AY22" s="228"/>
      <c r="AZ22" s="228"/>
      <c r="BA22" s="228"/>
      <c r="BB22" s="228"/>
      <c r="BC22" s="179"/>
    </row>
    <row r="23" ht="4.25" customHeight="1" spans="4:55">
      <c r="D23" s="179"/>
      <c r="E23" s="179"/>
      <c r="F23" s="228"/>
      <c r="G23" s="228"/>
      <c r="H23" s="228"/>
      <c r="I23" s="228"/>
      <c r="J23" s="228"/>
      <c r="K23" s="228"/>
      <c r="L23" s="229"/>
      <c r="M23" s="279"/>
      <c r="N23" s="279"/>
      <c r="O23" s="228"/>
      <c r="P23" s="228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  <c r="AE23" s="374"/>
      <c r="AF23" s="374"/>
      <c r="AG23" s="374"/>
      <c r="AH23" s="374"/>
      <c r="AI23" s="374"/>
      <c r="AJ23" s="374"/>
      <c r="AK23" s="374"/>
      <c r="AL23" s="374"/>
      <c r="AM23" s="374"/>
      <c r="AN23" s="374"/>
      <c r="AO23" s="374"/>
      <c r="AP23" s="374"/>
      <c r="AQ23" s="228"/>
      <c r="AR23" s="228"/>
      <c r="AS23" s="279"/>
      <c r="AT23" s="279"/>
      <c r="AU23" s="289"/>
      <c r="AV23" s="228"/>
      <c r="AW23" s="228"/>
      <c r="AX23" s="228"/>
      <c r="AY23" s="228"/>
      <c r="AZ23" s="228"/>
      <c r="BA23" s="228"/>
      <c r="BB23" s="179"/>
      <c r="BC23" s="179"/>
    </row>
    <row r="24" ht="4.25" customHeight="1" spans="4:55">
      <c r="D24" s="179"/>
      <c r="E24" s="179"/>
      <c r="F24" s="228"/>
      <c r="G24" s="228"/>
      <c r="H24" s="228"/>
      <c r="I24" s="228"/>
      <c r="J24" s="228"/>
      <c r="K24" s="229"/>
      <c r="L24" s="228"/>
      <c r="M24" s="279"/>
      <c r="N24" s="279"/>
      <c r="O24" s="228"/>
      <c r="P24" s="228"/>
      <c r="Q24" s="374"/>
      <c r="R24" s="374"/>
      <c r="S24" s="374"/>
      <c r="T24" s="374"/>
      <c r="U24" s="374"/>
      <c r="V24" s="374"/>
      <c r="W24" s="374"/>
      <c r="X24" s="374"/>
      <c r="Y24" s="374"/>
      <c r="Z24" s="374"/>
      <c r="AA24" s="374"/>
      <c r="AB24" s="374"/>
      <c r="AC24" s="374"/>
      <c r="AD24" s="374"/>
      <c r="AE24" s="374"/>
      <c r="AF24" s="374"/>
      <c r="AG24" s="374"/>
      <c r="AH24" s="374"/>
      <c r="AI24" s="374"/>
      <c r="AJ24" s="374"/>
      <c r="AK24" s="374"/>
      <c r="AL24" s="374"/>
      <c r="AM24" s="374"/>
      <c r="AN24" s="374"/>
      <c r="AO24" s="374"/>
      <c r="AP24" s="374"/>
      <c r="AQ24" s="228"/>
      <c r="AR24" s="228"/>
      <c r="AS24" s="279"/>
      <c r="AT24" s="279"/>
      <c r="AU24" s="228"/>
      <c r="AV24" s="289"/>
      <c r="AW24" s="228"/>
      <c r="AX24" s="228"/>
      <c r="AY24" s="228"/>
      <c r="AZ24" s="228"/>
      <c r="BA24" s="228"/>
      <c r="BB24" s="179"/>
      <c r="BC24" s="179"/>
    </row>
    <row r="25" ht="4.25" customHeight="1" spans="4:55">
      <c r="D25" s="179"/>
      <c r="E25" s="179"/>
      <c r="F25" s="228"/>
      <c r="G25" s="228"/>
      <c r="H25" s="228"/>
      <c r="I25" s="228"/>
      <c r="J25" s="229"/>
      <c r="K25" s="279"/>
      <c r="L25" s="279"/>
      <c r="M25" s="228"/>
      <c r="N25" s="228"/>
      <c r="O25" s="279"/>
      <c r="P25" s="279"/>
      <c r="Q25" s="374"/>
      <c r="R25" s="374"/>
      <c r="S25" s="374"/>
      <c r="T25" s="374"/>
      <c r="U25" s="374"/>
      <c r="V25" s="374"/>
      <c r="W25" s="374"/>
      <c r="X25" s="374"/>
      <c r="Y25" s="374"/>
      <c r="Z25" s="374"/>
      <c r="AA25" s="374"/>
      <c r="AB25" s="374"/>
      <c r="AC25" s="374"/>
      <c r="AD25" s="374"/>
      <c r="AE25" s="374"/>
      <c r="AF25" s="374"/>
      <c r="AG25" s="374"/>
      <c r="AH25" s="374"/>
      <c r="AI25" s="374"/>
      <c r="AJ25" s="374"/>
      <c r="AK25" s="374"/>
      <c r="AL25" s="374"/>
      <c r="AM25" s="374"/>
      <c r="AN25" s="374"/>
      <c r="AO25" s="374"/>
      <c r="AP25" s="374"/>
      <c r="AQ25" s="279"/>
      <c r="AR25" s="279"/>
      <c r="AS25" s="228"/>
      <c r="AT25" s="228"/>
      <c r="AU25" s="279"/>
      <c r="AV25" s="279"/>
      <c r="AW25" s="289"/>
      <c r="AX25" s="228"/>
      <c r="AY25" s="228"/>
      <c r="AZ25" s="228"/>
      <c r="BA25" s="228"/>
      <c r="BB25" s="179"/>
      <c r="BC25" s="179"/>
    </row>
    <row r="26" ht="4.25" customHeight="1" spans="4:55">
      <c r="D26" s="179"/>
      <c r="E26" s="179"/>
      <c r="F26" s="228"/>
      <c r="G26" s="228"/>
      <c r="H26" s="228"/>
      <c r="I26" s="229"/>
      <c r="J26" s="228"/>
      <c r="K26" s="279"/>
      <c r="L26" s="279"/>
      <c r="M26" s="228"/>
      <c r="N26" s="228"/>
      <c r="O26" s="279"/>
      <c r="P26" s="279"/>
      <c r="Q26" s="374"/>
      <c r="R26" s="374"/>
      <c r="S26" s="374"/>
      <c r="T26" s="374"/>
      <c r="U26" s="374"/>
      <c r="V26" s="374"/>
      <c r="W26" s="374"/>
      <c r="X26" s="374"/>
      <c r="Y26" s="374"/>
      <c r="Z26" s="374"/>
      <c r="AA26" s="374"/>
      <c r="AB26" s="374"/>
      <c r="AC26" s="374"/>
      <c r="AD26" s="374"/>
      <c r="AE26" s="374"/>
      <c r="AF26" s="374"/>
      <c r="AG26" s="374"/>
      <c r="AH26" s="374"/>
      <c r="AI26" s="374"/>
      <c r="AJ26" s="374"/>
      <c r="AK26" s="374"/>
      <c r="AL26" s="374"/>
      <c r="AM26" s="374"/>
      <c r="AN26" s="374"/>
      <c r="AO26" s="374"/>
      <c r="AP26" s="374"/>
      <c r="AQ26" s="279"/>
      <c r="AR26" s="279"/>
      <c r="AS26" s="228"/>
      <c r="AT26" s="228"/>
      <c r="AU26" s="279"/>
      <c r="AV26" s="279"/>
      <c r="AW26" s="228"/>
      <c r="AX26" s="289"/>
      <c r="AY26" s="228"/>
      <c r="AZ26" s="228"/>
      <c r="BA26" s="228"/>
      <c r="BB26" s="179"/>
      <c r="BC26" s="179"/>
    </row>
    <row r="27" ht="4.25" customHeight="1" spans="4:55">
      <c r="D27" s="179"/>
      <c r="E27" s="179"/>
      <c r="F27" s="228"/>
      <c r="G27" s="228"/>
      <c r="H27" s="229"/>
      <c r="I27" s="279"/>
      <c r="J27" s="279"/>
      <c r="K27" s="228"/>
      <c r="L27" s="228"/>
      <c r="M27" s="279"/>
      <c r="N27" s="279"/>
      <c r="O27" s="228"/>
      <c r="P27" s="228"/>
      <c r="Q27" s="374"/>
      <c r="R27" s="374"/>
      <c r="S27" s="374"/>
      <c r="T27" s="374"/>
      <c r="U27" s="374"/>
      <c r="V27" s="374"/>
      <c r="W27" s="374"/>
      <c r="X27" s="374"/>
      <c r="Y27" s="374"/>
      <c r="Z27" s="374"/>
      <c r="AA27" s="374"/>
      <c r="AB27" s="374"/>
      <c r="AC27" s="374"/>
      <c r="AD27" s="374"/>
      <c r="AE27" s="374"/>
      <c r="AF27" s="374"/>
      <c r="AG27" s="374"/>
      <c r="AH27" s="374"/>
      <c r="AI27" s="374"/>
      <c r="AJ27" s="374"/>
      <c r="AK27" s="374"/>
      <c r="AL27" s="374"/>
      <c r="AM27" s="374"/>
      <c r="AN27" s="374"/>
      <c r="AO27" s="374"/>
      <c r="AP27" s="374"/>
      <c r="AQ27" s="228"/>
      <c r="AR27" s="228"/>
      <c r="AS27" s="279"/>
      <c r="AT27" s="279"/>
      <c r="AU27" s="228"/>
      <c r="AV27" s="228"/>
      <c r="AW27" s="279"/>
      <c r="AX27" s="279"/>
      <c r="AY27" s="289"/>
      <c r="AZ27" s="228"/>
      <c r="BA27" s="228"/>
      <c r="BB27" s="179"/>
      <c r="BC27" s="179"/>
    </row>
    <row r="28" ht="4.25" customHeight="1" spans="4:55">
      <c r="D28" s="179"/>
      <c r="E28" s="230"/>
      <c r="F28" s="228"/>
      <c r="G28" s="229"/>
      <c r="H28" s="228"/>
      <c r="I28" s="279"/>
      <c r="J28" s="279"/>
      <c r="K28" s="228"/>
      <c r="L28" s="228"/>
      <c r="M28" s="279"/>
      <c r="N28" s="279"/>
      <c r="O28" s="228"/>
      <c r="P28" s="228"/>
      <c r="Q28" s="374"/>
      <c r="R28" s="374"/>
      <c r="S28" s="374"/>
      <c r="T28" s="374"/>
      <c r="U28" s="374"/>
      <c r="V28" s="374"/>
      <c r="W28" s="374"/>
      <c r="X28" s="374"/>
      <c r="Y28" s="374"/>
      <c r="Z28" s="374"/>
      <c r="AA28" s="374"/>
      <c r="AB28" s="374"/>
      <c r="AC28" s="374"/>
      <c r="AD28" s="374"/>
      <c r="AE28" s="374"/>
      <c r="AF28" s="374"/>
      <c r="AG28" s="374"/>
      <c r="AH28" s="374"/>
      <c r="AI28" s="374"/>
      <c r="AJ28" s="374"/>
      <c r="AK28" s="374"/>
      <c r="AL28" s="374"/>
      <c r="AM28" s="374"/>
      <c r="AN28" s="374"/>
      <c r="AO28" s="374"/>
      <c r="AP28" s="374"/>
      <c r="AQ28" s="228"/>
      <c r="AR28" s="228"/>
      <c r="AS28" s="279"/>
      <c r="AT28" s="279"/>
      <c r="AU28" s="228"/>
      <c r="AV28" s="228"/>
      <c r="AW28" s="279"/>
      <c r="AX28" s="279"/>
      <c r="AY28" s="228"/>
      <c r="AZ28" s="289"/>
      <c r="BA28" s="228"/>
      <c r="BB28" s="179"/>
      <c r="BC28" s="179"/>
    </row>
    <row r="29" ht="4.25" customHeight="1" spans="4:55">
      <c r="D29" s="179"/>
      <c r="E29" s="179"/>
      <c r="F29" s="229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374"/>
      <c r="R29" s="374"/>
      <c r="S29" s="374"/>
      <c r="T29" s="374"/>
      <c r="U29" s="374"/>
      <c r="V29" s="374"/>
      <c r="W29" s="374"/>
      <c r="X29" s="374"/>
      <c r="Y29" s="374"/>
      <c r="Z29" s="374"/>
      <c r="AA29" s="374"/>
      <c r="AB29" s="374"/>
      <c r="AC29" s="374"/>
      <c r="AD29" s="374"/>
      <c r="AE29" s="374"/>
      <c r="AF29" s="374"/>
      <c r="AG29" s="374"/>
      <c r="AH29" s="374"/>
      <c r="AI29" s="374"/>
      <c r="AJ29" s="374"/>
      <c r="AK29" s="374"/>
      <c r="AL29" s="374"/>
      <c r="AM29" s="374"/>
      <c r="AN29" s="374"/>
      <c r="AO29" s="374"/>
      <c r="AP29" s="374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89"/>
      <c r="BB29" s="228"/>
      <c r="BC29" s="179"/>
    </row>
    <row r="30" ht="11" customHeight="1" spans="2:58">
      <c r="B30" s="180" t="s">
        <v>2</v>
      </c>
      <c r="C30" s="181"/>
      <c r="D30" s="181"/>
      <c r="E30" s="232"/>
      <c r="F30" s="233"/>
      <c r="G30" s="234"/>
      <c r="H30" s="234"/>
      <c r="I30" s="234"/>
      <c r="J30" s="234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4"/>
      <c r="Y30" s="234"/>
      <c r="Z30" s="234"/>
      <c r="AA30" s="234"/>
      <c r="AB30" s="234"/>
      <c r="AC30" s="303"/>
      <c r="AD30" s="233"/>
      <c r="AE30" s="234"/>
      <c r="AF30" s="234"/>
      <c r="AG30" s="234"/>
      <c r="AH30" s="234"/>
      <c r="AI30" s="234"/>
      <c r="AJ30" s="234"/>
      <c r="AK30" s="234"/>
      <c r="AL30" s="234"/>
      <c r="AM30" s="234"/>
      <c r="AN30" s="234"/>
      <c r="AO30" s="234"/>
      <c r="AP30" s="234"/>
      <c r="AQ30" s="234"/>
      <c r="AR30" s="234"/>
      <c r="AS30" s="234"/>
      <c r="AT30" s="234"/>
      <c r="AU30" s="234"/>
      <c r="AV30" s="234"/>
      <c r="AW30" s="234"/>
      <c r="AX30" s="234"/>
      <c r="AY30" s="234"/>
      <c r="AZ30" s="234"/>
      <c r="BA30" s="323"/>
      <c r="BC30" s="216" t="s">
        <v>3</v>
      </c>
      <c r="BD30" s="324"/>
      <c r="BE30" s="217"/>
      <c r="BF30" s="346"/>
    </row>
    <row r="31" ht="16" customHeight="1" spans="2:58">
      <c r="B31" s="182"/>
      <c r="C31" s="183" t="s">
        <v>4</v>
      </c>
      <c r="D31" s="183"/>
      <c r="E31" s="235" t="s">
        <v>5</v>
      </c>
      <c r="F31" s="236" t="s">
        <v>6</v>
      </c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6" t="s">
        <v>7</v>
      </c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325"/>
      <c r="BC31" s="219"/>
      <c r="BD31" s="326"/>
      <c r="BE31" s="220"/>
      <c r="BF31" s="347"/>
    </row>
    <row r="32" ht="16" customHeight="1" spans="2:58">
      <c r="B32" s="184"/>
      <c r="C32" s="185"/>
      <c r="D32" s="186"/>
      <c r="E32" s="238"/>
      <c r="F32" s="239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94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304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322"/>
      <c r="AP32" s="294"/>
      <c r="AQ32" s="295"/>
      <c r="AR32" s="295"/>
      <c r="AS32" s="295"/>
      <c r="AT32" s="295"/>
      <c r="AU32" s="295"/>
      <c r="AV32" s="295"/>
      <c r="AW32" s="295"/>
      <c r="AX32" s="295"/>
      <c r="AY32" s="295"/>
      <c r="AZ32" s="295"/>
      <c r="BA32" s="327"/>
      <c r="BC32" s="222"/>
      <c r="BD32" s="328"/>
      <c r="BE32" s="348"/>
      <c r="BF32" s="349"/>
    </row>
    <row r="33" ht="16" customHeight="1" spans="2:61">
      <c r="B33" s="187" t="s">
        <v>8</v>
      </c>
      <c r="C33" s="188"/>
      <c r="D33" s="189"/>
      <c r="E33" s="238"/>
      <c r="F33" s="369"/>
      <c r="G33" s="370"/>
      <c r="H33" s="370"/>
      <c r="I33" s="390"/>
      <c r="J33" s="370"/>
      <c r="K33" s="370"/>
      <c r="L33" s="370"/>
      <c r="M33" s="393"/>
      <c r="N33" s="394"/>
      <c r="O33" s="370"/>
      <c r="P33" s="370"/>
      <c r="Q33" s="390"/>
      <c r="R33" s="370"/>
      <c r="S33" s="370"/>
      <c r="T33" s="370"/>
      <c r="U33" s="393"/>
      <c r="V33" s="394"/>
      <c r="W33" s="370"/>
      <c r="X33" s="370"/>
      <c r="Y33" s="390"/>
      <c r="Z33" s="370"/>
      <c r="AA33" s="370"/>
      <c r="AB33" s="370"/>
      <c r="AC33" s="395"/>
      <c r="AD33" s="396"/>
      <c r="AE33" s="397"/>
      <c r="AF33" s="397"/>
      <c r="AG33" s="397"/>
      <c r="AH33" s="397"/>
      <c r="AI33" s="397"/>
      <c r="AJ33" s="397"/>
      <c r="AK33" s="397"/>
      <c r="AL33" s="397"/>
      <c r="AM33" s="397"/>
      <c r="AN33" s="397"/>
      <c r="AO33" s="397"/>
      <c r="AP33" s="397"/>
      <c r="AQ33" s="397"/>
      <c r="AR33" s="397"/>
      <c r="AS33" s="397"/>
      <c r="AT33" s="397"/>
      <c r="AU33" s="397"/>
      <c r="AV33" s="397"/>
      <c r="AW33" s="397"/>
      <c r="AX33" s="397"/>
      <c r="AY33" s="397"/>
      <c r="AZ33" s="397"/>
      <c r="BA33" s="401"/>
      <c r="BC33" s="402" t="s">
        <v>9</v>
      </c>
      <c r="BD33" s="403" t="s">
        <v>10</v>
      </c>
      <c r="BE33" s="416" t="s">
        <v>11</v>
      </c>
      <c r="BF33" s="417"/>
      <c r="BI33" s="11"/>
    </row>
    <row r="34" spans="2:61">
      <c r="B34" s="190" t="s">
        <v>12</v>
      </c>
      <c r="C34" s="191"/>
      <c r="D34" s="362"/>
      <c r="E34" s="371" t="s">
        <v>13</v>
      </c>
      <c r="F34" s="372"/>
      <c r="G34" s="372"/>
      <c r="H34" s="372"/>
      <c r="I34" s="372"/>
      <c r="J34" s="372"/>
      <c r="K34" s="372"/>
      <c r="L34" s="372"/>
      <c r="M34" s="372"/>
      <c r="N34" s="372"/>
      <c r="O34" s="372"/>
      <c r="P34" s="372"/>
      <c r="Q34" s="372"/>
      <c r="R34" s="372"/>
      <c r="S34" s="372"/>
      <c r="T34" s="372"/>
      <c r="U34" s="372"/>
      <c r="V34" s="372"/>
      <c r="W34" s="372"/>
      <c r="X34" s="372"/>
      <c r="Y34" s="372"/>
      <c r="Z34" s="372"/>
      <c r="AA34" s="372"/>
      <c r="AB34" s="372"/>
      <c r="AC34" s="372"/>
      <c r="AD34" s="372"/>
      <c r="AE34" s="372"/>
      <c r="AF34" s="372"/>
      <c r="AG34" s="372"/>
      <c r="AH34" s="372"/>
      <c r="AI34" s="372"/>
      <c r="AJ34" s="372"/>
      <c r="AK34" s="372"/>
      <c r="AL34" s="372"/>
      <c r="AM34" s="372"/>
      <c r="AN34" s="372"/>
      <c r="AO34" s="372"/>
      <c r="AP34" s="372"/>
      <c r="AQ34" s="372"/>
      <c r="AR34" s="372"/>
      <c r="AS34" s="372"/>
      <c r="AT34" s="372"/>
      <c r="AU34" s="372"/>
      <c r="AV34" s="372"/>
      <c r="AW34" s="372"/>
      <c r="AX34" s="372"/>
      <c r="AY34" s="372"/>
      <c r="AZ34" s="372"/>
      <c r="BA34" s="404"/>
      <c r="BC34" s="405" t="s">
        <v>14</v>
      </c>
      <c r="BD34" s="406"/>
      <c r="BE34" s="418"/>
      <c r="BF34" s="406"/>
      <c r="BI34" s="11"/>
    </row>
    <row r="35" spans="2:62">
      <c r="B35" s="190"/>
      <c r="C35" s="193"/>
      <c r="D35" s="363"/>
      <c r="E35" s="373"/>
      <c r="F35" s="374"/>
      <c r="G35" s="374"/>
      <c r="H35" s="374"/>
      <c r="I35" s="374"/>
      <c r="J35" s="374"/>
      <c r="K35" s="374"/>
      <c r="L35" s="374"/>
      <c r="M35" s="374"/>
      <c r="N35" s="374"/>
      <c r="O35" s="374"/>
      <c r="P35" s="374"/>
      <c r="Q35" s="374"/>
      <c r="R35" s="374"/>
      <c r="S35" s="374"/>
      <c r="T35" s="374"/>
      <c r="U35" s="374"/>
      <c r="V35" s="374"/>
      <c r="W35" s="374"/>
      <c r="X35" s="374"/>
      <c r="Y35" s="374"/>
      <c r="Z35" s="374"/>
      <c r="AA35" s="374"/>
      <c r="AB35" s="374"/>
      <c r="AC35" s="374"/>
      <c r="AD35" s="374"/>
      <c r="AE35" s="374"/>
      <c r="AF35" s="374"/>
      <c r="AG35" s="374"/>
      <c r="AH35" s="374"/>
      <c r="AI35" s="374"/>
      <c r="AJ35" s="374"/>
      <c r="AK35" s="374"/>
      <c r="AL35" s="374"/>
      <c r="AM35" s="374"/>
      <c r="AN35" s="374"/>
      <c r="AO35" s="374"/>
      <c r="AP35" s="374"/>
      <c r="AQ35" s="374"/>
      <c r="AR35" s="374"/>
      <c r="AS35" s="374"/>
      <c r="AT35" s="374"/>
      <c r="AU35" s="374"/>
      <c r="AV35" s="374"/>
      <c r="AW35" s="374"/>
      <c r="AX35" s="374"/>
      <c r="AY35" s="374"/>
      <c r="AZ35" s="374"/>
      <c r="BA35" s="407"/>
      <c r="BC35" s="408"/>
      <c r="BD35" s="409"/>
      <c r="BE35" s="419"/>
      <c r="BF35" s="409"/>
      <c r="BI35" s="11"/>
      <c r="BJ35" s="166"/>
    </row>
    <row r="36" spans="2:61">
      <c r="B36" s="190"/>
      <c r="C36" s="193"/>
      <c r="D36" s="363"/>
      <c r="E36" s="373"/>
      <c r="F36" s="374"/>
      <c r="G36" s="374"/>
      <c r="H36" s="374"/>
      <c r="I36" s="374"/>
      <c r="J36" s="374"/>
      <c r="K36" s="374"/>
      <c r="L36" s="374"/>
      <c r="M36" s="374"/>
      <c r="N36" s="374"/>
      <c r="O36" s="374"/>
      <c r="P36" s="374"/>
      <c r="Q36" s="374"/>
      <c r="R36" s="374"/>
      <c r="S36" s="374"/>
      <c r="T36" s="374"/>
      <c r="U36" s="374"/>
      <c r="V36" s="374"/>
      <c r="W36" s="374"/>
      <c r="X36" s="374"/>
      <c r="Y36" s="374"/>
      <c r="Z36" s="374"/>
      <c r="AA36" s="374"/>
      <c r="AB36" s="374"/>
      <c r="AC36" s="374"/>
      <c r="AD36" s="374"/>
      <c r="AE36" s="374"/>
      <c r="AF36" s="374"/>
      <c r="AG36" s="374"/>
      <c r="AH36" s="374"/>
      <c r="AI36" s="374"/>
      <c r="AJ36" s="374"/>
      <c r="AK36" s="374"/>
      <c r="AL36" s="374"/>
      <c r="AM36" s="374"/>
      <c r="AN36" s="374"/>
      <c r="AO36" s="374"/>
      <c r="AP36" s="374"/>
      <c r="AQ36" s="374"/>
      <c r="AR36" s="374"/>
      <c r="AS36" s="374"/>
      <c r="AT36" s="374"/>
      <c r="AU36" s="374"/>
      <c r="AV36" s="374"/>
      <c r="AW36" s="374"/>
      <c r="AX36" s="374"/>
      <c r="AY36" s="374"/>
      <c r="AZ36" s="374"/>
      <c r="BA36" s="407"/>
      <c r="BC36" s="408"/>
      <c r="BD36" s="409"/>
      <c r="BE36" s="419"/>
      <c r="BF36" s="409"/>
      <c r="BH36" s="354"/>
      <c r="BI36" s="11"/>
    </row>
    <row r="37" spans="2:61">
      <c r="B37" s="190"/>
      <c r="C37" s="193"/>
      <c r="D37" s="363"/>
      <c r="E37" s="373"/>
      <c r="F37" s="374"/>
      <c r="G37" s="374"/>
      <c r="H37" s="374"/>
      <c r="I37" s="374"/>
      <c r="J37" s="374"/>
      <c r="K37" s="374"/>
      <c r="L37" s="374"/>
      <c r="M37" s="374"/>
      <c r="N37" s="374"/>
      <c r="O37" s="374"/>
      <c r="P37" s="374"/>
      <c r="Q37" s="374"/>
      <c r="R37" s="374"/>
      <c r="S37" s="374"/>
      <c r="T37" s="374"/>
      <c r="U37" s="374"/>
      <c r="V37" s="374"/>
      <c r="W37" s="374"/>
      <c r="X37" s="374"/>
      <c r="Y37" s="374"/>
      <c r="Z37" s="374"/>
      <c r="AA37" s="374"/>
      <c r="AB37" s="374"/>
      <c r="AC37" s="374"/>
      <c r="AD37" s="374"/>
      <c r="AE37" s="374"/>
      <c r="AF37" s="374"/>
      <c r="AG37" s="374"/>
      <c r="AH37" s="374"/>
      <c r="AI37" s="374"/>
      <c r="AJ37" s="374"/>
      <c r="AK37" s="374"/>
      <c r="AL37" s="374"/>
      <c r="AM37" s="374"/>
      <c r="AN37" s="374"/>
      <c r="AO37" s="374"/>
      <c r="AP37" s="374"/>
      <c r="AQ37" s="374"/>
      <c r="AR37" s="374"/>
      <c r="AS37" s="374"/>
      <c r="AT37" s="374"/>
      <c r="AU37" s="374"/>
      <c r="AV37" s="374"/>
      <c r="AW37" s="374"/>
      <c r="AX37" s="374"/>
      <c r="AY37" s="374"/>
      <c r="AZ37" s="374"/>
      <c r="BA37" s="407"/>
      <c r="BC37" s="408"/>
      <c r="BD37" s="409"/>
      <c r="BE37" s="419"/>
      <c r="BF37" s="409"/>
      <c r="BI37" s="11"/>
    </row>
    <row r="38" spans="2:61">
      <c r="B38" s="190"/>
      <c r="C38" s="193"/>
      <c r="D38" s="363"/>
      <c r="E38" s="373"/>
      <c r="F38" s="374"/>
      <c r="G38" s="374"/>
      <c r="H38" s="374"/>
      <c r="I38" s="374"/>
      <c r="J38" s="374"/>
      <c r="K38" s="374"/>
      <c r="L38" s="374"/>
      <c r="M38" s="374"/>
      <c r="N38" s="374"/>
      <c r="O38" s="374"/>
      <c r="P38" s="374"/>
      <c r="Q38" s="374"/>
      <c r="R38" s="374"/>
      <c r="S38" s="374"/>
      <c r="T38" s="374"/>
      <c r="U38" s="374"/>
      <c r="V38" s="374"/>
      <c r="W38" s="374"/>
      <c r="X38" s="374"/>
      <c r="Y38" s="374"/>
      <c r="Z38" s="374"/>
      <c r="AA38" s="374"/>
      <c r="AB38" s="374"/>
      <c r="AC38" s="374"/>
      <c r="AD38" s="374"/>
      <c r="AE38" s="374"/>
      <c r="AF38" s="374"/>
      <c r="AG38" s="374"/>
      <c r="AH38" s="374"/>
      <c r="AI38" s="374"/>
      <c r="AJ38" s="374"/>
      <c r="AK38" s="374"/>
      <c r="AL38" s="374"/>
      <c r="AM38" s="374"/>
      <c r="AN38" s="374"/>
      <c r="AO38" s="374"/>
      <c r="AP38" s="374"/>
      <c r="AQ38" s="374"/>
      <c r="AR38" s="374"/>
      <c r="AS38" s="374"/>
      <c r="AT38" s="374"/>
      <c r="AU38" s="374"/>
      <c r="AV38" s="374"/>
      <c r="AW38" s="374"/>
      <c r="AX38" s="374"/>
      <c r="AY38" s="374"/>
      <c r="AZ38" s="374"/>
      <c r="BA38" s="407"/>
      <c r="BC38" s="408"/>
      <c r="BD38" s="409"/>
      <c r="BE38" s="419"/>
      <c r="BF38" s="409"/>
      <c r="BI38" s="11"/>
    </row>
    <row r="39" ht="12.75" spans="2:61">
      <c r="B39" s="190"/>
      <c r="C39" s="195"/>
      <c r="D39" s="364"/>
      <c r="E39" s="373"/>
      <c r="F39" s="374"/>
      <c r="G39" s="374"/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4"/>
      <c r="S39" s="374"/>
      <c r="T39" s="374"/>
      <c r="U39" s="374"/>
      <c r="V39" s="374"/>
      <c r="W39" s="374"/>
      <c r="X39" s="374"/>
      <c r="Y39" s="374"/>
      <c r="Z39" s="374"/>
      <c r="AA39" s="374"/>
      <c r="AB39" s="374"/>
      <c r="AC39" s="374"/>
      <c r="AD39" s="374"/>
      <c r="AE39" s="374"/>
      <c r="AF39" s="374"/>
      <c r="AG39" s="374"/>
      <c r="AH39" s="374"/>
      <c r="AI39" s="374"/>
      <c r="AJ39" s="374"/>
      <c r="AK39" s="374"/>
      <c r="AL39" s="374"/>
      <c r="AM39" s="374"/>
      <c r="AN39" s="374"/>
      <c r="AO39" s="374"/>
      <c r="AP39" s="374"/>
      <c r="AQ39" s="374"/>
      <c r="AR39" s="374"/>
      <c r="AS39" s="374"/>
      <c r="AT39" s="374"/>
      <c r="AU39" s="374"/>
      <c r="AV39" s="374"/>
      <c r="AW39" s="374"/>
      <c r="AX39" s="374"/>
      <c r="AY39" s="374"/>
      <c r="AZ39" s="374"/>
      <c r="BA39" s="407"/>
      <c r="BC39" s="408"/>
      <c r="BD39" s="409"/>
      <c r="BE39" s="419"/>
      <c r="BF39" s="409"/>
      <c r="BI39" s="11"/>
    </row>
    <row r="40" spans="2:61">
      <c r="B40" s="190"/>
      <c r="C40" s="197"/>
      <c r="D40" s="365"/>
      <c r="E40" s="373"/>
      <c r="F40" s="374"/>
      <c r="G40" s="374"/>
      <c r="H40" s="374"/>
      <c r="I40" s="374"/>
      <c r="J40" s="374"/>
      <c r="K40" s="374"/>
      <c r="L40" s="374"/>
      <c r="M40" s="374"/>
      <c r="N40" s="374"/>
      <c r="O40" s="374"/>
      <c r="P40" s="374"/>
      <c r="Q40" s="374"/>
      <c r="R40" s="374"/>
      <c r="S40" s="374"/>
      <c r="T40" s="374"/>
      <c r="U40" s="374"/>
      <c r="V40" s="374"/>
      <c r="W40" s="374"/>
      <c r="X40" s="374"/>
      <c r="Y40" s="374"/>
      <c r="Z40" s="374"/>
      <c r="AA40" s="374"/>
      <c r="AB40" s="374"/>
      <c r="AC40" s="374"/>
      <c r="AD40" s="374"/>
      <c r="AE40" s="374"/>
      <c r="AF40" s="374"/>
      <c r="AG40" s="374"/>
      <c r="AH40" s="374"/>
      <c r="AI40" s="374"/>
      <c r="AJ40" s="374"/>
      <c r="AK40" s="374"/>
      <c r="AL40" s="374"/>
      <c r="AM40" s="374"/>
      <c r="AN40" s="374"/>
      <c r="AO40" s="374"/>
      <c r="AP40" s="374"/>
      <c r="AQ40" s="374"/>
      <c r="AR40" s="374"/>
      <c r="AS40" s="374"/>
      <c r="AT40" s="374"/>
      <c r="AU40" s="374"/>
      <c r="AV40" s="374"/>
      <c r="AW40" s="374"/>
      <c r="AX40" s="374"/>
      <c r="AY40" s="374"/>
      <c r="AZ40" s="374"/>
      <c r="BA40" s="407"/>
      <c r="BC40" s="408"/>
      <c r="BD40" s="409"/>
      <c r="BE40" s="419"/>
      <c r="BF40" s="409"/>
      <c r="BI40" s="11"/>
    </row>
    <row r="41" spans="2:61">
      <c r="B41" s="190"/>
      <c r="C41" s="197"/>
      <c r="D41" s="363"/>
      <c r="E41" s="373"/>
      <c r="F41" s="374"/>
      <c r="G41" s="374"/>
      <c r="H41" s="374"/>
      <c r="I41" s="374"/>
      <c r="J41" s="374"/>
      <c r="K41" s="374"/>
      <c r="L41" s="374"/>
      <c r="M41" s="374"/>
      <c r="N41" s="374"/>
      <c r="O41" s="374"/>
      <c r="P41" s="374"/>
      <c r="Q41" s="374"/>
      <c r="R41" s="374"/>
      <c r="S41" s="374"/>
      <c r="T41" s="374"/>
      <c r="U41" s="374"/>
      <c r="V41" s="374"/>
      <c r="W41" s="374"/>
      <c r="X41" s="374"/>
      <c r="Y41" s="374"/>
      <c r="Z41" s="374"/>
      <c r="AA41" s="374"/>
      <c r="AB41" s="374"/>
      <c r="AC41" s="374"/>
      <c r="AD41" s="374"/>
      <c r="AE41" s="374"/>
      <c r="AF41" s="374"/>
      <c r="AG41" s="374"/>
      <c r="AH41" s="374"/>
      <c r="AI41" s="374"/>
      <c r="AJ41" s="374"/>
      <c r="AK41" s="374"/>
      <c r="AL41" s="374"/>
      <c r="AM41" s="374"/>
      <c r="AN41" s="374"/>
      <c r="AO41" s="374"/>
      <c r="AP41" s="374"/>
      <c r="AQ41" s="374"/>
      <c r="AR41" s="374"/>
      <c r="AS41" s="374"/>
      <c r="AT41" s="374"/>
      <c r="AU41" s="374"/>
      <c r="AV41" s="374"/>
      <c r="AW41" s="374"/>
      <c r="AX41" s="374"/>
      <c r="AY41" s="374"/>
      <c r="AZ41" s="374"/>
      <c r="BA41" s="407"/>
      <c r="BC41" s="408"/>
      <c r="BD41" s="409"/>
      <c r="BE41" s="419"/>
      <c r="BF41" s="409"/>
      <c r="BH41" s="354"/>
      <c r="BI41" s="11"/>
    </row>
    <row r="42" spans="2:61">
      <c r="B42" s="190"/>
      <c r="C42" s="197"/>
      <c r="D42" s="363"/>
      <c r="E42" s="373"/>
      <c r="F42" s="374"/>
      <c r="G42" s="374"/>
      <c r="H42" s="374"/>
      <c r="I42" s="374"/>
      <c r="J42" s="374"/>
      <c r="K42" s="374"/>
      <c r="L42" s="374"/>
      <c r="M42" s="374"/>
      <c r="N42" s="374"/>
      <c r="O42" s="374"/>
      <c r="P42" s="374"/>
      <c r="Q42" s="374"/>
      <c r="R42" s="374"/>
      <c r="S42" s="374"/>
      <c r="T42" s="374"/>
      <c r="U42" s="374"/>
      <c r="V42" s="374"/>
      <c r="W42" s="374"/>
      <c r="X42" s="374"/>
      <c r="Y42" s="374"/>
      <c r="Z42" s="374"/>
      <c r="AA42" s="374"/>
      <c r="AB42" s="374"/>
      <c r="AC42" s="374"/>
      <c r="AD42" s="374"/>
      <c r="AE42" s="374"/>
      <c r="AF42" s="374"/>
      <c r="AG42" s="374"/>
      <c r="AH42" s="374"/>
      <c r="AI42" s="374"/>
      <c r="AJ42" s="374"/>
      <c r="AK42" s="374"/>
      <c r="AL42" s="374"/>
      <c r="AM42" s="374"/>
      <c r="AN42" s="374"/>
      <c r="AO42" s="374"/>
      <c r="AP42" s="374"/>
      <c r="AQ42" s="374"/>
      <c r="AR42" s="374"/>
      <c r="AS42" s="374"/>
      <c r="AT42" s="374"/>
      <c r="AU42" s="374"/>
      <c r="AV42" s="374"/>
      <c r="AW42" s="374"/>
      <c r="AX42" s="374"/>
      <c r="AY42" s="374"/>
      <c r="AZ42" s="374"/>
      <c r="BA42" s="407"/>
      <c r="BC42" s="408"/>
      <c r="BD42" s="409"/>
      <c r="BE42" s="419"/>
      <c r="BF42" s="409"/>
      <c r="BI42" s="11"/>
    </row>
    <row r="43" spans="2:61">
      <c r="B43" s="190"/>
      <c r="C43" s="197"/>
      <c r="D43" s="363"/>
      <c r="E43" s="373"/>
      <c r="F43" s="374"/>
      <c r="G43" s="374"/>
      <c r="H43" s="374"/>
      <c r="I43" s="374"/>
      <c r="J43" s="374"/>
      <c r="K43" s="374"/>
      <c r="L43" s="374"/>
      <c r="M43" s="374"/>
      <c r="N43" s="374"/>
      <c r="O43" s="374"/>
      <c r="P43" s="374"/>
      <c r="Q43" s="374"/>
      <c r="R43" s="374"/>
      <c r="S43" s="374"/>
      <c r="T43" s="374"/>
      <c r="U43" s="374"/>
      <c r="V43" s="374"/>
      <c r="W43" s="374"/>
      <c r="X43" s="374"/>
      <c r="Y43" s="374"/>
      <c r="Z43" s="374"/>
      <c r="AA43" s="374"/>
      <c r="AB43" s="374"/>
      <c r="AC43" s="374"/>
      <c r="AD43" s="374"/>
      <c r="AE43" s="374"/>
      <c r="AF43" s="374"/>
      <c r="AG43" s="374"/>
      <c r="AH43" s="374"/>
      <c r="AI43" s="374"/>
      <c r="AJ43" s="374"/>
      <c r="AK43" s="374"/>
      <c r="AL43" s="374"/>
      <c r="AM43" s="374"/>
      <c r="AN43" s="374"/>
      <c r="AO43" s="374"/>
      <c r="AP43" s="374"/>
      <c r="AQ43" s="374"/>
      <c r="AR43" s="374"/>
      <c r="AS43" s="374"/>
      <c r="AT43" s="374"/>
      <c r="AU43" s="374"/>
      <c r="AV43" s="374"/>
      <c r="AW43" s="374"/>
      <c r="AX43" s="374"/>
      <c r="AY43" s="374"/>
      <c r="AZ43" s="374"/>
      <c r="BA43" s="407"/>
      <c r="BC43" s="408"/>
      <c r="BD43" s="409"/>
      <c r="BE43" s="419"/>
      <c r="BF43" s="409"/>
      <c r="BI43" s="11"/>
    </row>
    <row r="44" spans="2:58">
      <c r="B44" s="190"/>
      <c r="C44" s="197"/>
      <c r="D44" s="363"/>
      <c r="E44" s="373"/>
      <c r="F44" s="374"/>
      <c r="G44" s="374"/>
      <c r="H44" s="374"/>
      <c r="I44" s="374"/>
      <c r="J44" s="374"/>
      <c r="K44" s="374"/>
      <c r="L44" s="374"/>
      <c r="M44" s="374"/>
      <c r="N44" s="374"/>
      <c r="O44" s="374"/>
      <c r="P44" s="374"/>
      <c r="Q44" s="374"/>
      <c r="R44" s="374"/>
      <c r="S44" s="374"/>
      <c r="T44" s="374"/>
      <c r="U44" s="374"/>
      <c r="V44" s="374"/>
      <c r="W44" s="374"/>
      <c r="X44" s="374"/>
      <c r="Y44" s="374"/>
      <c r="Z44" s="374"/>
      <c r="AA44" s="374"/>
      <c r="AB44" s="374"/>
      <c r="AC44" s="374"/>
      <c r="AD44" s="374"/>
      <c r="AE44" s="374"/>
      <c r="AF44" s="374"/>
      <c r="AG44" s="374"/>
      <c r="AH44" s="374"/>
      <c r="AI44" s="374"/>
      <c r="AJ44" s="374"/>
      <c r="AK44" s="374"/>
      <c r="AL44" s="374"/>
      <c r="AM44" s="374"/>
      <c r="AN44" s="374"/>
      <c r="AO44" s="374"/>
      <c r="AP44" s="374"/>
      <c r="AQ44" s="374"/>
      <c r="AR44" s="374"/>
      <c r="AS44" s="374"/>
      <c r="AT44" s="374"/>
      <c r="AU44" s="374"/>
      <c r="AV44" s="374"/>
      <c r="AW44" s="374"/>
      <c r="AX44" s="374"/>
      <c r="AY44" s="374"/>
      <c r="AZ44" s="374"/>
      <c r="BA44" s="407"/>
      <c r="BC44" s="408"/>
      <c r="BD44" s="409"/>
      <c r="BE44" s="419"/>
      <c r="BF44" s="409"/>
    </row>
    <row r="45" ht="12.75" spans="2:58">
      <c r="B45" s="199"/>
      <c r="C45" s="200"/>
      <c r="D45" s="364"/>
      <c r="E45" s="375"/>
      <c r="F45" s="376"/>
      <c r="G45" s="376"/>
      <c r="H45" s="376"/>
      <c r="I45" s="376"/>
      <c r="J45" s="376"/>
      <c r="K45" s="376"/>
      <c r="L45" s="376"/>
      <c r="M45" s="376"/>
      <c r="N45" s="376"/>
      <c r="O45" s="376"/>
      <c r="P45" s="376"/>
      <c r="Q45" s="376"/>
      <c r="R45" s="376"/>
      <c r="S45" s="376"/>
      <c r="T45" s="376"/>
      <c r="U45" s="376"/>
      <c r="V45" s="376"/>
      <c r="W45" s="376"/>
      <c r="X45" s="376"/>
      <c r="Y45" s="376"/>
      <c r="Z45" s="376"/>
      <c r="AA45" s="376"/>
      <c r="AB45" s="376"/>
      <c r="AC45" s="376"/>
      <c r="AD45" s="376"/>
      <c r="AE45" s="376"/>
      <c r="AF45" s="376"/>
      <c r="AG45" s="376"/>
      <c r="AH45" s="376"/>
      <c r="AI45" s="376"/>
      <c r="AJ45" s="376"/>
      <c r="AK45" s="376"/>
      <c r="AL45" s="376"/>
      <c r="AM45" s="376"/>
      <c r="AN45" s="376"/>
      <c r="AO45" s="376"/>
      <c r="AP45" s="376"/>
      <c r="AQ45" s="376"/>
      <c r="AR45" s="376"/>
      <c r="AS45" s="376"/>
      <c r="AT45" s="376"/>
      <c r="AU45" s="376"/>
      <c r="AV45" s="376"/>
      <c r="AW45" s="376"/>
      <c r="AX45" s="376"/>
      <c r="AY45" s="376"/>
      <c r="AZ45" s="376"/>
      <c r="BA45" s="410"/>
      <c r="BC45" s="411"/>
      <c r="BD45" s="412"/>
      <c r="BE45" s="420"/>
      <c r="BF45" s="412"/>
    </row>
    <row r="46" ht="12.75" spans="2:53">
      <c r="B46" s="201" t="s">
        <v>15</v>
      </c>
      <c r="C46" s="202"/>
      <c r="D46" s="202"/>
      <c r="E46" s="377"/>
      <c r="F46" s="378"/>
      <c r="G46" s="379"/>
      <c r="H46" s="379"/>
      <c r="I46" s="391"/>
      <c r="J46" s="392"/>
      <c r="K46" s="379"/>
      <c r="L46" s="379"/>
      <c r="M46" s="391"/>
      <c r="N46" s="392"/>
      <c r="O46" s="379"/>
      <c r="P46" s="379"/>
      <c r="Q46" s="391"/>
      <c r="R46" s="392"/>
      <c r="S46" s="379"/>
      <c r="T46" s="379"/>
      <c r="U46" s="391"/>
      <c r="V46" s="392"/>
      <c r="W46" s="379"/>
      <c r="X46" s="379"/>
      <c r="Y46" s="391"/>
      <c r="Z46" s="392"/>
      <c r="AA46" s="379"/>
      <c r="AB46" s="379"/>
      <c r="AC46" s="398"/>
      <c r="AD46" s="379"/>
      <c r="AE46" s="379"/>
      <c r="AF46" s="379"/>
      <c r="AG46" s="391"/>
      <c r="AH46" s="392"/>
      <c r="AI46" s="379"/>
      <c r="AJ46" s="379"/>
      <c r="AK46" s="391"/>
      <c r="AL46" s="392"/>
      <c r="AM46" s="379"/>
      <c r="AN46" s="379"/>
      <c r="AO46" s="391"/>
      <c r="AP46" s="392"/>
      <c r="AQ46" s="379"/>
      <c r="AR46" s="379"/>
      <c r="AS46" s="391"/>
      <c r="AT46" s="392"/>
      <c r="AU46" s="379"/>
      <c r="AV46" s="379"/>
      <c r="AW46" s="391"/>
      <c r="AX46" s="392"/>
      <c r="AY46" s="379"/>
      <c r="AZ46" s="379"/>
      <c r="BA46" s="398"/>
    </row>
    <row r="47" ht="12.75" spans="2:53">
      <c r="B47" s="201" t="s">
        <v>16</v>
      </c>
      <c r="C47" s="202"/>
      <c r="D47" s="202"/>
      <c r="E47" s="253"/>
      <c r="F47" s="256" t="str">
        <f>IFERROR(F46/SUM($F$46:$BA$46),"")</f>
        <v/>
      </c>
      <c r="G47" s="257"/>
      <c r="H47" s="257"/>
      <c r="I47" s="287"/>
      <c r="J47" s="288" t="str">
        <f>IFERROR(J46/SUM($F$46:$BA$46),"")</f>
        <v/>
      </c>
      <c r="K47" s="257"/>
      <c r="L47" s="257"/>
      <c r="M47" s="287"/>
      <c r="N47" s="288" t="str">
        <f>IFERROR(N46/SUM($F$46:$BA$46),"")</f>
        <v/>
      </c>
      <c r="O47" s="257"/>
      <c r="P47" s="257"/>
      <c r="Q47" s="287"/>
      <c r="R47" s="288" t="str">
        <f>IFERROR(R46/SUM($F$46:$BA$46),"")</f>
        <v/>
      </c>
      <c r="S47" s="257"/>
      <c r="T47" s="257"/>
      <c r="U47" s="287"/>
      <c r="V47" s="288" t="str">
        <f>IFERROR(V46/SUM($F$46:$BA$46),"")</f>
        <v/>
      </c>
      <c r="W47" s="257"/>
      <c r="X47" s="257"/>
      <c r="Y47" s="287"/>
      <c r="Z47" s="288" t="str">
        <f>IFERROR(Z46/SUM($F$46:$BA$46),"")</f>
        <v/>
      </c>
      <c r="AA47" s="257"/>
      <c r="AB47" s="257"/>
      <c r="AC47" s="313"/>
      <c r="AD47" s="257" t="str">
        <f>IFERROR(AD46/SUM($F$46:$BA$46),"")</f>
        <v/>
      </c>
      <c r="AE47" s="257"/>
      <c r="AF47" s="257"/>
      <c r="AG47" s="287"/>
      <c r="AH47" s="288" t="str">
        <f>IFERROR(AH46/SUM($F$46:$BA$46),"")</f>
        <v/>
      </c>
      <c r="AI47" s="257"/>
      <c r="AJ47" s="257"/>
      <c r="AK47" s="287"/>
      <c r="AL47" s="288" t="str">
        <f>IFERROR(AL46/SUM($F$46:$BA$46),"")</f>
        <v/>
      </c>
      <c r="AM47" s="257"/>
      <c r="AN47" s="257"/>
      <c r="AO47" s="287"/>
      <c r="AP47" s="288" t="str">
        <f>IFERROR(AP46/SUM($F$46:$BA$46),"")</f>
        <v/>
      </c>
      <c r="AQ47" s="257"/>
      <c r="AR47" s="257"/>
      <c r="AS47" s="287"/>
      <c r="AT47" s="288" t="str">
        <f>IFERROR(AT46/SUM($F$46:$BA$46),"")</f>
        <v/>
      </c>
      <c r="AU47" s="257"/>
      <c r="AV47" s="257"/>
      <c r="AW47" s="287"/>
      <c r="AX47" s="288" t="str">
        <f>IFERROR(AX46/SUM($F$46:$BA$46),"")</f>
        <v/>
      </c>
      <c r="AY47" s="257"/>
      <c r="AZ47" s="257"/>
      <c r="BA47" s="313"/>
    </row>
    <row r="48" ht="5" customHeight="1"/>
    <row r="49" ht="13" customHeight="1" spans="2:58">
      <c r="B49" s="203" t="s">
        <v>17</v>
      </c>
      <c r="C49" s="204"/>
      <c r="D49" s="204"/>
      <c r="E49" s="380"/>
      <c r="F49" s="380"/>
      <c r="G49" s="380"/>
      <c r="H49" s="380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80"/>
      <c r="AA49" s="380"/>
      <c r="AB49" s="380"/>
      <c r="AC49" s="380"/>
      <c r="AD49" s="380"/>
      <c r="AE49" s="380"/>
      <c r="AF49" s="380"/>
      <c r="AG49" s="380"/>
      <c r="AH49" s="380"/>
      <c r="AI49" s="380"/>
      <c r="AJ49" s="380"/>
      <c r="AK49" s="380"/>
      <c r="AL49" s="380"/>
      <c r="AM49" s="380"/>
      <c r="AN49" s="380"/>
      <c r="AO49" s="380"/>
      <c r="AP49" s="380"/>
      <c r="AQ49" s="380"/>
      <c r="AR49" s="380"/>
      <c r="AS49" s="380"/>
      <c r="AT49" s="380"/>
      <c r="AU49" s="380"/>
      <c r="AV49" s="380"/>
      <c r="AW49" s="380"/>
      <c r="AX49" s="380"/>
      <c r="AY49" s="380"/>
      <c r="AZ49" s="380"/>
      <c r="BA49" s="340"/>
      <c r="BC49" s="339" t="s">
        <v>18</v>
      </c>
      <c r="BD49" s="340"/>
      <c r="BE49" s="168"/>
      <c r="BF49" s="168"/>
    </row>
    <row r="50" spans="2:58">
      <c r="B50" s="205" t="s">
        <v>19</v>
      </c>
      <c r="C50" s="206"/>
      <c r="D50" s="366"/>
      <c r="E50" s="371" t="s">
        <v>20</v>
      </c>
      <c r="F50" s="372"/>
      <c r="G50" s="372"/>
      <c r="H50" s="372"/>
      <c r="I50" s="372"/>
      <c r="J50" s="372"/>
      <c r="K50" s="372"/>
      <c r="L50" s="372"/>
      <c r="M50" s="372"/>
      <c r="N50" s="372"/>
      <c r="O50" s="372"/>
      <c r="P50" s="372"/>
      <c r="Q50" s="372"/>
      <c r="R50" s="372"/>
      <c r="S50" s="372"/>
      <c r="T50" s="372"/>
      <c r="U50" s="372"/>
      <c r="V50" s="372"/>
      <c r="W50" s="372"/>
      <c r="X50" s="372"/>
      <c r="Y50" s="372"/>
      <c r="Z50" s="372"/>
      <c r="AA50" s="372"/>
      <c r="AB50" s="372"/>
      <c r="AC50" s="372"/>
      <c r="AD50" s="372"/>
      <c r="AE50" s="372"/>
      <c r="AF50" s="372"/>
      <c r="AG50" s="372"/>
      <c r="AH50" s="372"/>
      <c r="AI50" s="372"/>
      <c r="AJ50" s="372"/>
      <c r="AK50" s="372"/>
      <c r="AL50" s="372"/>
      <c r="AM50" s="372"/>
      <c r="AN50" s="372"/>
      <c r="AO50" s="372"/>
      <c r="AP50" s="372"/>
      <c r="AQ50" s="372"/>
      <c r="AR50" s="372"/>
      <c r="AS50" s="372"/>
      <c r="AT50" s="372"/>
      <c r="AU50" s="372"/>
      <c r="AV50" s="372"/>
      <c r="AW50" s="372"/>
      <c r="AX50" s="372"/>
      <c r="AY50" s="372"/>
      <c r="AZ50" s="372"/>
      <c r="BA50" s="404"/>
      <c r="BC50" s="156"/>
      <c r="BD50" s="171" t="str">
        <f t="shared" ref="BD50:BD53" si="0">IFERROR(BC50/(SUM($BC$50:$BC$53)),"")</f>
        <v/>
      </c>
      <c r="BE50" s="172"/>
      <c r="BF50" s="12"/>
    </row>
    <row r="51" spans="2:58">
      <c r="B51" s="208"/>
      <c r="C51" s="209"/>
      <c r="D51" s="367"/>
      <c r="E51" s="373"/>
      <c r="F51" s="374"/>
      <c r="G51" s="374"/>
      <c r="H51" s="374"/>
      <c r="I51" s="374"/>
      <c r="J51" s="374"/>
      <c r="K51" s="374"/>
      <c r="L51" s="374"/>
      <c r="M51" s="374"/>
      <c r="N51" s="374"/>
      <c r="O51" s="374"/>
      <c r="P51" s="374"/>
      <c r="Q51" s="374"/>
      <c r="R51" s="374"/>
      <c r="S51" s="374"/>
      <c r="T51" s="374"/>
      <c r="U51" s="374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374"/>
      <c r="AH51" s="374"/>
      <c r="AI51" s="374"/>
      <c r="AJ51" s="374"/>
      <c r="AK51" s="374"/>
      <c r="AL51" s="374"/>
      <c r="AM51" s="374"/>
      <c r="AN51" s="374"/>
      <c r="AO51" s="374"/>
      <c r="AP51" s="374"/>
      <c r="AQ51" s="374"/>
      <c r="AR51" s="374"/>
      <c r="AS51" s="374"/>
      <c r="AT51" s="374"/>
      <c r="AU51" s="374"/>
      <c r="AV51" s="374"/>
      <c r="AW51" s="374"/>
      <c r="AX51" s="374"/>
      <c r="AY51" s="374"/>
      <c r="AZ51" s="374"/>
      <c r="BA51" s="407"/>
      <c r="BC51" s="157"/>
      <c r="BD51" s="173" t="str">
        <f t="shared" si="0"/>
        <v/>
      </c>
      <c r="BE51" s="172"/>
      <c r="BF51" s="12"/>
    </row>
    <row r="52" spans="2:58">
      <c r="B52" s="208"/>
      <c r="C52" s="209"/>
      <c r="D52" s="367"/>
      <c r="E52" s="373"/>
      <c r="F52" s="374"/>
      <c r="G52" s="374"/>
      <c r="H52" s="374"/>
      <c r="I52" s="374"/>
      <c r="J52" s="374"/>
      <c r="K52" s="374"/>
      <c r="L52" s="374"/>
      <c r="M52" s="374"/>
      <c r="N52" s="374"/>
      <c r="O52" s="374"/>
      <c r="P52" s="374"/>
      <c r="Q52" s="374"/>
      <c r="R52" s="374"/>
      <c r="S52" s="374"/>
      <c r="T52" s="374"/>
      <c r="U52" s="374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374"/>
      <c r="AH52" s="374"/>
      <c r="AI52" s="374"/>
      <c r="AJ52" s="374"/>
      <c r="AK52" s="374"/>
      <c r="AL52" s="374"/>
      <c r="AM52" s="374"/>
      <c r="AN52" s="374"/>
      <c r="AO52" s="374"/>
      <c r="AP52" s="374"/>
      <c r="AQ52" s="374"/>
      <c r="AR52" s="374"/>
      <c r="AS52" s="374"/>
      <c r="AT52" s="374"/>
      <c r="AU52" s="374"/>
      <c r="AV52" s="374"/>
      <c r="AW52" s="374"/>
      <c r="AX52" s="374"/>
      <c r="AY52" s="374"/>
      <c r="AZ52" s="374"/>
      <c r="BA52" s="407"/>
      <c r="BC52" s="157"/>
      <c r="BD52" s="173" t="str">
        <f t="shared" si="0"/>
        <v/>
      </c>
      <c r="BE52" s="172"/>
      <c r="BF52" s="12"/>
    </row>
    <row r="53" ht="12.75" spans="2:58">
      <c r="B53" s="208"/>
      <c r="C53" s="209"/>
      <c r="D53" s="368"/>
      <c r="E53" s="375"/>
      <c r="F53" s="376"/>
      <c r="G53" s="376"/>
      <c r="H53" s="376"/>
      <c r="I53" s="376"/>
      <c r="J53" s="376"/>
      <c r="K53" s="376"/>
      <c r="L53" s="376"/>
      <c r="M53" s="376"/>
      <c r="N53" s="376"/>
      <c r="O53" s="376"/>
      <c r="P53" s="376"/>
      <c r="Q53" s="376"/>
      <c r="R53" s="376"/>
      <c r="S53" s="376"/>
      <c r="T53" s="376"/>
      <c r="U53" s="376"/>
      <c r="V53" s="376"/>
      <c r="W53" s="376"/>
      <c r="X53" s="376"/>
      <c r="Y53" s="376"/>
      <c r="Z53" s="376"/>
      <c r="AA53" s="376"/>
      <c r="AB53" s="376"/>
      <c r="AC53" s="376"/>
      <c r="AD53" s="376"/>
      <c r="AE53" s="376"/>
      <c r="AF53" s="376"/>
      <c r="AG53" s="376"/>
      <c r="AH53" s="376"/>
      <c r="AI53" s="376"/>
      <c r="AJ53" s="376"/>
      <c r="AK53" s="376"/>
      <c r="AL53" s="376"/>
      <c r="AM53" s="376"/>
      <c r="AN53" s="376"/>
      <c r="AO53" s="376"/>
      <c r="AP53" s="376"/>
      <c r="AQ53" s="376"/>
      <c r="AR53" s="376"/>
      <c r="AS53" s="376"/>
      <c r="AT53" s="376"/>
      <c r="AU53" s="376"/>
      <c r="AV53" s="376"/>
      <c r="AW53" s="376"/>
      <c r="AX53" s="376"/>
      <c r="AY53" s="376"/>
      <c r="AZ53" s="376"/>
      <c r="BA53" s="410"/>
      <c r="BC53" s="159"/>
      <c r="BD53" s="174" t="str">
        <f t="shared" si="0"/>
        <v/>
      </c>
      <c r="BE53" s="172"/>
      <c r="BF53" s="12"/>
    </row>
    <row r="54" spans="2:53">
      <c r="B54" s="212" t="s">
        <v>15</v>
      </c>
      <c r="C54" s="213"/>
      <c r="D54" s="213"/>
      <c r="E54" s="381"/>
      <c r="F54" s="382"/>
      <c r="G54" s="383"/>
      <c r="H54" s="383"/>
      <c r="I54" s="383"/>
      <c r="J54" s="383"/>
      <c r="K54" s="383"/>
      <c r="L54" s="383"/>
      <c r="M54" s="383"/>
      <c r="N54" s="383"/>
      <c r="O54" s="383"/>
      <c r="P54" s="383"/>
      <c r="Q54" s="383"/>
      <c r="R54" s="383"/>
      <c r="S54" s="383"/>
      <c r="T54" s="383"/>
      <c r="U54" s="383"/>
      <c r="V54" s="383"/>
      <c r="W54" s="383"/>
      <c r="X54" s="383"/>
      <c r="Y54" s="383"/>
      <c r="Z54" s="383"/>
      <c r="AA54" s="383"/>
      <c r="AB54" s="383"/>
      <c r="AC54" s="399"/>
      <c r="AD54" s="400"/>
      <c r="AE54" s="383"/>
      <c r="AF54" s="383"/>
      <c r="AG54" s="383"/>
      <c r="AH54" s="383"/>
      <c r="AI54" s="383"/>
      <c r="AJ54" s="383"/>
      <c r="AK54" s="383"/>
      <c r="AL54" s="383"/>
      <c r="AM54" s="383"/>
      <c r="AN54" s="383"/>
      <c r="AO54" s="383"/>
      <c r="AP54" s="383"/>
      <c r="AQ54" s="383"/>
      <c r="AR54" s="383"/>
      <c r="AS54" s="383"/>
      <c r="AT54" s="383"/>
      <c r="AU54" s="383"/>
      <c r="AV54" s="383"/>
      <c r="AW54" s="383"/>
      <c r="AX54" s="383"/>
      <c r="AY54" s="383"/>
      <c r="AZ54" s="383"/>
      <c r="BA54" s="399"/>
    </row>
    <row r="55" ht="12.75" spans="2:53">
      <c r="B55" s="214" t="s">
        <v>16</v>
      </c>
      <c r="C55" s="215"/>
      <c r="D55" s="215"/>
      <c r="E55" s="267"/>
      <c r="F55" s="268" t="str">
        <f>IFERROR(F54/SUM($F$54:$BA$54),"")</f>
        <v/>
      </c>
      <c r="G55" s="269"/>
      <c r="H55" s="269"/>
      <c r="I55" s="269"/>
      <c r="J55" s="269" t="str">
        <f>IFERROR(J54/SUM($F$54:$BA$54),"")</f>
        <v/>
      </c>
      <c r="K55" s="269"/>
      <c r="L55" s="269"/>
      <c r="M55" s="269"/>
      <c r="N55" s="269" t="str">
        <f>IFERROR(N54/SUM($F$54:$BA$54),"")</f>
        <v/>
      </c>
      <c r="O55" s="269"/>
      <c r="P55" s="269"/>
      <c r="Q55" s="269"/>
      <c r="R55" s="269" t="str">
        <f>IFERROR(R54/SUM($F$54:$BA$54),"")</f>
        <v/>
      </c>
      <c r="S55" s="269"/>
      <c r="T55" s="269"/>
      <c r="U55" s="269"/>
      <c r="V55" s="269" t="str">
        <f>IFERROR(V54/SUM($F$54:$BA$54),"")</f>
        <v/>
      </c>
      <c r="W55" s="269"/>
      <c r="X55" s="269"/>
      <c r="Y55" s="269"/>
      <c r="Z55" s="269" t="str">
        <f>IFERROR(Z54/SUM($F$54:$BA$54),"")</f>
        <v/>
      </c>
      <c r="AA55" s="269"/>
      <c r="AB55" s="269"/>
      <c r="AC55" s="319"/>
      <c r="AD55" s="287" t="str">
        <f>IFERROR(AD54/SUM($F$54:$BA$54),"")</f>
        <v/>
      </c>
      <c r="AE55" s="269"/>
      <c r="AF55" s="269"/>
      <c r="AG55" s="269"/>
      <c r="AH55" s="269" t="str">
        <f>IFERROR(AH54/SUM($F$54:$BA$54),"")</f>
        <v/>
      </c>
      <c r="AI55" s="269"/>
      <c r="AJ55" s="269"/>
      <c r="AK55" s="269"/>
      <c r="AL55" s="269" t="str">
        <f>IFERROR(AL54/SUM($F$54:$BA$54),"")</f>
        <v/>
      </c>
      <c r="AM55" s="269"/>
      <c r="AN55" s="269"/>
      <c r="AO55" s="269"/>
      <c r="AP55" s="269" t="str">
        <f>IFERROR(AP54/SUM($F$54:$BA$54),"")</f>
        <v/>
      </c>
      <c r="AQ55" s="269"/>
      <c r="AR55" s="269"/>
      <c r="AS55" s="269"/>
      <c r="AT55" s="269" t="str">
        <f>IFERROR(AT54/SUM($F$54:$BA$54),"")</f>
        <v/>
      </c>
      <c r="AU55" s="269"/>
      <c r="AV55" s="269"/>
      <c r="AW55" s="269"/>
      <c r="AX55" s="269" t="str">
        <f>IFERROR(AX54/SUM($F$54:$BA$54),"")</f>
        <v/>
      </c>
      <c r="AY55" s="269"/>
      <c r="AZ55" s="269"/>
      <c r="BA55" s="319"/>
    </row>
    <row r="56" ht="3" customHeight="1"/>
    <row r="57" spans="2:53">
      <c r="B57" s="216" t="s">
        <v>3</v>
      </c>
      <c r="C57" s="217"/>
      <c r="D57" s="218" t="s">
        <v>9</v>
      </c>
      <c r="E57" s="270"/>
      <c r="F57" s="384" t="s">
        <v>21</v>
      </c>
      <c r="G57" s="385"/>
      <c r="H57" s="385"/>
      <c r="I57" s="385"/>
      <c r="J57" s="385"/>
      <c r="K57" s="385"/>
      <c r="L57" s="385"/>
      <c r="M57" s="385"/>
      <c r="N57" s="385"/>
      <c r="O57" s="385"/>
      <c r="P57" s="385"/>
      <c r="Q57" s="385"/>
      <c r="R57" s="385"/>
      <c r="S57" s="385"/>
      <c r="T57" s="385"/>
      <c r="U57" s="385"/>
      <c r="V57" s="385"/>
      <c r="W57" s="385"/>
      <c r="X57" s="385"/>
      <c r="Y57" s="385"/>
      <c r="Z57" s="385"/>
      <c r="AA57" s="385"/>
      <c r="AB57" s="385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5"/>
      <c r="AW57" s="385"/>
      <c r="AX57" s="385"/>
      <c r="AY57" s="385"/>
      <c r="AZ57" s="385"/>
      <c r="BA57" s="413"/>
    </row>
    <row r="58" ht="12.75" spans="2:53">
      <c r="B58" s="219"/>
      <c r="C58" s="220"/>
      <c r="D58" s="221" t="s">
        <v>10</v>
      </c>
      <c r="E58" s="273"/>
      <c r="F58" s="386"/>
      <c r="G58" s="387"/>
      <c r="H58" s="387"/>
      <c r="I58" s="387"/>
      <c r="J58" s="387"/>
      <c r="K58" s="387"/>
      <c r="L58" s="387"/>
      <c r="M58" s="387"/>
      <c r="N58" s="387"/>
      <c r="O58" s="387"/>
      <c r="P58" s="387"/>
      <c r="Q58" s="387"/>
      <c r="R58" s="387"/>
      <c r="S58" s="387"/>
      <c r="T58" s="387"/>
      <c r="U58" s="387"/>
      <c r="V58" s="387"/>
      <c r="W58" s="387"/>
      <c r="X58" s="387"/>
      <c r="Y58" s="387"/>
      <c r="Z58" s="387"/>
      <c r="AA58" s="387"/>
      <c r="AB58" s="387"/>
      <c r="AC58" s="387"/>
      <c r="AD58" s="387"/>
      <c r="AE58" s="387"/>
      <c r="AF58" s="387"/>
      <c r="AG58" s="387"/>
      <c r="AH58" s="387"/>
      <c r="AI58" s="387"/>
      <c r="AJ58" s="387"/>
      <c r="AK58" s="387"/>
      <c r="AL58" s="387"/>
      <c r="AM58" s="387"/>
      <c r="AN58" s="387"/>
      <c r="AO58" s="387"/>
      <c r="AP58" s="387"/>
      <c r="AQ58" s="387"/>
      <c r="AR58" s="387"/>
      <c r="AS58" s="387"/>
      <c r="AT58" s="387"/>
      <c r="AU58" s="387"/>
      <c r="AV58" s="387"/>
      <c r="AW58" s="387"/>
      <c r="AX58" s="387"/>
      <c r="AY58" s="387"/>
      <c r="AZ58" s="387"/>
      <c r="BA58" s="414"/>
    </row>
    <row r="59" ht="12.75" spans="2:53">
      <c r="B59" s="222"/>
      <c r="C59" s="223"/>
      <c r="D59" s="224" t="s">
        <v>11</v>
      </c>
      <c r="E59" s="276"/>
      <c r="F59" s="388"/>
      <c r="G59" s="389"/>
      <c r="H59" s="389"/>
      <c r="I59" s="389"/>
      <c r="J59" s="389"/>
      <c r="K59" s="389"/>
      <c r="L59" s="389"/>
      <c r="M59" s="389"/>
      <c r="N59" s="389"/>
      <c r="O59" s="389"/>
      <c r="P59" s="389"/>
      <c r="Q59" s="389"/>
      <c r="R59" s="389"/>
      <c r="S59" s="389"/>
      <c r="T59" s="389"/>
      <c r="U59" s="389"/>
      <c r="V59" s="389"/>
      <c r="W59" s="389"/>
      <c r="X59" s="389"/>
      <c r="Y59" s="389"/>
      <c r="Z59" s="389"/>
      <c r="AA59" s="389"/>
      <c r="AB59" s="389"/>
      <c r="AC59" s="389"/>
      <c r="AD59" s="389"/>
      <c r="AE59" s="389"/>
      <c r="AF59" s="389"/>
      <c r="AG59" s="389"/>
      <c r="AH59" s="389"/>
      <c r="AI59" s="389"/>
      <c r="AJ59" s="389"/>
      <c r="AK59" s="389"/>
      <c r="AL59" s="389"/>
      <c r="AM59" s="389"/>
      <c r="AN59" s="389"/>
      <c r="AO59" s="389"/>
      <c r="AP59" s="389"/>
      <c r="AQ59" s="389"/>
      <c r="AR59" s="389"/>
      <c r="AS59" s="389"/>
      <c r="AT59" s="389"/>
      <c r="AU59" s="389"/>
      <c r="AV59" s="389"/>
      <c r="AW59" s="389"/>
      <c r="AX59" s="389"/>
      <c r="AY59" s="389"/>
      <c r="AZ59" s="389"/>
      <c r="BA59" s="415"/>
    </row>
    <row r="60" ht="12.75"/>
    <row r="61" ht="19.5" spans="2:59">
      <c r="B61" s="225" t="s">
        <v>22</v>
      </c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  <c r="BA61" s="226"/>
      <c r="BB61" s="226"/>
      <c r="BC61" s="226"/>
      <c r="BD61" s="226"/>
      <c r="BE61" s="226"/>
      <c r="BF61" s="226"/>
      <c r="BG61" s="357"/>
    </row>
    <row r="62" ht="12.75"/>
    <row r="63" ht="12.75" spans="2:59">
      <c r="B63" s="92" t="s">
        <v>23</v>
      </c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161"/>
      <c r="R63" s="92" t="s">
        <v>2</v>
      </c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161"/>
      <c r="BB63" s="92" t="s">
        <v>24</v>
      </c>
      <c r="BC63" s="93"/>
      <c r="BD63" s="93"/>
      <c r="BE63" s="93"/>
      <c r="BF63" s="93"/>
      <c r="BG63" s="161"/>
    </row>
    <row r="64" spans="2:59">
      <c r="B64" s="227">
        <v>9</v>
      </c>
      <c r="C64" s="421" t="s">
        <v>25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63"/>
      <c r="R64" s="296">
        <v>10</v>
      </c>
      <c r="S64" s="297"/>
      <c r="T64" s="297"/>
      <c r="U64" s="297"/>
      <c r="V64" s="297"/>
      <c r="W64" s="297"/>
      <c r="X64" s="297"/>
      <c r="Y64" s="297"/>
      <c r="Z64" s="422" t="s">
        <v>26</v>
      </c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162"/>
      <c r="BB64" s="343">
        <v>9</v>
      </c>
      <c r="BC64" s="344"/>
      <c r="BD64" s="423" t="s">
        <v>27</v>
      </c>
      <c r="BE64" s="354"/>
      <c r="BG64" s="163"/>
    </row>
    <row r="65" spans="2:59">
      <c r="B65" s="227">
        <v>8</v>
      </c>
      <c r="C65" s="421" t="s">
        <v>28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63"/>
      <c r="R65" s="343">
        <v>5</v>
      </c>
      <c r="S65" s="344"/>
      <c r="T65" s="344"/>
      <c r="U65" s="344"/>
      <c r="V65" s="344"/>
      <c r="W65" s="344"/>
      <c r="X65" s="344"/>
      <c r="Y65" s="344"/>
      <c r="Z65" s="423" t="s">
        <v>29</v>
      </c>
      <c r="AY65" s="163"/>
      <c r="BB65" s="343">
        <v>3</v>
      </c>
      <c r="BC65" s="344"/>
      <c r="BD65" s="423" t="s">
        <v>30</v>
      </c>
      <c r="BE65" s="354"/>
      <c r="BG65" s="163"/>
    </row>
    <row r="66" ht="12.75" spans="2:59">
      <c r="B66" s="227">
        <v>5</v>
      </c>
      <c r="C66" s="421" t="s">
        <v>31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63"/>
      <c r="R66" s="359">
        <v>0</v>
      </c>
      <c r="S66" s="360"/>
      <c r="T66" s="360"/>
      <c r="U66" s="360"/>
      <c r="V66" s="360"/>
      <c r="W66" s="360"/>
      <c r="X66" s="360"/>
      <c r="Y66" s="360"/>
      <c r="Z66" s="424" t="s">
        <v>32</v>
      </c>
      <c r="AA66" s="177"/>
      <c r="AB66" s="177"/>
      <c r="AC66" s="177"/>
      <c r="AD66" s="177"/>
      <c r="AE66" s="177"/>
      <c r="AF66" s="177"/>
      <c r="AG66" s="177"/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77"/>
      <c r="AS66" s="177"/>
      <c r="AT66" s="177"/>
      <c r="AU66" s="177"/>
      <c r="AV66" s="177"/>
      <c r="AW66" s="177"/>
      <c r="AX66" s="177"/>
      <c r="AY66" s="178"/>
      <c r="BB66" s="359">
        <v>0</v>
      </c>
      <c r="BC66" s="360"/>
      <c r="BD66" s="424" t="s">
        <v>33</v>
      </c>
      <c r="BE66" s="71"/>
      <c r="BF66" s="177"/>
      <c r="BG66" s="178"/>
    </row>
    <row r="67" spans="2:14">
      <c r="B67" s="227">
        <v>4</v>
      </c>
      <c r="C67" s="421" t="s">
        <v>34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63"/>
    </row>
    <row r="68" ht="12.75" spans="2:14">
      <c r="B68" s="358">
        <v>2</v>
      </c>
      <c r="C68" s="425" t="s">
        <v>35</v>
      </c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8"/>
    </row>
  </sheetData>
  <mergeCells count="160">
    <mergeCell ref="B1:BG1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AP30:AS30"/>
    <mergeCell ref="AT30:AW30"/>
    <mergeCell ref="AX30:BA30"/>
    <mergeCell ref="C31:D31"/>
    <mergeCell ref="F31:AC31"/>
    <mergeCell ref="AD31:BA31"/>
    <mergeCell ref="F32:Q32"/>
    <mergeCell ref="R32:AC32"/>
    <mergeCell ref="AD32:AO32"/>
    <mergeCell ref="AP32:BA32"/>
    <mergeCell ref="B33:C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AP33:AS33"/>
    <mergeCell ref="AT33:AW33"/>
    <mergeCell ref="AX33:BA33"/>
    <mergeCell ref="BE33:BF33"/>
    <mergeCell ref="B46:E46"/>
    <mergeCell ref="F46:I46"/>
    <mergeCell ref="J46:M46"/>
    <mergeCell ref="N46:Q46"/>
    <mergeCell ref="R46:U46"/>
    <mergeCell ref="V46:Y46"/>
    <mergeCell ref="Z46:AC46"/>
    <mergeCell ref="AD46:AG46"/>
    <mergeCell ref="AH46:AK46"/>
    <mergeCell ref="AL46:AO46"/>
    <mergeCell ref="AP46:AS46"/>
    <mergeCell ref="AT46:AW46"/>
    <mergeCell ref="AX46:BA4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AL47:AO47"/>
    <mergeCell ref="AP47:AS47"/>
    <mergeCell ref="AT47:AW47"/>
    <mergeCell ref="AX47:BA47"/>
    <mergeCell ref="B49:BA49"/>
    <mergeCell ref="BC49:BD49"/>
    <mergeCell ref="B54:E54"/>
    <mergeCell ref="F54:I54"/>
    <mergeCell ref="J54:M54"/>
    <mergeCell ref="N54:Q54"/>
    <mergeCell ref="R54:U54"/>
    <mergeCell ref="V54:Y54"/>
    <mergeCell ref="Z54:AC54"/>
    <mergeCell ref="AD54:AG54"/>
    <mergeCell ref="AH54:AK54"/>
    <mergeCell ref="AL54:AO54"/>
    <mergeCell ref="AP54:AS54"/>
    <mergeCell ref="AT54:AW54"/>
    <mergeCell ref="AX54:BA54"/>
    <mergeCell ref="B55:E55"/>
    <mergeCell ref="F55:I55"/>
    <mergeCell ref="J55:M55"/>
    <mergeCell ref="N55:Q55"/>
    <mergeCell ref="R55:U55"/>
    <mergeCell ref="V55:Y55"/>
    <mergeCell ref="Z55:AC55"/>
    <mergeCell ref="AD55:AG55"/>
    <mergeCell ref="AH55:AK55"/>
    <mergeCell ref="AL55:AO55"/>
    <mergeCell ref="AP55:AS55"/>
    <mergeCell ref="AT55:AW55"/>
    <mergeCell ref="AX55:BA55"/>
    <mergeCell ref="D57:E57"/>
    <mergeCell ref="D58:E58"/>
    <mergeCell ref="D59:E59"/>
    <mergeCell ref="B61:BG61"/>
    <mergeCell ref="B63:N63"/>
    <mergeCell ref="R63:AY63"/>
    <mergeCell ref="BB63:BG63"/>
    <mergeCell ref="R64:Y64"/>
    <mergeCell ref="BB64:BC64"/>
    <mergeCell ref="R65:Y65"/>
    <mergeCell ref="BB65:BC65"/>
    <mergeCell ref="R66:Y66"/>
    <mergeCell ref="BB66:BC66"/>
    <mergeCell ref="B34:B45"/>
    <mergeCell ref="C34:C39"/>
    <mergeCell ref="C40:C45"/>
    <mergeCell ref="E31:E33"/>
    <mergeCell ref="AC3:AD4"/>
    <mergeCell ref="AA5:AB6"/>
    <mergeCell ref="AE5:AF6"/>
    <mergeCell ref="Y7:Z8"/>
    <mergeCell ref="AC7:AD8"/>
    <mergeCell ref="AG7:AH8"/>
    <mergeCell ref="W9:X10"/>
    <mergeCell ref="AA9:AB10"/>
    <mergeCell ref="AE9:AF10"/>
    <mergeCell ref="AI9:AJ10"/>
    <mergeCell ref="U11:V12"/>
    <mergeCell ref="Y11:Z12"/>
    <mergeCell ref="AC11:AD12"/>
    <mergeCell ref="AG11:AH12"/>
    <mergeCell ref="AK11:AL12"/>
    <mergeCell ref="S13:T14"/>
    <mergeCell ref="W13:X14"/>
    <mergeCell ref="AA13:AB14"/>
    <mergeCell ref="AE13:AF14"/>
    <mergeCell ref="AI13:AJ14"/>
    <mergeCell ref="AM13:AN14"/>
    <mergeCell ref="Q15:R16"/>
    <mergeCell ref="U15:V16"/>
    <mergeCell ref="Y15:Z16"/>
    <mergeCell ref="AC15:AD16"/>
    <mergeCell ref="AG15:AH16"/>
    <mergeCell ref="AK15:AL16"/>
    <mergeCell ref="AO15:AP16"/>
    <mergeCell ref="S17:T18"/>
    <mergeCell ref="W17:X18"/>
    <mergeCell ref="AA17:AB18"/>
    <mergeCell ref="AE17:AF18"/>
    <mergeCell ref="AI17:AJ18"/>
    <mergeCell ref="AM17:AN18"/>
    <mergeCell ref="O21:P22"/>
    <mergeCell ref="AQ21:AR22"/>
    <mergeCell ref="M23:N24"/>
    <mergeCell ref="AS23:AT24"/>
    <mergeCell ref="K25:L26"/>
    <mergeCell ref="O25:P26"/>
    <mergeCell ref="AQ25:AR26"/>
    <mergeCell ref="AU25:AV26"/>
    <mergeCell ref="I27:J28"/>
    <mergeCell ref="M27:N28"/>
    <mergeCell ref="AS27:AT28"/>
    <mergeCell ref="AW27:AX28"/>
    <mergeCell ref="BC30:BF32"/>
    <mergeCell ref="B50:C53"/>
    <mergeCell ref="B57:C59"/>
    <mergeCell ref="E34:BA45"/>
    <mergeCell ref="E50:BA53"/>
    <mergeCell ref="BC34:BF45"/>
    <mergeCell ref="F57:BA59"/>
    <mergeCell ref="Q19:AP29"/>
  </mergeCells>
  <conditionalFormatting sqref="F30:BA30">
    <cfRule type="iconSet" priority="11">
      <iconSet iconSet="3Arrows" showValue="0">
        <cfvo type="percent" val="0"/>
        <cfvo type="num" val="5"/>
        <cfvo type="num" val="10"/>
      </iconSet>
    </cfRule>
  </conditionalFormatting>
  <conditionalFormatting sqref="R64">
    <cfRule type="iconSet" priority="12">
      <iconSet iconSet="3Arrows">
        <cfvo type="percent" val="0"/>
        <cfvo type="num" val="5"/>
        <cfvo type="num" val="10"/>
      </iconSet>
    </cfRule>
  </conditionalFormatting>
  <conditionalFormatting sqref="BB64">
    <cfRule type="iconSet" priority="10">
      <iconSet iconSet="3Symbols2">
        <cfvo type="percent" val="0"/>
        <cfvo type="num" val="3"/>
        <cfvo type="num" val="9"/>
      </iconSet>
    </cfRule>
  </conditionalFormatting>
  <conditionalFormatting sqref="R65">
    <cfRule type="iconSet" priority="5">
      <iconSet iconSet="3Arrows">
        <cfvo type="percent" val="0"/>
        <cfvo type="num" val="5"/>
        <cfvo type="num" val="10"/>
      </iconSet>
    </cfRule>
  </conditionalFormatting>
  <conditionalFormatting sqref="BB65">
    <cfRule type="iconSet" priority="3">
      <iconSet iconSet="3Symbols2">
        <cfvo type="percent" val="0"/>
        <cfvo type="num" val="3"/>
        <cfvo type="num" val="9"/>
      </iconSet>
    </cfRule>
  </conditionalFormatting>
  <conditionalFormatting sqref="R66">
    <cfRule type="iconSet" priority="4">
      <iconSet iconSet="3Arrows">
        <cfvo type="percent" val="0"/>
        <cfvo type="num" val="5"/>
        <cfvo type="num" val="10"/>
      </iconSet>
    </cfRule>
  </conditionalFormatting>
  <conditionalFormatting sqref="BB66">
    <cfRule type="iconSet" priority="2">
      <iconSet iconSet="3Symbols2">
        <cfvo type="percent" val="0"/>
        <cfvo type="num" val="3"/>
        <cfvo type="num" val="9"/>
      </iconSet>
    </cfRule>
  </conditionalFormatting>
  <pageMargins left="0.75" right="0.75" top="1" bottom="1" header="0.5" footer="0.5"/>
  <pageSetup paperSize="9" fitToHeight="0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811f80cd-b7f6-40de-8815-fe00ecc40033}">
            <x14:iconSet iconSet="5Arrows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vo type="num">
                <xm:f>6</xm:f>
              </x14:cfvo>
              <x14:cfvo type="num">
                <xm:f>9</xm:f>
              </x14:cfvo>
              <x14:cfIcon iconSet="4RedToBlack" iconId="3"/>
              <x14:cfIcon iconSet="4RedToBlack" iconId="2"/>
              <x14:cfIcon iconSet="5Quarters" iconId="0"/>
              <x14:cfIcon iconSet="3TrafficLights1" iconId="1"/>
              <x14:cfIcon iconSet="3TrafficLights1" iconId="2"/>
            </x14:iconSet>
          </x14:cfRule>
          <xm:sqref>B64</xm:sqref>
        </x14:conditionalFormatting>
        <x14:conditionalFormatting xmlns:xm="http://schemas.microsoft.com/office/excel/2006/main">
          <x14:cfRule type="iconSet" priority="7" id="{e45b1e1f-d6c7-4acd-ab3d-a9a04f331d96}">
            <x14:iconSet iconSet="5Arrows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vo type="num">
                <xm:f>6</xm:f>
              </x14:cfvo>
              <x14:cfvo type="num">
                <xm:f>9</xm:f>
              </x14:cfvo>
              <x14:cfIcon iconSet="4RedToBlack" iconId="3"/>
              <x14:cfIcon iconSet="4RedToBlack" iconId="2"/>
              <x14:cfIcon iconSet="5Quarters" iconId="0"/>
              <x14:cfIcon iconSet="3TrafficLights1" iconId="1"/>
              <x14:cfIcon iconSet="3TrafficLights1" iconId="2"/>
            </x14:iconSet>
          </x14:cfRule>
          <xm:sqref>B65:B68</xm:sqref>
        </x14:conditionalFormatting>
        <x14:conditionalFormatting xmlns:xm="http://schemas.microsoft.com/office/excel/2006/main">
          <x14:cfRule type="iconSet" priority="6" id="{6aa69c13-7c62-4937-a15e-8b4837ff6b33}">
            <x14:iconSet iconSet="5Arrows" custom="1" showValue="0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vo type="num">
                <xm:f>6</xm:f>
              </x14:cfvo>
              <x14:cfvo type="num">
                <xm:f>9</xm:f>
              </x14:cfvo>
              <x14:cfIcon iconSet="3TrafficLights1" iconId="0"/>
              <x14:cfIcon iconSet="4RedToBlack" iconId="2"/>
              <x14:cfIcon iconSet="5Quarters" iconId="0"/>
              <x14:cfIcon iconSet="3TrafficLights1" iconId="1"/>
              <x14:cfIcon iconSet="3TrafficLights1" iconId="2"/>
            </x14:iconSet>
          </x14:cfRule>
          <xm:sqref>F2:BC2;F3:AB4;AE3:BC4;F5:Z6;AC5:AD6;AG5:BC6;F7:X8;AA7:AF8;AI7:BC8;F9:V10;Y9:AH10;AK9:BC10;F11:T12;W11:AJ12;AM11:BC12;F13:R14;U13:W13;Y13:AL14;U14:V14;AO13:BC14;F15:P16;S15:AN16;AQ15:BC16;F17:BC18;F19:Q19;AQ19:BC29;F20:P29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J68"/>
  <sheetViews>
    <sheetView zoomScale="141" zoomScaleNormal="141" topLeftCell="A11" workbookViewId="0">
      <selection activeCell="B50" sqref="B50:C53"/>
    </sheetView>
  </sheetViews>
  <sheetFormatPr defaultColWidth="9.14285714285714" defaultRowHeight="12"/>
  <cols>
    <col min="1" max="1" width="2.51428571428571" style="9" customWidth="1"/>
    <col min="2" max="4" width="4.60952380952381" style="9" customWidth="1"/>
    <col min="5" max="5" width="2.28571428571429" style="9" customWidth="1"/>
    <col min="6" max="53" width="0.8" style="9" customWidth="1"/>
    <col min="54" max="54" width="0.647619047619048" style="9" customWidth="1"/>
    <col min="55" max="58" width="4.17142857142857" style="9" customWidth="1"/>
    <col min="59" max="59" width="3.06666666666667" style="9" customWidth="1"/>
    <col min="60" max="60" width="3.57142857142857" style="9" customWidth="1"/>
    <col min="61" max="61" width="10.5714285714286" style="9" customWidth="1"/>
    <col min="62" max="16384" width="9.14285714285714" style="9"/>
  </cols>
  <sheetData>
    <row r="1" ht="18.75" spans="2:60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65"/>
    </row>
    <row r="2" ht="4.25" customHeight="1" spans="6:54"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ht="4.25" customHeight="1" spans="6:54"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302">
        <f>SUM(I27,K25,M23,O21,Q19,S17,U15,W13,Y11,AA9,AC7,AE9,AG11,AI13,AK15,AM17,AO19,AQ21,AS23,AU25,AW27,AS27,AQ25,AO23,AM21,AK19,AI17,AG15,AE13,AC11,AA13,AC15,AE17,AG19,AI21,AK23,AM25,AO27,AK27,AI25,AG23,AE21,AC19,AA17,Y15,W17,Y19,AA21,AC23,AE25,AG27,AC27,AA25,Y23,W21,U19,S21,U23,W25,Y27,U27,S25,Q23,O25,Q27,M27)</f>
        <v>0</v>
      </c>
      <c r="AD3" s="30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ht="4.25" customHeight="1" spans="6:54"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299"/>
      <c r="AB4" s="300"/>
      <c r="AC4" s="302"/>
      <c r="AD4" s="302"/>
      <c r="AE4" s="299"/>
      <c r="AF4" s="300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ht="4.25" customHeight="1" spans="6:54"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99"/>
      <c r="AA5" s="292" t="str">
        <f>IFERROR((SUM(AW27,AU25,AS23,AQ21,AO19,AM17,AK15,AI13,AG11,AE9,AC7)/AC3)*50,"")</f>
        <v/>
      </c>
      <c r="AB5" s="292"/>
      <c r="AC5" s="300"/>
      <c r="AD5" s="299"/>
      <c r="AE5" s="292" t="str">
        <f>IFERROR((SUM(I27,K25,M23,O21,Q19,S17,U15,W13,Y11,AA9,AC7)/AC3)*50,"")</f>
        <v/>
      </c>
      <c r="AF5" s="292"/>
      <c r="AG5" s="300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ht="4.25" customHeight="1" spans="4:55">
      <c r="D6" s="179"/>
      <c r="E6" s="179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9"/>
      <c r="Z6" s="289"/>
      <c r="AA6" s="292"/>
      <c r="AB6" s="292"/>
      <c r="AC6" s="229"/>
      <c r="AD6" s="289"/>
      <c r="AE6" s="292"/>
      <c r="AF6" s="292"/>
      <c r="AG6" s="229"/>
      <c r="AH6" s="289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179"/>
    </row>
    <row r="7" ht="4.25" customHeight="1" spans="4:55">
      <c r="D7" s="179"/>
      <c r="E7" s="179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9"/>
      <c r="Y7" s="292" t="str">
        <f>IFERROR((SUM(AA9,AC11,AE13,AG15,AI17,AK19,AM21,AO23,AQ25,AS27,AW27)/AC3)*50,"")</f>
        <v/>
      </c>
      <c r="Z7" s="292"/>
      <c r="AA7" s="289"/>
      <c r="AB7" s="229"/>
      <c r="AC7" s="279"/>
      <c r="AD7" s="279"/>
      <c r="AE7" s="289"/>
      <c r="AF7" s="229"/>
      <c r="AG7" s="292" t="str">
        <f>IFERROR((SUM(M27,O25,Q23,S21,U19,W17,Y15,AA13,AC11,AE9,I27)/AC3)*50,"")</f>
        <v/>
      </c>
      <c r="AH7" s="292"/>
      <c r="AI7" s="289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179"/>
    </row>
    <row r="8" ht="4.25" customHeight="1" spans="4:55">
      <c r="D8" s="179"/>
      <c r="E8" s="179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9"/>
      <c r="X8" s="289"/>
      <c r="Y8" s="292"/>
      <c r="Z8" s="292"/>
      <c r="AA8" s="229"/>
      <c r="AB8" s="231"/>
      <c r="AC8" s="279"/>
      <c r="AD8" s="279"/>
      <c r="AE8" s="280"/>
      <c r="AF8" s="289"/>
      <c r="AG8" s="292"/>
      <c r="AH8" s="292"/>
      <c r="AI8" s="229"/>
      <c r="AJ8" s="289"/>
      <c r="AK8" s="228"/>
      <c r="AL8" s="228"/>
      <c r="AM8" s="228"/>
      <c r="AN8" s="228"/>
      <c r="AO8" s="228"/>
      <c r="AP8" s="228"/>
      <c r="AQ8" s="228"/>
      <c r="AR8" s="228"/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179"/>
    </row>
    <row r="9" ht="4.25" customHeight="1" spans="4:55">
      <c r="D9" s="179"/>
      <c r="E9" s="179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9"/>
      <c r="W9" s="292" t="str">
        <f>IFERROR((SUM(Y11,AA13,AC15,AE17,AG19,AI21,AK23,AM25,AO27,AS27,AU25)/AC3)*50,"")</f>
        <v/>
      </c>
      <c r="X9" s="292"/>
      <c r="Y9" s="289"/>
      <c r="Z9" s="229"/>
      <c r="AA9" s="279"/>
      <c r="AB9" s="279"/>
      <c r="AC9" s="231"/>
      <c r="AD9" s="280"/>
      <c r="AE9" s="279"/>
      <c r="AF9" s="298"/>
      <c r="AG9" s="289"/>
      <c r="AH9" s="229"/>
      <c r="AI9" s="292" t="str">
        <f>IFERROR((SUM(Q27,S25,U23,W21,Y19,AA17,AC15,AE13,AG11,M27,K25)/AC3)*50,"")</f>
        <v/>
      </c>
      <c r="AJ9" s="292"/>
      <c r="AK9" s="289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179"/>
    </row>
    <row r="10" ht="4.25" customHeight="1" spans="4:55">
      <c r="D10" s="179"/>
      <c r="E10" s="179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9"/>
      <c r="V10" s="289"/>
      <c r="W10" s="292"/>
      <c r="X10" s="292"/>
      <c r="Y10" s="229"/>
      <c r="Z10" s="231"/>
      <c r="AA10" s="279"/>
      <c r="AB10" s="279"/>
      <c r="AC10" s="280"/>
      <c r="AD10" s="231"/>
      <c r="AE10" s="279"/>
      <c r="AF10" s="279"/>
      <c r="AG10" s="280"/>
      <c r="AH10" s="289"/>
      <c r="AI10" s="292"/>
      <c r="AJ10" s="292"/>
      <c r="AK10" s="229"/>
      <c r="AL10" s="289"/>
      <c r="AM10" s="228"/>
      <c r="AN10" s="228"/>
      <c r="AO10" s="228"/>
      <c r="AP10" s="228"/>
      <c r="AQ10" s="228"/>
      <c r="AR10" s="228"/>
      <c r="AS10" s="228"/>
      <c r="AT10" s="228"/>
      <c r="AU10" s="228"/>
      <c r="AV10" s="228"/>
      <c r="AW10" s="228"/>
      <c r="AX10" s="228"/>
      <c r="AY10" s="228"/>
      <c r="AZ10" s="228"/>
      <c r="BA10" s="228"/>
      <c r="BB10" s="228"/>
      <c r="BC10" s="179"/>
    </row>
    <row r="11" ht="4.25" customHeight="1" spans="4:55">
      <c r="D11" s="179"/>
      <c r="E11" s="179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9"/>
      <c r="U11" s="292" t="str">
        <f>IFERROR((SUM(W13,Y15,AA17,AC19,AE21,AG23,AI25,AK27,AO27,AQ25,AS23)/AC3)*50,"")</f>
        <v/>
      </c>
      <c r="V11" s="292"/>
      <c r="W11" s="289"/>
      <c r="X11" s="229"/>
      <c r="Y11" s="279"/>
      <c r="Z11" s="279"/>
      <c r="AA11" s="231"/>
      <c r="AB11" s="280"/>
      <c r="AC11" s="279"/>
      <c r="AD11" s="279"/>
      <c r="AE11" s="231"/>
      <c r="AF11" s="280"/>
      <c r="AG11" s="279"/>
      <c r="AH11" s="279"/>
      <c r="AI11" s="289"/>
      <c r="AJ11" s="229"/>
      <c r="AK11" s="292" t="str">
        <f>IFERROR((SUM(U27,W25,Y23,AA21,AC19,AE17,AG15,AI13,Q27,O25,M23)/AC3)*50,"")</f>
        <v/>
      </c>
      <c r="AL11" s="292"/>
      <c r="AM11" s="289"/>
      <c r="AN11" s="228"/>
      <c r="AO11" s="228"/>
      <c r="AP11" s="228"/>
      <c r="AQ11" s="228"/>
      <c r="AR11" s="228"/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179"/>
    </row>
    <row r="12" ht="4.25" customHeight="1" spans="4:55">
      <c r="D12" s="179"/>
      <c r="E12" s="179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9"/>
      <c r="T12" s="289"/>
      <c r="U12" s="292"/>
      <c r="V12" s="292"/>
      <c r="W12" s="229"/>
      <c r="X12" s="231"/>
      <c r="Y12" s="279"/>
      <c r="Z12" s="279"/>
      <c r="AA12" s="280"/>
      <c r="AB12" s="231"/>
      <c r="AC12" s="279"/>
      <c r="AD12" s="279"/>
      <c r="AE12" s="280"/>
      <c r="AF12" s="231"/>
      <c r="AG12" s="279"/>
      <c r="AH12" s="279"/>
      <c r="AI12" s="280"/>
      <c r="AJ12" s="289"/>
      <c r="AK12" s="292"/>
      <c r="AL12" s="292"/>
      <c r="AM12" s="229"/>
      <c r="AN12" s="289"/>
      <c r="AO12" s="228"/>
      <c r="AP12" s="228"/>
      <c r="AQ12" s="228"/>
      <c r="AR12" s="228"/>
      <c r="AS12" s="228"/>
      <c r="AT12" s="228"/>
      <c r="AU12" s="228"/>
      <c r="AV12" s="228"/>
      <c r="AW12" s="228"/>
      <c r="AX12" s="228"/>
      <c r="AY12" s="228"/>
      <c r="AZ12" s="228"/>
      <c r="BA12" s="228"/>
      <c r="BB12" s="228"/>
      <c r="BC12" s="179"/>
    </row>
    <row r="13" ht="4.25" customHeight="1" spans="4:55">
      <c r="D13" s="179"/>
      <c r="E13" s="179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9"/>
      <c r="S13" s="292" t="str">
        <f>IFERROR((SUM(U15,W17,Y19,AA21,AC23,AE25,AG27,AK27,AM25,AO23,AQ21)/AC3)*50,"")</f>
        <v/>
      </c>
      <c r="T13" s="292"/>
      <c r="U13" s="289"/>
      <c r="V13" s="229"/>
      <c r="W13" s="298"/>
      <c r="X13" s="298"/>
      <c r="Y13" s="231"/>
      <c r="Z13" s="280"/>
      <c r="AA13" s="279"/>
      <c r="AB13" s="279"/>
      <c r="AC13" s="231"/>
      <c r="AD13" s="280"/>
      <c r="AE13" s="279"/>
      <c r="AF13" s="279"/>
      <c r="AG13" s="231"/>
      <c r="AH13" s="280"/>
      <c r="AI13" s="279"/>
      <c r="AJ13" s="298"/>
      <c r="AK13" s="289"/>
      <c r="AL13" s="229"/>
      <c r="AM13" s="292" t="str">
        <f>IFERROR((SUM(AK15,AI17,AG19,AE21,AC23,AA25,Y27,U27,S25,Q23,O21)/AC3)*50,"")</f>
        <v/>
      </c>
      <c r="AN13" s="292"/>
      <c r="AO13" s="289"/>
      <c r="AP13" s="228"/>
      <c r="AQ13" s="228"/>
      <c r="AR13" s="228"/>
      <c r="AS13" s="228"/>
      <c r="AT13" s="228"/>
      <c r="AU13" s="228"/>
      <c r="AV13" s="228"/>
      <c r="AW13" s="228"/>
      <c r="AX13" s="228"/>
      <c r="AY13" s="228"/>
      <c r="AZ13" s="228"/>
      <c r="BA13" s="228"/>
      <c r="BB13" s="228"/>
      <c r="BC13" s="179"/>
    </row>
    <row r="14" ht="4.25" customHeight="1" spans="4:55">
      <c r="D14" s="179"/>
      <c r="E14" s="179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9"/>
      <c r="R14" s="289"/>
      <c r="S14" s="292"/>
      <c r="T14" s="292"/>
      <c r="U14" s="229"/>
      <c r="V14" s="231"/>
      <c r="W14" s="298"/>
      <c r="X14" s="298"/>
      <c r="Y14" s="280"/>
      <c r="Z14" s="231"/>
      <c r="AA14" s="279"/>
      <c r="AB14" s="279"/>
      <c r="AC14" s="280"/>
      <c r="AD14" s="231"/>
      <c r="AE14" s="279"/>
      <c r="AF14" s="279"/>
      <c r="AG14" s="280"/>
      <c r="AH14" s="231"/>
      <c r="AI14" s="279"/>
      <c r="AJ14" s="279"/>
      <c r="AK14" s="280"/>
      <c r="AL14" s="289"/>
      <c r="AM14" s="292"/>
      <c r="AN14" s="292"/>
      <c r="AO14" s="229"/>
      <c r="AP14" s="289"/>
      <c r="AQ14" s="228"/>
      <c r="AR14" s="228"/>
      <c r="AS14" s="228"/>
      <c r="AT14" s="228"/>
      <c r="AU14" s="228"/>
      <c r="AV14" s="228"/>
      <c r="AW14" s="228"/>
      <c r="AX14" s="228"/>
      <c r="AY14" s="228"/>
      <c r="AZ14" s="228"/>
      <c r="BA14" s="228"/>
      <c r="BB14" s="228"/>
      <c r="BC14" s="179"/>
    </row>
    <row r="15" ht="4.25" customHeight="1" spans="4:55">
      <c r="D15" s="179"/>
      <c r="E15" s="179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9"/>
      <c r="Q15" s="293" t="str">
        <f>IFERROR(((SUM(S17,U19,W21,Y23,AA25,AC27,AG27,AI25,AK23,AM21,AO19)/AC3))*50,"")</f>
        <v/>
      </c>
      <c r="R15" s="293"/>
      <c r="S15" s="289"/>
      <c r="T15" s="229"/>
      <c r="U15" s="279"/>
      <c r="V15" s="279"/>
      <c r="W15" s="231"/>
      <c r="X15" s="280"/>
      <c r="Y15" s="279"/>
      <c r="Z15" s="279"/>
      <c r="AA15" s="231"/>
      <c r="AB15" s="280"/>
      <c r="AC15" s="279"/>
      <c r="AD15" s="279"/>
      <c r="AE15" s="231"/>
      <c r="AF15" s="280"/>
      <c r="AG15" s="279"/>
      <c r="AH15" s="279"/>
      <c r="AI15" s="231"/>
      <c r="AJ15" s="280"/>
      <c r="AK15" s="298"/>
      <c r="AL15" s="298"/>
      <c r="AM15" s="289"/>
      <c r="AN15" s="229"/>
      <c r="AO15" s="292" t="str">
        <f>IFERROR((SUM(AC27,AE25,AG23,AI21,AK19,AM17,Y27,W25,U23,S21,Q19)/AC3)*50,"")</f>
        <v/>
      </c>
      <c r="AP15" s="292"/>
      <c r="AQ15" s="289"/>
      <c r="AR15" s="228"/>
      <c r="AS15" s="228"/>
      <c r="AT15" s="228"/>
      <c r="AU15" s="228"/>
      <c r="AV15" s="228"/>
      <c r="AW15" s="228"/>
      <c r="AX15" s="228"/>
      <c r="AY15" s="228"/>
      <c r="AZ15" s="228"/>
      <c r="BA15" s="228"/>
      <c r="BB15" s="228"/>
      <c r="BC15" s="179"/>
    </row>
    <row r="16" ht="4.25" customHeight="1" spans="4:55">
      <c r="D16" s="179"/>
      <c r="E16" s="179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89"/>
      <c r="Q16" s="293"/>
      <c r="R16" s="293"/>
      <c r="S16" s="229"/>
      <c r="T16" s="231"/>
      <c r="U16" s="279"/>
      <c r="V16" s="279"/>
      <c r="W16" s="280"/>
      <c r="X16" s="231"/>
      <c r="Y16" s="279"/>
      <c r="Z16" s="279"/>
      <c r="AA16" s="280"/>
      <c r="AB16" s="231"/>
      <c r="AC16" s="279"/>
      <c r="AD16" s="279"/>
      <c r="AE16" s="280"/>
      <c r="AF16" s="231"/>
      <c r="AG16" s="279"/>
      <c r="AH16" s="279"/>
      <c r="AI16" s="280"/>
      <c r="AJ16" s="231"/>
      <c r="AK16" s="279"/>
      <c r="AL16" s="279"/>
      <c r="AM16" s="280"/>
      <c r="AN16" s="289"/>
      <c r="AO16" s="292"/>
      <c r="AP16" s="292"/>
      <c r="AQ16" s="229"/>
      <c r="AR16" s="228"/>
      <c r="AS16" s="228"/>
      <c r="AT16" s="228"/>
      <c r="AU16" s="228"/>
      <c r="AV16" s="228"/>
      <c r="AW16" s="228"/>
      <c r="AX16" s="228"/>
      <c r="AY16" s="228"/>
      <c r="AZ16" s="228"/>
      <c r="BA16" s="228"/>
      <c r="BB16" s="228"/>
      <c r="BC16" s="179"/>
    </row>
    <row r="17" ht="4.25" customHeight="1" spans="4:55">
      <c r="D17" s="179"/>
      <c r="E17" s="179"/>
      <c r="F17" s="228"/>
      <c r="G17" s="228"/>
      <c r="H17" s="228"/>
      <c r="I17" s="228"/>
      <c r="J17" s="228"/>
      <c r="K17" s="228"/>
      <c r="L17" s="228"/>
      <c r="M17" s="228"/>
      <c r="N17" s="228"/>
      <c r="O17" s="228"/>
      <c r="P17" s="228"/>
      <c r="Q17" s="289"/>
      <c r="R17" s="229"/>
      <c r="S17" s="279"/>
      <c r="T17" s="279"/>
      <c r="U17" s="231"/>
      <c r="V17" s="280"/>
      <c r="W17" s="279"/>
      <c r="X17" s="279"/>
      <c r="Y17" s="231"/>
      <c r="Z17" s="280"/>
      <c r="AA17" s="279"/>
      <c r="AB17" s="279"/>
      <c r="AC17" s="231"/>
      <c r="AD17" s="280"/>
      <c r="AE17" s="279"/>
      <c r="AF17" s="279"/>
      <c r="AG17" s="231"/>
      <c r="AH17" s="280"/>
      <c r="AI17" s="279"/>
      <c r="AJ17" s="279"/>
      <c r="AK17" s="231"/>
      <c r="AL17" s="280"/>
      <c r="AM17" s="279"/>
      <c r="AN17" s="279"/>
      <c r="AO17" s="289"/>
      <c r="AP17" s="229"/>
      <c r="AQ17" s="228"/>
      <c r="AR17" s="228"/>
      <c r="AS17" s="228"/>
      <c r="AT17" s="228"/>
      <c r="AU17" s="228"/>
      <c r="AV17" s="228"/>
      <c r="AW17" s="228"/>
      <c r="AX17" s="228"/>
      <c r="AY17" s="228"/>
      <c r="AZ17" s="228"/>
      <c r="BA17" s="228"/>
      <c r="BB17" s="228"/>
      <c r="BC17" s="179"/>
    </row>
    <row r="18" ht="4.25" customHeight="1" spans="4:55">
      <c r="D18" s="179"/>
      <c r="E18" s="179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9"/>
      <c r="R18" s="289"/>
      <c r="S18" s="279"/>
      <c r="T18" s="279"/>
      <c r="U18" s="280"/>
      <c r="V18" s="231"/>
      <c r="W18" s="279"/>
      <c r="X18" s="279"/>
      <c r="Y18" s="280"/>
      <c r="Z18" s="231"/>
      <c r="AA18" s="279"/>
      <c r="AB18" s="279"/>
      <c r="AC18" s="280"/>
      <c r="AD18" s="231"/>
      <c r="AE18" s="279"/>
      <c r="AF18" s="279"/>
      <c r="AG18" s="280"/>
      <c r="AH18" s="231"/>
      <c r="AI18" s="279"/>
      <c r="AJ18" s="279"/>
      <c r="AK18" s="280"/>
      <c r="AL18" s="231"/>
      <c r="AM18" s="279"/>
      <c r="AN18" s="279"/>
      <c r="AO18" s="229"/>
      <c r="AP18" s="289"/>
      <c r="AQ18" s="228"/>
      <c r="AR18" s="228"/>
      <c r="AS18" s="228"/>
      <c r="AT18" s="228"/>
      <c r="AU18" s="228"/>
      <c r="AV18" s="228"/>
      <c r="AW18" s="228"/>
      <c r="AX18" s="228"/>
      <c r="AY18" s="228"/>
      <c r="AZ18" s="228"/>
      <c r="BA18" s="228"/>
      <c r="BB18" s="228"/>
      <c r="BC18" s="179"/>
    </row>
    <row r="19" ht="4.25" customHeight="1" spans="4:55">
      <c r="D19" s="179"/>
      <c r="E19" s="179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9"/>
      <c r="Q19" s="279"/>
      <c r="R19" s="279"/>
      <c r="S19" s="289"/>
      <c r="T19" s="280"/>
      <c r="U19" s="279"/>
      <c r="V19" s="279"/>
      <c r="W19" s="231"/>
      <c r="X19" s="280"/>
      <c r="Y19" s="279"/>
      <c r="Z19" s="279"/>
      <c r="AA19" s="231"/>
      <c r="AB19" s="280"/>
      <c r="AC19" s="279"/>
      <c r="AD19" s="279"/>
      <c r="AE19" s="231"/>
      <c r="AF19" s="280"/>
      <c r="AG19" s="279"/>
      <c r="AH19" s="279"/>
      <c r="AI19" s="231"/>
      <c r="AJ19" s="280"/>
      <c r="AK19" s="279"/>
      <c r="AL19" s="279"/>
      <c r="AM19" s="231"/>
      <c r="AN19" s="229"/>
      <c r="AO19" s="279"/>
      <c r="AP19" s="279"/>
      <c r="AQ19" s="289"/>
      <c r="AR19" s="228"/>
      <c r="AS19" s="228"/>
      <c r="AT19" s="228"/>
      <c r="AU19" s="228"/>
      <c r="AV19" s="228"/>
      <c r="AW19" s="228"/>
      <c r="AX19" s="228"/>
      <c r="AY19" s="228"/>
      <c r="AZ19" s="228"/>
      <c r="BA19" s="228"/>
      <c r="BB19" s="228"/>
      <c r="BC19" s="179"/>
    </row>
    <row r="20" ht="4.25" customHeight="1" spans="4:55">
      <c r="D20" s="179"/>
      <c r="E20" s="179"/>
      <c r="F20" s="228"/>
      <c r="G20" s="228"/>
      <c r="H20" s="228"/>
      <c r="I20" s="228"/>
      <c r="J20" s="228"/>
      <c r="K20" s="228"/>
      <c r="L20" s="228"/>
      <c r="M20" s="228"/>
      <c r="N20" s="228"/>
      <c r="O20" s="229"/>
      <c r="P20" s="231"/>
      <c r="Q20" s="279"/>
      <c r="R20" s="279"/>
      <c r="S20" s="280"/>
      <c r="T20" s="289"/>
      <c r="U20" s="279"/>
      <c r="V20" s="279"/>
      <c r="W20" s="280"/>
      <c r="X20" s="231"/>
      <c r="Y20" s="279"/>
      <c r="Z20" s="279"/>
      <c r="AA20" s="280"/>
      <c r="AB20" s="231"/>
      <c r="AC20" s="279"/>
      <c r="AD20" s="279"/>
      <c r="AE20" s="280"/>
      <c r="AF20" s="231"/>
      <c r="AG20" s="279"/>
      <c r="AH20" s="279"/>
      <c r="AI20" s="280"/>
      <c r="AJ20" s="231"/>
      <c r="AK20" s="279"/>
      <c r="AL20" s="279"/>
      <c r="AM20" s="229"/>
      <c r="AN20" s="231"/>
      <c r="AO20" s="279"/>
      <c r="AP20" s="279"/>
      <c r="AQ20" s="280"/>
      <c r="AR20" s="289"/>
      <c r="AS20" s="228"/>
      <c r="AT20" s="228"/>
      <c r="AU20" s="228"/>
      <c r="AV20" s="228"/>
      <c r="AW20" s="228"/>
      <c r="AX20" s="228"/>
      <c r="AY20" s="228"/>
      <c r="AZ20" s="228"/>
      <c r="BA20" s="228"/>
      <c r="BB20" s="228"/>
      <c r="BC20" s="179"/>
    </row>
    <row r="21" ht="4.25" customHeight="1" spans="4:55">
      <c r="D21" s="179"/>
      <c r="E21" s="179"/>
      <c r="F21" s="228"/>
      <c r="G21" s="228"/>
      <c r="H21" s="228"/>
      <c r="I21" s="228"/>
      <c r="J21" s="228"/>
      <c r="K21" s="228"/>
      <c r="L21" s="228"/>
      <c r="M21" s="228"/>
      <c r="N21" s="229"/>
      <c r="O21" s="279"/>
      <c r="P21" s="279"/>
      <c r="Q21" s="231"/>
      <c r="R21" s="280"/>
      <c r="S21" s="279"/>
      <c r="T21" s="279"/>
      <c r="U21" s="289"/>
      <c r="V21" s="280"/>
      <c r="W21" s="279"/>
      <c r="X21" s="279"/>
      <c r="Y21" s="231"/>
      <c r="Z21" s="280"/>
      <c r="AA21" s="279"/>
      <c r="AB21" s="279"/>
      <c r="AC21" s="231"/>
      <c r="AD21" s="280"/>
      <c r="AE21" s="279"/>
      <c r="AF21" s="279"/>
      <c r="AG21" s="231"/>
      <c r="AH21" s="280"/>
      <c r="AI21" s="279"/>
      <c r="AJ21" s="279"/>
      <c r="AK21" s="231"/>
      <c r="AL21" s="229"/>
      <c r="AM21" s="279"/>
      <c r="AN21" s="279"/>
      <c r="AO21" s="231"/>
      <c r="AP21" s="280"/>
      <c r="AQ21" s="279"/>
      <c r="AR21" s="279"/>
      <c r="AS21" s="289"/>
      <c r="AT21" s="228"/>
      <c r="AU21" s="228"/>
      <c r="AV21" s="228"/>
      <c r="AW21" s="228"/>
      <c r="AX21" s="228"/>
      <c r="AY21" s="228"/>
      <c r="AZ21" s="228"/>
      <c r="BA21" s="228"/>
      <c r="BB21" s="228"/>
      <c r="BC21" s="179"/>
    </row>
    <row r="22" ht="4.25" customHeight="1" spans="4:55">
      <c r="D22" s="179"/>
      <c r="E22" s="179"/>
      <c r="F22" s="228"/>
      <c r="G22" s="228"/>
      <c r="H22" s="228"/>
      <c r="I22" s="228"/>
      <c r="J22" s="228"/>
      <c r="K22" s="228"/>
      <c r="L22" s="228"/>
      <c r="M22" s="229"/>
      <c r="N22" s="231"/>
      <c r="O22" s="279"/>
      <c r="P22" s="279"/>
      <c r="Q22" s="280"/>
      <c r="R22" s="231"/>
      <c r="S22" s="279"/>
      <c r="T22" s="279"/>
      <c r="U22" s="280"/>
      <c r="V22" s="289"/>
      <c r="W22" s="279"/>
      <c r="X22" s="279"/>
      <c r="Y22" s="280"/>
      <c r="Z22" s="231"/>
      <c r="AA22" s="279"/>
      <c r="AB22" s="279"/>
      <c r="AC22" s="280"/>
      <c r="AD22" s="231"/>
      <c r="AE22" s="279"/>
      <c r="AF22" s="279"/>
      <c r="AG22" s="280"/>
      <c r="AH22" s="231"/>
      <c r="AI22" s="279"/>
      <c r="AJ22" s="279"/>
      <c r="AK22" s="229"/>
      <c r="AL22" s="231"/>
      <c r="AM22" s="279"/>
      <c r="AN22" s="279"/>
      <c r="AO22" s="280"/>
      <c r="AP22" s="231"/>
      <c r="AQ22" s="279"/>
      <c r="AR22" s="279"/>
      <c r="AS22" s="280"/>
      <c r="AT22" s="289"/>
      <c r="AU22" s="228"/>
      <c r="AV22" s="228"/>
      <c r="AW22" s="228"/>
      <c r="AX22" s="228"/>
      <c r="AY22" s="228"/>
      <c r="AZ22" s="228"/>
      <c r="BA22" s="228"/>
      <c r="BB22" s="228"/>
      <c r="BC22" s="179"/>
    </row>
    <row r="23" ht="4.25" customHeight="1" spans="4:55">
      <c r="D23" s="179"/>
      <c r="E23" s="179"/>
      <c r="F23" s="228"/>
      <c r="G23" s="228"/>
      <c r="H23" s="228"/>
      <c r="I23" s="228"/>
      <c r="J23" s="228"/>
      <c r="K23" s="228"/>
      <c r="L23" s="229"/>
      <c r="M23" s="279"/>
      <c r="N23" s="279"/>
      <c r="O23" s="231"/>
      <c r="P23" s="280"/>
      <c r="Q23" s="279"/>
      <c r="R23" s="279"/>
      <c r="S23" s="231"/>
      <c r="T23" s="280"/>
      <c r="U23" s="279"/>
      <c r="V23" s="279"/>
      <c r="W23" s="289"/>
      <c r="X23" s="280"/>
      <c r="Y23" s="279"/>
      <c r="Z23" s="279"/>
      <c r="AA23" s="231"/>
      <c r="AB23" s="280"/>
      <c r="AC23" s="279"/>
      <c r="AD23" s="279"/>
      <c r="AE23" s="231"/>
      <c r="AF23" s="280"/>
      <c r="AG23" s="279"/>
      <c r="AH23" s="279"/>
      <c r="AI23" s="231"/>
      <c r="AJ23" s="229"/>
      <c r="AK23" s="279"/>
      <c r="AL23" s="279"/>
      <c r="AM23" s="231"/>
      <c r="AN23" s="280"/>
      <c r="AO23" s="279"/>
      <c r="AP23" s="279"/>
      <c r="AQ23" s="231"/>
      <c r="AR23" s="280"/>
      <c r="AS23" s="279"/>
      <c r="AT23" s="279"/>
      <c r="AU23" s="289"/>
      <c r="AV23" s="228"/>
      <c r="AW23" s="228"/>
      <c r="AX23" s="228"/>
      <c r="AY23" s="228"/>
      <c r="AZ23" s="228"/>
      <c r="BA23" s="228"/>
      <c r="BB23" s="179"/>
      <c r="BC23" s="179"/>
    </row>
    <row r="24" ht="4.25" customHeight="1" spans="4:55">
      <c r="D24" s="179"/>
      <c r="E24" s="179"/>
      <c r="F24" s="228"/>
      <c r="G24" s="228"/>
      <c r="H24" s="228"/>
      <c r="I24" s="228"/>
      <c r="J24" s="228"/>
      <c r="K24" s="229"/>
      <c r="L24" s="231"/>
      <c r="M24" s="279"/>
      <c r="N24" s="279"/>
      <c r="O24" s="280"/>
      <c r="P24" s="231"/>
      <c r="Q24" s="279"/>
      <c r="R24" s="279"/>
      <c r="S24" s="280"/>
      <c r="T24" s="231"/>
      <c r="U24" s="279"/>
      <c r="V24" s="279"/>
      <c r="W24" s="280"/>
      <c r="X24" s="289"/>
      <c r="Y24" s="279"/>
      <c r="Z24" s="279"/>
      <c r="AA24" s="280"/>
      <c r="AB24" s="231"/>
      <c r="AC24" s="279"/>
      <c r="AD24" s="279"/>
      <c r="AE24" s="280"/>
      <c r="AF24" s="231"/>
      <c r="AG24" s="279"/>
      <c r="AH24" s="279"/>
      <c r="AI24" s="229"/>
      <c r="AJ24" s="231"/>
      <c r="AK24" s="279"/>
      <c r="AL24" s="279"/>
      <c r="AM24" s="280"/>
      <c r="AN24" s="231"/>
      <c r="AO24" s="279"/>
      <c r="AP24" s="279"/>
      <c r="AQ24" s="280"/>
      <c r="AR24" s="231"/>
      <c r="AS24" s="279"/>
      <c r="AT24" s="279"/>
      <c r="AU24" s="280"/>
      <c r="AV24" s="289"/>
      <c r="AW24" s="228"/>
      <c r="AX24" s="228"/>
      <c r="AY24" s="228"/>
      <c r="AZ24" s="228"/>
      <c r="BA24" s="228"/>
      <c r="BB24" s="179"/>
      <c r="BC24" s="179"/>
    </row>
    <row r="25" ht="4.25" customHeight="1" spans="4:55">
      <c r="D25" s="179"/>
      <c r="E25" s="179"/>
      <c r="F25" s="228"/>
      <c r="G25" s="228"/>
      <c r="H25" s="228"/>
      <c r="I25" s="228"/>
      <c r="J25" s="229"/>
      <c r="K25" s="279"/>
      <c r="L25" s="279"/>
      <c r="M25" s="231"/>
      <c r="N25" s="280"/>
      <c r="O25" s="279"/>
      <c r="P25" s="279"/>
      <c r="Q25" s="231"/>
      <c r="R25" s="280"/>
      <c r="S25" s="279"/>
      <c r="T25" s="279"/>
      <c r="U25" s="231"/>
      <c r="V25" s="280"/>
      <c r="W25" s="279"/>
      <c r="X25" s="279"/>
      <c r="Y25" s="289"/>
      <c r="Z25" s="280"/>
      <c r="AA25" s="279"/>
      <c r="AB25" s="279"/>
      <c r="AC25" s="231"/>
      <c r="AD25" s="280"/>
      <c r="AE25" s="279"/>
      <c r="AF25" s="279"/>
      <c r="AG25" s="231"/>
      <c r="AH25" s="229"/>
      <c r="AI25" s="279"/>
      <c r="AJ25" s="279"/>
      <c r="AK25" s="231"/>
      <c r="AL25" s="280"/>
      <c r="AM25" s="279"/>
      <c r="AN25" s="279"/>
      <c r="AO25" s="231"/>
      <c r="AP25" s="280"/>
      <c r="AQ25" s="279"/>
      <c r="AR25" s="279"/>
      <c r="AS25" s="231"/>
      <c r="AT25" s="280"/>
      <c r="AU25" s="279"/>
      <c r="AV25" s="279"/>
      <c r="AW25" s="289"/>
      <c r="AX25" s="228"/>
      <c r="AY25" s="228"/>
      <c r="AZ25" s="228"/>
      <c r="BA25" s="228"/>
      <c r="BB25" s="179"/>
      <c r="BC25" s="179"/>
    </row>
    <row r="26" ht="4.25" customHeight="1" spans="4:55">
      <c r="D26" s="179"/>
      <c r="E26" s="179"/>
      <c r="F26" s="228"/>
      <c r="G26" s="228"/>
      <c r="H26" s="228"/>
      <c r="I26" s="229"/>
      <c r="J26" s="231"/>
      <c r="K26" s="279"/>
      <c r="L26" s="279"/>
      <c r="M26" s="280"/>
      <c r="N26" s="231"/>
      <c r="O26" s="279"/>
      <c r="P26" s="279"/>
      <c r="Q26" s="280"/>
      <c r="R26" s="231"/>
      <c r="S26" s="279"/>
      <c r="T26" s="279"/>
      <c r="U26" s="280"/>
      <c r="V26" s="231"/>
      <c r="W26" s="279"/>
      <c r="X26" s="279"/>
      <c r="Y26" s="280"/>
      <c r="Z26" s="289"/>
      <c r="AA26" s="279"/>
      <c r="AB26" s="279"/>
      <c r="AC26" s="280"/>
      <c r="AD26" s="231"/>
      <c r="AE26" s="279"/>
      <c r="AF26" s="279"/>
      <c r="AG26" s="229"/>
      <c r="AH26" s="231"/>
      <c r="AI26" s="279"/>
      <c r="AJ26" s="279"/>
      <c r="AK26" s="280"/>
      <c r="AL26" s="231"/>
      <c r="AM26" s="279"/>
      <c r="AN26" s="279"/>
      <c r="AO26" s="280"/>
      <c r="AP26" s="231"/>
      <c r="AQ26" s="279"/>
      <c r="AR26" s="279"/>
      <c r="AS26" s="280"/>
      <c r="AT26" s="231"/>
      <c r="AU26" s="279"/>
      <c r="AV26" s="279"/>
      <c r="AW26" s="280"/>
      <c r="AX26" s="289"/>
      <c r="AY26" s="228"/>
      <c r="AZ26" s="228"/>
      <c r="BA26" s="228"/>
      <c r="BB26" s="179"/>
      <c r="BC26" s="179"/>
    </row>
    <row r="27" ht="4.25" customHeight="1" spans="4:55">
      <c r="D27" s="179"/>
      <c r="E27" s="179"/>
      <c r="F27" s="228"/>
      <c r="G27" s="228"/>
      <c r="H27" s="229"/>
      <c r="I27" s="279"/>
      <c r="J27" s="279"/>
      <c r="K27" s="231"/>
      <c r="L27" s="280"/>
      <c r="M27" s="279"/>
      <c r="N27" s="279"/>
      <c r="O27" s="231"/>
      <c r="P27" s="280"/>
      <c r="Q27" s="279"/>
      <c r="R27" s="279"/>
      <c r="S27" s="231"/>
      <c r="T27" s="280"/>
      <c r="U27" s="279"/>
      <c r="V27" s="279"/>
      <c r="W27" s="231"/>
      <c r="X27" s="280"/>
      <c r="Y27" s="279"/>
      <c r="Z27" s="279"/>
      <c r="AA27" s="289"/>
      <c r="AB27" s="280"/>
      <c r="AC27" s="279"/>
      <c r="AD27" s="279"/>
      <c r="AE27" s="231"/>
      <c r="AF27" s="229"/>
      <c r="AG27" s="279"/>
      <c r="AH27" s="279"/>
      <c r="AI27" s="231"/>
      <c r="AJ27" s="280"/>
      <c r="AK27" s="279"/>
      <c r="AL27" s="279"/>
      <c r="AM27" s="231"/>
      <c r="AN27" s="280"/>
      <c r="AO27" s="279"/>
      <c r="AP27" s="279"/>
      <c r="AQ27" s="231"/>
      <c r="AR27" s="280"/>
      <c r="AS27" s="279"/>
      <c r="AT27" s="279"/>
      <c r="AU27" s="231"/>
      <c r="AV27" s="280"/>
      <c r="AW27" s="279"/>
      <c r="AX27" s="279"/>
      <c r="AY27" s="289"/>
      <c r="AZ27" s="228"/>
      <c r="BA27" s="228"/>
      <c r="BB27" s="179"/>
      <c r="BC27" s="179"/>
    </row>
    <row r="28" ht="4.25" customHeight="1" spans="4:55">
      <c r="D28" s="179"/>
      <c r="E28" s="230"/>
      <c r="F28" s="228"/>
      <c r="G28" s="229"/>
      <c r="H28" s="231"/>
      <c r="I28" s="279"/>
      <c r="J28" s="279"/>
      <c r="K28" s="280"/>
      <c r="L28" s="231"/>
      <c r="M28" s="279"/>
      <c r="N28" s="279"/>
      <c r="O28" s="280"/>
      <c r="P28" s="231"/>
      <c r="Q28" s="279"/>
      <c r="R28" s="279"/>
      <c r="S28" s="280"/>
      <c r="T28" s="231"/>
      <c r="U28" s="279"/>
      <c r="V28" s="279"/>
      <c r="W28" s="280"/>
      <c r="X28" s="231"/>
      <c r="Y28" s="279"/>
      <c r="Z28" s="279"/>
      <c r="AA28" s="280"/>
      <c r="AB28" s="289"/>
      <c r="AC28" s="279"/>
      <c r="AD28" s="279"/>
      <c r="AE28" s="229"/>
      <c r="AF28" s="231"/>
      <c r="AG28" s="279"/>
      <c r="AH28" s="279"/>
      <c r="AI28" s="280"/>
      <c r="AJ28" s="231"/>
      <c r="AK28" s="279"/>
      <c r="AL28" s="279"/>
      <c r="AM28" s="280"/>
      <c r="AN28" s="231"/>
      <c r="AO28" s="279"/>
      <c r="AP28" s="279"/>
      <c r="AQ28" s="280"/>
      <c r="AR28" s="231"/>
      <c r="AS28" s="279"/>
      <c r="AT28" s="279"/>
      <c r="AU28" s="280"/>
      <c r="AV28" s="231"/>
      <c r="AW28" s="279"/>
      <c r="AX28" s="279"/>
      <c r="AY28" s="280"/>
      <c r="AZ28" s="289"/>
      <c r="BA28" s="228"/>
      <c r="BB28" s="179"/>
      <c r="BC28" s="179"/>
    </row>
    <row r="29" ht="4.25" customHeight="1" spans="4:55">
      <c r="D29" s="179"/>
      <c r="E29" s="179"/>
      <c r="F29" s="229"/>
      <c r="G29" s="228"/>
      <c r="H29" s="228"/>
      <c r="I29" s="231"/>
      <c r="J29" s="280"/>
      <c r="K29" s="228"/>
      <c r="L29" s="228"/>
      <c r="M29" s="231"/>
      <c r="N29" s="280"/>
      <c r="O29" s="228"/>
      <c r="P29" s="228"/>
      <c r="Q29" s="231"/>
      <c r="R29" s="280"/>
      <c r="S29" s="228"/>
      <c r="T29" s="228"/>
      <c r="U29" s="231"/>
      <c r="V29" s="280"/>
      <c r="W29" s="228"/>
      <c r="X29" s="228"/>
      <c r="Y29" s="231"/>
      <c r="Z29" s="280"/>
      <c r="AA29" s="228"/>
      <c r="AB29" s="228"/>
      <c r="AC29" s="289"/>
      <c r="AD29" s="229"/>
      <c r="AE29" s="228"/>
      <c r="AF29" s="228"/>
      <c r="AG29" s="231"/>
      <c r="AH29" s="280"/>
      <c r="AI29" s="228"/>
      <c r="AJ29" s="228"/>
      <c r="AK29" s="231"/>
      <c r="AL29" s="280"/>
      <c r="AM29" s="228"/>
      <c r="AN29" s="228"/>
      <c r="AO29" s="231"/>
      <c r="AP29" s="280"/>
      <c r="AQ29" s="228"/>
      <c r="AR29" s="228"/>
      <c r="AS29" s="231"/>
      <c r="AT29" s="280"/>
      <c r="AU29" s="228"/>
      <c r="AV29" s="228"/>
      <c r="AW29" s="231"/>
      <c r="AX29" s="280"/>
      <c r="AY29" s="228"/>
      <c r="AZ29" s="228"/>
      <c r="BA29" s="289"/>
      <c r="BB29" s="228"/>
      <c r="BC29" s="179"/>
    </row>
    <row r="30" ht="11" customHeight="1" spans="2:58">
      <c r="B30" s="180" t="s">
        <v>2</v>
      </c>
      <c r="C30" s="181"/>
      <c r="D30" s="181"/>
      <c r="E30" s="232"/>
      <c r="F30" s="233"/>
      <c r="G30" s="234"/>
      <c r="H30" s="234"/>
      <c r="I30" s="234"/>
      <c r="J30" s="234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4"/>
      <c r="Y30" s="234"/>
      <c r="Z30" s="234"/>
      <c r="AA30" s="234"/>
      <c r="AB30" s="234"/>
      <c r="AC30" s="303"/>
      <c r="AD30" s="233"/>
      <c r="AE30" s="234"/>
      <c r="AF30" s="234"/>
      <c r="AG30" s="234"/>
      <c r="AH30" s="234"/>
      <c r="AI30" s="234"/>
      <c r="AJ30" s="234"/>
      <c r="AK30" s="234"/>
      <c r="AL30" s="234"/>
      <c r="AM30" s="234"/>
      <c r="AN30" s="234"/>
      <c r="AO30" s="234"/>
      <c r="AP30" s="234"/>
      <c r="AQ30" s="234"/>
      <c r="AR30" s="234"/>
      <c r="AS30" s="234"/>
      <c r="AT30" s="234"/>
      <c r="AU30" s="234"/>
      <c r="AV30" s="234"/>
      <c r="AW30" s="234"/>
      <c r="AX30" s="234"/>
      <c r="AY30" s="234"/>
      <c r="AZ30" s="234"/>
      <c r="BA30" s="323"/>
      <c r="BC30" s="216" t="s">
        <v>3</v>
      </c>
      <c r="BD30" s="324"/>
      <c r="BE30" s="217"/>
      <c r="BF30" s="346"/>
    </row>
    <row r="31" ht="16" customHeight="1" spans="2:58">
      <c r="B31" s="182"/>
      <c r="C31" s="183" t="s">
        <v>4</v>
      </c>
      <c r="D31" s="183"/>
      <c r="E31" s="235" t="s">
        <v>5</v>
      </c>
      <c r="F31" s="236" t="s">
        <v>6</v>
      </c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6" t="s">
        <v>7</v>
      </c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325"/>
      <c r="BC31" s="219"/>
      <c r="BD31" s="326"/>
      <c r="BE31" s="220"/>
      <c r="BF31" s="347"/>
    </row>
    <row r="32" ht="16" customHeight="1" spans="2:58">
      <c r="B32" s="184"/>
      <c r="C32" s="185"/>
      <c r="D32" s="186"/>
      <c r="E32" s="238"/>
      <c r="F32" s="239" t="s">
        <v>36</v>
      </c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94" t="s">
        <v>37</v>
      </c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304" t="s">
        <v>38</v>
      </c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322"/>
      <c r="AP32" s="294" t="s">
        <v>37</v>
      </c>
      <c r="AQ32" s="295"/>
      <c r="AR32" s="295"/>
      <c r="AS32" s="295"/>
      <c r="AT32" s="295"/>
      <c r="AU32" s="295"/>
      <c r="AV32" s="295"/>
      <c r="AW32" s="295"/>
      <c r="AX32" s="295"/>
      <c r="AY32" s="295"/>
      <c r="AZ32" s="295"/>
      <c r="BA32" s="327"/>
      <c r="BC32" s="222"/>
      <c r="BD32" s="328"/>
      <c r="BE32" s="348"/>
      <c r="BF32" s="349"/>
    </row>
    <row r="33" ht="16" customHeight="1" spans="2:61">
      <c r="B33" s="187" t="s">
        <v>8</v>
      </c>
      <c r="C33" s="188"/>
      <c r="D33" s="189"/>
      <c r="E33" s="241"/>
      <c r="F33" s="242" t="s">
        <v>39</v>
      </c>
      <c r="G33" s="243"/>
      <c r="H33" s="243"/>
      <c r="I33" s="281"/>
      <c r="J33" s="243" t="s">
        <v>40</v>
      </c>
      <c r="K33" s="243"/>
      <c r="L33" s="243"/>
      <c r="M33" s="290"/>
      <c r="N33" s="291" t="s">
        <v>41</v>
      </c>
      <c r="O33" s="243"/>
      <c r="P33" s="243"/>
      <c r="Q33" s="281"/>
      <c r="R33" s="243" t="s">
        <v>42</v>
      </c>
      <c r="S33" s="243"/>
      <c r="T33" s="243"/>
      <c r="U33" s="290"/>
      <c r="V33" s="291" t="s">
        <v>43</v>
      </c>
      <c r="W33" s="243"/>
      <c r="X33" s="243"/>
      <c r="Y33" s="281"/>
      <c r="Z33" s="243" t="s">
        <v>44</v>
      </c>
      <c r="AA33" s="243"/>
      <c r="AB33" s="243"/>
      <c r="AC33" s="305"/>
      <c r="AD33" s="306" t="s">
        <v>45</v>
      </c>
      <c r="AE33" s="307"/>
      <c r="AF33" s="307"/>
      <c r="AG33" s="307"/>
      <c r="AH33" s="307" t="s">
        <v>46</v>
      </c>
      <c r="AI33" s="307"/>
      <c r="AJ33" s="307"/>
      <c r="AK33" s="307"/>
      <c r="AL33" s="307" t="s">
        <v>47</v>
      </c>
      <c r="AM33" s="307"/>
      <c r="AN33" s="307"/>
      <c r="AO33" s="307"/>
      <c r="AP33" s="307" t="s">
        <v>48</v>
      </c>
      <c r="AQ33" s="307"/>
      <c r="AR33" s="307"/>
      <c r="AS33" s="307"/>
      <c r="AT33" s="307" t="s">
        <v>49</v>
      </c>
      <c r="AU33" s="307"/>
      <c r="AV33" s="307"/>
      <c r="AW33" s="307"/>
      <c r="AX33" s="307" t="s">
        <v>50</v>
      </c>
      <c r="AY33" s="307"/>
      <c r="AZ33" s="307"/>
      <c r="BA33" s="329"/>
      <c r="BC33" s="330" t="s">
        <v>9</v>
      </c>
      <c r="BD33" s="331" t="s">
        <v>10</v>
      </c>
      <c r="BE33" s="201" t="s">
        <v>11</v>
      </c>
      <c r="BF33" s="253"/>
      <c r="BI33" s="11"/>
    </row>
    <row r="34" spans="2:61">
      <c r="B34" s="190" t="s">
        <v>12</v>
      </c>
      <c r="C34" s="191" t="s">
        <v>38</v>
      </c>
      <c r="D34" s="192" t="s">
        <v>51</v>
      </c>
      <c r="E34" s="244"/>
      <c r="F34" s="244"/>
      <c r="G34" s="245"/>
      <c r="H34" s="245"/>
      <c r="I34" s="116"/>
      <c r="J34" s="137"/>
      <c r="K34" s="245"/>
      <c r="L34" s="245"/>
      <c r="M34" s="116"/>
      <c r="N34" s="137"/>
      <c r="O34" s="245"/>
      <c r="P34" s="245"/>
      <c r="Q34" s="116"/>
      <c r="R34" s="137"/>
      <c r="S34" s="245"/>
      <c r="T34" s="245"/>
      <c r="U34" s="116"/>
      <c r="V34" s="137"/>
      <c r="W34" s="245"/>
      <c r="X34" s="245"/>
      <c r="Y34" s="116"/>
      <c r="Z34" s="137"/>
      <c r="AA34" s="245"/>
      <c r="AB34" s="245"/>
      <c r="AC34" s="308"/>
      <c r="AD34" s="252"/>
      <c r="AE34" s="252"/>
      <c r="AF34" s="252"/>
      <c r="AG34" s="118"/>
      <c r="AH34" s="139"/>
      <c r="AI34" s="252"/>
      <c r="AJ34" s="252"/>
      <c r="AK34" s="118"/>
      <c r="AL34" s="139"/>
      <c r="AM34" s="252"/>
      <c r="AN34" s="252"/>
      <c r="AO34" s="118"/>
      <c r="AP34" s="139"/>
      <c r="AQ34" s="252"/>
      <c r="AR34" s="252"/>
      <c r="AS34" s="118"/>
      <c r="AT34" s="139"/>
      <c r="AU34" s="252"/>
      <c r="AV34" s="252"/>
      <c r="AW34" s="118"/>
      <c r="AX34" s="139"/>
      <c r="AY34" s="252"/>
      <c r="AZ34" s="252"/>
      <c r="BA34" s="311"/>
      <c r="BC34" s="332"/>
      <c r="BD34" s="333"/>
      <c r="BE34" s="350">
        <f t="shared" ref="BE34:BE45" si="0">SUM(F34:BA34)*E34</f>
        <v>0</v>
      </c>
      <c r="BF34" s="351" t="str">
        <f t="shared" ref="BF34:BF45" si="1">IFERROR(BE34/SUM($BE$34:$BE$45),"")</f>
        <v/>
      </c>
      <c r="BI34" s="11"/>
    </row>
    <row r="35" spans="2:62">
      <c r="B35" s="190"/>
      <c r="C35" s="193"/>
      <c r="D35" s="194" t="s">
        <v>52</v>
      </c>
      <c r="E35" s="246"/>
      <c r="F35" s="247"/>
      <c r="G35" s="248"/>
      <c r="H35" s="248"/>
      <c r="I35" s="132"/>
      <c r="J35" s="282"/>
      <c r="K35" s="248"/>
      <c r="L35" s="248"/>
      <c r="M35" s="132"/>
      <c r="N35" s="282"/>
      <c r="O35" s="248"/>
      <c r="P35" s="248"/>
      <c r="Q35" s="132"/>
      <c r="R35" s="282"/>
      <c r="S35" s="248"/>
      <c r="T35" s="248"/>
      <c r="U35" s="132"/>
      <c r="V35" s="282"/>
      <c r="W35" s="248"/>
      <c r="X35" s="248"/>
      <c r="Y35" s="132"/>
      <c r="Z35" s="282"/>
      <c r="AA35" s="248"/>
      <c r="AB35" s="248"/>
      <c r="AC35" s="309"/>
      <c r="AD35" s="248"/>
      <c r="AE35" s="248"/>
      <c r="AF35" s="248"/>
      <c r="AG35" s="132"/>
      <c r="AH35" s="282"/>
      <c r="AI35" s="248"/>
      <c r="AJ35" s="248"/>
      <c r="AK35" s="132"/>
      <c r="AL35" s="282"/>
      <c r="AM35" s="248"/>
      <c r="AN35" s="248"/>
      <c r="AO35" s="132"/>
      <c r="AP35" s="282"/>
      <c r="AQ35" s="248"/>
      <c r="AR35" s="248"/>
      <c r="AS35" s="132"/>
      <c r="AT35" s="282"/>
      <c r="AU35" s="248"/>
      <c r="AV35" s="248"/>
      <c r="AW35" s="132"/>
      <c r="AX35" s="282"/>
      <c r="AY35" s="248"/>
      <c r="AZ35" s="248"/>
      <c r="BA35" s="309"/>
      <c r="BC35" s="334"/>
      <c r="BD35" s="335"/>
      <c r="BE35" s="352">
        <f t="shared" si="0"/>
        <v>0</v>
      </c>
      <c r="BF35" s="353" t="str">
        <f t="shared" si="1"/>
        <v/>
      </c>
      <c r="BI35" s="11"/>
      <c r="BJ35" s="166"/>
    </row>
    <row r="36" spans="2:61">
      <c r="B36" s="190"/>
      <c r="C36" s="193"/>
      <c r="D36" s="194" t="s">
        <v>53</v>
      </c>
      <c r="E36" s="246"/>
      <c r="F36" s="247"/>
      <c r="G36" s="248"/>
      <c r="H36" s="248"/>
      <c r="I36" s="132"/>
      <c r="J36" s="282"/>
      <c r="K36" s="248"/>
      <c r="L36" s="248"/>
      <c r="M36" s="132"/>
      <c r="N36" s="282"/>
      <c r="O36" s="248"/>
      <c r="P36" s="248"/>
      <c r="Q36" s="132"/>
      <c r="R36" s="282"/>
      <c r="S36" s="248"/>
      <c r="T36" s="248"/>
      <c r="U36" s="132"/>
      <c r="V36" s="282"/>
      <c r="W36" s="248"/>
      <c r="X36" s="248"/>
      <c r="Y36" s="132"/>
      <c r="Z36" s="282"/>
      <c r="AA36" s="248"/>
      <c r="AB36" s="248"/>
      <c r="AC36" s="309"/>
      <c r="AD36" s="248"/>
      <c r="AE36" s="248"/>
      <c r="AF36" s="248"/>
      <c r="AG36" s="132"/>
      <c r="AH36" s="282"/>
      <c r="AI36" s="248"/>
      <c r="AJ36" s="248"/>
      <c r="AK36" s="132"/>
      <c r="AL36" s="282"/>
      <c r="AM36" s="248"/>
      <c r="AN36" s="248"/>
      <c r="AO36" s="132"/>
      <c r="AP36" s="282"/>
      <c r="AQ36" s="248"/>
      <c r="AR36" s="248"/>
      <c r="AS36" s="132"/>
      <c r="AT36" s="282"/>
      <c r="AU36" s="248"/>
      <c r="AV36" s="248"/>
      <c r="AW36" s="132"/>
      <c r="AX36" s="282"/>
      <c r="AY36" s="248"/>
      <c r="AZ36" s="248"/>
      <c r="BA36" s="309"/>
      <c r="BC36" s="334"/>
      <c r="BD36" s="335"/>
      <c r="BE36" s="352">
        <f t="shared" si="0"/>
        <v>0</v>
      </c>
      <c r="BF36" s="353" t="str">
        <f t="shared" si="1"/>
        <v/>
      </c>
      <c r="BH36" s="354"/>
      <c r="BI36" s="11"/>
    </row>
    <row r="37" spans="2:61">
      <c r="B37" s="190"/>
      <c r="C37" s="193"/>
      <c r="D37" s="194" t="s">
        <v>54</v>
      </c>
      <c r="E37" s="246"/>
      <c r="F37" s="247"/>
      <c r="G37" s="248"/>
      <c r="H37" s="248"/>
      <c r="I37" s="132"/>
      <c r="J37" s="282"/>
      <c r="K37" s="248"/>
      <c r="L37" s="248"/>
      <c r="M37" s="132"/>
      <c r="N37" s="282"/>
      <c r="O37" s="248"/>
      <c r="P37" s="248"/>
      <c r="Q37" s="132"/>
      <c r="R37" s="282"/>
      <c r="S37" s="248"/>
      <c r="T37" s="248"/>
      <c r="U37" s="132"/>
      <c r="V37" s="282"/>
      <c r="W37" s="248"/>
      <c r="X37" s="248"/>
      <c r="Y37" s="132"/>
      <c r="Z37" s="282"/>
      <c r="AA37" s="248"/>
      <c r="AB37" s="248"/>
      <c r="AC37" s="309"/>
      <c r="AD37" s="248"/>
      <c r="AE37" s="248"/>
      <c r="AF37" s="248"/>
      <c r="AG37" s="132"/>
      <c r="AH37" s="282"/>
      <c r="AI37" s="248"/>
      <c r="AJ37" s="248"/>
      <c r="AK37" s="132"/>
      <c r="AL37" s="282"/>
      <c r="AM37" s="248"/>
      <c r="AN37" s="248"/>
      <c r="AO37" s="132"/>
      <c r="AP37" s="282"/>
      <c r="AQ37" s="248"/>
      <c r="AR37" s="248"/>
      <c r="AS37" s="132"/>
      <c r="AT37" s="282"/>
      <c r="AU37" s="248"/>
      <c r="AV37" s="248"/>
      <c r="AW37" s="132"/>
      <c r="AX37" s="282"/>
      <c r="AY37" s="248"/>
      <c r="AZ37" s="248"/>
      <c r="BA37" s="309"/>
      <c r="BC37" s="334"/>
      <c r="BD37" s="335"/>
      <c r="BE37" s="352">
        <f t="shared" si="0"/>
        <v>0</v>
      </c>
      <c r="BF37" s="353" t="str">
        <f t="shared" si="1"/>
        <v/>
      </c>
      <c r="BI37" s="11"/>
    </row>
    <row r="38" spans="2:61">
      <c r="B38" s="190"/>
      <c r="C38" s="193"/>
      <c r="D38" s="194" t="s">
        <v>55</v>
      </c>
      <c r="E38" s="246"/>
      <c r="F38" s="247"/>
      <c r="G38" s="248"/>
      <c r="H38" s="248"/>
      <c r="I38" s="132"/>
      <c r="J38" s="282"/>
      <c r="K38" s="248"/>
      <c r="L38" s="248"/>
      <c r="M38" s="132"/>
      <c r="N38" s="282"/>
      <c r="O38" s="248"/>
      <c r="P38" s="248"/>
      <c r="Q38" s="132"/>
      <c r="R38" s="282"/>
      <c r="S38" s="248"/>
      <c r="T38" s="248"/>
      <c r="U38" s="132"/>
      <c r="V38" s="282"/>
      <c r="W38" s="248"/>
      <c r="X38" s="248"/>
      <c r="Y38" s="132"/>
      <c r="Z38" s="282"/>
      <c r="AA38" s="248"/>
      <c r="AB38" s="248"/>
      <c r="AC38" s="309"/>
      <c r="AD38" s="248"/>
      <c r="AE38" s="248"/>
      <c r="AF38" s="248"/>
      <c r="AG38" s="132"/>
      <c r="AH38" s="282"/>
      <c r="AI38" s="248"/>
      <c r="AJ38" s="248"/>
      <c r="AK38" s="132"/>
      <c r="AL38" s="282"/>
      <c r="AM38" s="248"/>
      <c r="AN38" s="248"/>
      <c r="AO38" s="132"/>
      <c r="AP38" s="282"/>
      <c r="AQ38" s="248"/>
      <c r="AR38" s="248"/>
      <c r="AS38" s="132"/>
      <c r="AT38" s="282"/>
      <c r="AU38" s="248"/>
      <c r="AV38" s="248"/>
      <c r="AW38" s="132"/>
      <c r="AX38" s="282"/>
      <c r="AY38" s="248"/>
      <c r="AZ38" s="248"/>
      <c r="BA38" s="309"/>
      <c r="BC38" s="334"/>
      <c r="BD38" s="335"/>
      <c r="BE38" s="352">
        <f t="shared" si="0"/>
        <v>0</v>
      </c>
      <c r="BF38" s="353" t="str">
        <f t="shared" si="1"/>
        <v/>
      </c>
      <c r="BI38" s="11"/>
    </row>
    <row r="39" ht="12.75" spans="2:61">
      <c r="B39" s="190"/>
      <c r="C39" s="195"/>
      <c r="D39" s="196" t="s">
        <v>56</v>
      </c>
      <c r="E39" s="249"/>
      <c r="F39" s="250"/>
      <c r="G39" s="251"/>
      <c r="H39" s="251"/>
      <c r="I39" s="283"/>
      <c r="J39" s="284"/>
      <c r="K39" s="251"/>
      <c r="L39" s="251"/>
      <c r="M39" s="283"/>
      <c r="N39" s="284"/>
      <c r="O39" s="251"/>
      <c r="P39" s="251"/>
      <c r="Q39" s="283"/>
      <c r="R39" s="284"/>
      <c r="S39" s="251"/>
      <c r="T39" s="251"/>
      <c r="U39" s="283"/>
      <c r="V39" s="284"/>
      <c r="W39" s="251"/>
      <c r="X39" s="251"/>
      <c r="Y39" s="283"/>
      <c r="Z39" s="284"/>
      <c r="AA39" s="251"/>
      <c r="AB39" s="251"/>
      <c r="AC39" s="310"/>
      <c r="AD39" s="251"/>
      <c r="AE39" s="251"/>
      <c r="AF39" s="251"/>
      <c r="AG39" s="283"/>
      <c r="AH39" s="284"/>
      <c r="AI39" s="251"/>
      <c r="AJ39" s="251"/>
      <c r="AK39" s="283"/>
      <c r="AL39" s="284"/>
      <c r="AM39" s="251"/>
      <c r="AN39" s="251"/>
      <c r="AO39" s="283"/>
      <c r="AP39" s="284"/>
      <c r="AQ39" s="251"/>
      <c r="AR39" s="251"/>
      <c r="AS39" s="283"/>
      <c r="AT39" s="284"/>
      <c r="AU39" s="251"/>
      <c r="AV39" s="251"/>
      <c r="AW39" s="283"/>
      <c r="AX39" s="284"/>
      <c r="AY39" s="251"/>
      <c r="AZ39" s="251"/>
      <c r="BA39" s="310"/>
      <c r="BC39" s="334"/>
      <c r="BD39" s="335"/>
      <c r="BE39" s="352">
        <f t="shared" si="0"/>
        <v>0</v>
      </c>
      <c r="BF39" s="353" t="str">
        <f t="shared" si="1"/>
        <v/>
      </c>
      <c r="BI39" s="11"/>
    </row>
    <row r="40" spans="2:61">
      <c r="B40" s="190"/>
      <c r="C40" s="197" t="s">
        <v>37</v>
      </c>
      <c r="D40" s="198" t="s">
        <v>57</v>
      </c>
      <c r="E40" s="246"/>
      <c r="F40" s="246"/>
      <c r="G40" s="252"/>
      <c r="H40" s="252"/>
      <c r="I40" s="118"/>
      <c r="J40" s="139"/>
      <c r="K40" s="252"/>
      <c r="L40" s="252"/>
      <c r="M40" s="118"/>
      <c r="N40" s="139"/>
      <c r="O40" s="252"/>
      <c r="P40" s="252"/>
      <c r="Q40" s="118"/>
      <c r="R40" s="139"/>
      <c r="S40" s="252"/>
      <c r="T40" s="252"/>
      <c r="U40" s="118"/>
      <c r="V40" s="139"/>
      <c r="W40" s="252"/>
      <c r="X40" s="252"/>
      <c r="Y40" s="118"/>
      <c r="Z40" s="139"/>
      <c r="AA40" s="252"/>
      <c r="AB40" s="252"/>
      <c r="AC40" s="311"/>
      <c r="AD40" s="252"/>
      <c r="AE40" s="252"/>
      <c r="AF40" s="252"/>
      <c r="AG40" s="118"/>
      <c r="AH40" s="139"/>
      <c r="AI40" s="252"/>
      <c r="AJ40" s="252"/>
      <c r="AK40" s="118"/>
      <c r="AL40" s="139"/>
      <c r="AM40" s="252"/>
      <c r="AN40" s="252"/>
      <c r="AO40" s="118"/>
      <c r="AP40" s="139"/>
      <c r="AQ40" s="252"/>
      <c r="AR40" s="252"/>
      <c r="AS40" s="118"/>
      <c r="AT40" s="139"/>
      <c r="AU40" s="252"/>
      <c r="AV40" s="252"/>
      <c r="AW40" s="118"/>
      <c r="AX40" s="139"/>
      <c r="AY40" s="252"/>
      <c r="AZ40" s="252"/>
      <c r="BA40" s="311"/>
      <c r="BC40" s="334"/>
      <c r="BD40" s="335"/>
      <c r="BE40" s="352">
        <f t="shared" si="0"/>
        <v>0</v>
      </c>
      <c r="BF40" s="353" t="str">
        <f t="shared" si="1"/>
        <v/>
      </c>
      <c r="BI40" s="11"/>
    </row>
    <row r="41" spans="2:61">
      <c r="B41" s="190"/>
      <c r="C41" s="197"/>
      <c r="D41" s="194" t="s">
        <v>58</v>
      </c>
      <c r="E41" s="246"/>
      <c r="F41" s="247"/>
      <c r="G41" s="248"/>
      <c r="H41" s="248"/>
      <c r="I41" s="132"/>
      <c r="J41" s="282"/>
      <c r="K41" s="248"/>
      <c r="L41" s="248"/>
      <c r="M41" s="132"/>
      <c r="N41" s="282"/>
      <c r="O41" s="248"/>
      <c r="P41" s="248"/>
      <c r="Q41" s="132"/>
      <c r="R41" s="282"/>
      <c r="S41" s="248"/>
      <c r="T41" s="248"/>
      <c r="U41" s="132"/>
      <c r="V41" s="282"/>
      <c r="W41" s="248"/>
      <c r="X41" s="248"/>
      <c r="Y41" s="132"/>
      <c r="Z41" s="282"/>
      <c r="AA41" s="248"/>
      <c r="AB41" s="248"/>
      <c r="AC41" s="309"/>
      <c r="AD41" s="248"/>
      <c r="AE41" s="248"/>
      <c r="AF41" s="248"/>
      <c r="AG41" s="132"/>
      <c r="AH41" s="282"/>
      <c r="AI41" s="248"/>
      <c r="AJ41" s="248"/>
      <c r="AK41" s="132"/>
      <c r="AL41" s="282"/>
      <c r="AM41" s="248"/>
      <c r="AN41" s="248"/>
      <c r="AO41" s="132"/>
      <c r="AP41" s="282"/>
      <c r="AQ41" s="248"/>
      <c r="AR41" s="248"/>
      <c r="AS41" s="132"/>
      <c r="AT41" s="282"/>
      <c r="AU41" s="248"/>
      <c r="AV41" s="248"/>
      <c r="AW41" s="132"/>
      <c r="AX41" s="282"/>
      <c r="AY41" s="248"/>
      <c r="AZ41" s="248"/>
      <c r="BA41" s="309"/>
      <c r="BC41" s="334"/>
      <c r="BD41" s="335"/>
      <c r="BE41" s="352">
        <f t="shared" si="0"/>
        <v>0</v>
      </c>
      <c r="BF41" s="353" t="str">
        <f t="shared" si="1"/>
        <v/>
      </c>
      <c r="BH41" s="354"/>
      <c r="BI41" s="11"/>
    </row>
    <row r="42" spans="2:61">
      <c r="B42" s="190"/>
      <c r="C42" s="197"/>
      <c r="D42" s="194" t="s">
        <v>59</v>
      </c>
      <c r="E42" s="246"/>
      <c r="F42" s="247"/>
      <c r="G42" s="248"/>
      <c r="H42" s="248"/>
      <c r="I42" s="132"/>
      <c r="J42" s="282"/>
      <c r="K42" s="248"/>
      <c r="L42" s="248"/>
      <c r="M42" s="132"/>
      <c r="N42" s="282"/>
      <c r="O42" s="248"/>
      <c r="P42" s="248"/>
      <c r="Q42" s="132"/>
      <c r="R42" s="282"/>
      <c r="S42" s="248"/>
      <c r="T42" s="248"/>
      <c r="U42" s="132"/>
      <c r="V42" s="282"/>
      <c r="W42" s="248"/>
      <c r="X42" s="248"/>
      <c r="Y42" s="132"/>
      <c r="Z42" s="282"/>
      <c r="AA42" s="248"/>
      <c r="AB42" s="248"/>
      <c r="AC42" s="309"/>
      <c r="AD42" s="248"/>
      <c r="AE42" s="248"/>
      <c r="AF42" s="248"/>
      <c r="AG42" s="132"/>
      <c r="AH42" s="282"/>
      <c r="AI42" s="248"/>
      <c r="AJ42" s="248"/>
      <c r="AK42" s="132"/>
      <c r="AL42" s="282"/>
      <c r="AM42" s="248"/>
      <c r="AN42" s="248"/>
      <c r="AO42" s="132"/>
      <c r="AP42" s="282"/>
      <c r="AQ42" s="248"/>
      <c r="AR42" s="248"/>
      <c r="AS42" s="132"/>
      <c r="AT42" s="282"/>
      <c r="AU42" s="248"/>
      <c r="AV42" s="248"/>
      <c r="AW42" s="132"/>
      <c r="AX42" s="282"/>
      <c r="AY42" s="248"/>
      <c r="AZ42" s="248"/>
      <c r="BA42" s="309"/>
      <c r="BC42" s="334"/>
      <c r="BD42" s="335"/>
      <c r="BE42" s="352">
        <f t="shared" si="0"/>
        <v>0</v>
      </c>
      <c r="BF42" s="353" t="str">
        <f t="shared" si="1"/>
        <v/>
      </c>
      <c r="BI42" s="11"/>
    </row>
    <row r="43" spans="2:61">
      <c r="B43" s="190"/>
      <c r="C43" s="197"/>
      <c r="D43" s="194" t="s">
        <v>60</v>
      </c>
      <c r="E43" s="246"/>
      <c r="F43" s="247"/>
      <c r="G43" s="248"/>
      <c r="H43" s="248"/>
      <c r="I43" s="132"/>
      <c r="J43" s="282"/>
      <c r="K43" s="248"/>
      <c r="L43" s="248"/>
      <c r="M43" s="132"/>
      <c r="N43" s="282"/>
      <c r="O43" s="248"/>
      <c r="P43" s="248"/>
      <c r="Q43" s="132"/>
      <c r="R43" s="282"/>
      <c r="S43" s="248"/>
      <c r="T43" s="248"/>
      <c r="U43" s="132"/>
      <c r="V43" s="282"/>
      <c r="W43" s="248"/>
      <c r="X43" s="248"/>
      <c r="Y43" s="132"/>
      <c r="Z43" s="282"/>
      <c r="AA43" s="248"/>
      <c r="AB43" s="248"/>
      <c r="AC43" s="309"/>
      <c r="AD43" s="248"/>
      <c r="AE43" s="248"/>
      <c r="AF43" s="248"/>
      <c r="AG43" s="132"/>
      <c r="AH43" s="282"/>
      <c r="AI43" s="248"/>
      <c r="AJ43" s="248"/>
      <c r="AK43" s="132"/>
      <c r="AL43" s="282"/>
      <c r="AM43" s="248"/>
      <c r="AN43" s="248"/>
      <c r="AO43" s="132"/>
      <c r="AP43" s="282"/>
      <c r="AQ43" s="248"/>
      <c r="AR43" s="248"/>
      <c r="AS43" s="132"/>
      <c r="AT43" s="282"/>
      <c r="AU43" s="248"/>
      <c r="AV43" s="248"/>
      <c r="AW43" s="132"/>
      <c r="AX43" s="282"/>
      <c r="AY43" s="248"/>
      <c r="AZ43" s="248"/>
      <c r="BA43" s="309"/>
      <c r="BC43" s="334"/>
      <c r="BD43" s="335"/>
      <c r="BE43" s="352">
        <f t="shared" si="0"/>
        <v>0</v>
      </c>
      <c r="BF43" s="353" t="str">
        <f t="shared" si="1"/>
        <v/>
      </c>
      <c r="BI43" s="11"/>
    </row>
    <row r="44" spans="2:58">
      <c r="B44" s="190"/>
      <c r="C44" s="197"/>
      <c r="D44" s="194" t="s">
        <v>61</v>
      </c>
      <c r="E44" s="246"/>
      <c r="F44" s="247"/>
      <c r="G44" s="248"/>
      <c r="H44" s="248"/>
      <c r="I44" s="132"/>
      <c r="J44" s="282"/>
      <c r="K44" s="248"/>
      <c r="L44" s="248"/>
      <c r="M44" s="132"/>
      <c r="N44" s="282"/>
      <c r="O44" s="248"/>
      <c r="P44" s="248"/>
      <c r="Q44" s="132"/>
      <c r="R44" s="282"/>
      <c r="S44" s="248"/>
      <c r="T44" s="248"/>
      <c r="U44" s="132"/>
      <c r="V44" s="282"/>
      <c r="W44" s="248"/>
      <c r="X44" s="248"/>
      <c r="Y44" s="132"/>
      <c r="Z44" s="282"/>
      <c r="AA44" s="248"/>
      <c r="AB44" s="248"/>
      <c r="AC44" s="309"/>
      <c r="AD44" s="248"/>
      <c r="AE44" s="248"/>
      <c r="AF44" s="248"/>
      <c r="AG44" s="132"/>
      <c r="AH44" s="282"/>
      <c r="AI44" s="248"/>
      <c r="AJ44" s="248"/>
      <c r="AK44" s="132"/>
      <c r="AL44" s="282"/>
      <c r="AM44" s="248"/>
      <c r="AN44" s="248"/>
      <c r="AO44" s="132"/>
      <c r="AP44" s="282"/>
      <c r="AQ44" s="248"/>
      <c r="AR44" s="248"/>
      <c r="AS44" s="132"/>
      <c r="AT44" s="282"/>
      <c r="AU44" s="248"/>
      <c r="AV44" s="248"/>
      <c r="AW44" s="132"/>
      <c r="AX44" s="282"/>
      <c r="AY44" s="248"/>
      <c r="AZ44" s="248"/>
      <c r="BA44" s="309"/>
      <c r="BC44" s="334"/>
      <c r="BD44" s="335"/>
      <c r="BE44" s="352">
        <f t="shared" si="0"/>
        <v>0</v>
      </c>
      <c r="BF44" s="353" t="str">
        <f t="shared" si="1"/>
        <v/>
      </c>
    </row>
    <row r="45" ht="12.75" spans="2:58">
      <c r="B45" s="199"/>
      <c r="C45" s="200"/>
      <c r="D45" s="196" t="s">
        <v>62</v>
      </c>
      <c r="E45" s="249"/>
      <c r="F45" s="250"/>
      <c r="G45" s="251"/>
      <c r="H45" s="251"/>
      <c r="I45" s="283"/>
      <c r="J45" s="284"/>
      <c r="K45" s="251"/>
      <c r="L45" s="251"/>
      <c r="M45" s="283"/>
      <c r="N45" s="284"/>
      <c r="O45" s="251"/>
      <c r="P45" s="251"/>
      <c r="Q45" s="283"/>
      <c r="R45" s="284"/>
      <c r="S45" s="251"/>
      <c r="T45" s="251"/>
      <c r="U45" s="283"/>
      <c r="V45" s="284"/>
      <c r="W45" s="251"/>
      <c r="X45" s="251"/>
      <c r="Y45" s="283"/>
      <c r="Z45" s="284"/>
      <c r="AA45" s="251"/>
      <c r="AB45" s="251"/>
      <c r="AC45" s="310"/>
      <c r="AD45" s="251"/>
      <c r="AE45" s="251"/>
      <c r="AF45" s="251"/>
      <c r="AG45" s="283"/>
      <c r="AH45" s="284"/>
      <c r="AI45" s="251"/>
      <c r="AJ45" s="251"/>
      <c r="AK45" s="283"/>
      <c r="AL45" s="284"/>
      <c r="AM45" s="251"/>
      <c r="AN45" s="251"/>
      <c r="AO45" s="283"/>
      <c r="AP45" s="284"/>
      <c r="AQ45" s="251"/>
      <c r="AR45" s="251"/>
      <c r="AS45" s="283"/>
      <c r="AT45" s="284"/>
      <c r="AU45" s="251"/>
      <c r="AV45" s="251"/>
      <c r="AW45" s="283"/>
      <c r="AX45" s="284"/>
      <c r="AY45" s="251"/>
      <c r="AZ45" s="251"/>
      <c r="BA45" s="310"/>
      <c r="BC45" s="336"/>
      <c r="BD45" s="337"/>
      <c r="BE45" s="355">
        <f t="shared" si="0"/>
        <v>0</v>
      </c>
      <c r="BF45" s="356" t="str">
        <f t="shared" si="1"/>
        <v/>
      </c>
    </row>
    <row r="46" ht="12.75" spans="2:53">
      <c r="B46" s="201" t="s">
        <v>15</v>
      </c>
      <c r="C46" s="202"/>
      <c r="D46" s="202"/>
      <c r="E46" s="253"/>
      <c r="F46" s="254">
        <f>(F34*$E$34)+(F35*$E$35)+(F36*$E$36)+(F37*$E$37)+(F38*$E$38)+(F39*$E$39)+(F40*$E$40)+(F41*$E$41)+(F42*$E$42)+(F43*$E$43)+(F44*$E$44)+(F45*$E$45)</f>
        <v>0</v>
      </c>
      <c r="G46" s="255"/>
      <c r="H46" s="255"/>
      <c r="I46" s="285"/>
      <c r="J46" s="286">
        <f>(J34*$E$34)+(J35*$E$35)+(J36*$E$36)+(J37*$E$37)+(J38*$E$38)+(J39*$E$39)+(J40*$E$40)+(J41*$E$41)+(J42*$E$42)+(J43*$E$43)+(J44*$E$44)+(J45*$E$45)</f>
        <v>0</v>
      </c>
      <c r="K46" s="255"/>
      <c r="L46" s="255"/>
      <c r="M46" s="285"/>
      <c r="N46" s="286">
        <f>(N34*$E$34)+(N35*$E$35)+(N36*$E$36)+(N37*$E$37)+(N38*$E$38)+(N39*$E$39)+(N40*$E$40)+(N41*$E$41)+(N42*$E$42)+(N43*$E$43)+(N44*$E$44)+(N45*$E$45)</f>
        <v>0</v>
      </c>
      <c r="O46" s="255"/>
      <c r="P46" s="255"/>
      <c r="Q46" s="285"/>
      <c r="R46" s="286">
        <f>(R34*$E$34)+(R35*$E$35)+(R36*$E$36)+(R37*$E$37)+(R38*$E$38)+(R39*$E$39)+(R40*$E$40)+(R41*$E$41)+(R42*$E$42)+(R43*$E$43)+(R44*$E$44)+(R45*$E$45)</f>
        <v>0</v>
      </c>
      <c r="S46" s="255"/>
      <c r="T46" s="255"/>
      <c r="U46" s="285"/>
      <c r="V46" s="286">
        <f>(V34*$E$34)+(V35*$E$35)+(V36*$E$36)+(V37*$E$37)+(V38*$E$38)+(V39*$E$39)+(V40*$E$40)+(V41*$E$41)+(V42*$E$42)+(V43*$E$43)+(V44*$E$44)+(V45*$E$45)</f>
        <v>0</v>
      </c>
      <c r="W46" s="255"/>
      <c r="X46" s="255"/>
      <c r="Y46" s="285"/>
      <c r="Z46" s="286">
        <f>(Z34*$E$34)+(Z35*$E$35)+(Z36*$E$36)+(Z37*$E$37)+(Z38*$E$38)+(Z39*$E$39)+(Z40*$E$40)+(Z41*$E$41)+(Z42*$E$42)+(Z43*$E$43)+(Z44*$E$44)+(Z45*$E$45)</f>
        <v>0</v>
      </c>
      <c r="AA46" s="255"/>
      <c r="AB46" s="255"/>
      <c r="AC46" s="312"/>
      <c r="AD46" s="255">
        <f>(AD34*$E$34)+(AD35*$E$35)+(AD36*$E$36)+(AD37*$E$37)+(AD38*$E$38)+(AD39*$E$39)+(AD40*$E$40)+(AD41*$E$41)+(AD42*$E$42)+(AD43*$E$43)+(AD44*$E$44)+(AD45*$E$45)</f>
        <v>0</v>
      </c>
      <c r="AE46" s="255"/>
      <c r="AF46" s="255"/>
      <c r="AG46" s="285"/>
      <c r="AH46" s="286">
        <f>(AH34*$E$34)+(AH35*$E$35)+(AH36*$E$36)+(AH37*$E$37)+(AH38*$E$38)+(AH39*$E$39)+(AH40*$E$40)+(AH41*$E$41)+(AH42*$E$42)+(AH43*$E$43)+(AH44*$E$44)+(AH45*$E$45)</f>
        <v>0</v>
      </c>
      <c r="AI46" s="255"/>
      <c r="AJ46" s="255"/>
      <c r="AK46" s="285"/>
      <c r="AL46" s="286">
        <f>(AL34*$E$34)+(AL35*$E$35)+(AL36*$E$36)+(AL37*$E$37)+(AL38*$E$38)+(AL39*$E$39)+(AL40*$E$40)+(AL41*$E$41)+(AL42*$E$42)+(AL43*$E$43)+(AL44*$E$44)+(AL45*$E$45)</f>
        <v>0</v>
      </c>
      <c r="AM46" s="255"/>
      <c r="AN46" s="255"/>
      <c r="AO46" s="285"/>
      <c r="AP46" s="286">
        <f>(AP34*$E$34)+(AP35*$E$35)+(AP36*$E$36)+(AP37*$E$37)+(AP38*$E$38)+(AP39*$E$39)+(AP40*$E$40)+(AP41*$E$41)+(AP42*$E$42)+(AP43*$E$43)+(AP44*$E$44)+(AP45*$E$45)</f>
        <v>0</v>
      </c>
      <c r="AQ46" s="255"/>
      <c r="AR46" s="255"/>
      <c r="AS46" s="285"/>
      <c r="AT46" s="286">
        <f>(AT34*$E$34)+(AT35*$E$35)+(AT36*$E$36)+(AT37*$E$37)+(AT38*$E$38)+(AT39*$E$39)+(AT40*$E$40)+(AT41*$E$41)+(AT42*$E$42)+(AT43*$E$43)+(AT44*$E$44)+(AT45*$E$45)</f>
        <v>0</v>
      </c>
      <c r="AU46" s="255"/>
      <c r="AV46" s="255"/>
      <c r="AW46" s="285"/>
      <c r="AX46" s="286">
        <f>(AX34*$E$34)+(AX35*$E$35)+(AX36*$E$36)+(AX37*$E$37)+(AX38*$E$38)+(AX39*$E$39)+(AX40*$E$40)+(AX41*$E$41)+(AX42*$E$42)+(AX43*$E$43)+(AX44*$E$44)+(AX45*$E$45)</f>
        <v>0</v>
      </c>
      <c r="AY46" s="255"/>
      <c r="AZ46" s="255"/>
      <c r="BA46" s="312"/>
    </row>
    <row r="47" ht="12.75" spans="2:53">
      <c r="B47" s="201" t="s">
        <v>16</v>
      </c>
      <c r="C47" s="202"/>
      <c r="D47" s="202"/>
      <c r="E47" s="253"/>
      <c r="F47" s="256" t="str">
        <f>IFERROR(F46/SUM($F$46:$BA$46),"")</f>
        <v/>
      </c>
      <c r="G47" s="257"/>
      <c r="H47" s="257"/>
      <c r="I47" s="287"/>
      <c r="J47" s="288" t="str">
        <f>IFERROR(J46/SUM($F$46:$BA$46),"")</f>
        <v/>
      </c>
      <c r="K47" s="257"/>
      <c r="L47" s="257"/>
      <c r="M47" s="287"/>
      <c r="N47" s="288" t="str">
        <f>IFERROR(N46/SUM($F$46:$BA$46),"")</f>
        <v/>
      </c>
      <c r="O47" s="257"/>
      <c r="P47" s="257"/>
      <c r="Q47" s="287"/>
      <c r="R47" s="288" t="str">
        <f>IFERROR(R46/SUM($F$46:$BA$46),"")</f>
        <v/>
      </c>
      <c r="S47" s="257"/>
      <c r="T47" s="257"/>
      <c r="U47" s="287"/>
      <c r="V47" s="288" t="str">
        <f>IFERROR(V46/SUM($F$46:$BA$46),"")</f>
        <v/>
      </c>
      <c r="W47" s="257"/>
      <c r="X47" s="257"/>
      <c r="Y47" s="287"/>
      <c r="Z47" s="288" t="str">
        <f>IFERROR(Z46/SUM($F$46:$BA$46),"")</f>
        <v/>
      </c>
      <c r="AA47" s="257"/>
      <c r="AB47" s="257"/>
      <c r="AC47" s="313"/>
      <c r="AD47" s="257" t="str">
        <f>IFERROR(AD46/SUM($F$46:$BA$46),"")</f>
        <v/>
      </c>
      <c r="AE47" s="257"/>
      <c r="AF47" s="257"/>
      <c r="AG47" s="287"/>
      <c r="AH47" s="288" t="str">
        <f>IFERROR(AH46/SUM($F$46:$BA$46),"")</f>
        <v/>
      </c>
      <c r="AI47" s="257"/>
      <c r="AJ47" s="257"/>
      <c r="AK47" s="287"/>
      <c r="AL47" s="288" t="str">
        <f>IFERROR(AL46/SUM($F$46:$BA$46),"")</f>
        <v/>
      </c>
      <c r="AM47" s="257"/>
      <c r="AN47" s="257"/>
      <c r="AO47" s="287"/>
      <c r="AP47" s="288" t="str">
        <f>IFERROR(AP46/SUM($F$46:$BA$46),"")</f>
        <v/>
      </c>
      <c r="AQ47" s="257"/>
      <c r="AR47" s="257"/>
      <c r="AS47" s="287"/>
      <c r="AT47" s="288" t="str">
        <f>IFERROR(AT46/SUM($F$46:$BA$46),"")</f>
        <v/>
      </c>
      <c r="AU47" s="257"/>
      <c r="AV47" s="257"/>
      <c r="AW47" s="287"/>
      <c r="AX47" s="288" t="str">
        <f>IFERROR(AX46/SUM($F$46:$BA$46),"")</f>
        <v/>
      </c>
      <c r="AY47" s="257"/>
      <c r="AZ47" s="257"/>
      <c r="BA47" s="313"/>
    </row>
    <row r="48" ht="5" customHeight="1"/>
    <row r="49" ht="13" customHeight="1" spans="2:58">
      <c r="B49" s="203" t="s">
        <v>17</v>
      </c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338"/>
      <c r="BC49" s="339" t="s">
        <v>18</v>
      </c>
      <c r="BD49" s="340"/>
      <c r="BE49" s="168"/>
      <c r="BF49" s="168"/>
    </row>
    <row r="50" spans="2:58">
      <c r="B50" s="205" t="s">
        <v>19</v>
      </c>
      <c r="C50" s="206"/>
      <c r="D50" s="207" t="s">
        <v>63</v>
      </c>
      <c r="E50" s="258"/>
      <c r="F50" s="259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314"/>
      <c r="AD50" s="116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314"/>
      <c r="BC50" s="156">
        <f t="shared" ref="BC50:BC53" si="2">SUM(F50:BA50)*E50</f>
        <v>0</v>
      </c>
      <c r="BD50" s="171" t="str">
        <f t="shared" ref="BD50:BD53" si="3">IFERROR(BC50/(SUM($BC$50:$BC$53)),"")</f>
        <v/>
      </c>
      <c r="BE50" s="172"/>
      <c r="BF50" s="12"/>
    </row>
    <row r="51" spans="2:58">
      <c r="B51" s="208"/>
      <c r="C51" s="209"/>
      <c r="D51" s="210" t="s">
        <v>64</v>
      </c>
      <c r="E51" s="260"/>
      <c r="F51" s="107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29"/>
      <c r="AD51" s="132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29"/>
      <c r="BC51" s="157">
        <f t="shared" si="2"/>
        <v>0</v>
      </c>
      <c r="BD51" s="173" t="str">
        <f t="shared" si="3"/>
        <v/>
      </c>
      <c r="BE51" s="172"/>
      <c r="BF51" s="12"/>
    </row>
    <row r="52" spans="2:58">
      <c r="B52" s="208"/>
      <c r="C52" s="209"/>
      <c r="D52" s="210" t="s">
        <v>65</v>
      </c>
      <c r="E52" s="260"/>
      <c r="F52" s="107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29"/>
      <c r="AD52" s="132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29"/>
      <c r="BC52" s="157">
        <f t="shared" si="2"/>
        <v>0</v>
      </c>
      <c r="BD52" s="173" t="str">
        <f t="shared" si="3"/>
        <v/>
      </c>
      <c r="BE52" s="172"/>
      <c r="BF52" s="12"/>
    </row>
    <row r="53" ht="12.75" spans="2:58">
      <c r="B53" s="208"/>
      <c r="C53" s="209"/>
      <c r="D53" s="211" t="s">
        <v>66</v>
      </c>
      <c r="E53" s="261"/>
      <c r="F53" s="262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  <c r="AA53" s="263"/>
      <c r="AB53" s="263"/>
      <c r="AC53" s="315"/>
      <c r="AD53" s="316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315"/>
      <c r="BC53" s="159">
        <f t="shared" si="2"/>
        <v>0</v>
      </c>
      <c r="BD53" s="174" t="str">
        <f t="shared" si="3"/>
        <v/>
      </c>
      <c r="BE53" s="172"/>
      <c r="BF53" s="12"/>
    </row>
    <row r="54" spans="2:53">
      <c r="B54" s="212" t="s">
        <v>15</v>
      </c>
      <c r="C54" s="213"/>
      <c r="D54" s="213"/>
      <c r="E54" s="264"/>
      <c r="F54" s="265">
        <f>($E$50*F50)+($E$51*F51)+($E$52*F52)+($E$53*F53)</f>
        <v>0</v>
      </c>
      <c r="G54" s="266"/>
      <c r="H54" s="266"/>
      <c r="I54" s="266"/>
      <c r="J54" s="266">
        <f>($E$50*J50)+($E$51*J51)+($E$52*J52)+($E$53*J53)</f>
        <v>0</v>
      </c>
      <c r="K54" s="266"/>
      <c r="L54" s="266"/>
      <c r="M54" s="266"/>
      <c r="N54" s="266">
        <f>($E$50*N50)+($E$51*N51)+($E$52*N52)+($E$53*N53)</f>
        <v>0</v>
      </c>
      <c r="O54" s="266"/>
      <c r="P54" s="266"/>
      <c r="Q54" s="266"/>
      <c r="R54" s="266">
        <f>($E$50*R50)+($E$51*R51)+($E$52*R52)+($E$53*R53)</f>
        <v>0</v>
      </c>
      <c r="S54" s="266"/>
      <c r="T54" s="266"/>
      <c r="U54" s="266"/>
      <c r="V54" s="266">
        <f>($E$50*V50)+($E$51*V51)+($E$52*V52)+($E$53*V53)</f>
        <v>0</v>
      </c>
      <c r="W54" s="266"/>
      <c r="X54" s="266"/>
      <c r="Y54" s="266"/>
      <c r="Z54" s="266">
        <f>($E$50*Z50)+($E$51*Z51)+($E$52*Z52)+($E$53*Z53)</f>
        <v>0</v>
      </c>
      <c r="AA54" s="266"/>
      <c r="AB54" s="266"/>
      <c r="AC54" s="317"/>
      <c r="AD54" s="318">
        <f>($E$50*AD50)+($E$51*AD51)+($E$52*AD52)+($E$53*AD53)</f>
        <v>0</v>
      </c>
      <c r="AE54" s="266"/>
      <c r="AF54" s="266"/>
      <c r="AG54" s="266"/>
      <c r="AH54" s="266">
        <f>($E$50*AH50)+($E$51*AH51)+($E$52*AH52)+($E$53*AH53)</f>
        <v>0</v>
      </c>
      <c r="AI54" s="266"/>
      <c r="AJ54" s="266"/>
      <c r="AK54" s="266"/>
      <c r="AL54" s="266">
        <f>($E$50*AL50)+($E$51*AL51)+($E$52*AL52)+($E$53*AL53)</f>
        <v>0</v>
      </c>
      <c r="AM54" s="266"/>
      <c r="AN54" s="266"/>
      <c r="AO54" s="266"/>
      <c r="AP54" s="266">
        <f>($E$50*AP50)+($E$51*AP51)+($E$52*AP52)+($E$53*AP53)</f>
        <v>0</v>
      </c>
      <c r="AQ54" s="266"/>
      <c r="AR54" s="266"/>
      <c r="AS54" s="266"/>
      <c r="AT54" s="266">
        <f>($E$50*AT50)+($E$51*AT51)+($E$52*AT52)+($E$53*AT53)</f>
        <v>0</v>
      </c>
      <c r="AU54" s="266"/>
      <c r="AV54" s="266"/>
      <c r="AW54" s="266"/>
      <c r="AX54" s="266">
        <f>($E$50*AX50)+($E$51*AX51)+($E$52*AX52)+($E$53*AX53)</f>
        <v>0</v>
      </c>
      <c r="AY54" s="266"/>
      <c r="AZ54" s="266"/>
      <c r="BA54" s="317"/>
    </row>
    <row r="55" ht="12.75" spans="2:53">
      <c r="B55" s="214" t="s">
        <v>16</v>
      </c>
      <c r="C55" s="215"/>
      <c r="D55" s="215"/>
      <c r="E55" s="267"/>
      <c r="F55" s="268" t="str">
        <f>IFERROR(F54/SUM($F$54:$BA$54),"")</f>
        <v/>
      </c>
      <c r="G55" s="269"/>
      <c r="H55" s="269"/>
      <c r="I55" s="269"/>
      <c r="J55" s="269" t="str">
        <f>IFERROR(J54/SUM($F$54:$BA$54),"")</f>
        <v/>
      </c>
      <c r="K55" s="269"/>
      <c r="L55" s="269"/>
      <c r="M55" s="269"/>
      <c r="N55" s="269" t="str">
        <f>IFERROR(N54/SUM($F$54:$BA$54),"")</f>
        <v/>
      </c>
      <c r="O55" s="269"/>
      <c r="P55" s="269"/>
      <c r="Q55" s="269"/>
      <c r="R55" s="269" t="str">
        <f>IFERROR(R54/SUM($F$54:$BA$54),"")</f>
        <v/>
      </c>
      <c r="S55" s="269"/>
      <c r="T55" s="269"/>
      <c r="U55" s="269"/>
      <c r="V55" s="269" t="str">
        <f>IFERROR(V54/SUM($F$54:$BA$54),"")</f>
        <v/>
      </c>
      <c r="W55" s="269"/>
      <c r="X55" s="269"/>
      <c r="Y55" s="269"/>
      <c r="Z55" s="269" t="str">
        <f>IFERROR(Z54/SUM($F$54:$BA$54),"")</f>
        <v/>
      </c>
      <c r="AA55" s="269"/>
      <c r="AB55" s="269"/>
      <c r="AC55" s="319"/>
      <c r="AD55" s="287" t="str">
        <f>IFERROR(AD54/SUM($F$54:$BA$54),"")</f>
        <v/>
      </c>
      <c r="AE55" s="269"/>
      <c r="AF55" s="269"/>
      <c r="AG55" s="269"/>
      <c r="AH55" s="269" t="str">
        <f>IFERROR(AH54/SUM($F$54:$BA$54),"")</f>
        <v/>
      </c>
      <c r="AI55" s="269"/>
      <c r="AJ55" s="269"/>
      <c r="AK55" s="269"/>
      <c r="AL55" s="269" t="str">
        <f>IFERROR(AL54/SUM($F$54:$BA$54),"")</f>
        <v/>
      </c>
      <c r="AM55" s="269"/>
      <c r="AN55" s="269"/>
      <c r="AO55" s="269"/>
      <c r="AP55" s="269" t="str">
        <f>IFERROR(AP54/SUM($F$54:$BA$54),"")</f>
        <v/>
      </c>
      <c r="AQ55" s="269"/>
      <c r="AR55" s="269"/>
      <c r="AS55" s="269"/>
      <c r="AT55" s="269" t="str">
        <f>IFERROR(AT54/SUM($F$54:$BA$54),"")</f>
        <v/>
      </c>
      <c r="AU55" s="269"/>
      <c r="AV55" s="269"/>
      <c r="AW55" s="269"/>
      <c r="AX55" s="269" t="str">
        <f>IFERROR(AX54/SUM($F$54:$BA$54),"")</f>
        <v/>
      </c>
      <c r="AY55" s="269"/>
      <c r="AZ55" s="269"/>
      <c r="BA55" s="319"/>
    </row>
    <row r="56" ht="3" customHeight="1"/>
    <row r="57" spans="2:53">
      <c r="B57" s="216" t="s">
        <v>3</v>
      </c>
      <c r="C57" s="217"/>
      <c r="D57" s="218" t="s">
        <v>9</v>
      </c>
      <c r="E57" s="270"/>
      <c r="F57" s="271"/>
      <c r="G57" s="272"/>
      <c r="H57" s="272"/>
      <c r="I57" s="272"/>
      <c r="J57" s="272"/>
      <c r="K57" s="272"/>
      <c r="L57" s="272"/>
      <c r="M57" s="272"/>
      <c r="N57" s="272"/>
      <c r="O57" s="272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  <c r="AA57" s="272"/>
      <c r="AB57" s="272"/>
      <c r="AC57" s="320"/>
      <c r="AD57" s="271"/>
      <c r="AE57" s="272"/>
      <c r="AF57" s="272"/>
      <c r="AG57" s="272"/>
      <c r="AH57" s="272"/>
      <c r="AI57" s="272"/>
      <c r="AJ57" s="272"/>
      <c r="AK57" s="272"/>
      <c r="AL57" s="272"/>
      <c r="AM57" s="272"/>
      <c r="AN57" s="272"/>
      <c r="AO57" s="272"/>
      <c r="AP57" s="272"/>
      <c r="AQ57" s="272"/>
      <c r="AR57" s="272"/>
      <c r="AS57" s="272"/>
      <c r="AT57" s="272"/>
      <c r="AU57" s="272"/>
      <c r="AV57" s="272"/>
      <c r="AW57" s="272"/>
      <c r="AX57" s="272"/>
      <c r="AY57" s="272"/>
      <c r="AZ57" s="272"/>
      <c r="BA57" s="171"/>
    </row>
    <row r="58" ht="12.75" spans="2:53">
      <c r="B58" s="219"/>
      <c r="C58" s="220"/>
      <c r="D58" s="221" t="s">
        <v>10</v>
      </c>
      <c r="E58" s="273"/>
      <c r="F58" s="274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5"/>
      <c r="R58" s="275"/>
      <c r="S58" s="275"/>
      <c r="T58" s="275"/>
      <c r="U58" s="275"/>
      <c r="V58" s="275"/>
      <c r="W58" s="275"/>
      <c r="X58" s="275"/>
      <c r="Y58" s="275"/>
      <c r="Z58" s="275"/>
      <c r="AA58" s="275"/>
      <c r="AB58" s="275"/>
      <c r="AC58" s="321"/>
      <c r="AD58" s="274"/>
      <c r="AE58" s="275"/>
      <c r="AF58" s="275"/>
      <c r="AG58" s="275"/>
      <c r="AH58" s="275"/>
      <c r="AI58" s="275"/>
      <c r="AJ58" s="275"/>
      <c r="AK58" s="275"/>
      <c r="AL58" s="275"/>
      <c r="AM58" s="275"/>
      <c r="AN58" s="275"/>
      <c r="AO58" s="275"/>
      <c r="AP58" s="275"/>
      <c r="AQ58" s="275"/>
      <c r="AR58" s="275"/>
      <c r="AS58" s="275"/>
      <c r="AT58" s="275"/>
      <c r="AU58" s="275"/>
      <c r="AV58" s="275"/>
      <c r="AW58" s="275"/>
      <c r="AX58" s="275"/>
      <c r="AY58" s="275"/>
      <c r="AZ58" s="275"/>
      <c r="BA58" s="341"/>
    </row>
    <row r="59" ht="12.75" spans="2:53">
      <c r="B59" s="222"/>
      <c r="C59" s="223"/>
      <c r="D59" s="224" t="s">
        <v>11</v>
      </c>
      <c r="E59" s="276"/>
      <c r="F59" s="277" t="str">
        <f>F47</f>
        <v/>
      </c>
      <c r="G59" s="278"/>
      <c r="H59" s="278"/>
      <c r="I59" s="278"/>
      <c r="J59" s="278" t="str">
        <f>J47</f>
        <v/>
      </c>
      <c r="K59" s="278"/>
      <c r="L59" s="278"/>
      <c r="M59" s="278"/>
      <c r="N59" s="278" t="str">
        <f>N47</f>
        <v/>
      </c>
      <c r="O59" s="278"/>
      <c r="P59" s="278"/>
      <c r="Q59" s="278"/>
      <c r="R59" s="278" t="str">
        <f>R47</f>
        <v/>
      </c>
      <c r="S59" s="278"/>
      <c r="T59" s="278"/>
      <c r="U59" s="278"/>
      <c r="V59" s="278" t="str">
        <f>V47</f>
        <v/>
      </c>
      <c r="W59" s="278"/>
      <c r="X59" s="278"/>
      <c r="Y59" s="278"/>
      <c r="Z59" s="278" t="str">
        <f>Z47</f>
        <v/>
      </c>
      <c r="AA59" s="278"/>
      <c r="AB59" s="278"/>
      <c r="AC59" s="278"/>
      <c r="AD59" s="278" t="str">
        <f>AD47</f>
        <v/>
      </c>
      <c r="AE59" s="278"/>
      <c r="AF59" s="278"/>
      <c r="AG59" s="278"/>
      <c r="AH59" s="278" t="str">
        <f>AH47</f>
        <v/>
      </c>
      <c r="AI59" s="278"/>
      <c r="AJ59" s="278"/>
      <c r="AK59" s="278"/>
      <c r="AL59" s="278" t="str">
        <f>AL47</f>
        <v/>
      </c>
      <c r="AM59" s="278"/>
      <c r="AN59" s="278"/>
      <c r="AO59" s="278"/>
      <c r="AP59" s="278" t="str">
        <f>AP47</f>
        <v/>
      </c>
      <c r="AQ59" s="278"/>
      <c r="AR59" s="278"/>
      <c r="AS59" s="278"/>
      <c r="AT59" s="278" t="str">
        <f>AT47</f>
        <v/>
      </c>
      <c r="AU59" s="278"/>
      <c r="AV59" s="278"/>
      <c r="AW59" s="278"/>
      <c r="AX59" s="278" t="str">
        <f>AX47</f>
        <v/>
      </c>
      <c r="AY59" s="278"/>
      <c r="AZ59" s="278"/>
      <c r="BA59" s="342"/>
    </row>
    <row r="60" ht="12.75"/>
    <row r="61" ht="19.5" spans="2:59">
      <c r="B61" s="225" t="s">
        <v>22</v>
      </c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  <c r="BA61" s="226"/>
      <c r="BB61" s="226"/>
      <c r="BC61" s="226"/>
      <c r="BD61" s="226"/>
      <c r="BE61" s="226"/>
      <c r="BF61" s="226"/>
      <c r="BG61" s="357"/>
    </row>
    <row r="62" ht="12.75"/>
    <row r="63" ht="12.75" spans="2:59">
      <c r="B63" s="92" t="s">
        <v>23</v>
      </c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161"/>
      <c r="R63" s="92" t="s">
        <v>2</v>
      </c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161"/>
      <c r="BB63" s="92" t="s">
        <v>24</v>
      </c>
      <c r="BC63" s="93"/>
      <c r="BD63" s="93"/>
      <c r="BE63" s="93"/>
      <c r="BF63" s="93"/>
      <c r="BG63" s="161"/>
    </row>
    <row r="64" spans="2:59">
      <c r="B64" s="227">
        <v>9</v>
      </c>
      <c r="C64" s="421" t="s">
        <v>25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63"/>
      <c r="R64" s="296">
        <v>10</v>
      </c>
      <c r="S64" s="297"/>
      <c r="T64" s="297"/>
      <c r="U64" s="297"/>
      <c r="V64" s="297"/>
      <c r="W64" s="297"/>
      <c r="X64" s="297"/>
      <c r="Y64" s="297"/>
      <c r="Z64" s="422" t="s">
        <v>26</v>
      </c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162"/>
      <c r="BB64" s="343">
        <v>9</v>
      </c>
      <c r="BC64" s="344"/>
      <c r="BD64" s="423" t="s">
        <v>27</v>
      </c>
      <c r="BE64" s="354"/>
      <c r="BG64" s="163"/>
    </row>
    <row r="65" spans="2:59">
      <c r="B65" s="227">
        <v>8</v>
      </c>
      <c r="C65" s="421" t="s">
        <v>28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63"/>
      <c r="R65" s="343">
        <v>5</v>
      </c>
      <c r="S65" s="344"/>
      <c r="T65" s="344"/>
      <c r="U65" s="344"/>
      <c r="V65" s="344"/>
      <c r="W65" s="344"/>
      <c r="X65" s="344"/>
      <c r="Y65" s="344"/>
      <c r="Z65" s="423" t="s">
        <v>29</v>
      </c>
      <c r="AY65" s="163"/>
      <c r="BB65" s="343">
        <v>3</v>
      </c>
      <c r="BC65" s="344"/>
      <c r="BD65" s="423" t="s">
        <v>30</v>
      </c>
      <c r="BE65" s="354"/>
      <c r="BG65" s="163"/>
    </row>
    <row r="66" ht="12.75" spans="2:59">
      <c r="B66" s="227">
        <v>5</v>
      </c>
      <c r="C66" s="421" t="s">
        <v>31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63"/>
      <c r="R66" s="359">
        <v>0</v>
      </c>
      <c r="S66" s="360"/>
      <c r="T66" s="360"/>
      <c r="U66" s="360"/>
      <c r="V66" s="360"/>
      <c r="W66" s="360"/>
      <c r="X66" s="360"/>
      <c r="Y66" s="360"/>
      <c r="Z66" s="424" t="s">
        <v>32</v>
      </c>
      <c r="AA66" s="177"/>
      <c r="AB66" s="177"/>
      <c r="AC66" s="177"/>
      <c r="AD66" s="177"/>
      <c r="AE66" s="177"/>
      <c r="AF66" s="177"/>
      <c r="AG66" s="177"/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77"/>
      <c r="AS66" s="177"/>
      <c r="AT66" s="177"/>
      <c r="AU66" s="177"/>
      <c r="AV66" s="177"/>
      <c r="AW66" s="177"/>
      <c r="AX66" s="177"/>
      <c r="AY66" s="178"/>
      <c r="BB66" s="359">
        <v>0</v>
      </c>
      <c r="BC66" s="360"/>
      <c r="BD66" s="424" t="s">
        <v>33</v>
      </c>
      <c r="BE66" s="71"/>
      <c r="BF66" s="177"/>
      <c r="BG66" s="178"/>
    </row>
    <row r="67" spans="2:14">
      <c r="B67" s="227">
        <v>4</v>
      </c>
      <c r="C67" s="421" t="s">
        <v>34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63"/>
    </row>
    <row r="68" ht="12.75" spans="2:14">
      <c r="B68" s="358">
        <v>2</v>
      </c>
      <c r="C68" s="425" t="s">
        <v>35</v>
      </c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8"/>
    </row>
  </sheetData>
  <mergeCells count="416">
    <mergeCell ref="B1:BG1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AP30:AS30"/>
    <mergeCell ref="AT30:AW30"/>
    <mergeCell ref="AX30:BA30"/>
    <mergeCell ref="C31:D31"/>
    <mergeCell ref="F31:AC31"/>
    <mergeCell ref="AD31:BA31"/>
    <mergeCell ref="F32:Q32"/>
    <mergeCell ref="R32:AC32"/>
    <mergeCell ref="AD32:AO32"/>
    <mergeCell ref="AP32:BA32"/>
    <mergeCell ref="B33:C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AP33:AS33"/>
    <mergeCell ref="AT33:AW33"/>
    <mergeCell ref="AX33:BA33"/>
    <mergeCell ref="BE33:BF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O35"/>
    <mergeCell ref="AP35:AS35"/>
    <mergeCell ref="AT35:AW35"/>
    <mergeCell ref="AX35:BA35"/>
    <mergeCell ref="F36:I36"/>
    <mergeCell ref="J36:M36"/>
    <mergeCell ref="N36:Q36"/>
    <mergeCell ref="R36:U36"/>
    <mergeCell ref="V36:Y36"/>
    <mergeCell ref="Z36:AC36"/>
    <mergeCell ref="AD36:AG36"/>
    <mergeCell ref="AH36:AK36"/>
    <mergeCell ref="AL36:AO36"/>
    <mergeCell ref="AP36:AS36"/>
    <mergeCell ref="AT36:AW36"/>
    <mergeCell ref="AX36:BA36"/>
    <mergeCell ref="F37:I37"/>
    <mergeCell ref="J37:M37"/>
    <mergeCell ref="N37:Q37"/>
    <mergeCell ref="R37:U37"/>
    <mergeCell ref="V37:Y37"/>
    <mergeCell ref="Z37:AC37"/>
    <mergeCell ref="AD37:AG37"/>
    <mergeCell ref="AH37:AK37"/>
    <mergeCell ref="AL37:AO37"/>
    <mergeCell ref="AP37:AS37"/>
    <mergeCell ref="AT37:AW37"/>
    <mergeCell ref="AX37:BA37"/>
    <mergeCell ref="F38:I38"/>
    <mergeCell ref="J38:M38"/>
    <mergeCell ref="N38:Q38"/>
    <mergeCell ref="R38:U38"/>
    <mergeCell ref="V38:Y38"/>
    <mergeCell ref="Z38:AC38"/>
    <mergeCell ref="AD38:AG38"/>
    <mergeCell ref="AH38:AK38"/>
    <mergeCell ref="AL38:AO38"/>
    <mergeCell ref="AP38:AS38"/>
    <mergeCell ref="AT38:AW38"/>
    <mergeCell ref="AX38:BA38"/>
    <mergeCell ref="F39:I39"/>
    <mergeCell ref="J39:M39"/>
    <mergeCell ref="N39:Q39"/>
    <mergeCell ref="R39:U39"/>
    <mergeCell ref="V39:Y39"/>
    <mergeCell ref="Z39:AC39"/>
    <mergeCell ref="AD39:AG39"/>
    <mergeCell ref="AH39:AK39"/>
    <mergeCell ref="AL39:AO39"/>
    <mergeCell ref="AP39:AS39"/>
    <mergeCell ref="AT39:AW39"/>
    <mergeCell ref="AX39:BA39"/>
    <mergeCell ref="F40:I40"/>
    <mergeCell ref="J40:M40"/>
    <mergeCell ref="N40:Q40"/>
    <mergeCell ref="R40:U40"/>
    <mergeCell ref="V40:Y40"/>
    <mergeCell ref="Z40:AC40"/>
    <mergeCell ref="AD40:AG40"/>
    <mergeCell ref="AH40:AK40"/>
    <mergeCell ref="AL40:AO40"/>
    <mergeCell ref="AP40:AS40"/>
    <mergeCell ref="AT40:AW40"/>
    <mergeCell ref="AX40:BA40"/>
    <mergeCell ref="F41:I41"/>
    <mergeCell ref="J41:M41"/>
    <mergeCell ref="N41:Q41"/>
    <mergeCell ref="R41:U41"/>
    <mergeCell ref="V41:Y41"/>
    <mergeCell ref="Z41:AC41"/>
    <mergeCell ref="AD41:AG41"/>
    <mergeCell ref="AH41:AK41"/>
    <mergeCell ref="AL41:AO41"/>
    <mergeCell ref="AP41:AS41"/>
    <mergeCell ref="AT41:AW41"/>
    <mergeCell ref="AX41:BA41"/>
    <mergeCell ref="F42:I42"/>
    <mergeCell ref="J42:M42"/>
    <mergeCell ref="N42:Q42"/>
    <mergeCell ref="R42:U42"/>
    <mergeCell ref="V42:Y42"/>
    <mergeCell ref="Z42:AC42"/>
    <mergeCell ref="AD42:AG42"/>
    <mergeCell ref="AH42:AK42"/>
    <mergeCell ref="AL42:AO42"/>
    <mergeCell ref="AP42:AS42"/>
    <mergeCell ref="AT42:AW42"/>
    <mergeCell ref="AX42:BA42"/>
    <mergeCell ref="F43:I43"/>
    <mergeCell ref="J43:M43"/>
    <mergeCell ref="N43:Q43"/>
    <mergeCell ref="R43:U43"/>
    <mergeCell ref="V43:Y43"/>
    <mergeCell ref="Z43:AC43"/>
    <mergeCell ref="AD43:AG43"/>
    <mergeCell ref="AH43:AK43"/>
    <mergeCell ref="AL43:AO43"/>
    <mergeCell ref="AP43:AS43"/>
    <mergeCell ref="AT43:AW43"/>
    <mergeCell ref="AX43:BA43"/>
    <mergeCell ref="F44:I44"/>
    <mergeCell ref="J44:M44"/>
    <mergeCell ref="N44:Q44"/>
    <mergeCell ref="R44:U44"/>
    <mergeCell ref="V44:Y44"/>
    <mergeCell ref="Z44:AC44"/>
    <mergeCell ref="AD44:AG44"/>
    <mergeCell ref="AH44:AK44"/>
    <mergeCell ref="AL44:AO44"/>
    <mergeCell ref="AP44:AS44"/>
    <mergeCell ref="AT44:AW44"/>
    <mergeCell ref="AX44:BA44"/>
    <mergeCell ref="F45:I45"/>
    <mergeCell ref="J45:M45"/>
    <mergeCell ref="N45:Q45"/>
    <mergeCell ref="R45:U45"/>
    <mergeCell ref="V45:Y45"/>
    <mergeCell ref="Z45:AC45"/>
    <mergeCell ref="AD45:AG45"/>
    <mergeCell ref="AH45:AK45"/>
    <mergeCell ref="AL45:AO45"/>
    <mergeCell ref="AP45:AS45"/>
    <mergeCell ref="AT45:AW45"/>
    <mergeCell ref="AX45:BA45"/>
    <mergeCell ref="B46:E46"/>
    <mergeCell ref="F46:I46"/>
    <mergeCell ref="J46:M46"/>
    <mergeCell ref="N46:Q46"/>
    <mergeCell ref="R46:U46"/>
    <mergeCell ref="V46:Y46"/>
    <mergeCell ref="Z46:AC46"/>
    <mergeCell ref="AD46:AG46"/>
    <mergeCell ref="AH46:AK46"/>
    <mergeCell ref="AL46:AO46"/>
    <mergeCell ref="AP46:AS46"/>
    <mergeCell ref="AT46:AW46"/>
    <mergeCell ref="AX46:BA4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AL47:AO47"/>
    <mergeCell ref="AP47:AS47"/>
    <mergeCell ref="AT47:AW47"/>
    <mergeCell ref="AX47:BA47"/>
    <mergeCell ref="B49:BA49"/>
    <mergeCell ref="BC49:BD49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AP50:AS50"/>
    <mergeCell ref="AT50:AW50"/>
    <mergeCell ref="AX50:BA50"/>
    <mergeCell ref="F51:I51"/>
    <mergeCell ref="J51:M51"/>
    <mergeCell ref="N51:Q51"/>
    <mergeCell ref="R51:U51"/>
    <mergeCell ref="V51:Y51"/>
    <mergeCell ref="Z51:AC51"/>
    <mergeCell ref="AD51:AG51"/>
    <mergeCell ref="AH51:AK51"/>
    <mergeCell ref="AL51:AO51"/>
    <mergeCell ref="AP51:AS51"/>
    <mergeCell ref="AT51:AW51"/>
    <mergeCell ref="AX51:BA51"/>
    <mergeCell ref="F52:I52"/>
    <mergeCell ref="J52:M52"/>
    <mergeCell ref="N52:Q52"/>
    <mergeCell ref="R52:U52"/>
    <mergeCell ref="V52:Y52"/>
    <mergeCell ref="Z52:AC52"/>
    <mergeCell ref="AD52:AG52"/>
    <mergeCell ref="AH52:AK52"/>
    <mergeCell ref="AL52:AO52"/>
    <mergeCell ref="AP52:AS52"/>
    <mergeCell ref="AT52:AW52"/>
    <mergeCell ref="AX52:BA52"/>
    <mergeCell ref="F53:I53"/>
    <mergeCell ref="J53:M53"/>
    <mergeCell ref="N53:Q53"/>
    <mergeCell ref="R53:U53"/>
    <mergeCell ref="V53:Y53"/>
    <mergeCell ref="Z53:AC53"/>
    <mergeCell ref="AD53:AG53"/>
    <mergeCell ref="AH53:AK53"/>
    <mergeCell ref="AL53:AO53"/>
    <mergeCell ref="AP53:AS53"/>
    <mergeCell ref="AT53:AW53"/>
    <mergeCell ref="AX53:BA53"/>
    <mergeCell ref="B54:E54"/>
    <mergeCell ref="F54:I54"/>
    <mergeCell ref="J54:M54"/>
    <mergeCell ref="N54:Q54"/>
    <mergeCell ref="R54:U54"/>
    <mergeCell ref="V54:Y54"/>
    <mergeCell ref="Z54:AC54"/>
    <mergeCell ref="AD54:AG54"/>
    <mergeCell ref="AH54:AK54"/>
    <mergeCell ref="AL54:AO54"/>
    <mergeCell ref="AP54:AS54"/>
    <mergeCell ref="AT54:AW54"/>
    <mergeCell ref="AX54:BA54"/>
    <mergeCell ref="B55:E55"/>
    <mergeCell ref="F55:I55"/>
    <mergeCell ref="J55:M55"/>
    <mergeCell ref="N55:Q55"/>
    <mergeCell ref="R55:U55"/>
    <mergeCell ref="V55:Y55"/>
    <mergeCell ref="Z55:AC55"/>
    <mergeCell ref="AD55:AG55"/>
    <mergeCell ref="AH55:AK55"/>
    <mergeCell ref="AL55:AO55"/>
    <mergeCell ref="AP55:AS55"/>
    <mergeCell ref="AT55:AW55"/>
    <mergeCell ref="AX55:BA55"/>
    <mergeCell ref="D57:E57"/>
    <mergeCell ref="F57:I57"/>
    <mergeCell ref="J57:M57"/>
    <mergeCell ref="N57:Q57"/>
    <mergeCell ref="R57:U57"/>
    <mergeCell ref="V57:Y57"/>
    <mergeCell ref="Z57:AC57"/>
    <mergeCell ref="AD57:AG57"/>
    <mergeCell ref="AH57:AK57"/>
    <mergeCell ref="AL57:AO57"/>
    <mergeCell ref="AP57:AS57"/>
    <mergeCell ref="AT57:AW57"/>
    <mergeCell ref="AX57:BA57"/>
    <mergeCell ref="D58:E58"/>
    <mergeCell ref="F58:I58"/>
    <mergeCell ref="J58:M58"/>
    <mergeCell ref="N58:Q58"/>
    <mergeCell ref="R58:U58"/>
    <mergeCell ref="V58:Y58"/>
    <mergeCell ref="Z58:AC58"/>
    <mergeCell ref="AD58:AG58"/>
    <mergeCell ref="AH58:AK58"/>
    <mergeCell ref="AL58:AO58"/>
    <mergeCell ref="AP58:AS58"/>
    <mergeCell ref="AT58:AW58"/>
    <mergeCell ref="AX58:BA58"/>
    <mergeCell ref="D59:E59"/>
    <mergeCell ref="F59:I59"/>
    <mergeCell ref="J59:M59"/>
    <mergeCell ref="N59:Q59"/>
    <mergeCell ref="R59:U59"/>
    <mergeCell ref="V59:Y59"/>
    <mergeCell ref="Z59:AC59"/>
    <mergeCell ref="AD59:AG59"/>
    <mergeCell ref="AH59:AK59"/>
    <mergeCell ref="AL59:AO59"/>
    <mergeCell ref="AP59:AS59"/>
    <mergeCell ref="AT59:AW59"/>
    <mergeCell ref="AX59:BA59"/>
    <mergeCell ref="B61:BG61"/>
    <mergeCell ref="B63:N63"/>
    <mergeCell ref="R63:AY63"/>
    <mergeCell ref="BB63:BG63"/>
    <mergeCell ref="R64:Y64"/>
    <mergeCell ref="BB64:BC64"/>
    <mergeCell ref="R65:Y65"/>
    <mergeCell ref="BB65:BC65"/>
    <mergeCell ref="R66:Y66"/>
    <mergeCell ref="BB66:BC66"/>
    <mergeCell ref="B34:B45"/>
    <mergeCell ref="C34:C39"/>
    <mergeCell ref="C40:C45"/>
    <mergeCell ref="E31:E33"/>
    <mergeCell ref="AC3:AD4"/>
    <mergeCell ref="AA5:AB6"/>
    <mergeCell ref="AE5:AF6"/>
    <mergeCell ref="Y7:Z8"/>
    <mergeCell ref="AC7:AD8"/>
    <mergeCell ref="AG7:AH8"/>
    <mergeCell ref="W9:X10"/>
    <mergeCell ref="AA9:AB10"/>
    <mergeCell ref="AE9:AF10"/>
    <mergeCell ref="AI9:AJ10"/>
    <mergeCell ref="U11:V12"/>
    <mergeCell ref="Y11:Z12"/>
    <mergeCell ref="AC11:AD12"/>
    <mergeCell ref="AG11:AH12"/>
    <mergeCell ref="AK11:AL12"/>
    <mergeCell ref="S13:T14"/>
    <mergeCell ref="W13:X14"/>
    <mergeCell ref="AA13:AB14"/>
    <mergeCell ref="AE13:AF14"/>
    <mergeCell ref="AI13:AJ14"/>
    <mergeCell ref="AM13:AN14"/>
    <mergeCell ref="Q15:R16"/>
    <mergeCell ref="U15:V16"/>
    <mergeCell ref="Y15:Z16"/>
    <mergeCell ref="AC15:AD16"/>
    <mergeCell ref="AG15:AH16"/>
    <mergeCell ref="AK15:AL16"/>
    <mergeCell ref="AO15:AP16"/>
    <mergeCell ref="S17:T18"/>
    <mergeCell ref="W17:X18"/>
    <mergeCell ref="AA17:AB18"/>
    <mergeCell ref="AE17:AF18"/>
    <mergeCell ref="AI17:AJ18"/>
    <mergeCell ref="AM17:AN18"/>
    <mergeCell ref="Q19:R20"/>
    <mergeCell ref="U19:V20"/>
    <mergeCell ref="Y19:Z20"/>
    <mergeCell ref="AC19:AD20"/>
    <mergeCell ref="AG19:AH20"/>
    <mergeCell ref="AK19:AL20"/>
    <mergeCell ref="AO19:AP20"/>
    <mergeCell ref="O21:P22"/>
    <mergeCell ref="S21:T22"/>
    <mergeCell ref="W21:X22"/>
    <mergeCell ref="AA21:AB22"/>
    <mergeCell ref="AE21:AF22"/>
    <mergeCell ref="AI21:AJ22"/>
    <mergeCell ref="AM21:AN22"/>
    <mergeCell ref="AQ21:AR22"/>
    <mergeCell ref="M23:N24"/>
    <mergeCell ref="Q23:R24"/>
    <mergeCell ref="U23:V24"/>
    <mergeCell ref="Y23:Z24"/>
    <mergeCell ref="AC23:AD24"/>
    <mergeCell ref="AG23:AH24"/>
    <mergeCell ref="AK23:AL24"/>
    <mergeCell ref="AO23:AP24"/>
    <mergeCell ref="AS23:AT24"/>
    <mergeCell ref="K25:L26"/>
    <mergeCell ref="O25:P26"/>
    <mergeCell ref="S25:T26"/>
    <mergeCell ref="W25:X26"/>
    <mergeCell ref="AA25:AB26"/>
    <mergeCell ref="AE25:AF26"/>
    <mergeCell ref="AI25:AJ26"/>
    <mergeCell ref="AM25:AN26"/>
    <mergeCell ref="AQ25:AR26"/>
    <mergeCell ref="AU25:AV26"/>
    <mergeCell ref="I27:J28"/>
    <mergeCell ref="M27:N28"/>
    <mergeCell ref="Q27:R28"/>
    <mergeCell ref="U27:V28"/>
    <mergeCell ref="Y27:Z28"/>
    <mergeCell ref="AC27:AD28"/>
    <mergeCell ref="AG27:AH28"/>
    <mergeCell ref="AK27:AL28"/>
    <mergeCell ref="AO27:AP28"/>
    <mergeCell ref="AS27:AT28"/>
    <mergeCell ref="AW27:AX28"/>
    <mergeCell ref="BC30:BF32"/>
    <mergeCell ref="B50:C53"/>
    <mergeCell ref="B57:C59"/>
  </mergeCells>
  <conditionalFormatting sqref="F30:BA30">
    <cfRule type="iconSet" priority="11">
      <iconSet iconSet="3Arrows" showValue="0">
        <cfvo type="percent" val="0"/>
        <cfvo type="num" val="5"/>
        <cfvo type="num" val="10"/>
      </iconSet>
    </cfRule>
  </conditionalFormatting>
  <conditionalFormatting sqref="R64">
    <cfRule type="iconSet" priority="12">
      <iconSet iconSet="3Arrows">
        <cfvo type="percent" val="0"/>
        <cfvo type="num" val="5"/>
        <cfvo type="num" val="10"/>
      </iconSet>
    </cfRule>
  </conditionalFormatting>
  <conditionalFormatting sqref="BB64">
    <cfRule type="iconSet" priority="10">
      <iconSet iconSet="3Symbols2">
        <cfvo type="percent" val="0"/>
        <cfvo type="num" val="3"/>
        <cfvo type="num" val="9"/>
      </iconSet>
    </cfRule>
  </conditionalFormatting>
  <conditionalFormatting sqref="R65">
    <cfRule type="iconSet" priority="5">
      <iconSet iconSet="3Arrows">
        <cfvo type="percent" val="0"/>
        <cfvo type="num" val="5"/>
        <cfvo type="num" val="10"/>
      </iconSet>
    </cfRule>
  </conditionalFormatting>
  <conditionalFormatting sqref="BB65">
    <cfRule type="iconSet" priority="3">
      <iconSet iconSet="3Symbols2">
        <cfvo type="percent" val="0"/>
        <cfvo type="num" val="3"/>
        <cfvo type="num" val="9"/>
      </iconSet>
    </cfRule>
  </conditionalFormatting>
  <conditionalFormatting sqref="R66">
    <cfRule type="iconSet" priority="4">
      <iconSet iconSet="3Arrows">
        <cfvo type="percent" val="0"/>
        <cfvo type="num" val="5"/>
        <cfvo type="num" val="10"/>
      </iconSet>
    </cfRule>
  </conditionalFormatting>
  <conditionalFormatting sqref="BB66">
    <cfRule type="iconSet" priority="2">
      <iconSet iconSet="3Symbols2">
        <cfvo type="percent" val="0"/>
        <cfvo type="num" val="3"/>
        <cfvo type="num" val="9"/>
      </iconSet>
    </cfRule>
  </conditionalFormatting>
  <conditionalFormatting sqref="F34:BA45">
    <cfRule type="iconSet" priority="1">
      <iconSet iconSet="3Symbols2" showValue="0">
        <cfvo type="percent" val="0"/>
        <cfvo type="num" val="3"/>
        <cfvo type="num" val="9"/>
      </iconSet>
    </cfRule>
  </conditionalFormatting>
  <conditionalFormatting sqref="F50:BA53">
    <cfRule type="iconSet" priority="9">
      <iconSet iconSet="3Symbols2" showValue="0">
        <cfvo type="percent" val="0"/>
        <cfvo type="num" val="3"/>
        <cfvo type="num" val="9"/>
      </iconSet>
    </cfRule>
  </conditionalFormatting>
  <pageMargins left="0.75" right="0.75" top="1" bottom="1" header="0.5" footer="0.5"/>
  <pageSetup paperSize="9" fitToHeight="0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82e50c99-3b3d-479f-8820-f6b0a20d1d08}">
            <x14:iconSet iconSet="5Arrows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vo type="num">
                <xm:f>6</xm:f>
              </x14:cfvo>
              <x14:cfvo type="num">
                <xm:f>9</xm:f>
              </x14:cfvo>
              <x14:cfIcon iconSet="4RedToBlack" iconId="3"/>
              <x14:cfIcon iconSet="4RedToBlack" iconId="2"/>
              <x14:cfIcon iconSet="5Quarters" iconId="0"/>
              <x14:cfIcon iconSet="3TrafficLights1" iconId="1"/>
              <x14:cfIcon iconSet="3TrafficLights1" iconId="2"/>
            </x14:iconSet>
          </x14:cfRule>
          <xm:sqref>B64</xm:sqref>
        </x14:conditionalFormatting>
        <x14:conditionalFormatting xmlns:xm="http://schemas.microsoft.com/office/excel/2006/main">
          <x14:cfRule type="iconSet" priority="7" id="{6e95f8ce-81ff-4d40-bf9b-d8e97f5eb397}">
            <x14:iconSet iconSet="5Arrows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vo type="num">
                <xm:f>6</xm:f>
              </x14:cfvo>
              <x14:cfvo type="num">
                <xm:f>9</xm:f>
              </x14:cfvo>
              <x14:cfIcon iconSet="4RedToBlack" iconId="3"/>
              <x14:cfIcon iconSet="4RedToBlack" iconId="2"/>
              <x14:cfIcon iconSet="5Quarters" iconId="0"/>
              <x14:cfIcon iconSet="3TrafficLights1" iconId="1"/>
              <x14:cfIcon iconSet="3TrafficLights1" iconId="2"/>
            </x14:iconSet>
          </x14:cfRule>
          <xm:sqref>B65:B68</xm:sqref>
        </x14:conditionalFormatting>
        <x14:conditionalFormatting xmlns:xm="http://schemas.microsoft.com/office/excel/2006/main">
          <x14:cfRule type="iconSet" priority="6" id="{fcf27e24-9934-46ea-8802-f8c38f2e2720}">
            <x14:iconSet iconSet="5Arrows" custom="1" showValue="0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vo type="num">
                <xm:f>6</xm:f>
              </x14:cfvo>
              <x14:cfvo type="num">
                <xm:f>9</xm:f>
              </x14:cfvo>
              <x14:cfIcon iconSet="3TrafficLights1" iconId="0"/>
              <x14:cfIcon iconSet="4RedToBlack" iconId="2"/>
              <x14:cfIcon iconSet="5Quarters" iconId="0"/>
              <x14:cfIcon iconSet="3TrafficLights1" iconId="1"/>
              <x14:cfIcon iconSet="3TrafficLights1" iconId="2"/>
            </x14:iconSet>
          </x14:cfRule>
          <xm:sqref>F2:BC2;F3:AB4;AE3:BC4;F5:Z6;AC5:AD6;AG5:BC6;F7:X8;AA7:AF8;AI7:BC8;F9:V10;Y9:AH10;AK9:BC10;F11:T12;W11:AJ12;AM11:BC12;F13:R14;U13:W13;Y13:AL14;U14:V14;AO13:BC14;F15:P16;S15:AN16;AQ15:BC16;F17:BC29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AC7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D39" sqref="D39"/>
    </sheetView>
  </sheetViews>
  <sheetFormatPr defaultColWidth="9.14285714285714" defaultRowHeight="12"/>
  <cols>
    <col min="1" max="1" width="2.51428571428571" style="9" customWidth="1"/>
    <col min="2" max="2" width="7.42857142857143" style="9" customWidth="1"/>
    <col min="3" max="3" width="8" style="9" customWidth="1"/>
    <col min="4" max="4" width="42.1428571428571" style="9" customWidth="1"/>
    <col min="5" max="5" width="2.14285714285714" style="9" customWidth="1"/>
    <col min="6" max="6" width="2.42857142857143" style="9" customWidth="1"/>
    <col min="7" max="7" width="2.14285714285714" style="9" customWidth="1"/>
    <col min="8" max="8" width="3.28571428571429" style="9" customWidth="1"/>
    <col min="9" max="9" width="5.85714285714286" style="9" customWidth="1"/>
    <col min="10" max="22" width="4.16190476190476" style="9" customWidth="1"/>
    <col min="23" max="23" width="0.647619047619048" style="9" customWidth="1"/>
    <col min="24" max="24" width="5.85714285714286" style="9" customWidth="1"/>
    <col min="25" max="27" width="4.17142857142857" style="9" customWidth="1"/>
    <col min="28" max="28" width="3.06666666666667" style="9" customWidth="1"/>
    <col min="29" max="29" width="3.57142857142857" style="9" customWidth="1"/>
    <col min="30" max="30" width="10.5714285714286" style="9" customWidth="1"/>
    <col min="31" max="16384" width="9.14285714285714" style="9"/>
  </cols>
  <sheetData>
    <row r="1" ht="26.25" spans="2:29">
      <c r="B1" s="13" t="s">
        <v>67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6"/>
      <c r="X1" s="146"/>
      <c r="Y1" s="146"/>
      <c r="Z1" s="165"/>
      <c r="AA1" s="165"/>
      <c r="AB1" s="165"/>
      <c r="AC1" s="165"/>
    </row>
    <row r="2" ht="11.7" customHeight="1" spans="2:29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65"/>
    </row>
    <row r="3" ht="20" customHeight="1" spans="2:22">
      <c r="B3" s="15"/>
      <c r="C3" s="16"/>
      <c r="D3" s="17"/>
      <c r="E3" s="17"/>
      <c r="F3" s="17"/>
      <c r="G3" s="73"/>
      <c r="H3" s="74"/>
      <c r="I3" s="98" t="s">
        <v>68</v>
      </c>
      <c r="J3" s="99"/>
      <c r="K3" s="99"/>
      <c r="L3" s="99"/>
      <c r="M3" s="99"/>
      <c r="N3" s="99"/>
      <c r="O3" s="98" t="s">
        <v>69</v>
      </c>
      <c r="P3" s="99"/>
      <c r="Q3" s="99"/>
      <c r="R3" s="99"/>
      <c r="S3" s="99"/>
      <c r="T3" s="99"/>
      <c r="U3" s="99"/>
      <c r="V3" s="147"/>
    </row>
    <row r="4" ht="22" customHeight="1" spans="2:22">
      <c r="B4" s="18"/>
      <c r="C4" s="19"/>
      <c r="D4" s="20"/>
      <c r="E4" s="20"/>
      <c r="F4" s="20"/>
      <c r="G4" s="75"/>
      <c r="H4" s="76"/>
      <c r="I4" s="100" t="s">
        <v>70</v>
      </c>
      <c r="J4" s="101" t="s">
        <v>71</v>
      </c>
      <c r="K4" s="101" t="s">
        <v>72</v>
      </c>
      <c r="L4" s="101" t="s">
        <v>73</v>
      </c>
      <c r="M4" s="101" t="s">
        <v>74</v>
      </c>
      <c r="N4" s="123" t="s">
        <v>75</v>
      </c>
      <c r="O4" s="100" t="s">
        <v>76</v>
      </c>
      <c r="P4" s="124" t="s">
        <v>77</v>
      </c>
      <c r="Q4" s="124" t="s">
        <v>78</v>
      </c>
      <c r="R4" s="124" t="s">
        <v>79</v>
      </c>
      <c r="S4" s="124" t="s">
        <v>80</v>
      </c>
      <c r="T4" s="124" t="s">
        <v>81</v>
      </c>
      <c r="U4" s="124" t="s">
        <v>82</v>
      </c>
      <c r="V4" s="148" t="s">
        <v>83</v>
      </c>
    </row>
    <row r="5" ht="136" customHeight="1" spans="2:26">
      <c r="B5" s="21" t="s">
        <v>84</v>
      </c>
      <c r="C5" s="22"/>
      <c r="D5" s="23" t="s">
        <v>85</v>
      </c>
      <c r="E5" s="77"/>
      <c r="F5" s="77"/>
      <c r="G5" s="78"/>
      <c r="H5" s="76"/>
      <c r="I5" s="102" t="s">
        <v>86</v>
      </c>
      <c r="J5" s="103" t="s">
        <v>87</v>
      </c>
      <c r="K5" s="103" t="s">
        <v>88</v>
      </c>
      <c r="L5" s="103" t="s">
        <v>89</v>
      </c>
      <c r="M5" s="125" t="s">
        <v>90</v>
      </c>
      <c r="N5" s="126" t="s">
        <v>91</v>
      </c>
      <c r="O5" s="127" t="s">
        <v>92</v>
      </c>
      <c r="P5" s="127" t="s">
        <v>93</v>
      </c>
      <c r="Q5" s="127" t="s">
        <v>94</v>
      </c>
      <c r="R5" s="143" t="s">
        <v>95</v>
      </c>
      <c r="S5" s="143" t="s">
        <v>96</v>
      </c>
      <c r="T5" s="143" t="s">
        <v>97</v>
      </c>
      <c r="U5" s="143" t="s">
        <v>98</v>
      </c>
      <c r="V5" s="149" t="s">
        <v>99</v>
      </c>
      <c r="Z5" s="11"/>
    </row>
    <row r="6" ht="19.5" spans="2:24">
      <c r="B6" s="24" t="s">
        <v>100</v>
      </c>
      <c r="C6" s="24" t="s">
        <v>101</v>
      </c>
      <c r="D6" s="25" t="s">
        <v>102</v>
      </c>
      <c r="E6" s="43"/>
      <c r="F6" s="43"/>
      <c r="G6" s="43"/>
      <c r="H6" s="79"/>
      <c r="I6" s="104" t="s">
        <v>103</v>
      </c>
      <c r="J6" s="104"/>
      <c r="K6" s="104"/>
      <c r="L6" s="104"/>
      <c r="M6" s="104"/>
      <c r="N6" s="104"/>
      <c r="O6" s="45"/>
      <c r="P6" s="45"/>
      <c r="Q6" s="45"/>
      <c r="R6" s="45"/>
      <c r="S6" s="45"/>
      <c r="T6" s="45"/>
      <c r="U6" s="45"/>
      <c r="V6" s="46"/>
      <c r="X6" s="11"/>
    </row>
    <row r="7" spans="2:24">
      <c r="B7" s="26" t="s">
        <v>104</v>
      </c>
      <c r="C7" s="27" t="s">
        <v>105</v>
      </c>
      <c r="D7" s="28"/>
      <c r="E7" s="28"/>
      <c r="F7" s="28"/>
      <c r="G7" s="28"/>
      <c r="H7" s="28"/>
      <c r="I7" s="105"/>
      <c r="J7" s="106">
        <v>8</v>
      </c>
      <c r="K7" s="106"/>
      <c r="L7" s="106">
        <v>10</v>
      </c>
      <c r="M7" s="106"/>
      <c r="N7" s="128"/>
      <c r="O7" s="30"/>
      <c r="P7" s="30"/>
      <c r="Q7" s="30"/>
      <c r="R7" s="144"/>
      <c r="S7" s="144"/>
      <c r="T7" s="144"/>
      <c r="U7" s="144"/>
      <c r="V7" s="150"/>
      <c r="X7" s="11"/>
    </row>
    <row r="8" spans="2:24">
      <c r="B8" s="29"/>
      <c r="C8" s="30" t="s">
        <v>106</v>
      </c>
      <c r="D8" s="31" t="s">
        <v>107</v>
      </c>
      <c r="E8" s="80"/>
      <c r="F8" s="80"/>
      <c r="G8" s="80"/>
      <c r="H8" s="80"/>
      <c r="I8" s="107"/>
      <c r="J8" s="108">
        <v>8</v>
      </c>
      <c r="K8" s="108"/>
      <c r="L8" s="108">
        <v>10</v>
      </c>
      <c r="M8" s="108"/>
      <c r="N8" s="129"/>
      <c r="O8" s="118"/>
      <c r="P8" s="118"/>
      <c r="Q8" s="118"/>
      <c r="R8" s="119"/>
      <c r="S8" s="119"/>
      <c r="T8" s="119"/>
      <c r="U8" s="119"/>
      <c r="V8" s="151"/>
      <c r="X8" s="11"/>
    </row>
    <row r="9" spans="2:25">
      <c r="B9" s="32" t="s">
        <v>108</v>
      </c>
      <c r="C9" s="33" t="s">
        <v>109</v>
      </c>
      <c r="D9" s="33"/>
      <c r="E9" s="33"/>
      <c r="F9" s="33"/>
      <c r="G9" s="33"/>
      <c r="H9" s="33"/>
      <c r="I9" s="34"/>
      <c r="J9" s="109">
        <v>5</v>
      </c>
      <c r="K9" s="109"/>
      <c r="L9" s="109"/>
      <c r="M9" s="109">
        <v>10</v>
      </c>
      <c r="N9" s="130"/>
      <c r="O9" s="131">
        <v>7</v>
      </c>
      <c r="P9" s="131"/>
      <c r="Q9" s="131"/>
      <c r="R9" s="109"/>
      <c r="S9" s="109"/>
      <c r="T9" s="109"/>
      <c r="U9" s="109"/>
      <c r="V9" s="130"/>
      <c r="X9" s="11"/>
      <c r="Y9" s="166"/>
    </row>
    <row r="10" spans="2:25">
      <c r="B10" s="34"/>
      <c r="C10" s="30" t="s">
        <v>110</v>
      </c>
      <c r="D10" s="35" t="s">
        <v>111</v>
      </c>
      <c r="E10" s="36"/>
      <c r="F10" s="36"/>
      <c r="G10" s="36"/>
      <c r="H10" s="36"/>
      <c r="I10" s="107"/>
      <c r="J10" s="108">
        <v>5</v>
      </c>
      <c r="K10" s="108"/>
      <c r="L10" s="108"/>
      <c r="M10" s="108">
        <v>10</v>
      </c>
      <c r="N10" s="129"/>
      <c r="O10" s="132">
        <v>7</v>
      </c>
      <c r="P10" s="132"/>
      <c r="Q10" s="132"/>
      <c r="R10" s="108"/>
      <c r="S10" s="108"/>
      <c r="T10" s="108"/>
      <c r="U10" s="108"/>
      <c r="V10" s="129"/>
      <c r="X10" s="11"/>
      <c r="Y10" s="166"/>
    </row>
    <row r="11" spans="2:25">
      <c r="B11" s="34"/>
      <c r="C11" s="30" t="s">
        <v>112</v>
      </c>
      <c r="D11" s="35" t="s">
        <v>113</v>
      </c>
      <c r="E11" s="36"/>
      <c r="F11" s="36"/>
      <c r="G11" s="36"/>
      <c r="H11" s="36"/>
      <c r="I11" s="107"/>
      <c r="J11" s="108">
        <v>5</v>
      </c>
      <c r="K11" s="108"/>
      <c r="L11" s="108"/>
      <c r="M11" s="108">
        <v>10</v>
      </c>
      <c r="N11" s="129"/>
      <c r="O11" s="132">
        <v>7</v>
      </c>
      <c r="P11" s="132"/>
      <c r="Q11" s="132"/>
      <c r="R11" s="108"/>
      <c r="S11" s="108"/>
      <c r="T11" s="108"/>
      <c r="U11" s="108"/>
      <c r="V11" s="129"/>
      <c r="X11" s="11"/>
      <c r="Y11" s="166"/>
    </row>
    <row r="12" spans="2:24">
      <c r="B12" s="32" t="s">
        <v>114</v>
      </c>
      <c r="C12" s="33" t="s">
        <v>115</v>
      </c>
      <c r="D12" s="33"/>
      <c r="E12" s="33"/>
      <c r="F12" s="33"/>
      <c r="G12" s="33"/>
      <c r="H12" s="33"/>
      <c r="I12" s="34">
        <v>10</v>
      </c>
      <c r="J12" s="109">
        <v>7</v>
      </c>
      <c r="K12" s="109">
        <v>7</v>
      </c>
      <c r="L12" s="109"/>
      <c r="M12" s="109"/>
      <c r="N12" s="130"/>
      <c r="O12" s="131"/>
      <c r="P12" s="131"/>
      <c r="Q12" s="131">
        <v>7</v>
      </c>
      <c r="R12" s="109"/>
      <c r="S12" s="109"/>
      <c r="T12" s="109"/>
      <c r="U12" s="109"/>
      <c r="V12" s="130"/>
      <c r="X12" s="11"/>
    </row>
    <row r="13" spans="2:24">
      <c r="B13" s="34"/>
      <c r="C13" s="30" t="s">
        <v>116</v>
      </c>
      <c r="D13" s="36" t="s">
        <v>117</v>
      </c>
      <c r="E13" s="36"/>
      <c r="F13" s="36"/>
      <c r="G13" s="36"/>
      <c r="H13" s="36"/>
      <c r="I13" s="107">
        <v>10</v>
      </c>
      <c r="J13" s="108"/>
      <c r="K13" s="108">
        <v>7</v>
      </c>
      <c r="L13" s="108"/>
      <c r="M13" s="108"/>
      <c r="N13" s="129"/>
      <c r="O13" s="132"/>
      <c r="P13" s="132"/>
      <c r="Q13" s="132">
        <v>7</v>
      </c>
      <c r="R13" s="108"/>
      <c r="S13" s="108"/>
      <c r="T13" s="108"/>
      <c r="U13" s="108"/>
      <c r="V13" s="129"/>
      <c r="X13" s="11"/>
    </row>
    <row r="14" spans="2:24">
      <c r="B14" s="32" t="s">
        <v>118</v>
      </c>
      <c r="C14" s="33" t="s">
        <v>119</v>
      </c>
      <c r="D14" s="33"/>
      <c r="E14" s="33"/>
      <c r="F14" s="33"/>
      <c r="G14" s="33"/>
      <c r="H14" s="33"/>
      <c r="I14" s="34">
        <v>10</v>
      </c>
      <c r="J14" s="109">
        <v>7</v>
      </c>
      <c r="K14" s="109">
        <v>7</v>
      </c>
      <c r="L14" s="109"/>
      <c r="M14" s="109">
        <v>7</v>
      </c>
      <c r="N14" s="130"/>
      <c r="O14" s="131"/>
      <c r="P14" s="131">
        <v>7</v>
      </c>
      <c r="Q14" s="131"/>
      <c r="R14" s="109"/>
      <c r="S14" s="109"/>
      <c r="T14" s="109"/>
      <c r="U14" s="109"/>
      <c r="V14" s="130"/>
      <c r="X14" s="11"/>
    </row>
    <row r="15" spans="2:24">
      <c r="B15" s="32"/>
      <c r="C15" s="30" t="s">
        <v>120</v>
      </c>
      <c r="D15" s="36" t="s">
        <v>121</v>
      </c>
      <c r="E15" s="36"/>
      <c r="F15" s="36"/>
      <c r="G15" s="36"/>
      <c r="H15" s="36"/>
      <c r="I15" s="107">
        <v>10</v>
      </c>
      <c r="J15" s="108">
        <v>7</v>
      </c>
      <c r="K15" s="108">
        <v>4</v>
      </c>
      <c r="L15" s="108"/>
      <c r="M15" s="108"/>
      <c r="N15" s="129"/>
      <c r="O15" s="132"/>
      <c r="P15" s="132"/>
      <c r="Q15" s="132"/>
      <c r="R15" s="108">
        <v>3</v>
      </c>
      <c r="S15" s="108"/>
      <c r="T15" s="108"/>
      <c r="U15" s="108"/>
      <c r="V15" s="129"/>
      <c r="X15" s="11"/>
    </row>
    <row r="16" spans="2:24">
      <c r="B16" s="34"/>
      <c r="C16" s="30" t="s">
        <v>122</v>
      </c>
      <c r="D16" s="36" t="s">
        <v>123</v>
      </c>
      <c r="E16" s="36"/>
      <c r="F16" s="36"/>
      <c r="G16" s="36"/>
      <c r="H16" s="36"/>
      <c r="I16" s="107">
        <v>10</v>
      </c>
      <c r="J16" s="108">
        <v>7</v>
      </c>
      <c r="K16" s="108">
        <v>10</v>
      </c>
      <c r="L16" s="108"/>
      <c r="M16" s="108">
        <v>10</v>
      </c>
      <c r="N16" s="129"/>
      <c r="O16" s="132"/>
      <c r="P16" s="132"/>
      <c r="Q16" s="132"/>
      <c r="R16" s="108">
        <v>3</v>
      </c>
      <c r="S16" s="108"/>
      <c r="T16" s="108"/>
      <c r="U16" s="108"/>
      <c r="V16" s="129"/>
      <c r="X16" s="11"/>
    </row>
    <row r="17" spans="2:24">
      <c r="B17" s="34"/>
      <c r="C17" s="30" t="s">
        <v>124</v>
      </c>
      <c r="D17" s="36" t="s">
        <v>125</v>
      </c>
      <c r="E17" s="36"/>
      <c r="F17" s="36"/>
      <c r="G17" s="36"/>
      <c r="H17" s="36"/>
      <c r="I17" s="107">
        <v>10</v>
      </c>
      <c r="J17" s="108">
        <v>7</v>
      </c>
      <c r="K17" s="108">
        <v>4</v>
      </c>
      <c r="L17" s="108"/>
      <c r="M17" s="108"/>
      <c r="N17" s="129"/>
      <c r="O17" s="132"/>
      <c r="P17" s="132">
        <v>7</v>
      </c>
      <c r="Q17" s="132"/>
      <c r="R17" s="108">
        <v>3</v>
      </c>
      <c r="S17" s="108"/>
      <c r="T17" s="108"/>
      <c r="U17" s="108"/>
      <c r="V17" s="129"/>
      <c r="X17" s="11"/>
    </row>
    <row r="18" spans="2:24">
      <c r="B18" s="34"/>
      <c r="C18" s="30" t="s">
        <v>126</v>
      </c>
      <c r="D18" s="36" t="s">
        <v>127</v>
      </c>
      <c r="E18" s="36"/>
      <c r="F18" s="36"/>
      <c r="G18" s="36"/>
      <c r="H18" s="36"/>
      <c r="I18" s="107">
        <v>10</v>
      </c>
      <c r="J18" s="108">
        <v>7</v>
      </c>
      <c r="K18" s="108">
        <v>4</v>
      </c>
      <c r="L18" s="108"/>
      <c r="M18" s="108"/>
      <c r="N18" s="129"/>
      <c r="O18" s="132"/>
      <c r="P18" s="132">
        <v>7</v>
      </c>
      <c r="Q18" s="132"/>
      <c r="R18" s="108"/>
      <c r="S18" s="108">
        <v>3</v>
      </c>
      <c r="T18" s="108"/>
      <c r="U18" s="108"/>
      <c r="V18" s="129"/>
      <c r="X18" s="11"/>
    </row>
    <row r="19" spans="2:24">
      <c r="B19" s="34"/>
      <c r="C19" s="30" t="s">
        <v>128</v>
      </c>
      <c r="D19" s="36" t="s">
        <v>129</v>
      </c>
      <c r="E19" s="36"/>
      <c r="F19" s="36"/>
      <c r="G19" s="36"/>
      <c r="H19" s="36"/>
      <c r="I19" s="107">
        <v>10</v>
      </c>
      <c r="J19" s="108">
        <v>7</v>
      </c>
      <c r="K19" s="108">
        <v>4</v>
      </c>
      <c r="L19" s="108"/>
      <c r="M19" s="108"/>
      <c r="N19" s="129"/>
      <c r="O19" s="132"/>
      <c r="P19" s="132">
        <v>7</v>
      </c>
      <c r="Q19" s="132"/>
      <c r="R19" s="108"/>
      <c r="S19" s="108">
        <v>3</v>
      </c>
      <c r="T19" s="108"/>
      <c r="U19" s="108"/>
      <c r="V19" s="129"/>
      <c r="X19" s="11"/>
    </row>
    <row r="20" spans="2:24">
      <c r="B20" s="32" t="s">
        <v>130</v>
      </c>
      <c r="C20" s="33" t="s">
        <v>131</v>
      </c>
      <c r="D20" s="33"/>
      <c r="E20" s="33"/>
      <c r="F20" s="33"/>
      <c r="G20" s="33"/>
      <c r="H20" s="33"/>
      <c r="I20" s="34">
        <v>10</v>
      </c>
      <c r="J20" s="109">
        <v>10</v>
      </c>
      <c r="K20" s="109">
        <v>8</v>
      </c>
      <c r="L20" s="109"/>
      <c r="M20" s="109"/>
      <c r="N20" s="130"/>
      <c r="O20" s="131">
        <v>8</v>
      </c>
      <c r="P20" s="131">
        <v>8</v>
      </c>
      <c r="Q20" s="131">
        <v>8</v>
      </c>
      <c r="R20" s="109"/>
      <c r="S20" s="109"/>
      <c r="T20" s="109">
        <v>1</v>
      </c>
      <c r="U20" s="109">
        <v>4</v>
      </c>
      <c r="V20" s="130">
        <v>10</v>
      </c>
      <c r="X20" s="11"/>
    </row>
    <row r="21" spans="2:24">
      <c r="B21" s="34"/>
      <c r="C21" s="30" t="s">
        <v>132</v>
      </c>
      <c r="D21" s="36" t="s">
        <v>133</v>
      </c>
      <c r="E21" s="36"/>
      <c r="F21" s="36"/>
      <c r="G21" s="36"/>
      <c r="H21" s="36"/>
      <c r="I21" s="107">
        <v>10</v>
      </c>
      <c r="J21" s="108">
        <v>10</v>
      </c>
      <c r="K21" s="108">
        <v>8</v>
      </c>
      <c r="L21" s="108"/>
      <c r="M21" s="108"/>
      <c r="N21" s="129"/>
      <c r="O21" s="132"/>
      <c r="P21" s="132"/>
      <c r="Q21" s="132">
        <v>10</v>
      </c>
      <c r="R21" s="108"/>
      <c r="S21" s="108"/>
      <c r="T21" s="108"/>
      <c r="U21" s="108"/>
      <c r="V21" s="129"/>
      <c r="X21" s="11"/>
    </row>
    <row r="22" spans="2:24">
      <c r="B22" s="34"/>
      <c r="C22" s="30" t="s">
        <v>134</v>
      </c>
      <c r="D22" s="36" t="s">
        <v>135</v>
      </c>
      <c r="E22" s="36"/>
      <c r="F22" s="36"/>
      <c r="G22" s="36"/>
      <c r="H22" s="36"/>
      <c r="I22" s="107">
        <v>10</v>
      </c>
      <c r="J22" s="108">
        <v>10</v>
      </c>
      <c r="K22" s="108">
        <v>8</v>
      </c>
      <c r="L22" s="108"/>
      <c r="M22" s="108"/>
      <c r="N22" s="129"/>
      <c r="O22" s="132">
        <v>4</v>
      </c>
      <c r="P22" s="132">
        <v>4</v>
      </c>
      <c r="Q22" s="132"/>
      <c r="R22" s="108"/>
      <c r="S22" s="108"/>
      <c r="T22" s="108"/>
      <c r="U22" s="108"/>
      <c r="V22" s="129"/>
      <c r="X22" s="11"/>
    </row>
    <row r="23" spans="2:24">
      <c r="B23" s="32" t="s">
        <v>136</v>
      </c>
      <c r="C23" s="33" t="s">
        <v>137</v>
      </c>
      <c r="D23" s="33"/>
      <c r="E23" s="33"/>
      <c r="F23" s="33"/>
      <c r="G23" s="33"/>
      <c r="H23" s="33"/>
      <c r="I23" s="34"/>
      <c r="J23" s="109">
        <v>10</v>
      </c>
      <c r="K23" s="109">
        <v>10</v>
      </c>
      <c r="L23" s="109"/>
      <c r="M23" s="109"/>
      <c r="N23" s="130"/>
      <c r="O23" s="131">
        <v>10</v>
      </c>
      <c r="P23" s="131"/>
      <c r="Q23" s="131"/>
      <c r="R23" s="109"/>
      <c r="S23" s="109"/>
      <c r="T23" s="109"/>
      <c r="U23" s="109"/>
      <c r="V23" s="130"/>
      <c r="X23" s="11"/>
    </row>
    <row r="24" spans="2:24">
      <c r="B24" s="32" t="s">
        <v>138</v>
      </c>
      <c r="C24" s="33" t="s">
        <v>139</v>
      </c>
      <c r="D24" s="33"/>
      <c r="E24" s="33"/>
      <c r="F24" s="33"/>
      <c r="G24" s="33"/>
      <c r="H24" s="33"/>
      <c r="I24" s="34"/>
      <c r="J24" s="109">
        <v>7</v>
      </c>
      <c r="K24" s="109">
        <v>10</v>
      </c>
      <c r="L24" s="109"/>
      <c r="M24" s="109">
        <v>10</v>
      </c>
      <c r="N24" s="130"/>
      <c r="O24" s="131">
        <v>10</v>
      </c>
      <c r="P24" s="131"/>
      <c r="Q24" s="131"/>
      <c r="R24" s="109"/>
      <c r="S24" s="109"/>
      <c r="T24" s="109"/>
      <c r="U24" s="109"/>
      <c r="V24" s="130"/>
      <c r="X24" s="11"/>
    </row>
    <row r="25" spans="2:24">
      <c r="B25" s="32" t="s">
        <v>140</v>
      </c>
      <c r="C25" s="33" t="s">
        <v>141</v>
      </c>
      <c r="D25" s="33"/>
      <c r="E25" s="33"/>
      <c r="F25" s="33"/>
      <c r="G25" s="33"/>
      <c r="H25" s="33"/>
      <c r="I25" s="34"/>
      <c r="J25" s="109"/>
      <c r="K25" s="109">
        <v>10</v>
      </c>
      <c r="L25" s="109"/>
      <c r="M25" s="109"/>
      <c r="N25" s="130"/>
      <c r="O25" s="131">
        <v>10</v>
      </c>
      <c r="P25" s="131"/>
      <c r="Q25" s="131"/>
      <c r="R25" s="109"/>
      <c r="S25" s="109"/>
      <c r="T25" s="109"/>
      <c r="U25" s="109"/>
      <c r="V25" s="130"/>
      <c r="X25" s="11"/>
    </row>
    <row r="26" spans="2:24">
      <c r="B26" s="32" t="s">
        <v>142</v>
      </c>
      <c r="C26" s="33" t="s">
        <v>143</v>
      </c>
      <c r="D26" s="33"/>
      <c r="E26" s="33"/>
      <c r="F26" s="33"/>
      <c r="G26" s="33"/>
      <c r="H26" s="33"/>
      <c r="I26" s="34"/>
      <c r="J26" s="109"/>
      <c r="K26" s="109"/>
      <c r="L26" s="109"/>
      <c r="M26" s="109"/>
      <c r="N26" s="130">
        <v>10</v>
      </c>
      <c r="O26" s="131"/>
      <c r="P26" s="131"/>
      <c r="Q26" s="131"/>
      <c r="R26" s="109"/>
      <c r="S26" s="109"/>
      <c r="T26" s="109"/>
      <c r="U26" s="109"/>
      <c r="V26" s="130"/>
      <c r="X26" s="11"/>
    </row>
    <row r="27" spans="2:24">
      <c r="B27" s="32" t="s">
        <v>60</v>
      </c>
      <c r="C27" s="33" t="s">
        <v>144</v>
      </c>
      <c r="D27" s="33"/>
      <c r="E27" s="33"/>
      <c r="F27" s="33"/>
      <c r="G27" s="33"/>
      <c r="H27" s="33"/>
      <c r="I27" s="34"/>
      <c r="J27" s="109">
        <v>10</v>
      </c>
      <c r="K27" s="109">
        <v>10</v>
      </c>
      <c r="L27" s="109">
        <v>10</v>
      </c>
      <c r="M27" s="109">
        <v>10</v>
      </c>
      <c r="N27" s="130">
        <v>10</v>
      </c>
      <c r="O27" s="131">
        <v>10</v>
      </c>
      <c r="P27" s="131"/>
      <c r="Q27" s="131"/>
      <c r="R27" s="109"/>
      <c r="S27" s="109"/>
      <c r="T27" s="109"/>
      <c r="U27" s="109"/>
      <c r="V27" s="130"/>
      <c r="X27" s="11"/>
    </row>
    <row r="28" spans="2:24">
      <c r="B28" s="37" t="s">
        <v>61</v>
      </c>
      <c r="C28" s="38" t="s">
        <v>145</v>
      </c>
      <c r="D28" s="38"/>
      <c r="E28" s="38"/>
      <c r="F28" s="38"/>
      <c r="G28" s="38"/>
      <c r="H28" s="38"/>
      <c r="I28" s="110"/>
      <c r="J28" s="111">
        <v>10</v>
      </c>
      <c r="K28" s="111">
        <v>10</v>
      </c>
      <c r="L28" s="111">
        <v>10</v>
      </c>
      <c r="M28" s="111">
        <v>10</v>
      </c>
      <c r="N28" s="133">
        <v>10</v>
      </c>
      <c r="O28" s="134">
        <v>10</v>
      </c>
      <c r="P28" s="134"/>
      <c r="Q28" s="134"/>
      <c r="R28" s="111"/>
      <c r="S28" s="111"/>
      <c r="T28" s="111"/>
      <c r="U28" s="111"/>
      <c r="V28" s="133"/>
      <c r="X28" s="11"/>
    </row>
    <row r="29" ht="12.75" spans="2:22">
      <c r="B29" s="39" t="s">
        <v>146</v>
      </c>
      <c r="C29" s="40"/>
      <c r="D29" s="40"/>
      <c r="E29" s="40"/>
      <c r="F29" s="40"/>
      <c r="G29" s="40"/>
      <c r="H29" s="40"/>
      <c r="I29" s="112">
        <f t="shared" ref="I29:V29" si="0">SUM(I7:I28)</f>
        <v>110</v>
      </c>
      <c r="J29" s="113">
        <f t="shared" si="0"/>
        <v>147</v>
      </c>
      <c r="K29" s="113">
        <f t="shared" si="0"/>
        <v>121</v>
      </c>
      <c r="L29" s="113">
        <f t="shared" si="0"/>
        <v>40</v>
      </c>
      <c r="M29" s="113">
        <f t="shared" si="0"/>
        <v>77</v>
      </c>
      <c r="N29" s="135">
        <f t="shared" si="0"/>
        <v>30</v>
      </c>
      <c r="O29" s="112">
        <f t="shared" si="0"/>
        <v>83</v>
      </c>
      <c r="P29" s="113">
        <f t="shared" si="0"/>
        <v>40</v>
      </c>
      <c r="Q29" s="113">
        <f t="shared" si="0"/>
        <v>32</v>
      </c>
      <c r="R29" s="113">
        <f t="shared" si="0"/>
        <v>9</v>
      </c>
      <c r="S29" s="113">
        <f t="shared" si="0"/>
        <v>6</v>
      </c>
      <c r="T29" s="113">
        <f t="shared" si="0"/>
        <v>1</v>
      </c>
      <c r="U29" s="113">
        <f t="shared" si="0"/>
        <v>4</v>
      </c>
      <c r="V29" s="152">
        <f t="shared" si="0"/>
        <v>10</v>
      </c>
    </row>
    <row r="30" ht="12.75" spans="2:22">
      <c r="B30" s="41" t="s">
        <v>147</v>
      </c>
      <c r="C30" s="42"/>
      <c r="D30" s="42"/>
      <c r="E30" s="42"/>
      <c r="F30" s="42"/>
      <c r="G30" s="42"/>
      <c r="H30" s="42"/>
      <c r="I30" s="114">
        <f t="shared" ref="I30:N30" si="1">IFERROR(I29/SUM($I$29:$N$29),"")</f>
        <v>0.20952380952381</v>
      </c>
      <c r="J30" s="115">
        <f t="shared" si="1"/>
        <v>0.28</v>
      </c>
      <c r="K30" s="115">
        <f t="shared" si="1"/>
        <v>0.23047619047619</v>
      </c>
      <c r="L30" s="115">
        <f t="shared" si="1"/>
        <v>0.0761904761904762</v>
      </c>
      <c r="M30" s="115">
        <f t="shared" si="1"/>
        <v>0.146666666666667</v>
      </c>
      <c r="N30" s="136">
        <f t="shared" si="1"/>
        <v>0.0571428571428571</v>
      </c>
      <c r="O30" s="114">
        <f t="shared" ref="O30:V30" si="2">IFERROR(O29/SUM($O$29:$V$29),"")</f>
        <v>0.448648648648649</v>
      </c>
      <c r="P30" s="115">
        <f t="shared" si="2"/>
        <v>0.216216216216216</v>
      </c>
      <c r="Q30" s="115">
        <f t="shared" si="2"/>
        <v>0.172972972972973</v>
      </c>
      <c r="R30" s="115">
        <f t="shared" si="2"/>
        <v>0.0486486486486487</v>
      </c>
      <c r="S30" s="115">
        <f t="shared" si="2"/>
        <v>0.0324324324324324</v>
      </c>
      <c r="T30" s="115">
        <f t="shared" si="2"/>
        <v>0.00540540540540541</v>
      </c>
      <c r="U30" s="115">
        <f t="shared" si="2"/>
        <v>0.0216216216216216</v>
      </c>
      <c r="V30" s="153">
        <f t="shared" si="2"/>
        <v>0.0540540540540541</v>
      </c>
    </row>
    <row r="31" ht="11.7" customHeight="1"/>
    <row r="32" ht="19.5" spans="2:27">
      <c r="B32" s="25" t="s">
        <v>148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79"/>
      <c r="O32" s="43" t="s">
        <v>149</v>
      </c>
      <c r="P32" s="43"/>
      <c r="Q32" s="43"/>
      <c r="R32" s="43"/>
      <c r="S32" s="43"/>
      <c r="T32" s="43"/>
      <c r="U32" s="43"/>
      <c r="V32" s="79"/>
      <c r="X32" s="154" t="s">
        <v>150</v>
      </c>
      <c r="Y32" s="167"/>
      <c r="Z32" s="168"/>
      <c r="AA32" s="168"/>
    </row>
    <row r="33" ht="13" customHeight="1" spans="2:27">
      <c r="B33" s="44"/>
      <c r="C33" s="45"/>
      <c r="D33" s="46"/>
      <c r="E33" s="81" t="s">
        <v>151</v>
      </c>
      <c r="F33" s="82" t="s">
        <v>152</v>
      </c>
      <c r="G33" s="82" t="s">
        <v>153</v>
      </c>
      <c r="H33" s="83" t="s">
        <v>154</v>
      </c>
      <c r="I33" s="44" t="s">
        <v>103</v>
      </c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6"/>
      <c r="X33" s="155"/>
      <c r="Y33" s="169"/>
      <c r="Z33" s="170"/>
      <c r="AA33" s="168"/>
    </row>
    <row r="34" spans="2:27">
      <c r="B34" s="47" t="s">
        <v>19</v>
      </c>
      <c r="C34" s="48"/>
      <c r="D34" s="49" t="s">
        <v>155</v>
      </c>
      <c r="E34" s="84">
        <v>8</v>
      </c>
      <c r="F34" s="84">
        <v>8</v>
      </c>
      <c r="G34" s="84">
        <v>8</v>
      </c>
      <c r="H34" s="85">
        <f t="shared" ref="H34:H39" si="3">(E34*F34*G34)</f>
        <v>512</v>
      </c>
      <c r="I34" s="116">
        <v>10</v>
      </c>
      <c r="J34" s="117">
        <v>10</v>
      </c>
      <c r="K34" s="117">
        <v>10</v>
      </c>
      <c r="L34" s="117">
        <v>10</v>
      </c>
      <c r="M34" s="117">
        <v>10</v>
      </c>
      <c r="N34" s="137">
        <v>10</v>
      </c>
      <c r="O34" s="105">
        <v>10</v>
      </c>
      <c r="P34" s="138">
        <v>10</v>
      </c>
      <c r="Q34" s="138">
        <v>10</v>
      </c>
      <c r="R34" s="106"/>
      <c r="S34" s="106"/>
      <c r="T34" s="106"/>
      <c r="U34" s="106"/>
      <c r="V34" s="128"/>
      <c r="X34" s="156">
        <f t="shared" ref="X34:X39" si="4">SUM(I34:N34)*H34</f>
        <v>30720</v>
      </c>
      <c r="Y34" s="171">
        <f t="shared" ref="Y34:Y40" si="5">IFERROR(X34/(SUM($X$34:$X$39)),"")</f>
        <v>0.764369246081115</v>
      </c>
      <c r="Z34" s="172"/>
      <c r="AA34" s="12"/>
    </row>
    <row r="35" spans="2:27">
      <c r="B35" s="50"/>
      <c r="C35" s="51"/>
      <c r="D35" s="52" t="s">
        <v>156</v>
      </c>
      <c r="E35" s="86">
        <v>6</v>
      </c>
      <c r="F35" s="86">
        <v>9</v>
      </c>
      <c r="G35" s="86">
        <v>8</v>
      </c>
      <c r="H35" s="87">
        <f t="shared" si="3"/>
        <v>432</v>
      </c>
      <c r="I35" s="118">
        <v>10</v>
      </c>
      <c r="J35" s="119"/>
      <c r="K35" s="119"/>
      <c r="L35" s="119"/>
      <c r="M35" s="119"/>
      <c r="N35" s="139"/>
      <c r="O35" s="29"/>
      <c r="P35" s="30"/>
      <c r="Q35" s="30"/>
      <c r="R35" s="144">
        <v>10</v>
      </c>
      <c r="S35" s="144"/>
      <c r="T35" s="144"/>
      <c r="U35" s="144"/>
      <c r="V35" s="150"/>
      <c r="X35" s="157">
        <f t="shared" si="4"/>
        <v>4320</v>
      </c>
      <c r="Y35" s="173">
        <f t="shared" si="5"/>
        <v>0.107489425230157</v>
      </c>
      <c r="Z35" s="172"/>
      <c r="AA35" s="12"/>
    </row>
    <row r="36" spans="2:27">
      <c r="B36" s="50"/>
      <c r="C36" s="51"/>
      <c r="D36" s="52" t="s">
        <v>157</v>
      </c>
      <c r="E36" s="86">
        <v>6</v>
      </c>
      <c r="F36" s="86">
        <v>7</v>
      </c>
      <c r="G36" s="86">
        <v>8</v>
      </c>
      <c r="H36" s="87">
        <f t="shared" si="3"/>
        <v>336</v>
      </c>
      <c r="I36" s="118">
        <v>10</v>
      </c>
      <c r="J36" s="119"/>
      <c r="K36" s="119"/>
      <c r="L36" s="119"/>
      <c r="M36" s="119"/>
      <c r="N36" s="139"/>
      <c r="O36" s="29"/>
      <c r="P36" s="30"/>
      <c r="Q36" s="30"/>
      <c r="R36" s="144"/>
      <c r="S36" s="144">
        <v>10</v>
      </c>
      <c r="T36" s="144"/>
      <c r="U36" s="144"/>
      <c r="V36" s="150"/>
      <c r="X36" s="157">
        <f t="shared" si="4"/>
        <v>3360</v>
      </c>
      <c r="Y36" s="173">
        <f t="shared" si="5"/>
        <v>0.0836028862901219</v>
      </c>
      <c r="Z36" s="172"/>
      <c r="AA36" s="12"/>
    </row>
    <row r="37" spans="2:27">
      <c r="B37" s="50"/>
      <c r="C37" s="51"/>
      <c r="D37" s="52" t="s">
        <v>158</v>
      </c>
      <c r="E37" s="86">
        <v>5</v>
      </c>
      <c r="F37" s="86">
        <v>5</v>
      </c>
      <c r="G37" s="86">
        <v>3</v>
      </c>
      <c r="H37" s="87">
        <f t="shared" si="3"/>
        <v>75</v>
      </c>
      <c r="I37" s="118">
        <v>10</v>
      </c>
      <c r="J37" s="119"/>
      <c r="K37" s="119"/>
      <c r="L37" s="119"/>
      <c r="M37" s="119"/>
      <c r="N37" s="139"/>
      <c r="O37" s="29"/>
      <c r="P37" s="30"/>
      <c r="Q37" s="30"/>
      <c r="R37" s="144"/>
      <c r="S37" s="144"/>
      <c r="T37" s="144">
        <v>10</v>
      </c>
      <c r="U37" s="144"/>
      <c r="V37" s="150"/>
      <c r="X37" s="157">
        <f t="shared" si="4"/>
        <v>750</v>
      </c>
      <c r="Y37" s="173">
        <f t="shared" si="5"/>
        <v>0.0186613585469022</v>
      </c>
      <c r="Z37" s="172"/>
      <c r="AA37" s="12"/>
    </row>
    <row r="38" spans="2:27">
      <c r="B38" s="50"/>
      <c r="C38" s="51"/>
      <c r="D38" s="52" t="s">
        <v>159</v>
      </c>
      <c r="E38" s="86">
        <v>4</v>
      </c>
      <c r="F38" s="86">
        <v>2</v>
      </c>
      <c r="G38" s="86">
        <v>9</v>
      </c>
      <c r="H38" s="87">
        <f t="shared" si="3"/>
        <v>72</v>
      </c>
      <c r="I38" s="118">
        <v>10</v>
      </c>
      <c r="J38" s="119"/>
      <c r="K38" s="119"/>
      <c r="L38" s="119"/>
      <c r="M38" s="119"/>
      <c r="N38" s="139"/>
      <c r="O38" s="29"/>
      <c r="P38" s="30"/>
      <c r="Q38" s="30"/>
      <c r="R38" s="144"/>
      <c r="S38" s="144"/>
      <c r="T38" s="144"/>
      <c r="U38" s="144">
        <v>10</v>
      </c>
      <c r="V38" s="150"/>
      <c r="X38" s="157">
        <f t="shared" si="4"/>
        <v>720</v>
      </c>
      <c r="Y38" s="173">
        <f t="shared" si="5"/>
        <v>0.0179149042050261</v>
      </c>
      <c r="Z38" s="172"/>
      <c r="AA38" s="12"/>
    </row>
    <row r="39" ht="12.75" spans="2:27">
      <c r="B39" s="50"/>
      <c r="C39" s="51"/>
      <c r="D39" s="52" t="s">
        <v>160</v>
      </c>
      <c r="E39" s="86">
        <v>4</v>
      </c>
      <c r="F39" s="86">
        <v>8</v>
      </c>
      <c r="G39" s="86">
        <v>1</v>
      </c>
      <c r="H39" s="88">
        <f t="shared" si="3"/>
        <v>32</v>
      </c>
      <c r="I39" s="120">
        <v>10</v>
      </c>
      <c r="J39" s="121"/>
      <c r="K39" s="121"/>
      <c r="L39" s="121"/>
      <c r="M39" s="121"/>
      <c r="N39" s="140"/>
      <c r="O39" s="141"/>
      <c r="P39" s="142"/>
      <c r="Q39" s="142"/>
      <c r="R39" s="145"/>
      <c r="S39" s="145"/>
      <c r="T39" s="145"/>
      <c r="U39" s="145"/>
      <c r="V39" s="158">
        <v>10</v>
      </c>
      <c r="X39" s="159">
        <f t="shared" si="4"/>
        <v>320</v>
      </c>
      <c r="Y39" s="174">
        <f t="shared" si="5"/>
        <v>0.00796217964667828</v>
      </c>
      <c r="Z39" s="172"/>
      <c r="AA39" s="12"/>
    </row>
    <row r="40" ht="12.75" spans="2:25">
      <c r="B40" s="53" t="s">
        <v>146</v>
      </c>
      <c r="C40" s="54"/>
      <c r="D40" s="55"/>
      <c r="E40" s="89"/>
      <c r="F40" s="89"/>
      <c r="G40" s="89"/>
      <c r="H40" s="90"/>
      <c r="I40" s="112">
        <f>SUM(($H$34*I34),($H$35*I35),($H$36*I36),($H$37*I37),($H$38*I38),($H$39*I39))</f>
        <v>14590</v>
      </c>
      <c r="J40" s="113">
        <f t="shared" ref="J40:V40" si="6">SUM(($H$34*J34),($H$35*J35),($H$36*J36),($H$37*J37),($H$38*J38),($H$39*J39))</f>
        <v>5120</v>
      </c>
      <c r="K40" s="113">
        <f t="shared" si="6"/>
        <v>5120</v>
      </c>
      <c r="L40" s="113">
        <f t="shared" si="6"/>
        <v>5120</v>
      </c>
      <c r="M40" s="113">
        <f t="shared" si="6"/>
        <v>5120</v>
      </c>
      <c r="N40" s="135">
        <f t="shared" si="6"/>
        <v>5120</v>
      </c>
      <c r="O40" s="112">
        <f t="shared" si="6"/>
        <v>5120</v>
      </c>
      <c r="P40" s="113">
        <f t="shared" si="6"/>
        <v>5120</v>
      </c>
      <c r="Q40" s="113">
        <f t="shared" si="6"/>
        <v>5120</v>
      </c>
      <c r="R40" s="113">
        <f t="shared" si="6"/>
        <v>4320</v>
      </c>
      <c r="S40" s="113">
        <f t="shared" si="6"/>
        <v>3360</v>
      </c>
      <c r="T40" s="113">
        <f t="shared" si="6"/>
        <v>750</v>
      </c>
      <c r="U40" s="113">
        <f t="shared" si="6"/>
        <v>720</v>
      </c>
      <c r="V40" s="152">
        <f t="shared" si="6"/>
        <v>320</v>
      </c>
      <c r="X40" s="160">
        <f>SUM(I40:N40)</f>
        <v>40190</v>
      </c>
      <c r="Y40" s="175">
        <f t="shared" si="5"/>
        <v>1</v>
      </c>
    </row>
    <row r="41" ht="12.75" spans="2:22">
      <c r="B41" s="56" t="s">
        <v>147</v>
      </c>
      <c r="C41" s="57"/>
      <c r="D41" s="58"/>
      <c r="E41" s="91"/>
      <c r="F41" s="91"/>
      <c r="G41" s="91"/>
      <c r="H41" s="91"/>
      <c r="I41" s="114">
        <f t="shared" ref="I41:N41" si="7">IFERROR(I40/SUM($I$40:$N$40),"")</f>
        <v>0.363025628265738</v>
      </c>
      <c r="J41" s="115">
        <f t="shared" si="7"/>
        <v>0.127394874346852</v>
      </c>
      <c r="K41" s="115">
        <f t="shared" si="7"/>
        <v>0.127394874346852</v>
      </c>
      <c r="L41" s="115">
        <f t="shared" si="7"/>
        <v>0.127394874346852</v>
      </c>
      <c r="M41" s="115">
        <f t="shared" si="7"/>
        <v>0.127394874346852</v>
      </c>
      <c r="N41" s="136">
        <f t="shared" si="7"/>
        <v>0.127394874346852</v>
      </c>
      <c r="O41" s="114">
        <f t="shared" ref="O41:V41" si="8">IFERROR(O40/SUM($O$40:$V$40),"")</f>
        <v>0.206202174788562</v>
      </c>
      <c r="P41" s="115">
        <f t="shared" si="8"/>
        <v>0.206202174788562</v>
      </c>
      <c r="Q41" s="115">
        <f t="shared" si="8"/>
        <v>0.206202174788562</v>
      </c>
      <c r="R41" s="115">
        <f t="shared" si="8"/>
        <v>0.173983084977849</v>
      </c>
      <c r="S41" s="115">
        <f t="shared" si="8"/>
        <v>0.135320177204994</v>
      </c>
      <c r="T41" s="115">
        <f t="shared" si="8"/>
        <v>0.0302053966975433</v>
      </c>
      <c r="U41" s="115">
        <f t="shared" si="8"/>
        <v>0.0289971808296416</v>
      </c>
      <c r="V41" s="153">
        <f t="shared" si="8"/>
        <v>0.0128876359242851</v>
      </c>
    </row>
    <row r="42" customHeight="1"/>
    <row r="43" ht="18.75" spans="2:22">
      <c r="B43" s="59" t="s">
        <v>161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</row>
    <row r="44" ht="12.75"/>
    <row r="45" ht="12.75" spans="2:22">
      <c r="B45" s="61" t="s">
        <v>162</v>
      </c>
      <c r="C45" s="62"/>
      <c r="D45" s="63"/>
      <c r="F45" s="92" t="s">
        <v>19</v>
      </c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161"/>
    </row>
    <row r="46" spans="2:22">
      <c r="B46" s="64"/>
      <c r="C46" s="65">
        <v>9</v>
      </c>
      <c r="D46" s="426" t="s">
        <v>163</v>
      </c>
      <c r="F46" s="94" t="s">
        <v>164</v>
      </c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162"/>
    </row>
    <row r="47" spans="2:22">
      <c r="B47" s="67"/>
      <c r="C47" s="68">
        <v>8</v>
      </c>
      <c r="D47" s="427" t="s">
        <v>165</v>
      </c>
      <c r="F47" s="96"/>
      <c r="G47" s="9" t="s">
        <v>166</v>
      </c>
      <c r="V47" s="163"/>
    </row>
    <row r="48" spans="2:22">
      <c r="B48" s="67"/>
      <c r="C48" s="68">
        <v>5</v>
      </c>
      <c r="D48" s="427" t="s">
        <v>167</v>
      </c>
      <c r="F48" s="96"/>
      <c r="G48" s="9" t="s">
        <v>168</v>
      </c>
      <c r="V48" s="163"/>
    </row>
    <row r="49" spans="2:22">
      <c r="B49" s="67"/>
      <c r="C49" s="68">
        <v>4</v>
      </c>
      <c r="D49" s="427" t="s">
        <v>169</v>
      </c>
      <c r="F49" s="96"/>
      <c r="G49" s="9" t="s">
        <v>170</v>
      </c>
      <c r="V49" s="163"/>
    </row>
    <row r="50" ht="12.75" spans="2:22">
      <c r="B50" s="70"/>
      <c r="C50" s="71">
        <v>2</v>
      </c>
      <c r="D50" s="428" t="s">
        <v>171</v>
      </c>
      <c r="F50" s="96"/>
      <c r="G50" s="9" t="s">
        <v>172</v>
      </c>
      <c r="V50" s="163"/>
    </row>
    <row r="51" spans="6:22">
      <c r="F51" s="96"/>
      <c r="G51" s="9" t="s">
        <v>173</v>
      </c>
      <c r="V51" s="163"/>
    </row>
    <row r="52" spans="6:22">
      <c r="F52" s="96"/>
      <c r="G52" s="9" t="s">
        <v>174</v>
      </c>
      <c r="V52" s="163"/>
    </row>
    <row r="53" spans="6:22">
      <c r="F53" s="96"/>
      <c r="G53" s="9" t="s">
        <v>175</v>
      </c>
      <c r="V53" s="163"/>
    </row>
    <row r="54" spans="6:22">
      <c r="F54" s="96"/>
      <c r="G54" s="9" t="s">
        <v>176</v>
      </c>
      <c r="V54" s="163"/>
    </row>
    <row r="55" spans="6:22">
      <c r="F55" s="96"/>
      <c r="G55" s="9" t="s">
        <v>177</v>
      </c>
      <c r="V55" s="163"/>
    </row>
    <row r="56" spans="6:22">
      <c r="F56" s="96"/>
      <c r="G56" s="9" t="s">
        <v>178</v>
      </c>
      <c r="V56" s="163"/>
    </row>
    <row r="57" spans="6:22">
      <c r="F57" s="96"/>
      <c r="V57" s="163"/>
    </row>
    <row r="58" spans="6:22">
      <c r="F58" s="96"/>
      <c r="V58" s="163"/>
    </row>
    <row r="59" spans="6:22">
      <c r="F59" s="96" t="s">
        <v>179</v>
      </c>
      <c r="V59" s="163"/>
    </row>
    <row r="60" spans="6:22">
      <c r="F60" s="96"/>
      <c r="G60" s="9" t="s">
        <v>180</v>
      </c>
      <c r="V60" s="163"/>
    </row>
    <row r="61" spans="6:22">
      <c r="F61" s="96"/>
      <c r="G61" s="9" t="s">
        <v>181</v>
      </c>
      <c r="V61" s="163"/>
    </row>
    <row r="62" spans="6:22">
      <c r="F62" s="96"/>
      <c r="G62" s="97" t="s">
        <v>182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164"/>
    </row>
    <row r="63" spans="6:22">
      <c r="F63" s="96"/>
      <c r="G63" s="97"/>
      <c r="H63" s="97"/>
      <c r="I63" s="122" t="s">
        <v>183</v>
      </c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164"/>
    </row>
    <row r="64" spans="6:22">
      <c r="F64" s="96"/>
      <c r="G64" s="9" t="s">
        <v>184</v>
      </c>
      <c r="V64" s="163"/>
    </row>
    <row r="65" spans="6:22">
      <c r="F65" s="96"/>
      <c r="G65" s="9" t="s">
        <v>185</v>
      </c>
      <c r="V65" s="163"/>
    </row>
    <row r="66" spans="6:22">
      <c r="F66" s="96"/>
      <c r="I66" s="9" t="s">
        <v>186</v>
      </c>
      <c r="V66" s="163"/>
    </row>
    <row r="67" spans="6:22">
      <c r="F67" s="96"/>
      <c r="V67" s="163"/>
    </row>
    <row r="68" spans="6:22">
      <c r="F68" s="96" t="s">
        <v>187</v>
      </c>
      <c r="V68" s="163"/>
    </row>
    <row r="69" spans="6:22">
      <c r="F69" s="96"/>
      <c r="G69" s="9" t="s">
        <v>188</v>
      </c>
      <c r="V69" s="163"/>
    </row>
    <row r="70" spans="6:22">
      <c r="F70" s="96"/>
      <c r="G70" s="9" t="s">
        <v>189</v>
      </c>
      <c r="V70" s="163"/>
    </row>
    <row r="71" spans="6:22">
      <c r="F71" s="96"/>
      <c r="G71" s="9" t="s">
        <v>190</v>
      </c>
      <c r="V71" s="163"/>
    </row>
    <row r="72" spans="6:22">
      <c r="F72" s="96"/>
      <c r="G72" s="9" t="s">
        <v>191</v>
      </c>
      <c r="V72" s="163"/>
    </row>
    <row r="73" spans="6:22">
      <c r="F73" s="96"/>
      <c r="G73" s="9" t="s">
        <v>192</v>
      </c>
      <c r="V73" s="163"/>
    </row>
    <row r="74" spans="6:22">
      <c r="F74" s="96"/>
      <c r="G74" s="9" t="s">
        <v>193</v>
      </c>
      <c r="V74" s="163"/>
    </row>
    <row r="75" spans="6:22">
      <c r="F75" s="96"/>
      <c r="G75" s="9" t="s">
        <v>194</v>
      </c>
      <c r="V75" s="163"/>
    </row>
    <row r="76" spans="6:22">
      <c r="F76" s="96"/>
      <c r="G76" s="9" t="s">
        <v>195</v>
      </c>
      <c r="V76" s="163"/>
    </row>
    <row r="77" spans="6:22">
      <c r="F77" s="96"/>
      <c r="G77" s="9" t="s">
        <v>196</v>
      </c>
      <c r="V77" s="163"/>
    </row>
    <row r="78" ht="12.75" spans="6:22">
      <c r="F78" s="176"/>
      <c r="G78" s="177" t="s">
        <v>197</v>
      </c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8"/>
    </row>
  </sheetData>
  <mergeCells count="42">
    <mergeCell ref="B1:V1"/>
    <mergeCell ref="I3:N3"/>
    <mergeCell ref="O3:V3"/>
    <mergeCell ref="D6:H6"/>
    <mergeCell ref="I6:V6"/>
    <mergeCell ref="C7:H7"/>
    <mergeCell ref="D8:H8"/>
    <mergeCell ref="C9:H9"/>
    <mergeCell ref="D10:H10"/>
    <mergeCell ref="D11:H11"/>
    <mergeCell ref="C12:H12"/>
    <mergeCell ref="D13:H13"/>
    <mergeCell ref="C14:H14"/>
    <mergeCell ref="D15:H15"/>
    <mergeCell ref="D16:H16"/>
    <mergeCell ref="D17:H17"/>
    <mergeCell ref="D18:H18"/>
    <mergeCell ref="D19:H19"/>
    <mergeCell ref="C20:H20"/>
    <mergeCell ref="D21:H21"/>
    <mergeCell ref="D22:H22"/>
    <mergeCell ref="C23:H23"/>
    <mergeCell ref="C24:H24"/>
    <mergeCell ref="C25:H25"/>
    <mergeCell ref="C26:H26"/>
    <mergeCell ref="C27:H27"/>
    <mergeCell ref="C28:H28"/>
    <mergeCell ref="B29:H29"/>
    <mergeCell ref="B30:H30"/>
    <mergeCell ref="B32:N32"/>
    <mergeCell ref="O32:V32"/>
    <mergeCell ref="B33:D33"/>
    <mergeCell ref="I33:V33"/>
    <mergeCell ref="B40:H40"/>
    <mergeCell ref="B41:H41"/>
    <mergeCell ref="B43:V43"/>
    <mergeCell ref="B45:D45"/>
    <mergeCell ref="F45:V45"/>
    <mergeCell ref="G62:V62"/>
    <mergeCell ref="H3:H5"/>
    <mergeCell ref="B34:C39"/>
    <mergeCell ref="X32:Y33"/>
  </mergeCells>
  <pageMargins left="0.01875" right="0" top="0.01875" bottom="0.01875" header="0" footer="0"/>
  <pageSetup paperSize="9" scale="95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58"/>
  <sheetViews>
    <sheetView topLeftCell="A7" workbookViewId="0">
      <selection activeCell="M31" sqref="M31"/>
    </sheetView>
  </sheetViews>
  <sheetFormatPr defaultColWidth="9.14285714285714" defaultRowHeight="12" outlineLevelCol="2"/>
  <cols>
    <col min="1" max="1" width="9.14285714285714" style="9"/>
    <col min="2" max="2" width="25.4285714285714" style="9" customWidth="1"/>
    <col min="3" max="3" width="11.4285714285714" style="9" customWidth="1"/>
    <col min="4" max="16384" width="9.14285714285714" style="9"/>
  </cols>
  <sheetData>
    <row r="3" spans="2:3">
      <c r="B3" s="9" t="s">
        <v>198</v>
      </c>
      <c r="C3" s="9" t="s">
        <v>5</v>
      </c>
    </row>
    <row r="4" spans="2:3">
      <c r="B4" s="10" t="e">
        <f>Modelo!#REF!</f>
        <v>#REF!</v>
      </c>
      <c r="C4" s="11">
        <f>Modelo!$N$30</f>
        <v>0.0571428571428571</v>
      </c>
    </row>
    <row r="5" spans="2:3">
      <c r="B5" s="12" t="str">
        <f>Modelo!$J$5</f>
        <v>Gateway</v>
      </c>
      <c r="C5" s="11">
        <f>Modelo!$I$30</f>
        <v>0.20952380952381</v>
      </c>
    </row>
    <row r="6" spans="2:3">
      <c r="B6" s="12" t="str">
        <f>Modelo!$M$5</f>
        <v>Manager system (data/ontology)</v>
      </c>
      <c r="C6" s="11">
        <f>Modelo!$L$30</f>
        <v>0.0761904761904762</v>
      </c>
    </row>
    <row r="7" spans="2:3">
      <c r="B7" s="12" t="str">
        <f>Modelo!$K$5</f>
        <v>Integration Mediator</v>
      </c>
      <c r="C7" s="11">
        <f>Modelo!$J$30</f>
        <v>0.28</v>
      </c>
    </row>
    <row r="8" spans="2:3">
      <c r="B8" s="12" t="str">
        <f>Modelo!$L$5</f>
        <v>FTP Data Collector</v>
      </c>
      <c r="C8" s="11">
        <f>Modelo!$K$30</f>
        <v>0.23047619047619</v>
      </c>
    </row>
    <row r="9" spans="2:3">
      <c r="B9" s="12" t="str">
        <f>Modelo!$O$5</f>
        <v>System architecture redundancy </v>
      </c>
      <c r="C9" s="11">
        <f>Modelo!$O$30</f>
        <v>0.448648648648649</v>
      </c>
    </row>
    <row r="10" spans="2:3">
      <c r="B10" s="12" t="str">
        <f>Modelo!$R$5</f>
        <v>Suspicious data qualifier</v>
      </c>
      <c r="C10" s="11">
        <f>Modelo!$R$30</f>
        <v>0.0486486486486487</v>
      </c>
    </row>
    <row r="11" spans="2:3">
      <c r="B11" s="12" t="str">
        <f>Modelo!$S$5</f>
        <v>Suspicious metadata qualifier</v>
      </c>
      <c r="C11" s="11">
        <f>Modelo!$S$30</f>
        <v>0.0324324324324324</v>
      </c>
    </row>
    <row r="12" spans="2:3">
      <c r="B12" s="12" t="str">
        <f>Modelo!$V$5</f>
        <v>Device Power supply redundancy</v>
      </c>
      <c r="C12" s="11">
        <f>Modelo!$V$30</f>
        <v>0.0540540540540541</v>
      </c>
    </row>
    <row r="13" spans="2:3">
      <c r="B13" s="12" t="str">
        <f>Modelo!$N$5</f>
        <v>Database</v>
      </c>
      <c r="C13" s="11">
        <f>Modelo!$M$30</f>
        <v>0.146666666666667</v>
      </c>
    </row>
    <row r="14" spans="2:3">
      <c r="B14" s="12" t="str">
        <f>Modelo!$T$5</f>
        <v>Device Impact sensor</v>
      </c>
      <c r="C14" s="11">
        <f>Modelo!$T$30</f>
        <v>0.00540540540540541</v>
      </c>
    </row>
    <row r="15" spans="2:3">
      <c r="B15" s="12" t="str">
        <f>Modelo!$U$5</f>
        <v>Auto-update firmware</v>
      </c>
      <c r="C15" s="11">
        <f>Modelo!$U$30</f>
        <v>0.0216216216216216</v>
      </c>
    </row>
    <row r="16" spans="3:3">
      <c r="C16" s="11">
        <f>SUM(C4:C15)</f>
        <v>1.61081081081081</v>
      </c>
    </row>
    <row r="24" spans="2:3">
      <c r="B24" s="9" t="s">
        <v>199</v>
      </c>
      <c r="C24" s="9" t="s">
        <v>18</v>
      </c>
    </row>
    <row r="25" spans="2:3">
      <c r="B25" s="12" t="str">
        <f>Modelo!D34</f>
        <v>Communication failure</v>
      </c>
      <c r="C25" s="11">
        <f>Modelo!Y34</f>
        <v>0.764369246081115</v>
      </c>
    </row>
    <row r="26" spans="2:3">
      <c r="B26" s="12" t="e">
        <f>Modelo!#REF!</f>
        <v>#REF!</v>
      </c>
      <c r="C26" s="11" t="e">
        <f>Modelo!#REF!</f>
        <v>#REF!</v>
      </c>
    </row>
    <row r="27" spans="2:3">
      <c r="B27" s="12" t="e">
        <f>Modelo!#REF!</f>
        <v>#REF!</v>
      </c>
      <c r="C27" s="11" t="e">
        <f>Modelo!#REF!</f>
        <v>#REF!</v>
      </c>
    </row>
    <row r="28" spans="2:3">
      <c r="B28" s="12" t="e">
        <f>Modelo!#REF!</f>
        <v>#REF!</v>
      </c>
      <c r="C28" s="11" t="e">
        <f>Modelo!#REF!</f>
        <v>#REF!</v>
      </c>
    </row>
    <row r="29" spans="3:3">
      <c r="C29" s="11" t="e">
        <f>SUM(C25:C28)</f>
        <v>#REF!</v>
      </c>
    </row>
    <row r="45" spans="2:3">
      <c r="B45" s="9" t="s">
        <v>198</v>
      </c>
      <c r="C45" s="9" t="s">
        <v>162</v>
      </c>
    </row>
    <row r="46" spans="2:3">
      <c r="B46" s="10" t="e">
        <f>Modelo!#REF!</f>
        <v>#REF!</v>
      </c>
      <c r="C46" s="11" t="e">
        <f>Modelo!#REF!/100</f>
        <v>#REF!</v>
      </c>
    </row>
    <row r="47" spans="2:3">
      <c r="B47" s="12" t="str">
        <f>Modelo!$K$5</f>
        <v>Integration Mediator</v>
      </c>
      <c r="C47" s="11" t="e">
        <f>Modelo!#REF!/100</f>
        <v>#REF!</v>
      </c>
    </row>
    <row r="48" spans="2:3">
      <c r="B48" s="12" t="str">
        <f>Modelo!$N$5</f>
        <v>Database</v>
      </c>
      <c r="C48" s="11" t="e">
        <f>Modelo!#REF!/100</f>
        <v>#REF!</v>
      </c>
    </row>
    <row r="49" spans="2:3">
      <c r="B49" s="12" t="str">
        <f>Modelo!$M$5</f>
        <v>Manager system (data/ontology)</v>
      </c>
      <c r="C49" s="11" t="e">
        <f>Modelo!#REF!/100</f>
        <v>#REF!</v>
      </c>
    </row>
    <row r="50" spans="2:3">
      <c r="B50" s="12" t="str">
        <f>Modelo!$L$5</f>
        <v>FTP Data Collector</v>
      </c>
      <c r="C50" s="11" t="e">
        <f>Modelo!#REF!/100</f>
        <v>#REF!</v>
      </c>
    </row>
    <row r="51" spans="2:3">
      <c r="B51" s="12" t="str">
        <f>Modelo!$O$5</f>
        <v>System architecture redundancy </v>
      </c>
      <c r="C51" s="11" t="e">
        <f>Modelo!#REF!/100</f>
        <v>#REF!</v>
      </c>
    </row>
    <row r="52" spans="2:3">
      <c r="B52" s="12" t="str">
        <f>Modelo!$S$5</f>
        <v>Suspicious metadata qualifier</v>
      </c>
      <c r="C52" s="11" t="e">
        <f>Modelo!#REF!/100</f>
        <v>#REF!</v>
      </c>
    </row>
    <row r="53" spans="2:3">
      <c r="B53" s="12" t="str">
        <f>Modelo!$U$5</f>
        <v>Auto-update firmware</v>
      </c>
      <c r="C53" s="11" t="e">
        <f>Modelo!#REF!/100</f>
        <v>#REF!</v>
      </c>
    </row>
    <row r="54" spans="2:3">
      <c r="B54" s="12" t="str">
        <f>Modelo!$R$5</f>
        <v>Suspicious data qualifier</v>
      </c>
      <c r="C54" s="11" t="e">
        <f>Modelo!#REF!/100</f>
        <v>#REF!</v>
      </c>
    </row>
    <row r="55" spans="2:3">
      <c r="B55" s="12" t="str">
        <f>Modelo!$T$5</f>
        <v>Device Impact sensor</v>
      </c>
      <c r="C55" s="11" t="e">
        <f>Modelo!#REF!/100</f>
        <v>#REF!</v>
      </c>
    </row>
    <row r="56" spans="2:3">
      <c r="B56" s="12" t="str">
        <f>Modelo!$V$5</f>
        <v>Device Power supply redundancy</v>
      </c>
      <c r="C56" s="11" t="e">
        <f>Modelo!#REF!/100</f>
        <v>#REF!</v>
      </c>
    </row>
    <row r="57" spans="2:3">
      <c r="B57" s="12" t="str">
        <f>Modelo!$J$5</f>
        <v>Gateway</v>
      </c>
      <c r="C57" s="11" t="e">
        <f>Modelo!#REF!/100</f>
        <v>#REF!</v>
      </c>
    </row>
    <row r="58" spans="3:3">
      <c r="C58" s="11" t="e">
        <f>SUM(C46:C57)</f>
        <v>#REF!</v>
      </c>
    </row>
  </sheetData>
  <sortState ref="B46:C57">
    <sortCondition ref="C46:C57" descending="1"/>
  </sortState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9"/>
  <sheetViews>
    <sheetView workbookViewId="0">
      <selection activeCell="N21" sqref="N21"/>
    </sheetView>
  </sheetViews>
  <sheetFormatPr defaultColWidth="9.14285714285714" defaultRowHeight="12"/>
  <cols>
    <col min="3" max="3" width="47.5714285714286" customWidth="1"/>
    <col min="4" max="9" width="5.28571428571429" customWidth="1"/>
  </cols>
  <sheetData>
    <row r="2" spans="5:10">
      <c r="E2" s="5"/>
      <c r="F2" s="3" t="s">
        <v>200</v>
      </c>
      <c r="G2" s="3"/>
      <c r="H2" s="3"/>
      <c r="I2" s="3"/>
      <c r="J2" s="3"/>
    </row>
    <row r="3" ht="90.4" spans="4:15">
      <c r="D3" s="1" t="s">
        <v>201</v>
      </c>
      <c r="E3" s="6" t="s">
        <v>202</v>
      </c>
      <c r="F3" s="6" t="s">
        <v>203</v>
      </c>
      <c r="G3" s="6" t="s">
        <v>204</v>
      </c>
      <c r="H3" s="6" t="s">
        <v>205</v>
      </c>
      <c r="I3" s="6" t="s">
        <v>206</v>
      </c>
      <c r="J3" s="7"/>
      <c r="K3" s="8"/>
      <c r="L3" s="8"/>
      <c r="M3" s="8"/>
      <c r="N3" s="8"/>
      <c r="O3" s="8"/>
    </row>
    <row r="4" spans="2:9">
      <c r="B4" s="2">
        <v>1</v>
      </c>
      <c r="C4" s="2" t="s">
        <v>207</v>
      </c>
      <c r="D4" s="3">
        <v>3</v>
      </c>
      <c r="E4" s="3">
        <v>8</v>
      </c>
      <c r="F4" s="3">
        <v>8</v>
      </c>
      <c r="G4" s="3">
        <v>8</v>
      </c>
      <c r="H4" s="3">
        <v>8</v>
      </c>
      <c r="I4" s="3">
        <v>10</v>
      </c>
    </row>
    <row r="5" spans="2:9">
      <c r="B5" s="2">
        <v>2</v>
      </c>
      <c r="C5" s="2" t="s">
        <v>208</v>
      </c>
      <c r="D5" s="3"/>
      <c r="E5" s="3"/>
      <c r="F5" s="3">
        <v>7</v>
      </c>
      <c r="G5" s="3">
        <v>7</v>
      </c>
      <c r="H5" s="3">
        <v>7</v>
      </c>
      <c r="I5" s="3"/>
    </row>
    <row r="6" spans="2:9">
      <c r="B6" s="2">
        <v>3</v>
      </c>
      <c r="C6" s="2" t="s">
        <v>209</v>
      </c>
      <c r="D6" s="3">
        <v>10</v>
      </c>
      <c r="E6" s="3">
        <v>8</v>
      </c>
      <c r="F6" s="3"/>
      <c r="G6" s="3"/>
      <c r="H6" s="3"/>
      <c r="I6" s="3"/>
    </row>
    <row r="7" spans="2:9">
      <c r="B7" s="2">
        <v>4</v>
      </c>
      <c r="C7" s="2" t="s">
        <v>210</v>
      </c>
      <c r="D7" s="3">
        <v>10</v>
      </c>
      <c r="E7" s="3"/>
      <c r="F7" s="3"/>
      <c r="G7" s="3"/>
      <c r="H7" s="3"/>
      <c r="I7" s="3"/>
    </row>
    <row r="8" spans="2:9">
      <c r="B8" s="2">
        <v>5</v>
      </c>
      <c r="C8" s="2" t="s">
        <v>211</v>
      </c>
      <c r="D8" s="3"/>
      <c r="E8" s="3"/>
      <c r="F8" s="3">
        <v>10</v>
      </c>
      <c r="G8" s="3"/>
      <c r="H8" s="3"/>
      <c r="I8" s="3">
        <v>8</v>
      </c>
    </row>
    <row r="9" spans="2:9">
      <c r="B9" s="2">
        <v>6</v>
      </c>
      <c r="C9" s="2" t="s">
        <v>212</v>
      </c>
      <c r="D9" s="3">
        <v>5</v>
      </c>
      <c r="E9" s="3"/>
      <c r="F9" s="3"/>
      <c r="G9" s="3">
        <v>10</v>
      </c>
      <c r="H9" s="3"/>
      <c r="I9" s="3">
        <v>8</v>
      </c>
    </row>
    <row r="10" spans="2:9">
      <c r="B10" s="2">
        <v>7</v>
      </c>
      <c r="C10" s="2" t="s">
        <v>213</v>
      </c>
      <c r="D10" s="3">
        <v>5</v>
      </c>
      <c r="E10" s="3"/>
      <c r="F10" s="3"/>
      <c r="G10" s="3"/>
      <c r="H10" s="3">
        <v>10</v>
      </c>
      <c r="I10" s="3">
        <v>8</v>
      </c>
    </row>
    <row r="11" spans="2:9">
      <c r="B11" s="2">
        <v>8</v>
      </c>
      <c r="C11" s="2" t="s">
        <v>214</v>
      </c>
      <c r="D11" s="3"/>
      <c r="E11" s="3"/>
      <c r="F11" s="3"/>
      <c r="G11" s="3"/>
      <c r="H11" s="3"/>
      <c r="I11" s="3"/>
    </row>
    <row r="14" spans="3:7">
      <c r="C14" s="4" t="s">
        <v>215</v>
      </c>
      <c r="G14" s="4" t="s">
        <v>216</v>
      </c>
    </row>
    <row r="15" spans="3:7">
      <c r="C15" t="s">
        <v>217</v>
      </c>
      <c r="G15" t="s">
        <v>218</v>
      </c>
    </row>
    <row r="16" spans="3:7">
      <c r="C16" t="s">
        <v>219</v>
      </c>
      <c r="G16" t="s">
        <v>220</v>
      </c>
    </row>
    <row r="17" spans="3:3">
      <c r="C17" t="s">
        <v>221</v>
      </c>
    </row>
    <row r="18" spans="3:3">
      <c r="C18" t="s">
        <v>221</v>
      </c>
    </row>
    <row r="19" spans="3:3">
      <c r="C19" t="s">
        <v>221</v>
      </c>
    </row>
  </sheetData>
  <mergeCells count="1">
    <mergeCell ref="F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Explicacao</vt:lpstr>
      <vt:lpstr>Vazio</vt:lpstr>
      <vt:lpstr>Modelo</vt:lpstr>
      <vt:lpstr>Graficos</vt:lpstr>
      <vt:lpstr>Planilha5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2020-03-24T17:34:00Z</dcterms:created>
  <dcterms:modified xsi:type="dcterms:W3CDTF">2020-12-04T22:59:57Z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1046-11.1.0.9126</vt:lpwstr>
  </property>
</Properties>
</file>