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 Beliančin\Projects\DIS-SEM-3\"/>
    </mc:Choice>
  </mc:AlternateContent>
  <xr:revisionPtr revIDLastSave="0" documentId="13_ncr:1_{CAA5BF2D-BE1A-4A1F-B2FF-BBC8962A3566}" xr6:coauthVersionLast="43" xr6:coauthVersionMax="43" xr10:uidLastSave="{00000000-0000-0000-0000-000000000000}"/>
  <bookViews>
    <workbookView xWindow="-28920" yWindow="-120" windowWidth="29040" windowHeight="15840" activeTab="1" xr2:uid="{CAA8F1F5-8409-4114-88BB-3627D0CE125A}"/>
  </bookViews>
  <sheets>
    <sheet name="Hárok1" sheetId="1" r:id="rId1"/>
    <sheet name="Hárok2" sheetId="2" r:id="rId2"/>
    <sheet name="Háro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" i="2" l="1"/>
  <c r="U37" i="2"/>
  <c r="U28" i="2"/>
  <c r="U16" i="2"/>
  <c r="M11" i="2"/>
  <c r="K11" i="2"/>
  <c r="M24" i="2"/>
  <c r="K24" i="2"/>
  <c r="M21" i="2"/>
  <c r="K21" i="2"/>
  <c r="M32" i="2"/>
  <c r="K32" i="2"/>
  <c r="M7" i="2"/>
  <c r="K7" i="2"/>
  <c r="M31" i="2"/>
  <c r="K31" i="2"/>
  <c r="I35" i="2"/>
  <c r="I34" i="2"/>
  <c r="I33" i="2"/>
  <c r="I32" i="2"/>
  <c r="I31" i="2" s="1"/>
  <c r="I30" i="2" s="1"/>
  <c r="I29" i="2" s="1"/>
  <c r="I36" i="2"/>
  <c r="I37" i="2"/>
  <c r="I26" i="2"/>
  <c r="I25" i="2"/>
  <c r="I24" i="2" s="1"/>
  <c r="I23" i="2" s="1"/>
  <c r="I22" i="2" s="1"/>
  <c r="I21" i="2" s="1"/>
  <c r="I20" i="2" s="1"/>
  <c r="I19" i="2" s="1"/>
  <c r="I18" i="2" s="1"/>
  <c r="I17" i="2" s="1"/>
  <c r="I27" i="2"/>
  <c r="I28" i="2"/>
  <c r="I13" i="2"/>
  <c r="I12" i="2"/>
  <c r="I11" i="2" s="1"/>
  <c r="I10" i="2" s="1"/>
  <c r="I9" i="2" s="1"/>
  <c r="I8" i="2" s="1"/>
  <c r="I7" i="2" s="1"/>
  <c r="I6" i="2" s="1"/>
  <c r="I5" i="2" s="1"/>
  <c r="I4" i="2" s="1"/>
  <c r="I3" i="2" s="1"/>
  <c r="I14" i="2"/>
  <c r="I15" i="2"/>
  <c r="I16" i="2"/>
  <c r="N1" i="2"/>
  <c r="Q37" i="2"/>
  <c r="Q28" i="2"/>
  <c r="Q16" i="2"/>
  <c r="P11" i="2"/>
  <c r="P7" i="2"/>
  <c r="P24" i="2"/>
  <c r="P21" i="2"/>
  <c r="P32" i="2"/>
  <c r="P31" i="2"/>
  <c r="P40" i="2"/>
  <c r="P39" i="2"/>
  <c r="P38" i="2"/>
  <c r="P37" i="2"/>
  <c r="P36" i="2"/>
  <c r="P35" i="2"/>
  <c r="P34" i="2"/>
  <c r="P33" i="2"/>
  <c r="P30" i="2"/>
  <c r="P29" i="2"/>
  <c r="P28" i="2"/>
  <c r="P27" i="2"/>
  <c r="P26" i="2"/>
  <c r="P25" i="2"/>
  <c r="P23" i="2"/>
  <c r="P22" i="2"/>
  <c r="P20" i="2"/>
  <c r="P19" i="2"/>
  <c r="P18" i="2"/>
  <c r="P17" i="2"/>
  <c r="P16" i="2"/>
  <c r="P15" i="2"/>
  <c r="P14" i="2"/>
  <c r="P13" i="2"/>
  <c r="P12" i="2"/>
  <c r="P10" i="2"/>
  <c r="P9" i="2"/>
  <c r="P8" i="2"/>
  <c r="P6" i="2"/>
  <c r="P5" i="2"/>
  <c r="P4" i="2"/>
  <c r="P3" i="2"/>
  <c r="M40" i="2"/>
  <c r="M39" i="2"/>
  <c r="M38" i="2"/>
  <c r="M37" i="2"/>
  <c r="M36" i="2"/>
  <c r="M35" i="2"/>
  <c r="M34" i="2"/>
  <c r="M33" i="2"/>
  <c r="M30" i="2"/>
  <c r="M29" i="2"/>
  <c r="M28" i="2"/>
  <c r="M27" i="2"/>
  <c r="M26" i="2"/>
  <c r="M25" i="2"/>
  <c r="M23" i="2"/>
  <c r="M22" i="2"/>
  <c r="M20" i="2"/>
  <c r="M19" i="2"/>
  <c r="M18" i="2"/>
  <c r="M17" i="2"/>
  <c r="M16" i="2"/>
  <c r="M15" i="2"/>
  <c r="M14" i="2"/>
  <c r="M13" i="2"/>
  <c r="M12" i="2"/>
  <c r="M10" i="2"/>
  <c r="M9" i="2"/>
  <c r="M8" i="2"/>
  <c r="M6" i="2"/>
  <c r="M5" i="2"/>
  <c r="M4" i="2"/>
  <c r="M3" i="2"/>
  <c r="K40" i="2"/>
  <c r="K39" i="2"/>
  <c r="K38" i="2"/>
  <c r="K37" i="2"/>
  <c r="K36" i="2"/>
  <c r="K35" i="2"/>
  <c r="K34" i="2"/>
  <c r="K33" i="2"/>
  <c r="K30" i="2"/>
  <c r="K29" i="2"/>
  <c r="K28" i="2"/>
  <c r="K27" i="2"/>
  <c r="K26" i="2"/>
  <c r="K25" i="2"/>
  <c r="K23" i="2"/>
  <c r="K22" i="2"/>
  <c r="K20" i="2"/>
  <c r="K19" i="2"/>
  <c r="K18" i="2"/>
  <c r="K17" i="2"/>
  <c r="K16" i="2"/>
  <c r="K15" i="2"/>
  <c r="K14" i="2"/>
  <c r="K13" i="2"/>
  <c r="K12" i="2"/>
  <c r="K10" i="2"/>
  <c r="K9" i="2"/>
  <c r="K8" i="2"/>
  <c r="K6" i="2"/>
  <c r="K5" i="2"/>
  <c r="K4" i="2"/>
  <c r="K3" i="2"/>
  <c r="T13" i="1" l="1"/>
  <c r="T12" i="1"/>
  <c r="T11" i="1" s="1"/>
  <c r="T10" i="1" s="1"/>
  <c r="T9" i="1" s="1"/>
  <c r="T8" i="1" s="1"/>
  <c r="T7" i="1" s="1"/>
  <c r="T6" i="1" s="1"/>
  <c r="T5" i="1" s="1"/>
  <c r="T4" i="1" s="1"/>
  <c r="T3" i="1" s="1"/>
  <c r="T14" i="1"/>
  <c r="T15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16" i="1"/>
  <c r="S46" i="1"/>
  <c r="S45" i="1"/>
  <c r="S44" i="1"/>
  <c r="S43" i="1"/>
  <c r="S42" i="1"/>
  <c r="S41" i="1"/>
  <c r="S40" i="1"/>
  <c r="S39" i="1"/>
  <c r="S38" i="1"/>
  <c r="S37" i="1"/>
  <c r="G42" i="1" l="1"/>
  <c r="G43" i="1"/>
  <c r="G44" i="1"/>
  <c r="G45" i="1"/>
  <c r="G41" i="1"/>
  <c r="G38" i="1"/>
  <c r="G37" i="1"/>
  <c r="G30" i="1"/>
  <c r="G31" i="1"/>
  <c r="G32" i="1"/>
  <c r="G29" i="1"/>
  <c r="G27" i="1"/>
  <c r="G26" i="1"/>
  <c r="G22" i="1"/>
  <c r="G23" i="1"/>
  <c r="G24" i="1"/>
  <c r="G21" i="1"/>
  <c r="G13" i="1"/>
  <c r="G14" i="1"/>
  <c r="G15" i="1"/>
  <c r="G16" i="1"/>
  <c r="G12" i="1"/>
  <c r="G9" i="1"/>
  <c r="G10" i="1"/>
  <c r="G8" i="1"/>
  <c r="G4" i="1"/>
  <c r="G5" i="1"/>
  <c r="G6" i="1"/>
  <c r="G3" i="1"/>
  <c r="K45" i="1" l="1"/>
  <c r="K33" i="1"/>
  <c r="K46" i="1"/>
  <c r="K17" i="1"/>
  <c r="K4" i="1" l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21" i="1"/>
  <c r="K22" i="1"/>
  <c r="K23" i="1"/>
  <c r="K24" i="1"/>
  <c r="K25" i="1"/>
  <c r="K26" i="1"/>
  <c r="K27" i="1"/>
  <c r="K28" i="1"/>
  <c r="K29" i="1"/>
  <c r="K30" i="1"/>
  <c r="K31" i="1"/>
  <c r="K32" i="1"/>
  <c r="K37" i="1"/>
  <c r="K38" i="1"/>
  <c r="K39" i="1"/>
  <c r="K40" i="1"/>
  <c r="K41" i="1"/>
  <c r="K42" i="1"/>
  <c r="K43" i="1"/>
  <c r="K44" i="1"/>
</calcChain>
</file>

<file path=xl/sharedStrings.xml><?xml version="1.0" encoding="utf-8"?>
<sst xmlns="http://schemas.openxmlformats.org/spreadsheetml/2006/main" count="189" uniqueCount="85">
  <si>
    <t>Linka A</t>
  </si>
  <si>
    <t>Zastávka</t>
  </si>
  <si>
    <t>Doba jazdy</t>
  </si>
  <si>
    <t>AA</t>
  </si>
  <si>
    <t>AB</t>
  </si>
  <si>
    <t>AC</t>
  </si>
  <si>
    <t>AD</t>
  </si>
  <si>
    <t>K1</t>
  </si>
  <si>
    <t>AE</t>
  </si>
  <si>
    <t>AF</t>
  </si>
  <si>
    <t>AG</t>
  </si>
  <si>
    <t>K3</t>
  </si>
  <si>
    <t>AH</t>
  </si>
  <si>
    <t>AI</t>
  </si>
  <si>
    <t>AJ</t>
  </si>
  <si>
    <t>AK</t>
  </si>
  <si>
    <t>AL</t>
  </si>
  <si>
    <t>parameter rozdelenia exponencialneho</t>
  </si>
  <si>
    <t>Počet cestujucich</t>
  </si>
  <si>
    <t>Linka B</t>
  </si>
  <si>
    <t>BA</t>
  </si>
  <si>
    <t>BB</t>
  </si>
  <si>
    <t>BC</t>
  </si>
  <si>
    <t>BD</t>
  </si>
  <si>
    <t>K2</t>
  </si>
  <si>
    <t>BE</t>
  </si>
  <si>
    <t>BF</t>
  </si>
  <si>
    <t>BG</t>
  </si>
  <si>
    <t>BH</t>
  </si>
  <si>
    <t>BI</t>
  </si>
  <si>
    <t>BJ</t>
  </si>
  <si>
    <t>CA</t>
  </si>
  <si>
    <t>CB</t>
  </si>
  <si>
    <t>CC</t>
  </si>
  <si>
    <t>CD</t>
  </si>
  <si>
    <t>CE</t>
  </si>
  <si>
    <t>CF</t>
  </si>
  <si>
    <t>CG</t>
  </si>
  <si>
    <t xml:space="preserve">nazov kontajnera </t>
  </si>
  <si>
    <t>zastavky</t>
  </si>
  <si>
    <t>ST</t>
  </si>
  <si>
    <t>0.9</t>
  </si>
  <si>
    <t>3.2</t>
  </si>
  <si>
    <t>2.3</t>
  </si>
  <si>
    <t>2.1</t>
  </si>
  <si>
    <t>1.2</t>
  </si>
  <si>
    <t>5.4</t>
  </si>
  <si>
    <t>2.9</t>
  </si>
  <si>
    <t>3.4</t>
  </si>
  <si>
    <t>1.8</t>
  </si>
  <si>
    <t>1.6</t>
  </si>
  <si>
    <t>4.6</t>
  </si>
  <si>
    <t>4.0</t>
  </si>
  <si>
    <t>4.3</t>
  </si>
  <si>
    <t>2.7</t>
  </si>
  <si>
    <t>0.5</t>
  </si>
  <si>
    <t>1.3</t>
  </si>
  <si>
    <t>0.6</t>
  </si>
  <si>
    <t>4.1</t>
  </si>
  <si>
    <t>7.1</t>
  </si>
  <si>
    <t>4.8</t>
  </si>
  <si>
    <t>3.7</t>
  </si>
  <si>
    <t>7.2</t>
  </si>
  <si>
    <t>new ZastavkaKonfiguracia("K1",260),</t>
  </si>
  <si>
    <t>new ZastavkaKonfiguracia("K2", 210),</t>
  </si>
  <si>
    <t>new ZastavkaKonfiguracia("K3", 220),</t>
  </si>
  <si>
    <t>new ZastavkaKonfiguracia("ST",0),</t>
  </si>
  <si>
    <t>6</t>
  </si>
  <si>
    <t>3</t>
  </si>
  <si>
    <t>Zastavka</t>
  </si>
  <si>
    <t>casPrichoduPrvehoZakaznika</t>
  </si>
  <si>
    <t>casPrichoduPoslednehoZakaznika</t>
  </si>
  <si>
    <t>Rozdiel</t>
  </si>
  <si>
    <t>Parameter</t>
  </si>
  <si>
    <t>cas Prichodu Prveho Zakaznika</t>
  </si>
  <si>
    <t>cas Prichodu Posledneho Zakaznika</t>
  </si>
  <si>
    <t>Zaciatok zapasu</t>
  </si>
  <si>
    <t>Súčet</t>
  </si>
  <si>
    <t>Priemer</t>
  </si>
  <si>
    <t>Medzisúčet</t>
  </si>
  <si>
    <t>Počet</t>
  </si>
  <si>
    <t>Pocet zakaznikov</t>
  </si>
  <si>
    <t>doba jazdy</t>
  </si>
  <si>
    <t>naspat</t>
  </si>
  <si>
    <t>doba jazdy k stadionu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</si>
</sst>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F5DF-5EE7-4CA7-B719-F55D9FC90063}">
  <dimension ref="B1:U47"/>
  <sheetViews>
    <sheetView topLeftCell="A7" workbookViewId="0">
      <selection activeCell="C32" sqref="C32"/>
    </sheetView>
  </sheetViews>
  <sheetFormatPr defaultRowHeight="15" x14ac:dyDescent="0.25"/>
  <cols>
    <col min="3" max="3" width="10.5703125" bestFit="1" customWidth="1"/>
    <col min="4" max="4" width="10.5703125" customWidth="1"/>
    <col min="5" max="5" width="14.85546875" customWidth="1"/>
    <col min="10" max="10" width="16.42578125" customWidth="1"/>
  </cols>
  <sheetData>
    <row r="1" spans="2:20" x14ac:dyDescent="0.25">
      <c r="B1" t="s">
        <v>0</v>
      </c>
    </row>
    <row r="2" spans="2:20" x14ac:dyDescent="0.25">
      <c r="B2" t="s">
        <v>1</v>
      </c>
      <c r="C2" t="s">
        <v>2</v>
      </c>
      <c r="E2" t="s">
        <v>18</v>
      </c>
      <c r="F2" t="s">
        <v>17</v>
      </c>
      <c r="K2" t="s">
        <v>38</v>
      </c>
      <c r="M2" t="s">
        <v>39</v>
      </c>
    </row>
    <row r="3" spans="2:20" x14ac:dyDescent="0.25">
      <c r="B3" t="s">
        <v>3</v>
      </c>
      <c r="C3">
        <v>3.2</v>
      </c>
      <c r="D3" s="1" t="s">
        <v>42</v>
      </c>
      <c r="E3">
        <v>123</v>
      </c>
      <c r="G3" t="str">
        <f>_xlfn.CONCAT("new ZastavkaKonfiguracia(",CHAR(34),B3,CHAR(34),",",  E3,"),")</f>
        <v>new ZastavkaKonfiguracia("AA",123),</v>
      </c>
      <c r="K3" t="str">
        <f xml:space="preserve"> "new ZastavkaLinky(" &amp; $M$2 &amp; ".get(" &amp; CHAR(34) &amp; B3 &amp; CHAR(34) &amp; "), " &amp; D3 &amp; " * 60.0, " &amp; $M$2 &amp; ".get(" &amp; CHAR(34) &amp; B4 &amp; CHAR(34) &amp; ")),"</f>
        <v>new ZastavkaLinky(zastavky.get("AA"), 3.2 * 60.0, zastavky.get("AB")),</v>
      </c>
      <c r="S3">
        <f t="shared" ref="S3:S15" si="0">C3*60</f>
        <v>192</v>
      </c>
      <c r="T3" s="2">
        <f t="shared" ref="T3:T13" si="1">SUM(S3,T4)</f>
        <v>2280</v>
      </c>
    </row>
    <row r="4" spans="2:20" x14ac:dyDescent="0.25">
      <c r="B4" t="s">
        <v>4</v>
      </c>
      <c r="C4">
        <v>2.2999999999999998</v>
      </c>
      <c r="D4" s="1" t="s">
        <v>43</v>
      </c>
      <c r="E4">
        <v>92</v>
      </c>
      <c r="G4" t="str">
        <f t="shared" ref="G4:G16" si="2">_xlfn.CONCAT("new ZastavkaKonfiguracia(",CHAR(34),B4,CHAR(34),",",  E4,"),")</f>
        <v>new ZastavkaKonfiguracia("AB",92),</v>
      </c>
      <c r="K4" t="str">
        <f t="shared" ref="K4:K15" si="3" xml:space="preserve"> "new ZastavkaLinky(" &amp; $M$2 &amp; ".get(" &amp; CHAR(34) &amp; B4 &amp; CHAR(34) &amp; "), " &amp; D4 &amp; " * 60.0, " &amp; $M$2 &amp; ".get(" &amp; CHAR(34) &amp; B5 &amp; CHAR(34) &amp; ")),"</f>
        <v>new ZastavkaLinky(zastavky.get("AB"), 2.3 * 60.0, zastavky.get("AC")),</v>
      </c>
      <c r="S4">
        <f t="shared" si="0"/>
        <v>138</v>
      </c>
      <c r="T4" s="2">
        <f t="shared" si="1"/>
        <v>2088</v>
      </c>
    </row>
    <row r="5" spans="2:20" x14ac:dyDescent="0.25">
      <c r="B5" t="s">
        <v>5</v>
      </c>
      <c r="C5">
        <v>2.1</v>
      </c>
      <c r="D5" s="1" t="s">
        <v>44</v>
      </c>
      <c r="E5">
        <v>241</v>
      </c>
      <c r="G5" t="str">
        <f t="shared" si="2"/>
        <v>new ZastavkaKonfiguracia("AC",241),</v>
      </c>
      <c r="K5" t="str">
        <f t="shared" si="3"/>
        <v>new ZastavkaLinky(zastavky.get("AC"), 2.1 * 60.0, zastavky.get("AD")),</v>
      </c>
      <c r="S5">
        <f t="shared" si="0"/>
        <v>126</v>
      </c>
      <c r="T5" s="2">
        <f t="shared" si="1"/>
        <v>1950</v>
      </c>
    </row>
    <row r="6" spans="2:20" x14ac:dyDescent="0.25">
      <c r="B6" t="s">
        <v>6</v>
      </c>
      <c r="C6">
        <v>1.2</v>
      </c>
      <c r="D6" s="1" t="s">
        <v>45</v>
      </c>
      <c r="E6">
        <v>123</v>
      </c>
      <c r="G6" t="str">
        <f t="shared" si="2"/>
        <v>new ZastavkaKonfiguracia("AD",123),</v>
      </c>
      <c r="K6" t="str">
        <f t="shared" si="3"/>
        <v>new ZastavkaLinky(zastavky.get("AD"), 1.2 * 60.0, zastavky.get("K1")),</v>
      </c>
      <c r="S6">
        <f t="shared" si="0"/>
        <v>72</v>
      </c>
      <c r="T6" s="2">
        <f t="shared" si="1"/>
        <v>1824</v>
      </c>
    </row>
    <row r="7" spans="2:20" x14ac:dyDescent="0.25">
      <c r="B7" t="s">
        <v>7</v>
      </c>
      <c r="C7">
        <v>5.4</v>
      </c>
      <c r="D7" s="1" t="s">
        <v>46</v>
      </c>
      <c r="E7">
        <v>260</v>
      </c>
      <c r="K7" t="str">
        <f t="shared" si="3"/>
        <v>new ZastavkaLinky(zastavky.get("K1"), 5.4 * 60.0, zastavky.get("AE")),</v>
      </c>
      <c r="S7">
        <f t="shared" si="0"/>
        <v>324</v>
      </c>
      <c r="T7" s="2">
        <f t="shared" si="1"/>
        <v>1752</v>
      </c>
    </row>
    <row r="8" spans="2:20" x14ac:dyDescent="0.25">
      <c r="B8" t="s">
        <v>8</v>
      </c>
      <c r="C8">
        <v>2.9</v>
      </c>
      <c r="D8" s="1" t="s">
        <v>47</v>
      </c>
      <c r="E8">
        <v>215</v>
      </c>
      <c r="G8" t="str">
        <f t="shared" si="2"/>
        <v>new ZastavkaKonfiguracia("AE",215),</v>
      </c>
      <c r="K8" t="str">
        <f t="shared" si="3"/>
        <v>new ZastavkaLinky(zastavky.get("AE"), 2.9 * 60.0, zastavky.get("AF")),</v>
      </c>
      <c r="S8">
        <f t="shared" si="0"/>
        <v>174</v>
      </c>
      <c r="T8" s="2">
        <f t="shared" si="1"/>
        <v>1428</v>
      </c>
    </row>
    <row r="9" spans="2:20" x14ac:dyDescent="0.25">
      <c r="B9" t="s">
        <v>9</v>
      </c>
      <c r="C9">
        <v>3.4</v>
      </c>
      <c r="D9" s="1" t="s">
        <v>48</v>
      </c>
      <c r="E9">
        <v>245</v>
      </c>
      <c r="G9" t="str">
        <f t="shared" si="2"/>
        <v>new ZastavkaKonfiguracia("AF",245),</v>
      </c>
      <c r="K9" t="str">
        <f t="shared" si="3"/>
        <v>new ZastavkaLinky(zastavky.get("AF"), 3.4 * 60.0, zastavky.get("AG")),</v>
      </c>
      <c r="S9">
        <f t="shared" si="0"/>
        <v>204</v>
      </c>
      <c r="T9" s="2">
        <f t="shared" si="1"/>
        <v>1254</v>
      </c>
    </row>
    <row r="10" spans="2:20" x14ac:dyDescent="0.25">
      <c r="B10" t="s">
        <v>10</v>
      </c>
      <c r="C10">
        <v>1.8</v>
      </c>
      <c r="D10" s="1" t="s">
        <v>49</v>
      </c>
      <c r="E10">
        <v>137</v>
      </c>
      <c r="G10" t="str">
        <f t="shared" si="2"/>
        <v>new ZastavkaKonfiguracia("AG",137),</v>
      </c>
      <c r="K10" t="str">
        <f t="shared" si="3"/>
        <v>new ZastavkaLinky(zastavky.get("AG"), 1.8 * 60.0, zastavky.get("K3")),</v>
      </c>
      <c r="S10">
        <f t="shared" si="0"/>
        <v>108</v>
      </c>
      <c r="T10" s="2">
        <f t="shared" si="1"/>
        <v>1050</v>
      </c>
    </row>
    <row r="11" spans="2:20" x14ac:dyDescent="0.25">
      <c r="B11" t="s">
        <v>11</v>
      </c>
      <c r="C11">
        <v>4</v>
      </c>
      <c r="D11" s="1" t="s">
        <v>52</v>
      </c>
      <c r="E11">
        <v>220</v>
      </c>
      <c r="K11" t="str">
        <f t="shared" si="3"/>
        <v>new ZastavkaLinky(zastavky.get("K3"), 4.0 * 60.0, zastavky.get("AH")),</v>
      </c>
      <c r="S11">
        <f t="shared" si="0"/>
        <v>240</v>
      </c>
      <c r="T11" s="2">
        <f t="shared" si="1"/>
        <v>942</v>
      </c>
    </row>
    <row r="12" spans="2:20" x14ac:dyDescent="0.25">
      <c r="B12" t="s">
        <v>12</v>
      </c>
      <c r="C12">
        <v>1.6</v>
      </c>
      <c r="D12" s="1" t="s">
        <v>50</v>
      </c>
      <c r="E12">
        <v>132</v>
      </c>
      <c r="G12" t="str">
        <f t="shared" si="2"/>
        <v>new ZastavkaKonfiguracia("AH",132),</v>
      </c>
      <c r="K12" t="str">
        <f t="shared" si="3"/>
        <v>new ZastavkaLinky(zastavky.get("AH"), 1.6 * 60.0, zastavky.get("AI")),</v>
      </c>
      <c r="S12">
        <f t="shared" si="0"/>
        <v>96</v>
      </c>
      <c r="T12" s="2">
        <f t="shared" si="1"/>
        <v>702</v>
      </c>
    </row>
    <row r="13" spans="2:20" x14ac:dyDescent="0.25">
      <c r="B13" t="s">
        <v>13</v>
      </c>
      <c r="C13">
        <v>4.5999999999999996</v>
      </c>
      <c r="D13" s="1" t="s">
        <v>51</v>
      </c>
      <c r="E13">
        <v>164</v>
      </c>
      <c r="G13" t="str">
        <f t="shared" si="2"/>
        <v>new ZastavkaKonfiguracia("AI",164),</v>
      </c>
      <c r="K13" t="str">
        <f t="shared" si="3"/>
        <v>new ZastavkaLinky(zastavky.get("AI"), 4.6 * 60.0, zastavky.get("AJ")),</v>
      </c>
      <c r="S13">
        <f t="shared" si="0"/>
        <v>276</v>
      </c>
      <c r="T13" s="2">
        <f t="shared" si="1"/>
        <v>606</v>
      </c>
    </row>
    <row r="14" spans="2:20" x14ac:dyDescent="0.25">
      <c r="B14" t="s">
        <v>14</v>
      </c>
      <c r="C14">
        <v>3.4</v>
      </c>
      <c r="D14" s="1" t="s">
        <v>48</v>
      </c>
      <c r="E14">
        <v>124</v>
      </c>
      <c r="G14" t="str">
        <f t="shared" si="2"/>
        <v>new ZastavkaKonfiguracia("AJ",124),</v>
      </c>
      <c r="K14" t="str">
        <f t="shared" si="3"/>
        <v>new ZastavkaLinky(zastavky.get("AJ"), 3.4 * 60.0, zastavky.get("AK")),</v>
      </c>
      <c r="S14">
        <f t="shared" si="0"/>
        <v>204</v>
      </c>
      <c r="T14" s="2">
        <f>SUM(S14,T15)</f>
        <v>330</v>
      </c>
    </row>
    <row r="15" spans="2:20" x14ac:dyDescent="0.25">
      <c r="B15" t="s">
        <v>15</v>
      </c>
      <c r="C15">
        <v>1.2</v>
      </c>
      <c r="D15" s="1" t="s">
        <v>45</v>
      </c>
      <c r="E15">
        <v>213</v>
      </c>
      <c r="G15" t="str">
        <f t="shared" si="2"/>
        <v>new ZastavkaKonfiguracia("AK",213),</v>
      </c>
      <c r="K15" t="str">
        <f t="shared" si="3"/>
        <v>new ZastavkaLinky(zastavky.get("AK"), 1.2 * 60.0, zastavky.get("AL")),</v>
      </c>
      <c r="S15">
        <f t="shared" si="0"/>
        <v>72</v>
      </c>
      <c r="T15" s="2">
        <f>SUM(S15:S16)</f>
        <v>126</v>
      </c>
    </row>
    <row r="16" spans="2:20" x14ac:dyDescent="0.25">
      <c r="B16" t="s">
        <v>16</v>
      </c>
      <c r="C16">
        <v>0.9</v>
      </c>
      <c r="D16" s="1" t="s">
        <v>41</v>
      </c>
      <c r="E16">
        <v>185</v>
      </c>
      <c r="G16" t="str">
        <f t="shared" si="2"/>
        <v>new ZastavkaKonfiguracia("AL",185),</v>
      </c>
      <c r="K16" t="str">
        <f xml:space="preserve"> "new ZastavkaLinky(" &amp; $M$2 &amp; ".get(" &amp; CHAR(34) &amp; B16 &amp; CHAR(34) &amp; "), " &amp; D16 &amp; " * 60.0, " &amp; $M$2 &amp; ".get(" &amp; CHAR(34) &amp; B17 &amp; CHAR(34) &amp; "))"</f>
        <v>new ZastavkaLinky(zastavky.get("AL"), 0.9 * 60.0, zastavky.get("ST"))</v>
      </c>
      <c r="S16">
        <f>C16*60</f>
        <v>54</v>
      </c>
      <c r="T16" s="2"/>
    </row>
    <row r="17" spans="2:21" x14ac:dyDescent="0.25">
      <c r="B17" t="s">
        <v>40</v>
      </c>
      <c r="C17">
        <v>25</v>
      </c>
      <c r="D17">
        <v>25</v>
      </c>
      <c r="E17">
        <v>0</v>
      </c>
      <c r="K17" t="str">
        <f xml:space="preserve"> "new ZastavkaLinky(" &amp; $M$2 &amp; ".get(" &amp; CHAR(34) &amp; B17 &amp; CHAR(34) &amp; "), " &amp; D17 &amp; " * 60.0, " &amp; $M$2 &amp; ".get(" &amp; CHAR(34) &amp; B18 &amp; CHAR(34) &amp; "))"</f>
        <v>new ZastavkaLinky(zastavky.get("ST"), 25 * 60.0, zastavky.get("AA"))</v>
      </c>
      <c r="T17" s="2"/>
    </row>
    <row r="18" spans="2:21" x14ac:dyDescent="0.25">
      <c r="B18" t="s">
        <v>3</v>
      </c>
      <c r="D18" s="1"/>
      <c r="T18" s="2"/>
    </row>
    <row r="19" spans="2:21" x14ac:dyDescent="0.25">
      <c r="B19" t="s">
        <v>19</v>
      </c>
      <c r="D19" s="1"/>
      <c r="T19" s="2"/>
    </row>
    <row r="20" spans="2:21" x14ac:dyDescent="0.25">
      <c r="B20" t="s">
        <v>1</v>
      </c>
      <c r="C20" t="s">
        <v>2</v>
      </c>
      <c r="D20" s="1"/>
      <c r="E20" t="s">
        <v>18</v>
      </c>
      <c r="T20" s="2"/>
    </row>
    <row r="21" spans="2:21" x14ac:dyDescent="0.25">
      <c r="B21" t="s">
        <v>20</v>
      </c>
      <c r="C21">
        <v>1.2</v>
      </c>
      <c r="D21" s="1" t="s">
        <v>45</v>
      </c>
      <c r="E21">
        <v>79</v>
      </c>
      <c r="G21" t="str">
        <f t="shared" ref="G21:G32" si="4">_xlfn.CONCAT("new ZastavkaKonfiguracia(",CHAR(34),B21,CHAR(34),",",  E21,"),")</f>
        <v>new ZastavkaKonfiguracia("BA",79),</v>
      </c>
      <c r="K21" t="str">
        <f t="shared" ref="K21:K31" si="5" xml:space="preserve"> "new ZastavkaLinky(" &amp; $M$2 &amp; ".get(" &amp; CHAR(34) &amp; B21 &amp; CHAR(34) &amp; "), " &amp; D21 &amp; " * 60.0, " &amp; $M$2 &amp; ".get(" &amp; CHAR(34) &amp; B22 &amp; CHAR(34) &amp; ")),"</f>
        <v>new ZastavkaLinky(zastavky.get("BA"), 1.2 * 60.0, zastavky.get("BB")),</v>
      </c>
    </row>
    <row r="22" spans="2:21" x14ac:dyDescent="0.25">
      <c r="B22" t="s">
        <v>21</v>
      </c>
      <c r="C22">
        <v>2.2999999999999998</v>
      </c>
      <c r="D22" s="1" t="s">
        <v>43</v>
      </c>
      <c r="E22">
        <v>69</v>
      </c>
      <c r="G22" t="str">
        <f t="shared" si="4"/>
        <v>new ZastavkaKonfiguracia("BB",69),</v>
      </c>
      <c r="K22" t="str">
        <f t="shared" si="5"/>
        <v>new ZastavkaLinky(zastavky.get("BB"), 2.3 * 60.0, zastavky.get("BC")),</v>
      </c>
    </row>
    <row r="23" spans="2:21" x14ac:dyDescent="0.25">
      <c r="B23" t="s">
        <v>22</v>
      </c>
      <c r="C23">
        <v>3.2</v>
      </c>
      <c r="D23" s="1" t="s">
        <v>42</v>
      </c>
      <c r="E23">
        <v>43</v>
      </c>
      <c r="G23" t="str">
        <f t="shared" si="4"/>
        <v>new ZastavkaKonfiguracia("BC",43),</v>
      </c>
      <c r="K23" t="str">
        <f t="shared" si="5"/>
        <v>new ZastavkaLinky(zastavky.get("BC"), 3.2 * 60.0, zastavky.get("BD")),</v>
      </c>
      <c r="U23" t="s">
        <v>63</v>
      </c>
    </row>
    <row r="24" spans="2:21" x14ac:dyDescent="0.25">
      <c r="B24" t="s">
        <v>23</v>
      </c>
      <c r="C24">
        <v>4.3</v>
      </c>
      <c r="D24" s="1" t="s">
        <v>53</v>
      </c>
      <c r="E24">
        <v>127</v>
      </c>
      <c r="G24" t="str">
        <f t="shared" si="4"/>
        <v>new ZastavkaKonfiguracia("BD",127),</v>
      </c>
      <c r="K24" t="str">
        <f t="shared" si="5"/>
        <v>new ZastavkaLinky(zastavky.get("BD"), 4.3 * 60.0, zastavky.get("K2")),</v>
      </c>
      <c r="U24" t="s">
        <v>64</v>
      </c>
    </row>
    <row r="25" spans="2:21" x14ac:dyDescent="0.25">
      <c r="B25" t="s">
        <v>24</v>
      </c>
      <c r="C25">
        <v>1.2</v>
      </c>
      <c r="D25" s="1" t="s">
        <v>45</v>
      </c>
      <c r="E25">
        <v>210</v>
      </c>
      <c r="K25" t="str">
        <f t="shared" si="5"/>
        <v>new ZastavkaLinky(zastavky.get("K2"), 1.2 * 60.0, zastavky.get("BE")),</v>
      </c>
      <c r="U25" t="s">
        <v>65</v>
      </c>
    </row>
    <row r="26" spans="2:21" x14ac:dyDescent="0.25">
      <c r="B26" t="s">
        <v>25</v>
      </c>
      <c r="C26">
        <v>2.7</v>
      </c>
      <c r="D26" s="1" t="s">
        <v>54</v>
      </c>
      <c r="E26">
        <v>30</v>
      </c>
      <c r="G26" t="str">
        <f t="shared" si="4"/>
        <v>new ZastavkaKonfiguracia("BE",30),</v>
      </c>
      <c r="K26" t="str">
        <f t="shared" si="5"/>
        <v>new ZastavkaLinky(zastavky.get("BE"), 2.7 * 60.0, zastavky.get("BF")),</v>
      </c>
      <c r="U26" t="s">
        <v>66</v>
      </c>
    </row>
    <row r="27" spans="2:21" x14ac:dyDescent="0.25">
      <c r="B27" t="s">
        <v>26</v>
      </c>
      <c r="C27">
        <v>3</v>
      </c>
      <c r="D27" s="1" t="s">
        <v>68</v>
      </c>
      <c r="E27">
        <v>69</v>
      </c>
      <c r="G27" t="str">
        <f t="shared" si="4"/>
        <v>new ZastavkaKonfiguracia("BF",69),</v>
      </c>
      <c r="K27" t="str">
        <f t="shared" si="5"/>
        <v>new ZastavkaLinky(zastavky.get("BF"), 3 * 60.0, zastavky.get("K3")),</v>
      </c>
    </row>
    <row r="28" spans="2:21" x14ac:dyDescent="0.25">
      <c r="B28" t="s">
        <v>11</v>
      </c>
      <c r="C28">
        <v>6</v>
      </c>
      <c r="D28" s="1" t="s">
        <v>67</v>
      </c>
      <c r="E28">
        <v>220</v>
      </c>
      <c r="K28" t="str">
        <f t="shared" si="5"/>
        <v>new ZastavkaLinky(zastavky.get("K3"), 6 * 60.0, zastavky.get("BG")),</v>
      </c>
    </row>
    <row r="29" spans="2:21" x14ac:dyDescent="0.25">
      <c r="B29" t="s">
        <v>27</v>
      </c>
      <c r="C29">
        <v>4.3</v>
      </c>
      <c r="D29" s="1" t="s">
        <v>53</v>
      </c>
      <c r="E29">
        <v>162</v>
      </c>
      <c r="G29" t="str">
        <f t="shared" si="4"/>
        <v>new ZastavkaKonfiguracia("BG",162),</v>
      </c>
      <c r="K29" t="str">
        <f t="shared" si="5"/>
        <v>new ZastavkaLinky(zastavky.get("BG"), 4.3 * 60.0, zastavky.get("BH")),</v>
      </c>
    </row>
    <row r="30" spans="2:21" x14ac:dyDescent="0.25">
      <c r="B30" t="s">
        <v>28</v>
      </c>
      <c r="C30">
        <v>0.5</v>
      </c>
      <c r="D30" s="1" t="s">
        <v>55</v>
      </c>
      <c r="E30">
        <v>90</v>
      </c>
      <c r="G30" t="str">
        <f t="shared" si="4"/>
        <v>new ZastavkaKonfiguracia("BH",90),</v>
      </c>
      <c r="K30" t="str">
        <f t="shared" si="5"/>
        <v>new ZastavkaLinky(zastavky.get("BH"), 0.5 * 60.0, zastavky.get("BI")),</v>
      </c>
    </row>
    <row r="31" spans="2:21" x14ac:dyDescent="0.25">
      <c r="B31" t="s">
        <v>29</v>
      </c>
      <c r="C31">
        <v>2.7</v>
      </c>
      <c r="D31" s="1" t="s">
        <v>54</v>
      </c>
      <c r="E31">
        <v>148</v>
      </c>
      <c r="G31" t="str">
        <f t="shared" si="4"/>
        <v>new ZastavkaKonfiguracia("BI",148),</v>
      </c>
      <c r="K31" t="str">
        <f t="shared" si="5"/>
        <v>new ZastavkaLinky(zastavky.get("BI"), 2.7 * 60.0, zastavky.get("BJ")),</v>
      </c>
    </row>
    <row r="32" spans="2:21" x14ac:dyDescent="0.25">
      <c r="B32" t="s">
        <v>30</v>
      </c>
      <c r="C32">
        <v>1.3</v>
      </c>
      <c r="D32" s="1" t="s">
        <v>56</v>
      </c>
      <c r="E32">
        <v>171</v>
      </c>
      <c r="G32" t="str">
        <f t="shared" si="4"/>
        <v>new ZastavkaKonfiguracia("BJ",171),</v>
      </c>
      <c r="K32" t="str">
        <f xml:space="preserve"> "new ZastavkaLinky(" &amp; $M$2 &amp; ".get(" &amp; CHAR(34) &amp; B32 &amp; CHAR(34) &amp; "), " &amp; D32 &amp; " * 60.0, " &amp; $M$2 &amp; ".get(" &amp; CHAR(34) &amp; B33 &amp; CHAR(34) &amp; "))"</f>
        <v>new ZastavkaLinky(zastavky.get("BJ"), 1.3 * 60.0, zastavky.get("ST"))</v>
      </c>
    </row>
    <row r="33" spans="2:19" x14ac:dyDescent="0.25">
      <c r="B33" t="s">
        <v>40</v>
      </c>
      <c r="C33">
        <v>10</v>
      </c>
      <c r="D33">
        <v>10</v>
      </c>
      <c r="E33">
        <v>0</v>
      </c>
      <c r="K33" t="str">
        <f xml:space="preserve"> "new ZastavkaLinky(" &amp; $M$2 &amp; ".get(" &amp; CHAR(34) &amp; B33 &amp; CHAR(34) &amp; "), " &amp; D33 &amp; " * 60.0, " &amp; $M$2 &amp; ".get(" &amp; CHAR(34) &amp; B34 &amp; CHAR(34) &amp; "))"</f>
        <v>new ZastavkaLinky(zastavky.get("ST"), 10 * 60.0, zastavky.get("BA"))</v>
      </c>
    </row>
    <row r="34" spans="2:19" x14ac:dyDescent="0.25">
      <c r="B34" t="s">
        <v>20</v>
      </c>
      <c r="D34" s="1"/>
    </row>
    <row r="35" spans="2:19" x14ac:dyDescent="0.25">
      <c r="B35" t="s">
        <v>19</v>
      </c>
      <c r="D35" s="1"/>
    </row>
    <row r="36" spans="2:19" x14ac:dyDescent="0.25">
      <c r="B36" t="s">
        <v>1</v>
      </c>
      <c r="C36" t="s">
        <v>2</v>
      </c>
      <c r="D36" s="1"/>
      <c r="E36" t="s">
        <v>18</v>
      </c>
    </row>
    <row r="37" spans="2:19" x14ac:dyDescent="0.25">
      <c r="B37" t="s">
        <v>31</v>
      </c>
      <c r="C37">
        <v>0.6</v>
      </c>
      <c r="D37" s="1" t="s">
        <v>57</v>
      </c>
      <c r="E37">
        <v>240</v>
      </c>
      <c r="G37" t="str">
        <f t="shared" ref="G37:G38" si="6">_xlfn.CONCAT("new ZastavkaKonfiguracia(",CHAR(34),B37,CHAR(34),",",  E37,"),")</f>
        <v>new ZastavkaKonfiguracia("CA",240),</v>
      </c>
      <c r="K37" t="str">
        <f xml:space="preserve"> "new ZastavkaLinky(" &amp; $M$2 &amp; ".get(" &amp; CHAR(34) &amp; B37 &amp; CHAR(34) &amp; "), " &amp; D37 &amp; " * 60.0, " &amp; $M$2 &amp; ".get(" &amp; CHAR(34) &amp; B38 &amp; CHAR(34) &amp; ")),"</f>
        <v>new ZastavkaLinky(zastavky.get("CA"), 0.6 * 60.0, zastavky.get("CB")),</v>
      </c>
      <c r="S37">
        <f>C37*60</f>
        <v>36</v>
      </c>
    </row>
    <row r="38" spans="2:19" x14ac:dyDescent="0.25">
      <c r="B38" t="s">
        <v>32</v>
      </c>
      <c r="C38">
        <v>2.2999999999999998</v>
      </c>
      <c r="D38" s="1" t="s">
        <v>43</v>
      </c>
      <c r="E38">
        <v>310</v>
      </c>
      <c r="G38" t="str">
        <f t="shared" si="6"/>
        <v>new ZastavkaKonfiguracia("CB",310),</v>
      </c>
      <c r="K38" t="str">
        <f t="shared" ref="K38:K45" si="7" xml:space="preserve"> "new ZastavkaLinky(" &amp; $M$2 &amp; ".get(" &amp; CHAR(34) &amp; B38 &amp; CHAR(34) &amp; "), " &amp; D38 &amp; " * 60.0, " &amp; $M$2 &amp; ".get(" &amp; CHAR(34) &amp; B39 &amp; CHAR(34) &amp; ")),"</f>
        <v>new ZastavkaLinky(zastavky.get("CB"), 2.3 * 60.0, zastavky.get("K1")),</v>
      </c>
      <c r="S38">
        <f t="shared" ref="S38:S45" si="8">C38*60</f>
        <v>138</v>
      </c>
    </row>
    <row r="39" spans="2:19" x14ac:dyDescent="0.25">
      <c r="B39" t="s">
        <v>7</v>
      </c>
      <c r="C39">
        <v>4.0999999999999996</v>
      </c>
      <c r="D39" s="1" t="s">
        <v>58</v>
      </c>
      <c r="E39">
        <v>260</v>
      </c>
      <c r="K39" t="str">
        <f t="shared" si="7"/>
        <v>new ZastavkaLinky(zastavky.get("K1"), 4.1 * 60.0, zastavky.get("K2")),</v>
      </c>
      <c r="S39">
        <f t="shared" si="8"/>
        <v>245.99999999999997</v>
      </c>
    </row>
    <row r="40" spans="2:19" x14ac:dyDescent="0.25">
      <c r="B40" t="s">
        <v>24</v>
      </c>
      <c r="C40">
        <v>6</v>
      </c>
      <c r="D40" s="1" t="s">
        <v>67</v>
      </c>
      <c r="E40">
        <v>210</v>
      </c>
      <c r="K40" t="str">
        <f t="shared" si="7"/>
        <v>new ZastavkaLinky(zastavky.get("K2"), 6 * 60.0, zastavky.get("CC")),</v>
      </c>
      <c r="S40">
        <f t="shared" si="8"/>
        <v>360</v>
      </c>
    </row>
    <row r="41" spans="2:19" x14ac:dyDescent="0.25">
      <c r="B41" t="s">
        <v>33</v>
      </c>
      <c r="C41">
        <v>2.2999999999999998</v>
      </c>
      <c r="D41" s="1" t="s">
        <v>43</v>
      </c>
      <c r="E41">
        <v>131</v>
      </c>
      <c r="G41" t="str">
        <f t="shared" ref="G41:G45" si="9">_xlfn.CONCAT("new ZastavkaKonfiguracia(",CHAR(34),B41,CHAR(34),",",  E41,"),")</f>
        <v>new ZastavkaKonfiguracia("CC",131),</v>
      </c>
      <c r="K41" t="str">
        <f t="shared" si="7"/>
        <v>new ZastavkaLinky(zastavky.get("CC"), 2.3 * 60.0, zastavky.get("CD")),</v>
      </c>
      <c r="S41">
        <f t="shared" si="8"/>
        <v>138</v>
      </c>
    </row>
    <row r="42" spans="2:19" x14ac:dyDescent="0.25">
      <c r="B42" t="s">
        <v>34</v>
      </c>
      <c r="C42">
        <v>7.1</v>
      </c>
      <c r="D42" s="1" t="s">
        <v>59</v>
      </c>
      <c r="E42">
        <v>190</v>
      </c>
      <c r="G42" t="str">
        <f t="shared" si="9"/>
        <v>new ZastavkaKonfiguracia("CD",190),</v>
      </c>
      <c r="K42" t="str">
        <f t="shared" si="7"/>
        <v>new ZastavkaLinky(zastavky.get("CD"), 7.1 * 60.0, zastavky.get("CE")),</v>
      </c>
      <c r="S42">
        <f t="shared" si="8"/>
        <v>426</v>
      </c>
    </row>
    <row r="43" spans="2:19" x14ac:dyDescent="0.25">
      <c r="B43" t="s">
        <v>35</v>
      </c>
      <c r="C43">
        <v>4.8</v>
      </c>
      <c r="D43" s="1" t="s">
        <v>60</v>
      </c>
      <c r="E43">
        <v>132</v>
      </c>
      <c r="G43" t="str">
        <f t="shared" si="9"/>
        <v>new ZastavkaKonfiguracia("CE",132),</v>
      </c>
      <c r="K43" t="str">
        <f t="shared" si="7"/>
        <v>new ZastavkaLinky(zastavky.get("CE"), 4.8 * 60.0, zastavky.get("CF")),</v>
      </c>
      <c r="S43">
        <f t="shared" si="8"/>
        <v>288</v>
      </c>
    </row>
    <row r="44" spans="2:19" x14ac:dyDescent="0.25">
      <c r="B44" t="s">
        <v>36</v>
      </c>
      <c r="C44">
        <v>3.7</v>
      </c>
      <c r="D44" s="1" t="s">
        <v>61</v>
      </c>
      <c r="E44">
        <v>128</v>
      </c>
      <c r="G44" t="str">
        <f t="shared" si="9"/>
        <v>new ZastavkaKonfiguracia("CF",128),</v>
      </c>
      <c r="K44" t="str">
        <f t="shared" si="7"/>
        <v>new ZastavkaLinky(zastavky.get("CF"), 3.7 * 60.0, zastavky.get("CG")),</v>
      </c>
      <c r="S44">
        <f t="shared" si="8"/>
        <v>222</v>
      </c>
    </row>
    <row r="45" spans="2:19" x14ac:dyDescent="0.25">
      <c r="B45" t="s">
        <v>37</v>
      </c>
      <c r="C45">
        <v>7.2</v>
      </c>
      <c r="D45" s="1" t="s">
        <v>62</v>
      </c>
      <c r="E45">
        <v>70</v>
      </c>
      <c r="G45" t="str">
        <f t="shared" si="9"/>
        <v>new ZastavkaKonfiguracia("CG",70),</v>
      </c>
      <c r="K45" t="str">
        <f t="shared" si="7"/>
        <v>new ZastavkaLinky(zastavky.get("CG"), 7.2 * 60.0, zastavky.get("ST")),</v>
      </c>
      <c r="S45">
        <f t="shared" si="8"/>
        <v>432</v>
      </c>
    </row>
    <row r="46" spans="2:19" x14ac:dyDescent="0.25">
      <c r="B46" t="s">
        <v>40</v>
      </c>
      <c r="C46">
        <v>30</v>
      </c>
      <c r="D46">
        <v>30</v>
      </c>
      <c r="K46" t="str">
        <f xml:space="preserve"> "new ZastavkaLinky(" &amp; $M$2 &amp; ".get(" &amp; CHAR(34) &amp; B46 &amp; CHAR(34) &amp; "), " &amp; D46 &amp; " * 60.0, " &amp; $M$2 &amp; ".get(" &amp; CHAR(34) &amp; B47 &amp; CHAR(34) &amp; "))"</f>
        <v>new ZastavkaLinky(zastavky.get("ST"), 30 * 60.0, zastavky.get("CA"))</v>
      </c>
      <c r="S46">
        <f>SUM(S37:S45)</f>
        <v>2286</v>
      </c>
    </row>
    <row r="47" spans="2:19" x14ac:dyDescent="0.25">
      <c r="B47" t="s">
        <v>31</v>
      </c>
      <c r="D4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5344-21F8-4E67-A098-0EABFA05ED44}">
  <dimension ref="A1:U44"/>
  <sheetViews>
    <sheetView tabSelected="1" topLeftCell="B1" zoomScale="85" zoomScaleNormal="85" workbookViewId="0">
      <selection activeCell="G15" sqref="G14:G15"/>
    </sheetView>
  </sheetViews>
  <sheetFormatPr defaultRowHeight="15" x14ac:dyDescent="0.25"/>
  <cols>
    <col min="1" max="1" width="30.85546875" bestFit="1" customWidth="1"/>
    <col min="2" max="2" width="27" bestFit="1" customWidth="1"/>
    <col min="3" max="3" width="24.85546875" customWidth="1"/>
    <col min="4" max="4" width="15.42578125" customWidth="1"/>
    <col min="5" max="5" width="17" customWidth="1"/>
    <col min="7" max="8" width="15" customWidth="1"/>
    <col min="9" max="9" width="21.42578125" bestFit="1" customWidth="1"/>
    <col min="10" max="10" width="27" bestFit="1" customWidth="1"/>
    <col min="11" max="11" width="27" customWidth="1"/>
    <col min="12" max="12" width="31.42578125" bestFit="1" customWidth="1"/>
    <col min="13" max="13" width="31.42578125" customWidth="1"/>
    <col min="14" max="14" width="7.5703125" bestFit="1" customWidth="1"/>
    <col min="15" max="15" width="12.28515625" bestFit="1" customWidth="1"/>
    <col min="16" max="16" width="16.5703125" bestFit="1" customWidth="1"/>
  </cols>
  <sheetData>
    <row r="1" spans="1:21" x14ac:dyDescent="0.25">
      <c r="A1" t="s">
        <v>76</v>
      </c>
      <c r="B1">
        <v>6786</v>
      </c>
      <c r="M1">
        <f>B1/60</f>
        <v>113.1</v>
      </c>
      <c r="N1">
        <f>M1/60</f>
        <v>1.885</v>
      </c>
    </row>
    <row r="2" spans="1:21" ht="15.75" thickBot="1" x14ac:dyDescent="0.3">
      <c r="A2" t="s">
        <v>69</v>
      </c>
      <c r="B2" t="s">
        <v>70</v>
      </c>
      <c r="C2" t="s">
        <v>71</v>
      </c>
      <c r="D2" t="s">
        <v>72</v>
      </c>
      <c r="E2" t="s">
        <v>73</v>
      </c>
      <c r="G2" t="s">
        <v>69</v>
      </c>
      <c r="H2" t="s">
        <v>82</v>
      </c>
      <c r="I2" t="s">
        <v>84</v>
      </c>
      <c r="J2" t="s">
        <v>74</v>
      </c>
      <c r="L2" t="s">
        <v>75</v>
      </c>
      <c r="N2" t="s">
        <v>72</v>
      </c>
      <c r="O2" t="s">
        <v>73</v>
      </c>
      <c r="P2" t="s">
        <v>81</v>
      </c>
    </row>
    <row r="3" spans="1:21" x14ac:dyDescent="0.25">
      <c r="A3" t="s">
        <v>21</v>
      </c>
      <c r="B3">
        <v>396</v>
      </c>
      <c r="C3">
        <v>4296</v>
      </c>
      <c r="D3">
        <v>3900</v>
      </c>
      <c r="E3">
        <v>56.521739130434703</v>
      </c>
      <c r="G3" s="3" t="s">
        <v>3</v>
      </c>
      <c r="H3">
        <v>3.2</v>
      </c>
      <c r="I3">
        <f t="shared" ref="I3:I13" si="0">I4+H3</f>
        <v>37.999999999999993</v>
      </c>
      <c r="J3" s="4">
        <v>6</v>
      </c>
      <c r="K3" s="4">
        <f>J3/60</f>
        <v>0.1</v>
      </c>
      <c r="L3" s="4">
        <v>3906</v>
      </c>
      <c r="M3" s="5">
        <f>L3/60</f>
        <v>65.099999999999994</v>
      </c>
      <c r="N3">
        <v>3900</v>
      </c>
      <c r="O3">
        <v>31.707317073170699</v>
      </c>
      <c r="P3">
        <f>N3/O3</f>
        <v>123.00000000000013</v>
      </c>
    </row>
    <row r="4" spans="1:21" x14ac:dyDescent="0.25">
      <c r="A4" t="s">
        <v>22</v>
      </c>
      <c r="B4">
        <v>534</v>
      </c>
      <c r="C4">
        <v>4434</v>
      </c>
      <c r="D4">
        <v>3900</v>
      </c>
      <c r="E4">
        <v>90.697674418604606</v>
      </c>
      <c r="G4" s="6" t="s">
        <v>4</v>
      </c>
      <c r="H4">
        <v>2.2999999999999998</v>
      </c>
      <c r="I4">
        <f t="shared" si="0"/>
        <v>34.79999999999999</v>
      </c>
      <c r="J4" s="7">
        <v>198</v>
      </c>
      <c r="K4" s="7">
        <f t="shared" ref="K4:K40" si="1">J4/60</f>
        <v>3.3</v>
      </c>
      <c r="L4" s="7">
        <v>4098</v>
      </c>
      <c r="M4" s="8">
        <f t="shared" ref="M4:M40" si="2">L4/60</f>
        <v>68.3</v>
      </c>
      <c r="N4">
        <v>3900</v>
      </c>
      <c r="O4">
        <v>42.391304347826001</v>
      </c>
      <c r="P4">
        <f t="shared" ref="P4:P40" si="3">N4/O4</f>
        <v>92.000000000000185</v>
      </c>
    </row>
    <row r="5" spans="1:21" x14ac:dyDescent="0.25">
      <c r="A5" t="s">
        <v>23</v>
      </c>
      <c r="B5">
        <v>726</v>
      </c>
      <c r="C5">
        <v>4626</v>
      </c>
      <c r="D5">
        <v>3900</v>
      </c>
      <c r="E5">
        <v>30.708661417322801</v>
      </c>
      <c r="G5" s="6" t="s">
        <v>5</v>
      </c>
      <c r="H5">
        <v>2.1</v>
      </c>
      <c r="I5">
        <f t="shared" si="0"/>
        <v>32.499999999999993</v>
      </c>
      <c r="J5" s="7">
        <v>336</v>
      </c>
      <c r="K5" s="7">
        <f t="shared" si="1"/>
        <v>5.6</v>
      </c>
      <c r="L5" s="7">
        <v>4236</v>
      </c>
      <c r="M5" s="8">
        <f t="shared" si="2"/>
        <v>70.599999999999994</v>
      </c>
      <c r="N5">
        <v>3900</v>
      </c>
      <c r="O5">
        <v>16.182572614107801</v>
      </c>
      <c r="P5">
        <f t="shared" si="3"/>
        <v>241.00000000000122</v>
      </c>
    </row>
    <row r="6" spans="1:21" x14ac:dyDescent="0.25">
      <c r="A6" t="s">
        <v>25</v>
      </c>
      <c r="B6">
        <v>1056</v>
      </c>
      <c r="C6">
        <v>4956</v>
      </c>
      <c r="D6">
        <v>3900</v>
      </c>
      <c r="E6">
        <v>130</v>
      </c>
      <c r="G6" s="6" t="s">
        <v>6</v>
      </c>
      <c r="H6">
        <v>1.2</v>
      </c>
      <c r="I6">
        <f t="shared" si="0"/>
        <v>30.399999999999995</v>
      </c>
      <c r="J6" s="7">
        <v>462</v>
      </c>
      <c r="K6" s="7">
        <f t="shared" si="1"/>
        <v>7.7</v>
      </c>
      <c r="L6" s="7">
        <v>4362</v>
      </c>
      <c r="M6" s="8">
        <f t="shared" si="2"/>
        <v>72.7</v>
      </c>
      <c r="N6">
        <v>3900</v>
      </c>
      <c r="O6">
        <v>31.707317073170699</v>
      </c>
      <c r="P6">
        <f t="shared" si="3"/>
        <v>123.00000000000013</v>
      </c>
    </row>
    <row r="7" spans="1:21" x14ac:dyDescent="0.25">
      <c r="G7" s="6" t="s">
        <v>7</v>
      </c>
      <c r="H7">
        <v>5.4</v>
      </c>
      <c r="I7">
        <f t="shared" si="0"/>
        <v>29.199999999999996</v>
      </c>
      <c r="J7">
        <v>174</v>
      </c>
      <c r="K7">
        <f t="shared" si="1"/>
        <v>2.9</v>
      </c>
      <c r="L7">
        <v>4434</v>
      </c>
      <c r="M7">
        <f t="shared" si="2"/>
        <v>73.900000000000006</v>
      </c>
      <c r="P7">
        <f>P38/2</f>
        <v>130.00000000000065</v>
      </c>
    </row>
    <row r="8" spans="1:21" x14ac:dyDescent="0.25">
      <c r="A8" t="s">
        <v>26</v>
      </c>
      <c r="B8">
        <v>1218</v>
      </c>
      <c r="C8">
        <v>5118</v>
      </c>
      <c r="D8">
        <v>3900</v>
      </c>
      <c r="E8">
        <v>56.521739130434703</v>
      </c>
      <c r="G8" s="6" t="s">
        <v>8</v>
      </c>
      <c r="H8">
        <v>2.9</v>
      </c>
      <c r="I8">
        <f t="shared" si="0"/>
        <v>23.799999999999997</v>
      </c>
      <c r="J8" s="7">
        <v>858</v>
      </c>
      <c r="K8" s="7">
        <f t="shared" si="1"/>
        <v>14.3</v>
      </c>
      <c r="L8" s="7">
        <v>4758</v>
      </c>
      <c r="M8" s="8">
        <f t="shared" si="2"/>
        <v>79.3</v>
      </c>
      <c r="N8">
        <v>3900</v>
      </c>
      <c r="O8">
        <v>18.139534883720899</v>
      </c>
      <c r="P8">
        <f t="shared" si="3"/>
        <v>215.00000000000037</v>
      </c>
    </row>
    <row r="9" spans="1:21" x14ac:dyDescent="0.25">
      <c r="A9" t="s">
        <v>27</v>
      </c>
      <c r="B9">
        <v>1758</v>
      </c>
      <c r="C9">
        <v>5658</v>
      </c>
      <c r="D9">
        <v>3900</v>
      </c>
      <c r="E9">
        <v>24.074074074074002</v>
      </c>
      <c r="G9" s="6" t="s">
        <v>9</v>
      </c>
      <c r="H9">
        <v>3.4</v>
      </c>
      <c r="I9">
        <f t="shared" si="0"/>
        <v>20.9</v>
      </c>
      <c r="J9" s="7">
        <v>1032</v>
      </c>
      <c r="K9" s="7">
        <f t="shared" si="1"/>
        <v>17.2</v>
      </c>
      <c r="L9" s="7">
        <v>4932</v>
      </c>
      <c r="M9" s="8">
        <f t="shared" si="2"/>
        <v>82.2</v>
      </c>
      <c r="N9">
        <v>3900</v>
      </c>
      <c r="O9">
        <v>15.9183673469387</v>
      </c>
      <c r="P9">
        <f t="shared" si="3"/>
        <v>245.00000000000117</v>
      </c>
    </row>
    <row r="10" spans="1:21" x14ac:dyDescent="0.25">
      <c r="A10" t="s">
        <v>28</v>
      </c>
      <c r="B10">
        <v>2016</v>
      </c>
      <c r="C10">
        <v>5916</v>
      </c>
      <c r="D10">
        <v>3900</v>
      </c>
      <c r="E10">
        <v>43.3333333333333</v>
      </c>
      <c r="G10" s="6" t="s">
        <v>10</v>
      </c>
      <c r="H10">
        <v>1.8</v>
      </c>
      <c r="I10">
        <f t="shared" si="0"/>
        <v>17.5</v>
      </c>
      <c r="J10" s="7">
        <v>1236</v>
      </c>
      <c r="K10" s="7">
        <f t="shared" si="1"/>
        <v>20.6</v>
      </c>
      <c r="L10" s="7">
        <v>5136</v>
      </c>
      <c r="M10" s="8">
        <f t="shared" si="2"/>
        <v>85.6</v>
      </c>
      <c r="N10">
        <v>3900</v>
      </c>
      <c r="O10">
        <v>28.4671532846715</v>
      </c>
      <c r="P10">
        <f t="shared" si="3"/>
        <v>137.00000000000017</v>
      </c>
    </row>
    <row r="11" spans="1:21" x14ac:dyDescent="0.25">
      <c r="G11" s="6" t="s">
        <v>11</v>
      </c>
      <c r="H11">
        <v>4</v>
      </c>
      <c r="I11">
        <f t="shared" si="0"/>
        <v>15.7</v>
      </c>
      <c r="J11">
        <v>1344</v>
      </c>
      <c r="K11">
        <f t="shared" si="1"/>
        <v>22.4</v>
      </c>
      <c r="L11">
        <v>5298</v>
      </c>
      <c r="M11">
        <f t="shared" si="2"/>
        <v>88.3</v>
      </c>
      <c r="P11">
        <f>P40/2</f>
        <v>110.00000000000044</v>
      </c>
    </row>
    <row r="12" spans="1:21" x14ac:dyDescent="0.25">
      <c r="A12" t="s">
        <v>7</v>
      </c>
      <c r="B12">
        <v>174</v>
      </c>
      <c r="C12">
        <v>4434</v>
      </c>
      <c r="D12">
        <v>4260</v>
      </c>
      <c r="E12">
        <v>16.384615384615302</v>
      </c>
      <c r="G12" s="6" t="s">
        <v>12</v>
      </c>
      <c r="H12">
        <v>1.6</v>
      </c>
      <c r="I12">
        <f t="shared" si="0"/>
        <v>11.7</v>
      </c>
      <c r="J12" s="7">
        <v>1584</v>
      </c>
      <c r="K12" s="7">
        <f t="shared" si="1"/>
        <v>26.4</v>
      </c>
      <c r="L12" s="7">
        <v>5484</v>
      </c>
      <c r="M12" s="8">
        <f t="shared" si="2"/>
        <v>91.4</v>
      </c>
      <c r="N12">
        <v>3900</v>
      </c>
      <c r="O12">
        <v>29.545454545454501</v>
      </c>
      <c r="P12">
        <f t="shared" si="3"/>
        <v>132.0000000000002</v>
      </c>
    </row>
    <row r="13" spans="1:21" x14ac:dyDescent="0.25">
      <c r="A13" t="s">
        <v>29</v>
      </c>
      <c r="B13">
        <v>2046</v>
      </c>
      <c r="C13">
        <v>5946</v>
      </c>
      <c r="D13">
        <v>3900</v>
      </c>
      <c r="E13">
        <v>26.351351351351301</v>
      </c>
      <c r="G13" s="6" t="s">
        <v>13</v>
      </c>
      <c r="H13">
        <v>4.5999999999999996</v>
      </c>
      <c r="I13">
        <f t="shared" si="0"/>
        <v>10.1</v>
      </c>
      <c r="J13" s="7">
        <v>1680</v>
      </c>
      <c r="K13" s="7">
        <f t="shared" si="1"/>
        <v>28</v>
      </c>
      <c r="L13" s="7">
        <v>5580</v>
      </c>
      <c r="M13" s="8">
        <f t="shared" si="2"/>
        <v>93</v>
      </c>
      <c r="N13">
        <v>3900</v>
      </c>
      <c r="O13">
        <v>23.780487804878</v>
      </c>
      <c r="P13">
        <f t="shared" si="3"/>
        <v>164.00000000000034</v>
      </c>
    </row>
    <row r="14" spans="1:21" x14ac:dyDescent="0.25">
      <c r="A14" t="s">
        <v>24</v>
      </c>
      <c r="B14">
        <v>420</v>
      </c>
      <c r="C14">
        <v>4884</v>
      </c>
      <c r="D14">
        <v>4464</v>
      </c>
      <c r="E14">
        <v>21.257142857142799</v>
      </c>
      <c r="G14" s="6" t="s">
        <v>14</v>
      </c>
      <c r="H14">
        <v>3.4</v>
      </c>
      <c r="I14">
        <f>I15+H14</f>
        <v>5.5</v>
      </c>
      <c r="J14" s="7">
        <v>1956</v>
      </c>
      <c r="K14" s="7">
        <f t="shared" si="1"/>
        <v>32.6</v>
      </c>
      <c r="L14" s="7">
        <v>5856</v>
      </c>
      <c r="M14" s="8">
        <f t="shared" si="2"/>
        <v>97.6</v>
      </c>
      <c r="N14">
        <v>3900</v>
      </c>
      <c r="O14">
        <v>31.451612903225801</v>
      </c>
      <c r="P14">
        <f t="shared" si="3"/>
        <v>124.00000000000003</v>
      </c>
    </row>
    <row r="15" spans="1:21" x14ac:dyDescent="0.25">
      <c r="A15" t="s">
        <v>30</v>
      </c>
      <c r="B15">
        <v>2208</v>
      </c>
      <c r="C15">
        <v>6108</v>
      </c>
      <c r="D15">
        <v>3900</v>
      </c>
      <c r="E15">
        <v>22.807017543859601</v>
      </c>
      <c r="G15" s="6" t="s">
        <v>15</v>
      </c>
      <c r="H15">
        <v>1.2</v>
      </c>
      <c r="I15">
        <f>I16+H15</f>
        <v>2.1</v>
      </c>
      <c r="J15" s="7">
        <v>2160</v>
      </c>
      <c r="K15" s="7">
        <f t="shared" si="1"/>
        <v>36</v>
      </c>
      <c r="L15" s="7">
        <v>6060</v>
      </c>
      <c r="M15" s="8">
        <f t="shared" si="2"/>
        <v>101</v>
      </c>
      <c r="N15">
        <v>3900</v>
      </c>
      <c r="O15">
        <v>18.309859154929502</v>
      </c>
      <c r="P15">
        <f t="shared" si="3"/>
        <v>213.00000000000088</v>
      </c>
    </row>
    <row r="16" spans="1:21" ht="15.75" thickBot="1" x14ac:dyDescent="0.3">
      <c r="A16" t="s">
        <v>11</v>
      </c>
      <c r="B16">
        <v>1344</v>
      </c>
      <c r="C16">
        <v>5298</v>
      </c>
      <c r="D16">
        <v>3954</v>
      </c>
      <c r="E16">
        <v>17.972727272727202</v>
      </c>
      <c r="G16" s="9" t="s">
        <v>16</v>
      </c>
      <c r="H16">
        <v>0.9</v>
      </c>
      <c r="I16">
        <f>H16</f>
        <v>0.9</v>
      </c>
      <c r="J16" s="10">
        <v>2232</v>
      </c>
      <c r="K16" s="10">
        <f t="shared" si="1"/>
        <v>37.200000000000003</v>
      </c>
      <c r="L16" s="10">
        <v>6132</v>
      </c>
      <c r="M16" s="11">
        <f t="shared" si="2"/>
        <v>102.2</v>
      </c>
      <c r="N16">
        <v>3900</v>
      </c>
      <c r="O16">
        <v>21.081081081080999</v>
      </c>
      <c r="P16">
        <f t="shared" si="3"/>
        <v>185.00000000000071</v>
      </c>
      <c r="Q16">
        <f>SUM(P3:P16)</f>
        <v>2234.0000000000068</v>
      </c>
      <c r="R16" t="s">
        <v>83</v>
      </c>
      <c r="S16">
        <v>25</v>
      </c>
      <c r="U16">
        <f>Q16/186</f>
        <v>12.010752688172079</v>
      </c>
    </row>
    <row r="17" spans="1:21" x14ac:dyDescent="0.25">
      <c r="A17" t="s">
        <v>31</v>
      </c>
      <c r="B17">
        <v>0</v>
      </c>
      <c r="C17">
        <v>3900</v>
      </c>
      <c r="D17">
        <v>3900</v>
      </c>
      <c r="E17">
        <v>16.25</v>
      </c>
      <c r="G17" s="3" t="s">
        <v>20</v>
      </c>
      <c r="H17">
        <v>1.2</v>
      </c>
      <c r="I17">
        <f t="shared" ref="I17:I26" si="4">I18+H17</f>
        <v>32.700000000000003</v>
      </c>
      <c r="J17" s="4">
        <v>324</v>
      </c>
      <c r="K17" s="4">
        <f t="shared" si="1"/>
        <v>5.4</v>
      </c>
      <c r="L17" s="4">
        <v>4224</v>
      </c>
      <c r="M17" s="5">
        <f t="shared" si="2"/>
        <v>70.400000000000006</v>
      </c>
      <c r="N17">
        <v>3900</v>
      </c>
      <c r="O17">
        <v>49.367088607594901</v>
      </c>
      <c r="P17">
        <f t="shared" si="3"/>
        <v>79.000000000000057</v>
      </c>
    </row>
    <row r="18" spans="1:21" x14ac:dyDescent="0.25">
      <c r="A18" t="s">
        <v>32</v>
      </c>
      <c r="B18">
        <v>36</v>
      </c>
      <c r="C18">
        <v>3936</v>
      </c>
      <c r="D18">
        <v>3900</v>
      </c>
      <c r="E18">
        <v>12.580645161290301</v>
      </c>
      <c r="G18" s="6" t="s">
        <v>21</v>
      </c>
      <c r="H18">
        <v>2.2999999999999998</v>
      </c>
      <c r="I18">
        <f t="shared" si="4"/>
        <v>31.5</v>
      </c>
      <c r="J18" s="7">
        <v>396</v>
      </c>
      <c r="K18" s="7">
        <f t="shared" si="1"/>
        <v>6.6</v>
      </c>
      <c r="L18" s="7">
        <v>4296</v>
      </c>
      <c r="M18" s="8">
        <f t="shared" si="2"/>
        <v>71.599999999999994</v>
      </c>
      <c r="N18">
        <v>3900</v>
      </c>
      <c r="O18">
        <v>56.521739130434703</v>
      </c>
      <c r="P18">
        <f t="shared" si="3"/>
        <v>69.000000000000099</v>
      </c>
    </row>
    <row r="19" spans="1:21" x14ac:dyDescent="0.25">
      <c r="A19" t="s">
        <v>3</v>
      </c>
      <c r="B19">
        <v>6</v>
      </c>
      <c r="C19">
        <v>3906</v>
      </c>
      <c r="D19">
        <v>3900</v>
      </c>
      <c r="E19">
        <v>31.707317073170699</v>
      </c>
      <c r="G19" s="6" t="s">
        <v>22</v>
      </c>
      <c r="H19">
        <v>3.2</v>
      </c>
      <c r="I19">
        <f t="shared" si="4"/>
        <v>29.2</v>
      </c>
      <c r="J19" s="7">
        <v>534</v>
      </c>
      <c r="K19" s="7">
        <f t="shared" si="1"/>
        <v>8.9</v>
      </c>
      <c r="L19" s="7">
        <v>4434</v>
      </c>
      <c r="M19" s="8">
        <f t="shared" si="2"/>
        <v>73.900000000000006</v>
      </c>
      <c r="N19">
        <v>3900</v>
      </c>
      <c r="O19">
        <v>90.697674418604606</v>
      </c>
      <c r="P19">
        <f t="shared" si="3"/>
        <v>43.000000000000021</v>
      </c>
    </row>
    <row r="20" spans="1:21" x14ac:dyDescent="0.25">
      <c r="A20" t="s">
        <v>33</v>
      </c>
      <c r="B20">
        <v>780</v>
      </c>
      <c r="C20">
        <v>4680</v>
      </c>
      <c r="D20">
        <v>3900</v>
      </c>
      <c r="E20">
        <v>29.770992366412202</v>
      </c>
      <c r="G20" s="6" t="s">
        <v>23</v>
      </c>
      <c r="H20">
        <v>4.3</v>
      </c>
      <c r="I20">
        <f t="shared" si="4"/>
        <v>26</v>
      </c>
      <c r="J20" s="7">
        <v>726</v>
      </c>
      <c r="K20" s="7">
        <f t="shared" si="1"/>
        <v>12.1</v>
      </c>
      <c r="L20" s="7">
        <v>4626</v>
      </c>
      <c r="M20" s="8">
        <f t="shared" si="2"/>
        <v>77.099999999999994</v>
      </c>
      <c r="N20">
        <v>3900</v>
      </c>
      <c r="O20">
        <v>30.708661417322801</v>
      </c>
      <c r="P20">
        <f t="shared" si="3"/>
        <v>127.00000000000014</v>
      </c>
    </row>
    <row r="21" spans="1:21" x14ac:dyDescent="0.25">
      <c r="G21" s="6" t="s">
        <v>24</v>
      </c>
      <c r="H21">
        <v>1.2</v>
      </c>
      <c r="I21">
        <f t="shared" si="4"/>
        <v>21.7</v>
      </c>
      <c r="J21">
        <v>420</v>
      </c>
      <c r="K21">
        <f t="shared" si="1"/>
        <v>7</v>
      </c>
      <c r="L21">
        <v>4884</v>
      </c>
      <c r="M21">
        <f t="shared" si="2"/>
        <v>81.400000000000006</v>
      </c>
      <c r="P21">
        <f>P39/2</f>
        <v>105.00000000000028</v>
      </c>
    </row>
    <row r="22" spans="1:21" x14ac:dyDescent="0.25">
      <c r="A22" t="s">
        <v>4</v>
      </c>
      <c r="B22">
        <v>198</v>
      </c>
      <c r="C22">
        <v>4098</v>
      </c>
      <c r="D22">
        <v>3900</v>
      </c>
      <c r="E22">
        <v>42.391304347826001</v>
      </c>
      <c r="G22" s="6" t="s">
        <v>25</v>
      </c>
      <c r="H22">
        <v>2.7</v>
      </c>
      <c r="I22">
        <f t="shared" si="4"/>
        <v>20.5</v>
      </c>
      <c r="J22" s="7">
        <v>1056</v>
      </c>
      <c r="K22" s="7">
        <f t="shared" si="1"/>
        <v>17.600000000000001</v>
      </c>
      <c r="L22" s="7">
        <v>4956</v>
      </c>
      <c r="M22" s="8">
        <f t="shared" si="2"/>
        <v>82.6</v>
      </c>
      <c r="N22">
        <v>3900</v>
      </c>
      <c r="O22">
        <v>130</v>
      </c>
      <c r="P22">
        <f t="shared" si="3"/>
        <v>30</v>
      </c>
    </row>
    <row r="23" spans="1:21" x14ac:dyDescent="0.25">
      <c r="A23" t="s">
        <v>34</v>
      </c>
      <c r="B23">
        <v>918</v>
      </c>
      <c r="C23">
        <v>4818</v>
      </c>
      <c r="D23">
        <v>3900</v>
      </c>
      <c r="E23">
        <v>20.5263157894736</v>
      </c>
      <c r="G23" s="6" t="s">
        <v>26</v>
      </c>
      <c r="H23">
        <v>3</v>
      </c>
      <c r="I23">
        <f t="shared" si="4"/>
        <v>17.8</v>
      </c>
      <c r="J23" s="7">
        <v>1218</v>
      </c>
      <c r="K23" s="7">
        <f t="shared" si="1"/>
        <v>20.3</v>
      </c>
      <c r="L23" s="7">
        <v>5118</v>
      </c>
      <c r="M23" s="8">
        <f t="shared" si="2"/>
        <v>85.3</v>
      </c>
      <c r="N23">
        <v>3900</v>
      </c>
      <c r="O23">
        <v>56.521739130434703</v>
      </c>
      <c r="P23">
        <f t="shared" si="3"/>
        <v>69.000000000000099</v>
      </c>
    </row>
    <row r="24" spans="1:21" x14ac:dyDescent="0.25">
      <c r="G24" s="6" t="s">
        <v>11</v>
      </c>
      <c r="H24">
        <v>6</v>
      </c>
      <c r="I24">
        <f t="shared" si="4"/>
        <v>14.8</v>
      </c>
      <c r="J24">
        <v>1344</v>
      </c>
      <c r="K24">
        <f t="shared" si="1"/>
        <v>22.4</v>
      </c>
      <c r="L24">
        <v>5298</v>
      </c>
      <c r="M24">
        <f t="shared" si="2"/>
        <v>88.3</v>
      </c>
      <c r="P24">
        <f>P40/2</f>
        <v>110.00000000000044</v>
      </c>
    </row>
    <row r="25" spans="1:21" x14ac:dyDescent="0.25">
      <c r="A25" t="s">
        <v>5</v>
      </c>
      <c r="B25">
        <v>336</v>
      </c>
      <c r="C25">
        <v>4236</v>
      </c>
      <c r="D25">
        <v>3900</v>
      </c>
      <c r="E25">
        <v>16.182572614107801</v>
      </c>
      <c r="G25" s="6" t="s">
        <v>27</v>
      </c>
      <c r="H25">
        <v>4.3</v>
      </c>
      <c r="I25">
        <f t="shared" si="4"/>
        <v>8.8000000000000007</v>
      </c>
      <c r="J25" s="7">
        <v>1758</v>
      </c>
      <c r="K25" s="7">
        <f t="shared" si="1"/>
        <v>29.3</v>
      </c>
      <c r="L25" s="7">
        <v>5658</v>
      </c>
      <c r="M25" s="8">
        <f t="shared" si="2"/>
        <v>94.3</v>
      </c>
      <c r="N25">
        <v>3900</v>
      </c>
      <c r="O25">
        <v>24.074074074074002</v>
      </c>
      <c r="P25">
        <f t="shared" si="3"/>
        <v>162.00000000000048</v>
      </c>
    </row>
    <row r="26" spans="1:21" x14ac:dyDescent="0.25">
      <c r="A26" t="s">
        <v>35</v>
      </c>
      <c r="B26">
        <v>1344</v>
      </c>
      <c r="C26">
        <v>5244</v>
      </c>
      <c r="D26">
        <v>3900</v>
      </c>
      <c r="E26">
        <v>29.545454545454501</v>
      </c>
      <c r="G26" s="6" t="s">
        <v>28</v>
      </c>
      <c r="H26">
        <v>0.5</v>
      </c>
      <c r="I26">
        <f t="shared" si="4"/>
        <v>4.5</v>
      </c>
      <c r="J26" s="7">
        <v>2016</v>
      </c>
      <c r="K26" s="7">
        <f t="shared" si="1"/>
        <v>33.6</v>
      </c>
      <c r="L26" s="7">
        <v>5916</v>
      </c>
      <c r="M26" s="8">
        <f t="shared" si="2"/>
        <v>98.6</v>
      </c>
      <c r="N26">
        <v>3900</v>
      </c>
      <c r="O26">
        <v>43.3333333333333</v>
      </c>
      <c r="P26">
        <f t="shared" si="3"/>
        <v>90.000000000000071</v>
      </c>
    </row>
    <row r="27" spans="1:21" x14ac:dyDescent="0.25">
      <c r="A27" t="s">
        <v>6</v>
      </c>
      <c r="B27">
        <v>462</v>
      </c>
      <c r="C27">
        <v>4362</v>
      </c>
      <c r="D27">
        <v>3900</v>
      </c>
      <c r="E27">
        <v>31.707317073170699</v>
      </c>
      <c r="G27" s="6" t="s">
        <v>29</v>
      </c>
      <c r="H27">
        <v>2.7</v>
      </c>
      <c r="I27">
        <f>I28+H27</f>
        <v>4</v>
      </c>
      <c r="J27" s="7">
        <v>2046</v>
      </c>
      <c r="K27" s="7">
        <f t="shared" si="1"/>
        <v>34.1</v>
      </c>
      <c r="L27" s="7">
        <v>5946</v>
      </c>
      <c r="M27" s="8">
        <f t="shared" si="2"/>
        <v>99.1</v>
      </c>
      <c r="N27">
        <v>3900</v>
      </c>
      <c r="O27">
        <v>26.351351351351301</v>
      </c>
      <c r="P27">
        <f t="shared" si="3"/>
        <v>148.00000000000028</v>
      </c>
    </row>
    <row r="28" spans="1:21" ht="15.75" thickBot="1" x14ac:dyDescent="0.3">
      <c r="A28" t="s">
        <v>36</v>
      </c>
      <c r="B28">
        <v>1632</v>
      </c>
      <c r="C28">
        <v>5532</v>
      </c>
      <c r="D28">
        <v>3900</v>
      </c>
      <c r="E28">
        <v>30.46875</v>
      </c>
      <c r="G28" s="9" t="s">
        <v>30</v>
      </c>
      <c r="H28">
        <v>1.3</v>
      </c>
      <c r="I28">
        <f>H28</f>
        <v>1.3</v>
      </c>
      <c r="J28" s="10">
        <v>2208</v>
      </c>
      <c r="K28" s="10">
        <f t="shared" si="1"/>
        <v>36.799999999999997</v>
      </c>
      <c r="L28" s="10">
        <v>6108</v>
      </c>
      <c r="M28" s="11">
        <f t="shared" si="2"/>
        <v>101.8</v>
      </c>
      <c r="N28">
        <v>3900</v>
      </c>
      <c r="O28">
        <v>22.807017543859601</v>
      </c>
      <c r="P28">
        <f t="shared" si="3"/>
        <v>171.00000000000037</v>
      </c>
      <c r="Q28">
        <f>SUM(P17:P28)</f>
        <v>1203.0000000000025</v>
      </c>
      <c r="R28" t="s">
        <v>83</v>
      </c>
      <c r="S28">
        <v>10</v>
      </c>
      <c r="U28">
        <f>Q28/186</f>
        <v>6.4677419354838843</v>
      </c>
    </row>
    <row r="29" spans="1:21" x14ac:dyDescent="0.25">
      <c r="A29" t="s">
        <v>8</v>
      </c>
      <c r="B29">
        <v>858</v>
      </c>
      <c r="C29">
        <v>4758</v>
      </c>
      <c r="D29">
        <v>3900</v>
      </c>
      <c r="E29">
        <v>18.139534883720899</v>
      </c>
      <c r="G29" s="3" t="s">
        <v>31</v>
      </c>
      <c r="H29">
        <v>0.6</v>
      </c>
      <c r="I29">
        <f t="shared" ref="I29:I35" si="5">I30+H29</f>
        <v>38.099999999999994</v>
      </c>
      <c r="J29" s="4">
        <v>0</v>
      </c>
      <c r="K29" s="4">
        <f t="shared" si="1"/>
        <v>0</v>
      </c>
      <c r="L29" s="4">
        <v>3900</v>
      </c>
      <c r="M29" s="5">
        <f t="shared" si="2"/>
        <v>65</v>
      </c>
      <c r="N29">
        <v>3900</v>
      </c>
      <c r="O29">
        <v>16.25</v>
      </c>
      <c r="P29">
        <f t="shared" si="3"/>
        <v>240</v>
      </c>
    </row>
    <row r="30" spans="1:21" x14ac:dyDescent="0.25">
      <c r="A30" t="s">
        <v>37</v>
      </c>
      <c r="B30">
        <v>1854</v>
      </c>
      <c r="C30">
        <v>5754</v>
      </c>
      <c r="D30">
        <v>3900</v>
      </c>
      <c r="E30">
        <v>55.714285714285701</v>
      </c>
      <c r="G30" s="6" t="s">
        <v>32</v>
      </c>
      <c r="H30">
        <v>2.2999999999999998</v>
      </c>
      <c r="I30">
        <f t="shared" si="5"/>
        <v>37.499999999999993</v>
      </c>
      <c r="J30" s="7">
        <v>36</v>
      </c>
      <c r="K30" s="7">
        <f t="shared" si="1"/>
        <v>0.6</v>
      </c>
      <c r="L30" s="7">
        <v>3936</v>
      </c>
      <c r="M30" s="8">
        <f t="shared" si="2"/>
        <v>65.599999999999994</v>
      </c>
      <c r="N30">
        <v>3900</v>
      </c>
      <c r="O30">
        <v>12.580645161290301</v>
      </c>
      <c r="P30">
        <f t="shared" si="3"/>
        <v>310.00000000000051</v>
      </c>
    </row>
    <row r="31" spans="1:21" x14ac:dyDescent="0.25">
      <c r="G31" s="6" t="s">
        <v>7</v>
      </c>
      <c r="H31">
        <v>4.0999999999999996</v>
      </c>
      <c r="I31">
        <f t="shared" si="5"/>
        <v>35.199999999999996</v>
      </c>
      <c r="J31">
        <v>174</v>
      </c>
      <c r="K31">
        <f t="shared" si="1"/>
        <v>2.9</v>
      </c>
      <c r="L31">
        <v>4434</v>
      </c>
      <c r="M31">
        <f t="shared" si="2"/>
        <v>73.900000000000006</v>
      </c>
      <c r="P31">
        <f>P38/2</f>
        <v>130.00000000000065</v>
      </c>
    </row>
    <row r="32" spans="1:21" x14ac:dyDescent="0.25">
      <c r="G32" s="6" t="s">
        <v>24</v>
      </c>
      <c r="H32">
        <v>6</v>
      </c>
      <c r="I32">
        <f t="shared" si="5"/>
        <v>31.099999999999998</v>
      </c>
      <c r="J32">
        <v>420</v>
      </c>
      <c r="K32">
        <f t="shared" si="1"/>
        <v>7</v>
      </c>
      <c r="L32">
        <v>4884</v>
      </c>
      <c r="M32">
        <f t="shared" si="2"/>
        <v>81.400000000000006</v>
      </c>
      <c r="P32">
        <f>P39/2</f>
        <v>105.00000000000028</v>
      </c>
    </row>
    <row r="33" spans="1:21" x14ac:dyDescent="0.25">
      <c r="A33" t="s">
        <v>9</v>
      </c>
      <c r="B33">
        <v>1032</v>
      </c>
      <c r="C33">
        <v>4932</v>
      </c>
      <c r="D33">
        <v>3900</v>
      </c>
      <c r="E33">
        <v>15.9183673469387</v>
      </c>
      <c r="G33" s="6" t="s">
        <v>33</v>
      </c>
      <c r="H33">
        <v>2.2999999999999998</v>
      </c>
      <c r="I33">
        <f t="shared" si="5"/>
        <v>25.099999999999998</v>
      </c>
      <c r="J33" s="7">
        <v>780</v>
      </c>
      <c r="K33" s="7">
        <f t="shared" si="1"/>
        <v>13</v>
      </c>
      <c r="L33" s="7">
        <v>4680</v>
      </c>
      <c r="M33" s="8">
        <f t="shared" si="2"/>
        <v>78</v>
      </c>
      <c r="N33">
        <v>3900</v>
      </c>
      <c r="O33">
        <v>29.770992366412202</v>
      </c>
      <c r="P33">
        <f t="shared" si="3"/>
        <v>131.00000000000006</v>
      </c>
    </row>
    <row r="34" spans="1:21" x14ac:dyDescent="0.25">
      <c r="A34" t="s">
        <v>10</v>
      </c>
      <c r="B34">
        <v>1236</v>
      </c>
      <c r="C34">
        <v>5136</v>
      </c>
      <c r="D34">
        <v>3900</v>
      </c>
      <c r="E34">
        <v>28.4671532846715</v>
      </c>
      <c r="G34" s="6" t="s">
        <v>34</v>
      </c>
      <c r="H34">
        <v>7.1</v>
      </c>
      <c r="I34">
        <f t="shared" si="5"/>
        <v>22.799999999999997</v>
      </c>
      <c r="J34" s="7">
        <v>918</v>
      </c>
      <c r="K34" s="7">
        <f t="shared" si="1"/>
        <v>15.3</v>
      </c>
      <c r="L34" s="7">
        <v>4818</v>
      </c>
      <c r="M34" s="8">
        <f t="shared" si="2"/>
        <v>80.3</v>
      </c>
      <c r="N34">
        <v>3900</v>
      </c>
      <c r="O34">
        <v>20.5263157894736</v>
      </c>
      <c r="P34">
        <f t="shared" si="3"/>
        <v>190.0000000000008</v>
      </c>
    </row>
    <row r="35" spans="1:21" x14ac:dyDescent="0.25">
      <c r="A35" t="s">
        <v>12</v>
      </c>
      <c r="B35">
        <v>1584</v>
      </c>
      <c r="C35">
        <v>5484</v>
      </c>
      <c r="D35">
        <v>3900</v>
      </c>
      <c r="E35">
        <v>29.545454545454501</v>
      </c>
      <c r="G35" s="6" t="s">
        <v>35</v>
      </c>
      <c r="H35">
        <v>4.8</v>
      </c>
      <c r="I35">
        <f t="shared" si="5"/>
        <v>15.7</v>
      </c>
      <c r="J35" s="7">
        <v>1344</v>
      </c>
      <c r="K35" s="7">
        <f t="shared" si="1"/>
        <v>22.4</v>
      </c>
      <c r="L35" s="7">
        <v>5244</v>
      </c>
      <c r="M35" s="8">
        <f t="shared" si="2"/>
        <v>87.4</v>
      </c>
      <c r="N35">
        <v>3900</v>
      </c>
      <c r="O35">
        <v>29.545454545454501</v>
      </c>
      <c r="P35">
        <f t="shared" si="3"/>
        <v>132.0000000000002</v>
      </c>
    </row>
    <row r="36" spans="1:21" x14ac:dyDescent="0.25">
      <c r="A36" t="s">
        <v>13</v>
      </c>
      <c r="B36">
        <v>1680</v>
      </c>
      <c r="C36">
        <v>5580</v>
      </c>
      <c r="D36">
        <v>3900</v>
      </c>
      <c r="E36">
        <v>23.780487804878</v>
      </c>
      <c r="G36" s="6" t="s">
        <v>36</v>
      </c>
      <c r="H36">
        <v>3.7</v>
      </c>
      <c r="I36">
        <f>I37+H36</f>
        <v>10.9</v>
      </c>
      <c r="J36" s="7">
        <v>1632</v>
      </c>
      <c r="K36" s="7">
        <f t="shared" si="1"/>
        <v>27.2</v>
      </c>
      <c r="L36" s="7">
        <v>5532</v>
      </c>
      <c r="M36" s="8">
        <f t="shared" si="2"/>
        <v>92.2</v>
      </c>
      <c r="N36">
        <v>3900</v>
      </c>
      <c r="O36">
        <v>30.46875</v>
      </c>
      <c r="P36">
        <f t="shared" si="3"/>
        <v>128</v>
      </c>
    </row>
    <row r="37" spans="1:21" ht="15.75" thickBot="1" x14ac:dyDescent="0.3">
      <c r="A37" t="s">
        <v>14</v>
      </c>
      <c r="B37">
        <v>1956</v>
      </c>
      <c r="C37">
        <v>5856</v>
      </c>
      <c r="D37">
        <v>3900</v>
      </c>
      <c r="E37">
        <v>31.451612903225801</v>
      </c>
      <c r="G37" s="9" t="s">
        <v>37</v>
      </c>
      <c r="H37">
        <v>7.2</v>
      </c>
      <c r="I37">
        <f>H37</f>
        <v>7.2</v>
      </c>
      <c r="J37" s="10">
        <v>1854</v>
      </c>
      <c r="K37" s="10">
        <f t="shared" si="1"/>
        <v>30.9</v>
      </c>
      <c r="L37" s="10">
        <v>5754</v>
      </c>
      <c r="M37" s="11">
        <f t="shared" si="2"/>
        <v>95.9</v>
      </c>
      <c r="N37">
        <v>3900</v>
      </c>
      <c r="O37">
        <v>55.714285714285701</v>
      </c>
      <c r="P37">
        <f t="shared" si="3"/>
        <v>70.000000000000014</v>
      </c>
      <c r="Q37">
        <f>SUM(P29:P37)</f>
        <v>1436.0000000000025</v>
      </c>
      <c r="R37" t="s">
        <v>83</v>
      </c>
      <c r="S37">
        <v>30</v>
      </c>
      <c r="U37">
        <f>Q37/186</f>
        <v>7.7204301075268953</v>
      </c>
    </row>
    <row r="38" spans="1:21" x14ac:dyDescent="0.25">
      <c r="A38" t="s">
        <v>15</v>
      </c>
      <c r="B38">
        <v>2160</v>
      </c>
      <c r="C38">
        <v>6060</v>
      </c>
      <c r="D38">
        <v>3900</v>
      </c>
      <c r="E38">
        <v>18.309859154929502</v>
      </c>
      <c r="G38" t="s">
        <v>7</v>
      </c>
      <c r="J38">
        <v>174</v>
      </c>
      <c r="K38">
        <f t="shared" si="1"/>
        <v>2.9</v>
      </c>
      <c r="L38">
        <v>4434</v>
      </c>
      <c r="M38">
        <f t="shared" si="2"/>
        <v>73.900000000000006</v>
      </c>
      <c r="N38">
        <v>4260</v>
      </c>
      <c r="O38">
        <v>16.384615384615302</v>
      </c>
      <c r="P38">
        <f t="shared" si="3"/>
        <v>260.00000000000131</v>
      </c>
    </row>
    <row r="39" spans="1:21" x14ac:dyDescent="0.25">
      <c r="A39" t="s">
        <v>16</v>
      </c>
      <c r="B39">
        <v>2232</v>
      </c>
      <c r="C39">
        <v>6132</v>
      </c>
      <c r="D39">
        <v>3900</v>
      </c>
      <c r="E39">
        <v>21.081081081080999</v>
      </c>
      <c r="G39" t="s">
        <v>24</v>
      </c>
      <c r="J39">
        <v>420</v>
      </c>
      <c r="K39">
        <f t="shared" si="1"/>
        <v>7</v>
      </c>
      <c r="L39">
        <v>4884</v>
      </c>
      <c r="M39">
        <f t="shared" si="2"/>
        <v>81.400000000000006</v>
      </c>
      <c r="N39">
        <v>4464</v>
      </c>
      <c r="O39">
        <v>21.257142857142799</v>
      </c>
      <c r="P39">
        <f t="shared" si="3"/>
        <v>210.00000000000057</v>
      </c>
    </row>
    <row r="40" spans="1:21" x14ac:dyDescent="0.25">
      <c r="A40" t="s">
        <v>20</v>
      </c>
      <c r="B40">
        <v>324</v>
      </c>
      <c r="C40">
        <v>4224</v>
      </c>
      <c r="D40">
        <v>3900</v>
      </c>
      <c r="E40">
        <v>49.367088607594901</v>
      </c>
      <c r="G40" t="s">
        <v>11</v>
      </c>
      <c r="J40">
        <v>1344</v>
      </c>
      <c r="K40">
        <f t="shared" si="1"/>
        <v>22.4</v>
      </c>
      <c r="L40">
        <v>5298</v>
      </c>
      <c r="M40">
        <f t="shared" si="2"/>
        <v>88.3</v>
      </c>
      <c r="N40">
        <v>3954</v>
      </c>
      <c r="O40">
        <v>17.972727272727202</v>
      </c>
      <c r="P40">
        <f t="shared" si="3"/>
        <v>220.00000000000088</v>
      </c>
    </row>
    <row r="42" spans="1:21" x14ac:dyDescent="0.25">
      <c r="J42" t="s">
        <v>3</v>
      </c>
      <c r="L42" t="s">
        <v>4</v>
      </c>
    </row>
    <row r="43" spans="1:21" x14ac:dyDescent="0.25">
      <c r="J43">
        <v>6</v>
      </c>
      <c r="L43">
        <v>198</v>
      </c>
    </row>
    <row r="44" spans="1:21" x14ac:dyDescent="0.25">
      <c r="J44">
        <v>3906</v>
      </c>
      <c r="L44">
        <v>4098</v>
      </c>
    </row>
  </sheetData>
  <sortState xmlns:xlrd2="http://schemas.microsoft.com/office/spreadsheetml/2017/richdata2" ref="G3:O40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12AF5-6125-4347-8F9A-6D7F040BBD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Beliančin</dc:creator>
  <cp:lastModifiedBy>Andrej Beliančin</cp:lastModifiedBy>
  <dcterms:created xsi:type="dcterms:W3CDTF">2019-04-15T18:22:11Z</dcterms:created>
  <dcterms:modified xsi:type="dcterms:W3CDTF">2019-04-24T21:05:51Z</dcterms:modified>
</cp:coreProperties>
</file>