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U:\SKUPNA\PRODANA VODA,KANAL,ČIŠČENJE 2020\PRODANA VODA 2020\"/>
    </mc:Choice>
  </mc:AlternateContent>
  <bookViews>
    <workbookView xWindow="0" yWindow="0" windowWidth="28800" windowHeight="12225" tabRatio="978" activeTab="7"/>
  </bookViews>
  <sheets>
    <sheet name="VODARINA" sheetId="37" r:id="rId1"/>
    <sheet name="KANALŠČINA" sheetId="2" r:id="rId2"/>
    <sheet name="brez okoljske gr" sheetId="6" r:id="rId3"/>
    <sheet name="brez  okolj.mb" sheetId="11" r:id="rId4"/>
    <sheet name="brez okoljske gr samo kmetijstv" sheetId="30" r:id="rId5"/>
    <sheet name="brez okoljske gr samo kmeti sku" sheetId="32" r:id="rId6"/>
    <sheet name="kmetijstvo-subvencijske vloge" sheetId="34" r:id="rId7"/>
    <sheet name="VELIKI PORAB" sheetId="3" r:id="rId8"/>
    <sheet name="števci po dimenziji, menjave" sheetId="23" r:id="rId9"/>
  </sheets>
  <definedNames>
    <definedName name="_xlnm._FilterDatabase" localSheetId="3" hidden="1">'brez  okolj.mb'!$B$5:$H$32</definedName>
    <definedName name="_xlnm._FilterDatabase" localSheetId="5" hidden="1">'brez okoljske gr samo kmeti sku'!$B$4:$L$79</definedName>
    <definedName name="_xlnm._FilterDatabase" localSheetId="4" hidden="1">'brez okoljske gr samo kmetijstv'!$B$4:$L$67</definedName>
    <definedName name="_xlnm._FilterDatabase" localSheetId="6" hidden="1">'kmetijstvo-subvencijske vloge'!$A$1:$K$48</definedName>
  </definedNames>
  <calcPr calcId="152511"/>
</workbook>
</file>

<file path=xl/calcChain.xml><?xml version="1.0" encoding="utf-8"?>
<calcChain xmlns="http://schemas.openxmlformats.org/spreadsheetml/2006/main">
  <c r="H49" i="3" l="1"/>
  <c r="H48" i="3"/>
  <c r="L8" i="37" l="1"/>
  <c r="K42" i="37"/>
  <c r="H38" i="6" l="1"/>
  <c r="H45" i="6"/>
  <c r="H52" i="6"/>
  <c r="H41" i="6"/>
  <c r="H39" i="6"/>
  <c r="H35" i="6"/>
  <c r="H32" i="6"/>
  <c r="H28" i="6"/>
  <c r="H20" i="6"/>
  <c r="H16" i="6"/>
  <c r="G66" i="6"/>
  <c r="I42" i="37" l="1"/>
  <c r="J42" i="37"/>
  <c r="G42" i="37"/>
  <c r="H42" i="37"/>
  <c r="M42" i="37" l="1"/>
  <c r="K9" i="23"/>
  <c r="K10" i="23"/>
  <c r="K11" i="23"/>
  <c r="K12" i="23"/>
  <c r="K13" i="23"/>
  <c r="K14" i="23"/>
  <c r="K15" i="23"/>
  <c r="K8" i="23"/>
  <c r="K7" i="23"/>
  <c r="C88" i="23"/>
  <c r="B88" i="23"/>
  <c r="L64" i="23"/>
  <c r="L63" i="23"/>
  <c r="L62" i="23"/>
  <c r="L61" i="23"/>
  <c r="L60" i="23"/>
  <c r="L59" i="23"/>
  <c r="L71" i="23" l="1"/>
  <c r="L72" i="23"/>
  <c r="L73" i="23"/>
  <c r="L74" i="23"/>
  <c r="L75" i="23"/>
  <c r="L76" i="23"/>
  <c r="L77" i="23"/>
  <c r="L78" i="23"/>
  <c r="L70" i="23"/>
  <c r="L58" i="23"/>
  <c r="L41" i="23"/>
  <c r="L42" i="23"/>
  <c r="L43" i="23"/>
  <c r="L44" i="23"/>
  <c r="L45" i="23"/>
  <c r="L46" i="23"/>
  <c r="L47" i="23"/>
  <c r="L40" i="23"/>
  <c r="L39" i="23"/>
  <c r="F37" i="2" l="1"/>
  <c r="L57" i="23"/>
  <c r="L56" i="23"/>
  <c r="L55" i="23"/>
  <c r="K79" i="23"/>
  <c r="L54" i="23" l="1"/>
  <c r="B79" i="23" l="1"/>
  <c r="L79" i="23" s="1"/>
  <c r="K65" i="23"/>
  <c r="C65" i="23"/>
  <c r="J16" i="23" l="1"/>
  <c r="I16" i="23"/>
  <c r="H16" i="23"/>
  <c r="F16" i="23"/>
  <c r="E16" i="23"/>
  <c r="D16" i="23"/>
  <c r="C15" i="23"/>
  <c r="C14" i="23"/>
  <c r="C13" i="23"/>
  <c r="C12" i="23"/>
  <c r="C11" i="23"/>
  <c r="C7" i="23"/>
  <c r="K16" i="23" l="1"/>
  <c r="C16" i="23"/>
  <c r="C48" i="23"/>
  <c r="K48" i="23"/>
  <c r="L48" i="23" l="1"/>
  <c r="K84" i="23"/>
  <c r="K85" i="23"/>
  <c r="K86" i="23"/>
  <c r="K87" i="23"/>
  <c r="K83" i="23"/>
  <c r="D76" i="3" l="1"/>
  <c r="D75" i="3"/>
  <c r="D73" i="3"/>
  <c r="H43" i="6" l="1"/>
  <c r="H23" i="6"/>
  <c r="H22" i="6"/>
  <c r="H21" i="6"/>
  <c r="H13" i="6"/>
  <c r="F42" i="37" l="1"/>
  <c r="E42" i="37"/>
  <c r="D41" i="37"/>
  <c r="L41" i="37" s="1"/>
  <c r="D40" i="37"/>
  <c r="L40" i="37" s="1"/>
  <c r="D39" i="37"/>
  <c r="L39" i="37" s="1"/>
  <c r="D38" i="37"/>
  <c r="L38" i="37" s="1"/>
  <c r="D37" i="37"/>
  <c r="L37" i="37" s="1"/>
  <c r="D36" i="37"/>
  <c r="L36" i="37" s="1"/>
  <c r="D35" i="37"/>
  <c r="L35" i="37" s="1"/>
  <c r="D34" i="37"/>
  <c r="L34" i="37" s="1"/>
  <c r="D33" i="37"/>
  <c r="L33" i="37" s="1"/>
  <c r="D32" i="37"/>
  <c r="L32" i="37" s="1"/>
  <c r="D31" i="37"/>
  <c r="L31" i="37" s="1"/>
  <c r="D30" i="37"/>
  <c r="L30" i="37" s="1"/>
  <c r="D29" i="37"/>
  <c r="L29" i="37" s="1"/>
  <c r="D28" i="37"/>
  <c r="L28" i="37" s="1"/>
  <c r="D27" i="37"/>
  <c r="L27" i="37" s="1"/>
  <c r="D26" i="37"/>
  <c r="L26" i="37" s="1"/>
  <c r="D25" i="37"/>
  <c r="L25" i="37" s="1"/>
  <c r="D24" i="37"/>
  <c r="L24" i="37" s="1"/>
  <c r="D23" i="37"/>
  <c r="L23" i="37" s="1"/>
  <c r="D22" i="37"/>
  <c r="L22" i="37" s="1"/>
  <c r="D21" i="37"/>
  <c r="L21" i="37" s="1"/>
  <c r="D20" i="37"/>
  <c r="L20" i="37" s="1"/>
  <c r="D19" i="37"/>
  <c r="L19" i="37" s="1"/>
  <c r="D18" i="37"/>
  <c r="L18" i="37" s="1"/>
  <c r="D17" i="37"/>
  <c r="L17" i="37" s="1"/>
  <c r="D16" i="37"/>
  <c r="L16" i="37" s="1"/>
  <c r="D15" i="37"/>
  <c r="L15" i="37" s="1"/>
  <c r="D14" i="37"/>
  <c r="L14" i="37" s="1"/>
  <c r="D13" i="37"/>
  <c r="L13" i="37" s="1"/>
  <c r="D12" i="37"/>
  <c r="L12" i="37" s="1"/>
  <c r="D11" i="37"/>
  <c r="L11" i="37" s="1"/>
  <c r="D10" i="37"/>
  <c r="L10" i="37" s="1"/>
  <c r="D9" i="37"/>
  <c r="L9" i="37" s="1"/>
  <c r="L42" i="37" l="1"/>
  <c r="D42" i="37"/>
  <c r="R65" i="23" l="1"/>
  <c r="S58" i="23" l="1"/>
  <c r="S61" i="23"/>
  <c r="S62" i="23"/>
  <c r="S63" i="23"/>
  <c r="S64" i="23"/>
  <c r="S53" i="23"/>
  <c r="P54" i="23"/>
  <c r="P55" i="23"/>
  <c r="P56" i="23"/>
  <c r="P57" i="23"/>
  <c r="P58" i="23"/>
  <c r="P59" i="23"/>
  <c r="P60" i="23"/>
  <c r="P61" i="23"/>
  <c r="P62" i="23"/>
  <c r="P63" i="23"/>
  <c r="P64" i="23"/>
  <c r="P65" i="23"/>
  <c r="P53" i="23"/>
  <c r="S55" i="23" l="1"/>
  <c r="S56" i="23"/>
  <c r="S57" i="23"/>
  <c r="S59" i="23"/>
  <c r="S60" i="23"/>
  <c r="S54" i="23"/>
  <c r="L53" i="23"/>
  <c r="L65" i="23" s="1"/>
  <c r="H32" i="11"/>
  <c r="S65" i="23" l="1"/>
  <c r="D74" i="3"/>
  <c r="D67" i="3"/>
  <c r="D59" i="3"/>
  <c r="G51" i="3"/>
  <c r="F51" i="3"/>
  <c r="D68" i="3" s="1"/>
  <c r="E51" i="3"/>
  <c r="D51" i="3"/>
  <c r="H50" i="3"/>
  <c r="J48" i="3"/>
  <c r="J51" i="3" s="1"/>
  <c r="I48" i="3"/>
  <c r="I51" i="3" s="1"/>
  <c r="H47" i="3"/>
  <c r="E43" i="3"/>
  <c r="D43" i="3"/>
  <c r="E30" i="3"/>
  <c r="D66" i="3" s="1"/>
  <c r="D30" i="3"/>
  <c r="D58" i="3" s="1"/>
  <c r="E19" i="3"/>
  <c r="D65" i="3" s="1"/>
  <c r="D19" i="3"/>
  <c r="D57" i="3" s="1"/>
  <c r="E12" i="3"/>
  <c r="D12" i="3"/>
  <c r="D56" i="3" s="1"/>
  <c r="H51" i="3" l="1"/>
  <c r="D77" i="3"/>
  <c r="D69" i="3"/>
  <c r="F71" i="3"/>
  <c r="K48" i="3"/>
  <c r="K51" i="3" s="1"/>
  <c r="D61" i="3"/>
  <c r="K88" i="23" l="1"/>
  <c r="M16" i="23" l="1"/>
  <c r="G37" i="2"/>
  <c r="E37" i="2"/>
  <c r="D36" i="2"/>
  <c r="D35" i="2"/>
  <c r="D34" i="2"/>
  <c r="D33" i="2"/>
  <c r="D32" i="2"/>
  <c r="D31" i="2"/>
  <c r="D29" i="2"/>
  <c r="D28" i="2"/>
  <c r="D27" i="2"/>
  <c r="D26" i="2"/>
  <c r="D25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8" i="2"/>
  <c r="D7" i="2"/>
  <c r="D6" i="2"/>
  <c r="D37" i="2" l="1"/>
</calcChain>
</file>

<file path=xl/comments1.xml><?xml version="1.0" encoding="utf-8"?>
<comments xmlns="http://schemas.openxmlformats.org/spreadsheetml/2006/main">
  <authors>
    <author>Cvetka Ternar</author>
  </authors>
  <commentList>
    <comment ref="K10" authorId="0" shapeId="0">
      <text>
        <r>
          <rPr>
            <b/>
            <sz val="9"/>
            <color indexed="81"/>
            <rFont val="Segoe UI"/>
            <charset val="1"/>
          </rPr>
          <t>Cvetka Ternar:</t>
        </r>
        <r>
          <rPr>
            <sz val="9"/>
            <color indexed="81"/>
            <rFont val="Segoe UI"/>
            <charset val="1"/>
          </rPr>
          <t xml:space="preserve">
razlika okoljske dajatve zaračunane za obdobje februar december 2002 za Mol in Fingal, ker vodo zaračunava JPP
</t>
        </r>
      </text>
    </comment>
  </commentList>
</comments>
</file>

<file path=xl/comments2.xml><?xml version="1.0" encoding="utf-8"?>
<comments xmlns="http://schemas.openxmlformats.org/spreadsheetml/2006/main">
  <authors>
    <author>Simona Skaza</author>
    <author>Cvetka Ternar</author>
  </authors>
  <commentList>
    <comment ref="D12" authorId="0" shapeId="0">
      <text>
        <r>
          <rPr>
            <b/>
            <sz val="9"/>
            <color indexed="81"/>
            <rFont val="Segoe UI"/>
            <family val="2"/>
            <charset val="238"/>
          </rPr>
          <t>Simona Skaza:</t>
        </r>
        <r>
          <rPr>
            <sz val="9"/>
            <color indexed="81"/>
            <rFont val="Segoe UI"/>
            <family val="2"/>
            <charset val="238"/>
          </rPr>
          <t xml:space="preserve">
1 kom vodomera</t>
        </r>
      </text>
    </comment>
    <comment ref="D19" authorId="0" shapeId="0">
      <text>
        <r>
          <rPr>
            <b/>
            <sz val="9"/>
            <color indexed="81"/>
            <rFont val="Segoe UI"/>
            <family val="2"/>
            <charset val="238"/>
          </rPr>
          <t>Simona Skaza:</t>
        </r>
        <r>
          <rPr>
            <sz val="9"/>
            <color indexed="81"/>
            <rFont val="Segoe UI"/>
            <family val="2"/>
            <charset val="238"/>
          </rPr>
          <t xml:space="preserve">
1 kom vodomera za omrežnino vodovod</t>
        </r>
      </text>
    </comment>
    <comment ref="D30" authorId="0" shapeId="0">
      <text>
        <r>
          <rPr>
            <b/>
            <sz val="9"/>
            <color indexed="81"/>
            <rFont val="Segoe UI"/>
            <family val="2"/>
            <charset val="238"/>
          </rPr>
          <t>Simona Skaza:</t>
        </r>
        <r>
          <rPr>
            <sz val="9"/>
            <color indexed="81"/>
            <rFont val="Segoe UI"/>
            <family val="2"/>
            <charset val="238"/>
          </rPr>
          <t xml:space="preserve">
2 kom vodomera (klavnica in predelava)
</t>
        </r>
      </text>
    </comment>
    <comment ref="D35" authorId="0" shapeId="0">
      <text>
        <r>
          <rPr>
            <b/>
            <sz val="9"/>
            <color indexed="81"/>
            <rFont val="Segoe UI"/>
            <family val="2"/>
            <charset val="238"/>
          </rPr>
          <t>Simona Skaza:</t>
        </r>
        <r>
          <rPr>
            <sz val="9"/>
            <color indexed="81"/>
            <rFont val="Segoe UI"/>
            <family val="2"/>
            <charset val="238"/>
          </rPr>
          <t xml:space="preserve">
klet jurkovičeva - posebna storitev 1 kom</t>
        </r>
      </text>
    </comment>
    <comment ref="D39" authorId="0" shapeId="0">
      <text>
        <r>
          <rPr>
            <b/>
            <sz val="9"/>
            <color indexed="81"/>
            <rFont val="Segoe UI"/>
            <family val="2"/>
            <charset val="238"/>
          </rPr>
          <t>Simona Skaza:</t>
        </r>
        <r>
          <rPr>
            <sz val="9"/>
            <color indexed="81"/>
            <rFont val="Segoe UI"/>
            <family val="2"/>
            <charset val="238"/>
          </rPr>
          <t xml:space="preserve">
kodaličeva klet - posebna storitev 1 kom</t>
        </r>
      </text>
    </comment>
    <comment ref="D47" authorId="1" shapeId="0">
      <text>
        <r>
          <rPr>
            <b/>
            <sz val="9"/>
            <color indexed="81"/>
            <rFont val="Segoe UI"/>
            <family val="2"/>
            <charset val="238"/>
          </rPr>
          <t>Cvetka Ternar:</t>
        </r>
        <r>
          <rPr>
            <sz val="9"/>
            <color indexed="81"/>
            <rFont val="Segoe UI"/>
            <family val="2"/>
            <charset val="238"/>
          </rPr>
          <t xml:space="preserve">
96,25 M3 komunalne in 368,75 m3 industrijske odpadne vode za januar 2020, od feb.dalje zaračunava vodo JPP
</t>
        </r>
      </text>
    </comment>
    <comment ref="D49" authorId="1" shapeId="0">
      <text>
        <r>
          <rPr>
            <b/>
            <sz val="9"/>
            <color indexed="81"/>
            <rFont val="Segoe UI"/>
            <family val="2"/>
            <charset val="238"/>
          </rPr>
          <t>Cvetka Ternar:</t>
        </r>
        <r>
          <rPr>
            <sz val="9"/>
            <color indexed="81"/>
            <rFont val="Segoe UI"/>
            <family val="2"/>
            <charset val="238"/>
          </rPr>
          <t xml:space="preserve">
47,60 m3 komunalne in 88,40 industrijske odpadne vode za januar 2020, od feb.2020 zaračunava vodo jpp
</t>
        </r>
      </text>
    </comment>
    <comment ref="D51" authorId="0" shapeId="0">
      <text>
        <r>
          <rPr>
            <b/>
            <sz val="9"/>
            <color indexed="81"/>
            <rFont val="Segoe UI"/>
            <family val="2"/>
            <charset val="238"/>
          </rPr>
          <t>Simona Skaza:</t>
        </r>
        <r>
          <rPr>
            <sz val="9"/>
            <color indexed="81"/>
            <rFont val="Segoe UI"/>
            <family val="2"/>
            <charset val="238"/>
          </rPr>
          <t xml:space="preserve">
2 kom (mele in podgrad)
</t>
        </r>
      </text>
    </comment>
    <comment ref="D74" authorId="1" shapeId="0">
      <text>
        <r>
          <rPr>
            <b/>
            <sz val="9"/>
            <color indexed="81"/>
            <rFont val="Segoe UI"/>
            <charset val="1"/>
          </rPr>
          <t>Cvetka Ternar:</t>
        </r>
        <r>
          <rPr>
            <sz val="9"/>
            <color indexed="81"/>
            <rFont val="Segoe UI"/>
            <charset val="1"/>
          </rPr>
          <t xml:space="preserve">
Panvita-odpadne vode niso speljanje na našo čn
</t>
        </r>
      </text>
    </comment>
    <comment ref="D76" authorId="1" shapeId="0">
      <text>
        <r>
          <rPr>
            <b/>
            <sz val="9"/>
            <color indexed="81"/>
            <rFont val="Segoe UI"/>
            <charset val="1"/>
          </rPr>
          <t>Cvetka Ternar:</t>
        </r>
        <r>
          <rPr>
            <sz val="9"/>
            <color indexed="81"/>
            <rFont val="Segoe UI"/>
            <charset val="1"/>
          </rPr>
          <t xml:space="preserve">
odpadne vode Reflex na Ljutomerski niso speljane na našo ČN
</t>
        </r>
      </text>
    </comment>
  </commentList>
</comments>
</file>

<file path=xl/comments3.xml><?xml version="1.0" encoding="utf-8"?>
<comments xmlns="http://schemas.openxmlformats.org/spreadsheetml/2006/main">
  <authors>
    <author>MarijaB</author>
  </authors>
  <commentList>
    <comment ref="B83" authorId="0" shapeId="0">
      <text>
        <r>
          <rPr>
            <b/>
            <sz val="9"/>
            <color indexed="81"/>
            <rFont val="Tahoma"/>
            <charset val="1"/>
          </rPr>
          <t>MarijaB:</t>
        </r>
        <r>
          <rPr>
            <sz val="9"/>
            <color indexed="81"/>
            <rFont val="Tahoma"/>
            <charset val="1"/>
          </rPr>
          <t xml:space="preserve">
gospodinjstvo 251 + 54 poslovni =305</t>
        </r>
      </text>
    </comment>
    <comment ref="C83" authorId="0" shapeId="0">
      <text>
        <r>
          <rPr>
            <b/>
            <sz val="9"/>
            <color indexed="81"/>
            <rFont val="Tahoma"/>
            <charset val="1"/>
          </rPr>
          <t>MarijaB:</t>
        </r>
        <r>
          <rPr>
            <sz val="9"/>
            <color indexed="81"/>
            <rFont val="Tahoma"/>
            <charset val="1"/>
          </rPr>
          <t xml:space="preserve">
gospodinjstvo 53 + poslovni 16 =69
</t>
        </r>
      </text>
    </comment>
    <comment ref="K83" authorId="0" shapeId="0">
      <text>
        <r>
          <rPr>
            <b/>
            <sz val="9"/>
            <color indexed="81"/>
            <rFont val="Tahoma"/>
            <charset val="1"/>
          </rPr>
          <t>MarijaB:</t>
        </r>
        <r>
          <rPr>
            <sz val="9"/>
            <color indexed="81"/>
            <rFont val="Tahoma"/>
            <charset val="1"/>
          </rPr>
          <t xml:space="preserve">
gospodinjstva 304+poslovni 70
</t>
        </r>
      </text>
    </comment>
  </commentList>
</comments>
</file>

<file path=xl/sharedStrings.xml><?xml version="1.0" encoding="utf-8"?>
<sst xmlns="http://schemas.openxmlformats.org/spreadsheetml/2006/main" count="1634" uniqueCount="549">
  <si>
    <t>podatki so v m3</t>
  </si>
  <si>
    <t>OSEBE</t>
  </si>
  <si>
    <t>ZAP.ŠT.</t>
  </si>
  <si>
    <t>NASELJE</t>
  </si>
  <si>
    <t>Celotna kol.(c1)</t>
  </si>
  <si>
    <t>SKUPAJ</t>
  </si>
  <si>
    <t>GOSPODINJSTVO</t>
  </si>
  <si>
    <t>GOSPODARSTVO</t>
  </si>
  <si>
    <t>NEGOSPODARSTVO</t>
  </si>
  <si>
    <t>1=2+3+4</t>
  </si>
  <si>
    <t>8=1+6</t>
  </si>
  <si>
    <t>AŽENSKI VRH</t>
  </si>
  <si>
    <t>ČREŠNJEVCI</t>
  </si>
  <si>
    <t>GORNJA RADGONA</t>
  </si>
  <si>
    <t>GORNJI IVANJCI</t>
  </si>
  <si>
    <t>HERCEGOVŠČAK</t>
  </si>
  <si>
    <t>IVANJSKI VRH</t>
  </si>
  <si>
    <t>IVANJ.OB ŠČAVNICI</t>
  </si>
  <si>
    <t>IVANJ. VRH</t>
  </si>
  <si>
    <t>KUNOVA</t>
  </si>
  <si>
    <t>LASTOMERCI</t>
  </si>
  <si>
    <t>LOKAVCI</t>
  </si>
  <si>
    <t>LOMANOŠE</t>
  </si>
  <si>
    <t>NEGOVA</t>
  </si>
  <si>
    <t>NORIČKI VRH</t>
  </si>
  <si>
    <t>OČESLAVCI</t>
  </si>
  <si>
    <t>OREHOVCI</t>
  </si>
  <si>
    <t>OREHOVSKI VRH</t>
  </si>
  <si>
    <t>PLITVIČKI VRH</t>
  </si>
  <si>
    <t>PODGRAD</t>
  </si>
  <si>
    <t>POLICE</t>
  </si>
  <si>
    <t>PTUJSKA CESTA</t>
  </si>
  <si>
    <t>RADVENCI</t>
  </si>
  <si>
    <t>RODMOŠCI</t>
  </si>
  <si>
    <t>SPODNJA ŠČAVN.</t>
  </si>
  <si>
    <t>SPODNJI IVANJ.</t>
  </si>
  <si>
    <t>STAVEŠINCI</t>
  </si>
  <si>
    <t>STAVEŠIN.VRH</t>
  </si>
  <si>
    <t>ZAGAJSKI VRH</t>
  </si>
  <si>
    <t>ZBIGOVCI</t>
  </si>
  <si>
    <t>PLITVICA-AP.</t>
  </si>
  <si>
    <t>SIM  RADENCI</t>
  </si>
  <si>
    <t>podatki s v m3</t>
  </si>
  <si>
    <t>VODARINA</t>
  </si>
  <si>
    <t xml:space="preserve">KANALŠČINA </t>
  </si>
  <si>
    <t>1.</t>
  </si>
  <si>
    <t>ARCONT D.D. DJ 28.110</t>
  </si>
  <si>
    <t>SKUPAJ ARCONT</t>
  </si>
  <si>
    <t>2.</t>
  </si>
  <si>
    <t xml:space="preserve">3. </t>
  </si>
  <si>
    <t>PANVITA MIR D.D.DA 15.110</t>
  </si>
  <si>
    <t>SKUPAJ PANVITA</t>
  </si>
  <si>
    <t>4.</t>
  </si>
  <si>
    <t>RADGONSKE GORICE D.D.</t>
  </si>
  <si>
    <t>A01.131</t>
  </si>
  <si>
    <t>SKUPAJ RADGONSKE GOR.</t>
  </si>
  <si>
    <t xml:space="preserve">5. </t>
  </si>
  <si>
    <t>REFLEX F45.450</t>
  </si>
  <si>
    <t>SKUPAJ REFLEX</t>
  </si>
  <si>
    <t>ELTI</t>
  </si>
  <si>
    <t>šifra stranke</t>
  </si>
  <si>
    <t>Naziv</t>
  </si>
  <si>
    <t>Naselje</t>
  </si>
  <si>
    <t>količina v m3</t>
  </si>
  <si>
    <t>G.Radgona</t>
  </si>
  <si>
    <t>RADGONSKE GORICE</t>
  </si>
  <si>
    <t>ARCONT D.D.</t>
  </si>
  <si>
    <t>TENIŠKI KLUB</t>
  </si>
  <si>
    <t>KRAJEVNA SKUPNOST</t>
  </si>
  <si>
    <t>VRTNAR.VELCL</t>
  </si>
  <si>
    <t>Črešnjevci</t>
  </si>
  <si>
    <t>Lastomerci</t>
  </si>
  <si>
    <t>FAŠALEK MARKO</t>
  </si>
  <si>
    <t>VRTNARSTVO PINTARIČ</t>
  </si>
  <si>
    <t>Lomanoše</t>
  </si>
  <si>
    <t>ŠANTL FRANČIŠKA</t>
  </si>
  <si>
    <t>Police 89</t>
  </si>
  <si>
    <t>GRABAR MARTIN</t>
  </si>
  <si>
    <t>Plitvički vrh</t>
  </si>
  <si>
    <t>ROBERT FUJS</t>
  </si>
  <si>
    <t>Spodnja Ščavnica</t>
  </si>
  <si>
    <t>FRAS EMIL</t>
  </si>
  <si>
    <t>Podgrad</t>
  </si>
  <si>
    <t>Orehovski vrh</t>
  </si>
  <si>
    <t>Zbigovci</t>
  </si>
  <si>
    <t>Mele</t>
  </si>
  <si>
    <t>Ivanjševski vrh</t>
  </si>
  <si>
    <t>Ivanševci ob Ščav.</t>
  </si>
  <si>
    <t>SEZNAM STRANK, KI NE PLAČUJEJO OKOLJSKE DAJATVE- DIREKTNI ZAVEZANCI,KMETJE,ZALIVANJE, IZLIVI…</t>
  </si>
  <si>
    <t>ELTI(PREJ INGLAR)</t>
  </si>
  <si>
    <t>SKUPAJ(PREJ INGLAR)</t>
  </si>
  <si>
    <t>gospodinjstvo</t>
  </si>
  <si>
    <t>Kramberger Feliks</t>
  </si>
  <si>
    <t>Negova 80</t>
  </si>
  <si>
    <t>SEZNAM STRANK, KI NE PLAČUJEJO OKOLJSKE DAJATVE- KMETIJSTVO</t>
  </si>
  <si>
    <t>Karlo Matej, Radvenci 20</t>
  </si>
  <si>
    <t>Celcar Dušan, Lokavci 13a</t>
  </si>
  <si>
    <t>Kolarič Marta,Spodnja Ščavnica</t>
  </si>
  <si>
    <t>Ficko Jožica, Spodnja Ščavnica 98</t>
  </si>
  <si>
    <t>MELE+DEL IND.CONE</t>
  </si>
  <si>
    <t>MELE+del ind.cone</t>
  </si>
  <si>
    <t>GREGOR ŽNIDARIČ</t>
  </si>
  <si>
    <t>Zap.št.</t>
  </si>
  <si>
    <t>3.</t>
  </si>
  <si>
    <t>5.</t>
  </si>
  <si>
    <t>6.</t>
  </si>
  <si>
    <t>7.</t>
  </si>
  <si>
    <t>8.</t>
  </si>
  <si>
    <t>9.</t>
  </si>
  <si>
    <t>10.</t>
  </si>
  <si>
    <t>11.</t>
  </si>
  <si>
    <t>12.</t>
  </si>
  <si>
    <t>Prihodki iz vodarine za odjemna mesta za ind.zavezance:</t>
  </si>
  <si>
    <t>Arcont d.d.</t>
  </si>
  <si>
    <t>Elti(prej Inglar- javni vodovod)</t>
  </si>
  <si>
    <t>Panvita d.d.</t>
  </si>
  <si>
    <t>Radgonske gorice (033015,159006)</t>
  </si>
  <si>
    <t>Skupaj:</t>
  </si>
  <si>
    <t>Reflex d.o.o.</t>
  </si>
  <si>
    <t>Naziv stranke:</t>
  </si>
  <si>
    <t>količina m3</t>
  </si>
  <si>
    <t>cena vodarine</t>
  </si>
  <si>
    <t>Ivanjševci ob ščav.</t>
  </si>
  <si>
    <t>Očeslavci</t>
  </si>
  <si>
    <t>OKOSLAVCI</t>
  </si>
  <si>
    <t>Kralj Alojz, Spodnja Ščavnica 87</t>
  </si>
  <si>
    <t>občina Radenci</t>
  </si>
  <si>
    <t>Občina Apače</t>
  </si>
  <si>
    <t>odvajanje Reflex - razčlenitev</t>
  </si>
  <si>
    <t>indust.odp.voda</t>
  </si>
  <si>
    <t>komunal.odpad. Voda</t>
  </si>
  <si>
    <t>skupaj odvajanje kom.in ind.odp.vode</t>
  </si>
  <si>
    <t>Arcont d.d.(ni odvajanja-njihova kanaliz.)</t>
  </si>
  <si>
    <t>sprememba cene 01.8.2016</t>
  </si>
  <si>
    <t>Elti(prej Inglar-javni in lastni vodovod)</t>
  </si>
  <si>
    <t>gospodarstvo</t>
  </si>
  <si>
    <t>negos.</t>
  </si>
  <si>
    <t>DN  13</t>
  </si>
  <si>
    <t>DN 20</t>
  </si>
  <si>
    <t>DN 25</t>
  </si>
  <si>
    <t>DN 30</t>
  </si>
  <si>
    <t>DN 40</t>
  </si>
  <si>
    <t>DN 50</t>
  </si>
  <si>
    <t>DN65</t>
  </si>
  <si>
    <t>DN 80</t>
  </si>
  <si>
    <t>DN 100</t>
  </si>
  <si>
    <t>plus števci stari</t>
  </si>
  <si>
    <t>skupaj</t>
  </si>
  <si>
    <t>več kot 5 let</t>
  </si>
  <si>
    <t>DN 13</t>
  </si>
  <si>
    <t>KOM</t>
  </si>
  <si>
    <t>DN20</t>
  </si>
  <si>
    <t>DN25</t>
  </si>
  <si>
    <t>DN30</t>
  </si>
  <si>
    <t>DN40</t>
  </si>
  <si>
    <t>DN50/20</t>
  </si>
  <si>
    <t>DN80/20</t>
  </si>
  <si>
    <t>DN100/25</t>
  </si>
  <si>
    <t>plus novogradnje</t>
  </si>
  <si>
    <t>LETO</t>
  </si>
  <si>
    <t>zaostanek</t>
  </si>
  <si>
    <t>DN 80 last.</t>
  </si>
  <si>
    <t>JANČAR JOŽE, JERNEJA</t>
  </si>
  <si>
    <t>KOLER MARIJA</t>
  </si>
  <si>
    <t>Spodnja Ščavnica 4</t>
  </si>
  <si>
    <t>KOCBEK TOMAŽ</t>
  </si>
  <si>
    <t>Orehovski vrh 11</t>
  </si>
  <si>
    <t>BORUT HAMLER</t>
  </si>
  <si>
    <t>Orehovski vrh 3</t>
  </si>
  <si>
    <t>ZR GRAFIKA-ZALIVANJE</t>
  </si>
  <si>
    <t>tabela v pripravi</t>
  </si>
  <si>
    <t>Črešnjevci 196</t>
  </si>
  <si>
    <t>sprememba cene 01.03.2017</t>
  </si>
  <si>
    <t>Arcont Mele 501061</t>
  </si>
  <si>
    <t>PRODANA VODA KOMUNALA G.RADGONA</t>
  </si>
  <si>
    <t>PRODANA KOLIČINA VODE NEGOSPODARSTVU</t>
  </si>
  <si>
    <t>Seznam strank brez okoj.daj.       ( dobava vode Komunala Radgona)</t>
  </si>
  <si>
    <t>Naziv stranke</t>
  </si>
  <si>
    <t>Smrke Ivica</t>
  </si>
  <si>
    <t>Negova 112</t>
  </si>
  <si>
    <t>Lazar Robert</t>
  </si>
  <si>
    <t>gospodarst</t>
  </si>
  <si>
    <t>negospod.</t>
  </si>
  <si>
    <t>od tega Negova</t>
  </si>
  <si>
    <t>KOZAR ROBERT</t>
  </si>
  <si>
    <t>Ivanjševci ob Šč.</t>
  </si>
  <si>
    <t>Število vodomerov za obračun vodarine 31.12.2018,izpisi so narejeni z datumom</t>
  </si>
  <si>
    <t>23.01.2019 zaradi že vnesenih zamenjav vodomerov v januarju 2019. Število</t>
  </si>
  <si>
    <t>Število vodomerov za obračun vodarine 31.12.18</t>
  </si>
  <si>
    <t>IZPISI ŠTEVCEV N,P,G,L,K,ST</t>
  </si>
  <si>
    <t>vodomerov 2248 vsebuje števce G,K,N,R in ST(pri izpisu števcev R odbitek dveh navideznih Reflexa)</t>
  </si>
  <si>
    <t>VODOMERI  KANALIZACIJA</t>
  </si>
  <si>
    <t>VODOMERI ZA OBRAČUN VODARINE</t>
  </si>
  <si>
    <t>Skupaj vodomeri za kanalizacijo</t>
  </si>
  <si>
    <t>SKUPNA KOLIČINA PRODANE VODE V OBČINI GR</t>
  </si>
  <si>
    <t>PRODANA KOLIČINA VODE GOSPODINJSTVOM</t>
  </si>
  <si>
    <t>PRODANA KOLIČINA VODE GOSPODARSTVU</t>
  </si>
  <si>
    <t>PRODANA KOLIČINA VODE KMETIJSTVU</t>
  </si>
  <si>
    <t>3A</t>
  </si>
  <si>
    <t>ČIŠČENJE</t>
  </si>
  <si>
    <t>Reflex-čiščenje</t>
  </si>
  <si>
    <t>čiščenje  ind.odpadne vode</t>
  </si>
  <si>
    <t>čiščenje komunalne odpadne vode</t>
  </si>
  <si>
    <t>skupaj čiščenje ind.in kom.odpadne vode</t>
  </si>
  <si>
    <t>odvajanje industrijske odpadne vode</t>
  </si>
  <si>
    <t>čiščenje industrijske odpadne vode</t>
  </si>
  <si>
    <t>JANUAR</t>
  </si>
  <si>
    <t>FEBRUAR</t>
  </si>
  <si>
    <t>MAREC</t>
  </si>
  <si>
    <t>APRIL</t>
  </si>
  <si>
    <t>MAJ</t>
  </si>
  <si>
    <t>JUNIJ</t>
  </si>
  <si>
    <t>JULIJ</t>
  </si>
  <si>
    <t>AVGUST</t>
  </si>
  <si>
    <t>SEPTEMBER</t>
  </si>
  <si>
    <t>OKTOBER</t>
  </si>
  <si>
    <t>NOVEMBER</t>
  </si>
  <si>
    <t>DECEMBER</t>
  </si>
  <si>
    <t>novogradnje</t>
  </si>
  <si>
    <t>industrijski zavezanec</t>
  </si>
  <si>
    <t>zalivanje</t>
  </si>
  <si>
    <t>beton</t>
  </si>
  <si>
    <t>OBČINA GR-1/2ZA MEJNI VENTIL</t>
  </si>
  <si>
    <t>mejni ventil</t>
  </si>
  <si>
    <t>kmetijstvo</t>
  </si>
  <si>
    <t>ISKRA MIRKO-izliv 212 18-0070</t>
  </si>
  <si>
    <t>izliv</t>
  </si>
  <si>
    <t>FICKO JOŽEFA-izliv 212 18-0026</t>
  </si>
  <si>
    <t>ŠTRAKL LEOPOLD-izliv 212 18-0027</t>
  </si>
  <si>
    <t>občina Apače</t>
  </si>
  <si>
    <t>ELTI D.O.O.</t>
  </si>
  <si>
    <t>SGP TIVADAR-ZA BETON</t>
  </si>
  <si>
    <t>ANA HAMLER-ZA KMETIJSTVO</t>
  </si>
  <si>
    <t>DAMJAN BRAČKO</t>
  </si>
  <si>
    <t>TANACEK MARIJA</t>
  </si>
  <si>
    <t>REFLEX</t>
  </si>
  <si>
    <t>PRIDELAVA VRTNIN</t>
  </si>
  <si>
    <t>FRAS FRANC, MARIJA</t>
  </si>
  <si>
    <t>KRIŽAN BRANKO</t>
  </si>
  <si>
    <t>ŽIŠKO STANISLAV</t>
  </si>
  <si>
    <t>BORIS MERČNIK</t>
  </si>
  <si>
    <t>NATALIJA PINTARIČ</t>
  </si>
  <si>
    <t>VIKTORIJA JURŠIČ</t>
  </si>
  <si>
    <t>FILIPIČ BORIS</t>
  </si>
  <si>
    <t>ŠUTJA FRANC</t>
  </si>
  <si>
    <t>PANVITA MIR</t>
  </si>
  <si>
    <t>IVAN KOKOL</t>
  </si>
  <si>
    <t>KLEMENT MAJDA</t>
  </si>
  <si>
    <t>PODLESEK MARJAN</t>
  </si>
  <si>
    <t>OBČINA APAČE-TROPENAUER</t>
  </si>
  <si>
    <t>Letnica vloge</t>
  </si>
  <si>
    <t>Kunova 23</t>
  </si>
  <si>
    <t>davčna številka</t>
  </si>
  <si>
    <t>telefonska številka</t>
  </si>
  <si>
    <t>e-mail</t>
  </si>
  <si>
    <t xml:space="preserve">namen </t>
  </si>
  <si>
    <t>opomba</t>
  </si>
  <si>
    <t>številka soglasja</t>
  </si>
  <si>
    <t>Pošta</t>
  </si>
  <si>
    <t>Naslov</t>
  </si>
  <si>
    <t>Radvenci 20</t>
  </si>
  <si>
    <t>Lokavci 13a</t>
  </si>
  <si>
    <t>Zagajski vrh 16</t>
  </si>
  <si>
    <t>Zagajski vrh 1</t>
  </si>
  <si>
    <t>Spodnja Ščavnica 98</t>
  </si>
  <si>
    <t>Mele 13</t>
  </si>
  <si>
    <t>9252 RADENCI</t>
  </si>
  <si>
    <t>018-55/2018-05/AR</t>
  </si>
  <si>
    <t>041686050</t>
  </si>
  <si>
    <t>kozarrobert76@gmail.com</t>
  </si>
  <si>
    <t>041328299</t>
  </si>
  <si>
    <t>9250 GORNJA RADGONA</t>
  </si>
  <si>
    <t>SI83148353</t>
  </si>
  <si>
    <t>hamler.borut@gmail.com</t>
  </si>
  <si>
    <t>9245 SPODNJI IVANJCI</t>
  </si>
  <si>
    <t>matej.karlo@hotmail.com</t>
  </si>
  <si>
    <t>Črešnjevci 115</t>
  </si>
  <si>
    <t>040227150</t>
  </si>
  <si>
    <t>gregor.znidaric@gmail.com</t>
  </si>
  <si>
    <t>Spodnja Ščavnica 15</t>
  </si>
  <si>
    <t>041322022</t>
  </si>
  <si>
    <t>frasemil15@gmail.com</t>
  </si>
  <si>
    <t>Ivanjševci ob Ščavnici 10</t>
  </si>
  <si>
    <t>031659364</t>
  </si>
  <si>
    <t>041685134</t>
  </si>
  <si>
    <t>marijakoler@gmail.com</t>
  </si>
  <si>
    <t>Valner Mitja</t>
  </si>
  <si>
    <t>za naslov</t>
  </si>
  <si>
    <t>Slovenska ulica 8</t>
  </si>
  <si>
    <t>2234 BENEDIKT</t>
  </si>
  <si>
    <t>031729127</t>
  </si>
  <si>
    <t>041989179</t>
  </si>
  <si>
    <t>Spodnja Ščavnica 95</t>
  </si>
  <si>
    <t>valner.mitja.w@gmail.com</t>
  </si>
  <si>
    <t>018-33/2016-05/AR</t>
  </si>
  <si>
    <t>Rožman Miroslav</t>
  </si>
  <si>
    <t>031808459</t>
  </si>
  <si>
    <t>018-48/2016-05/AR</t>
  </si>
  <si>
    <t>041374955</t>
  </si>
  <si>
    <t>joze.tomazic3@gmail.com</t>
  </si>
  <si>
    <t>smrke.ivica@gmail.com</t>
  </si>
  <si>
    <t>040230236</t>
  </si>
  <si>
    <t>Vajs Janez</t>
  </si>
  <si>
    <t>ni podatka o montaži števca na mb vodovodu</t>
  </si>
  <si>
    <t>Spodnja Ščavnica 99</t>
  </si>
  <si>
    <t>041643612</t>
  </si>
  <si>
    <t>janez.vajs@amis.net</t>
  </si>
  <si>
    <t>Spodnja Ščavnica 71</t>
  </si>
  <si>
    <t>Spodnja Ščavnica 72</t>
  </si>
  <si>
    <t>041362029</t>
  </si>
  <si>
    <t>025648554</t>
  </si>
  <si>
    <t>031575249</t>
  </si>
  <si>
    <t>Krajnc Helena</t>
  </si>
  <si>
    <t>031666218</t>
  </si>
  <si>
    <t>helena.dirnbek@siol.net</t>
  </si>
  <si>
    <t>Spodnja Ščavnica 23</t>
  </si>
  <si>
    <t>070771660</t>
  </si>
  <si>
    <t>041522248</t>
  </si>
  <si>
    <t>VOGRIN ROK</t>
  </si>
  <si>
    <t>Spodnji Ivanjci 5</t>
  </si>
  <si>
    <t>vloga pri Rožmanu</t>
  </si>
  <si>
    <t>Spodnja Ščavnica 33</t>
  </si>
  <si>
    <t>018-57/2018-05/AR</t>
  </si>
  <si>
    <t>018-66/2018-05/AR</t>
  </si>
  <si>
    <t>Spodnji Ivanjci 8</t>
  </si>
  <si>
    <t>018-04/2019-05/AR</t>
  </si>
  <si>
    <t>FLEISINGER SANDI</t>
  </si>
  <si>
    <t>Spodnji Ivanjci 31</t>
  </si>
  <si>
    <t>018-60/2018-05/AR</t>
  </si>
  <si>
    <t>031612721</t>
  </si>
  <si>
    <t>sandi.fleisinger@gmail.com</t>
  </si>
  <si>
    <t>MLINARIČ RENGEO MATEJA</t>
  </si>
  <si>
    <t>Spodnji Ivanjci 10</t>
  </si>
  <si>
    <t>018-62/2018-05/AR</t>
  </si>
  <si>
    <t>051370439</t>
  </si>
  <si>
    <t>ELBL DRAGO</t>
  </si>
  <si>
    <t>Spodnji Ivanjci 16</t>
  </si>
  <si>
    <t>018-61/2018-05/AR</t>
  </si>
  <si>
    <t>041639627</t>
  </si>
  <si>
    <t>simona.elbl@gmail.com</t>
  </si>
  <si>
    <t>BRAČKO SILVO</t>
  </si>
  <si>
    <t>Spodnji Ivanjci 24</t>
  </si>
  <si>
    <t>018-63/2018-05/AR</t>
  </si>
  <si>
    <t>031747880</t>
  </si>
  <si>
    <t>KLEMENČIČ ANTON IN SILVA</t>
  </si>
  <si>
    <t>3205-15/2004-039/JŠ</t>
  </si>
  <si>
    <t>Črešnjevci 127</t>
  </si>
  <si>
    <t>018-30/2006-06/JŠ</t>
  </si>
  <si>
    <t>Lastomerci 15</t>
  </si>
  <si>
    <t>35205-19/2004-213/JŠ</t>
  </si>
  <si>
    <t>018-03/2012-06/JŠ</t>
  </si>
  <si>
    <t>018-66/2006-06/JŠ</t>
  </si>
  <si>
    <t>Spodnja Ščavnica 53</t>
  </si>
  <si>
    <t>35205-12/2004-213/JŠ</t>
  </si>
  <si>
    <t>35205-1/2005-213/JŠ</t>
  </si>
  <si>
    <t>Spodnja Ščavnica 61</t>
  </si>
  <si>
    <t>018-42/2012-06/JŠ</t>
  </si>
  <si>
    <t>352-05-11/03-039/JŠ</t>
  </si>
  <si>
    <t>Ivanjševci</t>
  </si>
  <si>
    <t>Zbigovci 30</t>
  </si>
  <si>
    <t>018-52/2012-06/JŠ</t>
  </si>
  <si>
    <t>Ivanjševci 8</t>
  </si>
  <si>
    <t>018-55/2012-06/JŠ</t>
  </si>
  <si>
    <t>Zbigovci 76</t>
  </si>
  <si>
    <t>423-01-2/03-039/JŠ</t>
  </si>
  <si>
    <t>Mele 15</t>
  </si>
  <si>
    <t>35205-18/2004-213/JŠ</t>
  </si>
  <si>
    <t>Mele 21</t>
  </si>
  <si>
    <t>35205-32/2004-213/JŠ</t>
  </si>
  <si>
    <t>Mele 26</t>
  </si>
  <si>
    <t>018-29/2006-06/JŠ</t>
  </si>
  <si>
    <t>35205-34/2004-213/JŠ</t>
  </si>
  <si>
    <t>018-35/2006-06/JŠ</t>
  </si>
  <si>
    <t>35205-21/2004-039/JŠ</t>
  </si>
  <si>
    <t>018-46/2006-06/JŠ</t>
  </si>
  <si>
    <t>SGP TIVADAR-ZA BETON sogl.20.12.2011</t>
  </si>
  <si>
    <t>Črešnjevci 113</t>
  </si>
  <si>
    <t>22.7.2004 kmet.inšpektorat</t>
  </si>
  <si>
    <t>018-99/2006-06/JŠ</t>
  </si>
  <si>
    <t>018-43/2006-06/JŠ</t>
  </si>
  <si>
    <t>018-42/2006-06/JŠ</t>
  </si>
  <si>
    <t>Spodnja Ščavnica 85</t>
  </si>
  <si>
    <t>041214919</t>
  </si>
  <si>
    <t>robert.i.lazar@gmail.com</t>
  </si>
  <si>
    <t>031778725</t>
  </si>
  <si>
    <t>anton.tanacek@amis.net</t>
  </si>
  <si>
    <t>041351976</t>
  </si>
  <si>
    <t>and.fujs@gmail.com</t>
  </si>
  <si>
    <t>Plitvički vrh 53</t>
  </si>
  <si>
    <t>041328409</t>
  </si>
  <si>
    <t>natasa.uros.grabar@gmail.com</t>
  </si>
  <si>
    <t>031640077</t>
  </si>
  <si>
    <t>Lastomerci 17</t>
  </si>
  <si>
    <t>031857454</t>
  </si>
  <si>
    <t>mark.fasalek@gmail.com</t>
  </si>
  <si>
    <t>051350124</t>
  </si>
  <si>
    <t>brackodamjan@gmail.com</t>
  </si>
  <si>
    <t>031546965</t>
  </si>
  <si>
    <t>hamlerana23@gmail.com</t>
  </si>
  <si>
    <t>041712582</t>
  </si>
  <si>
    <t>jerneja.jancar@gmail.com</t>
  </si>
  <si>
    <t>041768060</t>
  </si>
  <si>
    <t>branko.krizan@telemach.net</t>
  </si>
  <si>
    <t>025611145</t>
  </si>
  <si>
    <t>041979888</t>
  </si>
  <si>
    <t>041825016</t>
  </si>
  <si>
    <t>natalija.pintaric@telemach.net</t>
  </si>
  <si>
    <t>031438604</t>
  </si>
  <si>
    <t>vika.jursic@gmail.com</t>
  </si>
  <si>
    <t>018-31/2016-05/AR</t>
  </si>
  <si>
    <t>041511392</t>
  </si>
  <si>
    <t>klavdija1805@gmail.com</t>
  </si>
  <si>
    <t>018-49/2016-05/AR</t>
  </si>
  <si>
    <t>031316230</t>
  </si>
  <si>
    <t>franc.sutja@gmail.com</t>
  </si>
  <si>
    <t>031420005</t>
  </si>
  <si>
    <t>031683105</t>
  </si>
  <si>
    <t>025621173</t>
  </si>
  <si>
    <t>Orehovski vrh 27</t>
  </si>
  <si>
    <t>031768055</t>
  </si>
  <si>
    <t>tomaz.kocbek@telemach.net</t>
  </si>
  <si>
    <t>PERKO FREDI</t>
  </si>
  <si>
    <t>Lastomerci 13</t>
  </si>
  <si>
    <t>041927853</t>
  </si>
  <si>
    <t>ks-gornjaradgona@telemach.net</t>
  </si>
  <si>
    <t>031674888</t>
  </si>
  <si>
    <t>cvetlicarna.velcl@gmail.com</t>
  </si>
  <si>
    <t>Lastomerci 24 a</t>
  </si>
  <si>
    <t>025648575</t>
  </si>
  <si>
    <t>KRAJEVNA SKUPNOST SPODNJA ŠČAVNICA</t>
  </si>
  <si>
    <t>za igrišče Lomanoše</t>
  </si>
  <si>
    <t>Spodnja Ščavnica 19b</t>
  </si>
  <si>
    <t>041328398</t>
  </si>
  <si>
    <t>Lutverci 22</t>
  </si>
  <si>
    <t>9253 APAČE</t>
  </si>
  <si>
    <t>041244267</t>
  </si>
  <si>
    <t>tenisradgona@gmail.com</t>
  </si>
  <si>
    <t>ŠNK RADGONA</t>
  </si>
  <si>
    <t>nogometni klub-zalivanje</t>
  </si>
  <si>
    <t>info@snk-radgona.si</t>
  </si>
  <si>
    <t>za pokopališče</t>
  </si>
  <si>
    <t>MATEJA VELCL S.P.</t>
  </si>
  <si>
    <t>JOŽICA PINTARIČ - pridelava vrtnin</t>
  </si>
  <si>
    <t>PIVAR IGOR nosilec dopolnilne dejavnosti na kmetiji</t>
  </si>
  <si>
    <t>35205-33/2004-213/JŠ</t>
  </si>
  <si>
    <t>018-56/2015-05/AR</t>
  </si>
  <si>
    <t>018-65/2012-06/JŠ</t>
  </si>
  <si>
    <t>018-41/2016-05/AR</t>
  </si>
  <si>
    <t>JANČAR JERNEJA</t>
  </si>
  <si>
    <t>Ivanjševci ob Ščavnici 8</t>
  </si>
  <si>
    <t>Orehovski vrh 9a</t>
  </si>
  <si>
    <t>Očeslavci 1</t>
  </si>
  <si>
    <t>Očeslavci 8</t>
  </si>
  <si>
    <t>Gornja Radgona, Pokopališka 4</t>
  </si>
  <si>
    <t>Gornja Radgona, Cesta na stadion 6</t>
  </si>
  <si>
    <t xml:space="preserve">Gornja Radgona, </t>
  </si>
  <si>
    <t>Gornja Radgona, Trg svobode 12</t>
  </si>
  <si>
    <t>Gornja Radgona, Partizanska cesta 39</t>
  </si>
  <si>
    <t>Trstenjak Anton</t>
  </si>
  <si>
    <t>Tomažič Jože</t>
  </si>
  <si>
    <t>031494199</t>
  </si>
  <si>
    <t>trsten.anton@gmail.com</t>
  </si>
  <si>
    <t>Zbigovci 59</t>
  </si>
  <si>
    <t>NATALIJA PINTARIČ KRAMBERGER</t>
  </si>
  <si>
    <t>e-mail ni več veljaven</t>
  </si>
  <si>
    <t>rok.vogrin89@gmail.com</t>
  </si>
  <si>
    <t>matejamlinaric78@gmail.com</t>
  </si>
  <si>
    <t>Rožman Ana(prej Miroslav)</t>
  </si>
  <si>
    <t>števec lastna voda</t>
  </si>
  <si>
    <t>KOLARIČ MARTA</t>
  </si>
  <si>
    <t>KRAMBERGER FELIKS</t>
  </si>
  <si>
    <t>FICKO JOŽICA</t>
  </si>
  <si>
    <t>KRALJ ALOJZ</t>
  </si>
  <si>
    <t>KARLO MATEJ</t>
  </si>
  <si>
    <t>VALNER MITJA</t>
  </si>
  <si>
    <t>SMRKE IVICA</t>
  </si>
  <si>
    <t>LAZAR ROBERT</t>
  </si>
  <si>
    <t>CELCAR DUŠAN</t>
  </si>
  <si>
    <t>TOMAŽIČ JOŽE</t>
  </si>
  <si>
    <t>KRAJNC HELENA</t>
  </si>
  <si>
    <t>VAJS JANEZ</t>
  </si>
  <si>
    <t>TRSTENJAK ANTON</t>
  </si>
  <si>
    <t>ANA HAMLER</t>
  </si>
  <si>
    <t>e-maila nimamo v evidenci</t>
  </si>
  <si>
    <t>ROŽMAN ANA (prej Miroslav)</t>
  </si>
  <si>
    <t>marjanarozman23@gmail.com</t>
  </si>
  <si>
    <t>041835350</t>
  </si>
  <si>
    <t>FRAS MARIJA</t>
  </si>
  <si>
    <t>ŠANTL TJAŠA (prej Frančiška)</t>
  </si>
  <si>
    <t>ttjasika@gmail.com</t>
  </si>
  <si>
    <t>ni še števca za kmetijstvo</t>
  </si>
  <si>
    <t>KLEMENČIČ ANTON</t>
  </si>
  <si>
    <t>simona.danko@gmail.com</t>
  </si>
  <si>
    <t>ni še števca za kmetijstvo na seznamu MB vod.</t>
  </si>
  <si>
    <t>informativni gvž 2019</t>
  </si>
  <si>
    <t>051221607</t>
  </si>
  <si>
    <t>031591829</t>
  </si>
  <si>
    <t>041538155</t>
  </si>
  <si>
    <t>3=2/1*100</t>
  </si>
  <si>
    <t>ŠANTL TJAŠA</t>
  </si>
  <si>
    <t>ANTON KLEMENČIČ</t>
  </si>
  <si>
    <t>Spodnji Ivanci 8</t>
  </si>
  <si>
    <t>DRAGO ELBL</t>
  </si>
  <si>
    <t>Spodnji Ivanci 16</t>
  </si>
  <si>
    <t>MATEJA MLINARIČ RENGEO</t>
  </si>
  <si>
    <t>Spodnji Ivanci 10</t>
  </si>
  <si>
    <t>ROK VOGRIN</t>
  </si>
  <si>
    <t>Spodnji Ivanci 5</t>
  </si>
  <si>
    <t>SANDI FLEISINGER</t>
  </si>
  <si>
    <t>Spodnji Ivanci 31</t>
  </si>
  <si>
    <t>GRABONOŠ</t>
  </si>
  <si>
    <t>okoljska dajatev ostalih dobaviteljev (Mb vodovod, lastna voda..05,09,10,25</t>
  </si>
  <si>
    <t>Sp. Ščavnica 15</t>
  </si>
  <si>
    <t>MENJAVE ŠTEVCEV PO MESECIH V LETU 2020</t>
  </si>
  <si>
    <t>MENJAVE ŠTEVCEV PO DIMENZIJAH V LETU 2020</t>
  </si>
  <si>
    <t xml:space="preserve">5 LETNI PLAN MENJAVE </t>
  </si>
  <si>
    <t>za leto 2020-vodovod GR</t>
  </si>
  <si>
    <t>zbirna vloga pri Tadeji</t>
  </si>
  <si>
    <t>BRATUŠA KARL</t>
  </si>
  <si>
    <t>Polička cesta 7</t>
  </si>
  <si>
    <t>GALUN ZVONKO</t>
  </si>
  <si>
    <t>Črešnjevci 39</t>
  </si>
  <si>
    <t>LUTAR OTO</t>
  </si>
  <si>
    <t>Črešnjevci 49</t>
  </si>
  <si>
    <t>PEKLAR MATEJ</t>
  </si>
  <si>
    <t>Črešnjevci 132</t>
  </si>
  <si>
    <t>Police- vikend</t>
  </si>
  <si>
    <t>ŽNIDARIČ BORIS</t>
  </si>
  <si>
    <t>Hercegovščak 44 b</t>
  </si>
  <si>
    <t>FRIDAU PETER</t>
  </si>
  <si>
    <t>Zbigovci 33</t>
  </si>
  <si>
    <t>GOLOB ELIZABETA</t>
  </si>
  <si>
    <t>Ptujska cesta</t>
  </si>
  <si>
    <t>razlika 7 kom reklamacije, menjave DN (2 x menjani)</t>
  </si>
  <si>
    <t>dbp 180m3 - poračun</t>
  </si>
  <si>
    <t>PLAN MENJAVE ZA LETO 2021</t>
  </si>
  <si>
    <t>Stanje vodomerov 31.12.2020</t>
  </si>
  <si>
    <t>Število vodomerov za obračun kanalizacije(odvajanja), izpisi so narejeni prav tako z datumom 23.01.2020 za stanje 31.12.2020</t>
  </si>
  <si>
    <t>KANALŠČINA 2020 - V M3</t>
  </si>
  <si>
    <t>G.Radgona,21.01.2021</t>
  </si>
  <si>
    <t>ŠUTJA MARTIN</t>
  </si>
  <si>
    <t>okolj.Fingal+Mol feb-dec, vodo zarač. JPP</t>
  </si>
  <si>
    <t>za leto 2020 - mariborski vodovod</t>
  </si>
  <si>
    <t xml:space="preserve">VAR </t>
  </si>
  <si>
    <t>G. Radgona</t>
  </si>
  <si>
    <t>VEČJI PORABNIKI V LETU 2020</t>
  </si>
  <si>
    <t>od 01.02.2020 zaračunava vodarino JP Prlekija</t>
  </si>
  <si>
    <t>PRODANA VODA PO NASELJIH - 2020 ( PAZI - POSEBEJ PRIKAZ GOSPODARSTVA IN POSEBEJ KMETIJSTVA-DIMEC)-prikazana celotna količina vodarine, ki jo je zaračunala Komunala Radgona, ni pa količin 9 strank,ki jim vodarino od 01.02.2020 zaračunava Prlekija</t>
  </si>
  <si>
    <t xml:space="preserve">za december 2019 nismo mogli popisati vodomera in zaračunan je bil pavšal do stanja 126.928m3 (enak kot poraba v novembru),  zaradi popisa vodomera v letu 2020 stanje 126.922 m3 - 6m3 odvajanja in čiščenja na lastni vodi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</si>
</sst>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\ _€_-;\-* #,##0\ _€_-;_-* &quot;-&quot;\ _€_-;_-@_-"/>
    <numFmt numFmtId="164" formatCode="#,##0.00_ ;\-#,##0.00\ "/>
  </numFmts>
  <fonts count="2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name val="Arial CE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Arial CE"/>
      <family val="2"/>
      <charset val="238"/>
    </font>
    <font>
      <sz val="10"/>
      <name val="Arial CE"/>
      <charset val="238"/>
    </font>
    <font>
      <b/>
      <sz val="8"/>
      <name val="Arial"/>
      <family val="2"/>
      <charset val="238"/>
    </font>
    <font>
      <sz val="10"/>
      <name val="Arial"/>
      <family val="2"/>
      <charset val="238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sz val="9"/>
      <name val="Arial CE"/>
      <family val="2"/>
      <charset val="238"/>
    </font>
    <font>
      <b/>
      <sz val="9"/>
      <name val="Arial CE"/>
      <family val="2"/>
      <charset val="238"/>
    </font>
    <font>
      <b/>
      <sz val="9"/>
      <color theme="1"/>
      <name val="Arial"/>
      <family val="2"/>
      <charset val="238"/>
    </font>
    <font>
      <sz val="9"/>
      <name val="Arial CE"/>
      <charset val="238"/>
    </font>
    <font>
      <sz val="10"/>
      <color rgb="FFFF0000"/>
      <name val="Arial"/>
      <family val="2"/>
      <charset val="238"/>
    </font>
    <font>
      <u/>
      <sz val="10"/>
      <color theme="10"/>
      <name val="Arial"/>
      <family val="2"/>
      <charset val="238"/>
    </font>
    <font>
      <sz val="8"/>
      <color rgb="FF00B050"/>
      <name val="Arial"/>
      <family val="2"/>
      <charset val="238"/>
    </font>
    <font>
      <sz val="8"/>
      <color rgb="FFFF0000"/>
      <name val="Arial"/>
      <family val="2"/>
      <charset val="238"/>
    </font>
    <font>
      <b/>
      <sz val="12"/>
      <name val="Arial"/>
      <family val="2"/>
      <charset val="238"/>
    </font>
    <font>
      <sz val="9"/>
      <color rgb="FF00B0F0"/>
      <name val="Arial"/>
      <family val="2"/>
      <charset val="238"/>
    </font>
    <font>
      <b/>
      <sz val="9"/>
      <color rgb="FF00B0F0"/>
      <name val="Arial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265">
    <xf numFmtId="0" fontId="0" fillId="0" borderId="0" xfId="0"/>
    <xf numFmtId="0" fontId="2" fillId="0" borderId="0" xfId="0" applyFont="1"/>
    <xf numFmtId="0" fontId="0" fillId="0" borderId="1" xfId="0" applyBorder="1" applyAlignme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6" fillId="0" borderId="0" xfId="0" applyFont="1" applyBorder="1"/>
    <xf numFmtId="3" fontId="5" fillId="0" borderId="0" xfId="0" applyNumberFormat="1" applyFont="1" applyBorder="1"/>
    <xf numFmtId="3" fontId="6" fillId="0" borderId="0" xfId="0" applyNumberFormat="1" applyFont="1" applyBorder="1"/>
    <xf numFmtId="3" fontId="7" fillId="0" borderId="0" xfId="0" applyNumberFormat="1" applyFont="1" applyBorder="1"/>
    <xf numFmtId="3" fontId="7" fillId="0" borderId="0" xfId="0" applyNumberFormat="1" applyFont="1" applyFill="1" applyBorder="1"/>
    <xf numFmtId="3" fontId="2" fillId="0" borderId="0" xfId="0" applyNumberFormat="1" applyFont="1" applyBorder="1"/>
    <xf numFmtId="3" fontId="0" fillId="0" borderId="0" xfId="0" applyNumberFormat="1" applyBorder="1"/>
    <xf numFmtId="0" fontId="6" fillId="0" borderId="0" xfId="0" applyFont="1" applyFill="1" applyBorder="1"/>
    <xf numFmtId="3" fontId="0" fillId="0" borderId="0" xfId="0" applyNumberFormat="1" applyFill="1" applyBorder="1"/>
    <xf numFmtId="3" fontId="0" fillId="0" borderId="0" xfId="0" applyNumberFormat="1"/>
    <xf numFmtId="4" fontId="5" fillId="0" borderId="1" xfId="0" applyNumberFormat="1" applyFont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/>
    <xf numFmtId="0" fontId="4" fillId="0" borderId="1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9" fillId="0" borderId="0" xfId="0" applyFont="1"/>
    <xf numFmtId="0" fontId="4" fillId="2" borderId="1" xfId="0" applyFont="1" applyFill="1" applyBorder="1"/>
    <xf numFmtId="0" fontId="4" fillId="4" borderId="1" xfId="0" applyFont="1" applyFill="1" applyBorder="1"/>
    <xf numFmtId="4" fontId="0" fillId="0" borderId="0" xfId="0" applyNumberFormat="1"/>
    <xf numFmtId="0" fontId="0" fillId="3" borderId="0" xfId="0" applyFill="1"/>
    <xf numFmtId="49" fontId="0" fillId="0" borderId="0" xfId="0" applyNumberFormat="1"/>
    <xf numFmtId="49" fontId="9" fillId="0" borderId="0" xfId="0" applyNumberFormat="1" applyFont="1"/>
    <xf numFmtId="49" fontId="9" fillId="0" borderId="0" xfId="0" applyNumberFormat="1" applyFont="1" applyAlignment="1">
      <alignment horizontal="right"/>
    </xf>
    <xf numFmtId="0" fontId="0" fillId="4" borderId="0" xfId="0" applyFill="1" applyBorder="1"/>
    <xf numFmtId="0" fontId="4" fillId="4" borderId="6" xfId="0" applyFont="1" applyFill="1" applyBorder="1"/>
    <xf numFmtId="0" fontId="9" fillId="4" borderId="0" xfId="0" applyFont="1" applyFill="1"/>
    <xf numFmtId="0" fontId="0" fillId="4" borderId="0" xfId="0" applyFill="1"/>
    <xf numFmtId="0" fontId="0" fillId="2" borderId="0" xfId="0" applyFill="1"/>
    <xf numFmtId="0" fontId="9" fillId="3" borderId="0" xfId="0" applyFont="1" applyFill="1"/>
    <xf numFmtId="0" fontId="0" fillId="6" borderId="0" xfId="0" applyFill="1"/>
    <xf numFmtId="0" fontId="0" fillId="7" borderId="0" xfId="0" applyFill="1"/>
    <xf numFmtId="0" fontId="13" fillId="0" borderId="1" xfId="0" applyFont="1" applyBorder="1"/>
    <xf numFmtId="0" fontId="0" fillId="0" borderId="0" xfId="0" applyBorder="1" applyAlignment="1"/>
    <xf numFmtId="0" fontId="9" fillId="0" borderId="0" xfId="0" applyFont="1" applyAlignment="1"/>
    <xf numFmtId="4" fontId="4" fillId="0" borderId="1" xfId="0" applyNumberFormat="1" applyFont="1" applyBorder="1"/>
    <xf numFmtId="4" fontId="4" fillId="4" borderId="1" xfId="0" applyNumberFormat="1" applyFont="1" applyFill="1" applyBorder="1"/>
    <xf numFmtId="4" fontId="6" fillId="0" borderId="1" xfId="0" applyNumberFormat="1" applyFont="1" applyBorder="1"/>
    <xf numFmtId="4" fontId="4" fillId="4" borderId="6" xfId="0" applyNumberFormat="1" applyFont="1" applyFill="1" applyBorder="1"/>
    <xf numFmtId="164" fontId="4" fillId="0" borderId="1" xfId="0" applyNumberFormat="1" applyFont="1" applyBorder="1"/>
    <xf numFmtId="0" fontId="12" fillId="0" borderId="2" xfId="0" applyFont="1" applyBorder="1" applyAlignment="1"/>
    <xf numFmtId="0" fontId="12" fillId="0" borderId="3" xfId="0" applyFont="1" applyBorder="1" applyAlignment="1"/>
    <xf numFmtId="0" fontId="12" fillId="0" borderId="4" xfId="0" applyFont="1" applyBorder="1" applyAlignment="1"/>
    <xf numFmtId="0" fontId="12" fillId="0" borderId="4" xfId="0" applyFont="1" applyBorder="1" applyAlignment="1">
      <alignment horizontal="center"/>
    </xf>
    <xf numFmtId="0" fontId="13" fillId="0" borderId="2" xfId="0" applyFont="1" applyBorder="1"/>
    <xf numFmtId="0" fontId="13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wrapText="1"/>
    </xf>
    <xf numFmtId="0" fontId="12" fillId="0" borderId="0" xfId="0" applyFont="1" applyBorder="1"/>
    <xf numFmtId="0" fontId="13" fillId="0" borderId="0" xfId="0" applyFont="1" applyBorder="1"/>
    <xf numFmtId="0" fontId="13" fillId="0" borderId="0" xfId="0" applyFont="1" applyAlignment="1">
      <alignment wrapText="1"/>
    </xf>
    <xf numFmtId="0" fontId="12" fillId="0" borderId="1" xfId="0" applyFont="1" applyFill="1" applyBorder="1"/>
    <xf numFmtId="0" fontId="12" fillId="0" borderId="0" xfId="0" applyFont="1"/>
    <xf numFmtId="0" fontId="13" fillId="0" borderId="0" xfId="0" applyFont="1" applyBorder="1" applyAlignment="1">
      <alignment wrapText="1"/>
    </xf>
    <xf numFmtId="0" fontId="13" fillId="0" borderId="1" xfId="0" applyFont="1" applyFill="1" applyBorder="1"/>
    <xf numFmtId="0" fontId="13" fillId="0" borderId="0" xfId="0" applyFont="1" applyFill="1" applyBorder="1"/>
    <xf numFmtId="3" fontId="12" fillId="0" borderId="1" xfId="0" applyNumberFormat="1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5" fillId="0" borderId="0" xfId="0" applyFon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/>
    <xf numFmtId="3" fontId="14" fillId="0" borderId="1" xfId="0" applyNumberFormat="1" applyFont="1" applyBorder="1"/>
    <xf numFmtId="3" fontId="14" fillId="0" borderId="1" xfId="0" applyNumberFormat="1" applyFont="1" applyBorder="1" applyAlignment="1">
      <alignment wrapText="1"/>
    </xf>
    <xf numFmtId="0" fontId="13" fillId="8" borderId="1" xfId="0" applyFont="1" applyFill="1" applyBorder="1"/>
    <xf numFmtId="4" fontId="13" fillId="0" borderId="1" xfId="0" applyNumberFormat="1" applyFont="1" applyBorder="1"/>
    <xf numFmtId="4" fontId="13" fillId="8" borderId="1" xfId="0" applyNumberFormat="1" applyFont="1" applyFill="1" applyBorder="1"/>
    <xf numFmtId="4" fontId="13" fillId="0" borderId="1" xfId="0" applyNumberFormat="1" applyFont="1" applyBorder="1" applyAlignment="1">
      <alignment horizontal="right"/>
    </xf>
    <xf numFmtId="4" fontId="13" fillId="4" borderId="1" xfId="0" applyNumberFormat="1" applyFont="1" applyFill="1" applyBorder="1"/>
    <xf numFmtId="0" fontId="13" fillId="5" borderId="1" xfId="0" applyFont="1" applyFill="1" applyBorder="1"/>
    <xf numFmtId="4" fontId="13" fillId="5" borderId="1" xfId="0" applyNumberFormat="1" applyFont="1" applyFill="1" applyBorder="1"/>
    <xf numFmtId="0" fontId="15" fillId="0" borderId="1" xfId="0" applyFont="1" applyBorder="1"/>
    <xf numFmtId="4" fontId="17" fillId="0" borderId="1" xfId="0" applyNumberFormat="1" applyFont="1" applyBorder="1"/>
    <xf numFmtId="4" fontId="17" fillId="0" borderId="1" xfId="0" applyNumberFormat="1" applyFont="1" applyFill="1" applyBorder="1"/>
    <xf numFmtId="3" fontId="13" fillId="8" borderId="1" xfId="0" applyNumberFormat="1" applyFont="1" applyFill="1" applyBorder="1"/>
    <xf numFmtId="0" fontId="15" fillId="0" borderId="0" xfId="0" applyFont="1" applyBorder="1"/>
    <xf numFmtId="3" fontId="12" fillId="0" borderId="0" xfId="0" applyNumberFormat="1" applyFont="1" applyBorder="1"/>
    <xf numFmtId="3" fontId="15" fillId="0" borderId="0" xfId="0" applyNumberFormat="1" applyFont="1" applyBorder="1"/>
    <xf numFmtId="3" fontId="17" fillId="0" borderId="0" xfId="0" applyNumberFormat="1" applyFont="1" applyBorder="1"/>
    <xf numFmtId="3" fontId="17" fillId="0" borderId="0" xfId="0" applyNumberFormat="1" applyFont="1" applyFill="1" applyBorder="1"/>
    <xf numFmtId="3" fontId="13" fillId="0" borderId="0" xfId="0" applyNumberFormat="1" applyFont="1" applyBorder="1"/>
    <xf numFmtId="4" fontId="2" fillId="3" borderId="0" xfId="0" applyNumberFormat="1" applyFont="1" applyFill="1"/>
    <xf numFmtId="4" fontId="2" fillId="2" borderId="0" xfId="0" applyNumberFormat="1" applyFont="1" applyFill="1"/>
    <xf numFmtId="41" fontId="14" fillId="0" borderId="1" xfId="0" applyNumberFormat="1" applyFont="1" applyBorder="1"/>
    <xf numFmtId="41" fontId="12" fillId="0" borderId="1" xfId="0" applyNumberFormat="1" applyFont="1" applyBorder="1"/>
    <xf numFmtId="41" fontId="12" fillId="5" borderId="1" xfId="0" applyNumberFormat="1" applyFont="1" applyFill="1" applyBorder="1"/>
    <xf numFmtId="41" fontId="15" fillId="0" borderId="1" xfId="0" applyNumberFormat="1" applyFont="1" applyBorder="1"/>
    <xf numFmtId="3" fontId="12" fillId="5" borderId="1" xfId="0" applyNumberFormat="1" applyFont="1" applyFill="1" applyBorder="1"/>
    <xf numFmtId="3" fontId="16" fillId="0" borderId="1" xfId="0" applyNumberFormat="1" applyFont="1" applyBorder="1"/>
    <xf numFmtId="3" fontId="15" fillId="0" borderId="1" xfId="0" applyNumberFormat="1" applyFont="1" applyBorder="1"/>
    <xf numFmtId="0" fontId="12" fillId="0" borderId="4" xfId="0" applyFont="1" applyBorder="1" applyAlignment="1">
      <alignment horizontal="center"/>
    </xf>
    <xf numFmtId="0" fontId="1" fillId="0" borderId="0" xfId="0" applyFont="1"/>
    <xf numFmtId="0" fontId="13" fillId="0" borderId="7" xfId="0" applyFont="1" applyBorder="1"/>
    <xf numFmtId="0" fontId="13" fillId="0" borderId="9" xfId="0" applyFont="1" applyBorder="1"/>
    <xf numFmtId="0" fontId="13" fillId="9" borderId="1" xfId="0" applyFont="1" applyFill="1" applyBorder="1"/>
    <xf numFmtId="0" fontId="12" fillId="9" borderId="1" xfId="0" applyFont="1" applyFill="1" applyBorder="1"/>
    <xf numFmtId="0" fontId="13" fillId="8" borderId="1" xfId="0" applyFont="1" applyFill="1" applyBorder="1" applyAlignment="1"/>
    <xf numFmtId="0" fontId="13" fillId="8" borderId="1" xfId="0" applyFont="1" applyFill="1" applyBorder="1" applyAlignment="1">
      <alignment wrapText="1"/>
    </xf>
    <xf numFmtId="0" fontId="12" fillId="8" borderId="1" xfId="0" applyFont="1" applyFill="1" applyBorder="1" applyAlignment="1">
      <alignment wrapText="1"/>
    </xf>
    <xf numFmtId="0" fontId="12" fillId="8" borderId="1" xfId="0" applyFont="1" applyFill="1" applyBorder="1"/>
    <xf numFmtId="0" fontId="1" fillId="4" borderId="0" xfId="0" applyFont="1" applyFill="1"/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10" borderId="0" xfId="0" applyFill="1"/>
    <xf numFmtId="0" fontId="1" fillId="0" borderId="1" xfId="0" applyFont="1" applyBorder="1" applyAlignment="1">
      <alignment wrapText="1"/>
    </xf>
    <xf numFmtId="0" fontId="0" fillId="10" borderId="1" xfId="0" applyFill="1" applyBorder="1"/>
    <xf numFmtId="0" fontId="18" fillId="4" borderId="0" xfId="0" applyFont="1" applyFill="1"/>
    <xf numFmtId="0" fontId="1" fillId="0" borderId="0" xfId="0" applyFont="1" applyAlignment="1">
      <alignment horizontal="right"/>
    </xf>
    <xf numFmtId="0" fontId="1" fillId="2" borderId="0" xfId="0" applyFont="1" applyFill="1"/>
    <xf numFmtId="0" fontId="4" fillId="0" borderId="4" xfId="0" applyFont="1" applyBorder="1" applyAlignment="1"/>
    <xf numFmtId="0" fontId="12" fillId="0" borderId="1" xfId="0" applyFont="1" applyBorder="1" applyAlignment="1">
      <alignment horizontal="left"/>
    </xf>
    <xf numFmtId="0" fontId="4" fillId="0" borderId="0" xfId="0" applyFont="1" applyBorder="1" applyAlignment="1"/>
    <xf numFmtId="0" fontId="4" fillId="4" borderId="0" xfId="0" applyFont="1" applyFill="1" applyBorder="1"/>
    <xf numFmtId="4" fontId="4" fillId="4" borderId="0" xfId="0" applyNumberFormat="1" applyFont="1" applyFill="1" applyBorder="1"/>
    <xf numFmtId="4" fontId="4" fillId="0" borderId="0" xfId="0" applyNumberFormat="1" applyFont="1" applyBorder="1"/>
    <xf numFmtId="1" fontId="4" fillId="4" borderId="1" xfId="0" applyNumberFormat="1" applyFont="1" applyFill="1" applyBorder="1"/>
    <xf numFmtId="1" fontId="4" fillId="0" borderId="1" xfId="0" applyNumberFormat="1" applyFont="1" applyBorder="1"/>
    <xf numFmtId="1" fontId="4" fillId="4" borderId="6" xfId="0" applyNumberFormat="1" applyFont="1" applyFill="1" applyBorder="1"/>
    <xf numFmtId="0" fontId="1" fillId="0" borderId="1" xfId="0" applyFont="1" applyBorder="1"/>
    <xf numFmtId="0" fontId="1" fillId="0" borderId="1" xfId="0" applyFont="1" applyFill="1" applyBorder="1"/>
    <xf numFmtId="49" fontId="4" fillId="4" borderId="1" xfId="0" applyNumberFormat="1" applyFont="1" applyFill="1" applyBorder="1"/>
    <xf numFmtId="1" fontId="19" fillId="4" borderId="1" xfId="1" applyNumberFormat="1" applyFill="1" applyBorder="1"/>
    <xf numFmtId="1" fontId="4" fillId="4" borderId="1" xfId="0" applyNumberFormat="1" applyFont="1" applyFill="1" applyBorder="1" applyAlignment="1">
      <alignment horizontal="right"/>
    </xf>
    <xf numFmtId="14" fontId="4" fillId="4" borderId="1" xfId="0" applyNumberFormat="1" applyFont="1" applyFill="1" applyBorder="1"/>
    <xf numFmtId="49" fontId="4" fillId="4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wrapText="1"/>
    </xf>
    <xf numFmtId="0" fontId="4" fillId="4" borderId="6" xfId="0" applyFont="1" applyFill="1" applyBorder="1" applyAlignment="1">
      <alignment wrapText="1"/>
    </xf>
    <xf numFmtId="1" fontId="21" fillId="4" borderId="1" xfId="0" applyNumberFormat="1" applyFont="1" applyFill="1" applyBorder="1"/>
    <xf numFmtId="1" fontId="21" fillId="4" borderId="6" xfId="0" applyNumberFormat="1" applyFont="1" applyFill="1" applyBorder="1"/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4" fillId="4" borderId="4" xfId="0" applyFont="1" applyFill="1" applyBorder="1" applyAlignment="1"/>
    <xf numFmtId="0" fontId="4" fillId="4" borderId="0" xfId="0" applyFont="1" applyFill="1"/>
    <xf numFmtId="0" fontId="4" fillId="4" borderId="1" xfId="0" applyFont="1" applyFill="1" applyBorder="1" applyAlignment="1"/>
    <xf numFmtId="0" fontId="1" fillId="4" borderId="1" xfId="0" applyFont="1" applyFill="1" applyBorder="1"/>
    <xf numFmtId="164" fontId="4" fillId="4" borderId="1" xfId="0" applyNumberFormat="1" applyFont="1" applyFill="1" applyBorder="1"/>
    <xf numFmtId="0" fontId="4" fillId="4" borderId="1" xfId="0" applyNumberFormat="1" applyFont="1" applyFill="1" applyBorder="1" applyAlignment="1">
      <alignment wrapText="1"/>
    </xf>
    <xf numFmtId="0" fontId="4" fillId="4" borderId="5" xfId="0" applyFont="1" applyFill="1" applyBorder="1"/>
    <xf numFmtId="164" fontId="4" fillId="4" borderId="5" xfId="0" applyNumberFormat="1" applyFont="1" applyFill="1" applyBorder="1"/>
    <xf numFmtId="4" fontId="4" fillId="2" borderId="1" xfId="0" applyNumberFormat="1" applyFont="1" applyFill="1" applyBorder="1"/>
    <xf numFmtId="4" fontId="4" fillId="2" borderId="6" xfId="0" applyNumberFormat="1" applyFont="1" applyFill="1" applyBorder="1"/>
    <xf numFmtId="1" fontId="4" fillId="2" borderId="1" xfId="0" applyNumberFormat="1" applyFont="1" applyFill="1" applyBorder="1"/>
    <xf numFmtId="1" fontId="20" fillId="2" borderId="1" xfId="0" applyNumberFormat="1" applyFont="1" applyFill="1" applyBorder="1"/>
    <xf numFmtId="164" fontId="4" fillId="2" borderId="1" xfId="0" applyNumberFormat="1" applyFont="1" applyFill="1" applyBorder="1"/>
    <xf numFmtId="4" fontId="4" fillId="11" borderId="1" xfId="0" applyNumberFormat="1" applyFont="1" applyFill="1" applyBorder="1"/>
    <xf numFmtId="164" fontId="4" fillId="2" borderId="5" xfId="0" applyNumberFormat="1" applyFont="1" applyFill="1" applyBorder="1"/>
    <xf numFmtId="0" fontId="4" fillId="2" borderId="0" xfId="0" applyFont="1" applyFill="1"/>
    <xf numFmtId="0" fontId="12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3" borderId="1" xfId="0" applyFont="1" applyFill="1" applyBorder="1"/>
    <xf numFmtId="49" fontId="4" fillId="3" borderId="1" xfId="0" applyNumberFormat="1" applyFont="1" applyFill="1" applyBorder="1"/>
    <xf numFmtId="0" fontId="4" fillId="6" borderId="1" xfId="0" applyFont="1" applyFill="1" applyBorder="1"/>
    <xf numFmtId="0" fontId="4" fillId="6" borderId="1" xfId="0" applyFont="1" applyFill="1" applyBorder="1" applyAlignment="1">
      <alignment wrapText="1"/>
    </xf>
    <xf numFmtId="2" fontId="13" fillId="0" borderId="17" xfId="0" applyNumberFormat="1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12" borderId="14" xfId="0" applyFont="1" applyFill="1" applyBorder="1"/>
    <xf numFmtId="0" fontId="4" fillId="12" borderId="20" xfId="0" applyFont="1" applyFill="1" applyBorder="1"/>
    <xf numFmtId="0" fontId="12" fillId="12" borderId="16" xfId="0" applyFont="1" applyFill="1" applyBorder="1"/>
    <xf numFmtId="0" fontId="12" fillId="12" borderId="18" xfId="0" applyFont="1" applyFill="1" applyBorder="1" applyAlignment="1">
      <alignment horizontal="center"/>
    </xf>
    <xf numFmtId="0" fontId="12" fillId="12" borderId="15" xfId="0" applyFont="1" applyFill="1" applyBorder="1"/>
    <xf numFmtId="0" fontId="8" fillId="12" borderId="13" xfId="0" applyFont="1" applyFill="1" applyBorder="1" applyAlignment="1">
      <alignment horizontal="center"/>
    </xf>
    <xf numFmtId="0" fontId="8" fillId="12" borderId="21" xfId="0" applyFont="1" applyFill="1" applyBorder="1" applyAlignment="1">
      <alignment horizontal="center"/>
    </xf>
    <xf numFmtId="0" fontId="22" fillId="12" borderId="20" xfId="0" applyFont="1" applyFill="1" applyBorder="1"/>
    <xf numFmtId="0" fontId="22" fillId="12" borderId="13" xfId="0" applyFont="1" applyFill="1" applyBorder="1" applyAlignment="1">
      <alignment horizontal="center"/>
    </xf>
    <xf numFmtId="2" fontId="22" fillId="12" borderId="2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23" fillId="0" borderId="0" xfId="0" applyFont="1"/>
    <xf numFmtId="0" fontId="24" fillId="0" borderId="0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13" fillId="0" borderId="1" xfId="0" applyFont="1" applyBorder="1" applyAlignment="1"/>
    <xf numFmtId="0" fontId="13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" fontId="4" fillId="0" borderId="0" xfId="0" applyNumberFormat="1" applyFont="1"/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1" fontId="4" fillId="3" borderId="1" xfId="0" applyNumberFormat="1" applyFont="1" applyFill="1" applyBorder="1"/>
    <xf numFmtId="49" fontId="4" fillId="3" borderId="1" xfId="0" applyNumberFormat="1" applyFont="1" applyFill="1" applyBorder="1" applyAlignment="1">
      <alignment horizontal="left"/>
    </xf>
    <xf numFmtId="4" fontId="4" fillId="3" borderId="1" xfId="0" applyNumberFormat="1" applyFont="1" applyFill="1" applyBorder="1"/>
    <xf numFmtId="1" fontId="4" fillId="3" borderId="1" xfId="0" applyNumberFormat="1" applyFont="1" applyFill="1" applyBorder="1" applyAlignment="1">
      <alignment horizontal="right"/>
    </xf>
    <xf numFmtId="1" fontId="19" fillId="3" borderId="1" xfId="1" applyNumberFormat="1" applyFill="1" applyBorder="1"/>
    <xf numFmtId="0" fontId="4" fillId="3" borderId="6" xfId="0" applyFont="1" applyFill="1" applyBorder="1"/>
    <xf numFmtId="1" fontId="4" fillId="3" borderId="6" xfId="0" applyNumberFormat="1" applyFont="1" applyFill="1" applyBorder="1" applyAlignment="1">
      <alignment horizontal="right"/>
    </xf>
    <xf numFmtId="49" fontId="4" fillId="3" borderId="6" xfId="0" applyNumberFormat="1" applyFont="1" applyFill="1" applyBorder="1"/>
    <xf numFmtId="1" fontId="19" fillId="3" borderId="6" xfId="1" applyNumberFormat="1" applyFill="1" applyBorder="1"/>
    <xf numFmtId="0" fontId="12" fillId="0" borderId="2" xfId="0" applyFont="1" applyBorder="1"/>
    <xf numFmtId="0" fontId="12" fillId="4" borderId="1" xfId="0" applyFont="1" applyFill="1" applyBorder="1"/>
    <xf numFmtId="0" fontId="12" fillId="0" borderId="19" xfId="0" applyFont="1" applyBorder="1" applyAlignment="1">
      <alignment horizontal="center"/>
    </xf>
    <xf numFmtId="41" fontId="0" fillId="0" borderId="0" xfId="0" applyNumberFormat="1"/>
    <xf numFmtId="0" fontId="13" fillId="0" borderId="5" xfId="0" applyFont="1" applyBorder="1" applyAlignment="1">
      <alignment wrapText="1"/>
    </xf>
    <xf numFmtId="0" fontId="13" fillId="0" borderId="6" xfId="0" applyFont="1" applyBorder="1" applyAlignment="1">
      <alignment wrapText="1"/>
    </xf>
    <xf numFmtId="4" fontId="0" fillId="0" borderId="1" xfId="0" applyNumberFormat="1" applyBorder="1"/>
    <xf numFmtId="4" fontId="0" fillId="3" borderId="1" xfId="0" applyNumberFormat="1" applyFill="1" applyBorder="1"/>
    <xf numFmtId="4" fontId="0" fillId="4" borderId="1" xfId="0" applyNumberFormat="1" applyFill="1" applyBorder="1"/>
    <xf numFmtId="0" fontId="1" fillId="3" borderId="0" xfId="0" applyFont="1" applyFill="1"/>
    <xf numFmtId="4" fontId="0" fillId="4" borderId="0" xfId="0" applyNumberFormat="1" applyFill="1" applyBorder="1"/>
    <xf numFmtId="4" fontId="0" fillId="0" borderId="0" xfId="0" applyNumberFormat="1" applyBorder="1"/>
    <xf numFmtId="0" fontId="0" fillId="0" borderId="0" xfId="0" applyBorder="1"/>
    <xf numFmtId="0" fontId="13" fillId="0" borderId="5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5" xfId="0" applyFont="1" applyBorder="1" applyAlignment="1">
      <alignment wrapText="1"/>
    </xf>
    <xf numFmtId="0" fontId="14" fillId="0" borderId="1" xfId="0" applyFont="1" applyBorder="1" applyAlignment="1"/>
    <xf numFmtId="0" fontId="13" fillId="0" borderId="1" xfId="0" applyFont="1" applyBorder="1" applyAlignment="1"/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3" fillId="0" borderId="1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4" fontId="5" fillId="0" borderId="2" xfId="0" applyNumberFormat="1" applyFont="1" applyBorder="1" applyAlignment="1"/>
    <xf numFmtId="4" fontId="0" fillId="0" borderId="4" xfId="0" applyNumberFormat="1" applyBorder="1" applyAlignment="1"/>
    <xf numFmtId="4" fontId="6" fillId="0" borderId="2" xfId="0" applyNumberFormat="1" applyFont="1" applyBorder="1" applyAlignment="1"/>
    <xf numFmtId="4" fontId="2" fillId="0" borderId="2" xfId="0" applyNumberFormat="1" applyFont="1" applyBorder="1" applyAlignment="1"/>
    <xf numFmtId="0" fontId="3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3" fontId="3" fillId="0" borderId="2" xfId="0" applyNumberFormat="1" applyFont="1" applyBorder="1" applyAlignment="1"/>
    <xf numFmtId="0" fontId="0" fillId="0" borderId="4" xfId="0" applyBorder="1" applyAlignment="1"/>
    <xf numFmtId="0" fontId="3" fillId="0" borderId="1" xfId="0" applyFont="1" applyBorder="1" applyAlignment="1"/>
    <xf numFmtId="0" fontId="0" fillId="0" borderId="1" xfId="0" applyBorder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1" fillId="0" borderId="1" xfId="0" applyFont="1" applyBorder="1" applyAlignment="1"/>
    <xf numFmtId="0" fontId="1" fillId="0" borderId="0" xfId="0" applyFont="1" applyAlignment="1"/>
    <xf numFmtId="0" fontId="0" fillId="0" borderId="0" xfId="0" applyAlignment="1"/>
    <xf numFmtId="0" fontId="12" fillId="0" borderId="0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9" borderId="2" xfId="0" applyFont="1" applyFill="1" applyBorder="1" applyAlignment="1"/>
    <xf numFmtId="0" fontId="12" fillId="0" borderId="1" xfId="0" applyFont="1" applyBorder="1" applyAlignment="1">
      <alignment horizontal="center"/>
    </xf>
    <xf numFmtId="0" fontId="12" fillId="4" borderId="0" xfId="0" applyFont="1" applyFill="1" applyBorder="1" applyAlignment="1">
      <alignment wrapText="1"/>
    </xf>
    <xf numFmtId="0" fontId="13" fillId="4" borderId="0" xfId="0" applyFont="1" applyFill="1" applyBorder="1" applyAlignment="1">
      <alignment wrapText="1"/>
    </xf>
    <xf numFmtId="0" fontId="13" fillId="0" borderId="0" xfId="0" applyFont="1" applyBorder="1" applyAlignment="1">
      <alignment wrapText="1"/>
    </xf>
    <xf numFmtId="0" fontId="13" fillId="9" borderId="7" xfId="0" applyFont="1" applyFill="1" applyBorder="1" applyAlignment="1">
      <alignment wrapText="1"/>
    </xf>
    <xf numFmtId="0" fontId="13" fillId="9" borderId="9" xfId="0" applyFont="1" applyFill="1" applyBorder="1" applyAlignment="1">
      <alignment wrapText="1"/>
    </xf>
    <xf numFmtId="0" fontId="13" fillId="9" borderId="10" xfId="0" applyFont="1" applyFill="1" applyBorder="1" applyAlignment="1">
      <alignment wrapText="1"/>
    </xf>
    <xf numFmtId="0" fontId="13" fillId="9" borderId="8" xfId="0" applyFont="1" applyFill="1" applyBorder="1" applyAlignment="1">
      <alignment wrapText="1"/>
    </xf>
    <xf numFmtId="0" fontId="13" fillId="9" borderId="11" xfId="0" applyFont="1" applyFill="1" applyBorder="1" applyAlignment="1">
      <alignment wrapText="1"/>
    </xf>
    <xf numFmtId="0" fontId="13" fillId="9" borderId="12" xfId="0" applyFont="1" applyFill="1" applyBorder="1" applyAlignment="1">
      <alignment wrapText="1"/>
    </xf>
    <xf numFmtId="0" fontId="13" fillId="9" borderId="5" xfId="0" applyFont="1" applyFill="1" applyBorder="1" applyAlignment="1">
      <alignment wrapText="1"/>
    </xf>
    <xf numFmtId="0" fontId="13" fillId="9" borderId="6" xfId="0" applyFont="1" applyFill="1" applyBorder="1" applyAlignment="1">
      <alignment wrapText="1"/>
    </xf>
    <xf numFmtId="0" fontId="12" fillId="8" borderId="7" xfId="0" applyFont="1" applyFill="1" applyBorder="1" applyAlignment="1">
      <alignment horizontal="center"/>
    </xf>
    <xf numFmtId="0" fontId="0" fillId="8" borderId="9" xfId="0" applyFill="1" applyBorder="1" applyAlignment="1"/>
    <xf numFmtId="0" fontId="0" fillId="8" borderId="8" xfId="0" applyFill="1" applyBorder="1" applyAlignment="1"/>
    <xf numFmtId="0" fontId="0" fillId="8" borderId="11" xfId="0" applyFill="1" applyBorder="1" applyAlignment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13" fillId="9" borderId="2" xfId="0" applyFont="1" applyFill="1" applyBorder="1" applyAlignme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11" borderId="0" xfId="0" applyFont="1" applyFill="1"/>
    <xf numFmtId="0" fontId="0" fillId="11" borderId="0" xfId="0" applyFill="1"/>
  </cellXfs>
  <cellStyles count="2">
    <cellStyle name="Hiperpovezava" xfId="1" builtinId="8"/>
    <cellStyle name="Navadno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</a:t>
            </a:r>
            <a:r>
              <a:rPr lang="en-US"/>
              <a:t>enj</a:t>
            </a:r>
            <a:r>
              <a:rPr lang="sl-SI"/>
              <a:t>av</a:t>
            </a:r>
            <a:r>
              <a:rPr lang="en-US"/>
              <a:t>a </a:t>
            </a:r>
            <a:r>
              <a:rPr lang="sl-SI"/>
              <a:t>vodomerov </a:t>
            </a:r>
            <a:r>
              <a:rPr lang="en-US"/>
              <a:t>201</a:t>
            </a:r>
            <a:r>
              <a:rPr lang="sl-SI"/>
              <a:t>9</a:t>
            </a:r>
            <a:r>
              <a:rPr lang="en-US"/>
              <a:t> - 20</a:t>
            </a:r>
            <a:r>
              <a:rPr lang="sl-SI"/>
              <a:t>20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2018</c:v>
          </c:tx>
          <c:val>
            <c:numRef>
              <c:f>'števci po dimenziji, menjave'!$Q$53:$Q$64</c:f>
              <c:numCache>
                <c:formatCode>General</c:formatCode>
                <c:ptCount val="12"/>
                <c:pt idx="0">
                  <c:v>86</c:v>
                </c:pt>
                <c:pt idx="1">
                  <c:v>20</c:v>
                </c:pt>
                <c:pt idx="2">
                  <c:v>34</c:v>
                </c:pt>
                <c:pt idx="3">
                  <c:v>12</c:v>
                </c:pt>
                <c:pt idx="4">
                  <c:v>13</c:v>
                </c:pt>
                <c:pt idx="5">
                  <c:v>7</c:v>
                </c:pt>
                <c:pt idx="6">
                  <c:v>18</c:v>
                </c:pt>
                <c:pt idx="7">
                  <c:v>4</c:v>
                </c:pt>
                <c:pt idx="8">
                  <c:v>17</c:v>
                </c:pt>
                <c:pt idx="9">
                  <c:v>41</c:v>
                </c:pt>
                <c:pt idx="10">
                  <c:v>153</c:v>
                </c:pt>
                <c:pt idx="11">
                  <c:v>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69-4B8E-97B8-D1B0A69C12B0}"/>
            </c:ext>
          </c:extLst>
        </c:ser>
        <c:ser>
          <c:idx val="1"/>
          <c:order val="1"/>
          <c:tx>
            <c:v>2019</c:v>
          </c:tx>
          <c:val>
            <c:numRef>
              <c:f>'števci po dimenziji, menjave'!$R$53:$R$64</c:f>
              <c:numCache>
                <c:formatCode>General</c:formatCode>
                <c:ptCount val="12"/>
                <c:pt idx="0">
                  <c:v>30</c:v>
                </c:pt>
                <c:pt idx="1">
                  <c:v>22</c:v>
                </c:pt>
                <c:pt idx="2">
                  <c:v>4</c:v>
                </c:pt>
                <c:pt idx="3">
                  <c:v>2</c:v>
                </c:pt>
                <c:pt idx="4">
                  <c:v>49</c:v>
                </c:pt>
                <c:pt idx="5">
                  <c:v>49</c:v>
                </c:pt>
                <c:pt idx="6">
                  <c:v>35</c:v>
                </c:pt>
                <c:pt idx="7">
                  <c:v>42</c:v>
                </c:pt>
                <c:pt idx="8">
                  <c:v>24</c:v>
                </c:pt>
                <c:pt idx="9">
                  <c:v>24</c:v>
                </c:pt>
                <c:pt idx="10">
                  <c:v>40</c:v>
                </c:pt>
                <c:pt idx="11">
                  <c:v>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69-4B8E-97B8-D1B0A69C1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43728"/>
        <c:axId val="7237136"/>
        <c:axId val="181469112"/>
      </c:line3DChart>
      <c:catAx>
        <c:axId val="18164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7237136"/>
        <c:crosses val="autoZero"/>
        <c:auto val="1"/>
        <c:lblAlgn val="ctr"/>
        <c:lblOffset val="100"/>
        <c:noMultiLvlLbl val="0"/>
      </c:catAx>
      <c:valAx>
        <c:axId val="723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43728"/>
        <c:crosses val="autoZero"/>
        <c:crossBetween val="between"/>
      </c:valAx>
      <c:serAx>
        <c:axId val="18146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723713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504825</xdr:colOff>
      <xdr:row>46</xdr:row>
      <xdr:rowOff>71437</xdr:rowOff>
    </xdr:from>
    <xdr:to>
      <xdr:col>27</xdr:col>
      <xdr:colOff>200025</xdr:colOff>
      <xdr:row>64</xdr:row>
      <xdr:rowOff>71437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nd.fujs@gmail.com" TargetMode="External"/><Relationship Id="rId13" Type="http://schemas.openxmlformats.org/officeDocument/2006/relationships/hyperlink" Target="mailto:hamlerana23@gmail.com" TargetMode="External"/><Relationship Id="rId18" Type="http://schemas.openxmlformats.org/officeDocument/2006/relationships/hyperlink" Target="mailto:klavdija1805@gmail.com" TargetMode="External"/><Relationship Id="rId26" Type="http://schemas.openxmlformats.org/officeDocument/2006/relationships/hyperlink" Target="mailto:rok.vogrin89@gmail.com" TargetMode="External"/><Relationship Id="rId3" Type="http://schemas.openxmlformats.org/officeDocument/2006/relationships/hyperlink" Target="mailto:gregor.znidaric@gmail.com" TargetMode="External"/><Relationship Id="rId21" Type="http://schemas.openxmlformats.org/officeDocument/2006/relationships/hyperlink" Target="mailto:ks-gornjaradgona@telemach.net" TargetMode="External"/><Relationship Id="rId7" Type="http://schemas.openxmlformats.org/officeDocument/2006/relationships/hyperlink" Target="mailto:simona.elbl@gmail.com" TargetMode="External"/><Relationship Id="rId12" Type="http://schemas.openxmlformats.org/officeDocument/2006/relationships/hyperlink" Target="mailto:brackodamjan@gmail.com" TargetMode="External"/><Relationship Id="rId17" Type="http://schemas.openxmlformats.org/officeDocument/2006/relationships/hyperlink" Target="mailto:vika.jursic@gmail.com" TargetMode="External"/><Relationship Id="rId25" Type="http://schemas.openxmlformats.org/officeDocument/2006/relationships/hyperlink" Target="mailto:anton.tanacek@amis.net" TargetMode="External"/><Relationship Id="rId2" Type="http://schemas.openxmlformats.org/officeDocument/2006/relationships/hyperlink" Target="mailto:hamler.borut@gmail.com" TargetMode="External"/><Relationship Id="rId16" Type="http://schemas.openxmlformats.org/officeDocument/2006/relationships/hyperlink" Target="mailto:natalija.pintaric@telemach.net" TargetMode="External"/><Relationship Id="rId20" Type="http://schemas.openxmlformats.org/officeDocument/2006/relationships/hyperlink" Target="mailto:tomaz.kocbek@telemach.net" TargetMode="External"/><Relationship Id="rId1" Type="http://schemas.openxmlformats.org/officeDocument/2006/relationships/hyperlink" Target="mailto:kozarrobert76@gmail.com" TargetMode="External"/><Relationship Id="rId6" Type="http://schemas.openxmlformats.org/officeDocument/2006/relationships/hyperlink" Target="mailto:sandi.fleisinger@gmail.com" TargetMode="External"/><Relationship Id="rId11" Type="http://schemas.openxmlformats.org/officeDocument/2006/relationships/hyperlink" Target="mailto:brackodamjan@gmail.com" TargetMode="External"/><Relationship Id="rId24" Type="http://schemas.openxmlformats.org/officeDocument/2006/relationships/hyperlink" Target="mailto:info@snk-radgona.si" TargetMode="External"/><Relationship Id="rId5" Type="http://schemas.openxmlformats.org/officeDocument/2006/relationships/hyperlink" Target="mailto:marijakoler@gmail.com" TargetMode="External"/><Relationship Id="rId15" Type="http://schemas.openxmlformats.org/officeDocument/2006/relationships/hyperlink" Target="mailto:branko.krizan@telemach.net" TargetMode="External"/><Relationship Id="rId23" Type="http://schemas.openxmlformats.org/officeDocument/2006/relationships/hyperlink" Target="mailto:tenisradgona@gmail.com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mailto:mark.fasalek@gmail.com" TargetMode="External"/><Relationship Id="rId19" Type="http://schemas.openxmlformats.org/officeDocument/2006/relationships/hyperlink" Target="mailto:franc.sutja@gmail.com" TargetMode="External"/><Relationship Id="rId4" Type="http://schemas.openxmlformats.org/officeDocument/2006/relationships/hyperlink" Target="mailto:frasemil15@gmail.com" TargetMode="External"/><Relationship Id="rId9" Type="http://schemas.openxmlformats.org/officeDocument/2006/relationships/hyperlink" Target="mailto:natasa.uros.grabar@gmail.com" TargetMode="External"/><Relationship Id="rId14" Type="http://schemas.openxmlformats.org/officeDocument/2006/relationships/hyperlink" Target="mailto:jerneja.jancar@gmail.com" TargetMode="External"/><Relationship Id="rId22" Type="http://schemas.openxmlformats.org/officeDocument/2006/relationships/hyperlink" Target="mailto:cvetlicarna.velcl@gmail.com" TargetMode="External"/><Relationship Id="rId27" Type="http://schemas.openxmlformats.org/officeDocument/2006/relationships/hyperlink" Target="mailto:matejamlinaric78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nd.fujs@gmail.com" TargetMode="External"/><Relationship Id="rId13" Type="http://schemas.openxmlformats.org/officeDocument/2006/relationships/hyperlink" Target="mailto:hamlerana23@gmail.com" TargetMode="External"/><Relationship Id="rId18" Type="http://schemas.openxmlformats.org/officeDocument/2006/relationships/hyperlink" Target="mailto:klavdija1805@gmail.com" TargetMode="External"/><Relationship Id="rId26" Type="http://schemas.openxmlformats.org/officeDocument/2006/relationships/hyperlink" Target="mailto:rok.vogrin89@gmail.com" TargetMode="External"/><Relationship Id="rId3" Type="http://schemas.openxmlformats.org/officeDocument/2006/relationships/hyperlink" Target="mailto:gregor.znidaric@gmail.com" TargetMode="External"/><Relationship Id="rId21" Type="http://schemas.openxmlformats.org/officeDocument/2006/relationships/hyperlink" Target="mailto:ks-gornjaradgona@telemach.net" TargetMode="External"/><Relationship Id="rId34" Type="http://schemas.openxmlformats.org/officeDocument/2006/relationships/hyperlink" Target="mailto:robert.i.lazar@gmail.com" TargetMode="External"/><Relationship Id="rId7" Type="http://schemas.openxmlformats.org/officeDocument/2006/relationships/hyperlink" Target="mailto:simona.elbl@gmail.com" TargetMode="External"/><Relationship Id="rId12" Type="http://schemas.openxmlformats.org/officeDocument/2006/relationships/hyperlink" Target="mailto:brackodamjan@gmail.com" TargetMode="External"/><Relationship Id="rId17" Type="http://schemas.openxmlformats.org/officeDocument/2006/relationships/hyperlink" Target="mailto:vika.jursic@gmail.com" TargetMode="External"/><Relationship Id="rId25" Type="http://schemas.openxmlformats.org/officeDocument/2006/relationships/hyperlink" Target="mailto:anton.tanacek@amis.net" TargetMode="External"/><Relationship Id="rId33" Type="http://schemas.openxmlformats.org/officeDocument/2006/relationships/hyperlink" Target="mailto:helena.dirnbek@siol.net" TargetMode="External"/><Relationship Id="rId2" Type="http://schemas.openxmlformats.org/officeDocument/2006/relationships/hyperlink" Target="mailto:hamler.borut@gmail.com" TargetMode="External"/><Relationship Id="rId16" Type="http://schemas.openxmlformats.org/officeDocument/2006/relationships/hyperlink" Target="mailto:natalija.pintaric@telemach.net" TargetMode="External"/><Relationship Id="rId20" Type="http://schemas.openxmlformats.org/officeDocument/2006/relationships/hyperlink" Target="mailto:tomaz.kocbek@telemach.net" TargetMode="External"/><Relationship Id="rId29" Type="http://schemas.openxmlformats.org/officeDocument/2006/relationships/hyperlink" Target="mailto:valner.mitja.w@gmail.com" TargetMode="External"/><Relationship Id="rId1" Type="http://schemas.openxmlformats.org/officeDocument/2006/relationships/hyperlink" Target="mailto:kozarrobert76@gmail.com" TargetMode="External"/><Relationship Id="rId6" Type="http://schemas.openxmlformats.org/officeDocument/2006/relationships/hyperlink" Target="mailto:sandi.fleisinger@gmail.com" TargetMode="External"/><Relationship Id="rId11" Type="http://schemas.openxmlformats.org/officeDocument/2006/relationships/hyperlink" Target="mailto:brackodamjan@gmail.com" TargetMode="External"/><Relationship Id="rId24" Type="http://schemas.openxmlformats.org/officeDocument/2006/relationships/hyperlink" Target="mailto:info@snk-radgona.si" TargetMode="External"/><Relationship Id="rId32" Type="http://schemas.openxmlformats.org/officeDocument/2006/relationships/hyperlink" Target="mailto:janez.vajs@amis.net" TargetMode="External"/><Relationship Id="rId5" Type="http://schemas.openxmlformats.org/officeDocument/2006/relationships/hyperlink" Target="mailto:marijakoler@gmail.com" TargetMode="External"/><Relationship Id="rId15" Type="http://schemas.openxmlformats.org/officeDocument/2006/relationships/hyperlink" Target="mailto:branko.krizan@telemach.net" TargetMode="External"/><Relationship Id="rId23" Type="http://schemas.openxmlformats.org/officeDocument/2006/relationships/hyperlink" Target="mailto:tenisradgona@gmail.com" TargetMode="External"/><Relationship Id="rId28" Type="http://schemas.openxmlformats.org/officeDocument/2006/relationships/hyperlink" Target="mailto:matej.karlo@hotmail.com" TargetMode="External"/><Relationship Id="rId36" Type="http://schemas.openxmlformats.org/officeDocument/2006/relationships/printerSettings" Target="../printerSettings/printerSettings6.bin"/><Relationship Id="rId10" Type="http://schemas.openxmlformats.org/officeDocument/2006/relationships/hyperlink" Target="mailto:mark.fasalek@gmail.com" TargetMode="External"/><Relationship Id="rId19" Type="http://schemas.openxmlformats.org/officeDocument/2006/relationships/hyperlink" Target="mailto:franc.sutja@gmail.com" TargetMode="External"/><Relationship Id="rId31" Type="http://schemas.openxmlformats.org/officeDocument/2006/relationships/hyperlink" Target="mailto:smrke.ivica@gmail.com" TargetMode="External"/><Relationship Id="rId4" Type="http://schemas.openxmlformats.org/officeDocument/2006/relationships/hyperlink" Target="mailto:frasemil15@gmail.com" TargetMode="External"/><Relationship Id="rId9" Type="http://schemas.openxmlformats.org/officeDocument/2006/relationships/hyperlink" Target="mailto:natasa.uros.grabar@gmail.com" TargetMode="External"/><Relationship Id="rId14" Type="http://schemas.openxmlformats.org/officeDocument/2006/relationships/hyperlink" Target="mailto:jerneja.jancar@gmail.com" TargetMode="External"/><Relationship Id="rId22" Type="http://schemas.openxmlformats.org/officeDocument/2006/relationships/hyperlink" Target="mailto:cvetlicarna.velcl@gmail.com" TargetMode="External"/><Relationship Id="rId27" Type="http://schemas.openxmlformats.org/officeDocument/2006/relationships/hyperlink" Target="mailto:matejamlinaric78@gmail.com" TargetMode="External"/><Relationship Id="rId30" Type="http://schemas.openxmlformats.org/officeDocument/2006/relationships/hyperlink" Target="mailto:joze.tomazic3@gmail.com" TargetMode="External"/><Relationship Id="rId35" Type="http://schemas.openxmlformats.org/officeDocument/2006/relationships/hyperlink" Target="mailto:trsten.anton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imona.danko@gmail.com" TargetMode="External"/><Relationship Id="rId2" Type="http://schemas.openxmlformats.org/officeDocument/2006/relationships/hyperlink" Target="mailto:ttjasika@gmail.com" TargetMode="External"/><Relationship Id="rId1" Type="http://schemas.openxmlformats.org/officeDocument/2006/relationships/hyperlink" Target="mailto:marjanarozman23@gmail.com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A2" workbookViewId="0">
      <selection activeCell="C3" sqref="C3"/>
    </sheetView>
  </sheetViews>
  <sheetFormatPr defaultRowHeight="12.75" x14ac:dyDescent="0.2"/>
  <cols>
    <col min="1" max="1" width="2.7109375" customWidth="1"/>
    <col min="2" max="2" width="4.140625" customWidth="1"/>
    <col min="3" max="3" width="15.140625" customWidth="1"/>
    <col min="4" max="4" width="10.140625" customWidth="1"/>
    <col min="5" max="5" width="11.28515625" customWidth="1"/>
    <col min="6" max="6" width="13.28515625" customWidth="1"/>
    <col min="7" max="7" width="9.5703125" customWidth="1"/>
    <col min="8" max="8" width="9.7109375" customWidth="1"/>
    <col min="9" max="9" width="9.85546875" bestFit="1" customWidth="1"/>
    <col min="10" max="11" width="10.42578125" customWidth="1"/>
    <col min="12" max="12" width="10.7109375" customWidth="1"/>
    <col min="13" max="13" width="8.5703125" customWidth="1"/>
  </cols>
  <sheetData>
    <row r="1" spans="1:17" hidden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7" x14ac:dyDescent="0.2">
      <c r="A2" s="21"/>
      <c r="B2" s="54"/>
      <c r="C2" s="68" t="s">
        <v>547</v>
      </c>
      <c r="D2" s="68"/>
      <c r="E2" s="54"/>
      <c r="F2" s="61"/>
      <c r="G2" s="61"/>
      <c r="H2" s="61"/>
      <c r="I2" s="61"/>
      <c r="J2" s="54"/>
      <c r="K2" s="54"/>
      <c r="L2" s="54"/>
      <c r="M2" s="54"/>
    </row>
    <row r="3" spans="1:17" x14ac:dyDescent="0.2">
      <c r="A3" s="21"/>
      <c r="B3" s="54"/>
      <c r="C3" s="68"/>
      <c r="D3" s="212" t="s">
        <v>0</v>
      </c>
      <c r="E3" s="213"/>
      <c r="F3" s="213"/>
      <c r="G3" s="213"/>
      <c r="H3" s="213"/>
      <c r="I3" s="213"/>
      <c r="J3" s="213"/>
      <c r="K3" s="213"/>
      <c r="L3" s="213"/>
      <c r="M3" s="182" t="s">
        <v>1</v>
      </c>
    </row>
    <row r="4" spans="1:17" ht="12.75" customHeight="1" x14ac:dyDescent="0.2">
      <c r="A4" s="21"/>
      <c r="B4" s="214" t="s">
        <v>2</v>
      </c>
      <c r="C4" s="215" t="s">
        <v>3</v>
      </c>
      <c r="D4" s="217" t="s">
        <v>174</v>
      </c>
      <c r="E4" s="217"/>
      <c r="F4" s="217"/>
      <c r="G4" s="217"/>
      <c r="H4" s="217"/>
      <c r="I4" s="218"/>
      <c r="J4" s="219" t="s">
        <v>511</v>
      </c>
      <c r="K4" s="201"/>
      <c r="L4" s="220" t="s">
        <v>4</v>
      </c>
      <c r="M4" s="210"/>
    </row>
    <row r="5" spans="1:17" ht="87.75" customHeight="1" x14ac:dyDescent="0.2">
      <c r="A5" s="21"/>
      <c r="B5" s="211"/>
      <c r="C5" s="216"/>
      <c r="D5" s="67" t="s">
        <v>194</v>
      </c>
      <c r="E5" s="67" t="s">
        <v>195</v>
      </c>
      <c r="F5" s="67" t="s">
        <v>196</v>
      </c>
      <c r="G5" s="67" t="s">
        <v>197</v>
      </c>
      <c r="H5" s="67" t="s">
        <v>175</v>
      </c>
      <c r="I5" s="67" t="s">
        <v>176</v>
      </c>
      <c r="J5" s="219"/>
      <c r="K5" s="202" t="s">
        <v>541</v>
      </c>
      <c r="L5" s="221"/>
      <c r="M5" s="211"/>
    </row>
    <row r="6" spans="1:17" x14ac:dyDescent="0.2">
      <c r="A6" s="21"/>
      <c r="B6" s="181"/>
      <c r="C6" s="181"/>
      <c r="D6" s="69">
        <v>1</v>
      </c>
      <c r="E6" s="69">
        <v>2</v>
      </c>
      <c r="F6" s="69">
        <v>3</v>
      </c>
      <c r="G6" s="69" t="s">
        <v>198</v>
      </c>
      <c r="H6" s="69">
        <v>4</v>
      </c>
      <c r="I6" s="70">
        <v>5</v>
      </c>
      <c r="J6" s="66">
        <v>6</v>
      </c>
      <c r="K6" s="66"/>
      <c r="L6" s="183">
        <v>8</v>
      </c>
      <c r="M6" s="41"/>
    </row>
    <row r="7" spans="1:17" x14ac:dyDescent="0.2">
      <c r="A7" s="21"/>
      <c r="B7" s="181"/>
      <c r="C7" s="181"/>
      <c r="D7" s="71" t="s">
        <v>9</v>
      </c>
      <c r="E7" s="93"/>
      <c r="F7" s="71"/>
      <c r="G7" s="71"/>
      <c r="H7" s="72"/>
      <c r="I7" s="73"/>
      <c r="J7" s="41"/>
      <c r="K7" s="41"/>
      <c r="L7" s="55" t="s">
        <v>10</v>
      </c>
      <c r="M7" s="74"/>
    </row>
    <row r="8" spans="1:17" x14ac:dyDescent="0.2">
      <c r="A8" s="21"/>
      <c r="B8" s="41"/>
      <c r="C8" s="41" t="s">
        <v>11</v>
      </c>
      <c r="D8" s="65">
        <v>2068</v>
      </c>
      <c r="E8" s="94">
        <v>2068</v>
      </c>
      <c r="F8" s="65">
        <v>0</v>
      </c>
      <c r="G8" s="65"/>
      <c r="H8" s="65">
        <v>0</v>
      </c>
      <c r="I8" s="75">
        <v>0</v>
      </c>
      <c r="J8" s="75">
        <v>0</v>
      </c>
      <c r="K8" s="75"/>
      <c r="L8" s="65">
        <f>D8-I8+J8+K8</f>
        <v>2068</v>
      </c>
      <c r="M8" s="76">
        <v>5</v>
      </c>
    </row>
    <row r="9" spans="1:17" x14ac:dyDescent="0.2">
      <c r="A9" s="21"/>
      <c r="B9" s="41"/>
      <c r="C9" s="41" t="s">
        <v>12</v>
      </c>
      <c r="D9" s="65">
        <f t="shared" ref="D9:D40" si="0">E9+F9+G9+H9</f>
        <v>35297</v>
      </c>
      <c r="E9" s="94">
        <v>29254</v>
      </c>
      <c r="F9" s="65">
        <v>3206</v>
      </c>
      <c r="G9" s="65">
        <v>2713</v>
      </c>
      <c r="H9" s="65">
        <v>124</v>
      </c>
      <c r="I9" s="75">
        <v>3060</v>
      </c>
      <c r="J9" s="77">
        <v>2047.5</v>
      </c>
      <c r="K9" s="77"/>
      <c r="L9" s="65">
        <f t="shared" ref="L9:L41" si="1">D9-I9+J9+K9</f>
        <v>34284.5</v>
      </c>
      <c r="M9" s="76">
        <v>15</v>
      </c>
    </row>
    <row r="10" spans="1:17" x14ac:dyDescent="0.2">
      <c r="A10" s="21"/>
      <c r="B10" s="41"/>
      <c r="C10" s="41" t="s">
        <v>13</v>
      </c>
      <c r="D10" s="65">
        <f t="shared" si="0"/>
        <v>203698</v>
      </c>
      <c r="E10" s="94">
        <v>127846</v>
      </c>
      <c r="F10" s="65">
        <v>56583</v>
      </c>
      <c r="G10" s="65">
        <v>0</v>
      </c>
      <c r="H10" s="65">
        <v>19269</v>
      </c>
      <c r="I10" s="75">
        <v>5768</v>
      </c>
      <c r="J10" s="75">
        <v>2219</v>
      </c>
      <c r="K10" s="75">
        <v>2557</v>
      </c>
      <c r="L10" s="65">
        <f t="shared" si="1"/>
        <v>202706</v>
      </c>
      <c r="M10" s="76">
        <v>16</v>
      </c>
      <c r="Q10" s="36"/>
    </row>
    <row r="11" spans="1:17" x14ac:dyDescent="0.2">
      <c r="A11" s="21"/>
      <c r="B11" s="41"/>
      <c r="C11" s="41" t="s">
        <v>14</v>
      </c>
      <c r="D11" s="65">
        <f t="shared" si="0"/>
        <v>0</v>
      </c>
      <c r="E11" s="94"/>
      <c r="F11" s="65">
        <v>0</v>
      </c>
      <c r="G11" s="65">
        <v>0</v>
      </c>
      <c r="H11" s="65">
        <v>0</v>
      </c>
      <c r="I11" s="75">
        <v>0</v>
      </c>
      <c r="J11" s="75">
        <v>0</v>
      </c>
      <c r="K11" s="75"/>
      <c r="L11" s="65">
        <f t="shared" si="1"/>
        <v>0</v>
      </c>
      <c r="M11" s="76">
        <v>74</v>
      </c>
    </row>
    <row r="12" spans="1:17" x14ac:dyDescent="0.2">
      <c r="A12" s="21"/>
      <c r="B12" s="41"/>
      <c r="C12" s="41" t="s">
        <v>15</v>
      </c>
      <c r="D12" s="65">
        <f t="shared" si="0"/>
        <v>6406</v>
      </c>
      <c r="E12" s="94">
        <v>6390</v>
      </c>
      <c r="F12" s="65">
        <v>0</v>
      </c>
      <c r="G12" s="65">
        <v>0</v>
      </c>
      <c r="H12" s="65">
        <v>16</v>
      </c>
      <c r="I12" s="75">
        <v>455</v>
      </c>
      <c r="J12" s="75">
        <v>0</v>
      </c>
      <c r="K12" s="75"/>
      <c r="L12" s="65">
        <f t="shared" si="1"/>
        <v>5951</v>
      </c>
      <c r="M12" s="76">
        <v>7</v>
      </c>
    </row>
    <row r="13" spans="1:17" x14ac:dyDescent="0.2">
      <c r="A13" s="21"/>
      <c r="B13" s="41"/>
      <c r="C13" s="41" t="s">
        <v>16</v>
      </c>
      <c r="D13" s="65">
        <f t="shared" si="0"/>
        <v>0</v>
      </c>
      <c r="E13" s="94"/>
      <c r="F13" s="65">
        <v>0</v>
      </c>
      <c r="G13" s="65">
        <v>0</v>
      </c>
      <c r="H13" s="65">
        <v>0</v>
      </c>
      <c r="I13" s="75">
        <v>0</v>
      </c>
      <c r="J13" s="75">
        <v>0</v>
      </c>
      <c r="K13" s="75"/>
      <c r="L13" s="65">
        <f t="shared" si="1"/>
        <v>0</v>
      </c>
      <c r="M13" s="76">
        <v>61</v>
      </c>
    </row>
    <row r="14" spans="1:17" x14ac:dyDescent="0.2">
      <c r="A14" s="21"/>
      <c r="B14" s="41"/>
      <c r="C14" s="41" t="s">
        <v>17</v>
      </c>
      <c r="D14" s="65">
        <f t="shared" si="0"/>
        <v>4125</v>
      </c>
      <c r="E14" s="94">
        <v>2235</v>
      </c>
      <c r="F14" s="65">
        <v>0</v>
      </c>
      <c r="G14" s="65">
        <v>1885</v>
      </c>
      <c r="H14" s="65">
        <v>5</v>
      </c>
      <c r="I14" s="75">
        <v>1885</v>
      </c>
      <c r="J14" s="75">
        <v>0</v>
      </c>
      <c r="K14" s="75"/>
      <c r="L14" s="65">
        <f t="shared" si="1"/>
        <v>2240</v>
      </c>
      <c r="M14" s="76">
        <v>29</v>
      </c>
    </row>
    <row r="15" spans="1:17" x14ac:dyDescent="0.2">
      <c r="A15" s="21"/>
      <c r="B15" s="41"/>
      <c r="C15" s="41" t="s">
        <v>18</v>
      </c>
      <c r="D15" s="65">
        <f t="shared" si="0"/>
        <v>6486</v>
      </c>
      <c r="E15" s="94">
        <v>6317</v>
      </c>
      <c r="F15" s="65">
        <v>0</v>
      </c>
      <c r="G15" s="65">
        <v>169</v>
      </c>
      <c r="H15" s="65">
        <v>0</v>
      </c>
      <c r="I15" s="75">
        <v>169</v>
      </c>
      <c r="J15" s="75">
        <v>0</v>
      </c>
      <c r="K15" s="75"/>
      <c r="L15" s="65">
        <f t="shared" si="1"/>
        <v>6317</v>
      </c>
      <c r="M15" s="76">
        <v>13</v>
      </c>
    </row>
    <row r="16" spans="1:17" x14ac:dyDescent="0.2">
      <c r="A16" s="21"/>
      <c r="B16" s="41"/>
      <c r="C16" s="41" t="s">
        <v>19</v>
      </c>
      <c r="D16" s="65">
        <f t="shared" si="0"/>
        <v>0</v>
      </c>
      <c r="E16" s="94"/>
      <c r="F16" s="65">
        <v>0</v>
      </c>
      <c r="G16" s="65">
        <v>0</v>
      </c>
      <c r="H16" s="65">
        <v>0</v>
      </c>
      <c r="I16" s="75">
        <v>0</v>
      </c>
      <c r="J16" s="75">
        <v>3402.95</v>
      </c>
      <c r="K16" s="75"/>
      <c r="L16" s="65">
        <f t="shared" si="1"/>
        <v>3402.95</v>
      </c>
      <c r="M16" s="76">
        <v>31</v>
      </c>
    </row>
    <row r="17" spans="1:13" x14ac:dyDescent="0.2">
      <c r="A17" s="21"/>
      <c r="B17" s="41"/>
      <c r="C17" s="41" t="s">
        <v>20</v>
      </c>
      <c r="D17" s="65">
        <f t="shared" si="0"/>
        <v>4624</v>
      </c>
      <c r="E17" s="94">
        <v>2222</v>
      </c>
      <c r="F17" s="65">
        <v>163</v>
      </c>
      <c r="G17" s="65">
        <v>2239</v>
      </c>
      <c r="H17" s="65">
        <v>0</v>
      </c>
      <c r="I17" s="75">
        <v>2402</v>
      </c>
      <c r="J17" s="75">
        <v>0</v>
      </c>
      <c r="K17" s="75"/>
      <c r="L17" s="65">
        <f t="shared" si="1"/>
        <v>2222</v>
      </c>
      <c r="M17" s="76">
        <v>33</v>
      </c>
    </row>
    <row r="18" spans="1:13" x14ac:dyDescent="0.2">
      <c r="A18" s="21"/>
      <c r="B18" s="41"/>
      <c r="C18" s="41" t="s">
        <v>21</v>
      </c>
      <c r="D18" s="65">
        <f t="shared" si="0"/>
        <v>0</v>
      </c>
      <c r="E18" s="94"/>
      <c r="F18" s="65">
        <v>0</v>
      </c>
      <c r="G18" s="65">
        <v>0</v>
      </c>
      <c r="H18" s="65">
        <v>0</v>
      </c>
      <c r="I18" s="75">
        <v>0</v>
      </c>
      <c r="J18" s="75">
        <v>5141.34</v>
      </c>
      <c r="K18" s="75"/>
      <c r="L18" s="65">
        <f t="shared" si="1"/>
        <v>5141.34</v>
      </c>
      <c r="M18" s="76">
        <v>42</v>
      </c>
    </row>
    <row r="19" spans="1:13" x14ac:dyDescent="0.2">
      <c r="A19" s="21"/>
      <c r="B19" s="41"/>
      <c r="C19" s="41" t="s">
        <v>22</v>
      </c>
      <c r="D19" s="65">
        <f t="shared" si="0"/>
        <v>7676</v>
      </c>
      <c r="E19" s="94">
        <v>7254</v>
      </c>
      <c r="F19" s="65">
        <v>396</v>
      </c>
      <c r="G19" s="65">
        <v>0</v>
      </c>
      <c r="H19" s="65">
        <v>26</v>
      </c>
      <c r="I19" s="75">
        <v>26</v>
      </c>
      <c r="J19" s="75">
        <v>0</v>
      </c>
      <c r="K19" s="75"/>
      <c r="L19" s="65">
        <f t="shared" si="1"/>
        <v>7650</v>
      </c>
      <c r="M19" s="76">
        <v>50</v>
      </c>
    </row>
    <row r="20" spans="1:13" x14ac:dyDescent="0.2">
      <c r="A20" s="21"/>
      <c r="B20" s="41"/>
      <c r="C20" s="41" t="s">
        <v>100</v>
      </c>
      <c r="D20" s="65">
        <f t="shared" si="0"/>
        <v>16811</v>
      </c>
      <c r="E20" s="94">
        <v>6581</v>
      </c>
      <c r="F20" s="65">
        <v>8207</v>
      </c>
      <c r="G20" s="65">
        <v>1614</v>
      </c>
      <c r="H20" s="65">
        <v>409</v>
      </c>
      <c r="I20" s="75">
        <v>8563</v>
      </c>
      <c r="J20" s="75">
        <v>0</v>
      </c>
      <c r="K20" s="75"/>
      <c r="L20" s="65">
        <f t="shared" si="1"/>
        <v>8248</v>
      </c>
      <c r="M20" s="76">
        <v>1</v>
      </c>
    </row>
    <row r="21" spans="1:13" x14ac:dyDescent="0.2">
      <c r="A21" s="21"/>
      <c r="B21" s="41"/>
      <c r="C21" s="41" t="s">
        <v>23</v>
      </c>
      <c r="D21" s="65">
        <f t="shared" si="0"/>
        <v>0</v>
      </c>
      <c r="E21" s="94"/>
      <c r="F21" s="65">
        <v>0</v>
      </c>
      <c r="G21" s="65">
        <v>0</v>
      </c>
      <c r="H21" s="65">
        <v>0</v>
      </c>
      <c r="I21" s="75">
        <v>0</v>
      </c>
      <c r="J21" s="78">
        <v>16433.650000000001</v>
      </c>
      <c r="K21" s="78"/>
      <c r="L21" s="65">
        <f t="shared" si="1"/>
        <v>16433.650000000001</v>
      </c>
      <c r="M21" s="76">
        <v>42</v>
      </c>
    </row>
    <row r="22" spans="1:13" x14ac:dyDescent="0.2">
      <c r="A22" s="21"/>
      <c r="B22" s="41"/>
      <c r="C22" s="41" t="s">
        <v>24</v>
      </c>
      <c r="D22" s="65">
        <f t="shared" si="0"/>
        <v>7212</v>
      </c>
      <c r="E22" s="94">
        <v>7114</v>
      </c>
      <c r="F22" s="65">
        <v>98</v>
      </c>
      <c r="G22" s="65">
        <v>0</v>
      </c>
      <c r="H22" s="65">
        <v>0</v>
      </c>
      <c r="I22" s="75">
        <v>0</v>
      </c>
      <c r="J22" s="75">
        <v>0</v>
      </c>
      <c r="K22" s="75"/>
      <c r="L22" s="65">
        <f t="shared" si="1"/>
        <v>7212</v>
      </c>
      <c r="M22" s="76">
        <v>4</v>
      </c>
    </row>
    <row r="23" spans="1:13" x14ac:dyDescent="0.2">
      <c r="A23" s="21"/>
      <c r="B23" s="41"/>
      <c r="C23" s="41" t="s">
        <v>25</v>
      </c>
      <c r="D23" s="65">
        <f t="shared" si="0"/>
        <v>9573</v>
      </c>
      <c r="E23" s="94">
        <v>8583</v>
      </c>
      <c r="F23" s="65">
        <v>0</v>
      </c>
      <c r="G23" s="65">
        <v>979</v>
      </c>
      <c r="H23" s="65">
        <v>11</v>
      </c>
      <c r="I23" s="75">
        <v>979</v>
      </c>
      <c r="J23" s="75">
        <v>393</v>
      </c>
      <c r="K23" s="75"/>
      <c r="L23" s="65">
        <f t="shared" si="1"/>
        <v>8987</v>
      </c>
      <c r="M23" s="76">
        <v>4</v>
      </c>
    </row>
    <row r="24" spans="1:13" x14ac:dyDescent="0.2">
      <c r="A24" s="21"/>
      <c r="B24" s="41"/>
      <c r="C24" s="41" t="s">
        <v>26</v>
      </c>
      <c r="D24" s="65">
        <f t="shared" si="0"/>
        <v>3322</v>
      </c>
      <c r="E24" s="94">
        <v>3317</v>
      </c>
      <c r="F24" s="65">
        <v>0</v>
      </c>
      <c r="G24" s="65">
        <v>0</v>
      </c>
      <c r="H24" s="65">
        <v>5</v>
      </c>
      <c r="I24" s="75">
        <v>0</v>
      </c>
      <c r="J24" s="75">
        <v>0</v>
      </c>
      <c r="K24" s="75"/>
      <c r="L24" s="65">
        <f t="shared" si="1"/>
        <v>3322</v>
      </c>
      <c r="M24" s="76">
        <v>13</v>
      </c>
    </row>
    <row r="25" spans="1:13" x14ac:dyDescent="0.2">
      <c r="A25" s="21"/>
      <c r="B25" s="41"/>
      <c r="C25" s="41" t="s">
        <v>27</v>
      </c>
      <c r="D25" s="65">
        <f t="shared" si="0"/>
        <v>5899</v>
      </c>
      <c r="E25" s="94">
        <v>3731</v>
      </c>
      <c r="F25" s="65">
        <v>0</v>
      </c>
      <c r="G25" s="65">
        <v>2168</v>
      </c>
      <c r="H25" s="65">
        <v>0</v>
      </c>
      <c r="I25" s="75">
        <v>2168</v>
      </c>
      <c r="J25" s="75">
        <v>0</v>
      </c>
      <c r="K25" s="75"/>
      <c r="L25" s="65">
        <f t="shared" si="1"/>
        <v>3731</v>
      </c>
      <c r="M25" s="76">
        <v>16</v>
      </c>
    </row>
    <row r="26" spans="1:13" x14ac:dyDescent="0.2">
      <c r="A26" s="21"/>
      <c r="B26" s="41"/>
      <c r="C26" s="41" t="s">
        <v>28</v>
      </c>
      <c r="D26" s="65">
        <f t="shared" si="0"/>
        <v>6627</v>
      </c>
      <c r="E26" s="94">
        <v>5059</v>
      </c>
      <c r="F26" s="65">
        <v>771</v>
      </c>
      <c r="G26" s="65">
        <v>797</v>
      </c>
      <c r="H26" s="65">
        <v>0</v>
      </c>
      <c r="I26" s="75">
        <v>797</v>
      </c>
      <c r="J26" s="75">
        <v>0</v>
      </c>
      <c r="K26" s="75"/>
      <c r="L26" s="65">
        <f t="shared" si="1"/>
        <v>5830</v>
      </c>
      <c r="M26" s="76">
        <v>22</v>
      </c>
    </row>
    <row r="27" spans="1:13" x14ac:dyDescent="0.2">
      <c r="A27" s="21"/>
      <c r="B27" s="41"/>
      <c r="C27" s="41" t="s">
        <v>29</v>
      </c>
      <c r="D27" s="65">
        <f t="shared" si="0"/>
        <v>6214</v>
      </c>
      <c r="E27" s="94">
        <v>4587</v>
      </c>
      <c r="F27" s="65">
        <v>1623</v>
      </c>
      <c r="G27" s="65">
        <v>0</v>
      </c>
      <c r="H27" s="65">
        <v>4</v>
      </c>
      <c r="I27" s="75">
        <v>1360</v>
      </c>
      <c r="J27" s="75">
        <v>1620</v>
      </c>
      <c r="K27" s="75"/>
      <c r="L27" s="65">
        <f t="shared" si="1"/>
        <v>6474</v>
      </c>
      <c r="M27" s="76">
        <v>0</v>
      </c>
    </row>
    <row r="28" spans="1:13" x14ac:dyDescent="0.2">
      <c r="A28" s="21"/>
      <c r="B28" s="41"/>
      <c r="C28" s="41" t="s">
        <v>30</v>
      </c>
      <c r="D28" s="65">
        <f t="shared" si="0"/>
        <v>12040</v>
      </c>
      <c r="E28" s="94">
        <v>11352</v>
      </c>
      <c r="F28" s="65">
        <v>0</v>
      </c>
      <c r="G28" s="65">
        <v>688</v>
      </c>
      <c r="H28" s="65">
        <v>0</v>
      </c>
      <c r="I28" s="75">
        <v>952</v>
      </c>
      <c r="J28" s="75">
        <v>0</v>
      </c>
      <c r="K28" s="75"/>
      <c r="L28" s="65">
        <f t="shared" si="1"/>
        <v>11088</v>
      </c>
      <c r="M28" s="76">
        <v>67</v>
      </c>
    </row>
    <row r="29" spans="1:13" x14ac:dyDescent="0.2">
      <c r="A29" s="21"/>
      <c r="B29" s="41"/>
      <c r="C29" s="41" t="s">
        <v>31</v>
      </c>
      <c r="D29" s="65">
        <f t="shared" si="0"/>
        <v>7195</v>
      </c>
      <c r="E29" s="94">
        <v>6403</v>
      </c>
      <c r="F29" s="98">
        <v>792</v>
      </c>
      <c r="G29" s="98">
        <v>0</v>
      </c>
      <c r="H29" s="65">
        <v>0</v>
      </c>
      <c r="I29" s="75">
        <v>116</v>
      </c>
      <c r="J29" s="75">
        <v>462</v>
      </c>
      <c r="K29" s="75"/>
      <c r="L29" s="65">
        <f t="shared" si="1"/>
        <v>7541</v>
      </c>
      <c r="M29" s="76">
        <v>16</v>
      </c>
    </row>
    <row r="30" spans="1:13" x14ac:dyDescent="0.2">
      <c r="A30" s="21"/>
      <c r="B30" s="41"/>
      <c r="C30" s="41" t="s">
        <v>32</v>
      </c>
      <c r="D30" s="65">
        <f t="shared" si="0"/>
        <v>0</v>
      </c>
      <c r="E30" s="94"/>
      <c r="F30" s="65">
        <v>0</v>
      </c>
      <c r="G30" s="65">
        <v>0</v>
      </c>
      <c r="H30" s="65">
        <v>0</v>
      </c>
      <c r="I30" s="75">
        <v>0</v>
      </c>
      <c r="J30" s="75">
        <v>4917.58</v>
      </c>
      <c r="K30" s="75"/>
      <c r="L30" s="65">
        <f t="shared" si="1"/>
        <v>4917.58</v>
      </c>
      <c r="M30" s="76">
        <v>33</v>
      </c>
    </row>
    <row r="31" spans="1:13" x14ac:dyDescent="0.2">
      <c r="A31" s="21"/>
      <c r="B31" s="41"/>
      <c r="C31" s="41" t="s">
        <v>33</v>
      </c>
      <c r="D31" s="65">
        <f t="shared" si="0"/>
        <v>1693</v>
      </c>
      <c r="E31" s="94">
        <v>1693</v>
      </c>
      <c r="F31" s="65">
        <v>0</v>
      </c>
      <c r="G31" s="65">
        <v>0</v>
      </c>
      <c r="H31" s="65">
        <v>0</v>
      </c>
      <c r="I31" s="75">
        <v>0</v>
      </c>
      <c r="J31" s="75">
        <v>0</v>
      </c>
      <c r="K31" s="75"/>
      <c r="L31" s="65">
        <f t="shared" si="1"/>
        <v>1693</v>
      </c>
      <c r="M31" s="76">
        <v>7</v>
      </c>
    </row>
    <row r="32" spans="1:13" x14ac:dyDescent="0.2">
      <c r="A32" s="21"/>
      <c r="B32" s="41"/>
      <c r="C32" s="41" t="s">
        <v>34</v>
      </c>
      <c r="D32" s="65">
        <f t="shared" si="0"/>
        <v>7981</v>
      </c>
      <c r="E32" s="94">
        <v>4547</v>
      </c>
      <c r="F32" s="65">
        <v>0</v>
      </c>
      <c r="G32" s="65">
        <v>3434</v>
      </c>
      <c r="H32" s="65">
        <v>0</v>
      </c>
      <c r="I32" s="75">
        <v>3713.7</v>
      </c>
      <c r="J32" s="78">
        <v>13176.94</v>
      </c>
      <c r="K32" s="78"/>
      <c r="L32" s="65">
        <f t="shared" si="1"/>
        <v>17444.240000000002</v>
      </c>
      <c r="M32" s="76">
        <v>91</v>
      </c>
    </row>
    <row r="33" spans="1:13" x14ac:dyDescent="0.2">
      <c r="A33" s="21"/>
      <c r="B33" s="41"/>
      <c r="C33" s="41" t="s">
        <v>35</v>
      </c>
      <c r="D33" s="65">
        <f t="shared" si="0"/>
        <v>7542</v>
      </c>
      <c r="E33" s="94">
        <v>2141</v>
      </c>
      <c r="F33" s="65">
        <v>2449</v>
      </c>
      <c r="G33" s="65">
        <v>2951</v>
      </c>
      <c r="H33" s="65">
        <v>1</v>
      </c>
      <c r="I33" s="75">
        <v>2951</v>
      </c>
      <c r="J33" s="75">
        <v>0</v>
      </c>
      <c r="K33" s="75"/>
      <c r="L33" s="65">
        <f t="shared" si="1"/>
        <v>4591</v>
      </c>
      <c r="M33" s="76">
        <v>55</v>
      </c>
    </row>
    <row r="34" spans="1:13" x14ac:dyDescent="0.2">
      <c r="A34" s="21"/>
      <c r="B34" s="41"/>
      <c r="C34" s="41" t="s">
        <v>36</v>
      </c>
      <c r="D34" s="65">
        <f t="shared" si="0"/>
        <v>2249</v>
      </c>
      <c r="E34" s="94">
        <v>2237</v>
      </c>
      <c r="F34" s="65">
        <v>0</v>
      </c>
      <c r="G34" s="65">
        <v>0</v>
      </c>
      <c r="H34" s="65">
        <v>12</v>
      </c>
      <c r="I34" s="75">
        <v>0</v>
      </c>
      <c r="J34" s="75">
        <v>0</v>
      </c>
      <c r="K34" s="75"/>
      <c r="L34" s="65">
        <f t="shared" si="1"/>
        <v>2249</v>
      </c>
      <c r="M34" s="76">
        <v>22</v>
      </c>
    </row>
    <row r="35" spans="1:13" x14ac:dyDescent="0.2">
      <c r="A35" s="21"/>
      <c r="B35" s="41"/>
      <c r="C35" s="41" t="s">
        <v>37</v>
      </c>
      <c r="D35" s="65">
        <f t="shared" si="0"/>
        <v>5179</v>
      </c>
      <c r="E35" s="94">
        <v>5179</v>
      </c>
      <c r="F35" s="65">
        <v>0</v>
      </c>
      <c r="G35" s="65">
        <v>0</v>
      </c>
      <c r="H35" s="65">
        <v>0</v>
      </c>
      <c r="I35" s="75">
        <v>0</v>
      </c>
      <c r="J35" s="75">
        <v>0</v>
      </c>
      <c r="K35" s="75"/>
      <c r="L35" s="65">
        <f t="shared" si="1"/>
        <v>5179</v>
      </c>
      <c r="M35" s="76">
        <v>16</v>
      </c>
    </row>
    <row r="36" spans="1:13" x14ac:dyDescent="0.2">
      <c r="A36" s="21"/>
      <c r="B36" s="41"/>
      <c r="C36" s="41" t="s">
        <v>38</v>
      </c>
      <c r="D36" s="65">
        <f t="shared" si="0"/>
        <v>0</v>
      </c>
      <c r="E36" s="94"/>
      <c r="F36" s="65">
        <v>0</v>
      </c>
      <c r="G36" s="65">
        <v>0</v>
      </c>
      <c r="H36" s="65">
        <v>0</v>
      </c>
      <c r="I36" s="75">
        <v>0</v>
      </c>
      <c r="J36" s="75">
        <v>4932.05</v>
      </c>
      <c r="K36" s="75"/>
      <c r="L36" s="65">
        <f t="shared" si="1"/>
        <v>4932.05</v>
      </c>
      <c r="M36" s="76">
        <v>18</v>
      </c>
    </row>
    <row r="37" spans="1:13" x14ac:dyDescent="0.2">
      <c r="A37" s="21"/>
      <c r="B37" s="41"/>
      <c r="C37" s="41" t="s">
        <v>39</v>
      </c>
      <c r="D37" s="65">
        <f t="shared" si="0"/>
        <v>14661</v>
      </c>
      <c r="E37" s="94">
        <v>9422</v>
      </c>
      <c r="F37" s="65">
        <v>0</v>
      </c>
      <c r="G37" s="65">
        <v>5217</v>
      </c>
      <c r="H37" s="65">
        <v>22</v>
      </c>
      <c r="I37" s="75">
        <v>5342</v>
      </c>
      <c r="J37" s="75">
        <v>157.5</v>
      </c>
      <c r="K37" s="75"/>
      <c r="L37" s="65">
        <f t="shared" si="1"/>
        <v>9476.5</v>
      </c>
      <c r="M37" s="76">
        <v>9</v>
      </c>
    </row>
    <row r="38" spans="1:13" x14ac:dyDescent="0.2">
      <c r="A38" s="21"/>
      <c r="B38" s="41"/>
      <c r="C38" s="79" t="s">
        <v>40</v>
      </c>
      <c r="D38" s="65">
        <f t="shared" si="0"/>
        <v>0</v>
      </c>
      <c r="E38" s="95"/>
      <c r="F38" s="97">
        <v>0</v>
      </c>
      <c r="G38" s="97">
        <v>0</v>
      </c>
      <c r="H38" s="97">
        <v>0</v>
      </c>
      <c r="I38" s="80">
        <v>0</v>
      </c>
      <c r="J38" s="80">
        <v>0</v>
      </c>
      <c r="K38" s="80"/>
      <c r="L38" s="65">
        <f t="shared" si="1"/>
        <v>0</v>
      </c>
      <c r="M38" s="76"/>
    </row>
    <row r="39" spans="1:13" x14ac:dyDescent="0.2">
      <c r="A39" s="21"/>
      <c r="B39" s="41"/>
      <c r="C39" s="79" t="s">
        <v>41</v>
      </c>
      <c r="D39" s="65">
        <f t="shared" si="0"/>
        <v>0</v>
      </c>
      <c r="E39" s="95"/>
      <c r="F39" s="97">
        <v>0</v>
      </c>
      <c r="G39" s="97">
        <v>0</v>
      </c>
      <c r="H39" s="97">
        <v>0</v>
      </c>
      <c r="I39" s="80">
        <v>0</v>
      </c>
      <c r="J39" s="80">
        <v>0</v>
      </c>
      <c r="K39" s="80"/>
      <c r="L39" s="65">
        <f t="shared" si="1"/>
        <v>0</v>
      </c>
      <c r="M39" s="76"/>
    </row>
    <row r="40" spans="1:13" x14ac:dyDescent="0.2">
      <c r="A40" s="21"/>
      <c r="B40" s="41"/>
      <c r="C40" s="79" t="s">
        <v>124</v>
      </c>
      <c r="D40" s="65">
        <f t="shared" si="0"/>
        <v>402</v>
      </c>
      <c r="E40" s="95">
        <v>402</v>
      </c>
      <c r="F40" s="97">
        <v>0</v>
      </c>
      <c r="G40" s="97">
        <v>0</v>
      </c>
      <c r="H40" s="97">
        <v>0</v>
      </c>
      <c r="I40" s="80">
        <v>402</v>
      </c>
      <c r="J40" s="80">
        <v>0</v>
      </c>
      <c r="K40" s="80"/>
      <c r="L40" s="65">
        <f t="shared" si="1"/>
        <v>0</v>
      </c>
      <c r="M40" s="76"/>
    </row>
    <row r="41" spans="1:13" x14ac:dyDescent="0.2">
      <c r="A41" s="21"/>
      <c r="B41" s="41"/>
      <c r="C41" s="79" t="s">
        <v>510</v>
      </c>
      <c r="D41" s="65">
        <f>E41+F41+G41</f>
        <v>20</v>
      </c>
      <c r="E41" s="95">
        <v>20</v>
      </c>
      <c r="F41" s="97"/>
      <c r="G41" s="97">
        <v>0</v>
      </c>
      <c r="H41" s="97">
        <v>0</v>
      </c>
      <c r="I41" s="80">
        <v>20</v>
      </c>
      <c r="J41" s="80">
        <v>0</v>
      </c>
      <c r="K41" s="80"/>
      <c r="L41" s="65">
        <f t="shared" si="1"/>
        <v>0</v>
      </c>
      <c r="M41" s="76"/>
    </row>
    <row r="42" spans="1:13" x14ac:dyDescent="0.2">
      <c r="A42" s="21"/>
      <c r="B42" s="81"/>
      <c r="C42" s="81" t="s">
        <v>5</v>
      </c>
      <c r="D42" s="65">
        <f>SUM(D8:D41)</f>
        <v>385000</v>
      </c>
      <c r="E42" s="96">
        <f>SUM(E8:E41)</f>
        <v>265954</v>
      </c>
      <c r="F42" s="99">
        <f>SUM(F8:F40)</f>
        <v>74288</v>
      </c>
      <c r="G42" s="99">
        <f>SUM(G9:G41)</f>
        <v>24854</v>
      </c>
      <c r="H42" s="99">
        <f>SUM(H9:H41)</f>
        <v>19904</v>
      </c>
      <c r="I42" s="82">
        <f>SUM(I9:I41)</f>
        <v>41128.699999999997</v>
      </c>
      <c r="J42" s="83">
        <f>SUM(J9:J41)</f>
        <v>54903.510000000009</v>
      </c>
      <c r="K42" s="83">
        <f>SUM(K8:K41)</f>
        <v>2557</v>
      </c>
      <c r="L42" s="65">
        <f>SUM(L8:L41)</f>
        <v>401331.81000000006</v>
      </c>
      <c r="M42" s="84">
        <f>SUM(M8:M40)</f>
        <v>812</v>
      </c>
    </row>
    <row r="43" spans="1:13" x14ac:dyDescent="0.2">
      <c r="A43" s="21"/>
      <c r="B43" s="85"/>
      <c r="C43" s="85"/>
      <c r="D43" s="86"/>
      <c r="E43" s="87"/>
      <c r="F43" s="87"/>
      <c r="G43" s="87"/>
      <c r="H43" s="87"/>
      <c r="I43" s="88"/>
      <c r="J43" s="89"/>
      <c r="K43" s="89"/>
      <c r="L43" s="86"/>
      <c r="M43" s="90"/>
    </row>
    <row r="44" spans="1:13" x14ac:dyDescent="0.2">
      <c r="B44" s="8"/>
      <c r="C44" s="8"/>
      <c r="D44" s="9"/>
      <c r="E44" s="10"/>
      <c r="F44" s="10"/>
      <c r="G44" s="10"/>
      <c r="H44" s="10"/>
      <c r="I44" s="11"/>
      <c r="J44" s="12"/>
      <c r="K44" s="12"/>
      <c r="L44" s="13"/>
      <c r="M44" s="14"/>
    </row>
    <row r="45" spans="1:13" x14ac:dyDescent="0.2">
      <c r="C45" s="15"/>
      <c r="F45" s="200"/>
      <c r="L45" s="17"/>
    </row>
    <row r="46" spans="1:13" x14ac:dyDescent="0.2">
      <c r="M46" s="16"/>
    </row>
    <row r="47" spans="1:13" x14ac:dyDescent="0.2">
      <c r="M47" s="17"/>
    </row>
    <row r="48" spans="1:13" x14ac:dyDescent="0.2">
      <c r="M48" s="17"/>
    </row>
    <row r="49" spans="13:13" x14ac:dyDescent="0.2">
      <c r="M49" s="17"/>
    </row>
    <row r="50" spans="13:13" x14ac:dyDescent="0.2">
      <c r="M50" s="17"/>
    </row>
    <row r="51" spans="13:13" x14ac:dyDescent="0.2">
      <c r="M51" s="17"/>
    </row>
    <row r="52" spans="13:13" x14ac:dyDescent="0.2">
      <c r="M52" s="17"/>
    </row>
  </sheetData>
  <mergeCells count="7">
    <mergeCell ref="M4:M5"/>
    <mergeCell ref="D3:L3"/>
    <mergeCell ref="B4:B5"/>
    <mergeCell ref="C4:C5"/>
    <mergeCell ref="D4:I4"/>
    <mergeCell ref="J4:J5"/>
    <mergeCell ref="L4:L5"/>
  </mergeCells>
  <pageMargins left="0.75" right="0.75" top="1" bottom="1" header="0" footer="0"/>
  <pageSetup paperSize="9" scale="7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F9" sqref="F9"/>
    </sheetView>
  </sheetViews>
  <sheetFormatPr defaultRowHeight="12.75" x14ac:dyDescent="0.2"/>
  <cols>
    <col min="2" max="2" width="4.28515625" customWidth="1"/>
    <col min="3" max="3" width="18.42578125" customWidth="1"/>
    <col min="4" max="4" width="10.85546875" customWidth="1"/>
    <col min="5" max="5" width="11" customWidth="1"/>
    <col min="6" max="6" width="12" customWidth="1"/>
    <col min="8" max="8" width="5.7109375" customWidth="1"/>
  </cols>
  <sheetData>
    <row r="1" spans="1:8" x14ac:dyDescent="0.2">
      <c r="A1" s="35"/>
      <c r="B1" s="36"/>
      <c r="C1" s="36"/>
      <c r="D1" s="36"/>
      <c r="E1" s="36"/>
    </row>
    <row r="2" spans="1:8" x14ac:dyDescent="0.2">
      <c r="B2" s="230" t="s">
        <v>2</v>
      </c>
      <c r="C2" s="230" t="s">
        <v>3</v>
      </c>
      <c r="D2" s="232" t="s">
        <v>538</v>
      </c>
      <c r="E2" s="232"/>
      <c r="F2" s="232"/>
      <c r="G2" s="232"/>
      <c r="H2" s="233"/>
    </row>
    <row r="3" spans="1:8" ht="28.5" x14ac:dyDescent="0.2">
      <c r="B3" s="231"/>
      <c r="C3" s="231"/>
      <c r="D3" s="3" t="s">
        <v>5</v>
      </c>
      <c r="E3" s="4" t="s">
        <v>6</v>
      </c>
      <c r="F3" s="4" t="s">
        <v>7</v>
      </c>
      <c r="G3" s="234" t="s">
        <v>8</v>
      </c>
      <c r="H3" s="235"/>
    </row>
    <row r="4" spans="1:8" ht="14.25" x14ac:dyDescent="0.2">
      <c r="B4" s="2"/>
      <c r="C4" s="2"/>
      <c r="D4" s="5">
        <v>1</v>
      </c>
      <c r="E4" s="5">
        <v>2</v>
      </c>
      <c r="F4" s="5">
        <v>3</v>
      </c>
      <c r="G4" s="226">
        <v>4</v>
      </c>
      <c r="H4" s="227"/>
    </row>
    <row r="5" spans="1:8" ht="14.25" x14ac:dyDescent="0.2">
      <c r="B5" s="2"/>
      <c r="C5" s="2"/>
      <c r="D5" s="3" t="s">
        <v>9</v>
      </c>
      <c r="E5" s="3"/>
      <c r="F5" s="3"/>
      <c r="G5" s="228"/>
      <c r="H5" s="229"/>
    </row>
    <row r="6" spans="1:8" x14ac:dyDescent="0.2">
      <c r="B6" s="6">
        <v>1</v>
      </c>
      <c r="C6" s="6" t="s">
        <v>11</v>
      </c>
      <c r="D6" s="18">
        <f t="shared" ref="D6:D23" si="0">SUM(E6+F6+G6)</f>
        <v>0</v>
      </c>
      <c r="E6" s="18">
        <v>0</v>
      </c>
      <c r="F6" s="18">
        <v>0</v>
      </c>
      <c r="G6" s="222">
        <v>0</v>
      </c>
      <c r="H6" s="223"/>
    </row>
    <row r="7" spans="1:8" x14ac:dyDescent="0.2">
      <c r="B7" s="6">
        <v>2</v>
      </c>
      <c r="C7" s="6" t="s">
        <v>12</v>
      </c>
      <c r="D7" s="18">
        <f t="shared" si="0"/>
        <v>25399.25</v>
      </c>
      <c r="E7" s="18">
        <v>22900.25</v>
      </c>
      <c r="F7" s="18">
        <v>2377</v>
      </c>
      <c r="G7" s="222">
        <v>122</v>
      </c>
      <c r="H7" s="223"/>
    </row>
    <row r="8" spans="1:8" x14ac:dyDescent="0.2">
      <c r="B8" s="6">
        <v>3</v>
      </c>
      <c r="C8" s="6" t="s">
        <v>13</v>
      </c>
      <c r="D8" s="18">
        <f t="shared" si="0"/>
        <v>177076.96</v>
      </c>
      <c r="E8" s="18">
        <v>122395.58</v>
      </c>
      <c r="F8" s="18">
        <v>35925.32</v>
      </c>
      <c r="G8" s="222">
        <v>18756.060000000001</v>
      </c>
      <c r="H8" s="223"/>
    </row>
    <row r="9" spans="1:8" x14ac:dyDescent="0.2">
      <c r="B9" s="6">
        <v>4</v>
      </c>
      <c r="C9" s="6" t="s">
        <v>14</v>
      </c>
      <c r="D9" s="18">
        <v>0</v>
      </c>
      <c r="E9" s="18">
        <v>0</v>
      </c>
      <c r="F9" s="18">
        <v>0</v>
      </c>
      <c r="G9" s="225">
        <v>0</v>
      </c>
      <c r="H9" s="223"/>
    </row>
    <row r="10" spans="1:8" x14ac:dyDescent="0.2">
      <c r="B10" s="6">
        <v>5</v>
      </c>
      <c r="C10" s="6" t="s">
        <v>15</v>
      </c>
      <c r="D10" s="18">
        <f t="shared" si="0"/>
        <v>878</v>
      </c>
      <c r="E10" s="18">
        <v>878</v>
      </c>
      <c r="F10" s="18">
        <v>0</v>
      </c>
      <c r="G10" s="222">
        <v>0</v>
      </c>
      <c r="H10" s="223"/>
    </row>
    <row r="11" spans="1:8" x14ac:dyDescent="0.2">
      <c r="B11" s="6">
        <v>6</v>
      </c>
      <c r="C11" s="6" t="s">
        <v>16</v>
      </c>
      <c r="D11" s="18">
        <f t="shared" si="0"/>
        <v>0</v>
      </c>
      <c r="E11" s="18">
        <v>0</v>
      </c>
      <c r="F11" s="18">
        <v>0</v>
      </c>
      <c r="G11" s="222">
        <v>0</v>
      </c>
      <c r="H11" s="223"/>
    </row>
    <row r="12" spans="1:8" x14ac:dyDescent="0.2">
      <c r="B12" s="6">
        <v>7</v>
      </c>
      <c r="C12" s="6" t="s">
        <v>17</v>
      </c>
      <c r="D12" s="18">
        <f t="shared" si="0"/>
        <v>0</v>
      </c>
      <c r="E12" s="18">
        <v>0</v>
      </c>
      <c r="F12" s="18">
        <v>0</v>
      </c>
      <c r="G12" s="222">
        <v>0</v>
      </c>
      <c r="H12" s="223"/>
    </row>
    <row r="13" spans="1:8" x14ac:dyDescent="0.2">
      <c r="B13" s="6">
        <v>8</v>
      </c>
      <c r="C13" s="6" t="s">
        <v>18</v>
      </c>
      <c r="D13" s="18">
        <f t="shared" si="0"/>
        <v>0</v>
      </c>
      <c r="E13" s="18">
        <v>0</v>
      </c>
      <c r="F13" s="18">
        <v>0</v>
      </c>
      <c r="G13" s="222">
        <v>0</v>
      </c>
      <c r="H13" s="223"/>
    </row>
    <row r="14" spans="1:8" x14ac:dyDescent="0.2">
      <c r="B14" s="6">
        <v>9</v>
      </c>
      <c r="C14" s="6" t="s">
        <v>19</v>
      </c>
      <c r="D14" s="18">
        <f t="shared" si="0"/>
        <v>0</v>
      </c>
      <c r="E14" s="18">
        <v>0</v>
      </c>
      <c r="F14" s="18">
        <v>0</v>
      </c>
      <c r="G14" s="222">
        <v>0</v>
      </c>
      <c r="H14" s="223"/>
    </row>
    <row r="15" spans="1:8" x14ac:dyDescent="0.2">
      <c r="B15" s="6">
        <v>10</v>
      </c>
      <c r="C15" s="6" t="s">
        <v>20</v>
      </c>
      <c r="D15" s="18">
        <f t="shared" si="0"/>
        <v>0</v>
      </c>
      <c r="E15" s="18">
        <v>0</v>
      </c>
      <c r="F15" s="18">
        <v>0</v>
      </c>
      <c r="G15" s="222">
        <v>0</v>
      </c>
      <c r="H15" s="223"/>
    </row>
    <row r="16" spans="1:8" x14ac:dyDescent="0.2">
      <c r="B16" s="6">
        <v>11</v>
      </c>
      <c r="C16" s="6" t="s">
        <v>21</v>
      </c>
      <c r="D16" s="18">
        <f t="shared" si="0"/>
        <v>0</v>
      </c>
      <c r="E16" s="18">
        <v>0</v>
      </c>
      <c r="F16" s="18">
        <v>0</v>
      </c>
      <c r="G16" s="222">
        <v>0</v>
      </c>
      <c r="H16" s="223"/>
    </row>
    <row r="17" spans="2:8" x14ac:dyDescent="0.2">
      <c r="B17" s="6">
        <v>12</v>
      </c>
      <c r="C17" s="6" t="s">
        <v>22</v>
      </c>
      <c r="D17" s="18">
        <f t="shared" si="0"/>
        <v>0</v>
      </c>
      <c r="E17" s="18">
        <v>0</v>
      </c>
      <c r="F17" s="18">
        <v>0</v>
      </c>
      <c r="G17" s="222">
        <v>0</v>
      </c>
      <c r="H17" s="223"/>
    </row>
    <row r="18" spans="2:8" x14ac:dyDescent="0.2">
      <c r="B18" s="6">
        <v>13</v>
      </c>
      <c r="C18" s="6" t="s">
        <v>99</v>
      </c>
      <c r="D18" s="18">
        <f t="shared" si="0"/>
        <v>77536.89</v>
      </c>
      <c r="E18" s="18">
        <v>6120.89</v>
      </c>
      <c r="F18" s="18">
        <v>71007</v>
      </c>
      <c r="G18" s="222">
        <v>409</v>
      </c>
      <c r="H18" s="223"/>
    </row>
    <row r="19" spans="2:8" x14ac:dyDescent="0.2">
      <c r="B19" s="6">
        <v>14</v>
      </c>
      <c r="C19" s="6" t="s">
        <v>23</v>
      </c>
      <c r="D19" s="18">
        <f t="shared" si="0"/>
        <v>3747.72</v>
      </c>
      <c r="E19" s="18">
        <v>3549.18</v>
      </c>
      <c r="F19" s="18">
        <v>198.54</v>
      </c>
      <c r="G19" s="222">
        <v>0</v>
      </c>
      <c r="H19" s="223"/>
    </row>
    <row r="20" spans="2:8" x14ac:dyDescent="0.2">
      <c r="B20" s="6">
        <v>15</v>
      </c>
      <c r="C20" s="6" t="s">
        <v>24</v>
      </c>
      <c r="D20" s="18">
        <f t="shared" si="0"/>
        <v>7197.59</v>
      </c>
      <c r="E20" s="18">
        <v>5804.52</v>
      </c>
      <c r="F20" s="18">
        <v>98</v>
      </c>
      <c r="G20" s="222">
        <v>1295.07</v>
      </c>
      <c r="H20" s="223"/>
    </row>
    <row r="21" spans="2:8" x14ac:dyDescent="0.2">
      <c r="B21" s="6">
        <v>16</v>
      </c>
      <c r="C21" s="6" t="s">
        <v>25</v>
      </c>
      <c r="D21" s="18">
        <f t="shared" si="0"/>
        <v>0</v>
      </c>
      <c r="E21" s="18">
        <v>0</v>
      </c>
      <c r="F21" s="18">
        <v>0</v>
      </c>
      <c r="G21" s="222">
        <v>0</v>
      </c>
      <c r="H21" s="223"/>
    </row>
    <row r="22" spans="2:8" x14ac:dyDescent="0.2">
      <c r="B22" s="6">
        <v>17</v>
      </c>
      <c r="C22" s="6" t="s">
        <v>26</v>
      </c>
      <c r="D22" s="18">
        <f t="shared" si="0"/>
        <v>0</v>
      </c>
      <c r="E22" s="18">
        <v>0</v>
      </c>
      <c r="F22" s="18">
        <v>0</v>
      </c>
      <c r="G22" s="222">
        <v>0</v>
      </c>
      <c r="H22" s="223"/>
    </row>
    <row r="23" spans="2:8" x14ac:dyDescent="0.2">
      <c r="B23" s="6">
        <v>18</v>
      </c>
      <c r="C23" s="6" t="s">
        <v>27</v>
      </c>
      <c r="D23" s="18">
        <f t="shared" si="0"/>
        <v>0</v>
      </c>
      <c r="E23" s="18">
        <v>0</v>
      </c>
      <c r="F23" s="18">
        <v>0</v>
      </c>
      <c r="G23" s="222">
        <v>0</v>
      </c>
      <c r="H23" s="223"/>
    </row>
    <row r="24" spans="2:8" x14ac:dyDescent="0.2">
      <c r="B24" s="6">
        <v>19</v>
      </c>
      <c r="C24" s="6" t="s">
        <v>28</v>
      </c>
      <c r="D24" s="18">
        <v>0</v>
      </c>
      <c r="E24" s="18">
        <v>0</v>
      </c>
      <c r="F24" s="18">
        <v>0</v>
      </c>
      <c r="G24" s="222">
        <v>0</v>
      </c>
      <c r="H24" s="223"/>
    </row>
    <row r="25" spans="2:8" x14ac:dyDescent="0.2">
      <c r="B25" s="6">
        <v>20</v>
      </c>
      <c r="C25" s="6" t="s">
        <v>29</v>
      </c>
      <c r="D25" s="18">
        <f>SUM(E25+F25+G25)</f>
        <v>11625</v>
      </c>
      <c r="E25" s="18">
        <v>5028</v>
      </c>
      <c r="F25" s="18">
        <v>6597</v>
      </c>
      <c r="G25" s="222">
        <v>0</v>
      </c>
      <c r="H25" s="223"/>
    </row>
    <row r="26" spans="2:8" x14ac:dyDescent="0.2">
      <c r="B26" s="6">
        <v>21</v>
      </c>
      <c r="C26" s="6" t="s">
        <v>30</v>
      </c>
      <c r="D26" s="18">
        <f>SUM(E26+F26+G26)</f>
        <v>0</v>
      </c>
      <c r="E26" s="18">
        <v>0</v>
      </c>
      <c r="F26" s="18">
        <v>0</v>
      </c>
      <c r="G26" s="222">
        <v>0</v>
      </c>
      <c r="H26" s="223"/>
    </row>
    <row r="27" spans="2:8" x14ac:dyDescent="0.2">
      <c r="B27" s="6">
        <v>22</v>
      </c>
      <c r="C27" s="6" t="s">
        <v>31</v>
      </c>
      <c r="D27" s="18">
        <f>SUM(E27+F27+G27)</f>
        <v>0</v>
      </c>
      <c r="E27" s="18">
        <v>0</v>
      </c>
      <c r="F27" s="18">
        <v>0</v>
      </c>
      <c r="G27" s="222">
        <v>0</v>
      </c>
      <c r="H27" s="223"/>
    </row>
    <row r="28" spans="2:8" x14ac:dyDescent="0.2">
      <c r="B28" s="6">
        <v>23</v>
      </c>
      <c r="C28" s="6" t="s">
        <v>32</v>
      </c>
      <c r="D28" s="18">
        <f>SUM(E28+F28+G28)</f>
        <v>0</v>
      </c>
      <c r="E28" s="18">
        <v>0</v>
      </c>
      <c r="F28" s="18">
        <v>0</v>
      </c>
      <c r="G28" s="222">
        <v>0</v>
      </c>
      <c r="H28" s="223"/>
    </row>
    <row r="29" spans="2:8" x14ac:dyDescent="0.2">
      <c r="B29" s="6">
        <v>24</v>
      </c>
      <c r="C29" s="6" t="s">
        <v>33</v>
      </c>
      <c r="D29" s="18">
        <f>SUM(E29+F29+G29)</f>
        <v>0</v>
      </c>
      <c r="E29" s="18">
        <v>0</v>
      </c>
      <c r="F29" s="18">
        <v>0</v>
      </c>
      <c r="G29" s="222">
        <v>0</v>
      </c>
      <c r="H29" s="223"/>
    </row>
    <row r="30" spans="2:8" x14ac:dyDescent="0.2">
      <c r="B30" s="6">
        <v>25</v>
      </c>
      <c r="C30" s="6" t="s">
        <v>34</v>
      </c>
      <c r="D30" s="18">
        <v>0</v>
      </c>
      <c r="E30" s="18">
        <v>0</v>
      </c>
      <c r="F30" s="18">
        <v>0</v>
      </c>
      <c r="G30" s="222">
        <v>0</v>
      </c>
      <c r="H30" s="223"/>
    </row>
    <row r="31" spans="2:8" x14ac:dyDescent="0.2">
      <c r="B31" s="6">
        <v>26</v>
      </c>
      <c r="C31" s="6" t="s">
        <v>35</v>
      </c>
      <c r="D31" s="18">
        <f t="shared" ref="D31:D37" si="1">SUM(E31+F31+G31)</f>
        <v>0</v>
      </c>
      <c r="E31" s="18">
        <v>0</v>
      </c>
      <c r="F31" s="18">
        <v>0</v>
      </c>
      <c r="G31" s="222">
        <v>0</v>
      </c>
      <c r="H31" s="223"/>
    </row>
    <row r="32" spans="2:8" x14ac:dyDescent="0.2">
      <c r="B32" s="6">
        <v>27</v>
      </c>
      <c r="C32" s="6" t="s">
        <v>36</v>
      </c>
      <c r="D32" s="18">
        <f t="shared" si="1"/>
        <v>0</v>
      </c>
      <c r="E32" s="18">
        <v>0</v>
      </c>
      <c r="F32" s="18">
        <v>0</v>
      </c>
      <c r="G32" s="222">
        <v>0</v>
      </c>
      <c r="H32" s="223"/>
    </row>
    <row r="33" spans="2:8" x14ac:dyDescent="0.2">
      <c r="B33" s="6">
        <v>28</v>
      </c>
      <c r="C33" s="6" t="s">
        <v>37</v>
      </c>
      <c r="D33" s="18">
        <f t="shared" si="1"/>
        <v>0</v>
      </c>
      <c r="E33" s="18">
        <v>0</v>
      </c>
      <c r="F33" s="18">
        <v>0</v>
      </c>
      <c r="G33" s="222">
        <v>0</v>
      </c>
      <c r="H33" s="223"/>
    </row>
    <row r="34" spans="2:8" x14ac:dyDescent="0.2">
      <c r="B34" s="6">
        <v>29</v>
      </c>
      <c r="C34" s="6" t="s">
        <v>38</v>
      </c>
      <c r="D34" s="18">
        <f t="shared" si="1"/>
        <v>0</v>
      </c>
      <c r="E34" s="18">
        <v>0</v>
      </c>
      <c r="F34" s="18">
        <v>0</v>
      </c>
      <c r="G34" s="222">
        <v>0</v>
      </c>
      <c r="H34" s="223"/>
    </row>
    <row r="35" spans="2:8" x14ac:dyDescent="0.2">
      <c r="B35" s="6">
        <v>30</v>
      </c>
      <c r="C35" s="6" t="s">
        <v>39</v>
      </c>
      <c r="D35" s="18">
        <f t="shared" si="1"/>
        <v>0</v>
      </c>
      <c r="E35" s="18">
        <v>0</v>
      </c>
      <c r="F35" s="18">
        <v>0</v>
      </c>
      <c r="G35" s="222">
        <v>0</v>
      </c>
      <c r="H35" s="223"/>
    </row>
    <row r="36" spans="2:8" x14ac:dyDescent="0.2">
      <c r="B36" s="6">
        <v>31</v>
      </c>
      <c r="C36" s="6" t="s">
        <v>41</v>
      </c>
      <c r="D36" s="18">
        <f t="shared" si="1"/>
        <v>0</v>
      </c>
      <c r="E36" s="18">
        <v>0</v>
      </c>
      <c r="F36" s="18">
        <v>0</v>
      </c>
      <c r="G36" s="222">
        <v>0</v>
      </c>
      <c r="H36" s="223"/>
    </row>
    <row r="37" spans="2:8" x14ac:dyDescent="0.2">
      <c r="B37" s="7">
        <v>32</v>
      </c>
      <c r="C37" s="7" t="s">
        <v>5</v>
      </c>
      <c r="D37" s="18">
        <f t="shared" si="1"/>
        <v>303461.41000000003</v>
      </c>
      <c r="E37" s="46">
        <f>SUM(E6:E36)</f>
        <v>166676.42000000001</v>
      </c>
      <c r="F37" s="46">
        <f>SUM(F6:F36)</f>
        <v>116202.86</v>
      </c>
      <c r="G37" s="224">
        <f>SUM(G6:H36)</f>
        <v>20582.13</v>
      </c>
      <c r="H37" s="223"/>
    </row>
    <row r="40" spans="2:8" x14ac:dyDescent="0.2">
      <c r="B40" s="101" t="s">
        <v>539</v>
      </c>
    </row>
  </sheetData>
  <mergeCells count="38">
    <mergeCell ref="G4:H4"/>
    <mergeCell ref="G5:H5"/>
    <mergeCell ref="G6:H6"/>
    <mergeCell ref="G7:H7"/>
    <mergeCell ref="B2:B3"/>
    <mergeCell ref="C2:C3"/>
    <mergeCell ref="D2:H2"/>
    <mergeCell ref="G3:H3"/>
    <mergeCell ref="G12:H12"/>
    <mergeCell ref="G13:H13"/>
    <mergeCell ref="G14:H14"/>
    <mergeCell ref="G15:H15"/>
    <mergeCell ref="G8:H8"/>
    <mergeCell ref="G9:H9"/>
    <mergeCell ref="G10:H10"/>
    <mergeCell ref="G11:H11"/>
    <mergeCell ref="G20:H20"/>
    <mergeCell ref="G21:H21"/>
    <mergeCell ref="G22:H22"/>
    <mergeCell ref="G23:H23"/>
    <mergeCell ref="G16:H16"/>
    <mergeCell ref="G17:H17"/>
    <mergeCell ref="G18:H18"/>
    <mergeCell ref="G19:H19"/>
    <mergeCell ref="G28:H28"/>
    <mergeCell ref="G29:H29"/>
    <mergeCell ref="G30:H30"/>
    <mergeCell ref="G31:H31"/>
    <mergeCell ref="G24:H24"/>
    <mergeCell ref="G25:H25"/>
    <mergeCell ref="G26:H26"/>
    <mergeCell ref="G27:H27"/>
    <mergeCell ref="G36:H36"/>
    <mergeCell ref="G37:H37"/>
    <mergeCell ref="G32:H32"/>
    <mergeCell ref="G33:H33"/>
    <mergeCell ref="G34:H34"/>
    <mergeCell ref="G35:H35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4"/>
  <sheetViews>
    <sheetView workbookViewId="0">
      <selection activeCell="H6" sqref="H6"/>
    </sheetView>
  </sheetViews>
  <sheetFormatPr defaultRowHeight="12.75" x14ac:dyDescent="0.2"/>
  <cols>
    <col min="1" max="1" width="2.7109375" customWidth="1"/>
    <col min="2" max="2" width="12.42578125" customWidth="1"/>
    <col min="3" max="3" width="31.140625" bestFit="1" customWidth="1"/>
    <col min="4" max="4" width="14.42578125" customWidth="1"/>
    <col min="5" max="5" width="10.42578125" customWidth="1"/>
    <col min="6" max="6" width="19.140625" customWidth="1"/>
    <col min="7" max="7" width="9.140625" customWidth="1"/>
    <col min="9" max="9" width="10.140625" bestFit="1" customWidth="1"/>
    <col min="11" max="11" width="10.140625" bestFit="1" customWidth="1"/>
  </cols>
  <sheetData>
    <row r="1" spans="2:11" ht="1.5" customHeight="1" x14ac:dyDescent="0.2"/>
    <row r="2" spans="2:11" x14ac:dyDescent="0.2">
      <c r="B2" s="21" t="s">
        <v>88</v>
      </c>
      <c r="C2" s="21"/>
      <c r="D2" s="21"/>
      <c r="E2" s="21"/>
      <c r="F2" s="21"/>
      <c r="G2" s="21"/>
      <c r="H2" s="21"/>
      <c r="I2" s="21"/>
      <c r="J2" s="35"/>
      <c r="K2" s="36"/>
    </row>
    <row r="3" spans="2:11" x14ac:dyDescent="0.2">
      <c r="B3" s="21" t="s">
        <v>516</v>
      </c>
      <c r="C3" s="21"/>
      <c r="D3" s="21"/>
      <c r="E3" s="21"/>
      <c r="F3" s="21"/>
      <c r="G3" s="21"/>
      <c r="H3" s="21"/>
    </row>
    <row r="4" spans="2:11" x14ac:dyDescent="0.2">
      <c r="B4" s="22" t="s">
        <v>60</v>
      </c>
      <c r="C4" s="119" t="s">
        <v>177</v>
      </c>
      <c r="D4" s="22" t="s">
        <v>62</v>
      </c>
      <c r="E4" s="22" t="s">
        <v>250</v>
      </c>
      <c r="F4" s="22"/>
      <c r="G4" s="22" t="s">
        <v>63</v>
      </c>
      <c r="H4" s="24"/>
    </row>
    <row r="5" spans="2:11" x14ac:dyDescent="0.2">
      <c r="B5" s="27">
        <v>33015</v>
      </c>
      <c r="C5" s="27" t="s">
        <v>65</v>
      </c>
      <c r="D5" s="27" t="s">
        <v>64</v>
      </c>
      <c r="E5" s="125"/>
      <c r="F5" s="27" t="s">
        <v>219</v>
      </c>
      <c r="G5" s="45">
        <v>540</v>
      </c>
      <c r="H5" s="142"/>
    </row>
    <row r="6" spans="2:11" x14ac:dyDescent="0.2">
      <c r="B6" s="27">
        <v>84181</v>
      </c>
      <c r="C6" s="27" t="s">
        <v>543</v>
      </c>
      <c r="D6" s="27" t="s">
        <v>544</v>
      </c>
      <c r="E6" s="125"/>
      <c r="F6" s="27" t="s">
        <v>226</v>
      </c>
      <c r="G6" s="45">
        <v>900</v>
      </c>
      <c r="H6" s="142"/>
    </row>
    <row r="7" spans="2:11" x14ac:dyDescent="0.2">
      <c r="B7" s="27">
        <v>51052</v>
      </c>
      <c r="C7" s="27" t="s">
        <v>66</v>
      </c>
      <c r="D7" s="27" t="s">
        <v>64</v>
      </c>
      <c r="E7" s="125"/>
      <c r="F7" s="27" t="s">
        <v>219</v>
      </c>
      <c r="G7" s="45">
        <v>1076</v>
      </c>
      <c r="H7" s="21"/>
    </row>
    <row r="8" spans="2:11" x14ac:dyDescent="0.2">
      <c r="B8" s="27">
        <v>87194</v>
      </c>
      <c r="C8" s="27" t="s">
        <v>67</v>
      </c>
      <c r="D8" s="27" t="s">
        <v>64</v>
      </c>
      <c r="E8" s="125"/>
      <c r="F8" s="27" t="s">
        <v>220</v>
      </c>
      <c r="G8" s="45">
        <v>168</v>
      </c>
      <c r="H8" s="21"/>
    </row>
    <row r="9" spans="2:11" x14ac:dyDescent="0.2">
      <c r="B9" s="27">
        <v>87207</v>
      </c>
      <c r="C9" s="27" t="s">
        <v>68</v>
      </c>
      <c r="D9" s="27" t="s">
        <v>64</v>
      </c>
      <c r="E9" s="125"/>
      <c r="F9" s="27" t="s">
        <v>220</v>
      </c>
      <c r="G9" s="45">
        <v>170</v>
      </c>
      <c r="H9" s="21"/>
    </row>
    <row r="10" spans="2:11" x14ac:dyDescent="0.2">
      <c r="B10" s="27">
        <v>96007</v>
      </c>
      <c r="C10" s="27" t="s">
        <v>69</v>
      </c>
      <c r="D10" s="27" t="s">
        <v>64</v>
      </c>
      <c r="E10" s="125"/>
      <c r="F10" s="27" t="s">
        <v>220</v>
      </c>
      <c r="G10" s="45">
        <v>1</v>
      </c>
      <c r="H10" s="21"/>
    </row>
    <row r="11" spans="2:11" x14ac:dyDescent="0.2">
      <c r="B11" s="27">
        <v>129093</v>
      </c>
      <c r="C11" s="27" t="s">
        <v>375</v>
      </c>
      <c r="D11" s="27" t="s">
        <v>64</v>
      </c>
      <c r="E11" s="125"/>
      <c r="F11" s="27" t="s">
        <v>221</v>
      </c>
      <c r="G11" s="45">
        <v>2581</v>
      </c>
      <c r="H11" s="21"/>
    </row>
    <row r="12" spans="2:11" x14ac:dyDescent="0.2">
      <c r="B12" s="27">
        <v>132007</v>
      </c>
      <c r="C12" s="27" t="s">
        <v>169</v>
      </c>
      <c r="D12" s="27" t="s">
        <v>64</v>
      </c>
      <c r="E12" s="125"/>
      <c r="F12" s="27" t="s">
        <v>220</v>
      </c>
      <c r="G12" s="45">
        <v>130</v>
      </c>
      <c r="H12" s="21"/>
    </row>
    <row r="13" spans="2:11" x14ac:dyDescent="0.2">
      <c r="B13" s="27">
        <v>159006</v>
      </c>
      <c r="C13" s="27" t="s">
        <v>65</v>
      </c>
      <c r="D13" s="27" t="s">
        <v>64</v>
      </c>
      <c r="E13" s="125"/>
      <c r="F13" s="27" t="s">
        <v>219</v>
      </c>
      <c r="G13" s="45">
        <v>22</v>
      </c>
      <c r="H13" s="184">
        <f>SUM(G5:G13)</f>
        <v>5588</v>
      </c>
    </row>
    <row r="14" spans="2:11" x14ac:dyDescent="0.2">
      <c r="B14" s="27">
        <v>205311</v>
      </c>
      <c r="C14" s="27" t="s">
        <v>101</v>
      </c>
      <c r="D14" s="27" t="s">
        <v>70</v>
      </c>
      <c r="E14" s="125"/>
      <c r="F14" s="27" t="s">
        <v>224</v>
      </c>
      <c r="G14" s="45">
        <v>1433</v>
      </c>
      <c r="H14" s="21"/>
    </row>
    <row r="15" spans="2:11" x14ac:dyDescent="0.2">
      <c r="B15" s="27">
        <v>205312</v>
      </c>
      <c r="C15" s="27" t="s">
        <v>162</v>
      </c>
      <c r="D15" s="27" t="s">
        <v>70</v>
      </c>
      <c r="E15" s="125"/>
      <c r="F15" s="27" t="s">
        <v>224</v>
      </c>
      <c r="G15" s="45">
        <v>584</v>
      </c>
      <c r="H15" s="21"/>
    </row>
    <row r="16" spans="2:11" x14ac:dyDescent="0.2">
      <c r="B16" s="27">
        <v>205329</v>
      </c>
      <c r="C16" s="27" t="s">
        <v>232</v>
      </c>
      <c r="D16" s="27" t="s">
        <v>70</v>
      </c>
      <c r="E16" s="125"/>
      <c r="F16" s="27" t="s">
        <v>224</v>
      </c>
      <c r="G16" s="45">
        <v>696</v>
      </c>
      <c r="H16" s="184">
        <f>SUM(G14:G16)</f>
        <v>2713</v>
      </c>
    </row>
    <row r="17" spans="2:8" x14ac:dyDescent="0.2">
      <c r="B17" s="27">
        <v>216023</v>
      </c>
      <c r="C17" s="27" t="s">
        <v>233</v>
      </c>
      <c r="D17" s="27" t="s">
        <v>71</v>
      </c>
      <c r="E17" s="125"/>
      <c r="F17" s="27" t="s">
        <v>224</v>
      </c>
      <c r="G17" s="45">
        <v>594</v>
      </c>
      <c r="H17" s="21"/>
    </row>
    <row r="18" spans="2:8" x14ac:dyDescent="0.2">
      <c r="B18" s="27">
        <v>216042</v>
      </c>
      <c r="C18" s="27" t="s">
        <v>72</v>
      </c>
      <c r="D18" s="27" t="s">
        <v>71</v>
      </c>
      <c r="E18" s="125"/>
      <c r="F18" s="27" t="s">
        <v>224</v>
      </c>
      <c r="G18" s="45">
        <v>1645</v>
      </c>
      <c r="H18" s="21"/>
    </row>
    <row r="19" spans="2:8" x14ac:dyDescent="0.2">
      <c r="B19" s="27">
        <v>216039</v>
      </c>
      <c r="C19" s="27" t="s">
        <v>73</v>
      </c>
      <c r="D19" s="27" t="s">
        <v>71</v>
      </c>
      <c r="E19" s="125"/>
      <c r="F19" s="27" t="s">
        <v>220</v>
      </c>
      <c r="G19" s="45">
        <v>163</v>
      </c>
      <c r="H19" s="21"/>
    </row>
    <row r="20" spans="2:8" x14ac:dyDescent="0.2">
      <c r="B20" s="27">
        <v>216053</v>
      </c>
      <c r="C20" s="27" t="s">
        <v>233</v>
      </c>
      <c r="D20" s="27" t="s">
        <v>71</v>
      </c>
      <c r="E20" s="125"/>
      <c r="F20" s="27" t="s">
        <v>224</v>
      </c>
      <c r="G20" s="45">
        <v>0</v>
      </c>
      <c r="H20" s="184">
        <f>SUM(G17:G20)</f>
        <v>2402</v>
      </c>
    </row>
    <row r="21" spans="2:8" x14ac:dyDescent="0.2">
      <c r="B21" s="34">
        <v>217067</v>
      </c>
      <c r="C21" s="34" t="s">
        <v>68</v>
      </c>
      <c r="D21" s="34" t="s">
        <v>74</v>
      </c>
      <c r="E21" s="127"/>
      <c r="F21" s="34" t="s">
        <v>220</v>
      </c>
      <c r="G21" s="47">
        <v>26</v>
      </c>
      <c r="H21" s="184">
        <f>SUM(G21)</f>
        <v>26</v>
      </c>
    </row>
    <row r="22" spans="2:8" x14ac:dyDescent="0.2">
      <c r="B22" s="27">
        <v>229123</v>
      </c>
      <c r="C22" s="27" t="s">
        <v>499</v>
      </c>
      <c r="D22" s="27" t="s">
        <v>76</v>
      </c>
      <c r="E22" s="125"/>
      <c r="F22" s="27" t="s">
        <v>224</v>
      </c>
      <c r="G22" s="45">
        <v>688</v>
      </c>
      <c r="H22" s="184">
        <f>SUM(G22)</f>
        <v>688</v>
      </c>
    </row>
    <row r="23" spans="2:8" x14ac:dyDescent="0.2">
      <c r="B23" s="27">
        <v>226074</v>
      </c>
      <c r="C23" s="27" t="s">
        <v>77</v>
      </c>
      <c r="D23" s="27" t="s">
        <v>78</v>
      </c>
      <c r="E23" s="125"/>
      <c r="F23" s="27" t="s">
        <v>224</v>
      </c>
      <c r="G23" s="45">
        <v>797</v>
      </c>
      <c r="H23" s="184">
        <f>SUM(G23)</f>
        <v>797</v>
      </c>
    </row>
    <row r="24" spans="2:8" x14ac:dyDescent="0.2">
      <c r="B24" s="27">
        <v>238006</v>
      </c>
      <c r="C24" s="27" t="s">
        <v>500</v>
      </c>
      <c r="D24" s="27" t="s">
        <v>501</v>
      </c>
      <c r="E24" s="125"/>
      <c r="F24" s="27" t="s">
        <v>224</v>
      </c>
      <c r="G24" s="45">
        <v>220</v>
      </c>
      <c r="H24" s="21"/>
    </row>
    <row r="25" spans="2:8" x14ac:dyDescent="0.2">
      <c r="B25" s="27">
        <v>238755</v>
      </c>
      <c r="C25" s="27" t="s">
        <v>502</v>
      </c>
      <c r="D25" s="27" t="s">
        <v>503</v>
      </c>
      <c r="E25" s="125"/>
      <c r="F25" s="27" t="s">
        <v>224</v>
      </c>
      <c r="G25" s="45">
        <v>1166</v>
      </c>
      <c r="H25" s="21"/>
    </row>
    <row r="26" spans="2:8" x14ac:dyDescent="0.2">
      <c r="B26" s="27">
        <v>238769</v>
      </c>
      <c r="C26" s="27" t="s">
        <v>504</v>
      </c>
      <c r="D26" s="27" t="s">
        <v>505</v>
      </c>
      <c r="E26" s="125"/>
      <c r="F26" s="27" t="s">
        <v>224</v>
      </c>
      <c r="G26" s="45">
        <v>15</v>
      </c>
      <c r="H26" s="21"/>
    </row>
    <row r="27" spans="2:8" x14ac:dyDescent="0.2">
      <c r="B27" s="27">
        <v>238771</v>
      </c>
      <c r="C27" s="27" t="s">
        <v>506</v>
      </c>
      <c r="D27" s="27" t="s">
        <v>507</v>
      </c>
      <c r="E27" s="125"/>
      <c r="F27" s="27" t="s">
        <v>224</v>
      </c>
      <c r="G27" s="45">
        <v>1466</v>
      </c>
      <c r="H27" s="21"/>
    </row>
    <row r="28" spans="2:8" x14ac:dyDescent="0.2">
      <c r="B28" s="27">
        <v>238772</v>
      </c>
      <c r="C28" s="27" t="s">
        <v>508</v>
      </c>
      <c r="D28" s="27" t="s">
        <v>509</v>
      </c>
      <c r="E28" s="125"/>
      <c r="F28" s="27" t="s">
        <v>224</v>
      </c>
      <c r="G28" s="45">
        <v>84</v>
      </c>
      <c r="H28" s="184">
        <f>SUM(G24:G28)</f>
        <v>2951</v>
      </c>
    </row>
    <row r="29" spans="2:8" x14ac:dyDescent="0.2">
      <c r="B29" s="27">
        <v>239054</v>
      </c>
      <c r="C29" s="27" t="s">
        <v>79</v>
      </c>
      <c r="D29" s="27" t="s">
        <v>80</v>
      </c>
      <c r="E29" s="125"/>
      <c r="F29" s="27" t="s">
        <v>224</v>
      </c>
      <c r="G29" s="45">
        <v>376</v>
      </c>
      <c r="H29" s="21"/>
    </row>
    <row r="30" spans="2:8" x14ac:dyDescent="0.2">
      <c r="B30" s="27">
        <v>239067</v>
      </c>
      <c r="C30" s="27" t="s">
        <v>81</v>
      </c>
      <c r="D30" s="27" t="s">
        <v>80</v>
      </c>
      <c r="E30" s="125"/>
      <c r="F30" s="27" t="s">
        <v>224</v>
      </c>
      <c r="G30" s="45">
        <v>371</v>
      </c>
      <c r="H30" s="21"/>
    </row>
    <row r="31" spans="2:8" x14ac:dyDescent="0.2">
      <c r="B31" s="27">
        <v>239071</v>
      </c>
      <c r="C31" s="27" t="s">
        <v>163</v>
      </c>
      <c r="D31" s="27" t="s">
        <v>164</v>
      </c>
      <c r="E31" s="125"/>
      <c r="F31" s="27" t="s">
        <v>224</v>
      </c>
      <c r="G31" s="45">
        <v>2289.6999999999998</v>
      </c>
      <c r="H31" s="21"/>
    </row>
    <row r="32" spans="2:8" x14ac:dyDescent="0.2">
      <c r="B32" s="27">
        <v>239075</v>
      </c>
      <c r="C32" s="27" t="s">
        <v>234</v>
      </c>
      <c r="D32" s="27" t="s">
        <v>80</v>
      </c>
      <c r="E32" s="125"/>
      <c r="F32" s="27" t="s">
        <v>224</v>
      </c>
      <c r="G32" s="45">
        <v>397</v>
      </c>
      <c r="H32" s="184">
        <f>SUM(G29:G32)</f>
        <v>3433.7</v>
      </c>
    </row>
    <row r="33" spans="2:10" x14ac:dyDescent="0.2">
      <c r="B33" s="27">
        <v>253058</v>
      </c>
      <c r="C33" s="27" t="s">
        <v>235</v>
      </c>
      <c r="D33" s="27" t="s">
        <v>82</v>
      </c>
      <c r="E33" s="125"/>
      <c r="F33" s="27" t="s">
        <v>219</v>
      </c>
      <c r="G33" s="45">
        <v>368.75</v>
      </c>
      <c r="H33" s="21"/>
    </row>
    <row r="34" spans="2:10" x14ac:dyDescent="0.2">
      <c r="B34" s="27">
        <v>253059</v>
      </c>
      <c r="C34" s="27" t="s">
        <v>235</v>
      </c>
      <c r="D34" s="27" t="s">
        <v>82</v>
      </c>
      <c r="E34" s="125"/>
      <c r="F34" s="27" t="s">
        <v>219</v>
      </c>
      <c r="G34" s="45">
        <v>96.25</v>
      </c>
      <c r="H34" s="21"/>
    </row>
    <row r="35" spans="2:10" x14ac:dyDescent="0.2">
      <c r="B35" s="27">
        <v>253061</v>
      </c>
      <c r="C35" s="27" t="s">
        <v>236</v>
      </c>
      <c r="D35" s="27" t="s">
        <v>82</v>
      </c>
      <c r="E35" s="125"/>
      <c r="F35" s="27" t="s">
        <v>220</v>
      </c>
      <c r="G35" s="45">
        <v>895</v>
      </c>
      <c r="H35" s="184">
        <f>SUM(G33:G35)</f>
        <v>1360</v>
      </c>
    </row>
    <row r="36" spans="2:10" x14ac:dyDescent="0.2">
      <c r="B36" s="27">
        <v>258066</v>
      </c>
      <c r="C36" s="27" t="s">
        <v>165</v>
      </c>
      <c r="D36" s="27" t="s">
        <v>166</v>
      </c>
      <c r="E36" s="125"/>
      <c r="F36" s="27" t="s">
        <v>224</v>
      </c>
      <c r="G36" s="45">
        <v>310</v>
      </c>
      <c r="H36" s="21"/>
    </row>
    <row r="37" spans="2:10" x14ac:dyDescent="0.2">
      <c r="B37" s="27">
        <v>258067</v>
      </c>
      <c r="C37" s="27" t="s">
        <v>167</v>
      </c>
      <c r="D37" s="27" t="s">
        <v>168</v>
      </c>
      <c r="E37" s="125"/>
      <c r="F37" s="27" t="s">
        <v>224</v>
      </c>
      <c r="G37" s="45">
        <v>1749</v>
      </c>
      <c r="H37" s="21"/>
    </row>
    <row r="38" spans="2:10" x14ac:dyDescent="0.2">
      <c r="B38" s="27">
        <v>258057</v>
      </c>
      <c r="C38" s="27" t="s">
        <v>237</v>
      </c>
      <c r="D38" s="27" t="s">
        <v>83</v>
      </c>
      <c r="E38" s="125"/>
      <c r="F38" s="27" t="s">
        <v>224</v>
      </c>
      <c r="G38" s="45">
        <v>109</v>
      </c>
      <c r="H38" s="184">
        <f>SUM(G36:G38)</f>
        <v>2168</v>
      </c>
      <c r="J38" s="36"/>
    </row>
    <row r="39" spans="2:10" x14ac:dyDescent="0.2">
      <c r="B39" s="27">
        <v>264081</v>
      </c>
      <c r="C39" s="27" t="s">
        <v>238</v>
      </c>
      <c r="D39" s="27" t="s">
        <v>86</v>
      </c>
      <c r="E39" s="125"/>
      <c r="F39" s="27" t="s">
        <v>224</v>
      </c>
      <c r="G39" s="45">
        <v>169</v>
      </c>
      <c r="H39" s="184">
        <f>G39</f>
        <v>169</v>
      </c>
    </row>
    <row r="40" spans="2:10" x14ac:dyDescent="0.2">
      <c r="B40" s="27">
        <v>265019</v>
      </c>
      <c r="C40" s="27" t="s">
        <v>239</v>
      </c>
      <c r="D40" s="27" t="s">
        <v>122</v>
      </c>
      <c r="E40" s="125"/>
      <c r="F40" s="27" t="s">
        <v>224</v>
      </c>
      <c r="G40" s="45">
        <v>302</v>
      </c>
      <c r="H40" s="184"/>
    </row>
    <row r="41" spans="2:10" x14ac:dyDescent="0.2">
      <c r="B41" s="27">
        <v>265018</v>
      </c>
      <c r="C41" s="27" t="s">
        <v>240</v>
      </c>
      <c r="D41" s="27" t="s">
        <v>87</v>
      </c>
      <c r="E41" s="125"/>
      <c r="F41" s="27" t="s">
        <v>224</v>
      </c>
      <c r="G41" s="45">
        <v>1583</v>
      </c>
      <c r="H41" s="184">
        <f>SUM(G40:G41)</f>
        <v>1885</v>
      </c>
    </row>
    <row r="42" spans="2:10" ht="13.5" customHeight="1" x14ac:dyDescent="0.2">
      <c r="B42" s="27">
        <v>268088</v>
      </c>
      <c r="C42" s="27" t="s">
        <v>241</v>
      </c>
      <c r="D42" s="27" t="s">
        <v>84</v>
      </c>
      <c r="E42" s="125"/>
      <c r="F42" s="27" t="s">
        <v>224</v>
      </c>
      <c r="G42" s="45">
        <v>3192</v>
      </c>
      <c r="H42" s="21"/>
    </row>
    <row r="43" spans="2:10" x14ac:dyDescent="0.2">
      <c r="B43" s="27">
        <v>268106</v>
      </c>
      <c r="C43" s="27" t="s">
        <v>242</v>
      </c>
      <c r="D43" s="27" t="s">
        <v>84</v>
      </c>
      <c r="E43" s="125"/>
      <c r="F43" s="27" t="s">
        <v>224</v>
      </c>
      <c r="G43" s="45">
        <v>2025</v>
      </c>
      <c r="H43" s="184">
        <f>SUM(G42:G43)</f>
        <v>5217</v>
      </c>
    </row>
    <row r="44" spans="2:10" x14ac:dyDescent="0.2">
      <c r="B44" s="27">
        <v>269003</v>
      </c>
      <c r="C44" s="27" t="s">
        <v>243</v>
      </c>
      <c r="D44" s="27" t="s">
        <v>123</v>
      </c>
      <c r="E44" s="125"/>
      <c r="F44" s="27" t="s">
        <v>224</v>
      </c>
      <c r="G44" s="45">
        <v>295</v>
      </c>
      <c r="H44" s="21"/>
    </row>
    <row r="45" spans="2:10" x14ac:dyDescent="0.2">
      <c r="B45" s="27">
        <v>269004</v>
      </c>
      <c r="C45" s="27" t="s">
        <v>540</v>
      </c>
      <c r="D45" s="27" t="s">
        <v>123</v>
      </c>
      <c r="E45" s="125"/>
      <c r="F45" s="27" t="s">
        <v>224</v>
      </c>
      <c r="G45" s="45">
        <v>684</v>
      </c>
      <c r="H45" s="184">
        <f>SUM(G44:G45)</f>
        <v>979</v>
      </c>
    </row>
    <row r="46" spans="2:10" x14ac:dyDescent="0.2">
      <c r="B46" s="27">
        <v>501055</v>
      </c>
      <c r="C46" s="27" t="s">
        <v>245</v>
      </c>
      <c r="D46" s="27" t="s">
        <v>85</v>
      </c>
      <c r="E46" s="125"/>
      <c r="F46" s="27" t="s">
        <v>219</v>
      </c>
      <c r="G46" s="45">
        <v>4943</v>
      </c>
      <c r="H46" s="21"/>
    </row>
    <row r="47" spans="2:10" x14ac:dyDescent="0.2">
      <c r="B47" s="27">
        <v>501079</v>
      </c>
      <c r="C47" s="27" t="s">
        <v>245</v>
      </c>
      <c r="D47" s="27" t="s">
        <v>85</v>
      </c>
      <c r="E47" s="125"/>
      <c r="F47" s="27" t="s">
        <v>219</v>
      </c>
      <c r="G47" s="45">
        <v>1870</v>
      </c>
      <c r="H47" s="21"/>
    </row>
    <row r="48" spans="2:10" x14ac:dyDescent="0.2">
      <c r="B48" s="27">
        <v>501081</v>
      </c>
      <c r="C48" s="27" t="s">
        <v>246</v>
      </c>
      <c r="D48" s="27" t="s">
        <v>85</v>
      </c>
      <c r="E48" s="125"/>
      <c r="F48" s="27" t="s">
        <v>224</v>
      </c>
      <c r="G48" s="45">
        <v>400</v>
      </c>
      <c r="H48" s="21"/>
    </row>
    <row r="49" spans="2:11" x14ac:dyDescent="0.2">
      <c r="B49" s="27">
        <v>501082</v>
      </c>
      <c r="C49" s="27" t="s">
        <v>235</v>
      </c>
      <c r="D49" s="27" t="s">
        <v>85</v>
      </c>
      <c r="E49" s="125"/>
      <c r="F49" s="27" t="s">
        <v>219</v>
      </c>
      <c r="G49" s="45">
        <v>136</v>
      </c>
      <c r="H49" s="21"/>
    </row>
    <row r="50" spans="2:11" x14ac:dyDescent="0.2">
      <c r="B50" s="27">
        <v>501084</v>
      </c>
      <c r="C50" s="27" t="s">
        <v>247</v>
      </c>
      <c r="D50" s="27" t="s">
        <v>85</v>
      </c>
      <c r="E50" s="125"/>
      <c r="F50" s="27" t="s">
        <v>224</v>
      </c>
      <c r="G50" s="45">
        <v>600</v>
      </c>
      <c r="H50" s="21"/>
    </row>
    <row r="51" spans="2:11" x14ac:dyDescent="0.2">
      <c r="B51" s="27">
        <v>501085</v>
      </c>
      <c r="C51" s="27" t="s">
        <v>184</v>
      </c>
      <c r="D51" s="27" t="s">
        <v>85</v>
      </c>
      <c r="E51" s="125"/>
      <c r="F51" s="27" t="s">
        <v>224</v>
      </c>
      <c r="G51" s="45">
        <v>564</v>
      </c>
      <c r="H51" s="21"/>
    </row>
    <row r="52" spans="2:11" x14ac:dyDescent="0.2">
      <c r="B52" s="27">
        <v>501088</v>
      </c>
      <c r="C52" s="27" t="s">
        <v>248</v>
      </c>
      <c r="D52" s="27" t="s">
        <v>85</v>
      </c>
      <c r="E52" s="125"/>
      <c r="F52" s="27" t="s">
        <v>224</v>
      </c>
      <c r="G52" s="45">
        <v>50</v>
      </c>
      <c r="H52" s="184">
        <f>SUM(G46:G52)</f>
        <v>8563</v>
      </c>
      <c r="I52" s="28"/>
      <c r="J52" s="28"/>
      <c r="K52" s="28"/>
    </row>
    <row r="53" spans="2:11" x14ac:dyDescent="0.2">
      <c r="B53" s="22">
        <v>99005</v>
      </c>
      <c r="C53" s="27" t="s">
        <v>518</v>
      </c>
      <c r="D53" s="22" t="s">
        <v>519</v>
      </c>
      <c r="E53" s="126"/>
      <c r="F53" s="22" t="s">
        <v>226</v>
      </c>
      <c r="G53" s="45">
        <v>180</v>
      </c>
      <c r="H53" s="21" t="s">
        <v>534</v>
      </c>
    </row>
    <row r="54" spans="2:11" x14ac:dyDescent="0.2">
      <c r="B54" s="22">
        <v>205230</v>
      </c>
      <c r="C54" s="27" t="s">
        <v>522</v>
      </c>
      <c r="D54" s="22" t="s">
        <v>523</v>
      </c>
      <c r="E54" s="126"/>
      <c r="F54" s="22" t="s">
        <v>226</v>
      </c>
      <c r="G54" s="45">
        <v>75</v>
      </c>
      <c r="H54" s="21"/>
    </row>
    <row r="55" spans="2:11" x14ac:dyDescent="0.2">
      <c r="B55" s="22">
        <v>205226</v>
      </c>
      <c r="C55" s="27" t="s">
        <v>520</v>
      </c>
      <c r="D55" s="22" t="s">
        <v>521</v>
      </c>
      <c r="E55" s="126"/>
      <c r="F55" s="22" t="s">
        <v>226</v>
      </c>
      <c r="G55" s="45">
        <v>80</v>
      </c>
      <c r="H55" s="21"/>
    </row>
    <row r="56" spans="2:11" x14ac:dyDescent="0.2">
      <c r="B56" s="22">
        <v>205406</v>
      </c>
      <c r="C56" s="27" t="s">
        <v>524</v>
      </c>
      <c r="D56" s="22" t="s">
        <v>525</v>
      </c>
      <c r="E56" s="126"/>
      <c r="F56" s="22" t="s">
        <v>226</v>
      </c>
      <c r="G56" s="45">
        <v>192</v>
      </c>
      <c r="H56" s="21"/>
    </row>
    <row r="57" spans="2:11" x14ac:dyDescent="0.2">
      <c r="B57" s="22">
        <v>229078</v>
      </c>
      <c r="C57" s="27" t="s">
        <v>518</v>
      </c>
      <c r="D57" s="22" t="s">
        <v>526</v>
      </c>
      <c r="E57" s="126"/>
      <c r="F57" s="22" t="s">
        <v>226</v>
      </c>
      <c r="G57" s="45">
        <v>264</v>
      </c>
      <c r="H57" s="21"/>
    </row>
    <row r="58" spans="2:11" x14ac:dyDescent="0.2">
      <c r="B58" s="22">
        <v>239044</v>
      </c>
      <c r="C58" s="27" t="s">
        <v>81</v>
      </c>
      <c r="D58" s="22" t="s">
        <v>512</v>
      </c>
      <c r="E58" s="126"/>
      <c r="F58" s="22" t="s">
        <v>226</v>
      </c>
      <c r="G58" s="45">
        <v>280</v>
      </c>
      <c r="H58" s="21"/>
    </row>
    <row r="59" spans="2:11" x14ac:dyDescent="0.2">
      <c r="B59" s="22">
        <v>252052</v>
      </c>
      <c r="C59" s="27" t="s">
        <v>527</v>
      </c>
      <c r="D59" s="22" t="s">
        <v>528</v>
      </c>
      <c r="E59" s="126"/>
      <c r="F59" s="22" t="s">
        <v>226</v>
      </c>
      <c r="G59" s="45">
        <v>455</v>
      </c>
      <c r="H59" s="21"/>
      <c r="I59" s="28"/>
    </row>
    <row r="60" spans="2:11" x14ac:dyDescent="0.2">
      <c r="B60" s="22">
        <v>268082</v>
      </c>
      <c r="C60" s="27" t="s">
        <v>529</v>
      </c>
      <c r="D60" s="22" t="s">
        <v>530</v>
      </c>
      <c r="E60" s="126"/>
      <c r="F60" s="22" t="s">
        <v>226</v>
      </c>
      <c r="G60" s="45">
        <v>125</v>
      </c>
      <c r="H60" s="21"/>
      <c r="I60" s="28"/>
    </row>
    <row r="61" spans="2:11" x14ac:dyDescent="0.2">
      <c r="B61" s="22">
        <v>270021</v>
      </c>
      <c r="C61" s="27" t="s">
        <v>531</v>
      </c>
      <c r="D61" s="22" t="s">
        <v>532</v>
      </c>
      <c r="E61" s="126"/>
      <c r="F61" s="22" t="s">
        <v>226</v>
      </c>
      <c r="G61" s="45">
        <v>116</v>
      </c>
      <c r="H61" s="21"/>
      <c r="I61" s="28"/>
    </row>
    <row r="62" spans="2:11" x14ac:dyDescent="0.2">
      <c r="B62" s="22"/>
      <c r="C62" s="27" t="s">
        <v>510</v>
      </c>
      <c r="D62" s="22"/>
      <c r="E62" s="126"/>
      <c r="F62" s="22"/>
      <c r="G62" s="45">
        <v>20</v>
      </c>
      <c r="H62" s="21"/>
    </row>
    <row r="63" spans="2:11" x14ac:dyDescent="0.2">
      <c r="B63" s="22"/>
      <c r="C63" s="27" t="s">
        <v>124</v>
      </c>
      <c r="D63" s="22"/>
      <c r="E63" s="126"/>
      <c r="F63" s="22"/>
      <c r="G63" s="45">
        <v>402</v>
      </c>
      <c r="H63" s="21"/>
      <c r="I63" s="28"/>
      <c r="K63" s="28"/>
    </row>
    <row r="64" spans="2:11" x14ac:dyDescent="0.2">
      <c r="B64" s="22"/>
      <c r="C64" s="27"/>
      <c r="D64" s="22"/>
      <c r="E64" s="126"/>
      <c r="F64" s="22"/>
      <c r="G64" s="45"/>
      <c r="H64" s="21"/>
      <c r="I64" s="28"/>
      <c r="K64" s="28"/>
    </row>
    <row r="65" spans="2:8" x14ac:dyDescent="0.2">
      <c r="B65" s="22"/>
      <c r="C65" s="27"/>
      <c r="D65" s="22"/>
      <c r="E65" s="126"/>
      <c r="F65" s="22"/>
      <c r="G65" s="44"/>
      <c r="H65" s="21"/>
    </row>
    <row r="66" spans="2:8" x14ac:dyDescent="0.2">
      <c r="B66" s="22"/>
      <c r="C66" s="27" t="s">
        <v>147</v>
      </c>
      <c r="D66" s="22"/>
      <c r="E66" s="126"/>
      <c r="F66" s="22"/>
      <c r="G66" s="44">
        <f>SUM(G5:G65)</f>
        <v>41128.699999999997</v>
      </c>
      <c r="H66" s="21"/>
    </row>
    <row r="67" spans="2:8" x14ac:dyDescent="0.2">
      <c r="B67" s="24"/>
      <c r="C67" s="121"/>
      <c r="D67" s="24"/>
      <c r="E67" s="24"/>
      <c r="F67" s="124"/>
      <c r="G67" s="24"/>
      <c r="H67" s="21"/>
    </row>
    <row r="68" spans="2:8" x14ac:dyDescent="0.2">
      <c r="B68" s="23"/>
      <c r="C68" s="42"/>
      <c r="D68" s="25"/>
      <c r="E68" s="25"/>
      <c r="G68" s="21"/>
      <c r="H68" s="21"/>
    </row>
    <row r="70" spans="2:8" x14ac:dyDescent="0.2">
      <c r="B70" s="25"/>
    </row>
    <row r="71" spans="2:8" x14ac:dyDescent="0.2">
      <c r="B71" s="31"/>
      <c r="C71" s="25"/>
      <c r="D71" s="25"/>
      <c r="E71" s="25"/>
    </row>
    <row r="72" spans="2:8" x14ac:dyDescent="0.2">
      <c r="B72" s="31"/>
      <c r="C72" s="25"/>
      <c r="D72" s="25"/>
      <c r="E72" s="25"/>
    </row>
    <row r="73" spans="2:8" x14ac:dyDescent="0.2">
      <c r="B73" s="32"/>
      <c r="C73" s="43"/>
      <c r="D73" s="25"/>
      <c r="E73" s="25"/>
      <c r="G73" s="25"/>
    </row>
    <row r="74" spans="2:8" x14ac:dyDescent="0.2">
      <c r="B74" s="32"/>
      <c r="C74" s="43"/>
      <c r="D74" s="25"/>
      <c r="E74" s="25"/>
    </row>
    <row r="75" spans="2:8" x14ac:dyDescent="0.2">
      <c r="B75" s="32"/>
      <c r="C75" s="43"/>
      <c r="D75" s="25"/>
      <c r="E75" s="25"/>
      <c r="F75" s="33"/>
      <c r="G75" s="25"/>
    </row>
    <row r="76" spans="2:8" x14ac:dyDescent="0.2">
      <c r="B76" s="32"/>
      <c r="C76" s="31"/>
      <c r="D76" s="25"/>
      <c r="E76" s="25"/>
      <c r="G76" s="33"/>
    </row>
    <row r="77" spans="2:8" x14ac:dyDescent="0.2">
      <c r="B77" s="31"/>
      <c r="C77" s="43"/>
      <c r="D77" s="25"/>
      <c r="E77" s="25"/>
    </row>
    <row r="78" spans="2:8" x14ac:dyDescent="0.2">
      <c r="B78" s="30"/>
    </row>
    <row r="79" spans="2:8" x14ac:dyDescent="0.2">
      <c r="B79" s="30"/>
      <c r="C79" s="25"/>
    </row>
    <row r="80" spans="2:8" x14ac:dyDescent="0.2">
      <c r="B80" s="30"/>
      <c r="C80" s="25"/>
    </row>
    <row r="81" spans="2:5" x14ac:dyDescent="0.2">
      <c r="B81" s="30"/>
    </row>
    <row r="82" spans="2:5" x14ac:dyDescent="0.2">
      <c r="B82" s="30"/>
    </row>
    <row r="83" spans="2:5" x14ac:dyDescent="0.2">
      <c r="B83" s="30"/>
    </row>
    <row r="84" spans="2:5" x14ac:dyDescent="0.2">
      <c r="B84" s="31"/>
      <c r="C84" s="25"/>
      <c r="D84" s="25"/>
      <c r="E84" s="25"/>
    </row>
  </sheetData>
  <phoneticPr fontId="4" type="noConversion"/>
  <pageMargins left="0.25" right="0.25" top="0.75" bottom="0.75" header="0.3" footer="0.3"/>
  <pageSetup paperSize="9" scale="72" fitToWidth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H46" sqref="H46"/>
    </sheetView>
  </sheetViews>
  <sheetFormatPr defaultRowHeight="12.75" x14ac:dyDescent="0.2"/>
  <cols>
    <col min="1" max="1" width="3.85546875" customWidth="1"/>
    <col min="2" max="2" width="3.28515625" customWidth="1"/>
    <col min="3" max="3" width="6.42578125" customWidth="1"/>
    <col min="4" max="4" width="24.5703125" customWidth="1"/>
    <col min="5" max="5" width="13.140625" customWidth="1"/>
    <col min="6" max="6" width="15.7109375" bestFit="1" customWidth="1"/>
    <col min="7" max="7" width="21.140625" customWidth="1"/>
  </cols>
  <sheetData>
    <row r="1" spans="2:8" x14ac:dyDescent="0.2">
      <c r="H1" s="36"/>
    </row>
    <row r="2" spans="2:8" x14ac:dyDescent="0.2">
      <c r="C2" s="21" t="s">
        <v>94</v>
      </c>
      <c r="D2" s="21"/>
      <c r="E2" s="21"/>
      <c r="F2" s="21"/>
      <c r="G2" s="21"/>
      <c r="H2" s="21"/>
    </row>
    <row r="3" spans="2:8" x14ac:dyDescent="0.2">
      <c r="C3" s="21" t="s">
        <v>542</v>
      </c>
      <c r="D3" s="21"/>
      <c r="E3" s="21"/>
      <c r="F3" s="21"/>
      <c r="G3" s="21"/>
      <c r="H3" s="21"/>
    </row>
    <row r="4" spans="2:8" x14ac:dyDescent="0.2">
      <c r="C4" s="21"/>
      <c r="D4" s="21"/>
      <c r="E4" s="21"/>
      <c r="F4" s="21"/>
      <c r="G4" s="21"/>
      <c r="H4" s="21"/>
    </row>
    <row r="5" spans="2:8" x14ac:dyDescent="0.2">
      <c r="B5" s="128" t="s">
        <v>102</v>
      </c>
      <c r="C5" s="22" t="s">
        <v>60</v>
      </c>
      <c r="D5" s="22" t="s">
        <v>61</v>
      </c>
      <c r="E5" s="22" t="s">
        <v>287</v>
      </c>
      <c r="F5" s="22" t="s">
        <v>259</v>
      </c>
      <c r="G5" s="22" t="s">
        <v>258</v>
      </c>
      <c r="H5" s="22"/>
    </row>
    <row r="6" spans="2:8" s="36" customFormat="1" x14ac:dyDescent="0.2">
      <c r="B6" s="144" t="s">
        <v>45</v>
      </c>
      <c r="C6" s="27">
        <v>900032</v>
      </c>
      <c r="D6" s="27" t="s">
        <v>95</v>
      </c>
      <c r="E6" s="27"/>
      <c r="F6" s="27" t="s">
        <v>260</v>
      </c>
      <c r="G6" s="27" t="s">
        <v>274</v>
      </c>
      <c r="H6" s="145"/>
    </row>
    <row r="7" spans="2:8" s="36" customFormat="1" x14ac:dyDescent="0.2">
      <c r="B7" s="144" t="s">
        <v>109</v>
      </c>
      <c r="C7" s="27">
        <v>910094</v>
      </c>
      <c r="D7" s="27" t="s">
        <v>286</v>
      </c>
      <c r="E7" s="27" t="s">
        <v>292</v>
      </c>
      <c r="F7" s="27" t="s">
        <v>288</v>
      </c>
      <c r="G7" s="27" t="s">
        <v>289</v>
      </c>
      <c r="H7" s="145"/>
    </row>
    <row r="8" spans="2:8" s="36" customFormat="1" x14ac:dyDescent="0.2">
      <c r="B8" s="144" t="s">
        <v>110</v>
      </c>
      <c r="C8" s="27">
        <v>700540</v>
      </c>
      <c r="D8" s="27" t="s">
        <v>178</v>
      </c>
      <c r="E8" s="27"/>
      <c r="F8" s="27" t="s">
        <v>179</v>
      </c>
      <c r="G8" s="27" t="s">
        <v>274</v>
      </c>
      <c r="H8" s="145"/>
    </row>
    <row r="9" spans="2:8" s="36" customFormat="1" x14ac:dyDescent="0.2">
      <c r="B9" s="144" t="s">
        <v>111</v>
      </c>
      <c r="C9" s="27">
        <v>910515</v>
      </c>
      <c r="D9" s="27" t="s">
        <v>180</v>
      </c>
      <c r="E9" s="27" t="s">
        <v>381</v>
      </c>
      <c r="F9" s="27" t="s">
        <v>381</v>
      </c>
      <c r="G9" s="27" t="s">
        <v>271</v>
      </c>
      <c r="H9" s="27"/>
    </row>
    <row r="10" spans="2:8" s="36" customFormat="1" x14ac:dyDescent="0.2">
      <c r="B10" s="144" t="s">
        <v>48</v>
      </c>
      <c r="C10" s="27">
        <v>901016</v>
      </c>
      <c r="D10" s="27" t="s">
        <v>96</v>
      </c>
      <c r="E10" s="27"/>
      <c r="F10" s="27" t="s">
        <v>261</v>
      </c>
      <c r="G10" s="27" t="s">
        <v>274</v>
      </c>
      <c r="H10" s="145"/>
    </row>
    <row r="11" spans="2:8" s="36" customFormat="1" x14ac:dyDescent="0.2">
      <c r="B11" s="144" t="s">
        <v>103</v>
      </c>
      <c r="C11" s="27">
        <v>910054</v>
      </c>
      <c r="D11" s="27" t="s">
        <v>97</v>
      </c>
      <c r="E11" s="27"/>
      <c r="F11" s="27" t="s">
        <v>315</v>
      </c>
      <c r="G11" s="27" t="s">
        <v>271</v>
      </c>
      <c r="H11" s="145"/>
    </row>
    <row r="12" spans="2:8" s="36" customFormat="1" x14ac:dyDescent="0.2">
      <c r="B12" s="144" t="s">
        <v>52</v>
      </c>
      <c r="C12" s="27">
        <v>920000</v>
      </c>
      <c r="D12" s="27" t="s">
        <v>459</v>
      </c>
      <c r="E12" s="27"/>
      <c r="F12" s="27" t="s">
        <v>262</v>
      </c>
      <c r="G12" s="27" t="s">
        <v>271</v>
      </c>
      <c r="H12" s="145"/>
    </row>
    <row r="13" spans="2:8" s="36" customFormat="1" x14ac:dyDescent="0.2">
      <c r="B13" s="144" t="s">
        <v>104</v>
      </c>
      <c r="C13" s="27">
        <v>920000</v>
      </c>
      <c r="D13" s="27" t="s">
        <v>312</v>
      </c>
      <c r="E13" s="27"/>
      <c r="F13" s="27" t="s">
        <v>263</v>
      </c>
      <c r="G13" s="27" t="s">
        <v>271</v>
      </c>
      <c r="H13" s="145"/>
    </row>
    <row r="14" spans="2:8" s="36" customFormat="1" x14ac:dyDescent="0.2">
      <c r="B14" s="144" t="s">
        <v>105</v>
      </c>
      <c r="C14" s="27">
        <v>700510</v>
      </c>
      <c r="D14" s="27" t="s">
        <v>92</v>
      </c>
      <c r="E14" s="27"/>
      <c r="F14" s="27" t="s">
        <v>93</v>
      </c>
      <c r="G14" s="27" t="s">
        <v>274</v>
      </c>
      <c r="H14" s="145"/>
    </row>
    <row r="15" spans="2:8" s="36" customFormat="1" x14ac:dyDescent="0.2">
      <c r="B15" s="144" t="s">
        <v>106</v>
      </c>
      <c r="C15" s="147">
        <v>910502</v>
      </c>
      <c r="D15" s="147" t="s">
        <v>98</v>
      </c>
      <c r="E15" s="147"/>
      <c r="F15" s="147" t="s">
        <v>264</v>
      </c>
      <c r="G15" s="147" t="s">
        <v>271</v>
      </c>
      <c r="H15" s="148"/>
    </row>
    <row r="16" spans="2:8" s="36" customFormat="1" x14ac:dyDescent="0.2">
      <c r="B16" s="144" t="s">
        <v>107</v>
      </c>
      <c r="C16" s="27">
        <v>910728</v>
      </c>
      <c r="D16" s="27" t="s">
        <v>125</v>
      </c>
      <c r="E16" s="27" t="s">
        <v>307</v>
      </c>
      <c r="F16" s="27" t="s">
        <v>308</v>
      </c>
      <c r="G16" s="27" t="s">
        <v>271</v>
      </c>
      <c r="H16" s="145"/>
    </row>
    <row r="17" spans="2:8" s="36" customFormat="1" x14ac:dyDescent="0.2">
      <c r="B17" s="144" t="s">
        <v>108</v>
      </c>
      <c r="C17" s="27">
        <v>903515</v>
      </c>
      <c r="D17" s="27" t="s">
        <v>467</v>
      </c>
      <c r="E17" s="27"/>
      <c r="F17" s="27" t="s">
        <v>251</v>
      </c>
      <c r="G17" s="34" t="s">
        <v>274</v>
      </c>
      <c r="H17" s="145"/>
    </row>
    <row r="18" spans="2:8" s="36" customFormat="1" x14ac:dyDescent="0.2">
      <c r="B18" s="144"/>
      <c r="C18" s="27"/>
      <c r="D18" s="27" t="s">
        <v>302</v>
      </c>
      <c r="E18" s="27"/>
      <c r="F18" s="27" t="s">
        <v>304</v>
      </c>
      <c r="G18" s="27" t="s">
        <v>271</v>
      </c>
      <c r="H18" s="27"/>
    </row>
    <row r="19" spans="2:8" s="36" customFormat="1" x14ac:dyDescent="0.2">
      <c r="B19" s="144"/>
      <c r="C19" s="27"/>
      <c r="D19" s="135" t="s">
        <v>458</v>
      </c>
      <c r="E19" s="27"/>
      <c r="F19" s="27" t="s">
        <v>321</v>
      </c>
      <c r="G19" s="27" t="s">
        <v>271</v>
      </c>
      <c r="H19" s="45"/>
    </row>
    <row r="20" spans="2:8" s="36" customFormat="1" x14ac:dyDescent="0.2">
      <c r="B20" s="144"/>
      <c r="C20" s="27"/>
      <c r="D20" s="27"/>
      <c r="E20" s="27"/>
      <c r="F20" s="27"/>
      <c r="G20" s="27"/>
      <c r="H20" s="27"/>
    </row>
    <row r="21" spans="2:8" x14ac:dyDescent="0.2">
      <c r="B21" s="128"/>
      <c r="C21" s="22"/>
      <c r="D21" s="22"/>
      <c r="E21" s="22"/>
      <c r="F21" s="22"/>
      <c r="G21" s="22"/>
      <c r="H21" s="22"/>
    </row>
    <row r="22" spans="2:8" x14ac:dyDescent="0.2">
      <c r="B22" s="128"/>
      <c r="C22" s="22"/>
      <c r="D22" s="22"/>
      <c r="E22" s="22"/>
      <c r="F22" s="22"/>
      <c r="G22" s="22"/>
      <c r="H22" s="22"/>
    </row>
    <row r="23" spans="2:8" x14ac:dyDescent="0.2">
      <c r="B23" s="128"/>
      <c r="C23" s="22"/>
      <c r="D23" s="22"/>
      <c r="E23" s="22"/>
      <c r="F23" s="22"/>
      <c r="G23" s="22"/>
      <c r="H23" s="22"/>
    </row>
    <row r="24" spans="2:8" x14ac:dyDescent="0.2">
      <c r="B24" s="129"/>
      <c r="C24" s="22"/>
      <c r="D24" s="22"/>
      <c r="E24" s="22"/>
      <c r="F24" s="22"/>
      <c r="G24" s="22"/>
      <c r="H24" s="22"/>
    </row>
    <row r="25" spans="2:8" x14ac:dyDescent="0.2">
      <c r="B25" s="128"/>
      <c r="C25" s="22"/>
      <c r="D25" s="22"/>
      <c r="E25" s="22"/>
      <c r="F25" s="22"/>
      <c r="G25" s="22"/>
      <c r="H25" s="22"/>
    </row>
    <row r="26" spans="2:8" x14ac:dyDescent="0.2">
      <c r="B26" s="128"/>
      <c r="C26" s="22"/>
      <c r="D26" s="22"/>
      <c r="E26" s="22"/>
      <c r="F26" s="22"/>
      <c r="G26" s="22"/>
      <c r="H26" s="22"/>
    </row>
    <row r="27" spans="2:8" x14ac:dyDescent="0.2">
      <c r="B27" s="128"/>
      <c r="C27" s="22"/>
      <c r="D27" s="22"/>
      <c r="E27" s="22"/>
      <c r="F27" s="22"/>
      <c r="G27" s="22"/>
      <c r="H27" s="22"/>
    </row>
    <row r="28" spans="2:8" x14ac:dyDescent="0.2">
      <c r="B28" s="128"/>
      <c r="C28" s="22"/>
      <c r="D28" s="22"/>
      <c r="E28" s="22"/>
      <c r="F28" s="22"/>
      <c r="G28" s="22"/>
      <c r="H28" s="22"/>
    </row>
    <row r="29" spans="2:8" x14ac:dyDescent="0.2">
      <c r="B29" s="128"/>
      <c r="C29" s="22"/>
      <c r="D29" s="22"/>
      <c r="E29" s="22"/>
      <c r="F29" s="22"/>
      <c r="G29" s="22"/>
      <c r="H29" s="22"/>
    </row>
    <row r="30" spans="2:8" x14ac:dyDescent="0.2">
      <c r="B30" s="128"/>
      <c r="C30" s="22"/>
      <c r="D30" s="22"/>
      <c r="E30" s="22"/>
      <c r="F30" s="22"/>
      <c r="G30" s="22"/>
      <c r="H30" s="22"/>
    </row>
    <row r="31" spans="2:8" x14ac:dyDescent="0.2">
      <c r="B31" s="128"/>
      <c r="C31" s="22"/>
      <c r="D31" s="22"/>
      <c r="E31" s="22"/>
      <c r="F31" s="22"/>
      <c r="G31" s="22"/>
      <c r="H31" s="22"/>
    </row>
    <row r="32" spans="2:8" x14ac:dyDescent="0.2">
      <c r="B32" s="6"/>
      <c r="C32" s="22"/>
      <c r="D32" s="22"/>
      <c r="E32" s="22"/>
      <c r="F32" s="22"/>
      <c r="G32" s="22"/>
      <c r="H32" s="48">
        <f>SUM(H6:H25)</f>
        <v>0</v>
      </c>
    </row>
    <row r="34" spans="2:7" x14ac:dyDescent="0.2">
      <c r="B34" s="35"/>
      <c r="C34" s="36"/>
      <c r="D34" s="35"/>
      <c r="E34" s="35"/>
      <c r="F34" s="36"/>
      <c r="G34" s="36"/>
    </row>
    <row r="35" spans="2:7" x14ac:dyDescent="0.2">
      <c r="D35" s="25"/>
      <c r="E35" s="25"/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1"/>
  <sheetViews>
    <sheetView workbookViewId="0">
      <selection activeCell="Q11" sqref="Q11"/>
    </sheetView>
  </sheetViews>
  <sheetFormatPr defaultRowHeight="12.75" x14ac:dyDescent="0.2"/>
  <cols>
    <col min="1" max="1" width="2.7109375" customWidth="1"/>
    <col min="2" max="2" width="6.140625" customWidth="1"/>
    <col min="3" max="3" width="19.42578125" customWidth="1"/>
    <col min="4" max="4" width="11" customWidth="1"/>
    <col min="5" max="5" width="18.7109375" bestFit="1" customWidth="1"/>
    <col min="6" max="6" width="19.28515625" bestFit="1" customWidth="1"/>
    <col min="7" max="7" width="9.28515625" customWidth="1"/>
    <col min="8" max="8" width="5.85546875" customWidth="1"/>
    <col min="9" max="9" width="9.5703125" customWidth="1"/>
    <col min="10" max="10" width="25.28515625" customWidth="1"/>
    <col min="11" max="11" width="19.140625" customWidth="1"/>
    <col min="12" max="12" width="19.42578125" customWidth="1"/>
  </cols>
  <sheetData>
    <row r="1" spans="2:16" ht="1.5" customHeight="1" x14ac:dyDescent="0.2"/>
    <row r="2" spans="2:16" x14ac:dyDescent="0.2">
      <c r="B2" s="21" t="s">
        <v>88</v>
      </c>
      <c r="C2" s="21"/>
      <c r="D2" s="21"/>
      <c r="E2" s="21"/>
      <c r="F2" s="21"/>
      <c r="G2" s="21"/>
      <c r="H2" s="21"/>
      <c r="I2" s="21"/>
      <c r="J2" s="156"/>
      <c r="K2" s="156"/>
      <c r="L2" s="21"/>
      <c r="M2" s="21"/>
      <c r="N2" s="21"/>
      <c r="O2" s="38" t="s">
        <v>170</v>
      </c>
      <c r="P2" s="29"/>
    </row>
    <row r="3" spans="2:16" x14ac:dyDescent="0.2">
      <c r="B3" s="21" t="s">
        <v>516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2:16" s="36" customFormat="1" x14ac:dyDescent="0.2">
      <c r="B4" s="27" t="s">
        <v>60</v>
      </c>
      <c r="C4" s="141" t="s">
        <v>177</v>
      </c>
      <c r="D4" s="141" t="s">
        <v>287</v>
      </c>
      <c r="E4" s="27" t="s">
        <v>259</v>
      </c>
      <c r="F4" s="27" t="s">
        <v>258</v>
      </c>
      <c r="G4" s="27" t="s">
        <v>257</v>
      </c>
      <c r="H4" s="27" t="s">
        <v>250</v>
      </c>
      <c r="I4" s="27" t="s">
        <v>253</v>
      </c>
      <c r="J4" s="27" t="s">
        <v>254</v>
      </c>
      <c r="K4" s="27" t="s">
        <v>255</v>
      </c>
      <c r="L4" s="27" t="s">
        <v>256</v>
      </c>
      <c r="M4" s="122"/>
    </row>
    <row r="5" spans="2:16" x14ac:dyDescent="0.2">
      <c r="B5" s="27">
        <v>33015</v>
      </c>
      <c r="C5" s="27" t="s">
        <v>65</v>
      </c>
      <c r="D5" s="27"/>
      <c r="E5" s="27" t="s">
        <v>64</v>
      </c>
      <c r="F5" s="27"/>
      <c r="G5" s="27"/>
      <c r="H5" s="125"/>
      <c r="I5" s="125"/>
      <c r="J5" s="125"/>
      <c r="K5" s="27" t="s">
        <v>219</v>
      </c>
      <c r="L5" s="45"/>
      <c r="M5" s="21"/>
    </row>
    <row r="6" spans="2:16" x14ac:dyDescent="0.2">
      <c r="B6" s="27">
        <v>51052</v>
      </c>
      <c r="C6" s="27" t="s">
        <v>66</v>
      </c>
      <c r="D6" s="27"/>
      <c r="E6" s="27" t="s">
        <v>64</v>
      </c>
      <c r="F6" s="27"/>
      <c r="G6" s="27"/>
      <c r="H6" s="125"/>
      <c r="I6" s="125"/>
      <c r="J6" s="125"/>
      <c r="K6" s="27" t="s">
        <v>219</v>
      </c>
      <c r="L6" s="45"/>
      <c r="M6" s="21"/>
    </row>
    <row r="7" spans="2:16" x14ac:dyDescent="0.2">
      <c r="B7" s="27">
        <v>51053</v>
      </c>
      <c r="C7" s="27" t="s">
        <v>66</v>
      </c>
      <c r="D7" s="27"/>
      <c r="E7" s="27" t="s">
        <v>64</v>
      </c>
      <c r="F7" s="27"/>
      <c r="G7" s="27"/>
      <c r="H7" s="125"/>
      <c r="I7" s="125"/>
      <c r="J7" s="125"/>
      <c r="K7" s="27" t="s">
        <v>219</v>
      </c>
      <c r="L7" s="45"/>
      <c r="M7" s="21"/>
    </row>
    <row r="8" spans="2:16" x14ac:dyDescent="0.2">
      <c r="B8" s="27">
        <v>8487</v>
      </c>
      <c r="C8" s="27" t="s">
        <v>230</v>
      </c>
      <c r="D8" s="27"/>
      <c r="E8" s="27" t="s">
        <v>64</v>
      </c>
      <c r="F8" s="27"/>
      <c r="G8" s="27"/>
      <c r="H8" s="125"/>
      <c r="I8" s="125"/>
      <c r="J8" s="125"/>
      <c r="K8" s="27" t="s">
        <v>219</v>
      </c>
      <c r="L8" s="45"/>
      <c r="M8" s="21"/>
    </row>
    <row r="9" spans="2:16" s="36" customFormat="1" x14ac:dyDescent="0.2">
      <c r="B9" s="27">
        <v>205312</v>
      </c>
      <c r="C9" s="135" t="s">
        <v>448</v>
      </c>
      <c r="D9" s="27"/>
      <c r="E9" s="27" t="s">
        <v>376</v>
      </c>
      <c r="F9" s="27" t="s">
        <v>271</v>
      </c>
      <c r="G9" s="133" t="s">
        <v>377</v>
      </c>
      <c r="H9" s="137">
        <v>2019</v>
      </c>
      <c r="I9" s="130" t="s">
        <v>399</v>
      </c>
      <c r="J9" s="131" t="s">
        <v>400</v>
      </c>
      <c r="K9" s="27" t="s">
        <v>224</v>
      </c>
      <c r="L9" s="149"/>
      <c r="M9" s="142"/>
    </row>
    <row r="10" spans="2:16" s="36" customFormat="1" x14ac:dyDescent="0.2">
      <c r="B10" s="27">
        <v>205311</v>
      </c>
      <c r="C10" s="135" t="s">
        <v>101</v>
      </c>
      <c r="D10" s="27"/>
      <c r="E10" s="27" t="s">
        <v>276</v>
      </c>
      <c r="F10" s="27" t="s">
        <v>271</v>
      </c>
      <c r="G10" s="27" t="s">
        <v>345</v>
      </c>
      <c r="H10" s="137">
        <v>2019</v>
      </c>
      <c r="I10" s="130" t="s">
        <v>277</v>
      </c>
      <c r="J10" s="131" t="s">
        <v>278</v>
      </c>
      <c r="K10" s="27" t="s">
        <v>224</v>
      </c>
      <c r="L10" s="149"/>
      <c r="M10" s="142"/>
    </row>
    <row r="11" spans="2:16" s="36" customFormat="1" ht="22.5" x14ac:dyDescent="0.2">
      <c r="B11" s="27">
        <v>205329</v>
      </c>
      <c r="C11" s="135" t="s">
        <v>232</v>
      </c>
      <c r="D11" s="27"/>
      <c r="E11" s="27" t="s">
        <v>346</v>
      </c>
      <c r="F11" s="27" t="s">
        <v>271</v>
      </c>
      <c r="G11" s="27" t="s">
        <v>347</v>
      </c>
      <c r="H11" s="137">
        <v>2019</v>
      </c>
      <c r="I11" s="130" t="s">
        <v>397</v>
      </c>
      <c r="J11" s="131" t="s">
        <v>398</v>
      </c>
      <c r="K11" s="27" t="s">
        <v>224</v>
      </c>
      <c r="L11" s="149"/>
      <c r="M11" s="142"/>
    </row>
    <row r="12" spans="2:16" s="36" customFormat="1" x14ac:dyDescent="0.2">
      <c r="B12" s="27">
        <v>132007</v>
      </c>
      <c r="C12" s="135" t="s">
        <v>169</v>
      </c>
      <c r="D12" s="27"/>
      <c r="E12" s="27" t="s">
        <v>455</v>
      </c>
      <c r="F12" s="27" t="s">
        <v>271</v>
      </c>
      <c r="G12" s="27"/>
      <c r="H12" s="125"/>
      <c r="I12" s="130"/>
      <c r="J12" s="125"/>
      <c r="K12" s="27" t="s">
        <v>220</v>
      </c>
      <c r="L12" s="45"/>
      <c r="M12" s="142"/>
    </row>
    <row r="13" spans="2:16" x14ac:dyDescent="0.2">
      <c r="B13" s="27">
        <v>129093</v>
      </c>
      <c r="C13" s="27" t="s">
        <v>231</v>
      </c>
      <c r="D13" s="27"/>
      <c r="E13" s="27" t="s">
        <v>64</v>
      </c>
      <c r="F13" s="27"/>
      <c r="G13" s="27"/>
      <c r="H13" s="125"/>
      <c r="I13" s="125"/>
      <c r="J13" s="125"/>
      <c r="K13" s="27" t="s">
        <v>221</v>
      </c>
      <c r="L13" s="45"/>
      <c r="M13" s="21"/>
    </row>
    <row r="14" spans="2:16" x14ac:dyDescent="0.2">
      <c r="B14" s="22">
        <v>87231</v>
      </c>
      <c r="C14" s="27" t="s">
        <v>222</v>
      </c>
      <c r="D14" s="27"/>
      <c r="E14" s="22" t="s">
        <v>64</v>
      </c>
      <c r="F14" s="22"/>
      <c r="G14" s="22"/>
      <c r="H14" s="126"/>
      <c r="I14" s="126"/>
      <c r="J14" s="126"/>
      <c r="K14" s="22" t="s">
        <v>223</v>
      </c>
      <c r="L14" s="44"/>
      <c r="M14" s="21"/>
    </row>
    <row r="15" spans="2:16" s="36" customFormat="1" x14ac:dyDescent="0.2">
      <c r="B15" s="27">
        <v>87195</v>
      </c>
      <c r="C15" s="135" t="s">
        <v>437</v>
      </c>
      <c r="D15" s="27" t="s">
        <v>438</v>
      </c>
      <c r="E15" s="27" t="s">
        <v>454</v>
      </c>
      <c r="F15" s="27" t="s">
        <v>271</v>
      </c>
      <c r="G15" s="27"/>
      <c r="H15" s="125">
        <v>2018</v>
      </c>
      <c r="I15" s="130"/>
      <c r="J15" s="131" t="s">
        <v>439</v>
      </c>
      <c r="K15" s="27" t="s">
        <v>220</v>
      </c>
      <c r="L15" s="45"/>
      <c r="M15" s="142"/>
    </row>
    <row r="16" spans="2:16" x14ac:dyDescent="0.2">
      <c r="B16" s="27">
        <v>159006</v>
      </c>
      <c r="C16" s="27" t="s">
        <v>65</v>
      </c>
      <c r="D16" s="27"/>
      <c r="E16" s="27" t="s">
        <v>64</v>
      </c>
      <c r="F16" s="27"/>
      <c r="G16" s="27"/>
      <c r="H16" s="125"/>
      <c r="I16" s="125"/>
      <c r="J16" s="125"/>
      <c r="K16" s="27" t="s">
        <v>219</v>
      </c>
      <c r="L16" s="45"/>
      <c r="M16" s="21"/>
    </row>
    <row r="17" spans="2:13" s="36" customFormat="1" x14ac:dyDescent="0.2">
      <c r="B17" s="27">
        <v>87194</v>
      </c>
      <c r="C17" s="135" t="s">
        <v>67</v>
      </c>
      <c r="D17" s="27"/>
      <c r="E17" s="27" t="s">
        <v>457</v>
      </c>
      <c r="F17" s="27" t="s">
        <v>271</v>
      </c>
      <c r="G17" s="27"/>
      <c r="H17" s="125">
        <v>2018</v>
      </c>
      <c r="I17" s="130"/>
      <c r="J17" s="131" t="s">
        <v>436</v>
      </c>
      <c r="K17" s="27" t="s">
        <v>220</v>
      </c>
      <c r="L17" s="45"/>
      <c r="M17" s="142"/>
    </row>
    <row r="18" spans="2:13" x14ac:dyDescent="0.2">
      <c r="B18" s="27">
        <v>205221</v>
      </c>
      <c r="C18" s="27" t="s">
        <v>225</v>
      </c>
      <c r="D18" s="27"/>
      <c r="E18" s="27" t="s">
        <v>171</v>
      </c>
      <c r="F18" s="27"/>
      <c r="G18" s="27"/>
      <c r="H18" s="125"/>
      <c r="I18" s="125"/>
      <c r="J18" s="125"/>
      <c r="K18" s="27" t="s">
        <v>226</v>
      </c>
      <c r="L18" s="45"/>
      <c r="M18" s="21"/>
    </row>
    <row r="19" spans="2:13" s="36" customFormat="1" x14ac:dyDescent="0.2">
      <c r="B19" s="27">
        <v>96007</v>
      </c>
      <c r="C19" s="135" t="s">
        <v>441</v>
      </c>
      <c r="D19" s="27"/>
      <c r="E19" s="27" t="s">
        <v>453</v>
      </c>
      <c r="F19" s="27" t="s">
        <v>271</v>
      </c>
      <c r="G19" s="27"/>
      <c r="H19" s="125">
        <v>2016</v>
      </c>
      <c r="I19" s="130" t="s">
        <v>425</v>
      </c>
      <c r="J19" s="131" t="s">
        <v>426</v>
      </c>
      <c r="K19" s="27" t="s">
        <v>220</v>
      </c>
      <c r="L19" s="45"/>
      <c r="M19" s="142"/>
    </row>
    <row r="20" spans="2:13" s="36" customFormat="1" x14ac:dyDescent="0.2">
      <c r="B20" s="27">
        <v>87207</v>
      </c>
      <c r="C20" s="135" t="s">
        <v>68</v>
      </c>
      <c r="D20" s="27" t="s">
        <v>440</v>
      </c>
      <c r="E20" s="27" t="s">
        <v>456</v>
      </c>
      <c r="F20" s="27" t="s">
        <v>271</v>
      </c>
      <c r="G20" s="27"/>
      <c r="H20" s="125">
        <v>2018</v>
      </c>
      <c r="I20" s="130"/>
      <c r="J20" s="131" t="s">
        <v>424</v>
      </c>
      <c r="K20" s="27" t="s">
        <v>220</v>
      </c>
      <c r="L20" s="45"/>
      <c r="M20" s="142"/>
    </row>
    <row r="21" spans="2:13" s="36" customFormat="1" x14ac:dyDescent="0.2">
      <c r="B21" s="27">
        <v>265019</v>
      </c>
      <c r="C21" s="135" t="s">
        <v>239</v>
      </c>
      <c r="D21" s="27"/>
      <c r="E21" s="27" t="s">
        <v>282</v>
      </c>
      <c r="F21" s="27" t="s">
        <v>274</v>
      </c>
      <c r="G21" s="27" t="s">
        <v>445</v>
      </c>
      <c r="H21" s="137">
        <v>2019</v>
      </c>
      <c r="I21" s="130" t="s">
        <v>283</v>
      </c>
      <c r="J21" s="125"/>
      <c r="K21" s="27" t="s">
        <v>224</v>
      </c>
      <c r="L21" s="45"/>
      <c r="M21" s="142"/>
    </row>
    <row r="22" spans="2:13" s="36" customFormat="1" x14ac:dyDescent="0.2">
      <c r="B22" s="27">
        <v>265018</v>
      </c>
      <c r="C22" s="135" t="s">
        <v>240</v>
      </c>
      <c r="D22" s="27" t="s">
        <v>361</v>
      </c>
      <c r="E22" s="27" t="s">
        <v>449</v>
      </c>
      <c r="F22" s="27" t="s">
        <v>274</v>
      </c>
      <c r="G22" s="27" t="s">
        <v>362</v>
      </c>
      <c r="H22" s="137">
        <v>2019</v>
      </c>
      <c r="I22" s="130" t="s">
        <v>404</v>
      </c>
      <c r="J22" s="125"/>
      <c r="K22" s="27" t="s">
        <v>224</v>
      </c>
      <c r="L22" s="45"/>
      <c r="M22" s="142"/>
    </row>
    <row r="23" spans="2:13" s="36" customFormat="1" x14ac:dyDescent="0.2">
      <c r="B23" s="27"/>
      <c r="C23" s="135" t="s">
        <v>421</v>
      </c>
      <c r="D23" s="27"/>
      <c r="E23" s="27" t="s">
        <v>422</v>
      </c>
      <c r="F23" s="27" t="s">
        <v>271</v>
      </c>
      <c r="G23" s="27"/>
      <c r="H23" s="137">
        <v>2018</v>
      </c>
      <c r="I23" s="134" t="s">
        <v>423</v>
      </c>
      <c r="J23" s="125"/>
      <c r="K23" s="27"/>
      <c r="L23" s="45"/>
      <c r="M23" s="142"/>
    </row>
    <row r="24" spans="2:13" s="36" customFormat="1" x14ac:dyDescent="0.2">
      <c r="B24" s="27">
        <v>216023</v>
      </c>
      <c r="C24" s="135" t="s">
        <v>233</v>
      </c>
      <c r="D24" s="27"/>
      <c r="E24" s="27" t="s">
        <v>348</v>
      </c>
      <c r="F24" s="27" t="s">
        <v>271</v>
      </c>
      <c r="G24" s="27" t="s">
        <v>349</v>
      </c>
      <c r="H24" s="137">
        <v>2019</v>
      </c>
      <c r="I24" s="130" t="s">
        <v>395</v>
      </c>
      <c r="J24" s="131" t="s">
        <v>396</v>
      </c>
      <c r="K24" s="27" t="s">
        <v>224</v>
      </c>
      <c r="L24" s="149"/>
      <c r="M24" s="142"/>
    </row>
    <row r="25" spans="2:13" s="36" customFormat="1" x14ac:dyDescent="0.2">
      <c r="B25" s="34">
        <v>216053</v>
      </c>
      <c r="C25" s="136" t="s">
        <v>233</v>
      </c>
      <c r="D25" s="34"/>
      <c r="E25" s="34" t="s">
        <v>348</v>
      </c>
      <c r="F25" s="34" t="s">
        <v>271</v>
      </c>
      <c r="G25" s="34" t="s">
        <v>349</v>
      </c>
      <c r="H25" s="138">
        <v>2018</v>
      </c>
      <c r="I25" s="130" t="s">
        <v>395</v>
      </c>
      <c r="J25" s="131" t="s">
        <v>396</v>
      </c>
      <c r="K25" s="34" t="s">
        <v>224</v>
      </c>
      <c r="L25" s="150"/>
      <c r="M25" s="142"/>
    </row>
    <row r="26" spans="2:13" s="36" customFormat="1" x14ac:dyDescent="0.2">
      <c r="B26" s="27">
        <v>216042</v>
      </c>
      <c r="C26" s="135" t="s">
        <v>72</v>
      </c>
      <c r="D26" s="27"/>
      <c r="E26" s="27" t="s">
        <v>392</v>
      </c>
      <c r="F26" s="27" t="s">
        <v>271</v>
      </c>
      <c r="G26" s="27" t="s">
        <v>378</v>
      </c>
      <c r="H26" s="137">
        <v>2018</v>
      </c>
      <c r="I26" s="130" t="s">
        <v>393</v>
      </c>
      <c r="J26" s="131" t="s">
        <v>394</v>
      </c>
      <c r="K26" s="27" t="s">
        <v>224</v>
      </c>
      <c r="L26" s="149"/>
      <c r="M26" s="142"/>
    </row>
    <row r="27" spans="2:13" s="36" customFormat="1" ht="22.5" x14ac:dyDescent="0.2">
      <c r="B27" s="27">
        <v>216039</v>
      </c>
      <c r="C27" s="135" t="s">
        <v>442</v>
      </c>
      <c r="D27" s="27"/>
      <c r="E27" s="27" t="s">
        <v>427</v>
      </c>
      <c r="F27" s="27" t="s">
        <v>271</v>
      </c>
      <c r="G27" s="27"/>
      <c r="H27" s="125">
        <v>2018</v>
      </c>
      <c r="I27" s="130" t="s">
        <v>428</v>
      </c>
      <c r="J27" s="125"/>
      <c r="K27" s="27" t="s">
        <v>220</v>
      </c>
      <c r="L27" s="45"/>
      <c r="M27" s="142"/>
    </row>
    <row r="28" spans="2:13" s="36" customFormat="1" ht="33.75" x14ac:dyDescent="0.2">
      <c r="B28" s="27">
        <v>253061</v>
      </c>
      <c r="C28" s="135" t="s">
        <v>443</v>
      </c>
      <c r="D28" s="27" t="s">
        <v>82</v>
      </c>
      <c r="E28" s="27" t="s">
        <v>433</v>
      </c>
      <c r="F28" s="27" t="s">
        <v>434</v>
      </c>
      <c r="G28" s="27"/>
      <c r="H28" s="125">
        <v>2018</v>
      </c>
      <c r="I28" s="130" t="s">
        <v>435</v>
      </c>
      <c r="J28" s="131"/>
      <c r="K28" s="27" t="s">
        <v>220</v>
      </c>
      <c r="L28" s="45"/>
      <c r="M28" s="142"/>
    </row>
    <row r="29" spans="2:13" s="36" customFormat="1" x14ac:dyDescent="0.2">
      <c r="B29" s="27">
        <v>501085</v>
      </c>
      <c r="C29" s="135" t="s">
        <v>184</v>
      </c>
      <c r="D29" s="27"/>
      <c r="E29" s="27" t="s">
        <v>265</v>
      </c>
      <c r="F29" s="27" t="s">
        <v>266</v>
      </c>
      <c r="G29" s="27" t="s">
        <v>267</v>
      </c>
      <c r="H29" s="137">
        <v>2018</v>
      </c>
      <c r="I29" s="130" t="s">
        <v>268</v>
      </c>
      <c r="J29" s="131" t="s">
        <v>269</v>
      </c>
      <c r="K29" s="27" t="s">
        <v>224</v>
      </c>
      <c r="L29" s="149"/>
      <c r="M29" s="142"/>
    </row>
    <row r="30" spans="2:13" s="36" customFormat="1" x14ac:dyDescent="0.2">
      <c r="B30" s="27">
        <v>501081</v>
      </c>
      <c r="C30" s="135" t="s">
        <v>246</v>
      </c>
      <c r="D30" s="27"/>
      <c r="E30" s="27" t="s">
        <v>365</v>
      </c>
      <c r="F30" s="27" t="s">
        <v>266</v>
      </c>
      <c r="G30" s="27" t="s">
        <v>366</v>
      </c>
      <c r="H30" s="137">
        <v>2019</v>
      </c>
      <c r="I30" s="130" t="s">
        <v>415</v>
      </c>
      <c r="J30" s="131"/>
      <c r="K30" s="27" t="s">
        <v>224</v>
      </c>
      <c r="L30" s="45"/>
      <c r="M30" s="142"/>
    </row>
    <row r="31" spans="2:13" s="36" customFormat="1" x14ac:dyDescent="0.2">
      <c r="B31" s="27">
        <v>501084</v>
      </c>
      <c r="C31" s="135" t="s">
        <v>247</v>
      </c>
      <c r="D31" s="27"/>
      <c r="E31" s="27" t="s">
        <v>367</v>
      </c>
      <c r="F31" s="27" t="s">
        <v>266</v>
      </c>
      <c r="G31" s="27" t="s">
        <v>368</v>
      </c>
      <c r="H31" s="137">
        <v>2019</v>
      </c>
      <c r="I31" s="130" t="s">
        <v>416</v>
      </c>
      <c r="J31" s="125"/>
      <c r="K31" s="27" t="s">
        <v>224</v>
      </c>
      <c r="L31" s="45"/>
      <c r="M31" s="142"/>
    </row>
    <row r="32" spans="2:13" x14ac:dyDescent="0.2">
      <c r="B32" s="27">
        <v>253058</v>
      </c>
      <c r="C32" s="27" t="s">
        <v>235</v>
      </c>
      <c r="D32" s="27"/>
      <c r="E32" s="27" t="s">
        <v>82</v>
      </c>
      <c r="F32" s="27"/>
      <c r="G32" s="27"/>
      <c r="H32" s="125"/>
      <c r="I32" s="125"/>
      <c r="J32" s="125"/>
      <c r="K32" s="27" t="s">
        <v>219</v>
      </c>
      <c r="L32" s="45"/>
      <c r="M32" s="21"/>
    </row>
    <row r="33" spans="2:13" x14ac:dyDescent="0.2">
      <c r="B33" s="27">
        <v>253059</v>
      </c>
      <c r="C33" s="27" t="s">
        <v>235</v>
      </c>
      <c r="D33" s="27"/>
      <c r="E33" s="27" t="s">
        <v>82</v>
      </c>
      <c r="F33" s="27"/>
      <c r="G33" s="27"/>
      <c r="H33" s="125"/>
      <c r="I33" s="125"/>
      <c r="J33" s="125"/>
      <c r="K33" s="27" t="s">
        <v>219</v>
      </c>
      <c r="L33" s="45"/>
      <c r="M33" s="21"/>
    </row>
    <row r="34" spans="2:13" s="36" customFormat="1" x14ac:dyDescent="0.2">
      <c r="B34" s="27">
        <v>501088</v>
      </c>
      <c r="C34" s="135" t="s">
        <v>248</v>
      </c>
      <c r="D34" s="27"/>
      <c r="E34" s="27" t="s">
        <v>369</v>
      </c>
      <c r="F34" s="27" t="s">
        <v>266</v>
      </c>
      <c r="G34" s="27" t="s">
        <v>370</v>
      </c>
      <c r="H34" s="137">
        <v>2019</v>
      </c>
      <c r="I34" s="130" t="s">
        <v>417</v>
      </c>
      <c r="J34" s="125"/>
      <c r="K34" s="27" t="s">
        <v>224</v>
      </c>
      <c r="L34" s="45"/>
      <c r="M34" s="142"/>
    </row>
    <row r="35" spans="2:13" s="36" customFormat="1" x14ac:dyDescent="0.2">
      <c r="B35" s="27">
        <v>269003</v>
      </c>
      <c r="C35" s="135" t="s">
        <v>243</v>
      </c>
      <c r="D35" s="27"/>
      <c r="E35" s="27" t="s">
        <v>451</v>
      </c>
      <c r="F35" s="27" t="s">
        <v>274</v>
      </c>
      <c r="G35" s="27" t="s">
        <v>409</v>
      </c>
      <c r="H35" s="152">
        <v>2019</v>
      </c>
      <c r="I35" s="130" t="s">
        <v>410</v>
      </c>
      <c r="J35" s="131" t="s">
        <v>411</v>
      </c>
      <c r="K35" s="27" t="s">
        <v>224</v>
      </c>
      <c r="L35" s="45"/>
      <c r="M35" s="142"/>
    </row>
    <row r="36" spans="2:13" s="36" customFormat="1" x14ac:dyDescent="0.2">
      <c r="B36" s="27">
        <v>269004</v>
      </c>
      <c r="C36" s="135" t="s">
        <v>244</v>
      </c>
      <c r="D36" s="27"/>
      <c r="E36" s="27" t="s">
        <v>452</v>
      </c>
      <c r="F36" s="27" t="s">
        <v>274</v>
      </c>
      <c r="G36" s="27" t="s">
        <v>412</v>
      </c>
      <c r="H36" s="152">
        <v>2019</v>
      </c>
      <c r="I36" s="130" t="s">
        <v>413</v>
      </c>
      <c r="J36" s="131" t="s">
        <v>414</v>
      </c>
      <c r="K36" s="27" t="s">
        <v>224</v>
      </c>
      <c r="L36" s="45"/>
      <c r="M36" s="142"/>
    </row>
    <row r="37" spans="2:13" s="36" customFormat="1" x14ac:dyDescent="0.2">
      <c r="B37" s="27">
        <v>258066</v>
      </c>
      <c r="C37" s="135" t="s">
        <v>165</v>
      </c>
      <c r="D37" s="27"/>
      <c r="E37" s="27" t="s">
        <v>418</v>
      </c>
      <c r="F37" s="27" t="s">
        <v>271</v>
      </c>
      <c r="G37" s="27"/>
      <c r="H37" s="137">
        <v>2019</v>
      </c>
      <c r="I37" s="130" t="s">
        <v>419</v>
      </c>
      <c r="J37" s="131" t="s">
        <v>420</v>
      </c>
      <c r="K37" s="27" t="s">
        <v>224</v>
      </c>
      <c r="L37" s="149"/>
      <c r="M37" s="142"/>
    </row>
    <row r="38" spans="2:13" s="36" customFormat="1" x14ac:dyDescent="0.2">
      <c r="B38" s="27">
        <v>258067</v>
      </c>
      <c r="C38" s="135" t="s">
        <v>167</v>
      </c>
      <c r="D38" s="27"/>
      <c r="E38" s="27" t="s">
        <v>168</v>
      </c>
      <c r="F38" s="27" t="s">
        <v>271</v>
      </c>
      <c r="G38" s="27" t="s">
        <v>446</v>
      </c>
      <c r="H38" s="137">
        <v>2019</v>
      </c>
      <c r="I38" s="130" t="s">
        <v>270</v>
      </c>
      <c r="J38" s="131" t="s">
        <v>273</v>
      </c>
      <c r="K38" s="27" t="s">
        <v>224</v>
      </c>
      <c r="L38" s="149"/>
      <c r="M38" s="142"/>
    </row>
    <row r="39" spans="2:13" s="36" customFormat="1" x14ac:dyDescent="0.2">
      <c r="B39" s="27">
        <v>258057</v>
      </c>
      <c r="C39" s="135" t="s">
        <v>237</v>
      </c>
      <c r="D39" s="27" t="s">
        <v>166</v>
      </c>
      <c r="E39" s="27" t="s">
        <v>450</v>
      </c>
      <c r="F39" s="27" t="s">
        <v>271</v>
      </c>
      <c r="G39" s="27" t="s">
        <v>357</v>
      </c>
      <c r="H39" s="137">
        <v>2019</v>
      </c>
      <c r="I39" s="130" t="s">
        <v>403</v>
      </c>
      <c r="J39" s="125"/>
      <c r="K39" s="27" t="s">
        <v>224</v>
      </c>
      <c r="L39" s="45"/>
      <c r="M39" s="142"/>
    </row>
    <row r="40" spans="2:13" x14ac:dyDescent="0.2">
      <c r="B40" s="27">
        <v>265015</v>
      </c>
      <c r="C40" s="27" t="s">
        <v>227</v>
      </c>
      <c r="D40" s="27"/>
      <c r="E40" s="27" t="s">
        <v>185</v>
      </c>
      <c r="F40" s="27"/>
      <c r="G40" s="27"/>
      <c r="H40" s="125"/>
      <c r="I40" s="125"/>
      <c r="J40" s="125"/>
      <c r="K40" s="27" t="s">
        <v>226</v>
      </c>
      <c r="L40" s="45"/>
      <c r="M40" s="21"/>
    </row>
    <row r="41" spans="2:13" s="36" customFormat="1" x14ac:dyDescent="0.2">
      <c r="B41" s="27">
        <v>226074</v>
      </c>
      <c r="C41" s="135" t="s">
        <v>77</v>
      </c>
      <c r="D41" s="27"/>
      <c r="E41" s="27" t="s">
        <v>388</v>
      </c>
      <c r="F41" s="27" t="s">
        <v>271</v>
      </c>
      <c r="G41" s="27" t="s">
        <v>351</v>
      </c>
      <c r="H41" s="137">
        <v>2019</v>
      </c>
      <c r="I41" s="130" t="s">
        <v>389</v>
      </c>
      <c r="J41" s="131" t="s">
        <v>390</v>
      </c>
      <c r="K41" s="27" t="s">
        <v>224</v>
      </c>
      <c r="L41" s="149"/>
      <c r="M41" s="142"/>
    </row>
    <row r="42" spans="2:13" s="36" customFormat="1" x14ac:dyDescent="0.2">
      <c r="B42" s="27">
        <v>229123</v>
      </c>
      <c r="C42" s="135" t="s">
        <v>75</v>
      </c>
      <c r="D42" s="27"/>
      <c r="E42" s="27" t="s">
        <v>76</v>
      </c>
      <c r="F42" s="27" t="s">
        <v>271</v>
      </c>
      <c r="G42" s="27" t="s">
        <v>350</v>
      </c>
      <c r="H42" s="137">
        <v>2018</v>
      </c>
      <c r="I42" s="130" t="s">
        <v>391</v>
      </c>
      <c r="J42" s="125"/>
      <c r="K42" s="27" t="s">
        <v>224</v>
      </c>
      <c r="L42" s="45"/>
      <c r="M42" s="142"/>
    </row>
    <row r="43" spans="2:13" x14ac:dyDescent="0.2">
      <c r="B43" s="27">
        <v>268105</v>
      </c>
      <c r="C43" s="27" t="s">
        <v>228</v>
      </c>
      <c r="D43" s="27"/>
      <c r="E43" s="27" t="s">
        <v>39</v>
      </c>
      <c r="F43" s="27"/>
      <c r="G43" s="27"/>
      <c r="H43" s="125"/>
      <c r="I43" s="125"/>
      <c r="J43" s="125"/>
      <c r="K43" s="27" t="s">
        <v>226</v>
      </c>
      <c r="L43" s="45"/>
      <c r="M43" s="21"/>
    </row>
    <row r="44" spans="2:13" s="36" customFormat="1" x14ac:dyDescent="0.2">
      <c r="B44" s="27">
        <v>239067</v>
      </c>
      <c r="C44" s="135" t="s">
        <v>81</v>
      </c>
      <c r="D44" s="27"/>
      <c r="E44" s="27" t="s">
        <v>279</v>
      </c>
      <c r="F44" s="27" t="s">
        <v>271</v>
      </c>
      <c r="G44" s="27" t="s">
        <v>354</v>
      </c>
      <c r="H44" s="137">
        <v>2019</v>
      </c>
      <c r="I44" s="130" t="s">
        <v>280</v>
      </c>
      <c r="J44" s="131" t="s">
        <v>281</v>
      </c>
      <c r="K44" s="27" t="s">
        <v>224</v>
      </c>
      <c r="L44" s="45"/>
      <c r="M44" s="142"/>
    </row>
    <row r="45" spans="2:13" s="36" customFormat="1" ht="22.5" x14ac:dyDescent="0.2">
      <c r="B45" s="27">
        <v>217067</v>
      </c>
      <c r="C45" s="135" t="s">
        <v>429</v>
      </c>
      <c r="D45" s="27" t="s">
        <v>430</v>
      </c>
      <c r="E45" s="27" t="s">
        <v>431</v>
      </c>
      <c r="F45" s="27" t="s">
        <v>271</v>
      </c>
      <c r="G45" s="27"/>
      <c r="H45" s="125">
        <v>2018</v>
      </c>
      <c r="I45" s="130" t="s">
        <v>432</v>
      </c>
      <c r="J45" s="125"/>
      <c r="K45" s="27" t="s">
        <v>220</v>
      </c>
      <c r="L45" s="45"/>
      <c r="M45" s="142"/>
    </row>
    <row r="46" spans="2:13" x14ac:dyDescent="0.2">
      <c r="B46" s="27">
        <v>501055</v>
      </c>
      <c r="C46" s="27" t="s">
        <v>245</v>
      </c>
      <c r="D46" s="27"/>
      <c r="E46" s="27" t="s">
        <v>85</v>
      </c>
      <c r="F46" s="27"/>
      <c r="G46" s="27"/>
      <c r="H46" s="125"/>
      <c r="I46" s="125"/>
      <c r="J46" s="125"/>
      <c r="K46" s="27" t="s">
        <v>219</v>
      </c>
      <c r="L46" s="45"/>
      <c r="M46" s="21"/>
    </row>
    <row r="47" spans="2:13" x14ac:dyDescent="0.2">
      <c r="B47" s="27">
        <v>501075</v>
      </c>
      <c r="C47" s="27" t="s">
        <v>245</v>
      </c>
      <c r="D47" s="27"/>
      <c r="E47" s="27" t="s">
        <v>85</v>
      </c>
      <c r="F47" s="27"/>
      <c r="G47" s="27"/>
      <c r="H47" s="125"/>
      <c r="I47" s="125"/>
      <c r="J47" s="125"/>
      <c r="K47" s="27" t="s">
        <v>219</v>
      </c>
      <c r="L47" s="45"/>
      <c r="M47" s="21"/>
    </row>
    <row r="48" spans="2:13" x14ac:dyDescent="0.2">
      <c r="B48" s="27">
        <v>501079</v>
      </c>
      <c r="C48" s="27" t="s">
        <v>245</v>
      </c>
      <c r="D48" s="27"/>
      <c r="E48" s="27" t="s">
        <v>85</v>
      </c>
      <c r="F48" s="27"/>
      <c r="G48" s="27"/>
      <c r="H48" s="125"/>
      <c r="I48" s="125"/>
      <c r="J48" s="125"/>
      <c r="K48" s="27" t="s">
        <v>219</v>
      </c>
      <c r="L48" s="45"/>
      <c r="M48" s="21"/>
    </row>
    <row r="49" spans="2:13" x14ac:dyDescent="0.2">
      <c r="B49" s="27">
        <v>501080</v>
      </c>
      <c r="C49" s="27" t="s">
        <v>245</v>
      </c>
      <c r="D49" s="27"/>
      <c r="E49" s="27" t="s">
        <v>85</v>
      </c>
      <c r="F49" s="27"/>
      <c r="G49" s="27"/>
      <c r="H49" s="125"/>
      <c r="I49" s="125"/>
      <c r="J49" s="125"/>
      <c r="K49" s="27" t="s">
        <v>219</v>
      </c>
      <c r="L49" s="45"/>
      <c r="M49" s="21"/>
    </row>
    <row r="50" spans="2:13" s="36" customFormat="1" x14ac:dyDescent="0.2">
      <c r="B50" s="27">
        <v>239071</v>
      </c>
      <c r="C50" s="135" t="s">
        <v>163</v>
      </c>
      <c r="D50" s="27"/>
      <c r="E50" s="27" t="s">
        <v>164</v>
      </c>
      <c r="F50" s="27" t="s">
        <v>271</v>
      </c>
      <c r="G50" s="27" t="s">
        <v>374</v>
      </c>
      <c r="H50" s="137">
        <v>2018</v>
      </c>
      <c r="I50" s="130" t="s">
        <v>284</v>
      </c>
      <c r="J50" s="131" t="s">
        <v>285</v>
      </c>
      <c r="K50" s="27" t="s">
        <v>224</v>
      </c>
      <c r="L50" s="149"/>
      <c r="M50" s="142"/>
    </row>
    <row r="51" spans="2:13" x14ac:dyDescent="0.2">
      <c r="B51" s="27">
        <v>501082</v>
      </c>
      <c r="C51" s="27" t="s">
        <v>235</v>
      </c>
      <c r="D51" s="27"/>
      <c r="E51" s="27" t="s">
        <v>85</v>
      </c>
      <c r="F51" s="27"/>
      <c r="G51" s="27"/>
      <c r="H51" s="125"/>
      <c r="I51" s="125"/>
      <c r="J51" s="125"/>
      <c r="K51" s="27" t="s">
        <v>219</v>
      </c>
      <c r="L51" s="45"/>
      <c r="M51" s="21"/>
    </row>
    <row r="52" spans="2:13" x14ac:dyDescent="0.2">
      <c r="B52" s="27">
        <v>501083</v>
      </c>
      <c r="C52" s="27" t="s">
        <v>235</v>
      </c>
      <c r="D52" s="27"/>
      <c r="E52" s="27" t="s">
        <v>85</v>
      </c>
      <c r="F52" s="27"/>
      <c r="G52" s="27"/>
      <c r="H52" s="125"/>
      <c r="I52" s="125"/>
      <c r="J52" s="125"/>
      <c r="K52" s="27" t="s">
        <v>219</v>
      </c>
      <c r="L52" s="45"/>
      <c r="M52" s="21"/>
    </row>
    <row r="53" spans="2:13" s="36" customFormat="1" x14ac:dyDescent="0.2">
      <c r="B53" s="27">
        <v>239054</v>
      </c>
      <c r="C53" s="135" t="s">
        <v>79</v>
      </c>
      <c r="D53" s="27"/>
      <c r="E53" s="27" t="s">
        <v>352</v>
      </c>
      <c r="F53" s="27" t="s">
        <v>271</v>
      </c>
      <c r="G53" s="27" t="s">
        <v>353</v>
      </c>
      <c r="H53" s="137">
        <v>2019</v>
      </c>
      <c r="I53" s="130" t="s">
        <v>386</v>
      </c>
      <c r="J53" s="131" t="s">
        <v>387</v>
      </c>
      <c r="K53" s="27" t="s">
        <v>224</v>
      </c>
      <c r="L53" s="149"/>
      <c r="M53" s="142"/>
    </row>
    <row r="54" spans="2:13" s="36" customFormat="1" x14ac:dyDescent="0.2">
      <c r="B54" s="27">
        <v>239075</v>
      </c>
      <c r="C54" s="135" t="s">
        <v>234</v>
      </c>
      <c r="D54" s="27"/>
      <c r="E54" s="27" t="s">
        <v>355</v>
      </c>
      <c r="F54" s="27" t="s">
        <v>271</v>
      </c>
      <c r="G54" s="27" t="s">
        <v>356</v>
      </c>
      <c r="H54" s="137">
        <v>2019</v>
      </c>
      <c r="I54" s="130" t="s">
        <v>384</v>
      </c>
      <c r="J54" s="131" t="s">
        <v>385</v>
      </c>
      <c r="K54" s="27" t="s">
        <v>224</v>
      </c>
      <c r="L54" s="149"/>
      <c r="M54" s="142"/>
    </row>
    <row r="55" spans="2:13" s="36" customFormat="1" ht="22.5" x14ac:dyDescent="0.2">
      <c r="B55" s="27">
        <v>238769</v>
      </c>
      <c r="C55" s="135" t="s">
        <v>331</v>
      </c>
      <c r="D55" s="27"/>
      <c r="E55" s="27" t="s">
        <v>332</v>
      </c>
      <c r="F55" s="27" t="s">
        <v>274</v>
      </c>
      <c r="G55" s="27" t="s">
        <v>333</v>
      </c>
      <c r="H55" s="125">
        <v>2018</v>
      </c>
      <c r="I55" s="130" t="s">
        <v>334</v>
      </c>
      <c r="J55" s="131" t="s">
        <v>466</v>
      </c>
      <c r="K55" s="27" t="s">
        <v>224</v>
      </c>
      <c r="L55" s="149"/>
      <c r="M55" s="142"/>
    </row>
    <row r="56" spans="2:13" s="36" customFormat="1" x14ac:dyDescent="0.2">
      <c r="B56" s="27">
        <v>238755</v>
      </c>
      <c r="C56" s="135" t="s">
        <v>335</v>
      </c>
      <c r="D56" s="27"/>
      <c r="E56" s="27" t="s">
        <v>336</v>
      </c>
      <c r="F56" s="27" t="s">
        <v>274</v>
      </c>
      <c r="G56" s="27" t="s">
        <v>337</v>
      </c>
      <c r="H56" s="125">
        <v>2019</v>
      </c>
      <c r="I56" s="130" t="s">
        <v>338</v>
      </c>
      <c r="J56" s="131" t="s">
        <v>339</v>
      </c>
      <c r="K56" s="27" t="s">
        <v>224</v>
      </c>
      <c r="L56" s="149"/>
      <c r="M56" s="142"/>
    </row>
    <row r="57" spans="2:13" x14ac:dyDescent="0.2">
      <c r="B57" s="22">
        <v>225017</v>
      </c>
      <c r="C57" s="27" t="s">
        <v>249</v>
      </c>
      <c r="D57" s="27"/>
      <c r="E57" s="22" t="s">
        <v>127</v>
      </c>
      <c r="F57" s="22"/>
      <c r="G57" s="22"/>
      <c r="H57" s="126"/>
      <c r="I57" s="126"/>
      <c r="J57" s="126"/>
      <c r="K57" s="22" t="s">
        <v>229</v>
      </c>
      <c r="L57" s="44"/>
      <c r="M57" s="21"/>
    </row>
    <row r="58" spans="2:13" x14ac:dyDescent="0.2">
      <c r="B58" s="22"/>
      <c r="C58" s="27" t="s">
        <v>124</v>
      </c>
      <c r="D58" s="27"/>
      <c r="E58" s="22" t="s">
        <v>126</v>
      </c>
      <c r="F58" s="22"/>
      <c r="G58" s="22"/>
      <c r="H58" s="126"/>
      <c r="I58" s="126"/>
      <c r="J58" s="126"/>
      <c r="K58" s="22" t="s">
        <v>126</v>
      </c>
      <c r="L58" s="45"/>
      <c r="M58" s="21"/>
    </row>
    <row r="59" spans="2:13" s="36" customFormat="1" x14ac:dyDescent="0.2">
      <c r="B59" s="27"/>
      <c r="C59" s="135" t="s">
        <v>340</v>
      </c>
      <c r="D59" s="27"/>
      <c r="E59" s="27" t="s">
        <v>341</v>
      </c>
      <c r="F59" s="27" t="s">
        <v>274</v>
      </c>
      <c r="G59" s="27" t="s">
        <v>342</v>
      </c>
      <c r="H59" s="125">
        <v>2018</v>
      </c>
      <c r="I59" s="130" t="s">
        <v>343</v>
      </c>
      <c r="J59" s="131"/>
      <c r="K59" s="27" t="s">
        <v>224</v>
      </c>
      <c r="L59" s="45"/>
      <c r="M59" s="142"/>
    </row>
    <row r="60" spans="2:13" s="36" customFormat="1" x14ac:dyDescent="0.2">
      <c r="B60" s="27">
        <v>238772</v>
      </c>
      <c r="C60" s="135" t="s">
        <v>326</v>
      </c>
      <c r="D60" s="27"/>
      <c r="E60" s="27" t="s">
        <v>327</v>
      </c>
      <c r="F60" s="27" t="s">
        <v>274</v>
      </c>
      <c r="G60" s="27" t="s">
        <v>328</v>
      </c>
      <c r="H60" s="125">
        <v>2018</v>
      </c>
      <c r="I60" s="130" t="s">
        <v>329</v>
      </c>
      <c r="J60" s="131" t="s">
        <v>330</v>
      </c>
      <c r="K60" s="27" t="s">
        <v>224</v>
      </c>
      <c r="L60" s="149"/>
      <c r="M60" s="142"/>
    </row>
    <row r="61" spans="2:13" s="36" customFormat="1" x14ac:dyDescent="0.2">
      <c r="B61" s="27">
        <v>238771</v>
      </c>
      <c r="C61" s="135" t="s">
        <v>318</v>
      </c>
      <c r="D61" s="27"/>
      <c r="E61" s="27" t="s">
        <v>319</v>
      </c>
      <c r="F61" s="27" t="s">
        <v>274</v>
      </c>
      <c r="G61" s="27" t="s">
        <v>323</v>
      </c>
      <c r="H61" s="125">
        <v>2018</v>
      </c>
      <c r="I61" s="130"/>
      <c r="J61" s="131" t="s">
        <v>465</v>
      </c>
      <c r="K61" s="27" t="s">
        <v>224</v>
      </c>
      <c r="L61" s="149" t="s">
        <v>320</v>
      </c>
      <c r="M61" s="142"/>
    </row>
    <row r="62" spans="2:13" s="36" customFormat="1" ht="30" customHeight="1" x14ac:dyDescent="0.2">
      <c r="B62" s="27">
        <v>238006</v>
      </c>
      <c r="C62" s="135" t="s">
        <v>344</v>
      </c>
      <c r="D62" s="27"/>
      <c r="E62" s="27" t="s">
        <v>324</v>
      </c>
      <c r="F62" s="27" t="s">
        <v>274</v>
      </c>
      <c r="G62" s="27" t="s">
        <v>325</v>
      </c>
      <c r="H62" s="151">
        <v>2019</v>
      </c>
      <c r="I62" s="130"/>
      <c r="J62" s="125"/>
      <c r="K62" s="27" t="s">
        <v>224</v>
      </c>
      <c r="L62" s="45" t="s">
        <v>320</v>
      </c>
      <c r="M62" s="142"/>
    </row>
    <row r="63" spans="2:13" s="36" customFormat="1" x14ac:dyDescent="0.2">
      <c r="B63" s="27">
        <v>268106</v>
      </c>
      <c r="C63" s="135" t="s">
        <v>242</v>
      </c>
      <c r="D63" s="27"/>
      <c r="E63" s="27" t="s">
        <v>462</v>
      </c>
      <c r="F63" s="27" t="s">
        <v>271</v>
      </c>
      <c r="G63" s="27"/>
      <c r="H63" s="137">
        <v>2018</v>
      </c>
      <c r="I63" s="130" t="s">
        <v>407</v>
      </c>
      <c r="J63" s="131" t="s">
        <v>408</v>
      </c>
      <c r="K63" s="27" t="s">
        <v>224</v>
      </c>
      <c r="L63" s="149"/>
      <c r="M63" s="142"/>
    </row>
    <row r="64" spans="2:13" s="36" customFormat="1" x14ac:dyDescent="0.2">
      <c r="B64" s="27">
        <v>264081</v>
      </c>
      <c r="C64" s="135" t="s">
        <v>238</v>
      </c>
      <c r="D64" s="27" t="s">
        <v>358</v>
      </c>
      <c r="E64" s="27" t="s">
        <v>359</v>
      </c>
      <c r="F64" s="27" t="s">
        <v>271</v>
      </c>
      <c r="G64" s="27" t="s">
        <v>360</v>
      </c>
      <c r="H64" s="137">
        <v>2018</v>
      </c>
      <c r="I64" s="130" t="s">
        <v>401</v>
      </c>
      <c r="J64" s="131" t="s">
        <v>402</v>
      </c>
      <c r="K64" s="27" t="s">
        <v>224</v>
      </c>
      <c r="L64" s="149"/>
      <c r="M64" s="142"/>
    </row>
    <row r="65" spans="2:13" s="36" customFormat="1" ht="22.5" x14ac:dyDescent="0.2">
      <c r="B65" s="27">
        <v>268088</v>
      </c>
      <c r="C65" s="135" t="s">
        <v>463</v>
      </c>
      <c r="D65" s="27"/>
      <c r="E65" s="27" t="s">
        <v>363</v>
      </c>
      <c r="F65" s="27" t="s">
        <v>271</v>
      </c>
      <c r="G65" s="27" t="s">
        <v>364</v>
      </c>
      <c r="H65" s="137">
        <v>2019</v>
      </c>
      <c r="I65" s="130" t="s">
        <v>405</v>
      </c>
      <c r="J65" s="131" t="s">
        <v>406</v>
      </c>
      <c r="K65" s="27" t="s">
        <v>224</v>
      </c>
      <c r="L65" s="149"/>
      <c r="M65" s="142"/>
    </row>
    <row r="66" spans="2:13" s="36" customFormat="1" x14ac:dyDescent="0.2">
      <c r="B66" s="27"/>
      <c r="C66" s="27"/>
      <c r="D66" s="27"/>
      <c r="E66" s="27"/>
      <c r="F66" s="27"/>
      <c r="G66" s="27"/>
      <c r="H66" s="125"/>
      <c r="I66" s="130"/>
      <c r="J66" s="125"/>
      <c r="K66" s="27"/>
      <c r="L66" s="45"/>
      <c r="M66" s="142"/>
    </row>
    <row r="67" spans="2:13" s="36" customFormat="1" x14ac:dyDescent="0.2">
      <c r="B67" s="27"/>
      <c r="C67" s="143"/>
      <c r="D67" s="143"/>
      <c r="E67" s="27"/>
      <c r="F67" s="27"/>
      <c r="G67" s="27"/>
      <c r="H67" s="125"/>
      <c r="I67" s="130"/>
      <c r="J67" s="125"/>
      <c r="K67" s="27"/>
      <c r="L67" s="45">
        <v>0</v>
      </c>
      <c r="M67" s="142"/>
    </row>
    <row r="68" spans="2:13" s="36" customFormat="1" x14ac:dyDescent="0.2">
      <c r="B68" s="122"/>
      <c r="C68" s="122"/>
      <c r="D68" s="122"/>
      <c r="E68" s="122"/>
      <c r="F68" s="122"/>
      <c r="G68" s="122"/>
      <c r="H68" s="122"/>
      <c r="I68" s="122"/>
      <c r="J68" s="122"/>
      <c r="K68" s="123"/>
      <c r="L68" s="122"/>
      <c r="M68" s="142"/>
    </row>
    <row r="69" spans="2:13" s="36" customFormat="1" x14ac:dyDescent="0.2">
      <c r="B69" s="122"/>
      <c r="C69" s="122"/>
      <c r="D69" s="122"/>
      <c r="E69" s="122"/>
      <c r="F69" s="122"/>
      <c r="G69" s="122"/>
      <c r="H69" s="122"/>
      <c r="I69" s="122"/>
      <c r="J69" s="122"/>
      <c r="K69" s="123"/>
      <c r="L69" s="122"/>
      <c r="M69" s="142"/>
    </row>
    <row r="70" spans="2:13" s="36" customFormat="1" x14ac:dyDescent="0.2">
      <c r="B70" s="122"/>
      <c r="C70" s="122"/>
      <c r="D70" s="122"/>
      <c r="E70" s="122"/>
      <c r="F70" s="122"/>
      <c r="G70" s="122"/>
      <c r="H70" s="122"/>
      <c r="I70" s="122"/>
      <c r="J70" s="122"/>
      <c r="K70" s="123"/>
      <c r="L70" s="122"/>
      <c r="M70" s="142"/>
    </row>
    <row r="71" spans="2:13" s="36" customFormat="1" x14ac:dyDescent="0.2">
      <c r="B71" s="122"/>
      <c r="C71" s="122"/>
      <c r="D71" s="122"/>
      <c r="E71" s="122"/>
      <c r="F71" s="122"/>
      <c r="G71" s="122"/>
      <c r="H71" s="122"/>
      <c r="I71" s="122"/>
      <c r="J71" s="122"/>
      <c r="K71" s="123"/>
      <c r="L71" s="122"/>
      <c r="M71" s="142"/>
    </row>
    <row r="72" spans="2:13" x14ac:dyDescent="0.2">
      <c r="B72" s="24"/>
      <c r="C72" s="122"/>
      <c r="D72" s="122"/>
      <c r="E72" s="24"/>
      <c r="F72" s="24"/>
      <c r="G72" s="24"/>
      <c r="H72" s="24"/>
      <c r="I72" s="24"/>
      <c r="J72" s="24"/>
      <c r="K72" s="124"/>
      <c r="L72" s="24"/>
      <c r="M72" s="21"/>
    </row>
    <row r="73" spans="2:13" x14ac:dyDescent="0.2">
      <c r="B73" s="24"/>
      <c r="C73" s="122"/>
      <c r="D73" s="122"/>
      <c r="E73" s="24"/>
      <c r="F73" s="24"/>
      <c r="G73" s="24"/>
      <c r="H73" s="24"/>
      <c r="I73" s="24"/>
      <c r="J73" s="24"/>
      <c r="K73" s="123"/>
      <c r="L73" s="24"/>
      <c r="M73" s="21"/>
    </row>
    <row r="74" spans="2:13" x14ac:dyDescent="0.2">
      <c r="B74" s="24"/>
      <c r="C74" s="121"/>
      <c r="D74" s="121"/>
      <c r="E74" s="24"/>
      <c r="F74" s="24"/>
      <c r="G74" s="24"/>
      <c r="H74" s="24"/>
      <c r="I74" s="24"/>
      <c r="J74" s="24"/>
      <c r="K74" s="124"/>
      <c r="L74" s="24"/>
      <c r="M74" s="21"/>
    </row>
    <row r="75" spans="2:13" x14ac:dyDescent="0.2">
      <c r="B75" s="23"/>
      <c r="C75" s="42"/>
      <c r="D75" s="42"/>
      <c r="E75" s="25"/>
      <c r="F75" s="25"/>
      <c r="G75" s="25"/>
      <c r="H75" s="25"/>
      <c r="I75" s="25"/>
      <c r="J75" s="25"/>
      <c r="L75" s="21"/>
      <c r="M75" s="21"/>
    </row>
    <row r="77" spans="2:13" x14ac:dyDescent="0.2">
      <c r="B77" s="25"/>
    </row>
    <row r="78" spans="2:13" x14ac:dyDescent="0.2">
      <c r="B78" s="31"/>
      <c r="C78" s="25"/>
      <c r="D78" s="25"/>
      <c r="E78" s="25"/>
      <c r="F78" s="25"/>
      <c r="G78" s="25"/>
      <c r="H78" s="25"/>
      <c r="I78" s="25"/>
      <c r="J78" s="25"/>
    </row>
    <row r="79" spans="2:13" x14ac:dyDescent="0.2">
      <c r="B79" s="31"/>
      <c r="C79" s="25"/>
      <c r="D79" s="25"/>
      <c r="E79" s="25"/>
      <c r="F79" s="25"/>
      <c r="G79" s="25"/>
      <c r="H79" s="25"/>
      <c r="I79" s="25"/>
      <c r="J79" s="25"/>
    </row>
    <row r="80" spans="2:13" x14ac:dyDescent="0.2">
      <c r="B80" s="32"/>
      <c r="C80" s="43"/>
      <c r="D80" s="43"/>
      <c r="E80" s="25"/>
      <c r="F80" s="25"/>
      <c r="G80" s="25"/>
      <c r="H80" s="25"/>
      <c r="I80" s="25"/>
      <c r="J80" s="25"/>
      <c r="L80" s="25"/>
    </row>
    <row r="81" spans="2:12" x14ac:dyDescent="0.2">
      <c r="B81" s="32"/>
      <c r="C81" s="43"/>
      <c r="D81" s="43"/>
      <c r="E81" s="25"/>
      <c r="F81" s="25"/>
      <c r="G81" s="25"/>
      <c r="H81" s="25"/>
      <c r="I81" s="25"/>
      <c r="J81" s="25"/>
    </row>
    <row r="82" spans="2:12" x14ac:dyDescent="0.2">
      <c r="B82" s="32"/>
      <c r="C82" s="43"/>
      <c r="D82" s="43"/>
      <c r="E82" s="25"/>
      <c r="F82" s="25"/>
      <c r="G82" s="25"/>
      <c r="H82" s="25"/>
      <c r="I82" s="25"/>
      <c r="J82" s="25"/>
      <c r="K82" s="33"/>
      <c r="L82" s="25"/>
    </row>
    <row r="83" spans="2:12" x14ac:dyDescent="0.2">
      <c r="B83" s="32"/>
      <c r="C83" s="31"/>
      <c r="D83" s="31"/>
      <c r="E83" s="25"/>
      <c r="F83" s="25"/>
      <c r="G83" s="25"/>
      <c r="H83" s="25"/>
      <c r="I83" s="25"/>
      <c r="J83" s="25"/>
      <c r="L83" s="33"/>
    </row>
    <row r="84" spans="2:12" x14ac:dyDescent="0.2">
      <c r="B84" s="31"/>
      <c r="C84" s="43"/>
      <c r="D84" s="43"/>
      <c r="E84" s="25"/>
      <c r="F84" s="25"/>
      <c r="G84" s="25"/>
      <c r="H84" s="25"/>
      <c r="I84" s="25"/>
      <c r="J84" s="25"/>
    </row>
    <row r="85" spans="2:12" x14ac:dyDescent="0.2">
      <c r="B85" s="30"/>
    </row>
    <row r="86" spans="2:12" x14ac:dyDescent="0.2">
      <c r="B86" s="30"/>
      <c r="C86" s="25"/>
      <c r="D86" s="25"/>
    </row>
    <row r="87" spans="2:12" x14ac:dyDescent="0.2">
      <c r="B87" s="30"/>
      <c r="C87" s="25"/>
      <c r="D87" s="25"/>
    </row>
    <row r="88" spans="2:12" x14ac:dyDescent="0.2">
      <c r="B88" s="30"/>
    </row>
    <row r="89" spans="2:12" x14ac:dyDescent="0.2">
      <c r="B89" s="30"/>
    </row>
    <row r="90" spans="2:12" x14ac:dyDescent="0.2">
      <c r="B90" s="30"/>
    </row>
    <row r="91" spans="2:12" x14ac:dyDescent="0.2">
      <c r="B91" s="31"/>
      <c r="C91" s="25"/>
      <c r="D91" s="25"/>
      <c r="E91" s="25"/>
      <c r="F91" s="25"/>
      <c r="G91" s="25"/>
      <c r="H91" s="25"/>
      <c r="I91" s="25"/>
      <c r="J91" s="25"/>
    </row>
  </sheetData>
  <hyperlinks>
    <hyperlink ref="J29" r:id="rId1"/>
    <hyperlink ref="J38" r:id="rId2"/>
    <hyperlink ref="J10" r:id="rId3"/>
    <hyperlink ref="J44" r:id="rId4"/>
    <hyperlink ref="J50" r:id="rId5"/>
    <hyperlink ref="J60" r:id="rId6"/>
    <hyperlink ref="J56" r:id="rId7"/>
    <hyperlink ref="J53" r:id="rId8"/>
    <hyperlink ref="J41" r:id="rId9"/>
    <hyperlink ref="J26" r:id="rId10"/>
    <hyperlink ref="J24" r:id="rId11"/>
    <hyperlink ref="J25" r:id="rId12"/>
    <hyperlink ref="J11" r:id="rId13"/>
    <hyperlink ref="J9" r:id="rId14"/>
    <hyperlink ref="J64" r:id="rId15"/>
    <hyperlink ref="J65" r:id="rId16"/>
    <hyperlink ref="J63" r:id="rId17"/>
    <hyperlink ref="J35" r:id="rId18"/>
    <hyperlink ref="J36" r:id="rId19"/>
    <hyperlink ref="J37" r:id="rId20"/>
    <hyperlink ref="J20" r:id="rId21"/>
    <hyperlink ref="J19" r:id="rId22"/>
    <hyperlink ref="J17" r:id="rId23"/>
    <hyperlink ref="J15" r:id="rId24"/>
    <hyperlink ref="J54" r:id="rId25"/>
    <hyperlink ref="J61" r:id="rId26"/>
    <hyperlink ref="J55" r:id="rId27"/>
  </hyperlinks>
  <pageMargins left="0.75" right="0.75" top="1" bottom="1" header="0" footer="0"/>
  <pageSetup paperSize="9" fitToWidth="0" orientation="landscape" r:id="rId28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79"/>
  <sheetViews>
    <sheetView topLeftCell="A25" workbookViewId="0">
      <selection activeCell="R27" sqref="R27"/>
    </sheetView>
  </sheetViews>
  <sheetFormatPr defaultRowHeight="12.75" x14ac:dyDescent="0.2"/>
  <cols>
    <col min="1" max="1" width="2.7109375" customWidth="1"/>
    <col min="2" max="2" width="6.140625" customWidth="1"/>
    <col min="3" max="3" width="19.42578125" customWidth="1"/>
    <col min="4" max="4" width="11" customWidth="1"/>
    <col min="5" max="5" width="18.7109375" bestFit="1" customWidth="1"/>
    <col min="6" max="6" width="19.28515625" bestFit="1" customWidth="1"/>
    <col min="7" max="7" width="9.28515625" customWidth="1"/>
    <col min="8" max="8" width="10.5703125" customWidth="1"/>
    <col min="9" max="9" width="13.5703125" customWidth="1"/>
    <col min="10" max="10" width="25.28515625" customWidth="1"/>
    <col min="11" max="11" width="19.140625" customWidth="1"/>
    <col min="12" max="12" width="19.42578125" customWidth="1"/>
  </cols>
  <sheetData>
    <row r="1" spans="2:16" ht="1.5" customHeight="1" x14ac:dyDescent="0.2"/>
    <row r="2" spans="2:16" x14ac:dyDescent="0.2">
      <c r="B2" s="21" t="s">
        <v>88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38" t="s">
        <v>170</v>
      </c>
      <c r="P2" s="29"/>
    </row>
    <row r="3" spans="2:16" x14ac:dyDescent="0.2">
      <c r="B3" s="21" t="s">
        <v>516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2:16" s="36" customFormat="1" x14ac:dyDescent="0.2">
      <c r="B4" s="27" t="s">
        <v>60</v>
      </c>
      <c r="C4" s="141" t="s">
        <v>177</v>
      </c>
      <c r="D4" s="141" t="s">
        <v>287</v>
      </c>
      <c r="E4" s="27" t="s">
        <v>259</v>
      </c>
      <c r="F4" s="27" t="s">
        <v>258</v>
      </c>
      <c r="G4" s="27" t="s">
        <v>257</v>
      </c>
      <c r="H4" s="27" t="s">
        <v>252</v>
      </c>
      <c r="I4" s="27" t="s">
        <v>253</v>
      </c>
      <c r="J4" s="27" t="s">
        <v>254</v>
      </c>
      <c r="K4" s="27" t="s">
        <v>255</v>
      </c>
      <c r="L4" s="27" t="s">
        <v>256</v>
      </c>
      <c r="M4" s="122"/>
    </row>
    <row r="5" spans="2:16" hidden="1" x14ac:dyDescent="0.2">
      <c r="B5" s="27">
        <v>33015</v>
      </c>
      <c r="C5" s="27" t="s">
        <v>65</v>
      </c>
      <c r="D5" s="27"/>
      <c r="E5" s="27" t="s">
        <v>64</v>
      </c>
      <c r="F5" s="27"/>
      <c r="G5" s="27"/>
      <c r="H5" s="125"/>
      <c r="I5" s="125"/>
      <c r="J5" s="125"/>
      <c r="K5" s="27" t="s">
        <v>219</v>
      </c>
      <c r="L5" s="45"/>
      <c r="M5" s="21"/>
    </row>
    <row r="6" spans="2:16" hidden="1" x14ac:dyDescent="0.2">
      <c r="B6" s="27">
        <v>51052</v>
      </c>
      <c r="C6" s="27" t="s">
        <v>66</v>
      </c>
      <c r="D6" s="27"/>
      <c r="E6" s="27" t="s">
        <v>64</v>
      </c>
      <c r="F6" s="27"/>
      <c r="G6" s="27"/>
      <c r="H6" s="125"/>
      <c r="I6" s="125"/>
      <c r="J6" s="125"/>
      <c r="K6" s="27" t="s">
        <v>219</v>
      </c>
      <c r="L6" s="45"/>
      <c r="M6" s="21"/>
    </row>
    <row r="7" spans="2:16" hidden="1" x14ac:dyDescent="0.2">
      <c r="B7" s="27">
        <v>51053</v>
      </c>
      <c r="C7" s="27" t="s">
        <v>66</v>
      </c>
      <c r="D7" s="27"/>
      <c r="E7" s="27" t="s">
        <v>64</v>
      </c>
      <c r="F7" s="27"/>
      <c r="G7" s="27"/>
      <c r="H7" s="125"/>
      <c r="I7" s="125"/>
      <c r="J7" s="125"/>
      <c r="K7" s="27" t="s">
        <v>219</v>
      </c>
      <c r="L7" s="45"/>
      <c r="M7" s="21"/>
    </row>
    <row r="8" spans="2:16" hidden="1" x14ac:dyDescent="0.2">
      <c r="B8" s="27">
        <v>8487</v>
      </c>
      <c r="C8" s="27" t="s">
        <v>230</v>
      </c>
      <c r="D8" s="27"/>
      <c r="E8" s="27" t="s">
        <v>64</v>
      </c>
      <c r="F8" s="27"/>
      <c r="G8" s="27"/>
      <c r="H8" s="125"/>
      <c r="I8" s="125"/>
      <c r="J8" s="125"/>
      <c r="K8" s="27" t="s">
        <v>219</v>
      </c>
      <c r="L8" s="45"/>
      <c r="M8" s="21"/>
    </row>
    <row r="9" spans="2:16" s="36" customFormat="1" x14ac:dyDescent="0.2">
      <c r="B9" s="27">
        <v>205312</v>
      </c>
      <c r="C9" s="135" t="s">
        <v>448</v>
      </c>
      <c r="D9" s="27"/>
      <c r="E9" s="27" t="s">
        <v>376</v>
      </c>
      <c r="F9" s="27" t="s">
        <v>271</v>
      </c>
      <c r="G9" s="133" t="s">
        <v>377</v>
      </c>
      <c r="H9" s="132">
        <v>14484439</v>
      </c>
      <c r="I9" s="130" t="s">
        <v>399</v>
      </c>
      <c r="J9" s="131" t="s">
        <v>400</v>
      </c>
      <c r="K9" s="27" t="s">
        <v>224</v>
      </c>
      <c r="L9" s="149"/>
      <c r="M9" s="142"/>
    </row>
    <row r="10" spans="2:16" s="36" customFormat="1" x14ac:dyDescent="0.2">
      <c r="B10" s="160">
        <v>205311</v>
      </c>
      <c r="C10" s="187" t="s">
        <v>101</v>
      </c>
      <c r="D10" s="160"/>
      <c r="E10" s="160" t="s">
        <v>276</v>
      </c>
      <c r="F10" s="160" t="s">
        <v>271</v>
      </c>
      <c r="G10" s="160" t="s">
        <v>345</v>
      </c>
      <c r="H10" s="191">
        <v>73422606</v>
      </c>
      <c r="I10" s="161" t="s">
        <v>277</v>
      </c>
      <c r="J10" s="192" t="s">
        <v>278</v>
      </c>
      <c r="K10" s="160" t="s">
        <v>224</v>
      </c>
      <c r="L10" s="149"/>
      <c r="M10" s="142"/>
    </row>
    <row r="11" spans="2:16" s="36" customFormat="1" ht="22.5" x14ac:dyDescent="0.2">
      <c r="B11" s="160">
        <v>205329</v>
      </c>
      <c r="C11" s="187" t="s">
        <v>232</v>
      </c>
      <c r="D11" s="160"/>
      <c r="E11" s="160" t="s">
        <v>346</v>
      </c>
      <c r="F11" s="160" t="s">
        <v>271</v>
      </c>
      <c r="G11" s="160" t="s">
        <v>347</v>
      </c>
      <c r="H11" s="191">
        <v>13486721</v>
      </c>
      <c r="I11" s="161" t="s">
        <v>397</v>
      </c>
      <c r="J11" s="192" t="s">
        <v>398</v>
      </c>
      <c r="K11" s="160" t="s">
        <v>224</v>
      </c>
      <c r="L11" s="149"/>
      <c r="M11" s="142"/>
    </row>
    <row r="12" spans="2:16" s="36" customFormat="1" x14ac:dyDescent="0.2">
      <c r="B12" s="160">
        <v>265019</v>
      </c>
      <c r="C12" s="187" t="s">
        <v>239</v>
      </c>
      <c r="D12" s="160"/>
      <c r="E12" s="160" t="s">
        <v>282</v>
      </c>
      <c r="F12" s="160" t="s">
        <v>274</v>
      </c>
      <c r="G12" s="160" t="s">
        <v>445</v>
      </c>
      <c r="H12" s="191">
        <v>33803129</v>
      </c>
      <c r="I12" s="161" t="s">
        <v>283</v>
      </c>
      <c r="J12" s="188"/>
      <c r="K12" s="160" t="s">
        <v>224</v>
      </c>
      <c r="L12" s="45"/>
      <c r="M12" s="142"/>
    </row>
    <row r="13" spans="2:16" hidden="1" x14ac:dyDescent="0.2">
      <c r="B13" s="27">
        <v>129093</v>
      </c>
      <c r="C13" s="27" t="s">
        <v>231</v>
      </c>
      <c r="D13" s="27"/>
      <c r="E13" s="27" t="s">
        <v>64</v>
      </c>
      <c r="F13" s="27"/>
      <c r="G13" s="27"/>
      <c r="H13" s="125"/>
      <c r="I13" s="125"/>
      <c r="J13" s="125"/>
      <c r="K13" s="27" t="s">
        <v>221</v>
      </c>
      <c r="L13" s="45"/>
      <c r="M13" s="21"/>
    </row>
    <row r="14" spans="2:16" hidden="1" x14ac:dyDescent="0.2">
      <c r="B14" s="22">
        <v>87231</v>
      </c>
      <c r="C14" s="27" t="s">
        <v>222</v>
      </c>
      <c r="D14" s="27"/>
      <c r="E14" s="22" t="s">
        <v>64</v>
      </c>
      <c r="F14" s="22"/>
      <c r="G14" s="22"/>
      <c r="H14" s="126"/>
      <c r="I14" s="126"/>
      <c r="J14" s="126"/>
      <c r="K14" s="22" t="s">
        <v>223</v>
      </c>
      <c r="L14" s="44"/>
      <c r="M14" s="21"/>
    </row>
    <row r="15" spans="2:16" s="36" customFormat="1" x14ac:dyDescent="0.2">
      <c r="B15" s="160">
        <v>265018</v>
      </c>
      <c r="C15" s="187" t="s">
        <v>240</v>
      </c>
      <c r="D15" s="160" t="s">
        <v>361</v>
      </c>
      <c r="E15" s="160" t="s">
        <v>449</v>
      </c>
      <c r="F15" s="160" t="s">
        <v>274</v>
      </c>
      <c r="G15" s="160" t="s">
        <v>362</v>
      </c>
      <c r="H15" s="191">
        <v>46285512</v>
      </c>
      <c r="I15" s="161" t="s">
        <v>404</v>
      </c>
      <c r="J15" s="188"/>
      <c r="K15" s="160" t="s">
        <v>224</v>
      </c>
      <c r="L15" s="190"/>
      <c r="M15" s="142"/>
    </row>
    <row r="16" spans="2:16" hidden="1" x14ac:dyDescent="0.2">
      <c r="B16" s="27">
        <v>159006</v>
      </c>
      <c r="C16" s="27" t="s">
        <v>65</v>
      </c>
      <c r="D16" s="27"/>
      <c r="E16" s="27" t="s">
        <v>64</v>
      </c>
      <c r="F16" s="27"/>
      <c r="G16" s="27"/>
      <c r="H16" s="125"/>
      <c r="I16" s="125"/>
      <c r="J16" s="125"/>
      <c r="K16" s="27" t="s">
        <v>219</v>
      </c>
      <c r="L16" s="45"/>
      <c r="M16" s="21"/>
    </row>
    <row r="17" spans="2:13" s="36" customFormat="1" x14ac:dyDescent="0.2">
      <c r="B17" s="27">
        <v>903515</v>
      </c>
      <c r="C17" s="27" t="s">
        <v>295</v>
      </c>
      <c r="D17" s="27"/>
      <c r="E17" s="27" t="s">
        <v>251</v>
      </c>
      <c r="F17" s="27" t="s">
        <v>274</v>
      </c>
      <c r="G17" s="27" t="s">
        <v>297</v>
      </c>
      <c r="H17" s="125">
        <v>36738450</v>
      </c>
      <c r="I17" s="130" t="s">
        <v>296</v>
      </c>
      <c r="J17" s="131" t="s">
        <v>464</v>
      </c>
      <c r="K17" s="27" t="s">
        <v>224</v>
      </c>
      <c r="L17" s="145"/>
      <c r="M17" s="142"/>
    </row>
    <row r="18" spans="2:13" hidden="1" x14ac:dyDescent="0.2">
      <c r="B18" s="27">
        <v>205221</v>
      </c>
      <c r="C18" s="27" t="s">
        <v>225</v>
      </c>
      <c r="D18" s="27"/>
      <c r="E18" s="27" t="s">
        <v>171</v>
      </c>
      <c r="F18" s="27"/>
      <c r="G18" s="27"/>
      <c r="H18" s="125"/>
      <c r="I18" s="125"/>
      <c r="J18" s="125"/>
      <c r="K18" s="27" t="s">
        <v>226</v>
      </c>
      <c r="L18" s="45"/>
      <c r="M18" s="21"/>
    </row>
    <row r="19" spans="2:13" s="36" customFormat="1" x14ac:dyDescent="0.2">
      <c r="B19" s="160"/>
      <c r="C19" s="187" t="s">
        <v>421</v>
      </c>
      <c r="D19" s="160"/>
      <c r="E19" s="160" t="s">
        <v>422</v>
      </c>
      <c r="F19" s="160" t="s">
        <v>271</v>
      </c>
      <c r="G19" s="160"/>
      <c r="H19" s="188">
        <v>64827054</v>
      </c>
      <c r="I19" s="189" t="s">
        <v>423</v>
      </c>
      <c r="J19" s="188"/>
      <c r="K19" s="160"/>
      <c r="L19" s="190"/>
      <c r="M19" s="142"/>
    </row>
    <row r="20" spans="2:13" s="36" customFormat="1" x14ac:dyDescent="0.2">
      <c r="B20" s="27">
        <v>216023</v>
      </c>
      <c r="C20" s="135" t="s">
        <v>233</v>
      </c>
      <c r="D20" s="27"/>
      <c r="E20" s="27" t="s">
        <v>348</v>
      </c>
      <c r="F20" s="27" t="s">
        <v>271</v>
      </c>
      <c r="G20" s="27" t="s">
        <v>349</v>
      </c>
      <c r="H20" s="132">
        <v>11611634</v>
      </c>
      <c r="I20" s="130" t="s">
        <v>395</v>
      </c>
      <c r="J20" s="131" t="s">
        <v>396</v>
      </c>
      <c r="K20" s="27" t="s">
        <v>224</v>
      </c>
      <c r="L20" s="149"/>
      <c r="M20" s="142"/>
    </row>
    <row r="21" spans="2:13" s="36" customFormat="1" x14ac:dyDescent="0.2">
      <c r="B21" s="27">
        <v>216053</v>
      </c>
      <c r="C21" s="135" t="s">
        <v>233</v>
      </c>
      <c r="D21" s="27"/>
      <c r="E21" s="27" t="s">
        <v>348</v>
      </c>
      <c r="F21" s="27" t="s">
        <v>271</v>
      </c>
      <c r="G21" s="27" t="s">
        <v>349</v>
      </c>
      <c r="H21" s="132">
        <v>11611634</v>
      </c>
      <c r="I21" s="130" t="s">
        <v>395</v>
      </c>
      <c r="J21" s="131" t="s">
        <v>396</v>
      </c>
      <c r="K21" s="27" t="s">
        <v>224</v>
      </c>
      <c r="L21" s="149"/>
      <c r="M21" s="142"/>
    </row>
    <row r="22" spans="2:13" s="36" customFormat="1" x14ac:dyDescent="0.2">
      <c r="B22" s="160">
        <v>216042</v>
      </c>
      <c r="C22" s="187" t="s">
        <v>72</v>
      </c>
      <c r="D22" s="160"/>
      <c r="E22" s="160" t="s">
        <v>392</v>
      </c>
      <c r="F22" s="160" t="s">
        <v>271</v>
      </c>
      <c r="G22" s="160" t="s">
        <v>378</v>
      </c>
      <c r="H22" s="191">
        <v>91258154</v>
      </c>
      <c r="I22" s="161" t="s">
        <v>393</v>
      </c>
      <c r="J22" s="192" t="s">
        <v>394</v>
      </c>
      <c r="K22" s="160" t="s">
        <v>224</v>
      </c>
      <c r="L22" s="190" t="s">
        <v>517</v>
      </c>
      <c r="M22" s="142"/>
    </row>
    <row r="23" spans="2:13" s="36" customFormat="1" x14ac:dyDescent="0.2">
      <c r="B23" s="27">
        <v>901016</v>
      </c>
      <c r="C23" s="27" t="s">
        <v>96</v>
      </c>
      <c r="D23" s="27"/>
      <c r="E23" s="27" t="s">
        <v>261</v>
      </c>
      <c r="F23" s="27" t="s">
        <v>274</v>
      </c>
      <c r="G23" s="27" t="s">
        <v>444</v>
      </c>
      <c r="H23" s="125">
        <v>41648790</v>
      </c>
      <c r="I23" s="130" t="s">
        <v>317</v>
      </c>
      <c r="J23" s="125"/>
      <c r="K23" s="27" t="s">
        <v>224</v>
      </c>
      <c r="L23" s="153"/>
      <c r="M23" s="142"/>
    </row>
    <row r="24" spans="2:13" s="36" customFormat="1" x14ac:dyDescent="0.2">
      <c r="B24" s="27">
        <v>501085</v>
      </c>
      <c r="C24" s="135" t="s">
        <v>184</v>
      </c>
      <c r="D24" s="27"/>
      <c r="E24" s="27" t="s">
        <v>265</v>
      </c>
      <c r="F24" s="27" t="s">
        <v>266</v>
      </c>
      <c r="G24" s="27" t="s">
        <v>267</v>
      </c>
      <c r="H24" s="132">
        <v>42113164</v>
      </c>
      <c r="I24" s="130" t="s">
        <v>268</v>
      </c>
      <c r="J24" s="131" t="s">
        <v>269</v>
      </c>
      <c r="K24" s="27" t="s">
        <v>224</v>
      </c>
      <c r="L24" s="149"/>
      <c r="M24" s="142"/>
    </row>
    <row r="25" spans="2:13" s="36" customFormat="1" x14ac:dyDescent="0.2">
      <c r="B25" s="34">
        <v>501081</v>
      </c>
      <c r="C25" s="136" t="s">
        <v>246</v>
      </c>
      <c r="D25" s="34"/>
      <c r="E25" s="34" t="s">
        <v>365</v>
      </c>
      <c r="F25" s="34" t="s">
        <v>266</v>
      </c>
      <c r="G25" s="34" t="s">
        <v>366</v>
      </c>
      <c r="H25" s="132">
        <v>96788429</v>
      </c>
      <c r="I25" s="130" t="s">
        <v>415</v>
      </c>
      <c r="J25" s="131"/>
      <c r="K25" s="34" t="s">
        <v>224</v>
      </c>
      <c r="L25" s="47"/>
      <c r="M25" s="142"/>
    </row>
    <row r="26" spans="2:13" s="36" customFormat="1" x14ac:dyDescent="0.2">
      <c r="B26" s="27">
        <v>501084</v>
      </c>
      <c r="C26" s="135" t="s">
        <v>247</v>
      </c>
      <c r="D26" s="27"/>
      <c r="E26" s="27" t="s">
        <v>367</v>
      </c>
      <c r="F26" s="27" t="s">
        <v>266</v>
      </c>
      <c r="G26" s="27" t="s">
        <v>368</v>
      </c>
      <c r="H26" s="132">
        <v>57603286</v>
      </c>
      <c r="I26" s="130" t="s">
        <v>416</v>
      </c>
      <c r="J26" s="125"/>
      <c r="K26" s="27" t="s">
        <v>224</v>
      </c>
      <c r="L26" s="45"/>
      <c r="M26" s="142"/>
    </row>
    <row r="27" spans="2:13" s="36" customFormat="1" x14ac:dyDescent="0.2">
      <c r="B27" s="160">
        <v>501088</v>
      </c>
      <c r="C27" s="187" t="s">
        <v>248</v>
      </c>
      <c r="D27" s="160"/>
      <c r="E27" s="160" t="s">
        <v>369</v>
      </c>
      <c r="F27" s="160" t="s">
        <v>266</v>
      </c>
      <c r="G27" s="160" t="s">
        <v>370</v>
      </c>
      <c r="H27" s="191">
        <v>84598492</v>
      </c>
      <c r="I27" s="161" t="s">
        <v>417</v>
      </c>
      <c r="J27" s="188"/>
      <c r="K27" s="160" t="s">
        <v>224</v>
      </c>
      <c r="L27" s="190"/>
      <c r="M27" s="142"/>
    </row>
    <row r="28" spans="2:13" s="36" customFormat="1" x14ac:dyDescent="0.2">
      <c r="B28" s="27">
        <v>700540</v>
      </c>
      <c r="C28" s="27" t="s">
        <v>178</v>
      </c>
      <c r="D28" s="27"/>
      <c r="E28" s="27" t="s">
        <v>179</v>
      </c>
      <c r="F28" s="27" t="s">
        <v>274</v>
      </c>
      <c r="G28" s="27"/>
      <c r="H28" s="125">
        <v>82486255</v>
      </c>
      <c r="I28" s="130" t="s">
        <v>301</v>
      </c>
      <c r="J28" s="131" t="s">
        <v>300</v>
      </c>
      <c r="K28" s="27" t="s">
        <v>224</v>
      </c>
      <c r="L28" s="153"/>
      <c r="M28" s="142"/>
    </row>
    <row r="29" spans="2:13" s="36" customFormat="1" hidden="1" x14ac:dyDescent="0.2">
      <c r="B29" s="27">
        <v>132007</v>
      </c>
      <c r="C29" s="135" t="s">
        <v>169</v>
      </c>
      <c r="D29" s="27"/>
      <c r="E29" s="27" t="s">
        <v>455</v>
      </c>
      <c r="F29" s="27" t="s">
        <v>271</v>
      </c>
      <c r="G29" s="27"/>
      <c r="H29" s="132"/>
      <c r="I29" s="130"/>
      <c r="J29" s="125"/>
      <c r="K29" s="27" t="s">
        <v>220</v>
      </c>
      <c r="L29" s="154"/>
      <c r="M29" s="142"/>
    </row>
    <row r="30" spans="2:13" s="36" customFormat="1" hidden="1" x14ac:dyDescent="0.2">
      <c r="B30" s="27">
        <v>87195</v>
      </c>
      <c r="C30" s="135" t="s">
        <v>437</v>
      </c>
      <c r="D30" s="27" t="s">
        <v>438</v>
      </c>
      <c r="E30" s="27" t="s">
        <v>454</v>
      </c>
      <c r="F30" s="27" t="s">
        <v>271</v>
      </c>
      <c r="G30" s="27"/>
      <c r="H30" s="132"/>
      <c r="I30" s="130"/>
      <c r="J30" s="131" t="s">
        <v>439</v>
      </c>
      <c r="K30" s="27" t="s">
        <v>220</v>
      </c>
      <c r="L30" s="154"/>
      <c r="M30" s="142"/>
    </row>
    <row r="31" spans="2:13" s="36" customFormat="1" hidden="1" x14ac:dyDescent="0.2">
      <c r="B31" s="27">
        <v>87194</v>
      </c>
      <c r="C31" s="135" t="s">
        <v>67</v>
      </c>
      <c r="D31" s="27"/>
      <c r="E31" s="27" t="s">
        <v>457</v>
      </c>
      <c r="F31" s="27" t="s">
        <v>271</v>
      </c>
      <c r="G31" s="27"/>
      <c r="H31" s="132"/>
      <c r="I31" s="130"/>
      <c r="J31" s="131" t="s">
        <v>436</v>
      </c>
      <c r="K31" s="27" t="s">
        <v>220</v>
      </c>
      <c r="L31" s="154"/>
      <c r="M31" s="142"/>
    </row>
    <row r="32" spans="2:13" hidden="1" x14ac:dyDescent="0.2">
      <c r="B32" s="27">
        <v>253058</v>
      </c>
      <c r="C32" s="27" t="s">
        <v>235</v>
      </c>
      <c r="D32" s="27"/>
      <c r="E32" s="27" t="s">
        <v>82</v>
      </c>
      <c r="F32" s="27"/>
      <c r="G32" s="27"/>
      <c r="H32" s="125"/>
      <c r="I32" s="125"/>
      <c r="J32" s="125"/>
      <c r="K32" s="27" t="s">
        <v>219</v>
      </c>
      <c r="L32" s="45"/>
      <c r="M32" s="21"/>
    </row>
    <row r="33" spans="2:13" hidden="1" x14ac:dyDescent="0.2">
      <c r="B33" s="27">
        <v>253059</v>
      </c>
      <c r="C33" s="27" t="s">
        <v>235</v>
      </c>
      <c r="D33" s="27"/>
      <c r="E33" s="27" t="s">
        <v>82</v>
      </c>
      <c r="F33" s="27"/>
      <c r="G33" s="27"/>
      <c r="H33" s="125"/>
      <c r="I33" s="125"/>
      <c r="J33" s="125"/>
      <c r="K33" s="27" t="s">
        <v>219</v>
      </c>
      <c r="L33" s="45"/>
      <c r="M33" s="21"/>
    </row>
    <row r="34" spans="2:13" s="36" customFormat="1" hidden="1" x14ac:dyDescent="0.2">
      <c r="B34" s="27">
        <v>96007</v>
      </c>
      <c r="C34" s="135" t="s">
        <v>441</v>
      </c>
      <c r="D34" s="27"/>
      <c r="E34" s="27" t="s">
        <v>453</v>
      </c>
      <c r="F34" s="27" t="s">
        <v>271</v>
      </c>
      <c r="G34" s="27"/>
      <c r="H34" s="132"/>
      <c r="I34" s="130" t="s">
        <v>425</v>
      </c>
      <c r="J34" s="131" t="s">
        <v>426</v>
      </c>
      <c r="K34" s="27" t="s">
        <v>220</v>
      </c>
      <c r="L34" s="154"/>
      <c r="M34" s="142"/>
    </row>
    <row r="35" spans="2:13" s="36" customFormat="1" hidden="1" x14ac:dyDescent="0.2">
      <c r="B35" s="27">
        <v>87207</v>
      </c>
      <c r="C35" s="135" t="s">
        <v>68</v>
      </c>
      <c r="D35" s="27" t="s">
        <v>440</v>
      </c>
      <c r="E35" s="27" t="s">
        <v>456</v>
      </c>
      <c r="F35" s="27" t="s">
        <v>271</v>
      </c>
      <c r="G35" s="27"/>
      <c r="H35" s="132"/>
      <c r="I35" s="130"/>
      <c r="J35" s="131" t="s">
        <v>424</v>
      </c>
      <c r="K35" s="27" t="s">
        <v>220</v>
      </c>
      <c r="L35" s="154"/>
      <c r="M35" s="142"/>
    </row>
    <row r="36" spans="2:13" s="36" customFormat="1" x14ac:dyDescent="0.2">
      <c r="B36" s="27">
        <v>700510</v>
      </c>
      <c r="C36" s="27" t="s">
        <v>92</v>
      </c>
      <c r="D36" s="27"/>
      <c r="E36" s="27" t="s">
        <v>93</v>
      </c>
      <c r="F36" s="27" t="s">
        <v>274</v>
      </c>
      <c r="G36" s="27" t="s">
        <v>380</v>
      </c>
      <c r="H36" s="125">
        <v>25699245</v>
      </c>
      <c r="I36" s="130" t="s">
        <v>311</v>
      </c>
      <c r="J36" s="125"/>
      <c r="K36" s="27" t="s">
        <v>224</v>
      </c>
      <c r="L36" s="145"/>
      <c r="M36" s="142"/>
    </row>
    <row r="37" spans="2:13" s="36" customFormat="1" x14ac:dyDescent="0.2">
      <c r="B37" s="27">
        <v>269003</v>
      </c>
      <c r="C37" s="135" t="s">
        <v>243</v>
      </c>
      <c r="D37" s="27"/>
      <c r="E37" s="27" t="s">
        <v>451</v>
      </c>
      <c r="F37" s="27" t="s">
        <v>274</v>
      </c>
      <c r="G37" s="27" t="s">
        <v>409</v>
      </c>
      <c r="H37" s="132">
        <v>81078315</v>
      </c>
      <c r="I37" s="130" t="s">
        <v>410</v>
      </c>
      <c r="J37" s="131" t="s">
        <v>411</v>
      </c>
      <c r="K37" s="27" t="s">
        <v>224</v>
      </c>
      <c r="L37" s="149"/>
      <c r="M37" s="142"/>
    </row>
    <row r="38" spans="2:13" s="36" customFormat="1" x14ac:dyDescent="0.2">
      <c r="B38" s="27">
        <v>269004</v>
      </c>
      <c r="C38" s="135" t="s">
        <v>244</v>
      </c>
      <c r="D38" s="27"/>
      <c r="E38" s="27" t="s">
        <v>452</v>
      </c>
      <c r="F38" s="27" t="s">
        <v>274</v>
      </c>
      <c r="G38" s="27" t="s">
        <v>412</v>
      </c>
      <c r="H38" s="132">
        <v>73520683</v>
      </c>
      <c r="I38" s="130" t="s">
        <v>413</v>
      </c>
      <c r="J38" s="131" t="s">
        <v>414</v>
      </c>
      <c r="K38" s="27" t="s">
        <v>224</v>
      </c>
      <c r="L38" s="149"/>
      <c r="M38" s="142"/>
    </row>
    <row r="39" spans="2:13" s="36" customFormat="1" ht="22.5" hidden="1" x14ac:dyDescent="0.2">
      <c r="B39" s="27">
        <v>216039</v>
      </c>
      <c r="C39" s="135" t="s">
        <v>442</v>
      </c>
      <c r="D39" s="27"/>
      <c r="E39" s="27" t="s">
        <v>427</v>
      </c>
      <c r="F39" s="27" t="s">
        <v>271</v>
      </c>
      <c r="G39" s="27"/>
      <c r="H39" s="132"/>
      <c r="I39" s="130" t="s">
        <v>428</v>
      </c>
      <c r="J39" s="125"/>
      <c r="K39" s="27" t="s">
        <v>220</v>
      </c>
      <c r="L39" s="154"/>
      <c r="M39" s="142"/>
    </row>
    <row r="40" spans="2:13" hidden="1" x14ac:dyDescent="0.2">
      <c r="B40" s="27">
        <v>265015</v>
      </c>
      <c r="C40" s="27" t="s">
        <v>227</v>
      </c>
      <c r="D40" s="27"/>
      <c r="E40" s="27" t="s">
        <v>185</v>
      </c>
      <c r="F40" s="27"/>
      <c r="G40" s="27"/>
      <c r="H40" s="125"/>
      <c r="I40" s="125"/>
      <c r="J40" s="125"/>
      <c r="K40" s="27" t="s">
        <v>226</v>
      </c>
      <c r="L40" s="45"/>
      <c r="M40" s="21"/>
    </row>
    <row r="41" spans="2:13" s="36" customFormat="1" ht="33.75" hidden="1" x14ac:dyDescent="0.2">
      <c r="B41" s="27">
        <v>253061</v>
      </c>
      <c r="C41" s="135" t="s">
        <v>443</v>
      </c>
      <c r="D41" s="27" t="s">
        <v>82</v>
      </c>
      <c r="E41" s="27" t="s">
        <v>433</v>
      </c>
      <c r="F41" s="27" t="s">
        <v>434</v>
      </c>
      <c r="G41" s="27"/>
      <c r="H41" s="132"/>
      <c r="I41" s="130" t="s">
        <v>435</v>
      </c>
      <c r="J41" s="131"/>
      <c r="K41" s="27" t="s">
        <v>220</v>
      </c>
      <c r="L41" s="154"/>
      <c r="M41" s="142"/>
    </row>
    <row r="42" spans="2:13" s="36" customFormat="1" x14ac:dyDescent="0.2">
      <c r="B42" s="160">
        <v>258066</v>
      </c>
      <c r="C42" s="187" t="s">
        <v>165</v>
      </c>
      <c r="D42" s="160"/>
      <c r="E42" s="160" t="s">
        <v>418</v>
      </c>
      <c r="F42" s="160" t="s">
        <v>271</v>
      </c>
      <c r="G42" s="160"/>
      <c r="H42" s="191">
        <v>50493990</v>
      </c>
      <c r="I42" s="161" t="s">
        <v>419</v>
      </c>
      <c r="J42" s="192" t="s">
        <v>420</v>
      </c>
      <c r="K42" s="160" t="s">
        <v>224</v>
      </c>
      <c r="L42" s="149"/>
      <c r="M42" s="142"/>
    </row>
    <row r="43" spans="2:13" hidden="1" x14ac:dyDescent="0.2">
      <c r="B43" s="27">
        <v>268105</v>
      </c>
      <c r="C43" s="27" t="s">
        <v>228</v>
      </c>
      <c r="D43" s="27"/>
      <c r="E43" s="27" t="s">
        <v>39</v>
      </c>
      <c r="F43" s="27"/>
      <c r="G43" s="27"/>
      <c r="H43" s="125"/>
      <c r="I43" s="125"/>
      <c r="J43" s="125"/>
      <c r="K43" s="27" t="s">
        <v>226</v>
      </c>
      <c r="L43" s="45"/>
      <c r="M43" s="21"/>
    </row>
    <row r="44" spans="2:13" s="36" customFormat="1" x14ac:dyDescent="0.2">
      <c r="B44" s="160">
        <v>258067</v>
      </c>
      <c r="C44" s="187" t="s">
        <v>167</v>
      </c>
      <c r="D44" s="160"/>
      <c r="E44" s="160" t="s">
        <v>168</v>
      </c>
      <c r="F44" s="160" t="s">
        <v>271</v>
      </c>
      <c r="G44" s="160" t="s">
        <v>446</v>
      </c>
      <c r="H44" s="191" t="s">
        <v>272</v>
      </c>
      <c r="I44" s="161" t="s">
        <v>270</v>
      </c>
      <c r="J44" s="192" t="s">
        <v>273</v>
      </c>
      <c r="K44" s="160" t="s">
        <v>224</v>
      </c>
      <c r="L44" s="149"/>
      <c r="M44" s="142"/>
    </row>
    <row r="45" spans="2:13" s="36" customFormat="1" x14ac:dyDescent="0.2">
      <c r="B45" s="160">
        <v>258057</v>
      </c>
      <c r="C45" s="187" t="s">
        <v>237</v>
      </c>
      <c r="D45" s="160" t="s">
        <v>166</v>
      </c>
      <c r="E45" s="160" t="s">
        <v>450</v>
      </c>
      <c r="F45" s="160" t="s">
        <v>271</v>
      </c>
      <c r="G45" s="160" t="s">
        <v>357</v>
      </c>
      <c r="H45" s="191">
        <v>80906028</v>
      </c>
      <c r="I45" s="161" t="s">
        <v>403</v>
      </c>
      <c r="J45" s="188"/>
      <c r="K45" s="160" t="s">
        <v>224</v>
      </c>
      <c r="L45" s="45"/>
      <c r="M45" s="142"/>
    </row>
    <row r="46" spans="2:13" hidden="1" x14ac:dyDescent="0.2">
      <c r="B46" s="27">
        <v>501055</v>
      </c>
      <c r="C46" s="27" t="s">
        <v>245</v>
      </c>
      <c r="D46" s="27"/>
      <c r="E46" s="27" t="s">
        <v>85</v>
      </c>
      <c r="F46" s="27"/>
      <c r="G46" s="27"/>
      <c r="H46" s="125"/>
      <c r="I46" s="125"/>
      <c r="J46" s="125"/>
      <c r="K46" s="27" t="s">
        <v>219</v>
      </c>
      <c r="L46" s="45"/>
      <c r="M46" s="21"/>
    </row>
    <row r="47" spans="2:13" hidden="1" x14ac:dyDescent="0.2">
      <c r="B47" s="27">
        <v>501075</v>
      </c>
      <c r="C47" s="27" t="s">
        <v>245</v>
      </c>
      <c r="D47" s="27"/>
      <c r="E47" s="27" t="s">
        <v>85</v>
      </c>
      <c r="F47" s="27"/>
      <c r="G47" s="27"/>
      <c r="H47" s="125"/>
      <c r="I47" s="125"/>
      <c r="J47" s="125"/>
      <c r="K47" s="27" t="s">
        <v>219</v>
      </c>
      <c r="L47" s="45"/>
      <c r="M47" s="21"/>
    </row>
    <row r="48" spans="2:13" hidden="1" x14ac:dyDescent="0.2">
      <c r="B48" s="27">
        <v>501079</v>
      </c>
      <c r="C48" s="27" t="s">
        <v>245</v>
      </c>
      <c r="D48" s="27"/>
      <c r="E48" s="27" t="s">
        <v>85</v>
      </c>
      <c r="F48" s="27"/>
      <c r="G48" s="27"/>
      <c r="H48" s="125"/>
      <c r="I48" s="125"/>
      <c r="J48" s="125"/>
      <c r="K48" s="27" t="s">
        <v>219</v>
      </c>
      <c r="L48" s="45"/>
      <c r="M48" s="21"/>
    </row>
    <row r="49" spans="2:13" hidden="1" x14ac:dyDescent="0.2">
      <c r="B49" s="27">
        <v>501080</v>
      </c>
      <c r="C49" s="27" t="s">
        <v>245</v>
      </c>
      <c r="D49" s="27"/>
      <c r="E49" s="27" t="s">
        <v>85</v>
      </c>
      <c r="F49" s="27"/>
      <c r="G49" s="27"/>
      <c r="H49" s="125"/>
      <c r="I49" s="125"/>
      <c r="J49" s="125"/>
      <c r="K49" s="27" t="s">
        <v>219</v>
      </c>
      <c r="L49" s="45"/>
      <c r="M49" s="21"/>
    </row>
    <row r="50" spans="2:13" s="36" customFormat="1" x14ac:dyDescent="0.2">
      <c r="B50" s="160">
        <v>226074</v>
      </c>
      <c r="C50" s="187" t="s">
        <v>77</v>
      </c>
      <c r="D50" s="160"/>
      <c r="E50" s="160" t="s">
        <v>388</v>
      </c>
      <c r="F50" s="160" t="s">
        <v>271</v>
      </c>
      <c r="G50" s="160" t="s">
        <v>351</v>
      </c>
      <c r="H50" s="191">
        <v>58097686</v>
      </c>
      <c r="I50" s="161" t="s">
        <v>389</v>
      </c>
      <c r="J50" s="192" t="s">
        <v>390</v>
      </c>
      <c r="K50" s="160" t="s">
        <v>224</v>
      </c>
      <c r="L50" s="149"/>
      <c r="M50" s="142"/>
    </row>
    <row r="51" spans="2:13" hidden="1" x14ac:dyDescent="0.2">
      <c r="B51" s="27">
        <v>501082</v>
      </c>
      <c r="C51" s="27" t="s">
        <v>235</v>
      </c>
      <c r="D51" s="27"/>
      <c r="E51" s="27" t="s">
        <v>85</v>
      </c>
      <c r="F51" s="27"/>
      <c r="G51" s="27"/>
      <c r="H51" s="125"/>
      <c r="I51" s="125"/>
      <c r="J51" s="125"/>
      <c r="K51" s="27" t="s">
        <v>219</v>
      </c>
      <c r="L51" s="45"/>
      <c r="M51" s="21"/>
    </row>
    <row r="52" spans="2:13" hidden="1" x14ac:dyDescent="0.2">
      <c r="B52" s="27">
        <v>501083</v>
      </c>
      <c r="C52" s="27" t="s">
        <v>235</v>
      </c>
      <c r="D52" s="27"/>
      <c r="E52" s="27" t="s">
        <v>85</v>
      </c>
      <c r="F52" s="27"/>
      <c r="G52" s="27"/>
      <c r="H52" s="125"/>
      <c r="I52" s="125"/>
      <c r="J52" s="125"/>
      <c r="K52" s="27" t="s">
        <v>219</v>
      </c>
      <c r="L52" s="45"/>
      <c r="M52" s="21"/>
    </row>
    <row r="53" spans="2:13" s="36" customFormat="1" x14ac:dyDescent="0.2">
      <c r="B53" s="27">
        <v>229123</v>
      </c>
      <c r="C53" s="135" t="s">
        <v>75</v>
      </c>
      <c r="D53" s="27"/>
      <c r="E53" s="27" t="s">
        <v>76</v>
      </c>
      <c r="F53" s="27" t="s">
        <v>271</v>
      </c>
      <c r="G53" s="27" t="s">
        <v>350</v>
      </c>
      <c r="H53" s="132">
        <v>40246612</v>
      </c>
      <c r="I53" s="130" t="s">
        <v>391</v>
      </c>
      <c r="J53" s="125"/>
      <c r="K53" s="27" t="s">
        <v>224</v>
      </c>
      <c r="L53" s="45"/>
      <c r="M53" s="142"/>
    </row>
    <row r="54" spans="2:13" s="36" customFormat="1" x14ac:dyDescent="0.2">
      <c r="B54" s="27">
        <v>900032</v>
      </c>
      <c r="C54" s="27" t="s">
        <v>95</v>
      </c>
      <c r="D54" s="27"/>
      <c r="E54" s="27" t="s">
        <v>260</v>
      </c>
      <c r="F54" s="27" t="s">
        <v>274</v>
      </c>
      <c r="G54" s="27" t="s">
        <v>371</v>
      </c>
      <c r="H54" s="125">
        <v>85877808</v>
      </c>
      <c r="I54" s="130" t="s">
        <v>291</v>
      </c>
      <c r="J54" s="131" t="s">
        <v>275</v>
      </c>
      <c r="K54" s="27" t="s">
        <v>224</v>
      </c>
      <c r="L54" s="153"/>
      <c r="M54" s="142"/>
    </row>
    <row r="55" spans="2:13" s="36" customFormat="1" x14ac:dyDescent="0.2">
      <c r="B55" s="27">
        <v>910094</v>
      </c>
      <c r="C55" s="27" t="s">
        <v>286</v>
      </c>
      <c r="D55" s="27" t="s">
        <v>292</v>
      </c>
      <c r="E55" s="27" t="s">
        <v>288</v>
      </c>
      <c r="F55" s="27" t="s">
        <v>289</v>
      </c>
      <c r="G55" s="27" t="s">
        <v>294</v>
      </c>
      <c r="H55" s="125">
        <v>89124405</v>
      </c>
      <c r="I55" s="130" t="s">
        <v>290</v>
      </c>
      <c r="J55" s="131" t="s">
        <v>293</v>
      </c>
      <c r="K55" s="27" t="s">
        <v>224</v>
      </c>
      <c r="L55" s="153"/>
      <c r="M55" s="142"/>
    </row>
    <row r="56" spans="2:13" s="36" customFormat="1" ht="22.5" hidden="1" x14ac:dyDescent="0.2">
      <c r="B56" s="27">
        <v>217067</v>
      </c>
      <c r="C56" s="135" t="s">
        <v>429</v>
      </c>
      <c r="D56" s="27" t="s">
        <v>430</v>
      </c>
      <c r="E56" s="27" t="s">
        <v>431</v>
      </c>
      <c r="F56" s="27" t="s">
        <v>271</v>
      </c>
      <c r="G56" s="27"/>
      <c r="H56" s="132"/>
      <c r="I56" s="130" t="s">
        <v>432</v>
      </c>
      <c r="J56" s="125"/>
      <c r="K56" s="27" t="s">
        <v>220</v>
      </c>
      <c r="L56" s="154"/>
      <c r="M56" s="142"/>
    </row>
    <row r="57" spans="2:13" hidden="1" x14ac:dyDescent="0.2">
      <c r="B57" s="22">
        <v>225017</v>
      </c>
      <c r="C57" s="27" t="s">
        <v>249</v>
      </c>
      <c r="D57" s="27"/>
      <c r="E57" s="22" t="s">
        <v>127</v>
      </c>
      <c r="F57" s="22"/>
      <c r="G57" s="22"/>
      <c r="H57" s="126"/>
      <c r="I57" s="126"/>
      <c r="J57" s="126"/>
      <c r="K57" s="22" t="s">
        <v>229</v>
      </c>
      <c r="L57" s="44"/>
      <c r="M57" s="21"/>
    </row>
    <row r="58" spans="2:13" hidden="1" x14ac:dyDescent="0.2">
      <c r="B58" s="22"/>
      <c r="C58" s="27" t="s">
        <v>124</v>
      </c>
      <c r="D58" s="27"/>
      <c r="E58" s="22" t="s">
        <v>126</v>
      </c>
      <c r="F58" s="22"/>
      <c r="G58" s="22"/>
      <c r="H58" s="126"/>
      <c r="I58" s="126"/>
      <c r="J58" s="126"/>
      <c r="K58" s="22" t="s">
        <v>126</v>
      </c>
      <c r="L58" s="45"/>
      <c r="M58" s="21"/>
    </row>
    <row r="59" spans="2:13" s="36" customFormat="1" x14ac:dyDescent="0.2">
      <c r="B59" s="27">
        <v>239067</v>
      </c>
      <c r="C59" s="135" t="s">
        <v>81</v>
      </c>
      <c r="D59" s="27"/>
      <c r="E59" s="27" t="s">
        <v>279</v>
      </c>
      <c r="F59" s="27" t="s">
        <v>271</v>
      </c>
      <c r="G59" s="27" t="s">
        <v>354</v>
      </c>
      <c r="H59" s="132">
        <v>70075514</v>
      </c>
      <c r="I59" s="130" t="s">
        <v>280</v>
      </c>
      <c r="J59" s="131" t="s">
        <v>281</v>
      </c>
      <c r="K59" s="27" t="s">
        <v>224</v>
      </c>
      <c r="L59" s="149"/>
      <c r="M59" s="142"/>
    </row>
    <row r="60" spans="2:13" s="36" customFormat="1" x14ac:dyDescent="0.2">
      <c r="B60" s="27">
        <v>910054</v>
      </c>
      <c r="C60" s="27" t="s">
        <v>97</v>
      </c>
      <c r="D60" s="27"/>
      <c r="E60" s="27" t="s">
        <v>315</v>
      </c>
      <c r="F60" s="27" t="s">
        <v>271</v>
      </c>
      <c r="G60" s="27" t="s">
        <v>373</v>
      </c>
      <c r="H60" s="125">
        <v>62977806</v>
      </c>
      <c r="I60" s="130" t="s">
        <v>316</v>
      </c>
      <c r="J60" s="125"/>
      <c r="K60" s="27" t="s">
        <v>224</v>
      </c>
      <c r="L60" s="145"/>
      <c r="M60" s="142"/>
    </row>
    <row r="61" spans="2:13" s="36" customFormat="1" x14ac:dyDescent="0.2">
      <c r="B61" s="27"/>
      <c r="C61" s="135" t="s">
        <v>458</v>
      </c>
      <c r="D61" s="27"/>
      <c r="E61" s="27" t="s">
        <v>321</v>
      </c>
      <c r="F61" s="27" t="s">
        <v>271</v>
      </c>
      <c r="G61" s="27" t="s">
        <v>322</v>
      </c>
      <c r="H61" s="132">
        <v>48589799</v>
      </c>
      <c r="I61" s="130" t="s">
        <v>460</v>
      </c>
      <c r="J61" s="131" t="s">
        <v>461</v>
      </c>
      <c r="K61" s="27" t="s">
        <v>224</v>
      </c>
      <c r="L61" s="149" t="s">
        <v>320</v>
      </c>
      <c r="M61" s="142"/>
    </row>
    <row r="62" spans="2:13" s="36" customFormat="1" ht="30" customHeight="1" x14ac:dyDescent="0.2">
      <c r="B62" s="27">
        <v>239071</v>
      </c>
      <c r="C62" s="135" t="s">
        <v>163</v>
      </c>
      <c r="D62" s="27"/>
      <c r="E62" s="27" t="s">
        <v>164</v>
      </c>
      <c r="F62" s="27" t="s">
        <v>271</v>
      </c>
      <c r="G62" s="27" t="s">
        <v>374</v>
      </c>
      <c r="H62" s="132">
        <v>86300091</v>
      </c>
      <c r="I62" s="130" t="s">
        <v>284</v>
      </c>
      <c r="J62" s="131" t="s">
        <v>285</v>
      </c>
      <c r="K62" s="27" t="s">
        <v>224</v>
      </c>
      <c r="L62" s="149"/>
      <c r="M62" s="142"/>
    </row>
    <row r="63" spans="2:13" s="36" customFormat="1" x14ac:dyDescent="0.2">
      <c r="B63" s="27">
        <v>239054</v>
      </c>
      <c r="C63" s="135" t="s">
        <v>79</v>
      </c>
      <c r="D63" s="27"/>
      <c r="E63" s="27" t="s">
        <v>352</v>
      </c>
      <c r="F63" s="27" t="s">
        <v>271</v>
      </c>
      <c r="G63" s="27" t="s">
        <v>353</v>
      </c>
      <c r="H63" s="132">
        <v>61090662</v>
      </c>
      <c r="I63" s="130" t="s">
        <v>386</v>
      </c>
      <c r="J63" s="131" t="s">
        <v>387</v>
      </c>
      <c r="K63" s="27" t="s">
        <v>224</v>
      </c>
      <c r="L63" s="149"/>
      <c r="M63" s="142"/>
    </row>
    <row r="64" spans="2:13" s="36" customFormat="1" x14ac:dyDescent="0.2">
      <c r="B64" s="27">
        <v>239075</v>
      </c>
      <c r="C64" s="135" t="s">
        <v>234</v>
      </c>
      <c r="D64" s="27"/>
      <c r="E64" s="27" t="s">
        <v>355</v>
      </c>
      <c r="F64" s="27" t="s">
        <v>271</v>
      </c>
      <c r="G64" s="27" t="s">
        <v>356</v>
      </c>
      <c r="H64" s="132">
        <v>89847032</v>
      </c>
      <c r="I64" s="130" t="s">
        <v>384</v>
      </c>
      <c r="J64" s="131" t="s">
        <v>385</v>
      </c>
      <c r="K64" s="27" t="s">
        <v>224</v>
      </c>
      <c r="L64" s="149"/>
      <c r="M64" s="142"/>
    </row>
    <row r="65" spans="1:13" s="36" customFormat="1" x14ac:dyDescent="0.2">
      <c r="B65" s="27">
        <v>910728</v>
      </c>
      <c r="C65" s="27" t="s">
        <v>125</v>
      </c>
      <c r="D65" s="27" t="s">
        <v>307</v>
      </c>
      <c r="E65" s="27" t="s">
        <v>308</v>
      </c>
      <c r="F65" s="27" t="s">
        <v>271</v>
      </c>
      <c r="G65" s="27"/>
      <c r="H65" s="125">
        <v>84181672</v>
      </c>
      <c r="I65" s="130" t="s">
        <v>309</v>
      </c>
      <c r="J65" s="125"/>
      <c r="K65" s="27" t="s">
        <v>224</v>
      </c>
      <c r="L65" s="145"/>
      <c r="M65" s="142"/>
    </row>
    <row r="66" spans="1:13" s="36" customFormat="1" x14ac:dyDescent="0.2">
      <c r="A66" s="144" t="s">
        <v>45</v>
      </c>
      <c r="B66" s="27">
        <v>910515</v>
      </c>
      <c r="C66" s="27" t="s">
        <v>180</v>
      </c>
      <c r="D66" s="27" t="s">
        <v>381</v>
      </c>
      <c r="E66" s="27" t="s">
        <v>381</v>
      </c>
      <c r="F66" s="27" t="s">
        <v>271</v>
      </c>
      <c r="G66" s="27" t="s">
        <v>447</v>
      </c>
      <c r="H66" s="125">
        <v>75297604</v>
      </c>
      <c r="I66" s="130" t="s">
        <v>382</v>
      </c>
      <c r="J66" s="131" t="s">
        <v>383</v>
      </c>
      <c r="K66" s="27" t="s">
        <v>224</v>
      </c>
      <c r="L66" s="26"/>
      <c r="M66" s="133"/>
    </row>
    <row r="67" spans="1:13" s="36" customFormat="1" x14ac:dyDescent="0.2">
      <c r="A67" s="144" t="s">
        <v>109</v>
      </c>
      <c r="B67" s="27">
        <v>910502</v>
      </c>
      <c r="C67" s="27" t="s">
        <v>98</v>
      </c>
      <c r="D67" s="27"/>
      <c r="E67" s="27" t="s">
        <v>264</v>
      </c>
      <c r="F67" s="27" t="s">
        <v>271</v>
      </c>
      <c r="G67" s="27" t="s">
        <v>379</v>
      </c>
      <c r="H67" s="125">
        <v>94073180</v>
      </c>
      <c r="I67" s="130" t="s">
        <v>310</v>
      </c>
      <c r="J67" s="125"/>
      <c r="K67" s="27" t="s">
        <v>224</v>
      </c>
      <c r="L67" s="145"/>
      <c r="M67" s="133"/>
    </row>
    <row r="68" spans="1:13" s="36" customFormat="1" x14ac:dyDescent="0.2">
      <c r="A68" s="144" t="s">
        <v>110</v>
      </c>
      <c r="B68" s="27"/>
      <c r="C68" s="27" t="s">
        <v>302</v>
      </c>
      <c r="D68" s="27"/>
      <c r="E68" s="27" t="s">
        <v>304</v>
      </c>
      <c r="F68" s="27" t="s">
        <v>271</v>
      </c>
      <c r="G68" s="27"/>
      <c r="H68" s="125">
        <v>50674951</v>
      </c>
      <c r="I68" s="130" t="s">
        <v>305</v>
      </c>
      <c r="J68" s="131" t="s">
        <v>306</v>
      </c>
      <c r="K68" s="27" t="s">
        <v>224</v>
      </c>
      <c r="L68" s="26"/>
      <c r="M68" s="133"/>
    </row>
    <row r="69" spans="1:13" s="36" customFormat="1" ht="22.5" x14ac:dyDescent="0.2">
      <c r="A69" s="144" t="s">
        <v>111</v>
      </c>
      <c r="B69" s="27">
        <v>238769</v>
      </c>
      <c r="C69" s="135" t="s">
        <v>331</v>
      </c>
      <c r="D69" s="27"/>
      <c r="E69" s="27" t="s">
        <v>332</v>
      </c>
      <c r="F69" s="27" t="s">
        <v>274</v>
      </c>
      <c r="G69" s="27" t="s">
        <v>333</v>
      </c>
      <c r="H69" s="132">
        <v>22829466</v>
      </c>
      <c r="I69" s="130" t="s">
        <v>334</v>
      </c>
      <c r="J69" s="131" t="s">
        <v>466</v>
      </c>
      <c r="K69" s="27" t="s">
        <v>224</v>
      </c>
      <c r="L69" s="149"/>
      <c r="M69" s="146"/>
    </row>
    <row r="70" spans="1:13" s="36" customFormat="1" x14ac:dyDescent="0.2">
      <c r="A70" s="144" t="s">
        <v>48</v>
      </c>
      <c r="B70" s="27">
        <v>238755</v>
      </c>
      <c r="C70" s="135" t="s">
        <v>335</v>
      </c>
      <c r="D70" s="27"/>
      <c r="E70" s="27" t="s">
        <v>336</v>
      </c>
      <c r="F70" s="27" t="s">
        <v>274</v>
      </c>
      <c r="G70" s="27" t="s">
        <v>337</v>
      </c>
      <c r="H70" s="132">
        <v>82723982</v>
      </c>
      <c r="I70" s="130" t="s">
        <v>338</v>
      </c>
      <c r="J70" s="131" t="s">
        <v>339</v>
      </c>
      <c r="K70" s="27" t="s">
        <v>224</v>
      </c>
      <c r="L70" s="149"/>
      <c r="M70" s="133"/>
    </row>
    <row r="71" spans="1:13" x14ac:dyDescent="0.2">
      <c r="A71" s="144" t="s">
        <v>103</v>
      </c>
      <c r="B71" s="27"/>
      <c r="C71" s="135" t="s">
        <v>340</v>
      </c>
      <c r="D71" s="27"/>
      <c r="E71" s="27" t="s">
        <v>341</v>
      </c>
      <c r="F71" s="27" t="s">
        <v>274</v>
      </c>
      <c r="G71" s="27" t="s">
        <v>342</v>
      </c>
      <c r="H71" s="132">
        <v>50360582</v>
      </c>
      <c r="I71" s="130" t="s">
        <v>343</v>
      </c>
      <c r="J71" s="131"/>
      <c r="K71" s="27" t="s">
        <v>224</v>
      </c>
      <c r="L71" s="154"/>
      <c r="M71" s="133"/>
    </row>
    <row r="72" spans="1:13" x14ac:dyDescent="0.2">
      <c r="A72" s="144" t="s">
        <v>52</v>
      </c>
      <c r="B72" s="27">
        <v>238772</v>
      </c>
      <c r="C72" s="135" t="s">
        <v>326</v>
      </c>
      <c r="D72" s="27"/>
      <c r="E72" s="27" t="s">
        <v>327</v>
      </c>
      <c r="F72" s="27" t="s">
        <v>274</v>
      </c>
      <c r="G72" s="27" t="s">
        <v>328</v>
      </c>
      <c r="H72" s="132">
        <v>20517238</v>
      </c>
      <c r="I72" s="130" t="s">
        <v>329</v>
      </c>
      <c r="J72" s="131" t="s">
        <v>330</v>
      </c>
      <c r="K72" s="27" t="s">
        <v>224</v>
      </c>
      <c r="L72" s="149"/>
      <c r="M72" s="133"/>
    </row>
    <row r="73" spans="1:13" x14ac:dyDescent="0.2">
      <c r="A73" s="144" t="s">
        <v>104</v>
      </c>
      <c r="B73" s="27">
        <v>238771</v>
      </c>
      <c r="C73" s="135" t="s">
        <v>318</v>
      </c>
      <c r="D73" s="27"/>
      <c r="E73" s="27" t="s">
        <v>319</v>
      </c>
      <c r="F73" s="27" t="s">
        <v>274</v>
      </c>
      <c r="G73" s="27" t="s">
        <v>323</v>
      </c>
      <c r="H73" s="132"/>
      <c r="I73" s="130"/>
      <c r="J73" s="131" t="s">
        <v>465</v>
      </c>
      <c r="K73" s="27" t="s">
        <v>224</v>
      </c>
      <c r="L73" s="149" t="s">
        <v>320</v>
      </c>
      <c r="M73" s="133"/>
    </row>
    <row r="74" spans="1:13" ht="22.5" x14ac:dyDescent="0.2">
      <c r="A74" s="144" t="s">
        <v>105</v>
      </c>
      <c r="B74" s="27">
        <v>238006</v>
      </c>
      <c r="C74" s="135" t="s">
        <v>344</v>
      </c>
      <c r="D74" s="27"/>
      <c r="E74" s="27" t="s">
        <v>324</v>
      </c>
      <c r="F74" s="27" t="s">
        <v>274</v>
      </c>
      <c r="G74" s="27" t="s">
        <v>325</v>
      </c>
      <c r="H74" s="132"/>
      <c r="I74" s="130"/>
      <c r="J74" s="125"/>
      <c r="K74" s="27" t="s">
        <v>224</v>
      </c>
      <c r="L74" s="154" t="s">
        <v>320</v>
      </c>
      <c r="M74" s="133"/>
    </row>
    <row r="75" spans="1:13" x14ac:dyDescent="0.2">
      <c r="A75" s="144" t="s">
        <v>106</v>
      </c>
      <c r="B75" s="147">
        <v>920000</v>
      </c>
      <c r="C75" s="147" t="s">
        <v>312</v>
      </c>
      <c r="D75" s="147"/>
      <c r="E75" s="147" t="s">
        <v>263</v>
      </c>
      <c r="F75" s="147" t="s">
        <v>271</v>
      </c>
      <c r="G75" s="27"/>
      <c r="H75" s="125">
        <v>15267920</v>
      </c>
      <c r="I75" s="130" t="s">
        <v>313</v>
      </c>
      <c r="J75" s="131" t="s">
        <v>314</v>
      </c>
      <c r="K75" s="147" t="s">
        <v>224</v>
      </c>
      <c r="L75" s="155"/>
      <c r="M75" s="133"/>
    </row>
    <row r="76" spans="1:13" x14ac:dyDescent="0.2">
      <c r="A76" s="144" t="s">
        <v>107</v>
      </c>
      <c r="B76" s="27">
        <v>920000</v>
      </c>
      <c r="C76" s="27" t="s">
        <v>459</v>
      </c>
      <c r="D76" s="27"/>
      <c r="E76" s="27" t="s">
        <v>262</v>
      </c>
      <c r="F76" s="27" t="s">
        <v>271</v>
      </c>
      <c r="G76" s="27" t="s">
        <v>372</v>
      </c>
      <c r="H76" s="125">
        <v>88377474</v>
      </c>
      <c r="I76" s="130" t="s">
        <v>298</v>
      </c>
      <c r="J76" s="131" t="s">
        <v>299</v>
      </c>
      <c r="K76" s="27" t="s">
        <v>224</v>
      </c>
      <c r="L76" s="153"/>
      <c r="M76" s="133"/>
    </row>
    <row r="77" spans="1:13" x14ac:dyDescent="0.2">
      <c r="A77" s="144" t="s">
        <v>108</v>
      </c>
      <c r="B77" s="160">
        <v>264081</v>
      </c>
      <c r="C77" s="187" t="s">
        <v>238</v>
      </c>
      <c r="D77" s="160" t="s">
        <v>358</v>
      </c>
      <c r="E77" s="160" t="s">
        <v>359</v>
      </c>
      <c r="F77" s="193" t="s">
        <v>271</v>
      </c>
      <c r="G77" s="193" t="s">
        <v>360</v>
      </c>
      <c r="H77" s="194">
        <v>27516008</v>
      </c>
      <c r="I77" s="195" t="s">
        <v>401</v>
      </c>
      <c r="J77" s="196" t="s">
        <v>402</v>
      </c>
      <c r="K77" s="160" t="s">
        <v>224</v>
      </c>
      <c r="L77" s="149" t="s">
        <v>517</v>
      </c>
      <c r="M77" s="133"/>
    </row>
    <row r="78" spans="1:13" ht="56.25" x14ac:dyDescent="0.2">
      <c r="A78" s="144"/>
      <c r="B78" s="27">
        <v>268106</v>
      </c>
      <c r="C78" s="135" t="s">
        <v>242</v>
      </c>
      <c r="D78" s="27"/>
      <c r="E78" s="27" t="s">
        <v>462</v>
      </c>
      <c r="F78" s="27" t="s">
        <v>271</v>
      </c>
      <c r="G78" s="27"/>
      <c r="H78" s="132">
        <v>96532190</v>
      </c>
      <c r="I78" s="130" t="s">
        <v>407</v>
      </c>
      <c r="J78" s="131" t="s">
        <v>408</v>
      </c>
      <c r="K78" s="27" t="s">
        <v>224</v>
      </c>
      <c r="L78" s="149"/>
      <c r="M78" s="146" t="s">
        <v>303</v>
      </c>
    </row>
    <row r="79" spans="1:13" ht="22.5" x14ac:dyDescent="0.2">
      <c r="A79" s="144"/>
      <c r="B79" s="27">
        <v>268088</v>
      </c>
      <c r="C79" s="135" t="s">
        <v>463</v>
      </c>
      <c r="D79" s="27"/>
      <c r="E79" s="27" t="s">
        <v>363</v>
      </c>
      <c r="F79" s="27" t="s">
        <v>271</v>
      </c>
      <c r="G79" s="27" t="s">
        <v>364</v>
      </c>
      <c r="H79" s="132">
        <v>23357444</v>
      </c>
      <c r="I79" s="130" t="s">
        <v>405</v>
      </c>
      <c r="J79" s="131" t="s">
        <v>406</v>
      </c>
      <c r="K79" s="27" t="s">
        <v>224</v>
      </c>
      <c r="L79" s="149"/>
      <c r="M79" s="133"/>
    </row>
  </sheetData>
  <autoFilter ref="B4:L79">
    <filterColumn colId="9">
      <filters>
        <filter val="kmetijstvo"/>
      </filters>
    </filterColumn>
    <sortState ref="B9:M79">
      <sortCondition ref="E4:E79"/>
    </sortState>
  </autoFilter>
  <hyperlinks>
    <hyperlink ref="J24" r:id="rId1"/>
    <hyperlink ref="J44" r:id="rId2"/>
    <hyperlink ref="J10" r:id="rId3"/>
    <hyperlink ref="J59" r:id="rId4"/>
    <hyperlink ref="J62" r:id="rId5"/>
    <hyperlink ref="J72" r:id="rId6"/>
    <hyperlink ref="J70" r:id="rId7"/>
    <hyperlink ref="J63" r:id="rId8"/>
    <hyperlink ref="J50" r:id="rId9"/>
    <hyperlink ref="J22" r:id="rId10"/>
    <hyperlink ref="J20" r:id="rId11"/>
    <hyperlink ref="J21" r:id="rId12"/>
    <hyperlink ref="J11" r:id="rId13"/>
    <hyperlink ref="J9" r:id="rId14"/>
    <hyperlink ref="J77" r:id="rId15"/>
    <hyperlink ref="J79" r:id="rId16"/>
    <hyperlink ref="J78" r:id="rId17"/>
    <hyperlink ref="J37" r:id="rId18"/>
    <hyperlink ref="J38" r:id="rId19"/>
    <hyperlink ref="J42" r:id="rId20"/>
    <hyperlink ref="J35" r:id="rId21"/>
    <hyperlink ref="J34" r:id="rId22"/>
    <hyperlink ref="J31" r:id="rId23"/>
    <hyperlink ref="J30" r:id="rId24"/>
    <hyperlink ref="J64" r:id="rId25"/>
    <hyperlink ref="J73" r:id="rId26"/>
    <hyperlink ref="J69" r:id="rId27"/>
    <hyperlink ref="J54" r:id="rId28"/>
    <hyperlink ref="J55" r:id="rId29"/>
    <hyperlink ref="J76" r:id="rId30"/>
    <hyperlink ref="J28" r:id="rId31"/>
    <hyperlink ref="J68" r:id="rId32"/>
    <hyperlink ref="J75" r:id="rId33"/>
    <hyperlink ref="J66" r:id="rId34"/>
    <hyperlink ref="J61" r:id="rId35"/>
  </hyperlinks>
  <pageMargins left="0.75" right="0.75" top="1" bottom="1" header="0" footer="0"/>
  <pageSetup paperSize="9" fitToWidth="0" orientation="landscape" r:id="rId36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3" workbookViewId="0">
      <selection activeCell="I9" sqref="I9"/>
    </sheetView>
  </sheetViews>
  <sheetFormatPr defaultRowHeight="12.75" x14ac:dyDescent="0.2"/>
  <cols>
    <col min="1" max="1" width="6.85546875" customWidth="1"/>
    <col min="2" max="2" width="28.5703125" customWidth="1"/>
    <col min="3" max="3" width="21.140625" customWidth="1"/>
    <col min="4" max="4" width="28" customWidth="1"/>
    <col min="5" max="5" width="36.28515625" customWidth="1"/>
    <col min="6" max="6" width="19.28515625" customWidth="1"/>
    <col min="8" max="8" width="22.42578125" customWidth="1"/>
    <col min="10" max="11" width="7.85546875" customWidth="1"/>
  </cols>
  <sheetData>
    <row r="1" spans="1:11" ht="37.5" customHeight="1" x14ac:dyDescent="0.2">
      <c r="A1" s="159" t="s">
        <v>60</v>
      </c>
      <c r="B1" s="22" t="s">
        <v>177</v>
      </c>
      <c r="C1" s="22" t="s">
        <v>287</v>
      </c>
      <c r="D1" s="22" t="s">
        <v>259</v>
      </c>
      <c r="E1" s="22" t="s">
        <v>258</v>
      </c>
      <c r="F1" s="22" t="s">
        <v>257</v>
      </c>
      <c r="G1" s="22" t="s">
        <v>253</v>
      </c>
      <c r="H1" s="22" t="s">
        <v>254</v>
      </c>
      <c r="I1" s="22" t="s">
        <v>255</v>
      </c>
      <c r="J1" s="159" t="s">
        <v>494</v>
      </c>
      <c r="K1" s="159" t="s">
        <v>256</v>
      </c>
    </row>
    <row r="2" spans="1:11" x14ac:dyDescent="0.2">
      <c r="A2" s="160">
        <v>205312</v>
      </c>
      <c r="B2" s="26" t="s">
        <v>448</v>
      </c>
      <c r="C2" s="22"/>
      <c r="D2" s="22" t="s">
        <v>376</v>
      </c>
      <c r="E2" s="22" t="s">
        <v>271</v>
      </c>
      <c r="F2" s="22" t="s">
        <v>377</v>
      </c>
      <c r="G2" s="160" t="s">
        <v>399</v>
      </c>
      <c r="H2" s="160" t="s">
        <v>400</v>
      </c>
      <c r="I2" s="22" t="s">
        <v>224</v>
      </c>
      <c r="J2" s="22"/>
      <c r="K2" s="159"/>
    </row>
    <row r="3" spans="1:11" x14ac:dyDescent="0.2">
      <c r="A3" s="160">
        <v>205311</v>
      </c>
      <c r="B3" s="26" t="s">
        <v>101</v>
      </c>
      <c r="C3" s="22"/>
      <c r="D3" s="22" t="s">
        <v>276</v>
      </c>
      <c r="E3" s="22" t="s">
        <v>271</v>
      </c>
      <c r="F3" s="22" t="s">
        <v>345</v>
      </c>
      <c r="G3" s="160" t="s">
        <v>277</v>
      </c>
      <c r="H3" s="160" t="s">
        <v>278</v>
      </c>
      <c r="I3" s="22" t="s">
        <v>224</v>
      </c>
      <c r="J3" s="22"/>
      <c r="K3" s="159"/>
    </row>
    <row r="4" spans="1:11" x14ac:dyDescent="0.2">
      <c r="A4" s="160">
        <v>205329</v>
      </c>
      <c r="B4" s="26" t="s">
        <v>482</v>
      </c>
      <c r="C4" s="22"/>
      <c r="D4" s="22" t="s">
        <v>346</v>
      </c>
      <c r="E4" s="22" t="s">
        <v>271</v>
      </c>
      <c r="F4" s="22" t="s">
        <v>347</v>
      </c>
      <c r="G4" s="160" t="s">
        <v>397</v>
      </c>
      <c r="H4" s="160" t="s">
        <v>398</v>
      </c>
      <c r="I4" s="22" t="s">
        <v>224</v>
      </c>
      <c r="J4" s="22"/>
      <c r="K4" s="159"/>
    </row>
    <row r="5" spans="1:11" x14ac:dyDescent="0.2">
      <c r="A5" s="160">
        <v>265019</v>
      </c>
      <c r="B5" s="26" t="s">
        <v>239</v>
      </c>
      <c r="C5" s="22"/>
      <c r="D5" s="22" t="s">
        <v>282</v>
      </c>
      <c r="E5" s="22" t="s">
        <v>274</v>
      </c>
      <c r="F5" s="22" t="s">
        <v>445</v>
      </c>
      <c r="G5" s="160" t="s">
        <v>283</v>
      </c>
      <c r="H5" s="160" t="s">
        <v>483</v>
      </c>
      <c r="I5" s="22" t="s">
        <v>224</v>
      </c>
      <c r="J5" s="22"/>
      <c r="K5" s="159"/>
    </row>
    <row r="6" spans="1:11" x14ac:dyDescent="0.2">
      <c r="A6" s="160">
        <v>265018</v>
      </c>
      <c r="B6" s="26" t="s">
        <v>240</v>
      </c>
      <c r="C6" s="22" t="s">
        <v>361</v>
      </c>
      <c r="D6" s="22" t="s">
        <v>449</v>
      </c>
      <c r="E6" s="22" t="s">
        <v>274</v>
      </c>
      <c r="F6" s="22" t="s">
        <v>362</v>
      </c>
      <c r="G6" s="160" t="s">
        <v>404</v>
      </c>
      <c r="H6" s="160" t="s">
        <v>483</v>
      </c>
      <c r="I6" s="22" t="s">
        <v>224</v>
      </c>
      <c r="J6" s="22"/>
      <c r="K6" s="159"/>
    </row>
    <row r="7" spans="1:11" x14ac:dyDescent="0.2">
      <c r="A7" s="160">
        <v>903515</v>
      </c>
      <c r="B7" s="26" t="s">
        <v>484</v>
      </c>
      <c r="C7" s="22"/>
      <c r="D7" s="22" t="s">
        <v>251</v>
      </c>
      <c r="E7" s="22" t="s">
        <v>274</v>
      </c>
      <c r="F7" s="22" t="s">
        <v>297</v>
      </c>
      <c r="G7" s="160" t="s">
        <v>296</v>
      </c>
      <c r="H7" s="160" t="s">
        <v>485</v>
      </c>
      <c r="I7" s="22" t="s">
        <v>224</v>
      </c>
      <c r="J7" s="22"/>
      <c r="K7" s="159"/>
    </row>
    <row r="8" spans="1:11" x14ac:dyDescent="0.2">
      <c r="A8" s="160">
        <v>216024</v>
      </c>
      <c r="B8" s="26" t="s">
        <v>421</v>
      </c>
      <c r="C8" s="22"/>
      <c r="D8" s="27" t="s">
        <v>422</v>
      </c>
      <c r="E8" s="22" t="s">
        <v>271</v>
      </c>
      <c r="F8" s="22"/>
      <c r="G8" s="160" t="s">
        <v>423</v>
      </c>
      <c r="H8" s="160" t="s">
        <v>483</v>
      </c>
      <c r="I8" s="22" t="s">
        <v>224</v>
      </c>
      <c r="J8" s="22"/>
      <c r="K8" s="159"/>
    </row>
    <row r="9" spans="1:11" x14ac:dyDescent="0.2">
      <c r="A9" s="160">
        <v>216023</v>
      </c>
      <c r="B9" s="26" t="s">
        <v>233</v>
      </c>
      <c r="C9" s="22"/>
      <c r="D9" s="22" t="s">
        <v>348</v>
      </c>
      <c r="E9" s="22" t="s">
        <v>271</v>
      </c>
      <c r="F9" s="22" t="s">
        <v>349</v>
      </c>
      <c r="G9" s="160" t="s">
        <v>395</v>
      </c>
      <c r="H9" s="160" t="s">
        <v>396</v>
      </c>
      <c r="I9" s="22" t="s">
        <v>224</v>
      </c>
      <c r="J9" s="22"/>
      <c r="K9" s="159"/>
    </row>
    <row r="10" spans="1:11" x14ac:dyDescent="0.2">
      <c r="A10" s="160">
        <v>216053</v>
      </c>
      <c r="B10" s="26" t="s">
        <v>233</v>
      </c>
      <c r="C10" s="22"/>
      <c r="D10" s="22" t="s">
        <v>348</v>
      </c>
      <c r="E10" s="22" t="s">
        <v>271</v>
      </c>
      <c r="F10" s="22" t="s">
        <v>349</v>
      </c>
      <c r="G10" s="160" t="s">
        <v>395</v>
      </c>
      <c r="H10" s="160" t="s">
        <v>396</v>
      </c>
      <c r="I10" s="22" t="s">
        <v>224</v>
      </c>
      <c r="J10" s="22"/>
      <c r="K10" s="159"/>
    </row>
    <row r="11" spans="1:11" x14ac:dyDescent="0.2">
      <c r="A11" s="160">
        <v>216042</v>
      </c>
      <c r="B11" s="26" t="s">
        <v>72</v>
      </c>
      <c r="C11" s="22"/>
      <c r="D11" s="22" t="s">
        <v>392</v>
      </c>
      <c r="E11" s="22" t="s">
        <v>271</v>
      </c>
      <c r="F11" s="22" t="s">
        <v>378</v>
      </c>
      <c r="G11" s="160" t="s">
        <v>393</v>
      </c>
      <c r="H11" s="160" t="s">
        <v>394</v>
      </c>
      <c r="I11" s="22" t="s">
        <v>224</v>
      </c>
      <c r="J11" s="22"/>
      <c r="K11" s="159"/>
    </row>
    <row r="12" spans="1:11" x14ac:dyDescent="0.2">
      <c r="A12" s="160">
        <v>901016</v>
      </c>
      <c r="B12" s="26" t="s">
        <v>477</v>
      </c>
      <c r="C12" s="22"/>
      <c r="D12" s="22" t="s">
        <v>261</v>
      </c>
      <c r="E12" s="22" t="s">
        <v>274</v>
      </c>
      <c r="F12" s="22" t="s">
        <v>444</v>
      </c>
      <c r="G12" s="160" t="s">
        <v>317</v>
      </c>
      <c r="H12" s="160" t="s">
        <v>483</v>
      </c>
      <c r="I12" s="22" t="s">
        <v>224</v>
      </c>
      <c r="J12" s="22"/>
      <c r="K12" s="159"/>
    </row>
    <row r="13" spans="1:11" x14ac:dyDescent="0.2">
      <c r="A13" s="160">
        <v>501085</v>
      </c>
      <c r="B13" s="26" t="s">
        <v>184</v>
      </c>
      <c r="C13" s="22"/>
      <c r="D13" s="27" t="s">
        <v>265</v>
      </c>
      <c r="E13" s="22" t="s">
        <v>266</v>
      </c>
      <c r="F13" s="22" t="s">
        <v>267</v>
      </c>
      <c r="G13" s="160" t="s">
        <v>268</v>
      </c>
      <c r="H13" s="22" t="s">
        <v>269</v>
      </c>
      <c r="I13" s="22" t="s">
        <v>224</v>
      </c>
      <c r="J13" s="22"/>
      <c r="K13" s="159"/>
    </row>
    <row r="14" spans="1:11" x14ac:dyDescent="0.2">
      <c r="A14" s="160">
        <v>501081</v>
      </c>
      <c r="B14" s="26" t="s">
        <v>246</v>
      </c>
      <c r="C14" s="22"/>
      <c r="D14" s="22" t="s">
        <v>365</v>
      </c>
      <c r="E14" s="22" t="s">
        <v>266</v>
      </c>
      <c r="F14" s="22" t="s">
        <v>366</v>
      </c>
      <c r="G14" s="160" t="s">
        <v>415</v>
      </c>
      <c r="H14" s="160" t="s">
        <v>483</v>
      </c>
      <c r="I14" s="22" t="s">
        <v>224</v>
      </c>
      <c r="J14" s="22"/>
      <c r="K14" s="159"/>
    </row>
    <row r="15" spans="1:11" x14ac:dyDescent="0.2">
      <c r="A15" s="160">
        <v>501084</v>
      </c>
      <c r="B15" s="26" t="s">
        <v>247</v>
      </c>
      <c r="C15" s="22"/>
      <c r="D15" s="22" t="s">
        <v>367</v>
      </c>
      <c r="E15" s="22" t="s">
        <v>266</v>
      </c>
      <c r="F15" s="22" t="s">
        <v>368</v>
      </c>
      <c r="G15" s="160" t="s">
        <v>416</v>
      </c>
      <c r="H15" s="160" t="s">
        <v>483</v>
      </c>
      <c r="I15" s="22" t="s">
        <v>224</v>
      </c>
      <c r="J15" s="22"/>
      <c r="K15" s="159"/>
    </row>
    <row r="16" spans="1:11" x14ac:dyDescent="0.2">
      <c r="A16" s="160">
        <v>501088</v>
      </c>
      <c r="B16" s="26" t="s">
        <v>248</v>
      </c>
      <c r="C16" s="22"/>
      <c r="D16" s="22" t="s">
        <v>369</v>
      </c>
      <c r="E16" s="22" t="s">
        <v>266</v>
      </c>
      <c r="F16" s="22" t="s">
        <v>370</v>
      </c>
      <c r="G16" s="161" t="s">
        <v>486</v>
      </c>
      <c r="H16" s="160" t="s">
        <v>483</v>
      </c>
      <c r="I16" s="22" t="s">
        <v>224</v>
      </c>
      <c r="J16" s="22"/>
      <c r="K16" s="159"/>
    </row>
    <row r="17" spans="1:11" x14ac:dyDescent="0.2">
      <c r="A17" s="160">
        <v>700540</v>
      </c>
      <c r="B17" s="26" t="s">
        <v>475</v>
      </c>
      <c r="C17" s="22"/>
      <c r="D17" s="22" t="s">
        <v>179</v>
      </c>
      <c r="E17" s="22" t="s">
        <v>274</v>
      </c>
      <c r="F17" s="22"/>
      <c r="G17" s="160" t="s">
        <v>301</v>
      </c>
      <c r="H17" s="160" t="s">
        <v>300</v>
      </c>
      <c r="I17" s="22" t="s">
        <v>224</v>
      </c>
      <c r="J17" s="22"/>
      <c r="K17" s="159"/>
    </row>
    <row r="18" spans="1:11" x14ac:dyDescent="0.2">
      <c r="A18" s="160">
        <v>700510</v>
      </c>
      <c r="B18" s="26" t="s">
        <v>470</v>
      </c>
      <c r="C18" s="22"/>
      <c r="D18" s="22" t="s">
        <v>93</v>
      </c>
      <c r="E18" s="22" t="s">
        <v>274</v>
      </c>
      <c r="F18" s="22" t="s">
        <v>380</v>
      </c>
      <c r="G18" s="160" t="s">
        <v>311</v>
      </c>
      <c r="H18" s="22"/>
      <c r="I18" s="22" t="s">
        <v>224</v>
      </c>
      <c r="J18" s="22"/>
      <c r="K18" s="159"/>
    </row>
    <row r="19" spans="1:11" x14ac:dyDescent="0.2">
      <c r="A19" s="160">
        <v>269003</v>
      </c>
      <c r="B19" s="26" t="s">
        <v>243</v>
      </c>
      <c r="C19" s="22"/>
      <c r="D19" s="22" t="s">
        <v>451</v>
      </c>
      <c r="E19" s="22" t="s">
        <v>274</v>
      </c>
      <c r="F19" s="22" t="s">
        <v>409</v>
      </c>
      <c r="G19" s="160" t="s">
        <v>410</v>
      </c>
      <c r="H19" s="160" t="s">
        <v>411</v>
      </c>
      <c r="I19" s="22" t="s">
        <v>224</v>
      </c>
      <c r="J19" s="22"/>
      <c r="K19" s="159"/>
    </row>
    <row r="20" spans="1:11" x14ac:dyDescent="0.2">
      <c r="A20" s="160">
        <v>269004</v>
      </c>
      <c r="B20" s="26" t="s">
        <v>244</v>
      </c>
      <c r="C20" s="22"/>
      <c r="D20" s="22" t="s">
        <v>452</v>
      </c>
      <c r="E20" s="22" t="s">
        <v>274</v>
      </c>
      <c r="F20" s="22" t="s">
        <v>412</v>
      </c>
      <c r="G20" s="160" t="s">
        <v>413</v>
      </c>
      <c r="H20" s="160" t="s">
        <v>414</v>
      </c>
      <c r="I20" s="22" t="s">
        <v>224</v>
      </c>
      <c r="J20" s="22"/>
      <c r="K20" s="159"/>
    </row>
    <row r="21" spans="1:11" x14ac:dyDescent="0.2">
      <c r="A21" s="160">
        <v>258066</v>
      </c>
      <c r="B21" s="26" t="s">
        <v>165</v>
      </c>
      <c r="C21" s="22"/>
      <c r="D21" s="22" t="s">
        <v>418</v>
      </c>
      <c r="E21" s="22" t="s">
        <v>271</v>
      </c>
      <c r="F21" s="22"/>
      <c r="G21" s="160" t="s">
        <v>419</v>
      </c>
      <c r="H21" s="160" t="s">
        <v>420</v>
      </c>
      <c r="I21" s="22" t="s">
        <v>224</v>
      </c>
      <c r="J21" s="22"/>
      <c r="K21" s="159"/>
    </row>
    <row r="22" spans="1:11" x14ac:dyDescent="0.2">
      <c r="A22" s="160">
        <v>258067</v>
      </c>
      <c r="B22" s="26" t="s">
        <v>167</v>
      </c>
      <c r="C22" s="22"/>
      <c r="D22" s="22" t="s">
        <v>168</v>
      </c>
      <c r="E22" s="22" t="s">
        <v>271</v>
      </c>
      <c r="F22" s="22" t="s">
        <v>446</v>
      </c>
      <c r="G22" s="160" t="s">
        <v>270</v>
      </c>
      <c r="H22" s="160" t="s">
        <v>273</v>
      </c>
      <c r="I22" s="22" t="s">
        <v>224</v>
      </c>
      <c r="J22" s="22"/>
      <c r="K22" s="159"/>
    </row>
    <row r="23" spans="1:11" x14ac:dyDescent="0.2">
      <c r="A23" s="160">
        <v>258057</v>
      </c>
      <c r="B23" s="26" t="s">
        <v>487</v>
      </c>
      <c r="C23" s="22" t="s">
        <v>166</v>
      </c>
      <c r="D23" s="22" t="s">
        <v>450</v>
      </c>
      <c r="E23" s="22" t="s">
        <v>271</v>
      </c>
      <c r="F23" s="22" t="s">
        <v>357</v>
      </c>
      <c r="G23" s="160" t="s">
        <v>403</v>
      </c>
      <c r="H23" s="22"/>
      <c r="I23" s="22" t="s">
        <v>224</v>
      </c>
      <c r="J23" s="22"/>
      <c r="K23" s="159"/>
    </row>
    <row r="24" spans="1:11" x14ac:dyDescent="0.2">
      <c r="A24" s="160">
        <v>226074</v>
      </c>
      <c r="B24" s="26" t="s">
        <v>77</v>
      </c>
      <c r="C24" s="22"/>
      <c r="D24" s="22" t="s">
        <v>388</v>
      </c>
      <c r="E24" s="22" t="s">
        <v>271</v>
      </c>
      <c r="F24" s="22" t="s">
        <v>351</v>
      </c>
      <c r="G24" s="160" t="s">
        <v>389</v>
      </c>
      <c r="H24" s="22" t="s">
        <v>390</v>
      </c>
      <c r="I24" s="22" t="s">
        <v>224</v>
      </c>
      <c r="J24" s="22"/>
      <c r="K24" s="159"/>
    </row>
    <row r="25" spans="1:11" x14ac:dyDescent="0.2">
      <c r="A25" s="160">
        <v>229123</v>
      </c>
      <c r="B25" s="26" t="s">
        <v>488</v>
      </c>
      <c r="C25" s="22"/>
      <c r="D25" s="22" t="s">
        <v>76</v>
      </c>
      <c r="E25" s="22" t="s">
        <v>271</v>
      </c>
      <c r="F25" s="22" t="s">
        <v>350</v>
      </c>
      <c r="G25" s="161" t="s">
        <v>495</v>
      </c>
      <c r="H25" s="160" t="s">
        <v>489</v>
      </c>
      <c r="I25" s="22" t="s">
        <v>224</v>
      </c>
      <c r="J25" s="22"/>
      <c r="K25" s="159"/>
    </row>
    <row r="26" spans="1:11" x14ac:dyDescent="0.2">
      <c r="A26" s="160">
        <v>900032</v>
      </c>
      <c r="B26" s="26" t="s">
        <v>473</v>
      </c>
      <c r="C26" s="22"/>
      <c r="D26" s="22" t="s">
        <v>260</v>
      </c>
      <c r="E26" s="22" t="s">
        <v>274</v>
      </c>
      <c r="F26" s="22" t="s">
        <v>371</v>
      </c>
      <c r="G26" s="160" t="s">
        <v>291</v>
      </c>
      <c r="H26" s="160" t="s">
        <v>275</v>
      </c>
      <c r="I26" s="22" t="s">
        <v>224</v>
      </c>
      <c r="J26" s="22"/>
      <c r="K26" s="159"/>
    </row>
    <row r="27" spans="1:11" x14ac:dyDescent="0.2">
      <c r="A27" s="160">
        <v>910094</v>
      </c>
      <c r="B27" s="26" t="s">
        <v>474</v>
      </c>
      <c r="C27" s="22" t="s">
        <v>292</v>
      </c>
      <c r="D27" s="22" t="s">
        <v>288</v>
      </c>
      <c r="E27" s="22" t="s">
        <v>289</v>
      </c>
      <c r="F27" s="22" t="s">
        <v>294</v>
      </c>
      <c r="G27" s="160" t="s">
        <v>290</v>
      </c>
      <c r="H27" s="160" t="s">
        <v>293</v>
      </c>
      <c r="I27" s="22" t="s">
        <v>224</v>
      </c>
      <c r="J27" s="22"/>
      <c r="K27" s="159"/>
    </row>
    <row r="28" spans="1:11" x14ac:dyDescent="0.2">
      <c r="A28" s="160">
        <v>239067</v>
      </c>
      <c r="B28" s="26" t="s">
        <v>81</v>
      </c>
      <c r="C28" s="22"/>
      <c r="D28" s="22" t="s">
        <v>279</v>
      </c>
      <c r="E28" s="22" t="s">
        <v>271</v>
      </c>
      <c r="F28" s="22" t="s">
        <v>354</v>
      </c>
      <c r="G28" s="160" t="s">
        <v>280</v>
      </c>
      <c r="H28" s="22" t="s">
        <v>281</v>
      </c>
      <c r="I28" s="22" t="s">
        <v>224</v>
      </c>
      <c r="J28" s="22"/>
      <c r="K28" s="159"/>
    </row>
    <row r="29" spans="1:11" x14ac:dyDescent="0.2">
      <c r="A29" s="160">
        <v>910054</v>
      </c>
      <c r="B29" s="26" t="s">
        <v>469</v>
      </c>
      <c r="C29" s="22"/>
      <c r="D29" s="22" t="s">
        <v>315</v>
      </c>
      <c r="E29" s="22" t="s">
        <v>271</v>
      </c>
      <c r="F29" s="22" t="s">
        <v>373</v>
      </c>
      <c r="G29" s="160" t="s">
        <v>316</v>
      </c>
      <c r="H29" s="160" t="s">
        <v>483</v>
      </c>
      <c r="I29" s="22" t="s">
        <v>224</v>
      </c>
      <c r="J29" s="22"/>
      <c r="K29" s="159"/>
    </row>
    <row r="30" spans="1:11" ht="22.5" x14ac:dyDescent="0.2">
      <c r="A30" s="160">
        <v>910021</v>
      </c>
      <c r="B30" s="26" t="s">
        <v>481</v>
      </c>
      <c r="C30" s="22"/>
      <c r="D30" s="22" t="s">
        <v>321</v>
      </c>
      <c r="E30" s="22" t="s">
        <v>271</v>
      </c>
      <c r="F30" s="22" t="s">
        <v>322</v>
      </c>
      <c r="G30" s="160" t="s">
        <v>460</v>
      </c>
      <c r="H30" s="160" t="s">
        <v>461</v>
      </c>
      <c r="I30" s="22" t="s">
        <v>224</v>
      </c>
      <c r="J30" s="22"/>
      <c r="K30" s="159" t="s">
        <v>320</v>
      </c>
    </row>
    <row r="31" spans="1:11" x14ac:dyDescent="0.2">
      <c r="A31" s="160">
        <v>239071</v>
      </c>
      <c r="B31" s="26" t="s">
        <v>163</v>
      </c>
      <c r="C31" s="22"/>
      <c r="D31" s="22" t="s">
        <v>164</v>
      </c>
      <c r="E31" s="22" t="s">
        <v>271</v>
      </c>
      <c r="F31" s="22" t="s">
        <v>374</v>
      </c>
      <c r="G31" s="160" t="s">
        <v>284</v>
      </c>
      <c r="H31" s="22" t="s">
        <v>285</v>
      </c>
      <c r="I31" s="22" t="s">
        <v>224</v>
      </c>
      <c r="J31" s="22"/>
      <c r="K31" s="159"/>
    </row>
    <row r="32" spans="1:11" x14ac:dyDescent="0.2">
      <c r="A32" s="160">
        <v>239054</v>
      </c>
      <c r="B32" s="26" t="s">
        <v>79</v>
      </c>
      <c r="C32" s="22"/>
      <c r="D32" s="22" t="s">
        <v>352</v>
      </c>
      <c r="E32" s="22" t="s">
        <v>271</v>
      </c>
      <c r="F32" s="22" t="s">
        <v>353</v>
      </c>
      <c r="G32" s="160" t="s">
        <v>386</v>
      </c>
      <c r="H32" s="160" t="s">
        <v>387</v>
      </c>
      <c r="I32" s="22" t="s">
        <v>224</v>
      </c>
      <c r="J32" s="22"/>
      <c r="K32" s="159"/>
    </row>
    <row r="33" spans="1:11" x14ac:dyDescent="0.2">
      <c r="A33" s="160">
        <v>239075</v>
      </c>
      <c r="B33" s="26" t="s">
        <v>234</v>
      </c>
      <c r="C33" s="22"/>
      <c r="D33" s="22" t="s">
        <v>355</v>
      </c>
      <c r="E33" s="22" t="s">
        <v>271</v>
      </c>
      <c r="F33" s="22" t="s">
        <v>356</v>
      </c>
      <c r="G33" s="160" t="s">
        <v>384</v>
      </c>
      <c r="H33" s="160" t="s">
        <v>385</v>
      </c>
      <c r="I33" s="22" t="s">
        <v>224</v>
      </c>
      <c r="J33" s="22"/>
      <c r="K33" s="186"/>
    </row>
    <row r="34" spans="1:11" x14ac:dyDescent="0.2">
      <c r="A34" s="160">
        <v>910728</v>
      </c>
      <c r="B34" s="26" t="s">
        <v>472</v>
      </c>
      <c r="C34" s="22" t="s">
        <v>307</v>
      </c>
      <c r="D34" s="22" t="s">
        <v>307</v>
      </c>
      <c r="E34" s="22" t="s">
        <v>271</v>
      </c>
      <c r="F34" s="22"/>
      <c r="G34" s="160" t="s">
        <v>309</v>
      </c>
      <c r="H34" s="22"/>
      <c r="I34" s="22" t="s">
        <v>224</v>
      </c>
      <c r="J34" s="22"/>
      <c r="K34" s="159"/>
    </row>
    <row r="35" spans="1:11" x14ac:dyDescent="0.2">
      <c r="A35" s="160">
        <v>910515</v>
      </c>
      <c r="B35" s="26" t="s">
        <v>476</v>
      </c>
      <c r="C35" s="22" t="s">
        <v>381</v>
      </c>
      <c r="D35" s="22" t="s">
        <v>381</v>
      </c>
      <c r="E35" s="22" t="s">
        <v>271</v>
      </c>
      <c r="F35" s="22" t="s">
        <v>447</v>
      </c>
      <c r="G35" s="160" t="s">
        <v>382</v>
      </c>
      <c r="H35" s="160" t="s">
        <v>383</v>
      </c>
      <c r="I35" s="22" t="s">
        <v>224</v>
      </c>
      <c r="J35" s="22"/>
      <c r="K35" s="159"/>
    </row>
    <row r="36" spans="1:11" x14ac:dyDescent="0.2">
      <c r="A36" s="160">
        <v>910502</v>
      </c>
      <c r="B36" s="26" t="s">
        <v>471</v>
      </c>
      <c r="C36" s="22"/>
      <c r="D36" s="22" t="s">
        <v>264</v>
      </c>
      <c r="E36" s="22" t="s">
        <v>271</v>
      </c>
      <c r="F36" s="22" t="s">
        <v>379</v>
      </c>
      <c r="G36" s="161" t="s">
        <v>310</v>
      </c>
      <c r="H36" s="160" t="s">
        <v>483</v>
      </c>
      <c r="I36" s="22" t="s">
        <v>224</v>
      </c>
      <c r="J36" s="22"/>
      <c r="K36" s="159"/>
    </row>
    <row r="37" spans="1:11" ht="67.5" x14ac:dyDescent="0.2">
      <c r="A37" s="162"/>
      <c r="B37" s="26" t="s">
        <v>480</v>
      </c>
      <c r="C37" s="162"/>
      <c r="D37" s="162" t="s">
        <v>304</v>
      </c>
      <c r="E37" s="162" t="s">
        <v>271</v>
      </c>
      <c r="F37" s="162"/>
      <c r="G37" s="162" t="s">
        <v>305</v>
      </c>
      <c r="H37" s="162" t="s">
        <v>306</v>
      </c>
      <c r="I37" s="162" t="s">
        <v>224</v>
      </c>
      <c r="J37" s="162"/>
      <c r="K37" s="163" t="s">
        <v>493</v>
      </c>
    </row>
    <row r="38" spans="1:11" x14ac:dyDescent="0.2">
      <c r="A38" s="160">
        <v>238769</v>
      </c>
      <c r="B38" s="26" t="s">
        <v>331</v>
      </c>
      <c r="C38" s="22"/>
      <c r="D38" s="22" t="s">
        <v>332</v>
      </c>
      <c r="E38" s="22" t="s">
        <v>274</v>
      </c>
      <c r="F38" s="22" t="s">
        <v>333</v>
      </c>
      <c r="G38" s="160" t="s">
        <v>334</v>
      </c>
      <c r="H38" s="160" t="s">
        <v>466</v>
      </c>
      <c r="I38" s="22" t="s">
        <v>224</v>
      </c>
      <c r="J38" s="22"/>
      <c r="K38" s="159"/>
    </row>
    <row r="39" spans="1:11" x14ac:dyDescent="0.2">
      <c r="A39" s="160">
        <v>238755</v>
      </c>
      <c r="B39" s="26" t="s">
        <v>335</v>
      </c>
      <c r="C39" s="22"/>
      <c r="D39" s="22" t="s">
        <v>336</v>
      </c>
      <c r="E39" s="22" t="s">
        <v>274</v>
      </c>
      <c r="F39" s="22" t="s">
        <v>337</v>
      </c>
      <c r="G39" s="160" t="s">
        <v>338</v>
      </c>
      <c r="H39" s="160" t="s">
        <v>339</v>
      </c>
      <c r="I39" s="22" t="s">
        <v>224</v>
      </c>
      <c r="J39" s="22"/>
      <c r="K39" s="159"/>
    </row>
    <row r="40" spans="1:11" ht="33.75" x14ac:dyDescent="0.2">
      <c r="A40" s="162"/>
      <c r="B40" s="26" t="s">
        <v>340</v>
      </c>
      <c r="C40" s="162"/>
      <c r="D40" s="162" t="s">
        <v>341</v>
      </c>
      <c r="E40" s="162" t="s">
        <v>274</v>
      </c>
      <c r="F40" s="162" t="s">
        <v>342</v>
      </c>
      <c r="G40" s="162" t="s">
        <v>343</v>
      </c>
      <c r="H40" s="162"/>
      <c r="I40" s="162" t="s">
        <v>224</v>
      </c>
      <c r="J40" s="162"/>
      <c r="K40" s="163" t="s">
        <v>490</v>
      </c>
    </row>
    <row r="41" spans="1:11" x14ac:dyDescent="0.2">
      <c r="A41" s="160">
        <v>238772</v>
      </c>
      <c r="B41" s="26" t="s">
        <v>326</v>
      </c>
      <c r="C41" s="22"/>
      <c r="D41" s="22" t="s">
        <v>327</v>
      </c>
      <c r="E41" s="22" t="s">
        <v>274</v>
      </c>
      <c r="F41" s="22" t="s">
        <v>328</v>
      </c>
      <c r="G41" s="160" t="s">
        <v>329</v>
      </c>
      <c r="H41" s="22" t="s">
        <v>330</v>
      </c>
      <c r="I41" s="22" t="s">
        <v>224</v>
      </c>
      <c r="J41" s="22"/>
      <c r="K41" s="159"/>
    </row>
    <row r="42" spans="1:11" ht="22.5" x14ac:dyDescent="0.2">
      <c r="A42" s="160">
        <v>238771</v>
      </c>
      <c r="B42" s="26" t="s">
        <v>318</v>
      </c>
      <c r="C42" s="22"/>
      <c r="D42" s="22" t="s">
        <v>319</v>
      </c>
      <c r="E42" s="22" t="s">
        <v>274</v>
      </c>
      <c r="F42" s="22" t="s">
        <v>323</v>
      </c>
      <c r="G42" s="161" t="s">
        <v>496</v>
      </c>
      <c r="H42" s="160" t="s">
        <v>492</v>
      </c>
      <c r="I42" s="22" t="s">
        <v>224</v>
      </c>
      <c r="J42" s="22"/>
      <c r="K42" s="159" t="s">
        <v>320</v>
      </c>
    </row>
    <row r="43" spans="1:11" ht="22.5" x14ac:dyDescent="0.2">
      <c r="A43" s="160">
        <v>238006</v>
      </c>
      <c r="B43" s="26" t="s">
        <v>491</v>
      </c>
      <c r="C43" s="22"/>
      <c r="D43" s="22" t="s">
        <v>324</v>
      </c>
      <c r="E43" s="22" t="s">
        <v>274</v>
      </c>
      <c r="F43" s="22" t="s">
        <v>325</v>
      </c>
      <c r="G43" s="161" t="s">
        <v>497</v>
      </c>
      <c r="H43" s="160" t="s">
        <v>483</v>
      </c>
      <c r="I43" s="22" t="s">
        <v>224</v>
      </c>
      <c r="J43" s="22"/>
      <c r="K43" s="159" t="s">
        <v>320</v>
      </c>
    </row>
    <row r="44" spans="1:11" x14ac:dyDescent="0.2">
      <c r="A44" s="160">
        <v>920000</v>
      </c>
      <c r="B44" s="26" t="s">
        <v>479</v>
      </c>
      <c r="C44" s="22"/>
      <c r="D44" s="22" t="s">
        <v>263</v>
      </c>
      <c r="E44" s="22" t="s">
        <v>271</v>
      </c>
      <c r="F44" s="22"/>
      <c r="G44" s="160" t="s">
        <v>313</v>
      </c>
      <c r="H44" s="160" t="s">
        <v>314</v>
      </c>
      <c r="I44" s="22" t="s">
        <v>224</v>
      </c>
      <c r="J44" s="22"/>
      <c r="K44" s="159"/>
    </row>
    <row r="45" spans="1:11" x14ac:dyDescent="0.2">
      <c r="A45" s="160">
        <v>920000</v>
      </c>
      <c r="B45" s="26" t="s">
        <v>478</v>
      </c>
      <c r="C45" s="22"/>
      <c r="D45" s="22" t="s">
        <v>262</v>
      </c>
      <c r="E45" s="22" t="s">
        <v>271</v>
      </c>
      <c r="F45" s="22" t="s">
        <v>372</v>
      </c>
      <c r="G45" s="160" t="s">
        <v>298</v>
      </c>
      <c r="H45" s="22" t="s">
        <v>299</v>
      </c>
      <c r="I45" s="22" t="s">
        <v>224</v>
      </c>
      <c r="J45" s="22"/>
      <c r="K45" s="159"/>
    </row>
    <row r="46" spans="1:11" x14ac:dyDescent="0.2">
      <c r="A46" s="160">
        <v>264081</v>
      </c>
      <c r="B46" s="26" t="s">
        <v>238</v>
      </c>
      <c r="C46" s="22" t="s">
        <v>358</v>
      </c>
      <c r="D46" s="22" t="s">
        <v>359</v>
      </c>
      <c r="E46" s="22" t="s">
        <v>271</v>
      </c>
      <c r="F46" s="22" t="s">
        <v>360</v>
      </c>
      <c r="G46" s="160" t="s">
        <v>401</v>
      </c>
      <c r="H46" s="22" t="s">
        <v>402</v>
      </c>
      <c r="I46" s="22" t="s">
        <v>224</v>
      </c>
      <c r="J46" s="22"/>
      <c r="K46" s="159"/>
    </row>
    <row r="47" spans="1:11" x14ac:dyDescent="0.2">
      <c r="A47" s="160">
        <v>268106</v>
      </c>
      <c r="B47" s="26" t="s">
        <v>242</v>
      </c>
      <c r="C47" s="22"/>
      <c r="D47" s="22" t="s">
        <v>462</v>
      </c>
      <c r="E47" s="22" t="s">
        <v>271</v>
      </c>
      <c r="F47" s="22"/>
      <c r="G47" s="160" t="s">
        <v>407</v>
      </c>
      <c r="H47" s="160" t="s">
        <v>408</v>
      </c>
      <c r="I47" s="22" t="s">
        <v>224</v>
      </c>
      <c r="J47" s="22"/>
      <c r="K47" s="186"/>
    </row>
    <row r="48" spans="1:11" x14ac:dyDescent="0.2">
      <c r="A48" s="160">
        <v>268088</v>
      </c>
      <c r="B48" s="26" t="s">
        <v>463</v>
      </c>
      <c r="C48" s="22"/>
      <c r="D48" s="22" t="s">
        <v>363</v>
      </c>
      <c r="E48" s="22" t="s">
        <v>271</v>
      </c>
      <c r="F48" s="22" t="s">
        <v>364</v>
      </c>
      <c r="G48" s="160" t="s">
        <v>405</v>
      </c>
      <c r="H48" s="160" t="s">
        <v>406</v>
      </c>
      <c r="I48" s="22" t="s">
        <v>224</v>
      </c>
      <c r="J48" s="22"/>
      <c r="K48" s="159"/>
    </row>
  </sheetData>
  <autoFilter ref="A1:K48">
    <sortState ref="A2:L48">
      <sortCondition ref="D1:D48"/>
    </sortState>
  </autoFilter>
  <hyperlinks>
    <hyperlink ref="H7" r:id="rId1"/>
    <hyperlink ref="H25" r:id="rId2"/>
    <hyperlink ref="H42" r:id="rId3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N77"/>
  <sheetViews>
    <sheetView tabSelected="1" topLeftCell="A42" workbookViewId="0">
      <selection activeCell="B4" sqref="B4:M77"/>
    </sheetView>
  </sheetViews>
  <sheetFormatPr defaultRowHeight="12.75" x14ac:dyDescent="0.2"/>
  <cols>
    <col min="3" max="3" width="25.7109375" customWidth="1"/>
    <col min="4" max="4" width="9.85546875" customWidth="1"/>
    <col min="5" max="5" width="15.42578125" customWidth="1"/>
    <col min="6" max="6" width="9.85546875" customWidth="1"/>
    <col min="13" max="13" width="3.28515625" customWidth="1"/>
  </cols>
  <sheetData>
    <row r="1" spans="2:12" x14ac:dyDescent="0.2">
      <c r="B1" s="36"/>
      <c r="C1" s="36"/>
    </row>
    <row r="2" spans="2:12" x14ac:dyDescent="0.2">
      <c r="B2" s="36"/>
      <c r="C2" s="36"/>
    </row>
    <row r="4" spans="2:12" x14ac:dyDescent="0.2">
      <c r="C4" s="1" t="s">
        <v>545</v>
      </c>
      <c r="D4" s="1"/>
    </row>
    <row r="6" spans="2:12" x14ac:dyDescent="0.2">
      <c r="E6" s="19" t="s">
        <v>42</v>
      </c>
    </row>
    <row r="8" spans="2:12" x14ac:dyDescent="0.2">
      <c r="D8" s="20" t="s">
        <v>43</v>
      </c>
      <c r="E8" s="20" t="s">
        <v>44</v>
      </c>
      <c r="F8" s="1" t="s">
        <v>199</v>
      </c>
    </row>
    <row r="9" spans="2:12" x14ac:dyDescent="0.2">
      <c r="B9" s="1" t="s">
        <v>45</v>
      </c>
      <c r="C9" s="1" t="s">
        <v>46</v>
      </c>
      <c r="G9" s="110"/>
      <c r="H9" s="110"/>
      <c r="I9" s="36"/>
      <c r="J9" s="36"/>
      <c r="K9" s="36"/>
      <c r="L9" s="36"/>
    </row>
    <row r="10" spans="2:12" x14ac:dyDescent="0.2">
      <c r="B10" s="39" t="s">
        <v>145</v>
      </c>
      <c r="C10">
        <v>51052.051053000003</v>
      </c>
      <c r="D10">
        <v>1076</v>
      </c>
      <c r="E10">
        <v>0</v>
      </c>
      <c r="F10">
        <v>0</v>
      </c>
      <c r="G10" s="36"/>
      <c r="H10" s="36"/>
      <c r="I10" s="36"/>
      <c r="J10" s="36"/>
      <c r="K10" s="36"/>
      <c r="L10" s="36"/>
    </row>
    <row r="11" spans="2:12" x14ac:dyDescent="0.2">
      <c r="E11">
        <v>0</v>
      </c>
      <c r="F11">
        <v>0</v>
      </c>
    </row>
    <row r="12" spans="2:12" x14ac:dyDescent="0.2">
      <c r="C12" t="s">
        <v>47</v>
      </c>
      <c r="D12" s="29">
        <f>SUM(D10:D11)</f>
        <v>1076</v>
      </c>
      <c r="E12" s="37">
        <f>SUM(E10:E11)</f>
        <v>0</v>
      </c>
    </row>
    <row r="13" spans="2:12" x14ac:dyDescent="0.2">
      <c r="C13" s="19" t="s">
        <v>173</v>
      </c>
      <c r="D13">
        <v>9</v>
      </c>
      <c r="E13">
        <v>9</v>
      </c>
    </row>
    <row r="15" spans="2:12" x14ac:dyDescent="0.2">
      <c r="C15" s="1" t="s">
        <v>59</v>
      </c>
    </row>
    <row r="16" spans="2:12" x14ac:dyDescent="0.2">
      <c r="B16" s="1" t="s">
        <v>48</v>
      </c>
      <c r="C16" s="101" t="s">
        <v>89</v>
      </c>
    </row>
    <row r="17" spans="2:11" x14ac:dyDescent="0.2">
      <c r="B17" s="39" t="s">
        <v>142</v>
      </c>
      <c r="C17">
        <v>84187</v>
      </c>
      <c r="D17">
        <v>0</v>
      </c>
      <c r="E17">
        <v>0</v>
      </c>
      <c r="F17" s="113">
        <v>0</v>
      </c>
    </row>
    <row r="18" spans="2:11" x14ac:dyDescent="0.2">
      <c r="B18" s="40" t="s">
        <v>161</v>
      </c>
      <c r="C18">
        <v>84188</v>
      </c>
      <c r="D18">
        <v>0</v>
      </c>
      <c r="E18">
        <v>-6</v>
      </c>
    </row>
    <row r="19" spans="2:11" x14ac:dyDescent="0.2">
      <c r="C19" t="s">
        <v>90</v>
      </c>
      <c r="D19" s="29">
        <f>SUM(D17:D18)</f>
        <v>0</v>
      </c>
      <c r="E19" s="37">
        <f>SUM(E17:E18)</f>
        <v>-6</v>
      </c>
      <c r="F19" s="113">
        <v>-6</v>
      </c>
    </row>
    <row r="21" spans="2:11" x14ac:dyDescent="0.2">
      <c r="C21" t="s">
        <v>59</v>
      </c>
    </row>
    <row r="22" spans="2:11" x14ac:dyDescent="0.2">
      <c r="C22">
        <v>84154</v>
      </c>
      <c r="D22">
        <v>0</v>
      </c>
      <c r="E22">
        <v>0</v>
      </c>
    </row>
    <row r="25" spans="2:11" x14ac:dyDescent="0.2">
      <c r="B25" s="1" t="s">
        <v>49</v>
      </c>
      <c r="C25" s="1" t="s">
        <v>50</v>
      </c>
    </row>
    <row r="26" spans="2:11" x14ac:dyDescent="0.2">
      <c r="B26" s="39" t="s">
        <v>145</v>
      </c>
      <c r="C26">
        <v>501055.50107499998</v>
      </c>
      <c r="D26">
        <v>4943</v>
      </c>
      <c r="E26">
        <v>54262</v>
      </c>
      <c r="F26" s="101">
        <v>0</v>
      </c>
    </row>
    <row r="27" spans="2:11" x14ac:dyDescent="0.2">
      <c r="F27" s="101"/>
    </row>
    <row r="28" spans="2:11" x14ac:dyDescent="0.2">
      <c r="B28" s="39" t="s">
        <v>144</v>
      </c>
      <c r="C28">
        <v>501079.50108000002</v>
      </c>
      <c r="D28">
        <v>1870</v>
      </c>
      <c r="E28">
        <v>13790</v>
      </c>
      <c r="F28" s="101">
        <v>0</v>
      </c>
    </row>
    <row r="29" spans="2:11" x14ac:dyDescent="0.2">
      <c r="F29" s="101"/>
    </row>
    <row r="30" spans="2:11" x14ac:dyDescent="0.2">
      <c r="C30" t="s">
        <v>51</v>
      </c>
      <c r="D30" s="91">
        <f>SUM(D26:D29)</f>
        <v>6813</v>
      </c>
      <c r="E30" s="92">
        <f>SUM(E26:E29)</f>
        <v>68052</v>
      </c>
      <c r="F30" s="101"/>
      <c r="G30" s="101"/>
      <c r="K30" s="101"/>
    </row>
    <row r="31" spans="2:11" x14ac:dyDescent="0.2">
      <c r="G31" s="101"/>
    </row>
    <row r="33" spans="2:11" x14ac:dyDescent="0.2">
      <c r="B33" s="1" t="s">
        <v>52</v>
      </c>
      <c r="C33" s="1" t="s">
        <v>53</v>
      </c>
    </row>
    <row r="34" spans="2:11" x14ac:dyDescent="0.2">
      <c r="B34" s="1"/>
      <c r="C34" s="1" t="s">
        <v>54</v>
      </c>
    </row>
    <row r="35" spans="2:11" x14ac:dyDescent="0.2">
      <c r="B35" s="39" t="s">
        <v>141</v>
      </c>
      <c r="C35">
        <v>33015</v>
      </c>
      <c r="D35" s="29">
        <v>540</v>
      </c>
      <c r="E35" s="37">
        <v>5459</v>
      </c>
      <c r="F35" s="113">
        <v>5459</v>
      </c>
    </row>
    <row r="36" spans="2:11" x14ac:dyDescent="0.2">
      <c r="C36">
        <v>33023</v>
      </c>
      <c r="D36">
        <v>10</v>
      </c>
      <c r="E36">
        <v>10</v>
      </c>
    </row>
    <row r="37" spans="2:11" x14ac:dyDescent="0.2">
      <c r="C37">
        <v>33030</v>
      </c>
      <c r="D37">
        <v>96</v>
      </c>
      <c r="E37">
        <v>96</v>
      </c>
    </row>
    <row r="38" spans="2:11" x14ac:dyDescent="0.2">
      <c r="C38">
        <v>96006</v>
      </c>
      <c r="D38">
        <v>145</v>
      </c>
      <c r="E38">
        <v>0</v>
      </c>
    </row>
    <row r="39" spans="2:11" x14ac:dyDescent="0.2">
      <c r="B39" s="39" t="s">
        <v>141</v>
      </c>
      <c r="C39">
        <v>159006</v>
      </c>
      <c r="D39" s="29">
        <v>22</v>
      </c>
      <c r="E39" s="37">
        <v>1916</v>
      </c>
      <c r="F39" s="113">
        <v>1916</v>
      </c>
    </row>
    <row r="40" spans="2:11" x14ac:dyDescent="0.2">
      <c r="C40">
        <v>205276</v>
      </c>
      <c r="D40">
        <v>906</v>
      </c>
      <c r="E40">
        <v>906</v>
      </c>
    </row>
    <row r="41" spans="2:11" x14ac:dyDescent="0.2">
      <c r="C41">
        <v>205278</v>
      </c>
      <c r="D41">
        <v>336</v>
      </c>
      <c r="E41">
        <v>0</v>
      </c>
    </row>
    <row r="42" spans="2:11" x14ac:dyDescent="0.2">
      <c r="C42">
        <v>501064</v>
      </c>
      <c r="D42">
        <v>29</v>
      </c>
      <c r="E42">
        <v>29</v>
      </c>
    </row>
    <row r="43" spans="2:11" x14ac:dyDescent="0.2">
      <c r="C43" t="s">
        <v>55</v>
      </c>
      <c r="D43">
        <f>SUM(D35:D42)</f>
        <v>2084</v>
      </c>
      <c r="E43">
        <f>SUM(E35:E42)</f>
        <v>8416</v>
      </c>
    </row>
    <row r="45" spans="2:11" x14ac:dyDescent="0.2">
      <c r="F45" s="236" t="s">
        <v>128</v>
      </c>
      <c r="G45" s="231"/>
      <c r="H45" s="231"/>
      <c r="I45" s="236" t="s">
        <v>200</v>
      </c>
      <c r="J45" s="231"/>
      <c r="K45" s="231"/>
    </row>
    <row r="46" spans="2:11" ht="63.75" x14ac:dyDescent="0.2">
      <c r="B46" s="1" t="s">
        <v>56</v>
      </c>
      <c r="C46" s="1" t="s">
        <v>57</v>
      </c>
      <c r="F46" s="114" t="s">
        <v>129</v>
      </c>
      <c r="G46" s="114" t="s">
        <v>130</v>
      </c>
      <c r="H46" s="114" t="s">
        <v>131</v>
      </c>
      <c r="I46" s="114" t="s">
        <v>201</v>
      </c>
      <c r="J46" s="114" t="s">
        <v>202</v>
      </c>
      <c r="K46" s="114" t="s">
        <v>203</v>
      </c>
    </row>
    <row r="47" spans="2:11" x14ac:dyDescent="0.2">
      <c r="B47" s="39" t="s">
        <v>142</v>
      </c>
      <c r="C47">
        <v>253058.25305900001</v>
      </c>
      <c r="D47">
        <v>465</v>
      </c>
      <c r="E47">
        <v>6334</v>
      </c>
      <c r="F47" s="6"/>
      <c r="G47" s="6">
        <v>0</v>
      </c>
      <c r="H47" s="6">
        <f>F47+G47</f>
        <v>0</v>
      </c>
      <c r="I47" s="6">
        <v>0</v>
      </c>
      <c r="J47" s="6">
        <v>0</v>
      </c>
      <c r="K47" s="6">
        <v>0</v>
      </c>
    </row>
    <row r="48" spans="2:11" x14ac:dyDescent="0.2">
      <c r="F48" s="203">
        <v>5179</v>
      </c>
      <c r="G48" s="203">
        <v>1155</v>
      </c>
      <c r="H48" s="203">
        <f>F48+G48</f>
        <v>6334</v>
      </c>
      <c r="I48" s="115">
        <f>F48</f>
        <v>5179</v>
      </c>
      <c r="J48" s="6">
        <f>G48</f>
        <v>1155</v>
      </c>
      <c r="K48" s="6">
        <f>SUM(I48:J48)</f>
        <v>6334</v>
      </c>
    </row>
    <row r="49" spans="2:14" x14ac:dyDescent="0.2">
      <c r="B49" s="39" t="s">
        <v>144</v>
      </c>
      <c r="C49">
        <v>501082.50108299998</v>
      </c>
      <c r="D49">
        <v>136</v>
      </c>
      <c r="E49">
        <v>2030</v>
      </c>
      <c r="F49" s="203">
        <v>1353.35</v>
      </c>
      <c r="G49" s="203">
        <v>676.65</v>
      </c>
      <c r="H49" s="203">
        <f>F49+G49</f>
        <v>2030</v>
      </c>
      <c r="I49" s="6">
        <v>0</v>
      </c>
      <c r="J49" s="6">
        <v>0</v>
      </c>
      <c r="K49" s="6">
        <v>0</v>
      </c>
    </row>
    <row r="50" spans="2:14" x14ac:dyDescent="0.2">
      <c r="F50" s="203"/>
      <c r="G50" s="203">
        <v>0</v>
      </c>
      <c r="H50" s="203">
        <f>F50+G50</f>
        <v>0</v>
      </c>
      <c r="I50" s="6">
        <v>0</v>
      </c>
      <c r="J50" s="6">
        <v>0</v>
      </c>
      <c r="K50" s="6">
        <v>0</v>
      </c>
    </row>
    <row r="51" spans="2:14" x14ac:dyDescent="0.2">
      <c r="C51" t="s">
        <v>58</v>
      </c>
      <c r="D51" s="36">
        <f t="shared" ref="D51:K51" si="0">SUM(D47:D50)</f>
        <v>601</v>
      </c>
      <c r="E51">
        <f t="shared" si="0"/>
        <v>8364</v>
      </c>
      <c r="F51" s="204">
        <f t="shared" si="0"/>
        <v>6532.35</v>
      </c>
      <c r="G51" s="205">
        <f t="shared" si="0"/>
        <v>1831.65</v>
      </c>
      <c r="H51" s="203">
        <f t="shared" si="0"/>
        <v>8364</v>
      </c>
      <c r="I51" s="6">
        <f t="shared" si="0"/>
        <v>5179</v>
      </c>
      <c r="J51" s="6">
        <f t="shared" si="0"/>
        <v>1155</v>
      </c>
      <c r="K51" s="6">
        <f t="shared" si="0"/>
        <v>6334</v>
      </c>
      <c r="N51" s="36"/>
    </row>
    <row r="52" spans="2:14" x14ac:dyDescent="0.2">
      <c r="D52" s="36"/>
      <c r="F52" s="207"/>
      <c r="G52" s="207"/>
      <c r="H52" s="208"/>
      <c r="I52" s="209"/>
      <c r="J52" s="209"/>
      <c r="K52" s="209"/>
      <c r="N52" s="36"/>
    </row>
    <row r="53" spans="2:14" x14ac:dyDescent="0.2">
      <c r="N53" s="116"/>
    </row>
    <row r="54" spans="2:14" x14ac:dyDescent="0.2">
      <c r="B54" s="29" t="s">
        <v>112</v>
      </c>
      <c r="C54" s="29"/>
      <c r="D54" s="29"/>
      <c r="E54" s="29"/>
    </row>
    <row r="55" spans="2:14" x14ac:dyDescent="0.2">
      <c r="B55" s="237" t="s">
        <v>119</v>
      </c>
      <c r="C55" s="238"/>
      <c r="D55" s="101" t="s">
        <v>120</v>
      </c>
      <c r="E55" s="117" t="s">
        <v>121</v>
      </c>
      <c r="F55" s="101" t="s">
        <v>172</v>
      </c>
      <c r="I55" s="206" t="s">
        <v>546</v>
      </c>
      <c r="J55" s="29"/>
      <c r="K55" s="29"/>
      <c r="L55" s="29"/>
      <c r="M55" s="29"/>
    </row>
    <row r="56" spans="2:14" x14ac:dyDescent="0.2">
      <c r="B56" s="101" t="s">
        <v>113</v>
      </c>
      <c r="D56">
        <f>D12</f>
        <v>1076</v>
      </c>
      <c r="F56" s="28"/>
      <c r="G56" s="101"/>
    </row>
    <row r="57" spans="2:14" x14ac:dyDescent="0.2">
      <c r="B57" t="s">
        <v>114</v>
      </c>
      <c r="D57">
        <f>D19</f>
        <v>0</v>
      </c>
      <c r="F57" s="28"/>
      <c r="G57" s="101"/>
    </row>
    <row r="58" spans="2:14" x14ac:dyDescent="0.2">
      <c r="B58" t="s">
        <v>115</v>
      </c>
      <c r="D58">
        <f>D30</f>
        <v>6813</v>
      </c>
      <c r="F58" s="28"/>
      <c r="G58" s="101"/>
    </row>
    <row r="59" spans="2:14" x14ac:dyDescent="0.2">
      <c r="B59" t="s">
        <v>116</v>
      </c>
      <c r="D59">
        <f>D35+D39</f>
        <v>562</v>
      </c>
      <c r="F59" s="28"/>
      <c r="G59" s="101"/>
    </row>
    <row r="60" spans="2:14" x14ac:dyDescent="0.2">
      <c r="B60" t="s">
        <v>118</v>
      </c>
      <c r="D60">
        <v>601</v>
      </c>
      <c r="F60" s="28"/>
      <c r="G60" s="101"/>
    </row>
    <row r="61" spans="2:14" x14ac:dyDescent="0.2">
      <c r="B61" t="s">
        <v>117</v>
      </c>
      <c r="D61">
        <f>SUM(D56:D60)</f>
        <v>9052</v>
      </c>
      <c r="F61" s="28"/>
      <c r="G61" s="101"/>
    </row>
    <row r="63" spans="2:14" x14ac:dyDescent="0.2">
      <c r="B63" s="118" t="s">
        <v>204</v>
      </c>
      <c r="C63" s="37"/>
      <c r="D63" s="101" t="s">
        <v>133</v>
      </c>
    </row>
    <row r="64" spans="2:14" x14ac:dyDescent="0.2">
      <c r="B64" s="101" t="s">
        <v>132</v>
      </c>
      <c r="D64" s="28">
        <v>0</v>
      </c>
    </row>
    <row r="65" spans="2:13" ht="36.75" customHeight="1" x14ac:dyDescent="0.2">
      <c r="B65" s="101" t="s">
        <v>134</v>
      </c>
      <c r="D65" s="28">
        <f>E19</f>
        <v>-6</v>
      </c>
      <c r="F65" s="261" t="s">
        <v>548</v>
      </c>
      <c r="G65" s="262"/>
      <c r="H65" s="262"/>
      <c r="I65" s="262"/>
      <c r="J65" s="262"/>
      <c r="K65" s="262"/>
      <c r="L65" s="262"/>
      <c r="M65" s="262"/>
    </row>
    <row r="66" spans="2:13" x14ac:dyDescent="0.2">
      <c r="B66" t="s">
        <v>115</v>
      </c>
      <c r="D66" s="28">
        <f>E30</f>
        <v>68052</v>
      </c>
    </row>
    <row r="67" spans="2:13" x14ac:dyDescent="0.2">
      <c r="B67" t="s">
        <v>116</v>
      </c>
      <c r="D67" s="28">
        <f>E35+E39</f>
        <v>7375</v>
      </c>
    </row>
    <row r="68" spans="2:13" x14ac:dyDescent="0.2">
      <c r="B68" t="s">
        <v>118</v>
      </c>
      <c r="D68" s="28">
        <f>F51</f>
        <v>6532.35</v>
      </c>
    </row>
    <row r="69" spans="2:13" x14ac:dyDescent="0.2">
      <c r="B69" t="s">
        <v>117</v>
      </c>
      <c r="D69" s="28">
        <f>SUM(D64:D68)</f>
        <v>81953.350000000006</v>
      </c>
    </row>
    <row r="71" spans="2:13" x14ac:dyDescent="0.2">
      <c r="B71" s="263" t="s">
        <v>205</v>
      </c>
      <c r="C71" s="263"/>
      <c r="F71" s="264">
        <f>+D65+D67+F48</f>
        <v>12548</v>
      </c>
    </row>
    <row r="72" spans="2:13" x14ac:dyDescent="0.2">
      <c r="B72" s="101" t="s">
        <v>132</v>
      </c>
      <c r="D72">
        <v>0</v>
      </c>
    </row>
    <row r="73" spans="2:13" x14ac:dyDescent="0.2">
      <c r="B73" s="101" t="s">
        <v>134</v>
      </c>
      <c r="D73">
        <f>F17+F19</f>
        <v>-6</v>
      </c>
    </row>
    <row r="74" spans="2:13" x14ac:dyDescent="0.2">
      <c r="B74" t="s">
        <v>115</v>
      </c>
      <c r="D74">
        <f>E38</f>
        <v>0</v>
      </c>
    </row>
    <row r="75" spans="2:13" x14ac:dyDescent="0.2">
      <c r="B75" t="s">
        <v>116</v>
      </c>
      <c r="D75">
        <f>F35+F39</f>
        <v>7375</v>
      </c>
    </row>
    <row r="76" spans="2:13" x14ac:dyDescent="0.2">
      <c r="B76" t="s">
        <v>118</v>
      </c>
      <c r="D76">
        <f>+F48</f>
        <v>5179</v>
      </c>
    </row>
    <row r="77" spans="2:13" x14ac:dyDescent="0.2">
      <c r="B77" t="s">
        <v>117</v>
      </c>
      <c r="D77" s="264">
        <f>SUM(D72:D76)</f>
        <v>12548</v>
      </c>
    </row>
  </sheetData>
  <mergeCells count="4">
    <mergeCell ref="F45:H45"/>
    <mergeCell ref="I45:K45"/>
    <mergeCell ref="B55:C55"/>
    <mergeCell ref="F65:M65"/>
  </mergeCells>
  <phoneticPr fontId="0" type="noConversion"/>
  <pageMargins left="0.75" right="0.75" top="1" bottom="1" header="0" footer="0"/>
  <pageSetup paperSize="9" scale="5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S89"/>
  <sheetViews>
    <sheetView topLeftCell="A36" zoomScale="110" zoomScaleNormal="110" workbookViewId="0">
      <selection activeCell="S21" sqref="R21:S21"/>
    </sheetView>
  </sheetViews>
  <sheetFormatPr defaultRowHeight="12" x14ac:dyDescent="0.2"/>
  <cols>
    <col min="1" max="1" width="10.42578125" style="54" customWidth="1"/>
    <col min="2" max="2" width="7.42578125" style="54" customWidth="1"/>
    <col min="3" max="3" width="9.140625" style="54"/>
    <col min="4" max="4" width="7.42578125" style="54" customWidth="1"/>
    <col min="5" max="5" width="8.42578125" style="54" customWidth="1"/>
    <col min="6" max="6" width="6.42578125" style="54" customWidth="1"/>
    <col min="7" max="7" width="6.5703125" style="54" customWidth="1"/>
    <col min="8" max="8" width="9.140625" style="54" customWidth="1"/>
    <col min="9" max="9" width="10.7109375" style="54" customWidth="1"/>
    <col min="10" max="10" width="8.85546875" style="54" customWidth="1"/>
    <col min="11" max="12" width="10.42578125" style="54" customWidth="1"/>
    <col min="13" max="13" width="7.28515625" style="54" customWidth="1"/>
    <col min="14" max="15" width="9.140625" style="54"/>
    <col min="16" max="16" width="15.42578125" style="54" customWidth="1"/>
    <col min="17" max="18" width="9.140625" style="54"/>
    <col min="19" max="19" width="10.5703125" style="54" customWidth="1"/>
    <col min="20" max="16384" width="9.140625" style="54"/>
  </cols>
  <sheetData>
    <row r="2" spans="1:13" x14ac:dyDescent="0.2">
      <c r="A2" s="240" t="s">
        <v>536</v>
      </c>
      <c r="B2" s="217"/>
      <c r="C2" s="218"/>
      <c r="D2" s="52"/>
      <c r="E2" s="52"/>
      <c r="F2" s="52"/>
      <c r="G2" s="41"/>
      <c r="H2" s="41"/>
      <c r="I2" s="41"/>
      <c r="J2" s="41"/>
      <c r="K2" s="41"/>
      <c r="L2" s="53"/>
      <c r="M2" s="53"/>
    </row>
    <row r="3" spans="1:13" x14ac:dyDescent="0.2">
      <c r="A3" s="49"/>
      <c r="B3" s="50"/>
      <c r="C3" s="51"/>
      <c r="D3" s="100"/>
      <c r="E3" s="100"/>
      <c r="F3" s="100"/>
      <c r="G3" s="102"/>
      <c r="H3" s="103"/>
      <c r="I3" s="103"/>
      <c r="J3" s="103"/>
      <c r="K3" s="103"/>
      <c r="L3" s="103"/>
      <c r="M3" s="103"/>
    </row>
    <row r="4" spans="1:13" ht="24.75" customHeight="1" x14ac:dyDescent="0.2">
      <c r="A4" s="241" t="s">
        <v>192</v>
      </c>
      <c r="B4" s="258"/>
      <c r="C4" s="258"/>
      <c r="D4" s="258"/>
      <c r="E4" s="258"/>
      <c r="F4" s="259"/>
      <c r="G4" s="254" t="s">
        <v>191</v>
      </c>
      <c r="H4" s="255"/>
      <c r="I4" s="255"/>
      <c r="J4" s="255"/>
      <c r="K4" s="255"/>
      <c r="L4" s="255"/>
      <c r="M4" s="255"/>
    </row>
    <row r="5" spans="1:13" hidden="1" x14ac:dyDescent="0.2">
      <c r="A5" s="246" t="s">
        <v>188</v>
      </c>
      <c r="B5" s="247"/>
      <c r="C5" s="248"/>
      <c r="D5" s="252" t="s">
        <v>91</v>
      </c>
      <c r="E5" s="252" t="s">
        <v>135</v>
      </c>
      <c r="F5" s="252" t="s">
        <v>136</v>
      </c>
      <c r="G5" s="256"/>
      <c r="H5" s="257"/>
      <c r="I5" s="257"/>
      <c r="J5" s="257"/>
      <c r="K5" s="257"/>
      <c r="L5" s="257"/>
      <c r="M5" s="257"/>
    </row>
    <row r="6" spans="1:13" ht="36" x14ac:dyDescent="0.2">
      <c r="A6" s="249"/>
      <c r="B6" s="250"/>
      <c r="C6" s="251"/>
      <c r="D6" s="253"/>
      <c r="E6" s="253"/>
      <c r="F6" s="253"/>
      <c r="G6" s="74"/>
      <c r="H6" s="106" t="s">
        <v>91</v>
      </c>
      <c r="I6" s="74" t="s">
        <v>181</v>
      </c>
      <c r="J6" s="74" t="s">
        <v>182</v>
      </c>
      <c r="K6" s="107" t="s">
        <v>193</v>
      </c>
      <c r="L6" s="107"/>
      <c r="M6" s="108" t="s">
        <v>183</v>
      </c>
    </row>
    <row r="7" spans="1:13" ht="12.75" x14ac:dyDescent="0.2">
      <c r="A7" s="260" t="s">
        <v>137</v>
      </c>
      <c r="B7" s="229"/>
      <c r="C7" s="104">
        <f>D7+E7+F7</f>
        <v>194</v>
      </c>
      <c r="D7" s="104">
        <v>154</v>
      </c>
      <c r="E7" s="104">
        <v>36</v>
      </c>
      <c r="F7" s="104">
        <v>4</v>
      </c>
      <c r="G7" s="74" t="s">
        <v>137</v>
      </c>
      <c r="H7" s="74">
        <v>120</v>
      </c>
      <c r="I7" s="74">
        <v>37</v>
      </c>
      <c r="J7" s="74">
        <v>4</v>
      </c>
      <c r="K7" s="74">
        <f>H7+I7+J7</f>
        <v>161</v>
      </c>
      <c r="L7" s="74"/>
      <c r="M7" s="74">
        <v>5</v>
      </c>
    </row>
    <row r="8" spans="1:13" ht="12.75" x14ac:dyDescent="0.2">
      <c r="A8" s="260" t="s">
        <v>138</v>
      </c>
      <c r="B8" s="229"/>
      <c r="C8" s="104">
        <v>1953</v>
      </c>
      <c r="D8" s="104">
        <v>1758</v>
      </c>
      <c r="E8" s="104">
        <v>159</v>
      </c>
      <c r="F8" s="104">
        <v>36</v>
      </c>
      <c r="G8" s="74" t="s">
        <v>138</v>
      </c>
      <c r="H8" s="74">
        <v>702</v>
      </c>
      <c r="I8" s="74">
        <v>115</v>
      </c>
      <c r="J8" s="74">
        <v>25</v>
      </c>
      <c r="K8" s="74">
        <f>H8+I8+J8</f>
        <v>842</v>
      </c>
      <c r="L8" s="74"/>
      <c r="M8" s="74">
        <v>21</v>
      </c>
    </row>
    <row r="9" spans="1:13" ht="12.75" x14ac:dyDescent="0.2">
      <c r="A9" s="260" t="s">
        <v>139</v>
      </c>
      <c r="B9" s="229"/>
      <c r="C9" s="104">
        <v>52</v>
      </c>
      <c r="D9" s="104">
        <v>32</v>
      </c>
      <c r="E9" s="104">
        <v>16</v>
      </c>
      <c r="F9" s="104">
        <v>4</v>
      </c>
      <c r="G9" s="74" t="s">
        <v>139</v>
      </c>
      <c r="H9" s="74">
        <v>24</v>
      </c>
      <c r="I9" s="74">
        <v>12</v>
      </c>
      <c r="J9" s="74">
        <v>5</v>
      </c>
      <c r="K9" s="74">
        <f t="shared" ref="K9:K16" si="0">H9+I9+J9</f>
        <v>41</v>
      </c>
      <c r="L9" s="74"/>
      <c r="M9" s="74">
        <v>4</v>
      </c>
    </row>
    <row r="10" spans="1:13" ht="12.75" x14ac:dyDescent="0.2">
      <c r="A10" s="260" t="s">
        <v>140</v>
      </c>
      <c r="B10" s="229"/>
      <c r="C10" s="104">
        <v>40</v>
      </c>
      <c r="D10" s="104">
        <v>21</v>
      </c>
      <c r="E10" s="104">
        <v>12</v>
      </c>
      <c r="F10" s="104">
        <v>7</v>
      </c>
      <c r="G10" s="74" t="s">
        <v>140</v>
      </c>
      <c r="H10" s="74">
        <v>20</v>
      </c>
      <c r="I10" s="74">
        <v>6</v>
      </c>
      <c r="J10" s="74">
        <v>4</v>
      </c>
      <c r="K10" s="74">
        <f t="shared" si="0"/>
        <v>30</v>
      </c>
      <c r="L10" s="74"/>
      <c r="M10" s="74">
        <v>1</v>
      </c>
    </row>
    <row r="11" spans="1:13" ht="12.75" x14ac:dyDescent="0.2">
      <c r="A11" s="260" t="s">
        <v>141</v>
      </c>
      <c r="B11" s="229"/>
      <c r="C11" s="104">
        <f t="shared" ref="C11:C15" si="1">D11+E11+F11</f>
        <v>32</v>
      </c>
      <c r="D11" s="104">
        <v>22</v>
      </c>
      <c r="E11" s="104">
        <v>9</v>
      </c>
      <c r="F11" s="104">
        <v>1</v>
      </c>
      <c r="G11" s="74" t="s">
        <v>141</v>
      </c>
      <c r="H11" s="74">
        <v>21</v>
      </c>
      <c r="I11" s="74">
        <v>8</v>
      </c>
      <c r="J11" s="74">
        <v>3</v>
      </c>
      <c r="K11" s="74">
        <f t="shared" si="0"/>
        <v>32</v>
      </c>
      <c r="L11" s="74"/>
      <c r="M11" s="74">
        <v>1</v>
      </c>
    </row>
    <row r="12" spans="1:13" ht="12.75" x14ac:dyDescent="0.2">
      <c r="A12" s="260" t="s">
        <v>142</v>
      </c>
      <c r="B12" s="229"/>
      <c r="C12" s="104">
        <f t="shared" si="1"/>
        <v>16</v>
      </c>
      <c r="D12" s="104">
        <v>0</v>
      </c>
      <c r="E12" s="104">
        <v>11</v>
      </c>
      <c r="F12" s="104">
        <v>5</v>
      </c>
      <c r="G12" s="74" t="s">
        <v>142</v>
      </c>
      <c r="H12" s="74">
        <v>0</v>
      </c>
      <c r="I12" s="74">
        <v>8</v>
      </c>
      <c r="J12" s="74">
        <v>3</v>
      </c>
      <c r="K12" s="74">
        <f t="shared" si="0"/>
        <v>11</v>
      </c>
      <c r="L12" s="74"/>
      <c r="M12" s="74">
        <v>0</v>
      </c>
    </row>
    <row r="13" spans="1:13" ht="12.75" x14ac:dyDescent="0.2">
      <c r="A13" s="260" t="s">
        <v>143</v>
      </c>
      <c r="B13" s="229"/>
      <c r="C13" s="104">
        <f t="shared" si="1"/>
        <v>0</v>
      </c>
      <c r="D13" s="104">
        <v>0</v>
      </c>
      <c r="E13" s="104">
        <v>0</v>
      </c>
      <c r="F13" s="104">
        <v>0</v>
      </c>
      <c r="G13" s="74" t="s">
        <v>143</v>
      </c>
      <c r="H13" s="74">
        <v>0</v>
      </c>
      <c r="I13" s="74">
        <v>0</v>
      </c>
      <c r="J13" s="74">
        <v>0</v>
      </c>
      <c r="K13" s="74">
        <f t="shared" si="0"/>
        <v>0</v>
      </c>
      <c r="L13" s="74"/>
      <c r="M13" s="74">
        <v>0</v>
      </c>
    </row>
    <row r="14" spans="1:13" ht="12.75" x14ac:dyDescent="0.2">
      <c r="A14" s="260" t="s">
        <v>144</v>
      </c>
      <c r="B14" s="229"/>
      <c r="C14" s="104">
        <f t="shared" si="1"/>
        <v>14</v>
      </c>
      <c r="D14" s="104">
        <v>0</v>
      </c>
      <c r="E14" s="104">
        <v>13</v>
      </c>
      <c r="F14" s="104">
        <v>1</v>
      </c>
      <c r="G14" s="74" t="s">
        <v>144</v>
      </c>
      <c r="H14" s="74">
        <v>0</v>
      </c>
      <c r="I14" s="74">
        <v>11</v>
      </c>
      <c r="J14" s="74">
        <v>2</v>
      </c>
      <c r="K14" s="74">
        <f t="shared" si="0"/>
        <v>13</v>
      </c>
      <c r="L14" s="74"/>
      <c r="M14" s="74">
        <v>1</v>
      </c>
    </row>
    <row r="15" spans="1:13" ht="12.75" x14ac:dyDescent="0.2">
      <c r="A15" s="260" t="s">
        <v>145</v>
      </c>
      <c r="B15" s="229"/>
      <c r="C15" s="104">
        <f t="shared" si="1"/>
        <v>2</v>
      </c>
      <c r="D15" s="104">
        <v>0</v>
      </c>
      <c r="E15" s="104">
        <v>2</v>
      </c>
      <c r="F15" s="104">
        <v>0</v>
      </c>
      <c r="G15" s="74" t="s">
        <v>145</v>
      </c>
      <c r="H15" s="74">
        <v>0</v>
      </c>
      <c r="I15" s="74">
        <v>1</v>
      </c>
      <c r="J15" s="74">
        <v>0</v>
      </c>
      <c r="K15" s="74">
        <f t="shared" si="0"/>
        <v>1</v>
      </c>
      <c r="L15" s="74"/>
      <c r="M15" s="74">
        <v>0</v>
      </c>
    </row>
    <row r="16" spans="1:13" ht="12.75" x14ac:dyDescent="0.2">
      <c r="A16" s="241" t="s">
        <v>5</v>
      </c>
      <c r="B16" s="229"/>
      <c r="C16" s="105">
        <f>C7+C8+C9+C10+C11+C12+C13+C14+C15</f>
        <v>2303</v>
      </c>
      <c r="D16" s="105">
        <f>SUM(D7:D15)</f>
        <v>1987</v>
      </c>
      <c r="E16" s="105">
        <f>SUM(E7:E15)</f>
        <v>258</v>
      </c>
      <c r="F16" s="105">
        <f>SUM(F7:F15)</f>
        <v>58</v>
      </c>
      <c r="G16" s="109"/>
      <c r="H16" s="109">
        <f>SUM(H7:H15)</f>
        <v>887</v>
      </c>
      <c r="I16" s="109">
        <f>SUM(I7:I15)</f>
        <v>198</v>
      </c>
      <c r="J16" s="109">
        <f>SUM(J7:J15)</f>
        <v>46</v>
      </c>
      <c r="K16" s="109">
        <f t="shared" si="0"/>
        <v>1131</v>
      </c>
      <c r="L16" s="109"/>
      <c r="M16" s="109">
        <f>SUM(M7:M15)</f>
        <v>33</v>
      </c>
    </row>
    <row r="17" spans="1:13" x14ac:dyDescent="0.2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</row>
    <row r="18" spans="1:13" x14ac:dyDescent="0.2">
      <c r="A18" s="57" t="s">
        <v>186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</row>
    <row r="19" spans="1:13" x14ac:dyDescent="0.2">
      <c r="A19" s="57" t="s">
        <v>187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</row>
    <row r="20" spans="1:13" x14ac:dyDescent="0.2">
      <c r="A20" s="57" t="s">
        <v>190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</row>
    <row r="21" spans="1:13" x14ac:dyDescent="0.2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</row>
    <row r="22" spans="1:13" x14ac:dyDescent="0.2">
      <c r="A22" s="57" t="s">
        <v>537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</row>
    <row r="23" spans="1:13" x14ac:dyDescent="0.2">
      <c r="A23" s="57" t="s">
        <v>189</v>
      </c>
      <c r="B23" s="57"/>
      <c r="C23" s="58"/>
      <c r="D23" s="57"/>
      <c r="E23" s="57"/>
      <c r="F23" s="57"/>
      <c r="G23" s="57"/>
      <c r="H23" s="57"/>
      <c r="I23" s="57"/>
      <c r="J23" s="57"/>
      <c r="K23" s="57"/>
      <c r="L23" s="57"/>
      <c r="M23" s="57"/>
    </row>
    <row r="24" spans="1:13" ht="0.75" customHeight="1" x14ac:dyDescent="0.2">
      <c r="A24" s="243"/>
      <c r="B24" s="244"/>
      <c r="C24" s="245"/>
      <c r="D24" s="245"/>
      <c r="E24" s="245"/>
      <c r="F24" s="245"/>
      <c r="G24" s="57"/>
      <c r="H24" s="57"/>
      <c r="I24" s="57"/>
      <c r="J24" s="57"/>
      <c r="K24" s="57"/>
      <c r="L24" s="57"/>
      <c r="M24" s="57"/>
    </row>
    <row r="25" spans="1:13" ht="26.25" hidden="1" customHeight="1" x14ac:dyDescent="0.2">
      <c r="A25" s="244"/>
      <c r="B25" s="244"/>
      <c r="C25" s="245"/>
      <c r="D25" s="245"/>
      <c r="E25" s="245"/>
      <c r="F25" s="245"/>
      <c r="G25" s="57"/>
      <c r="H25" s="57"/>
      <c r="I25" s="57"/>
      <c r="J25" s="57"/>
      <c r="K25" s="57"/>
      <c r="L25" s="57"/>
      <c r="M25" s="57"/>
    </row>
    <row r="26" spans="1:13" hidden="1" x14ac:dyDescent="0.2">
      <c r="A26" s="58"/>
      <c r="B26" s="58"/>
      <c r="C26" s="58"/>
      <c r="D26" s="58"/>
      <c r="E26" s="58"/>
      <c r="F26" s="58"/>
      <c r="G26" s="57"/>
      <c r="H26" s="57"/>
      <c r="I26" s="57"/>
      <c r="J26" s="57"/>
      <c r="K26" s="57"/>
      <c r="L26" s="57"/>
      <c r="M26" s="57"/>
    </row>
    <row r="27" spans="1:13" hidden="1" x14ac:dyDescent="0.2">
      <c r="A27" s="58"/>
      <c r="B27" s="58"/>
      <c r="C27" s="58"/>
      <c r="D27" s="58"/>
      <c r="E27" s="58"/>
      <c r="F27" s="58"/>
      <c r="G27" s="57"/>
      <c r="H27" s="57"/>
      <c r="I27" s="57"/>
      <c r="J27" s="57"/>
      <c r="K27" s="57"/>
      <c r="L27" s="57"/>
      <c r="M27" s="57"/>
    </row>
    <row r="28" spans="1:13" hidden="1" x14ac:dyDescent="0.2">
      <c r="A28" s="58"/>
      <c r="B28" s="58"/>
      <c r="C28" s="58"/>
      <c r="D28" s="58"/>
      <c r="E28" s="58"/>
      <c r="F28" s="58"/>
      <c r="G28" s="57"/>
      <c r="H28" s="57"/>
      <c r="I28" s="57"/>
      <c r="J28" s="57"/>
      <c r="K28" s="57"/>
      <c r="L28" s="57"/>
      <c r="M28" s="57"/>
    </row>
    <row r="29" spans="1:13" hidden="1" x14ac:dyDescent="0.2">
      <c r="A29" s="58"/>
      <c r="B29" s="58"/>
      <c r="C29" s="58"/>
      <c r="D29" s="58"/>
      <c r="E29" s="58"/>
      <c r="F29" s="58"/>
      <c r="G29" s="57"/>
      <c r="H29" s="57"/>
      <c r="I29" s="57"/>
      <c r="J29" s="57"/>
      <c r="K29" s="57"/>
      <c r="L29" s="57"/>
      <c r="M29" s="57"/>
    </row>
    <row r="30" spans="1:13" hidden="1" x14ac:dyDescent="0.2">
      <c r="A30" s="58"/>
      <c r="B30" s="58"/>
      <c r="C30" s="58"/>
      <c r="D30" s="58"/>
      <c r="E30" s="58"/>
      <c r="F30" s="58"/>
      <c r="G30" s="57"/>
      <c r="H30" s="57"/>
      <c r="I30" s="57"/>
      <c r="J30" s="57"/>
      <c r="K30" s="57"/>
      <c r="L30" s="57"/>
      <c r="M30" s="57"/>
    </row>
    <row r="31" spans="1:13" hidden="1" x14ac:dyDescent="0.2">
      <c r="A31" s="58"/>
      <c r="B31" s="58"/>
      <c r="C31" s="58"/>
      <c r="D31" s="58"/>
      <c r="E31" s="58"/>
      <c r="F31" s="58"/>
      <c r="G31" s="57"/>
      <c r="H31" s="57"/>
      <c r="I31" s="57"/>
      <c r="J31" s="57"/>
      <c r="K31" s="57"/>
      <c r="L31" s="57"/>
      <c r="M31" s="57"/>
    </row>
    <row r="32" spans="1:13" hidden="1" x14ac:dyDescent="0.2">
      <c r="A32" s="58"/>
      <c r="B32" s="58"/>
      <c r="C32" s="58"/>
      <c r="D32" s="58"/>
      <c r="E32" s="58"/>
      <c r="F32" s="58"/>
      <c r="G32" s="57"/>
      <c r="H32" s="57"/>
      <c r="I32" s="57"/>
      <c r="J32" s="57"/>
      <c r="K32" s="57"/>
      <c r="L32" s="57"/>
      <c r="M32" s="57"/>
    </row>
    <row r="33" spans="1:15" hidden="1" x14ac:dyDescent="0.2">
      <c r="A33" s="58"/>
      <c r="B33" s="58"/>
      <c r="C33" s="58"/>
      <c r="D33" s="58"/>
      <c r="E33" s="58"/>
      <c r="F33" s="58"/>
      <c r="G33" s="57"/>
      <c r="H33" s="57"/>
      <c r="I33" s="57"/>
      <c r="J33" s="57"/>
      <c r="K33" s="57"/>
      <c r="L33" s="57"/>
      <c r="M33" s="57"/>
    </row>
    <row r="34" spans="1:15" hidden="1" x14ac:dyDescent="0.2">
      <c r="A34" s="58"/>
      <c r="B34" s="58"/>
      <c r="C34" s="58"/>
      <c r="D34" s="58"/>
      <c r="E34" s="58"/>
      <c r="F34" s="58"/>
      <c r="G34" s="57"/>
      <c r="H34" s="57"/>
      <c r="I34" s="57"/>
      <c r="J34" s="57"/>
      <c r="K34" s="57"/>
      <c r="L34" s="57"/>
      <c r="M34" s="57"/>
    </row>
    <row r="35" spans="1:15" hidden="1" x14ac:dyDescent="0.2">
      <c r="A35" s="57"/>
      <c r="B35" s="57"/>
      <c r="C35" s="58"/>
      <c r="D35" s="57"/>
      <c r="E35" s="57"/>
      <c r="F35" s="57"/>
      <c r="G35" s="57"/>
      <c r="H35" s="57"/>
      <c r="I35" s="57"/>
      <c r="J35" s="57"/>
      <c r="K35" s="57"/>
      <c r="L35" s="57"/>
      <c r="M35" s="57"/>
    </row>
    <row r="37" spans="1:15" ht="24" x14ac:dyDescent="0.2">
      <c r="A37" s="240" t="s">
        <v>535</v>
      </c>
      <c r="B37" s="217"/>
      <c r="C37" s="217"/>
      <c r="D37" s="217"/>
      <c r="E37" s="217"/>
      <c r="F37" s="217"/>
      <c r="G37" s="218"/>
      <c r="H37" s="52"/>
      <c r="I37" s="52"/>
      <c r="J37" s="52"/>
      <c r="K37" s="56" t="s">
        <v>146</v>
      </c>
      <c r="L37" s="56"/>
      <c r="M37" s="59"/>
    </row>
    <row r="38" spans="1:15" x14ac:dyDescent="0.2">
      <c r="A38" s="41"/>
      <c r="B38" s="41"/>
      <c r="C38" s="55" t="s">
        <v>147</v>
      </c>
      <c r="D38" s="41"/>
      <c r="E38" s="41"/>
      <c r="F38" s="41"/>
      <c r="G38" s="41"/>
      <c r="H38" s="41"/>
      <c r="I38" s="41"/>
      <c r="J38" s="41"/>
      <c r="K38" s="55" t="s">
        <v>148</v>
      </c>
      <c r="L38" s="55" t="s">
        <v>147</v>
      </c>
    </row>
    <row r="39" spans="1:15" x14ac:dyDescent="0.2">
      <c r="A39" s="41" t="s">
        <v>149</v>
      </c>
      <c r="B39" s="41"/>
      <c r="C39" s="41">
        <v>30</v>
      </c>
      <c r="D39" s="41"/>
      <c r="E39" s="41"/>
      <c r="F39" s="41"/>
      <c r="G39" s="41" t="s">
        <v>150</v>
      </c>
      <c r="H39" s="41"/>
      <c r="I39" s="41"/>
      <c r="J39" s="41"/>
      <c r="K39" s="41">
        <v>9</v>
      </c>
      <c r="L39" s="55">
        <f>C39+K39</f>
        <v>39</v>
      </c>
    </row>
    <row r="40" spans="1:15" x14ac:dyDescent="0.2">
      <c r="A40" s="41" t="s">
        <v>151</v>
      </c>
      <c r="B40" s="41"/>
      <c r="C40" s="41">
        <v>247</v>
      </c>
      <c r="D40" s="41"/>
      <c r="E40" s="41"/>
      <c r="F40" s="41"/>
      <c r="G40" s="41" t="s">
        <v>150</v>
      </c>
      <c r="H40" s="41"/>
      <c r="I40" s="41"/>
      <c r="J40" s="41"/>
      <c r="K40" s="41">
        <v>52</v>
      </c>
      <c r="L40" s="55">
        <f>C40+K40</f>
        <v>299</v>
      </c>
    </row>
    <row r="41" spans="1:15" x14ac:dyDescent="0.2">
      <c r="A41" s="41" t="s">
        <v>152</v>
      </c>
      <c r="B41" s="41"/>
      <c r="C41" s="41">
        <v>9</v>
      </c>
      <c r="D41" s="41"/>
      <c r="E41" s="41"/>
      <c r="F41" s="41"/>
      <c r="G41" s="41" t="s">
        <v>150</v>
      </c>
      <c r="H41" s="41"/>
      <c r="I41" s="41"/>
      <c r="J41" s="41"/>
      <c r="K41" s="41">
        <v>0</v>
      </c>
      <c r="L41" s="55">
        <f t="shared" ref="L41:L48" si="2">C41+K41</f>
        <v>9</v>
      </c>
      <c r="O41" s="178"/>
    </row>
    <row r="42" spans="1:15" x14ac:dyDescent="0.2">
      <c r="A42" s="41" t="s">
        <v>153</v>
      </c>
      <c r="B42" s="41"/>
      <c r="C42" s="41">
        <v>14</v>
      </c>
      <c r="D42" s="41"/>
      <c r="E42" s="41"/>
      <c r="F42" s="41"/>
      <c r="G42" s="41" t="s">
        <v>150</v>
      </c>
      <c r="H42" s="41"/>
      <c r="I42" s="41"/>
      <c r="J42" s="41"/>
      <c r="K42" s="41">
        <v>1</v>
      </c>
      <c r="L42" s="55">
        <f t="shared" si="2"/>
        <v>15</v>
      </c>
    </row>
    <row r="43" spans="1:15" x14ac:dyDescent="0.2">
      <c r="A43" s="41" t="s">
        <v>154</v>
      </c>
      <c r="B43" s="41"/>
      <c r="C43" s="41">
        <v>3</v>
      </c>
      <c r="D43" s="41"/>
      <c r="E43" s="41"/>
      <c r="F43" s="41"/>
      <c r="G43" s="41" t="s">
        <v>150</v>
      </c>
      <c r="H43" s="41"/>
      <c r="I43" s="41"/>
      <c r="J43" s="41"/>
      <c r="K43" s="41">
        <v>0</v>
      </c>
      <c r="L43" s="55">
        <f t="shared" si="2"/>
        <v>3</v>
      </c>
    </row>
    <row r="44" spans="1:15" x14ac:dyDescent="0.2">
      <c r="A44" s="41" t="s">
        <v>155</v>
      </c>
      <c r="B44" s="41"/>
      <c r="C44" s="41">
        <v>1</v>
      </c>
      <c r="D44" s="41"/>
      <c r="E44" s="41"/>
      <c r="F44" s="41"/>
      <c r="G44" s="41" t="s">
        <v>150</v>
      </c>
      <c r="H44" s="41"/>
      <c r="I44" s="41"/>
      <c r="J44" s="41"/>
      <c r="K44" s="41">
        <v>5</v>
      </c>
      <c r="L44" s="55">
        <f t="shared" si="2"/>
        <v>6</v>
      </c>
    </row>
    <row r="45" spans="1:15" x14ac:dyDescent="0.2">
      <c r="A45" s="41" t="s">
        <v>143</v>
      </c>
      <c r="B45" s="41"/>
      <c r="C45" s="41">
        <v>0</v>
      </c>
      <c r="D45" s="41"/>
      <c r="E45" s="41"/>
      <c r="F45" s="41"/>
      <c r="G45" s="41" t="s">
        <v>150</v>
      </c>
      <c r="H45" s="41"/>
      <c r="I45" s="41"/>
      <c r="J45" s="41"/>
      <c r="K45" s="41">
        <v>0</v>
      </c>
      <c r="L45" s="55">
        <f t="shared" si="2"/>
        <v>0</v>
      </c>
    </row>
    <row r="46" spans="1:15" x14ac:dyDescent="0.2">
      <c r="A46" s="41" t="s">
        <v>156</v>
      </c>
      <c r="B46" s="41"/>
      <c r="C46" s="41">
        <v>1</v>
      </c>
      <c r="D46" s="41"/>
      <c r="E46" s="41"/>
      <c r="F46" s="41"/>
      <c r="G46" s="41" t="s">
        <v>150</v>
      </c>
      <c r="H46" s="41"/>
      <c r="I46" s="41"/>
      <c r="J46" s="41"/>
      <c r="K46" s="41">
        <v>2</v>
      </c>
      <c r="L46" s="55">
        <f t="shared" si="2"/>
        <v>3</v>
      </c>
    </row>
    <row r="47" spans="1:15" x14ac:dyDescent="0.2">
      <c r="A47" s="41" t="s">
        <v>157</v>
      </c>
      <c r="B47" s="41"/>
      <c r="C47" s="41">
        <v>0</v>
      </c>
      <c r="D47" s="41"/>
      <c r="E47" s="41"/>
      <c r="F47" s="41"/>
      <c r="G47" s="41" t="s">
        <v>150</v>
      </c>
      <c r="H47" s="41"/>
      <c r="I47" s="41"/>
      <c r="J47" s="41"/>
      <c r="K47" s="41">
        <v>0</v>
      </c>
      <c r="L47" s="55">
        <f t="shared" si="2"/>
        <v>0</v>
      </c>
    </row>
    <row r="48" spans="1:15" x14ac:dyDescent="0.2">
      <c r="A48" s="55" t="s">
        <v>5</v>
      </c>
      <c r="B48" s="55"/>
      <c r="C48" s="60">
        <f>SUM(C39:C47)</f>
        <v>305</v>
      </c>
      <c r="D48" s="55"/>
      <c r="E48" s="55"/>
      <c r="F48" s="55"/>
      <c r="G48" s="55" t="s">
        <v>150</v>
      </c>
      <c r="H48" s="55"/>
      <c r="I48" s="55"/>
      <c r="J48" s="55"/>
      <c r="K48" s="55">
        <f>SUM(K39:K47)</f>
        <v>69</v>
      </c>
      <c r="L48" s="55">
        <f t="shared" si="2"/>
        <v>374</v>
      </c>
    </row>
    <row r="49" spans="1:19" x14ac:dyDescent="0.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</row>
    <row r="50" spans="1:19" ht="12.75" thickBot="1" x14ac:dyDescent="0.25">
      <c r="M50" s="61"/>
    </row>
    <row r="51" spans="1:19" ht="12.75" thickBot="1" x14ac:dyDescent="0.25">
      <c r="A51" s="239" t="s">
        <v>513</v>
      </c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139"/>
      <c r="P51" s="166"/>
      <c r="Q51" s="169">
        <v>2019</v>
      </c>
      <c r="R51" s="169">
        <v>2020</v>
      </c>
      <c r="S51" s="170"/>
    </row>
    <row r="52" spans="1:19" ht="12.75" thickBot="1" x14ac:dyDescent="0.25">
      <c r="A52" s="111"/>
      <c r="B52" s="111"/>
      <c r="C52" s="111"/>
      <c r="D52" s="111"/>
      <c r="E52" s="111"/>
      <c r="F52" s="111"/>
      <c r="G52" s="111"/>
      <c r="H52" s="111"/>
      <c r="I52" s="239" t="s">
        <v>468</v>
      </c>
      <c r="J52" s="239"/>
      <c r="K52" s="179" t="s">
        <v>218</v>
      </c>
      <c r="L52" s="61" t="s">
        <v>147</v>
      </c>
      <c r="P52" s="167"/>
      <c r="Q52" s="171">
        <v>1</v>
      </c>
      <c r="R52" s="171">
        <v>2</v>
      </c>
      <c r="S52" s="172" t="s">
        <v>498</v>
      </c>
    </row>
    <row r="53" spans="1:19" x14ac:dyDescent="0.2">
      <c r="A53" s="120" t="s">
        <v>206</v>
      </c>
      <c r="B53" s="112"/>
      <c r="C53" s="177">
        <v>30</v>
      </c>
      <c r="D53" s="112"/>
      <c r="E53" s="112"/>
      <c r="F53" s="112"/>
      <c r="G53" s="112"/>
      <c r="H53" s="158"/>
      <c r="I53" s="41"/>
      <c r="J53" s="41"/>
      <c r="K53" s="180">
        <v>1</v>
      </c>
      <c r="L53" s="140">
        <f>C53+K53</f>
        <v>31</v>
      </c>
      <c r="P53" s="168" t="str">
        <f>+A53</f>
        <v>JANUAR</v>
      </c>
      <c r="Q53" s="165">
        <v>86</v>
      </c>
      <c r="R53" s="176">
        <v>30</v>
      </c>
      <c r="S53" s="164">
        <f>+R53/Q53*100</f>
        <v>34.883720930232556</v>
      </c>
    </row>
    <row r="54" spans="1:19" x14ac:dyDescent="0.2">
      <c r="A54" s="120" t="s">
        <v>207</v>
      </c>
      <c r="B54" s="112"/>
      <c r="C54" s="177">
        <v>22</v>
      </c>
      <c r="D54" s="112"/>
      <c r="E54" s="112"/>
      <c r="F54" s="112"/>
      <c r="G54" s="112"/>
      <c r="H54" s="157"/>
      <c r="I54" s="158"/>
      <c r="J54" s="158"/>
      <c r="K54" s="180">
        <v>0</v>
      </c>
      <c r="L54" s="140">
        <f>SUM(C54)</f>
        <v>22</v>
      </c>
      <c r="P54" s="168" t="str">
        <f t="shared" ref="P54:P65" si="3">+A54</f>
        <v>FEBRUAR</v>
      </c>
      <c r="Q54" s="165">
        <v>20</v>
      </c>
      <c r="R54" s="176">
        <v>22</v>
      </c>
      <c r="S54" s="164">
        <f t="shared" ref="S54:S65" si="4">+R54/Q54*100</f>
        <v>110.00000000000001</v>
      </c>
    </row>
    <row r="55" spans="1:19" x14ac:dyDescent="0.2">
      <c r="A55" s="120" t="s">
        <v>208</v>
      </c>
      <c r="B55" s="112"/>
      <c r="C55" s="177">
        <v>4</v>
      </c>
      <c r="D55" s="112"/>
      <c r="E55" s="112"/>
      <c r="F55" s="112"/>
      <c r="G55" s="112"/>
      <c r="H55" s="157"/>
      <c r="I55" s="158"/>
      <c r="J55" s="158"/>
      <c r="K55" s="180">
        <v>2</v>
      </c>
      <c r="L55" s="140">
        <f t="shared" ref="L55:L64" si="5">C55+K55</f>
        <v>6</v>
      </c>
      <c r="P55" s="168" t="str">
        <f t="shared" si="3"/>
        <v>MAREC</v>
      </c>
      <c r="Q55" s="165">
        <v>34</v>
      </c>
      <c r="R55" s="176">
        <v>4</v>
      </c>
      <c r="S55" s="164">
        <f t="shared" si="4"/>
        <v>11.76470588235294</v>
      </c>
    </row>
    <row r="56" spans="1:19" x14ac:dyDescent="0.2">
      <c r="A56" s="120" t="s">
        <v>209</v>
      </c>
      <c r="B56" s="112"/>
      <c r="C56" s="177">
        <v>2</v>
      </c>
      <c r="D56" s="112"/>
      <c r="E56" s="112"/>
      <c r="F56" s="112"/>
      <c r="G56" s="112"/>
      <c r="H56" s="157"/>
      <c r="I56" s="158"/>
      <c r="J56" s="158"/>
      <c r="K56" s="180">
        <v>1</v>
      </c>
      <c r="L56" s="140">
        <f t="shared" si="5"/>
        <v>3</v>
      </c>
      <c r="P56" s="168" t="str">
        <f t="shared" si="3"/>
        <v>APRIL</v>
      </c>
      <c r="Q56" s="165">
        <v>12</v>
      </c>
      <c r="R56" s="176">
        <v>2</v>
      </c>
      <c r="S56" s="164">
        <f t="shared" si="4"/>
        <v>16.666666666666664</v>
      </c>
    </row>
    <row r="57" spans="1:19" x14ac:dyDescent="0.2">
      <c r="A57" s="120" t="s">
        <v>210</v>
      </c>
      <c r="B57" s="112"/>
      <c r="C57" s="177">
        <v>49</v>
      </c>
      <c r="D57" s="112"/>
      <c r="E57" s="112"/>
      <c r="F57" s="112"/>
      <c r="G57" s="112"/>
      <c r="H57" s="157"/>
      <c r="I57" s="158"/>
      <c r="J57" s="158"/>
      <c r="K57" s="180">
        <v>1</v>
      </c>
      <c r="L57" s="185">
        <f t="shared" si="5"/>
        <v>50</v>
      </c>
      <c r="P57" s="168" t="str">
        <f t="shared" si="3"/>
        <v>MAJ</v>
      </c>
      <c r="Q57" s="165">
        <v>13</v>
      </c>
      <c r="R57" s="176">
        <v>49</v>
      </c>
      <c r="S57" s="164">
        <f t="shared" si="4"/>
        <v>376.92307692307691</v>
      </c>
    </row>
    <row r="58" spans="1:19" x14ac:dyDescent="0.2">
      <c r="A58" s="120" t="s">
        <v>211</v>
      </c>
      <c r="B58" s="112"/>
      <c r="C58" s="177">
        <v>49</v>
      </c>
      <c r="D58" s="112"/>
      <c r="E58" s="112"/>
      <c r="F58" s="112"/>
      <c r="G58" s="112"/>
      <c r="H58" s="157"/>
      <c r="I58" s="158"/>
      <c r="J58" s="158"/>
      <c r="K58" s="180">
        <v>0</v>
      </c>
      <c r="L58" s="140">
        <f t="shared" si="5"/>
        <v>49</v>
      </c>
      <c r="P58" s="168" t="str">
        <f t="shared" si="3"/>
        <v>JUNIJ</v>
      </c>
      <c r="Q58" s="165">
        <v>7</v>
      </c>
      <c r="R58" s="176">
        <v>49</v>
      </c>
      <c r="S58" s="164">
        <f t="shared" si="4"/>
        <v>700</v>
      </c>
    </row>
    <row r="59" spans="1:19" x14ac:dyDescent="0.2">
      <c r="A59" s="120" t="s">
        <v>212</v>
      </c>
      <c r="B59" s="112"/>
      <c r="C59" s="177">
        <v>35</v>
      </c>
      <c r="D59" s="112"/>
      <c r="E59" s="112"/>
      <c r="F59" s="112"/>
      <c r="G59" s="112"/>
      <c r="H59" s="157"/>
      <c r="I59" s="158"/>
      <c r="J59" s="158"/>
      <c r="K59" s="180">
        <v>5</v>
      </c>
      <c r="L59" s="140">
        <f t="shared" si="5"/>
        <v>40</v>
      </c>
      <c r="P59" s="168" t="str">
        <f t="shared" si="3"/>
        <v>JULIJ</v>
      </c>
      <c r="Q59" s="165">
        <v>18</v>
      </c>
      <c r="R59" s="176">
        <v>35</v>
      </c>
      <c r="S59" s="164">
        <f t="shared" si="4"/>
        <v>194.44444444444443</v>
      </c>
    </row>
    <row r="60" spans="1:19" x14ac:dyDescent="0.2">
      <c r="A60" s="120" t="s">
        <v>213</v>
      </c>
      <c r="B60" s="112"/>
      <c r="C60" s="177">
        <v>42</v>
      </c>
      <c r="D60" s="112"/>
      <c r="E60" s="112"/>
      <c r="F60" s="112"/>
      <c r="G60" s="112"/>
      <c r="H60" s="157"/>
      <c r="I60" s="158"/>
      <c r="J60" s="158"/>
      <c r="K60" s="180">
        <v>1</v>
      </c>
      <c r="L60" s="140">
        <f t="shared" si="5"/>
        <v>43</v>
      </c>
      <c r="P60" s="168" t="str">
        <f t="shared" si="3"/>
        <v>AVGUST</v>
      </c>
      <c r="Q60" s="165">
        <v>4</v>
      </c>
      <c r="R60" s="176">
        <v>42</v>
      </c>
      <c r="S60" s="164">
        <f t="shared" si="4"/>
        <v>1050</v>
      </c>
    </row>
    <row r="61" spans="1:19" x14ac:dyDescent="0.2">
      <c r="A61" s="120" t="s">
        <v>214</v>
      </c>
      <c r="B61" s="112"/>
      <c r="C61" s="177">
        <v>24</v>
      </c>
      <c r="D61" s="112"/>
      <c r="E61" s="112"/>
      <c r="F61" s="112"/>
      <c r="G61" s="112"/>
      <c r="H61" s="157"/>
      <c r="I61" s="158"/>
      <c r="J61" s="158"/>
      <c r="K61" s="180">
        <v>4</v>
      </c>
      <c r="L61" s="140">
        <f t="shared" si="5"/>
        <v>28</v>
      </c>
      <c r="P61" s="168" t="str">
        <f t="shared" si="3"/>
        <v>SEPTEMBER</v>
      </c>
      <c r="Q61" s="165">
        <v>17</v>
      </c>
      <c r="R61" s="199">
        <v>24</v>
      </c>
      <c r="S61" s="164">
        <f t="shared" si="4"/>
        <v>141.1764705882353</v>
      </c>
    </row>
    <row r="62" spans="1:19" x14ac:dyDescent="0.2">
      <c r="A62" s="120" t="s">
        <v>215</v>
      </c>
      <c r="B62" s="112"/>
      <c r="C62" s="177">
        <v>24</v>
      </c>
      <c r="D62" s="112"/>
      <c r="E62" s="112"/>
      <c r="F62" s="112"/>
      <c r="G62" s="112"/>
      <c r="H62" s="157"/>
      <c r="I62" s="158"/>
      <c r="J62" s="158"/>
      <c r="K62" s="180">
        <v>1</v>
      </c>
      <c r="L62" s="140">
        <f t="shared" si="5"/>
        <v>25</v>
      </c>
      <c r="P62" s="168" t="str">
        <f t="shared" si="3"/>
        <v>OKTOBER</v>
      </c>
      <c r="Q62" s="165">
        <v>41</v>
      </c>
      <c r="R62" s="199">
        <v>24</v>
      </c>
      <c r="S62" s="164">
        <f t="shared" si="4"/>
        <v>58.536585365853654</v>
      </c>
    </row>
    <row r="63" spans="1:19" x14ac:dyDescent="0.2">
      <c r="A63" s="120" t="s">
        <v>216</v>
      </c>
      <c r="B63" s="112"/>
      <c r="C63" s="177">
        <v>40</v>
      </c>
      <c r="D63" s="112"/>
      <c r="E63" s="112"/>
      <c r="F63" s="112"/>
      <c r="G63" s="112"/>
      <c r="H63" s="157"/>
      <c r="I63" s="158"/>
      <c r="J63" s="158"/>
      <c r="K63" s="180">
        <v>2</v>
      </c>
      <c r="L63" s="140">
        <f t="shared" si="5"/>
        <v>42</v>
      </c>
      <c r="P63" s="168" t="str">
        <f t="shared" si="3"/>
        <v>NOVEMBER</v>
      </c>
      <c r="Q63" s="165">
        <v>153</v>
      </c>
      <c r="R63" s="199">
        <v>40</v>
      </c>
      <c r="S63" s="164">
        <f t="shared" si="4"/>
        <v>26.143790849673206</v>
      </c>
    </row>
    <row r="64" spans="1:19" ht="12.75" thickBot="1" x14ac:dyDescent="0.25">
      <c r="A64" s="120" t="s">
        <v>217</v>
      </c>
      <c r="B64" s="112"/>
      <c r="C64" s="177">
        <v>54</v>
      </c>
      <c r="D64" s="112"/>
      <c r="E64" s="112"/>
      <c r="F64" s="112"/>
      <c r="G64" s="112"/>
      <c r="H64" s="157"/>
      <c r="I64" s="158"/>
      <c r="J64" s="158"/>
      <c r="K64" s="180">
        <v>4</v>
      </c>
      <c r="L64" s="140">
        <f t="shared" si="5"/>
        <v>58</v>
      </c>
      <c r="P64" s="168" t="str">
        <f t="shared" si="3"/>
        <v>DECEMBER</v>
      </c>
      <c r="Q64" s="165">
        <v>93</v>
      </c>
      <c r="R64" s="199">
        <v>54</v>
      </c>
      <c r="S64" s="164">
        <f t="shared" si="4"/>
        <v>58.064516129032263</v>
      </c>
    </row>
    <row r="65" spans="1:19" ht="16.5" thickBot="1" x14ac:dyDescent="0.3">
      <c r="A65" s="112" t="s">
        <v>5</v>
      </c>
      <c r="B65" s="112"/>
      <c r="C65" s="177">
        <f>SUM(C53:C64)</f>
        <v>375</v>
      </c>
      <c r="D65" s="112"/>
      <c r="E65" s="112"/>
      <c r="F65" s="112"/>
      <c r="G65" s="112"/>
      <c r="H65" s="157"/>
      <c r="I65" s="158"/>
      <c r="J65" s="158"/>
      <c r="K65" s="180">
        <f>SUM(K53:K64)</f>
        <v>22</v>
      </c>
      <c r="L65" s="140">
        <f>SUM(L53:L64)</f>
        <v>397</v>
      </c>
      <c r="P65" s="173" t="str">
        <f t="shared" si="3"/>
        <v>SKUPAJ</v>
      </c>
      <c r="Q65" s="174">
        <v>498</v>
      </c>
      <c r="R65" s="174">
        <f>SUM(R53:R64)</f>
        <v>375</v>
      </c>
      <c r="S65" s="175">
        <f t="shared" si="4"/>
        <v>75.301204819277118</v>
      </c>
    </row>
    <row r="66" spans="1:19" x14ac:dyDescent="0.2">
      <c r="A66" s="111"/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39"/>
    </row>
    <row r="67" spans="1:19" x14ac:dyDescent="0.2">
      <c r="A67" s="111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39"/>
    </row>
    <row r="68" spans="1:19" x14ac:dyDescent="0.2">
      <c r="A68" s="239" t="s">
        <v>514</v>
      </c>
      <c r="B68" s="239"/>
      <c r="C68" s="239"/>
      <c r="D68" s="239"/>
      <c r="E68" s="239"/>
      <c r="F68" s="239"/>
      <c r="G68" s="239"/>
      <c r="H68" s="239"/>
      <c r="I68" s="239"/>
      <c r="J68" s="239"/>
      <c r="K68" s="239"/>
      <c r="L68" s="139"/>
    </row>
    <row r="69" spans="1:19" ht="36" x14ac:dyDescent="0.2">
      <c r="B69" s="58"/>
      <c r="C69" s="58"/>
      <c r="D69" s="58"/>
      <c r="E69" s="58"/>
      <c r="F69" s="58"/>
      <c r="G69" s="58"/>
      <c r="H69" s="58"/>
      <c r="I69" s="58"/>
      <c r="J69" s="58"/>
      <c r="K69" s="62" t="s">
        <v>158</v>
      </c>
      <c r="L69" s="56" t="s">
        <v>147</v>
      </c>
      <c r="M69" s="59"/>
    </row>
    <row r="70" spans="1:19" x14ac:dyDescent="0.2">
      <c r="A70" s="41" t="s">
        <v>149</v>
      </c>
      <c r="B70" s="41">
        <v>38</v>
      </c>
      <c r="C70" s="41"/>
      <c r="D70" s="41"/>
      <c r="E70" s="41"/>
      <c r="F70" s="41"/>
      <c r="G70" s="41"/>
      <c r="H70" s="41"/>
      <c r="I70" s="41"/>
      <c r="J70" s="41"/>
      <c r="K70" s="53">
        <v>1</v>
      </c>
      <c r="L70" s="55">
        <f>B70+K70</f>
        <v>39</v>
      </c>
    </row>
    <row r="71" spans="1:19" x14ac:dyDescent="0.2">
      <c r="A71" s="41" t="s">
        <v>151</v>
      </c>
      <c r="B71" s="41">
        <v>279</v>
      </c>
      <c r="C71" s="41"/>
      <c r="D71" s="41"/>
      <c r="E71" s="41"/>
      <c r="F71" s="41"/>
      <c r="G71" s="41"/>
      <c r="H71" s="41"/>
      <c r="I71" s="41"/>
      <c r="J71" s="41"/>
      <c r="K71" s="53">
        <v>20</v>
      </c>
      <c r="L71" s="55">
        <f t="shared" ref="L71:L79" si="6">B71+K71</f>
        <v>299</v>
      </c>
      <c r="M71" s="54" t="s">
        <v>533</v>
      </c>
    </row>
    <row r="72" spans="1:19" x14ac:dyDescent="0.2">
      <c r="A72" s="41" t="s">
        <v>152</v>
      </c>
      <c r="B72" s="41">
        <v>21</v>
      </c>
      <c r="C72" s="41"/>
      <c r="D72" s="41"/>
      <c r="E72" s="41"/>
      <c r="F72" s="41"/>
      <c r="G72" s="41"/>
      <c r="H72" s="41"/>
      <c r="I72" s="41"/>
      <c r="J72" s="41"/>
      <c r="K72" s="53"/>
      <c r="L72" s="55">
        <f t="shared" si="6"/>
        <v>21</v>
      </c>
    </row>
    <row r="73" spans="1:19" x14ac:dyDescent="0.2">
      <c r="A73" s="41" t="s">
        <v>153</v>
      </c>
      <c r="B73" s="41">
        <v>10</v>
      </c>
      <c r="C73" s="63"/>
      <c r="D73" s="63"/>
      <c r="E73" s="63"/>
      <c r="F73" s="63"/>
      <c r="G73" s="41"/>
      <c r="H73" s="41"/>
      <c r="I73" s="41"/>
      <c r="J73" s="41"/>
      <c r="K73" s="53"/>
      <c r="L73" s="55">
        <f t="shared" si="6"/>
        <v>10</v>
      </c>
    </row>
    <row r="74" spans="1:19" x14ac:dyDescent="0.2">
      <c r="A74" s="41" t="s">
        <v>154</v>
      </c>
      <c r="B74" s="41">
        <v>7</v>
      </c>
      <c r="C74" s="63"/>
      <c r="D74" s="63"/>
      <c r="E74" s="63"/>
      <c r="F74" s="63"/>
      <c r="G74" s="41"/>
      <c r="H74" s="41"/>
      <c r="I74" s="41"/>
      <c r="J74" s="41"/>
      <c r="K74" s="53">
        <v>1</v>
      </c>
      <c r="L74" s="55">
        <f t="shared" si="6"/>
        <v>8</v>
      </c>
    </row>
    <row r="75" spans="1:19" x14ac:dyDescent="0.2">
      <c r="A75" s="41" t="s">
        <v>155</v>
      </c>
      <c r="B75" s="41">
        <v>6</v>
      </c>
      <c r="C75" s="63"/>
      <c r="D75" s="63"/>
      <c r="E75" s="63"/>
      <c r="F75" s="63"/>
      <c r="G75" s="41"/>
      <c r="H75" s="41"/>
      <c r="I75" s="41"/>
      <c r="J75" s="41"/>
      <c r="K75" s="53"/>
      <c r="L75" s="55">
        <f t="shared" si="6"/>
        <v>6</v>
      </c>
    </row>
    <row r="76" spans="1:19" x14ac:dyDescent="0.2">
      <c r="A76" s="41" t="s">
        <v>143</v>
      </c>
      <c r="B76" s="41">
        <v>0</v>
      </c>
      <c r="C76" s="63"/>
      <c r="D76" s="63"/>
      <c r="E76" s="63"/>
      <c r="F76" s="63"/>
      <c r="G76" s="41"/>
      <c r="H76" s="41"/>
      <c r="I76" s="41"/>
      <c r="J76" s="41"/>
      <c r="K76" s="53"/>
      <c r="L76" s="55">
        <f t="shared" si="6"/>
        <v>0</v>
      </c>
    </row>
    <row r="77" spans="1:19" x14ac:dyDescent="0.2">
      <c r="A77" s="41" t="s">
        <v>156</v>
      </c>
      <c r="B77" s="41">
        <v>6</v>
      </c>
      <c r="C77" s="41"/>
      <c r="D77" s="41"/>
      <c r="E77" s="41"/>
      <c r="F77" s="41"/>
      <c r="G77" s="41"/>
      <c r="H77" s="41"/>
      <c r="I77" s="41"/>
      <c r="J77" s="41"/>
      <c r="K77" s="53"/>
      <c r="L77" s="55">
        <f t="shared" si="6"/>
        <v>6</v>
      </c>
    </row>
    <row r="78" spans="1:19" x14ac:dyDescent="0.2">
      <c r="A78" s="41" t="s">
        <v>157</v>
      </c>
      <c r="B78" s="41">
        <v>1</v>
      </c>
      <c r="C78" s="41"/>
      <c r="D78" s="41"/>
      <c r="E78" s="41"/>
      <c r="F78" s="41"/>
      <c r="G78" s="55"/>
      <c r="H78" s="55"/>
      <c r="I78" s="55"/>
      <c r="J78" s="55"/>
      <c r="K78" s="197"/>
      <c r="L78" s="55">
        <f t="shared" si="6"/>
        <v>1</v>
      </c>
    </row>
    <row r="79" spans="1:19" x14ac:dyDescent="0.2">
      <c r="A79" s="55" t="s">
        <v>5</v>
      </c>
      <c r="B79" s="41">
        <f>SUM(B70:B78)</f>
        <v>368</v>
      </c>
      <c r="C79" s="55"/>
      <c r="D79" s="55"/>
      <c r="E79" s="55"/>
      <c r="F79" s="55"/>
      <c r="G79" s="55"/>
      <c r="H79" s="55"/>
      <c r="I79" s="55"/>
      <c r="J79" s="55"/>
      <c r="K79" s="197">
        <f>SUM(K70:K78)</f>
        <v>22</v>
      </c>
      <c r="L79" s="198">
        <f t="shared" si="6"/>
        <v>390</v>
      </c>
    </row>
    <row r="80" spans="1:19" x14ac:dyDescent="0.2">
      <c r="B80" s="58"/>
      <c r="C80" s="64"/>
      <c r="L80" s="55"/>
    </row>
    <row r="81" spans="1:12" x14ac:dyDescent="0.2">
      <c r="A81" s="242" t="s">
        <v>515</v>
      </c>
      <c r="B81" s="242"/>
      <c r="C81" s="242"/>
      <c r="D81" s="242"/>
      <c r="E81" s="242"/>
      <c r="F81" s="242"/>
      <c r="G81" s="242"/>
      <c r="H81" s="242"/>
      <c r="I81" s="242"/>
      <c r="J81" s="242"/>
      <c r="K81" s="242"/>
      <c r="L81" s="139"/>
    </row>
    <row r="82" spans="1:12" x14ac:dyDescent="0.2">
      <c r="A82" s="41" t="s">
        <v>159</v>
      </c>
      <c r="B82" s="41" t="s">
        <v>150</v>
      </c>
      <c r="C82" s="63" t="s">
        <v>160</v>
      </c>
      <c r="D82" s="41"/>
      <c r="E82" s="41"/>
      <c r="F82" s="41"/>
      <c r="G82" s="41"/>
      <c r="H82" s="41"/>
      <c r="I82" s="41"/>
      <c r="J82" s="41"/>
      <c r="K82" s="41" t="s">
        <v>5</v>
      </c>
      <c r="L82" s="58"/>
    </row>
    <row r="83" spans="1:12" x14ac:dyDescent="0.2">
      <c r="A83" s="41">
        <v>2021</v>
      </c>
      <c r="B83" s="41">
        <v>305</v>
      </c>
      <c r="C83" s="41">
        <v>69</v>
      </c>
      <c r="D83" s="41"/>
      <c r="E83" s="41"/>
      <c r="F83" s="41"/>
      <c r="G83" s="41"/>
      <c r="H83" s="41"/>
      <c r="I83" s="41"/>
      <c r="J83" s="41"/>
      <c r="K83" s="41">
        <f>B83+C83</f>
        <v>374</v>
      </c>
      <c r="L83" s="58"/>
    </row>
    <row r="84" spans="1:12" x14ac:dyDescent="0.2">
      <c r="A84" s="41">
        <v>2022</v>
      </c>
      <c r="B84" s="41">
        <v>386</v>
      </c>
      <c r="C84" s="41"/>
      <c r="D84" s="41"/>
      <c r="E84" s="41"/>
      <c r="F84" s="41"/>
      <c r="G84" s="41"/>
      <c r="H84" s="41"/>
      <c r="I84" s="41"/>
      <c r="J84" s="41"/>
      <c r="K84" s="41">
        <f t="shared" ref="K84:K88" si="7">B84+C84</f>
        <v>386</v>
      </c>
      <c r="L84" s="58"/>
    </row>
    <row r="85" spans="1:12" x14ac:dyDescent="0.2">
      <c r="A85" s="41">
        <v>2023</v>
      </c>
      <c r="B85" s="41">
        <v>616</v>
      </c>
      <c r="C85" s="41"/>
      <c r="D85" s="41"/>
      <c r="E85" s="41"/>
      <c r="F85" s="41"/>
      <c r="G85" s="41"/>
      <c r="H85" s="41"/>
      <c r="I85" s="41"/>
      <c r="J85" s="41"/>
      <c r="K85" s="41">
        <f t="shared" si="7"/>
        <v>616</v>
      </c>
      <c r="L85" s="58"/>
    </row>
    <row r="86" spans="1:12" x14ac:dyDescent="0.2">
      <c r="A86" s="41">
        <v>2024</v>
      </c>
      <c r="B86" s="41">
        <v>537</v>
      </c>
      <c r="C86" s="41"/>
      <c r="D86" s="41"/>
      <c r="E86" s="41"/>
      <c r="F86" s="41"/>
      <c r="G86" s="41"/>
      <c r="H86" s="41"/>
      <c r="I86" s="41"/>
      <c r="J86" s="41"/>
      <c r="K86" s="41">
        <f t="shared" si="7"/>
        <v>537</v>
      </c>
      <c r="L86" s="58"/>
    </row>
    <row r="87" spans="1:12" x14ac:dyDescent="0.2">
      <c r="A87" s="41">
        <v>2025</v>
      </c>
      <c r="B87" s="41">
        <v>390</v>
      </c>
      <c r="C87" s="41"/>
      <c r="D87" s="41"/>
      <c r="E87" s="41"/>
      <c r="F87" s="41"/>
      <c r="G87" s="41"/>
      <c r="H87" s="41"/>
      <c r="I87" s="41"/>
      <c r="J87" s="41"/>
      <c r="K87" s="41">
        <f t="shared" si="7"/>
        <v>390</v>
      </c>
      <c r="L87" s="58"/>
    </row>
    <row r="88" spans="1:12" x14ac:dyDescent="0.2">
      <c r="A88" s="55" t="s">
        <v>5</v>
      </c>
      <c r="B88" s="55">
        <f>SUM(B83:B87)</f>
        <v>2234</v>
      </c>
      <c r="C88" s="55">
        <f>SUM(C83:C87)</f>
        <v>69</v>
      </c>
      <c r="D88" s="41"/>
      <c r="E88" s="41"/>
      <c r="F88" s="41"/>
      <c r="G88" s="41"/>
      <c r="H88" s="41"/>
      <c r="I88" s="41"/>
      <c r="J88" s="41"/>
      <c r="K88" s="55">
        <f t="shared" si="7"/>
        <v>2303</v>
      </c>
      <c r="L88" s="58"/>
    </row>
    <row r="89" spans="1:12" x14ac:dyDescent="0.2">
      <c r="A89" s="41"/>
      <c r="B89" s="41"/>
      <c r="C89" s="65"/>
      <c r="D89" s="41"/>
      <c r="E89" s="41"/>
      <c r="F89" s="41"/>
      <c r="G89" s="41"/>
      <c r="H89" s="41"/>
      <c r="I89" s="41"/>
      <c r="J89" s="41"/>
      <c r="K89" s="41"/>
      <c r="L89" s="58"/>
    </row>
  </sheetData>
  <mergeCells count="27">
    <mergeCell ref="A15:B15"/>
    <mergeCell ref="A10:B10"/>
    <mergeCell ref="A11:B11"/>
    <mergeCell ref="A12:B12"/>
    <mergeCell ref="A13:B13"/>
    <mergeCell ref="A14:B14"/>
    <mergeCell ref="G4:M5"/>
    <mergeCell ref="A4:F4"/>
    <mergeCell ref="A7:B7"/>
    <mergeCell ref="A8:B8"/>
    <mergeCell ref="A9:B9"/>
    <mergeCell ref="I52:J52"/>
    <mergeCell ref="A2:C2"/>
    <mergeCell ref="A16:B16"/>
    <mergeCell ref="A51:K51"/>
    <mergeCell ref="A81:K81"/>
    <mergeCell ref="A24:B25"/>
    <mergeCell ref="C24:C25"/>
    <mergeCell ref="D24:D25"/>
    <mergeCell ref="E24:E25"/>
    <mergeCell ref="F24:F25"/>
    <mergeCell ref="A68:K68"/>
    <mergeCell ref="A5:C6"/>
    <mergeCell ref="D5:D6"/>
    <mergeCell ref="E5:E6"/>
    <mergeCell ref="F5:F6"/>
    <mergeCell ref="A37:G37"/>
  </mergeCells>
  <pageMargins left="0.7" right="0.7" top="0.75" bottom="0.75" header="0.3" footer="0.3"/>
  <pageSetup paperSize="9" scale="48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9</vt:i4>
      </vt:variant>
    </vt:vector>
  </HeadingPairs>
  <TitlesOfParts>
    <vt:vector size="9" baseType="lpstr">
      <vt:lpstr>VODARINA</vt:lpstr>
      <vt:lpstr>KANALŠČINA</vt:lpstr>
      <vt:lpstr>brez okoljske gr</vt:lpstr>
      <vt:lpstr>brez  okolj.mb</vt:lpstr>
      <vt:lpstr>brez okoljske gr samo kmetijstv</vt:lpstr>
      <vt:lpstr>brez okoljske gr samo kmeti sku</vt:lpstr>
      <vt:lpstr>kmetijstvo-subvencijske vloge</vt:lpstr>
      <vt:lpstr>VELIKI PORAB</vt:lpstr>
      <vt:lpstr>števci po dimenziji, menjave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Cvetka Ternar</cp:lastModifiedBy>
  <cp:lastPrinted>2021-03-11T08:07:44Z</cp:lastPrinted>
  <dcterms:created xsi:type="dcterms:W3CDTF">1997-01-31T12:20:41Z</dcterms:created>
  <dcterms:modified xsi:type="dcterms:W3CDTF">2021-03-11T08:07:56Z</dcterms:modified>
</cp:coreProperties>
</file>