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tasGerais" sheetId="1" r:id="rId4"/>
    <sheet state="visible" name="REC" sheetId="2" r:id="rId5"/>
    <sheet state="visible" name="Alunos" sheetId="3" r:id="rId6"/>
  </sheets>
  <definedNames/>
  <calcPr/>
  <extLst>
    <ext uri="GoogleSheetsCustomDataVersion2">
      <go:sheetsCustomData xmlns:go="http://customooxmlschemas.google.com/" r:id="rId7" roundtripDataChecksum="viDUdXEXhJACJKn95vB7h2AqyYFdvB5DT2YJwFlsf8k="/>
    </ext>
  </extLst>
</workbook>
</file>

<file path=xl/sharedStrings.xml><?xml version="1.0" encoding="utf-8"?>
<sst xmlns="http://schemas.openxmlformats.org/spreadsheetml/2006/main" count="214" uniqueCount="131">
  <si>
    <t>Nome</t>
  </si>
  <si>
    <t>PI</t>
  </si>
  <si>
    <t>PART</t>
  </si>
  <si>
    <t>SOMA</t>
  </si>
  <si>
    <t>PROVA1</t>
  </si>
  <si>
    <t>REC</t>
  </si>
  <si>
    <t>NOTA</t>
  </si>
  <si>
    <t>Prova</t>
  </si>
  <si>
    <t>MEDIA</t>
  </si>
  <si>
    <t>FINAL</t>
  </si>
  <si>
    <t>TOTAIS</t>
  </si>
  <si>
    <t>CG3027724</t>
  </si>
  <si>
    <t>Arthur Cantuario Pereira</t>
  </si>
  <si>
    <t>CG3025209</t>
  </si>
  <si>
    <t>Arthur Gomes da Cruz Vieira</t>
  </si>
  <si>
    <t>CG3026621</t>
  </si>
  <si>
    <t>Barbara dos Santos Pereira</t>
  </si>
  <si>
    <t>CG3026647</t>
  </si>
  <si>
    <t>Bryan Machado Soares dos Santos</t>
  </si>
  <si>
    <t>CG3026477</t>
  </si>
  <si>
    <t>Clemerson dos Santos Coutinho</t>
  </si>
  <si>
    <t>CG3027929</t>
  </si>
  <si>
    <t>Eric Luiz Aquino Cardoso</t>
  </si>
  <si>
    <t>CG302640X</t>
  </si>
  <si>
    <t>Flavio Menezes Leite</t>
  </si>
  <si>
    <t>CG3026531</t>
  </si>
  <si>
    <t>Francisco Ryan de Oliveira Costa</t>
  </si>
  <si>
    <t>CG3029352</t>
  </si>
  <si>
    <t>Gabriel Carlos Silva Vagmaker</t>
  </si>
  <si>
    <t>CG3025471</t>
  </si>
  <si>
    <t>Gabrielle Aparecida de Castro de Sousa</t>
  </si>
  <si>
    <t>CG3026914</t>
  </si>
  <si>
    <t>Gabriel Teixeira Correa</t>
  </si>
  <si>
    <t>CG302654X</t>
  </si>
  <si>
    <t>Gustavo Pereira Lima</t>
  </si>
  <si>
    <t>CG3027171</t>
  </si>
  <si>
    <t>Jessica da Silva Santos</t>
  </si>
  <si>
    <t>CG3026833</t>
  </si>
  <si>
    <t>Joao Gabriel de Faria Beserra</t>
  </si>
  <si>
    <t>CG3027635</t>
  </si>
  <si>
    <t>Joao Victor Pereira Rodrigues Pinto</t>
  </si>
  <si>
    <t>CG3025594</t>
  </si>
  <si>
    <t>João Vitor Tavares de Matos</t>
  </si>
  <si>
    <t>CG3026876</t>
  </si>
  <si>
    <t>Kariny Rodrigues Cardoso</t>
  </si>
  <si>
    <t>CG302704X</t>
  </si>
  <si>
    <t>Leonardo Lopes Felix</t>
  </si>
  <si>
    <t>CG3027996</t>
  </si>
  <si>
    <t>Lorena Marques de Macedo</t>
  </si>
  <si>
    <t>CG3027074</t>
  </si>
  <si>
    <t>Lucas Carneiro Gouveia</t>
  </si>
  <si>
    <t>CG302623X</t>
  </si>
  <si>
    <t>Luis Eduardo Sales de Lucena</t>
  </si>
  <si>
    <t>CG3027155</t>
  </si>
  <si>
    <t>Luiz Filipi Soares de Sousa</t>
  </si>
  <si>
    <t>CG3026515</t>
  </si>
  <si>
    <t>Manuela Otavio da Silva</t>
  </si>
  <si>
    <t>CG302864X</t>
  </si>
  <si>
    <t>Maria Eduarda Cesário da Conceição</t>
  </si>
  <si>
    <t>CG3021424</t>
  </si>
  <si>
    <t>Maria Klara Pereira Fagundes</t>
  </si>
  <si>
    <t>Prova = 6 + 3 PI</t>
  </si>
  <si>
    <t>CG3028011</t>
  </si>
  <si>
    <t>Matheus Nascimento Cruz</t>
  </si>
  <si>
    <t>CG3027317</t>
  </si>
  <si>
    <t>Paulo Gabriel da Silva Pinheiro</t>
  </si>
  <si>
    <t>CG3027686</t>
  </si>
  <si>
    <t>Philype Jorge Lellis Sena</t>
  </si>
  <si>
    <t>CG3026418</t>
  </si>
  <si>
    <t>Rafael Ribeiro Garcia</t>
  </si>
  <si>
    <t>CG3026345</t>
  </si>
  <si>
    <t>Renan Alves da Silva</t>
  </si>
  <si>
    <t>CG3029689</t>
  </si>
  <si>
    <t>Ricardo Oliveira Batista</t>
  </si>
  <si>
    <t>CG3026809</t>
  </si>
  <si>
    <t>Richard Moreira de Sa</t>
  </si>
  <si>
    <t>CG3026558</t>
  </si>
  <si>
    <t>Roberto Criscuolo</t>
  </si>
  <si>
    <t>CG3027627</t>
  </si>
  <si>
    <t>Silda Aparecida Niela da Silva Pereira</t>
  </si>
  <si>
    <t>CG3026272</t>
  </si>
  <si>
    <t>Thiago Inácio Lima</t>
  </si>
  <si>
    <t>CG3028798</t>
  </si>
  <si>
    <t>Vitoria Fernandes Moreira</t>
  </si>
  <si>
    <t>CG3026221</t>
  </si>
  <si>
    <t>Yasmin Goncalves de Oliveira</t>
  </si>
  <si>
    <t>Matricula</t>
  </si>
  <si>
    <t>PROVA</t>
  </si>
  <si>
    <t>T1</t>
  </si>
  <si>
    <t>T2</t>
  </si>
  <si>
    <t>T3</t>
  </si>
  <si>
    <t>T4</t>
  </si>
  <si>
    <t>#</t>
  </si>
  <si>
    <t>Matrícula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</si>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</sst>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m"/>
  </numFmts>
  <fonts count="7">
    <font>
      <sz val="10.0"/>
      <color rgb="FF000000"/>
      <name val="Arial"/>
      <scheme val="minor"/>
    </font>
    <font>
      <b/>
      <sz val="10.0"/>
      <color theme="1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rgb="FF000000"/>
      <name val="Arial"/>
    </font>
    <font>
      <b/>
      <sz val="10.0"/>
      <color rgb="FFFF0000"/>
      <name val="Arial"/>
    </font>
    <font/>
  </fonts>
  <fills count="1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  <fill>
      <patternFill patternType="solid">
        <fgColor rgb="FF7030A0"/>
        <bgColor rgb="FF7030A0"/>
      </patternFill>
    </fill>
    <fill>
      <patternFill patternType="solid">
        <fgColor rgb="FFD0CECE"/>
        <bgColor rgb="FFD0CECE"/>
      </patternFill>
    </fill>
    <fill>
      <patternFill patternType="solid">
        <fgColor rgb="FF00B050"/>
        <bgColor rgb="FF00B050"/>
      </patternFill>
    </fill>
    <fill>
      <patternFill patternType="solid">
        <fgColor rgb="FFDEEBF7"/>
        <bgColor rgb="FFDEEBF7"/>
      </patternFill>
    </fill>
    <fill>
      <patternFill patternType="solid">
        <fgColor rgb="FFE2F0D9"/>
        <bgColor rgb="FFE2F0D9"/>
      </patternFill>
    </fill>
    <fill>
      <patternFill patternType="solid">
        <fgColor rgb="FFC5E0B4"/>
        <bgColor rgb="FFC5E0B4"/>
      </patternFill>
    </fill>
    <fill>
      <patternFill patternType="solid">
        <fgColor rgb="FF9DC3E6"/>
        <bgColor rgb="FF9DC3E6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548135"/>
        <bgColor rgb="FF54813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164" xfId="0" applyAlignment="1" applyBorder="1" applyFill="1" applyFont="1" applyNumberFormat="1">
      <alignment horizontal="center" vertical="center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horizontal="center" vertical="center"/>
    </xf>
    <xf borderId="1" fillId="3" fontId="1" numFmtId="164" xfId="0" applyAlignment="1" applyBorder="1" applyFont="1" applyNumberFormat="1">
      <alignment horizontal="center"/>
    </xf>
    <xf borderId="1" fillId="3" fontId="1" numFmtId="0" xfId="0" applyAlignment="1" applyBorder="1" applyFont="1">
      <alignment horizontal="center"/>
    </xf>
    <xf borderId="1" fillId="4" fontId="1" numFmtId="0" xfId="0" applyAlignment="1" applyBorder="1" applyFont="1">
      <alignment horizontal="center"/>
    </xf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6" fontId="1" numFmtId="0" xfId="0" applyAlignment="1" applyBorder="1" applyFill="1" applyFont="1">
      <alignment horizontal="right"/>
    </xf>
    <xf borderId="1" fillId="6" fontId="1" numFmtId="2" xfId="0" applyAlignment="1" applyBorder="1" applyFont="1" applyNumberFormat="1">
      <alignment horizontal="center" readingOrder="0" vertical="center"/>
    </xf>
    <xf borderId="1" fillId="6" fontId="2" numFmtId="2" xfId="0" applyAlignment="1" applyBorder="1" applyFont="1" applyNumberFormat="1">
      <alignment horizontal="center" vertical="center"/>
    </xf>
    <xf borderId="1" fillId="6" fontId="1" numFmtId="0" xfId="0" applyAlignment="1" applyBorder="1" applyFont="1">
      <alignment horizontal="center" readingOrder="0" vertical="center"/>
    </xf>
    <xf borderId="1" fillId="6" fontId="1" numFmtId="2" xfId="0" applyAlignment="1" applyBorder="1" applyFont="1" applyNumberFormat="1">
      <alignment horizontal="center" vertical="center"/>
    </xf>
    <xf borderId="1" fillId="4" fontId="2" numFmtId="2" xfId="0" applyAlignment="1" applyBorder="1" applyFont="1" applyNumberFormat="1">
      <alignment horizontal="center" vertical="center"/>
    </xf>
    <xf borderId="1" fillId="6" fontId="1" numFmtId="2" xfId="0" applyAlignment="1" applyBorder="1" applyFont="1" applyNumberFormat="1">
      <alignment horizontal="center"/>
    </xf>
    <xf borderId="1" fillId="6" fontId="1" numFmtId="0" xfId="0" applyAlignment="1" applyBorder="1" applyFont="1">
      <alignment horizontal="center"/>
    </xf>
    <xf borderId="1" fillId="7" fontId="2" numFmtId="2" xfId="0" applyAlignment="1" applyBorder="1" applyFill="1" applyFont="1" applyNumberFormat="1">
      <alignment horizontal="center" vertical="center"/>
    </xf>
    <xf borderId="1" fillId="8" fontId="1" numFmtId="2" xfId="0" applyAlignment="1" applyBorder="1" applyFill="1" applyFont="1" applyNumberFormat="1">
      <alignment horizontal="center" vertical="center"/>
    </xf>
    <xf borderId="1" fillId="8" fontId="3" numFmtId="2" xfId="0" applyAlignment="1" applyBorder="1" applyFont="1" applyNumberFormat="1">
      <alignment horizontal="left" vertical="center"/>
    </xf>
    <xf borderId="1" fillId="9" fontId="3" numFmtId="2" xfId="0" applyAlignment="1" applyBorder="1" applyFill="1" applyFont="1" applyNumberFormat="1">
      <alignment horizontal="center" vertical="center"/>
    </xf>
    <xf borderId="1" fillId="10" fontId="3" numFmtId="2" xfId="0" applyAlignment="1" applyBorder="1" applyFill="1" applyFont="1" applyNumberFormat="1">
      <alignment horizontal="center" vertical="center"/>
    </xf>
    <xf borderId="1" fillId="11" fontId="3" numFmtId="2" xfId="0" applyAlignment="1" applyBorder="1" applyFill="1" applyFont="1" applyNumberFormat="1">
      <alignment horizontal="center" vertical="center"/>
    </xf>
    <xf borderId="1" fillId="9" fontId="4" numFmtId="2" xfId="0" applyAlignment="1" applyBorder="1" applyFont="1" applyNumberFormat="1">
      <alignment horizontal="center"/>
    </xf>
    <xf borderId="1" fillId="10" fontId="4" numFmtId="0" xfId="0" applyAlignment="1" applyBorder="1" applyFont="1">
      <alignment horizontal="center"/>
    </xf>
    <xf borderId="1" fillId="0" fontId="1" numFmtId="2" xfId="0" applyAlignment="1" applyBorder="1" applyFont="1" applyNumberFormat="1">
      <alignment horizontal="center"/>
    </xf>
    <xf borderId="1" fillId="8" fontId="3" numFmtId="2" xfId="0" applyAlignment="1" applyBorder="1" applyFont="1" applyNumberFormat="1">
      <alignment horizontal="center" vertical="center"/>
    </xf>
    <xf borderId="1" fillId="10" fontId="5" numFmtId="0" xfId="0" applyAlignment="1" applyBorder="1" applyFont="1">
      <alignment horizontal="center"/>
    </xf>
    <xf borderId="0" fillId="0" fontId="3" numFmtId="0" xfId="0" applyFont="1"/>
    <xf borderId="2" fillId="3" fontId="1" numFmtId="0" xfId="0" applyAlignment="1" applyBorder="1" applyFont="1">
      <alignment horizontal="center" vertical="center"/>
    </xf>
    <xf borderId="3" fillId="0" fontId="6" numFmtId="0" xfId="0" applyBorder="1" applyFont="1"/>
    <xf borderId="4" fillId="3" fontId="1" numFmtId="0" xfId="0" applyAlignment="1" applyBorder="1" applyFont="1">
      <alignment horizontal="center" vertical="center"/>
    </xf>
    <xf borderId="1" fillId="12" fontId="1" numFmtId="2" xfId="0" applyAlignment="1" applyBorder="1" applyFill="1" applyFont="1" applyNumberFormat="1">
      <alignment horizontal="center" vertical="center"/>
    </xf>
    <xf borderId="1" fillId="12" fontId="3" numFmtId="2" xfId="0" applyAlignment="1" applyBorder="1" applyFont="1" applyNumberFormat="1">
      <alignment horizontal="center" vertical="center"/>
    </xf>
    <xf borderId="1" fillId="13" fontId="3" numFmtId="2" xfId="0" applyAlignment="1" applyBorder="1" applyFill="1" applyFont="1" applyNumberFormat="1">
      <alignment horizontal="center" vertical="center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FFC000"/>
          <bgColor rgb="FFFFC0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34.13"/>
    <col customWidth="1" min="3" max="3" width="6.75"/>
    <col customWidth="1" min="4" max="4" width="5.38"/>
    <col customWidth="1" min="5" max="5" width="6.63"/>
    <col customWidth="1" min="6" max="7" width="6.88"/>
    <col customWidth="1" min="8" max="8" width="6.13"/>
    <col customWidth="1" min="9" max="9" width="2.0"/>
    <col customWidth="1" min="10" max="10" width="7.38"/>
    <col customWidth="1" min="11" max="11" width="6.75"/>
    <col customWidth="1" min="12" max="12" width="6.0"/>
    <col customWidth="1" min="13" max="13" width="6.63"/>
    <col customWidth="1" min="14" max="14" width="6.13"/>
    <col customWidth="1" min="15" max="15" width="1.75"/>
    <col customWidth="1" min="16" max="16" width="6.88"/>
    <col customWidth="1" min="17" max="17" width="5.63"/>
    <col customWidth="1" min="18" max="18" width="5.13"/>
    <col customWidth="1" min="19" max="19" width="6.38"/>
    <col customWidth="1" min="20" max="26" width="8.75"/>
  </cols>
  <sheetData>
    <row r="1" ht="12.75" customHeight="1">
      <c r="A1" s="1"/>
      <c r="B1" s="1" t="s">
        <v>0</v>
      </c>
      <c r="C1" s="2" t="s">
        <v>1</v>
      </c>
      <c r="D1" s="2" t="s">
        <v>2</v>
      </c>
      <c r="E1" s="3" t="s">
        <v>3</v>
      </c>
      <c r="F1" s="4" t="s">
        <v>4</v>
      </c>
      <c r="G1" s="2" t="s">
        <v>5</v>
      </c>
      <c r="H1" s="3" t="s">
        <v>6</v>
      </c>
      <c r="I1" s="5"/>
      <c r="J1" s="6" t="s">
        <v>1</v>
      </c>
      <c r="K1" s="6" t="s">
        <v>2</v>
      </c>
      <c r="L1" s="6" t="s">
        <v>3</v>
      </c>
      <c r="M1" s="6" t="s">
        <v>7</v>
      </c>
      <c r="N1" s="7" t="s">
        <v>6</v>
      </c>
      <c r="O1" s="8"/>
      <c r="P1" s="7" t="s">
        <v>8</v>
      </c>
      <c r="Q1" s="9" t="s">
        <v>5</v>
      </c>
      <c r="R1" s="9"/>
      <c r="S1" s="10" t="s">
        <v>9</v>
      </c>
    </row>
    <row r="2" ht="12.75" customHeight="1">
      <c r="A2" s="11"/>
      <c r="B2" s="11" t="s">
        <v>10</v>
      </c>
      <c r="C2" s="12">
        <v>2.0</v>
      </c>
      <c r="D2" s="12">
        <v>0.0</v>
      </c>
      <c r="E2" s="13">
        <f t="shared" ref="E2:E39" si="1">SUM(C2:D2)</f>
        <v>2</v>
      </c>
      <c r="F2" s="14">
        <v>4.0</v>
      </c>
      <c r="G2" s="15">
        <f t="shared" ref="G2:G4" si="2">(6-F2)*0</f>
        <v>0</v>
      </c>
      <c r="H2" s="13">
        <f t="shared" ref="H2:H39" si="3">E2+F2+G2</f>
        <v>6</v>
      </c>
      <c r="I2" s="16"/>
      <c r="J2" s="17">
        <v>3.0</v>
      </c>
      <c r="K2" s="17">
        <v>1.0</v>
      </c>
      <c r="L2" s="17">
        <f t="shared" ref="L2:L39" si="4">SUM(J2:K2)</f>
        <v>4</v>
      </c>
      <c r="M2" s="18">
        <v>6.0</v>
      </c>
      <c r="N2" s="19">
        <f t="shared" ref="N2:N39" si="5">L2+M2</f>
        <v>10</v>
      </c>
      <c r="O2" s="8"/>
      <c r="P2" s="13">
        <f t="shared" ref="P2:P39" si="6">(H2 + N2) / 2</f>
        <v>8</v>
      </c>
      <c r="Q2" s="17">
        <v>10.0</v>
      </c>
      <c r="R2" s="17"/>
      <c r="S2" s="19">
        <f t="shared" ref="S2:S39" si="7">(P2 + Q2+R2) / 2</f>
        <v>9</v>
      </c>
    </row>
    <row r="3" ht="12.75" customHeight="1">
      <c r="A3" s="20" t="s">
        <v>11</v>
      </c>
      <c r="B3" s="21" t="s">
        <v>12</v>
      </c>
      <c r="C3" s="22"/>
      <c r="D3" s="22">
        <v>1.0</v>
      </c>
      <c r="E3" s="13">
        <f t="shared" si="1"/>
        <v>1</v>
      </c>
      <c r="F3" s="23">
        <v>4.0</v>
      </c>
      <c r="G3" s="24">
        <f t="shared" si="2"/>
        <v>0</v>
      </c>
      <c r="H3" s="13">
        <f t="shared" si="3"/>
        <v>5</v>
      </c>
      <c r="I3" s="16"/>
      <c r="J3" s="25"/>
      <c r="K3" s="25"/>
      <c r="L3" s="17">
        <f t="shared" si="4"/>
        <v>0</v>
      </c>
      <c r="M3" s="26"/>
      <c r="N3" s="19">
        <f t="shared" si="5"/>
        <v>0</v>
      </c>
      <c r="O3" s="16"/>
      <c r="P3" s="19">
        <f t="shared" si="6"/>
        <v>2.5</v>
      </c>
      <c r="Q3" s="27"/>
      <c r="R3" s="27"/>
      <c r="S3" s="19">
        <f t="shared" si="7"/>
        <v>1.25</v>
      </c>
    </row>
    <row r="4" ht="12.75" customHeight="1">
      <c r="A4" s="20" t="s">
        <v>13</v>
      </c>
      <c r="B4" s="21" t="s">
        <v>14</v>
      </c>
      <c r="C4" s="22"/>
      <c r="D4" s="22"/>
      <c r="E4" s="13">
        <f t="shared" si="1"/>
        <v>0</v>
      </c>
      <c r="F4" s="23"/>
      <c r="G4" s="24">
        <f t="shared" si="2"/>
        <v>0</v>
      </c>
      <c r="H4" s="13">
        <f t="shared" si="3"/>
        <v>0</v>
      </c>
      <c r="I4" s="16"/>
      <c r="J4" s="25"/>
      <c r="K4" s="25"/>
      <c r="L4" s="17">
        <f t="shared" si="4"/>
        <v>0</v>
      </c>
      <c r="M4" s="26"/>
      <c r="N4" s="19">
        <f t="shared" si="5"/>
        <v>0</v>
      </c>
      <c r="O4" s="16"/>
      <c r="P4" s="19">
        <f t="shared" si="6"/>
        <v>0</v>
      </c>
      <c r="Q4" s="27"/>
      <c r="R4" s="27"/>
      <c r="S4" s="19">
        <f t="shared" si="7"/>
        <v>0</v>
      </c>
    </row>
    <row r="5" ht="12.75" customHeight="1">
      <c r="A5" s="28" t="s">
        <v>15</v>
      </c>
      <c r="B5" s="21" t="s">
        <v>16</v>
      </c>
      <c r="C5" s="22"/>
      <c r="D5" s="22">
        <v>0.3</v>
      </c>
      <c r="E5" s="13">
        <f t="shared" si="1"/>
        <v>0.3</v>
      </c>
      <c r="F5" s="23">
        <v>0.4</v>
      </c>
      <c r="G5" s="24">
        <f>(6-F5)*0.25</f>
        <v>1.4</v>
      </c>
      <c r="H5" s="13">
        <f t="shared" si="3"/>
        <v>2.1</v>
      </c>
      <c r="I5" s="16"/>
      <c r="J5" s="25"/>
      <c r="K5" s="25"/>
      <c r="L5" s="17">
        <f t="shared" si="4"/>
        <v>0</v>
      </c>
      <c r="M5" s="26"/>
      <c r="N5" s="19">
        <f t="shared" si="5"/>
        <v>0</v>
      </c>
      <c r="O5" s="16"/>
      <c r="P5" s="19">
        <f t="shared" si="6"/>
        <v>1.05</v>
      </c>
      <c r="Q5" s="27"/>
      <c r="R5" s="27"/>
      <c r="S5" s="19">
        <f t="shared" si="7"/>
        <v>0.525</v>
      </c>
    </row>
    <row r="6" ht="12.75" customHeight="1">
      <c r="A6" s="20" t="s">
        <v>17</v>
      </c>
      <c r="B6" s="21" t="s">
        <v>18</v>
      </c>
      <c r="C6" s="22"/>
      <c r="D6" s="22">
        <v>1.0</v>
      </c>
      <c r="E6" s="13">
        <f t="shared" si="1"/>
        <v>1</v>
      </c>
      <c r="F6" s="23">
        <v>4.2</v>
      </c>
      <c r="G6" s="24">
        <f>(6-F6)*0</f>
        <v>0</v>
      </c>
      <c r="H6" s="13">
        <f t="shared" si="3"/>
        <v>5.2</v>
      </c>
      <c r="I6" s="16"/>
      <c r="J6" s="25"/>
      <c r="K6" s="25"/>
      <c r="L6" s="17">
        <f t="shared" si="4"/>
        <v>0</v>
      </c>
      <c r="M6" s="26"/>
      <c r="N6" s="19">
        <f t="shared" si="5"/>
        <v>0</v>
      </c>
      <c r="O6" s="16"/>
      <c r="P6" s="19">
        <f t="shared" si="6"/>
        <v>2.6</v>
      </c>
      <c r="Q6" s="27"/>
      <c r="R6" s="27"/>
      <c r="S6" s="19">
        <f t="shared" si="7"/>
        <v>1.3</v>
      </c>
    </row>
    <row r="7" ht="12.75" customHeight="1">
      <c r="A7" s="20" t="s">
        <v>19</v>
      </c>
      <c r="B7" s="21" t="s">
        <v>20</v>
      </c>
      <c r="C7" s="22"/>
      <c r="D7" s="22">
        <v>1.0</v>
      </c>
      <c r="E7" s="13">
        <f t="shared" si="1"/>
        <v>1</v>
      </c>
      <c r="F7" s="23">
        <v>3.5</v>
      </c>
      <c r="G7" s="24">
        <f>(6-F7)*0.8</f>
        <v>2</v>
      </c>
      <c r="H7" s="13">
        <f t="shared" si="3"/>
        <v>6.5</v>
      </c>
      <c r="I7" s="16"/>
      <c r="J7" s="25"/>
      <c r="K7" s="25"/>
      <c r="L7" s="17">
        <f t="shared" si="4"/>
        <v>0</v>
      </c>
      <c r="M7" s="26"/>
      <c r="N7" s="19">
        <f t="shared" si="5"/>
        <v>0</v>
      </c>
      <c r="O7" s="16"/>
      <c r="P7" s="19">
        <f t="shared" si="6"/>
        <v>3.25</v>
      </c>
      <c r="Q7" s="27"/>
      <c r="R7" s="27"/>
      <c r="S7" s="19">
        <f t="shared" si="7"/>
        <v>1.625</v>
      </c>
    </row>
    <row r="8" ht="12.75" customHeight="1">
      <c r="A8" s="20" t="s">
        <v>21</v>
      </c>
      <c r="B8" s="21" t="s">
        <v>22</v>
      </c>
      <c r="C8" s="22"/>
      <c r="D8" s="22">
        <v>0.7</v>
      </c>
      <c r="E8" s="13">
        <f t="shared" si="1"/>
        <v>0.7</v>
      </c>
      <c r="F8" s="23">
        <v>1.0</v>
      </c>
      <c r="G8" s="24">
        <f>(6-F8)*0.3</f>
        <v>1.5</v>
      </c>
      <c r="H8" s="13">
        <f t="shared" si="3"/>
        <v>3.2</v>
      </c>
      <c r="I8" s="16"/>
      <c r="J8" s="25"/>
      <c r="K8" s="25"/>
      <c r="L8" s="17">
        <f t="shared" si="4"/>
        <v>0</v>
      </c>
      <c r="M8" s="26"/>
      <c r="N8" s="19">
        <f t="shared" si="5"/>
        <v>0</v>
      </c>
      <c r="O8" s="16"/>
      <c r="P8" s="19">
        <f t="shared" si="6"/>
        <v>1.6</v>
      </c>
      <c r="Q8" s="27"/>
      <c r="R8" s="27"/>
      <c r="S8" s="19">
        <f t="shared" si="7"/>
        <v>0.8</v>
      </c>
    </row>
    <row r="9" ht="12.75" customHeight="1">
      <c r="A9" s="20" t="s">
        <v>23</v>
      </c>
      <c r="B9" s="21" t="s">
        <v>24</v>
      </c>
      <c r="C9" s="22"/>
      <c r="D9" s="22">
        <v>1.0</v>
      </c>
      <c r="E9" s="13">
        <f t="shared" si="1"/>
        <v>1</v>
      </c>
      <c r="F9" s="23">
        <v>2.0</v>
      </c>
      <c r="G9" s="24">
        <f>(6-F9)*0</f>
        <v>0</v>
      </c>
      <c r="H9" s="13">
        <f t="shared" si="3"/>
        <v>3</v>
      </c>
      <c r="I9" s="16"/>
      <c r="J9" s="25"/>
      <c r="K9" s="25"/>
      <c r="L9" s="17">
        <f t="shared" si="4"/>
        <v>0</v>
      </c>
      <c r="M9" s="26"/>
      <c r="N9" s="19">
        <f t="shared" si="5"/>
        <v>0</v>
      </c>
      <c r="O9" s="16"/>
      <c r="P9" s="19">
        <f t="shared" si="6"/>
        <v>1.5</v>
      </c>
      <c r="Q9" s="27"/>
      <c r="R9" s="27"/>
      <c r="S9" s="19">
        <f t="shared" si="7"/>
        <v>0.75</v>
      </c>
    </row>
    <row r="10" ht="12.75" customHeight="1">
      <c r="A10" s="20" t="s">
        <v>25</v>
      </c>
      <c r="B10" s="21" t="s">
        <v>26</v>
      </c>
      <c r="C10" s="22"/>
      <c r="D10" s="22">
        <v>0.7</v>
      </c>
      <c r="E10" s="13">
        <f t="shared" si="1"/>
        <v>0.7</v>
      </c>
      <c r="F10" s="23">
        <v>0.5</v>
      </c>
      <c r="G10" s="24">
        <f>(6-F10)*0.45</f>
        <v>2.475</v>
      </c>
      <c r="H10" s="13">
        <f t="shared" si="3"/>
        <v>3.675</v>
      </c>
      <c r="I10" s="16"/>
      <c r="J10" s="25"/>
      <c r="K10" s="25"/>
      <c r="L10" s="17">
        <f t="shared" si="4"/>
        <v>0</v>
      </c>
      <c r="M10" s="26"/>
      <c r="N10" s="19">
        <f t="shared" si="5"/>
        <v>0</v>
      </c>
      <c r="O10" s="16"/>
      <c r="P10" s="19">
        <f t="shared" si="6"/>
        <v>1.8375</v>
      </c>
      <c r="Q10" s="27"/>
      <c r="R10" s="27"/>
      <c r="S10" s="19">
        <f t="shared" si="7"/>
        <v>0.91875</v>
      </c>
    </row>
    <row r="11" ht="12.75" customHeight="1">
      <c r="A11" s="20" t="s">
        <v>27</v>
      </c>
      <c r="B11" s="21" t="s">
        <v>28</v>
      </c>
      <c r="C11" s="22"/>
      <c r="D11" s="22"/>
      <c r="E11" s="13">
        <f t="shared" si="1"/>
        <v>0</v>
      </c>
      <c r="F11" s="23"/>
      <c r="G11" s="24">
        <f t="shared" ref="G11:G13" si="8">(6-F11)*0</f>
        <v>0</v>
      </c>
      <c r="H11" s="13">
        <f t="shared" si="3"/>
        <v>0</v>
      </c>
      <c r="I11" s="16"/>
      <c r="J11" s="25"/>
      <c r="K11" s="25"/>
      <c r="L11" s="17">
        <f t="shared" si="4"/>
        <v>0</v>
      </c>
      <c r="M11" s="26"/>
      <c r="N11" s="19">
        <f t="shared" si="5"/>
        <v>0</v>
      </c>
      <c r="O11" s="16"/>
      <c r="P11" s="19">
        <f t="shared" si="6"/>
        <v>0</v>
      </c>
      <c r="Q11" s="27"/>
      <c r="R11" s="27"/>
      <c r="S11" s="19">
        <f t="shared" si="7"/>
        <v>0</v>
      </c>
    </row>
    <row r="12" ht="12.75" customHeight="1">
      <c r="A12" s="20" t="s">
        <v>29</v>
      </c>
      <c r="B12" s="21" t="s">
        <v>30</v>
      </c>
      <c r="C12" s="22"/>
      <c r="D12" s="22"/>
      <c r="E12" s="13">
        <f t="shared" si="1"/>
        <v>0</v>
      </c>
      <c r="F12" s="23"/>
      <c r="G12" s="24">
        <f t="shared" si="8"/>
        <v>0</v>
      </c>
      <c r="H12" s="13">
        <f t="shared" si="3"/>
        <v>0</v>
      </c>
      <c r="I12" s="16"/>
      <c r="J12" s="25"/>
      <c r="K12" s="25"/>
      <c r="L12" s="17">
        <f t="shared" si="4"/>
        <v>0</v>
      </c>
      <c r="M12" s="29"/>
      <c r="N12" s="19">
        <f t="shared" si="5"/>
        <v>0</v>
      </c>
      <c r="O12" s="16"/>
      <c r="P12" s="19">
        <f t="shared" si="6"/>
        <v>0</v>
      </c>
      <c r="Q12" s="27"/>
      <c r="R12" s="27"/>
      <c r="S12" s="19">
        <f t="shared" si="7"/>
        <v>0</v>
      </c>
    </row>
    <row r="13" ht="12.75" customHeight="1">
      <c r="A13" s="20" t="s">
        <v>31</v>
      </c>
      <c r="B13" s="21" t="s">
        <v>32</v>
      </c>
      <c r="C13" s="22"/>
      <c r="D13" s="22">
        <v>1.0</v>
      </c>
      <c r="E13" s="13">
        <f t="shared" si="1"/>
        <v>1</v>
      </c>
      <c r="F13" s="23">
        <v>3.2</v>
      </c>
      <c r="G13" s="24">
        <f t="shared" si="8"/>
        <v>0</v>
      </c>
      <c r="H13" s="13">
        <f t="shared" si="3"/>
        <v>4.2</v>
      </c>
      <c r="I13" s="16"/>
      <c r="J13" s="25"/>
      <c r="K13" s="25"/>
      <c r="L13" s="17">
        <f t="shared" si="4"/>
        <v>0</v>
      </c>
      <c r="M13" s="26"/>
      <c r="N13" s="19">
        <f t="shared" si="5"/>
        <v>0</v>
      </c>
      <c r="O13" s="16"/>
      <c r="P13" s="19">
        <f t="shared" si="6"/>
        <v>2.1</v>
      </c>
      <c r="Q13" s="27"/>
      <c r="R13" s="27"/>
      <c r="S13" s="19">
        <f t="shared" si="7"/>
        <v>1.05</v>
      </c>
    </row>
    <row r="14" ht="12.75" customHeight="1">
      <c r="A14" s="20" t="s">
        <v>33</v>
      </c>
      <c r="B14" s="21" t="s">
        <v>34</v>
      </c>
      <c r="C14" s="22"/>
      <c r="D14" s="22">
        <v>1.0</v>
      </c>
      <c r="E14" s="13">
        <f t="shared" si="1"/>
        <v>1</v>
      </c>
      <c r="F14" s="23">
        <v>4.2</v>
      </c>
      <c r="G14" s="24">
        <f>(6-F14)*0.65</f>
        <v>1.17</v>
      </c>
      <c r="H14" s="13">
        <f t="shared" si="3"/>
        <v>6.37</v>
      </c>
      <c r="I14" s="16"/>
      <c r="J14" s="25"/>
      <c r="K14" s="25"/>
      <c r="L14" s="17">
        <f t="shared" si="4"/>
        <v>0</v>
      </c>
      <c r="M14" s="29"/>
      <c r="N14" s="19">
        <f t="shared" si="5"/>
        <v>0</v>
      </c>
      <c r="O14" s="16"/>
      <c r="P14" s="19">
        <f t="shared" si="6"/>
        <v>3.185</v>
      </c>
      <c r="Q14" s="27"/>
      <c r="R14" s="27"/>
      <c r="S14" s="19">
        <f t="shared" si="7"/>
        <v>1.5925</v>
      </c>
    </row>
    <row r="15" ht="12.75" customHeight="1">
      <c r="A15" s="20" t="s">
        <v>35</v>
      </c>
      <c r="B15" s="21" t="s">
        <v>36</v>
      </c>
      <c r="C15" s="22"/>
      <c r="D15" s="22">
        <v>0.5</v>
      </c>
      <c r="E15" s="13">
        <f t="shared" si="1"/>
        <v>0.5</v>
      </c>
      <c r="F15" s="23">
        <v>0.7</v>
      </c>
      <c r="G15" s="24">
        <f>(6-F15)*0.15</f>
        <v>0.795</v>
      </c>
      <c r="H15" s="13">
        <f t="shared" si="3"/>
        <v>1.995</v>
      </c>
      <c r="I15" s="16"/>
      <c r="J15" s="25"/>
      <c r="K15" s="25"/>
      <c r="L15" s="17">
        <f t="shared" si="4"/>
        <v>0</v>
      </c>
      <c r="M15" s="26"/>
      <c r="N15" s="19">
        <f t="shared" si="5"/>
        <v>0</v>
      </c>
      <c r="O15" s="16"/>
      <c r="P15" s="19">
        <f t="shared" si="6"/>
        <v>0.9975</v>
      </c>
      <c r="Q15" s="27"/>
      <c r="R15" s="27"/>
      <c r="S15" s="19">
        <f t="shared" si="7"/>
        <v>0.49875</v>
      </c>
    </row>
    <row r="16" ht="12.75" customHeight="1">
      <c r="A16" s="20" t="s">
        <v>37</v>
      </c>
      <c r="B16" s="21" t="s">
        <v>38</v>
      </c>
      <c r="C16" s="22"/>
      <c r="D16" s="22">
        <v>1.0</v>
      </c>
      <c r="E16" s="13">
        <f t="shared" si="1"/>
        <v>1</v>
      </c>
      <c r="F16" s="23">
        <v>0.6</v>
      </c>
      <c r="G16" s="24">
        <f>(6-F16)*0.25</f>
        <v>1.35</v>
      </c>
      <c r="H16" s="13">
        <f t="shared" si="3"/>
        <v>2.95</v>
      </c>
      <c r="I16" s="16"/>
      <c r="J16" s="25"/>
      <c r="K16" s="25"/>
      <c r="L16" s="17">
        <f t="shared" si="4"/>
        <v>0</v>
      </c>
      <c r="M16" s="26"/>
      <c r="N16" s="19">
        <f t="shared" si="5"/>
        <v>0</v>
      </c>
      <c r="O16" s="16"/>
      <c r="P16" s="19">
        <f t="shared" si="6"/>
        <v>1.475</v>
      </c>
      <c r="Q16" s="27"/>
      <c r="R16" s="27"/>
      <c r="S16" s="19">
        <f t="shared" si="7"/>
        <v>0.7375</v>
      </c>
    </row>
    <row r="17" ht="12.75" customHeight="1">
      <c r="A17" s="20" t="s">
        <v>39</v>
      </c>
      <c r="B17" s="21" t="s">
        <v>40</v>
      </c>
      <c r="C17" s="22"/>
      <c r="D17" s="22">
        <v>0.3</v>
      </c>
      <c r="E17" s="13">
        <f t="shared" si="1"/>
        <v>0.3</v>
      </c>
      <c r="F17" s="23">
        <v>0.0</v>
      </c>
      <c r="G17" s="24">
        <f>(6-F17)*0</f>
        <v>0</v>
      </c>
      <c r="H17" s="13">
        <f t="shared" si="3"/>
        <v>0.3</v>
      </c>
      <c r="I17" s="16"/>
      <c r="J17" s="25"/>
      <c r="K17" s="25"/>
      <c r="L17" s="17">
        <f t="shared" si="4"/>
        <v>0</v>
      </c>
      <c r="M17" s="29"/>
      <c r="N17" s="19">
        <f t="shared" si="5"/>
        <v>0</v>
      </c>
      <c r="O17" s="16"/>
      <c r="P17" s="19">
        <f t="shared" si="6"/>
        <v>0.15</v>
      </c>
      <c r="Q17" s="27"/>
      <c r="R17" s="27"/>
      <c r="S17" s="19">
        <f t="shared" si="7"/>
        <v>0.075</v>
      </c>
    </row>
    <row r="18" ht="12.75" customHeight="1">
      <c r="A18" s="20" t="s">
        <v>41</v>
      </c>
      <c r="B18" s="21" t="s">
        <v>42</v>
      </c>
      <c r="C18" s="22"/>
      <c r="D18" s="22">
        <v>0.3</v>
      </c>
      <c r="E18" s="13">
        <f t="shared" si="1"/>
        <v>0.3</v>
      </c>
      <c r="F18" s="23"/>
      <c r="G18" s="24">
        <f>(6-F18)*0.1</f>
        <v>0.6</v>
      </c>
      <c r="H18" s="13">
        <f t="shared" si="3"/>
        <v>0.9</v>
      </c>
      <c r="I18" s="16"/>
      <c r="J18" s="25"/>
      <c r="K18" s="25"/>
      <c r="L18" s="17">
        <f t="shared" si="4"/>
        <v>0</v>
      </c>
      <c r="M18" s="26"/>
      <c r="N18" s="19">
        <f t="shared" si="5"/>
        <v>0</v>
      </c>
      <c r="O18" s="16"/>
      <c r="P18" s="19">
        <f t="shared" si="6"/>
        <v>0.45</v>
      </c>
      <c r="Q18" s="27"/>
      <c r="R18" s="27"/>
      <c r="S18" s="19">
        <f t="shared" si="7"/>
        <v>0.225</v>
      </c>
    </row>
    <row r="19" ht="12.75" customHeight="1">
      <c r="A19" s="20" t="s">
        <v>43</v>
      </c>
      <c r="B19" s="21" t="s">
        <v>44</v>
      </c>
      <c r="C19" s="22"/>
      <c r="D19" s="22">
        <v>1.0</v>
      </c>
      <c r="E19" s="13">
        <f t="shared" si="1"/>
        <v>1</v>
      </c>
      <c r="F19" s="23">
        <v>1.4</v>
      </c>
      <c r="G19" s="24">
        <f>(6-F19)*0.5</f>
        <v>2.3</v>
      </c>
      <c r="H19" s="13">
        <f t="shared" si="3"/>
        <v>4.7</v>
      </c>
      <c r="I19" s="16"/>
      <c r="J19" s="25"/>
      <c r="K19" s="25"/>
      <c r="L19" s="17">
        <f t="shared" si="4"/>
        <v>0</v>
      </c>
      <c r="M19" s="29"/>
      <c r="N19" s="19">
        <f t="shared" si="5"/>
        <v>0</v>
      </c>
      <c r="O19" s="16"/>
      <c r="P19" s="19">
        <f t="shared" si="6"/>
        <v>2.35</v>
      </c>
      <c r="Q19" s="27"/>
      <c r="R19" s="27"/>
      <c r="S19" s="19">
        <f t="shared" si="7"/>
        <v>1.175</v>
      </c>
    </row>
    <row r="20" ht="12.75" customHeight="1">
      <c r="A20" s="20" t="s">
        <v>45</v>
      </c>
      <c r="B20" s="21" t="s">
        <v>46</v>
      </c>
      <c r="C20" s="22"/>
      <c r="D20" s="22">
        <v>1.0</v>
      </c>
      <c r="E20" s="13">
        <f t="shared" si="1"/>
        <v>1</v>
      </c>
      <c r="F20" s="23">
        <v>4.5</v>
      </c>
      <c r="G20" s="24">
        <f>(6-F20)*0</f>
        <v>0</v>
      </c>
      <c r="H20" s="13">
        <f t="shared" si="3"/>
        <v>5.5</v>
      </c>
      <c r="I20" s="16"/>
      <c r="J20" s="25"/>
      <c r="K20" s="25"/>
      <c r="L20" s="17">
        <f t="shared" si="4"/>
        <v>0</v>
      </c>
      <c r="M20" s="26"/>
      <c r="N20" s="19">
        <f t="shared" si="5"/>
        <v>0</v>
      </c>
      <c r="O20" s="16"/>
      <c r="P20" s="19">
        <f t="shared" si="6"/>
        <v>2.75</v>
      </c>
      <c r="Q20" s="27"/>
      <c r="R20" s="27"/>
      <c r="S20" s="19">
        <f t="shared" si="7"/>
        <v>1.375</v>
      </c>
    </row>
    <row r="21" ht="12.75" customHeight="1">
      <c r="A21" s="20" t="s">
        <v>47</v>
      </c>
      <c r="B21" s="21" t="s">
        <v>48</v>
      </c>
      <c r="C21" s="22"/>
      <c r="D21" s="22">
        <v>1.0</v>
      </c>
      <c r="E21" s="13">
        <f t="shared" si="1"/>
        <v>1</v>
      </c>
      <c r="F21" s="23">
        <v>2.3</v>
      </c>
      <c r="G21" s="24">
        <f>(6-F21)*0.55</f>
        <v>2.035</v>
      </c>
      <c r="H21" s="13">
        <f t="shared" si="3"/>
        <v>5.335</v>
      </c>
      <c r="I21" s="16"/>
      <c r="J21" s="25"/>
      <c r="K21" s="25"/>
      <c r="L21" s="17">
        <f t="shared" si="4"/>
        <v>0</v>
      </c>
      <c r="M21" s="26"/>
      <c r="N21" s="19">
        <f t="shared" si="5"/>
        <v>0</v>
      </c>
      <c r="O21" s="16"/>
      <c r="P21" s="19">
        <f t="shared" si="6"/>
        <v>2.6675</v>
      </c>
      <c r="Q21" s="27"/>
      <c r="R21" s="27"/>
      <c r="S21" s="19">
        <f t="shared" si="7"/>
        <v>1.33375</v>
      </c>
    </row>
    <row r="22" ht="12.75" customHeight="1">
      <c r="A22" s="20" t="s">
        <v>49</v>
      </c>
      <c r="B22" s="21" t="s">
        <v>50</v>
      </c>
      <c r="C22" s="22"/>
      <c r="D22" s="22">
        <v>1.0</v>
      </c>
      <c r="E22" s="13">
        <f t="shared" si="1"/>
        <v>1</v>
      </c>
      <c r="F22" s="23">
        <v>3.8</v>
      </c>
      <c r="G22" s="24">
        <f>(6-F22)*1</f>
        <v>2.2</v>
      </c>
      <c r="H22" s="13">
        <f t="shared" si="3"/>
        <v>7</v>
      </c>
      <c r="I22" s="16"/>
      <c r="J22" s="25"/>
      <c r="K22" s="25"/>
      <c r="L22" s="17">
        <f t="shared" si="4"/>
        <v>0</v>
      </c>
      <c r="M22" s="26"/>
      <c r="N22" s="19">
        <f t="shared" si="5"/>
        <v>0</v>
      </c>
      <c r="O22" s="16"/>
      <c r="P22" s="19">
        <f t="shared" si="6"/>
        <v>3.5</v>
      </c>
      <c r="Q22" s="27"/>
      <c r="R22" s="27"/>
      <c r="S22" s="19">
        <f t="shared" si="7"/>
        <v>1.75</v>
      </c>
    </row>
    <row r="23" ht="12.75" customHeight="1">
      <c r="A23" s="20" t="s">
        <v>51</v>
      </c>
      <c r="B23" s="21" t="s">
        <v>52</v>
      </c>
      <c r="C23" s="22"/>
      <c r="D23" s="22">
        <v>1.0</v>
      </c>
      <c r="E23" s="13">
        <f t="shared" si="1"/>
        <v>1</v>
      </c>
      <c r="F23" s="23">
        <v>1.5</v>
      </c>
      <c r="G23" s="24">
        <f>(6-F23)*0.35</f>
        <v>1.575</v>
      </c>
      <c r="H23" s="13">
        <f t="shared" si="3"/>
        <v>4.075</v>
      </c>
      <c r="I23" s="16"/>
      <c r="J23" s="25"/>
      <c r="K23" s="25"/>
      <c r="L23" s="17">
        <f t="shared" si="4"/>
        <v>0</v>
      </c>
      <c r="M23" s="26"/>
      <c r="N23" s="19">
        <f t="shared" si="5"/>
        <v>0</v>
      </c>
      <c r="O23" s="16"/>
      <c r="P23" s="19">
        <f t="shared" si="6"/>
        <v>2.0375</v>
      </c>
      <c r="Q23" s="27"/>
      <c r="R23" s="27"/>
      <c r="S23" s="19">
        <f t="shared" si="7"/>
        <v>1.01875</v>
      </c>
    </row>
    <row r="24" ht="12.75" customHeight="1">
      <c r="A24" s="20" t="s">
        <v>53</v>
      </c>
      <c r="B24" s="21" t="s">
        <v>54</v>
      </c>
      <c r="C24" s="22"/>
      <c r="D24" s="22">
        <v>0.5</v>
      </c>
      <c r="E24" s="13">
        <f t="shared" si="1"/>
        <v>0.5</v>
      </c>
      <c r="F24" s="23">
        <v>0.3</v>
      </c>
      <c r="G24" s="24">
        <f>(6-F24)*0.15</f>
        <v>0.855</v>
      </c>
      <c r="H24" s="13">
        <f t="shared" si="3"/>
        <v>1.655</v>
      </c>
      <c r="I24" s="16"/>
      <c r="J24" s="25"/>
      <c r="K24" s="25"/>
      <c r="L24" s="17">
        <f t="shared" si="4"/>
        <v>0</v>
      </c>
      <c r="M24" s="26"/>
      <c r="N24" s="19">
        <f t="shared" si="5"/>
        <v>0</v>
      </c>
      <c r="O24" s="16"/>
      <c r="P24" s="19">
        <f t="shared" si="6"/>
        <v>0.8275</v>
      </c>
      <c r="Q24" s="27"/>
      <c r="R24" s="27"/>
      <c r="S24" s="19">
        <f t="shared" si="7"/>
        <v>0.41375</v>
      </c>
    </row>
    <row r="25" ht="12.75" customHeight="1">
      <c r="A25" s="20" t="s">
        <v>55</v>
      </c>
      <c r="B25" s="21" t="s">
        <v>56</v>
      </c>
      <c r="C25" s="22"/>
      <c r="D25" s="22">
        <v>0.7</v>
      </c>
      <c r="E25" s="13">
        <f t="shared" si="1"/>
        <v>0.7</v>
      </c>
      <c r="F25" s="23">
        <v>4.5</v>
      </c>
      <c r="G25" s="24">
        <f>(6-F25)*0</f>
        <v>0</v>
      </c>
      <c r="H25" s="13">
        <f t="shared" si="3"/>
        <v>5.2</v>
      </c>
      <c r="I25" s="16"/>
      <c r="J25" s="25"/>
      <c r="K25" s="25"/>
      <c r="L25" s="17">
        <f t="shared" si="4"/>
        <v>0</v>
      </c>
      <c r="M25" s="29"/>
      <c r="N25" s="19">
        <f t="shared" si="5"/>
        <v>0</v>
      </c>
      <c r="O25" s="16"/>
      <c r="P25" s="19">
        <f t="shared" si="6"/>
        <v>2.6</v>
      </c>
      <c r="Q25" s="27"/>
      <c r="R25" s="27"/>
      <c r="S25" s="19">
        <f t="shared" si="7"/>
        <v>1.3</v>
      </c>
    </row>
    <row r="26" ht="12.75" customHeight="1">
      <c r="A26" s="20" t="s">
        <v>57</v>
      </c>
      <c r="B26" s="21" t="s">
        <v>58</v>
      </c>
      <c r="C26" s="22"/>
      <c r="D26" s="22">
        <v>0.3</v>
      </c>
      <c r="E26" s="13">
        <f t="shared" si="1"/>
        <v>0.3</v>
      </c>
      <c r="F26" s="23">
        <v>0.3</v>
      </c>
      <c r="G26" s="24">
        <f>(6-F26)*0.05</f>
        <v>0.285</v>
      </c>
      <c r="H26" s="13">
        <f t="shared" si="3"/>
        <v>0.885</v>
      </c>
      <c r="I26" s="16"/>
      <c r="J26" s="25"/>
      <c r="K26" s="25"/>
      <c r="L26" s="17">
        <f t="shared" si="4"/>
        <v>0</v>
      </c>
      <c r="M26" s="26"/>
      <c r="N26" s="19">
        <f t="shared" si="5"/>
        <v>0</v>
      </c>
      <c r="O26" s="16"/>
      <c r="P26" s="19">
        <f t="shared" si="6"/>
        <v>0.4425</v>
      </c>
      <c r="Q26" s="27"/>
      <c r="R26" s="27"/>
      <c r="S26" s="19">
        <f t="shared" si="7"/>
        <v>0.22125</v>
      </c>
    </row>
    <row r="27" ht="12.75" customHeight="1">
      <c r="A27" s="20" t="s">
        <v>59</v>
      </c>
      <c r="B27" s="21" t="s">
        <v>60</v>
      </c>
      <c r="C27" s="22"/>
      <c r="D27" s="22">
        <v>0.7</v>
      </c>
      <c r="E27" s="13">
        <f t="shared" si="1"/>
        <v>0.7</v>
      </c>
      <c r="F27" s="23">
        <f>(0.1*9)/6</f>
        <v>0.15</v>
      </c>
      <c r="G27" s="24">
        <f>(9-F27)*0.1</f>
        <v>0.885</v>
      </c>
      <c r="H27" s="13">
        <f t="shared" si="3"/>
        <v>1.735</v>
      </c>
      <c r="I27" s="16"/>
      <c r="J27" s="25"/>
      <c r="K27" s="25"/>
      <c r="L27" s="17">
        <f t="shared" si="4"/>
        <v>0</v>
      </c>
      <c r="M27" s="26"/>
      <c r="N27" s="19">
        <f t="shared" si="5"/>
        <v>0</v>
      </c>
      <c r="O27" s="16"/>
      <c r="P27" s="19">
        <f t="shared" si="6"/>
        <v>0.8675</v>
      </c>
      <c r="Q27" s="27"/>
      <c r="R27" s="27"/>
      <c r="S27" s="19">
        <f t="shared" si="7"/>
        <v>0.43375</v>
      </c>
      <c r="U27" s="30" t="s">
        <v>61</v>
      </c>
    </row>
    <row r="28" ht="12.75" customHeight="1">
      <c r="A28" s="20" t="s">
        <v>62</v>
      </c>
      <c r="B28" s="21" t="s">
        <v>63</v>
      </c>
      <c r="C28" s="22"/>
      <c r="D28" s="22">
        <v>0.7</v>
      </c>
      <c r="E28" s="13">
        <f t="shared" si="1"/>
        <v>0.7</v>
      </c>
      <c r="F28" s="23">
        <v>1.8</v>
      </c>
      <c r="G28" s="24">
        <f>(6-F28)*0.3</f>
        <v>1.26</v>
      </c>
      <c r="H28" s="13">
        <f t="shared" si="3"/>
        <v>3.76</v>
      </c>
      <c r="I28" s="16"/>
      <c r="J28" s="25"/>
      <c r="K28" s="25"/>
      <c r="L28" s="17">
        <f t="shared" si="4"/>
        <v>0</v>
      </c>
      <c r="M28" s="29"/>
      <c r="N28" s="19">
        <f t="shared" si="5"/>
        <v>0</v>
      </c>
      <c r="O28" s="16"/>
      <c r="P28" s="19">
        <f t="shared" si="6"/>
        <v>1.88</v>
      </c>
      <c r="Q28" s="27"/>
      <c r="R28" s="27"/>
      <c r="S28" s="19">
        <f t="shared" si="7"/>
        <v>0.94</v>
      </c>
      <c r="U28" s="30"/>
    </row>
    <row r="29" ht="12.75" customHeight="1">
      <c r="A29" s="20" t="s">
        <v>64</v>
      </c>
      <c r="B29" s="21" t="s">
        <v>65</v>
      </c>
      <c r="C29" s="22"/>
      <c r="D29" s="22">
        <v>0.7</v>
      </c>
      <c r="E29" s="13">
        <f t="shared" si="1"/>
        <v>0.7</v>
      </c>
      <c r="F29" s="23">
        <v>1.7</v>
      </c>
      <c r="G29" s="24">
        <f>(6-F29)*0.1</f>
        <v>0.43</v>
      </c>
      <c r="H29" s="13">
        <f t="shared" si="3"/>
        <v>2.83</v>
      </c>
      <c r="I29" s="16"/>
      <c r="J29" s="25"/>
      <c r="K29" s="25"/>
      <c r="L29" s="17">
        <f t="shared" si="4"/>
        <v>0</v>
      </c>
      <c r="M29" s="26"/>
      <c r="N29" s="19">
        <f t="shared" si="5"/>
        <v>0</v>
      </c>
      <c r="O29" s="16"/>
      <c r="P29" s="19">
        <f t="shared" si="6"/>
        <v>1.415</v>
      </c>
      <c r="Q29" s="27"/>
      <c r="R29" s="27"/>
      <c r="S29" s="19">
        <f t="shared" si="7"/>
        <v>0.7075</v>
      </c>
    </row>
    <row r="30" ht="12.75" customHeight="1">
      <c r="A30" s="20" t="s">
        <v>66</v>
      </c>
      <c r="B30" s="21" t="s">
        <v>67</v>
      </c>
      <c r="C30" s="22"/>
      <c r="D30" s="22">
        <v>0.3</v>
      </c>
      <c r="E30" s="13">
        <f t="shared" si="1"/>
        <v>0.3</v>
      </c>
      <c r="F30" s="23">
        <v>0.2</v>
      </c>
      <c r="G30" s="24">
        <f t="shared" ref="G30:G31" si="9">(6-F30)*0</f>
        <v>0</v>
      </c>
      <c r="H30" s="13">
        <f t="shared" si="3"/>
        <v>0.5</v>
      </c>
      <c r="I30" s="16"/>
      <c r="J30" s="25"/>
      <c r="K30" s="25"/>
      <c r="L30" s="17">
        <f t="shared" si="4"/>
        <v>0</v>
      </c>
      <c r="M30" s="26"/>
      <c r="N30" s="19">
        <f t="shared" si="5"/>
        <v>0</v>
      </c>
      <c r="O30" s="16"/>
      <c r="P30" s="19">
        <f t="shared" si="6"/>
        <v>0.25</v>
      </c>
      <c r="Q30" s="27"/>
      <c r="R30" s="27"/>
      <c r="S30" s="19">
        <f t="shared" si="7"/>
        <v>0.125</v>
      </c>
    </row>
    <row r="31" ht="12.75" customHeight="1">
      <c r="A31" s="20" t="s">
        <v>68</v>
      </c>
      <c r="B31" s="21" t="s">
        <v>69</v>
      </c>
      <c r="C31" s="22"/>
      <c r="D31" s="22"/>
      <c r="E31" s="13">
        <f t="shared" si="1"/>
        <v>0</v>
      </c>
      <c r="F31" s="23"/>
      <c r="G31" s="24">
        <f t="shared" si="9"/>
        <v>0</v>
      </c>
      <c r="H31" s="13">
        <f t="shared" si="3"/>
        <v>0</v>
      </c>
      <c r="I31" s="16"/>
      <c r="J31" s="25"/>
      <c r="K31" s="25"/>
      <c r="L31" s="17">
        <f t="shared" si="4"/>
        <v>0</v>
      </c>
      <c r="M31" s="26"/>
      <c r="N31" s="19">
        <f t="shared" si="5"/>
        <v>0</v>
      </c>
      <c r="O31" s="16"/>
      <c r="P31" s="19">
        <f t="shared" si="6"/>
        <v>0</v>
      </c>
      <c r="Q31" s="27"/>
      <c r="R31" s="27"/>
      <c r="S31" s="19">
        <f t="shared" si="7"/>
        <v>0</v>
      </c>
    </row>
    <row r="32" ht="12.75" customHeight="1">
      <c r="A32" s="20" t="s">
        <v>70</v>
      </c>
      <c r="B32" s="21" t="s">
        <v>71</v>
      </c>
      <c r="C32" s="22"/>
      <c r="D32" s="22">
        <v>1.0</v>
      </c>
      <c r="E32" s="13">
        <f t="shared" si="1"/>
        <v>1</v>
      </c>
      <c r="F32" s="23">
        <v>4.5</v>
      </c>
      <c r="G32" s="24">
        <f>(6-F32)*1</f>
        <v>1.5</v>
      </c>
      <c r="H32" s="13">
        <f t="shared" si="3"/>
        <v>7</v>
      </c>
      <c r="I32" s="16"/>
      <c r="J32" s="25"/>
      <c r="K32" s="25"/>
      <c r="L32" s="17">
        <f t="shared" si="4"/>
        <v>0</v>
      </c>
      <c r="M32" s="26"/>
      <c r="N32" s="19">
        <f t="shared" si="5"/>
        <v>0</v>
      </c>
      <c r="O32" s="16"/>
      <c r="P32" s="19">
        <f t="shared" si="6"/>
        <v>3.5</v>
      </c>
      <c r="Q32" s="27"/>
      <c r="R32" s="27"/>
      <c r="S32" s="19">
        <f t="shared" si="7"/>
        <v>1.75</v>
      </c>
    </row>
    <row r="33" ht="12.75" customHeight="1">
      <c r="A33" s="20" t="s">
        <v>72</v>
      </c>
      <c r="B33" s="21" t="s">
        <v>73</v>
      </c>
      <c r="C33" s="22"/>
      <c r="D33" s="22">
        <v>0.5</v>
      </c>
      <c r="E33" s="13">
        <f t="shared" si="1"/>
        <v>0.5</v>
      </c>
      <c r="F33" s="23">
        <v>0.3</v>
      </c>
      <c r="G33" s="24">
        <f>(6-F33)*0.15</f>
        <v>0.855</v>
      </c>
      <c r="H33" s="13">
        <f t="shared" si="3"/>
        <v>1.655</v>
      </c>
      <c r="I33" s="16"/>
      <c r="J33" s="25"/>
      <c r="K33" s="25"/>
      <c r="L33" s="17">
        <f t="shared" si="4"/>
        <v>0</v>
      </c>
      <c r="M33" s="26"/>
      <c r="N33" s="19">
        <f t="shared" si="5"/>
        <v>0</v>
      </c>
      <c r="O33" s="16"/>
      <c r="P33" s="19">
        <f t="shared" si="6"/>
        <v>0.8275</v>
      </c>
      <c r="Q33" s="27"/>
      <c r="R33" s="27"/>
      <c r="S33" s="19">
        <f t="shared" si="7"/>
        <v>0.41375</v>
      </c>
    </row>
    <row r="34" ht="12.75" customHeight="1">
      <c r="A34" s="20" t="s">
        <v>74</v>
      </c>
      <c r="B34" s="21" t="s">
        <v>75</v>
      </c>
      <c r="C34" s="22"/>
      <c r="D34" s="22">
        <v>0.3</v>
      </c>
      <c r="E34" s="13">
        <f t="shared" si="1"/>
        <v>0.3</v>
      </c>
      <c r="F34" s="23">
        <v>0.2</v>
      </c>
      <c r="G34" s="24">
        <f>(6-F34)*0.2</f>
        <v>1.16</v>
      </c>
      <c r="H34" s="13">
        <f t="shared" si="3"/>
        <v>1.66</v>
      </c>
      <c r="I34" s="16"/>
      <c r="J34" s="25"/>
      <c r="K34" s="25"/>
      <c r="L34" s="17">
        <f t="shared" si="4"/>
        <v>0</v>
      </c>
      <c r="M34" s="26"/>
      <c r="N34" s="19">
        <f t="shared" si="5"/>
        <v>0</v>
      </c>
      <c r="O34" s="16"/>
      <c r="P34" s="19">
        <f t="shared" si="6"/>
        <v>0.83</v>
      </c>
      <c r="Q34" s="27"/>
      <c r="R34" s="27"/>
      <c r="S34" s="19">
        <f t="shared" si="7"/>
        <v>0.415</v>
      </c>
    </row>
    <row r="35" ht="12.75" customHeight="1">
      <c r="A35" s="20" t="s">
        <v>76</v>
      </c>
      <c r="B35" s="21" t="s">
        <v>77</v>
      </c>
      <c r="C35" s="22"/>
      <c r="D35" s="22">
        <v>1.0</v>
      </c>
      <c r="E35" s="13">
        <f t="shared" si="1"/>
        <v>1</v>
      </c>
      <c r="F35" s="23">
        <v>1.0</v>
      </c>
      <c r="G35" s="24">
        <f>(6-F35)*0.8</f>
        <v>4</v>
      </c>
      <c r="H35" s="13">
        <f t="shared" si="3"/>
        <v>6</v>
      </c>
      <c r="I35" s="16"/>
      <c r="J35" s="25"/>
      <c r="K35" s="25"/>
      <c r="L35" s="17">
        <f t="shared" si="4"/>
        <v>0</v>
      </c>
      <c r="M35" s="26"/>
      <c r="N35" s="19">
        <f t="shared" si="5"/>
        <v>0</v>
      </c>
      <c r="O35" s="16"/>
      <c r="P35" s="19">
        <f t="shared" si="6"/>
        <v>3</v>
      </c>
      <c r="Q35" s="27"/>
      <c r="R35" s="27"/>
      <c r="S35" s="19">
        <f t="shared" si="7"/>
        <v>1.5</v>
      </c>
    </row>
    <row r="36" ht="12.75" customHeight="1">
      <c r="A36" s="20" t="s">
        <v>78</v>
      </c>
      <c r="B36" s="21" t="s">
        <v>79</v>
      </c>
      <c r="C36" s="22"/>
      <c r="D36" s="22">
        <v>1.0</v>
      </c>
      <c r="E36" s="13">
        <f t="shared" si="1"/>
        <v>1</v>
      </c>
      <c r="F36" s="23">
        <v>0.0</v>
      </c>
      <c r="G36" s="24">
        <f>(6-F36)*0.05</f>
        <v>0.3</v>
      </c>
      <c r="H36" s="13">
        <f t="shared" si="3"/>
        <v>1.3</v>
      </c>
      <c r="I36" s="16"/>
      <c r="J36" s="25"/>
      <c r="K36" s="25"/>
      <c r="L36" s="17">
        <f t="shared" si="4"/>
        <v>0</v>
      </c>
      <c r="M36" s="26"/>
      <c r="N36" s="19">
        <f t="shared" si="5"/>
        <v>0</v>
      </c>
      <c r="O36" s="16"/>
      <c r="P36" s="19">
        <f t="shared" si="6"/>
        <v>0.65</v>
      </c>
      <c r="Q36" s="27"/>
      <c r="R36" s="27"/>
      <c r="S36" s="19">
        <f t="shared" si="7"/>
        <v>0.325</v>
      </c>
    </row>
    <row r="37" ht="12.75" customHeight="1">
      <c r="A37" s="20" t="s">
        <v>80</v>
      </c>
      <c r="B37" s="21" t="s">
        <v>81</v>
      </c>
      <c r="C37" s="22"/>
      <c r="D37" s="22">
        <v>1.0</v>
      </c>
      <c r="E37" s="13">
        <f t="shared" si="1"/>
        <v>1</v>
      </c>
      <c r="F37" s="23">
        <v>1.7</v>
      </c>
      <c r="G37" s="24">
        <f>(6-F37)*0.8</f>
        <v>3.44</v>
      </c>
      <c r="H37" s="13">
        <f t="shared" si="3"/>
        <v>6.14</v>
      </c>
      <c r="I37" s="16"/>
      <c r="J37" s="25"/>
      <c r="K37" s="25"/>
      <c r="L37" s="17">
        <f t="shared" si="4"/>
        <v>0</v>
      </c>
      <c r="M37" s="29"/>
      <c r="N37" s="19">
        <f t="shared" si="5"/>
        <v>0</v>
      </c>
      <c r="O37" s="16"/>
      <c r="P37" s="19">
        <f t="shared" si="6"/>
        <v>3.07</v>
      </c>
      <c r="Q37" s="27"/>
      <c r="R37" s="27"/>
      <c r="S37" s="19">
        <f t="shared" si="7"/>
        <v>1.535</v>
      </c>
    </row>
    <row r="38" ht="12.75" customHeight="1">
      <c r="A38" s="20" t="s">
        <v>82</v>
      </c>
      <c r="B38" s="21" t="s">
        <v>83</v>
      </c>
      <c r="C38" s="22"/>
      <c r="D38" s="22">
        <v>0.3</v>
      </c>
      <c r="E38" s="13">
        <f t="shared" si="1"/>
        <v>0.3</v>
      </c>
      <c r="F38" s="23">
        <v>0.2</v>
      </c>
      <c r="G38" s="24">
        <f>(6-F38)*0.05</f>
        <v>0.29</v>
      </c>
      <c r="H38" s="13">
        <f t="shared" si="3"/>
        <v>0.79</v>
      </c>
      <c r="I38" s="16"/>
      <c r="J38" s="25"/>
      <c r="K38" s="25"/>
      <c r="L38" s="17">
        <f t="shared" si="4"/>
        <v>0</v>
      </c>
      <c r="M38" s="26"/>
      <c r="N38" s="19">
        <f t="shared" si="5"/>
        <v>0</v>
      </c>
      <c r="O38" s="16"/>
      <c r="P38" s="19">
        <f t="shared" si="6"/>
        <v>0.395</v>
      </c>
      <c r="Q38" s="27"/>
      <c r="R38" s="27"/>
      <c r="S38" s="19">
        <f t="shared" si="7"/>
        <v>0.1975</v>
      </c>
    </row>
    <row r="39" ht="12.75" customHeight="1">
      <c r="A39" s="20" t="s">
        <v>84</v>
      </c>
      <c r="B39" s="21" t="s">
        <v>85</v>
      </c>
      <c r="C39" s="22"/>
      <c r="D39" s="22">
        <v>0.7</v>
      </c>
      <c r="E39" s="13">
        <f t="shared" si="1"/>
        <v>0.7</v>
      </c>
      <c r="F39" s="23">
        <v>1.4</v>
      </c>
      <c r="G39" s="24">
        <f>(6-F39)*0</f>
        <v>0</v>
      </c>
      <c r="H39" s="13">
        <f t="shared" si="3"/>
        <v>2.1</v>
      </c>
      <c r="I39" s="16"/>
      <c r="J39" s="25"/>
      <c r="K39" s="25"/>
      <c r="L39" s="17">
        <f t="shared" si="4"/>
        <v>0</v>
      </c>
      <c r="M39" s="29"/>
      <c r="N39" s="19">
        <f t="shared" si="5"/>
        <v>0</v>
      </c>
      <c r="O39" s="16"/>
      <c r="P39" s="19">
        <f t="shared" si="6"/>
        <v>1.05</v>
      </c>
      <c r="Q39" s="27"/>
      <c r="R39" s="27"/>
      <c r="S39" s="19">
        <f t="shared" si="7"/>
        <v>0.525</v>
      </c>
    </row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conditionalFormatting sqref="H2:H39 N2:N39 P2:P39 S2:S39">
    <cfRule type="cellIs" dxfId="0" priority="1" operator="lessThan">
      <formula>3</formula>
    </cfRule>
  </conditionalFormatting>
  <conditionalFormatting sqref="H2:H39 N2:N39 P2:P39 S2:S39">
    <cfRule type="cellIs" dxfId="1" priority="2" operator="lessThan">
      <formula>6</formula>
    </cfRule>
  </conditionalFormatting>
  <conditionalFormatting sqref="H2:H39 N2:N39 P2:P39 S2:S39">
    <cfRule type="cellIs" dxfId="2" priority="3" operator="greaterThan">
      <formula>5.99</formula>
    </cfRule>
  </conditionalFormatting>
  <printOptions/>
  <pageMargins bottom="0.7875" footer="0.0" header="0.0" left="0.511805555555555" right="0.511805555555555" top="0.78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34.13"/>
    <col customWidth="1" min="3" max="3" width="8.63"/>
    <col customWidth="1" min="4" max="5" width="9.38"/>
    <col customWidth="1" min="6" max="6" width="8.63"/>
    <col customWidth="1" min="7" max="8" width="9.38"/>
    <col customWidth="1" min="9" max="26" width="8.63"/>
  </cols>
  <sheetData>
    <row r="1" ht="12.75" customHeight="1">
      <c r="A1" s="1" t="s">
        <v>86</v>
      </c>
      <c r="B1" s="1" t="s">
        <v>0</v>
      </c>
      <c r="C1" s="31" t="s">
        <v>87</v>
      </c>
      <c r="D1" s="32"/>
      <c r="E1" s="33"/>
      <c r="F1" s="31" t="s">
        <v>5</v>
      </c>
      <c r="G1" s="32"/>
      <c r="H1" s="3"/>
    </row>
    <row r="2" ht="12.75" customHeight="1">
      <c r="A2" s="1"/>
      <c r="B2" s="1"/>
      <c r="C2" s="2" t="s">
        <v>88</v>
      </c>
      <c r="D2" s="2" t="s">
        <v>89</v>
      </c>
      <c r="E2" s="2"/>
      <c r="F2" s="2" t="s">
        <v>90</v>
      </c>
      <c r="G2" s="2" t="s">
        <v>91</v>
      </c>
      <c r="H2" s="2"/>
    </row>
    <row r="3" ht="12.75" customHeight="1">
      <c r="A3" s="11"/>
      <c r="B3" s="11" t="s">
        <v>10</v>
      </c>
      <c r="C3" s="15"/>
      <c r="D3" s="15"/>
      <c r="E3" s="34"/>
      <c r="F3" s="15"/>
      <c r="G3" s="15"/>
      <c r="H3" s="34"/>
    </row>
    <row r="4" ht="12.75" customHeight="1">
      <c r="A4" s="20"/>
      <c r="B4" s="21"/>
      <c r="C4" s="22">
        <v>2.25</v>
      </c>
      <c r="D4" s="22">
        <v>2.7</v>
      </c>
      <c r="E4" s="35">
        <f t="shared" ref="E4:E43" si="1">SUM(C4,D4)</f>
        <v>4.95</v>
      </c>
      <c r="F4" s="22"/>
      <c r="G4" s="22"/>
      <c r="H4" s="35">
        <f t="shared" ref="H4:H43" si="2">SUM(F4,G4)</f>
        <v>0</v>
      </c>
    </row>
    <row r="5" ht="12.75" customHeight="1">
      <c r="A5" s="20"/>
      <c r="B5" s="21"/>
      <c r="C5" s="22">
        <v>3.0</v>
      </c>
      <c r="D5" s="22">
        <v>3.0</v>
      </c>
      <c r="E5" s="35">
        <f t="shared" si="1"/>
        <v>6</v>
      </c>
      <c r="F5" s="22"/>
      <c r="G5" s="22"/>
      <c r="H5" s="35">
        <f t="shared" si="2"/>
        <v>0</v>
      </c>
    </row>
    <row r="6" ht="12.75" customHeight="1">
      <c r="A6" s="28"/>
      <c r="B6" s="21"/>
      <c r="C6" s="22">
        <v>2.3</v>
      </c>
      <c r="D6" s="22">
        <v>0.9</v>
      </c>
      <c r="E6" s="35">
        <f t="shared" si="1"/>
        <v>3.2</v>
      </c>
      <c r="F6" s="22"/>
      <c r="G6" s="22"/>
      <c r="H6" s="35">
        <f t="shared" si="2"/>
        <v>0</v>
      </c>
    </row>
    <row r="7" ht="12.75" customHeight="1">
      <c r="A7" s="20"/>
      <c r="B7" s="21"/>
      <c r="C7" s="22">
        <v>1.55</v>
      </c>
      <c r="D7" s="22">
        <v>1.65</v>
      </c>
      <c r="E7" s="35">
        <f t="shared" si="1"/>
        <v>3.2</v>
      </c>
      <c r="F7" s="22">
        <v>2.75</v>
      </c>
      <c r="G7" s="22">
        <v>1.95</v>
      </c>
      <c r="H7" s="36">
        <f t="shared" si="2"/>
        <v>4.7</v>
      </c>
    </row>
    <row r="8" ht="12.75" customHeight="1">
      <c r="A8" s="20"/>
      <c r="B8" s="21"/>
      <c r="C8" s="22">
        <v>1.35</v>
      </c>
      <c r="D8" s="22">
        <v>2.55</v>
      </c>
      <c r="E8" s="35">
        <f t="shared" si="1"/>
        <v>3.9</v>
      </c>
      <c r="F8" s="22">
        <v>2.75</v>
      </c>
      <c r="G8" s="22">
        <v>2.1</v>
      </c>
      <c r="H8" s="36">
        <f t="shared" si="2"/>
        <v>4.85</v>
      </c>
    </row>
    <row r="9" ht="12.75" customHeight="1">
      <c r="A9" s="20"/>
      <c r="B9" s="21"/>
      <c r="C9" s="22">
        <v>3.0</v>
      </c>
      <c r="D9" s="22">
        <v>1.2</v>
      </c>
      <c r="E9" s="35">
        <f t="shared" si="1"/>
        <v>4.2</v>
      </c>
      <c r="F9" s="22"/>
      <c r="G9" s="22"/>
      <c r="H9" s="35">
        <f t="shared" si="2"/>
        <v>0</v>
      </c>
    </row>
    <row r="10" ht="12.75" customHeight="1">
      <c r="A10" s="20"/>
      <c r="B10" s="21"/>
      <c r="C10" s="22">
        <v>2.0</v>
      </c>
      <c r="D10" s="22">
        <v>0.0</v>
      </c>
      <c r="E10" s="35">
        <f t="shared" si="1"/>
        <v>2</v>
      </c>
      <c r="F10" s="22">
        <v>2.75</v>
      </c>
      <c r="G10" s="22">
        <v>0.0</v>
      </c>
      <c r="H10" s="36">
        <f t="shared" si="2"/>
        <v>2.75</v>
      </c>
    </row>
    <row r="11" ht="12.75" customHeight="1">
      <c r="A11" s="20"/>
      <c r="B11" s="21"/>
      <c r="C11" s="22">
        <v>3.0</v>
      </c>
      <c r="D11" s="22">
        <v>1.35</v>
      </c>
      <c r="E11" s="35">
        <f t="shared" si="1"/>
        <v>4.35</v>
      </c>
      <c r="F11" s="22"/>
      <c r="G11" s="22"/>
      <c r="H11" s="35">
        <f t="shared" si="2"/>
        <v>0</v>
      </c>
    </row>
    <row r="12" ht="12.75" customHeight="1">
      <c r="A12" s="20"/>
      <c r="B12" s="21"/>
      <c r="C12" s="22">
        <v>2.75</v>
      </c>
      <c r="D12" s="22">
        <v>1.5</v>
      </c>
      <c r="E12" s="35">
        <f t="shared" si="1"/>
        <v>4.25</v>
      </c>
      <c r="F12" s="22"/>
      <c r="G12" s="22"/>
      <c r="H12" s="35">
        <f t="shared" si="2"/>
        <v>0</v>
      </c>
    </row>
    <row r="13" ht="12.75" customHeight="1">
      <c r="A13" s="20"/>
      <c r="B13" s="21"/>
      <c r="C13" s="22">
        <v>2.25</v>
      </c>
      <c r="D13" s="22">
        <v>2.7</v>
      </c>
      <c r="E13" s="35">
        <f t="shared" si="1"/>
        <v>4.95</v>
      </c>
      <c r="F13" s="22">
        <v>2.35</v>
      </c>
      <c r="G13" s="22">
        <v>2.6</v>
      </c>
      <c r="H13" s="35">
        <f t="shared" si="2"/>
        <v>4.95</v>
      </c>
    </row>
    <row r="14" ht="12.75" customHeight="1">
      <c r="A14" s="20"/>
      <c r="B14" s="21"/>
      <c r="C14" s="22">
        <v>3.0</v>
      </c>
      <c r="D14" s="22">
        <v>1.95</v>
      </c>
      <c r="E14" s="35">
        <f t="shared" si="1"/>
        <v>4.95</v>
      </c>
      <c r="F14" s="22"/>
      <c r="G14" s="22"/>
      <c r="H14" s="35">
        <f t="shared" si="2"/>
        <v>0</v>
      </c>
    </row>
    <row r="15" ht="12.75" customHeight="1">
      <c r="A15" s="20"/>
      <c r="B15" s="21"/>
      <c r="C15" s="22">
        <v>2.8</v>
      </c>
      <c r="D15" s="22">
        <v>0.9</v>
      </c>
      <c r="E15" s="35">
        <f t="shared" si="1"/>
        <v>3.7</v>
      </c>
      <c r="F15" s="22">
        <v>1.3</v>
      </c>
      <c r="G15" s="22">
        <v>1.7</v>
      </c>
      <c r="H15" s="35">
        <f t="shared" si="2"/>
        <v>3</v>
      </c>
    </row>
    <row r="16" ht="12.75" customHeight="1">
      <c r="A16" s="20"/>
      <c r="B16" s="21"/>
      <c r="C16" s="22">
        <v>3.0</v>
      </c>
      <c r="D16" s="22">
        <v>2.7</v>
      </c>
      <c r="E16" s="35">
        <f t="shared" si="1"/>
        <v>5.7</v>
      </c>
      <c r="F16" s="22"/>
      <c r="G16" s="22"/>
      <c r="H16" s="35">
        <f t="shared" si="2"/>
        <v>0</v>
      </c>
    </row>
    <row r="17" ht="12.75" customHeight="1">
      <c r="A17" s="20"/>
      <c r="B17" s="21"/>
      <c r="C17" s="22">
        <v>3.0</v>
      </c>
      <c r="D17" s="22">
        <v>2.7</v>
      </c>
      <c r="E17" s="35">
        <f t="shared" si="1"/>
        <v>5.7</v>
      </c>
      <c r="F17" s="22"/>
      <c r="G17" s="22"/>
      <c r="H17" s="35">
        <f t="shared" si="2"/>
        <v>0</v>
      </c>
    </row>
    <row r="18" ht="12.75" customHeight="1">
      <c r="A18" s="20"/>
      <c r="B18" s="21"/>
      <c r="C18" s="22">
        <v>0.0</v>
      </c>
      <c r="D18" s="22">
        <v>0.0</v>
      </c>
      <c r="E18" s="35">
        <f t="shared" si="1"/>
        <v>0</v>
      </c>
      <c r="F18" s="22">
        <v>2.7</v>
      </c>
      <c r="G18" s="22">
        <v>0.0</v>
      </c>
      <c r="H18" s="36">
        <f t="shared" si="2"/>
        <v>2.7</v>
      </c>
    </row>
    <row r="19" ht="12.75" customHeight="1">
      <c r="A19" s="20"/>
      <c r="B19" s="21"/>
      <c r="C19" s="22">
        <v>2.25</v>
      </c>
      <c r="D19" s="22">
        <v>1.65</v>
      </c>
      <c r="E19" s="35">
        <f t="shared" si="1"/>
        <v>3.9</v>
      </c>
      <c r="F19" s="22"/>
      <c r="G19" s="22"/>
      <c r="H19" s="35">
        <f t="shared" si="2"/>
        <v>0</v>
      </c>
    </row>
    <row r="20" ht="12.75" customHeight="1">
      <c r="A20" s="20"/>
      <c r="B20" s="21"/>
      <c r="C20" s="22">
        <v>1.6</v>
      </c>
      <c r="D20" s="22">
        <v>2.4</v>
      </c>
      <c r="E20" s="35">
        <f t="shared" si="1"/>
        <v>4</v>
      </c>
      <c r="F20" s="22"/>
      <c r="G20" s="22"/>
      <c r="H20" s="35">
        <f t="shared" si="2"/>
        <v>0</v>
      </c>
    </row>
    <row r="21" ht="12.75" customHeight="1">
      <c r="A21" s="20"/>
      <c r="B21" s="21"/>
      <c r="C21" s="22">
        <v>2.8</v>
      </c>
      <c r="D21" s="22">
        <v>1.35</v>
      </c>
      <c r="E21" s="35">
        <f t="shared" si="1"/>
        <v>4.15</v>
      </c>
      <c r="F21" s="22">
        <v>2.5</v>
      </c>
      <c r="G21" s="22">
        <v>0.0</v>
      </c>
      <c r="H21" s="35">
        <f t="shared" si="2"/>
        <v>2.5</v>
      </c>
    </row>
    <row r="22" ht="12.75" customHeight="1">
      <c r="A22" s="20"/>
      <c r="B22" s="21"/>
      <c r="C22" s="22">
        <v>3.0</v>
      </c>
      <c r="D22" s="22">
        <v>2.1</v>
      </c>
      <c r="E22" s="35">
        <f t="shared" si="1"/>
        <v>5.1</v>
      </c>
      <c r="F22" s="22"/>
      <c r="G22" s="22"/>
      <c r="H22" s="35">
        <f t="shared" si="2"/>
        <v>0</v>
      </c>
    </row>
    <row r="23" ht="12.75" customHeight="1">
      <c r="A23" s="20"/>
      <c r="B23" s="21"/>
      <c r="C23" s="22">
        <v>2.2</v>
      </c>
      <c r="D23" s="22">
        <v>2.7</v>
      </c>
      <c r="E23" s="35">
        <f t="shared" si="1"/>
        <v>4.9</v>
      </c>
      <c r="F23" s="22"/>
      <c r="G23" s="22"/>
      <c r="H23" s="35">
        <f t="shared" si="2"/>
        <v>0</v>
      </c>
    </row>
    <row r="24" ht="12.75" customHeight="1">
      <c r="A24" s="20"/>
      <c r="B24" s="21"/>
      <c r="C24" s="22">
        <v>2.3</v>
      </c>
      <c r="D24" s="22">
        <v>0.3</v>
      </c>
      <c r="E24" s="35">
        <f t="shared" si="1"/>
        <v>2.6</v>
      </c>
      <c r="F24" s="22">
        <v>2.35</v>
      </c>
      <c r="G24" s="22">
        <v>0.0</v>
      </c>
      <c r="H24" s="35">
        <f t="shared" si="2"/>
        <v>2.35</v>
      </c>
    </row>
    <row r="25" ht="12.75" customHeight="1">
      <c r="A25" s="20"/>
      <c r="B25" s="21"/>
      <c r="C25" s="22">
        <v>2.1</v>
      </c>
      <c r="D25" s="22">
        <v>2.4</v>
      </c>
      <c r="E25" s="35">
        <f t="shared" si="1"/>
        <v>4.5</v>
      </c>
      <c r="F25" s="22"/>
      <c r="G25" s="22"/>
      <c r="H25" s="35">
        <f t="shared" si="2"/>
        <v>0</v>
      </c>
    </row>
    <row r="26" ht="12.75" customHeight="1">
      <c r="A26" s="20"/>
      <c r="B26" s="21"/>
      <c r="C26" s="22">
        <v>2.25</v>
      </c>
      <c r="D26" s="22">
        <v>2.1</v>
      </c>
      <c r="E26" s="35">
        <f t="shared" si="1"/>
        <v>4.35</v>
      </c>
      <c r="F26" s="22">
        <v>2.5</v>
      </c>
      <c r="G26" s="22">
        <v>0.0</v>
      </c>
      <c r="H26" s="35">
        <f t="shared" si="2"/>
        <v>2.5</v>
      </c>
    </row>
    <row r="27" ht="12.75" customHeight="1">
      <c r="A27" s="20"/>
      <c r="B27" s="21"/>
      <c r="C27" s="22">
        <v>3.0</v>
      </c>
      <c r="D27" s="22">
        <v>3.0</v>
      </c>
      <c r="E27" s="35">
        <f t="shared" si="1"/>
        <v>6</v>
      </c>
      <c r="F27" s="22"/>
      <c r="G27" s="22"/>
      <c r="H27" s="35">
        <f t="shared" si="2"/>
        <v>0</v>
      </c>
    </row>
    <row r="28" ht="12.75" customHeight="1">
      <c r="A28" s="20"/>
      <c r="B28" s="21"/>
      <c r="C28" s="22">
        <v>3.0</v>
      </c>
      <c r="D28" s="22">
        <v>2.25</v>
      </c>
      <c r="E28" s="35">
        <f t="shared" si="1"/>
        <v>5.25</v>
      </c>
      <c r="F28" s="22"/>
      <c r="G28" s="22"/>
      <c r="H28" s="35">
        <f t="shared" si="2"/>
        <v>0</v>
      </c>
    </row>
    <row r="29" ht="12.75" customHeight="1">
      <c r="A29" s="20"/>
      <c r="B29" s="21"/>
      <c r="C29" s="22">
        <v>3.0</v>
      </c>
      <c r="D29" s="22">
        <v>2.55</v>
      </c>
      <c r="E29" s="35">
        <f t="shared" si="1"/>
        <v>5.55</v>
      </c>
      <c r="F29" s="22"/>
      <c r="G29" s="22"/>
      <c r="H29" s="35">
        <f t="shared" si="2"/>
        <v>0</v>
      </c>
    </row>
    <row r="30" ht="12.75" customHeight="1">
      <c r="A30" s="20"/>
      <c r="B30" s="21"/>
      <c r="C30" s="22">
        <v>2.15</v>
      </c>
      <c r="D30" s="22">
        <v>1.5</v>
      </c>
      <c r="E30" s="35">
        <f t="shared" si="1"/>
        <v>3.65</v>
      </c>
      <c r="F30" s="22"/>
      <c r="G30" s="22"/>
      <c r="H30" s="35">
        <f t="shared" si="2"/>
        <v>0</v>
      </c>
    </row>
    <row r="31" ht="12.75" customHeight="1">
      <c r="A31" s="20"/>
      <c r="B31" s="21"/>
      <c r="C31" s="22">
        <v>2.1</v>
      </c>
      <c r="D31" s="22">
        <v>2.4</v>
      </c>
      <c r="E31" s="35">
        <f t="shared" si="1"/>
        <v>4.5</v>
      </c>
      <c r="F31" s="22">
        <v>2.15</v>
      </c>
      <c r="G31" s="22">
        <v>0.75</v>
      </c>
      <c r="H31" s="35">
        <f t="shared" si="2"/>
        <v>2.9</v>
      </c>
    </row>
    <row r="32" ht="12.75" customHeight="1">
      <c r="A32" s="20"/>
      <c r="B32" s="21"/>
      <c r="C32" s="22">
        <v>3.0</v>
      </c>
      <c r="D32" s="22">
        <v>3.0</v>
      </c>
      <c r="E32" s="35">
        <f t="shared" si="1"/>
        <v>6</v>
      </c>
      <c r="F32" s="22"/>
      <c r="G32" s="22"/>
      <c r="H32" s="35">
        <f t="shared" si="2"/>
        <v>0</v>
      </c>
    </row>
    <row r="33" ht="12.75" customHeight="1">
      <c r="A33" s="20"/>
      <c r="B33" s="21"/>
      <c r="C33" s="22">
        <v>2.6</v>
      </c>
      <c r="D33" s="22">
        <v>0.6</v>
      </c>
      <c r="E33" s="35">
        <f t="shared" si="1"/>
        <v>3.2</v>
      </c>
      <c r="F33" s="22"/>
      <c r="G33" s="22"/>
      <c r="H33" s="35">
        <f t="shared" si="2"/>
        <v>0</v>
      </c>
    </row>
    <row r="34" ht="12.75" customHeight="1">
      <c r="A34" s="20"/>
      <c r="B34" s="21"/>
      <c r="C34" s="22">
        <v>2.25</v>
      </c>
      <c r="D34" s="22">
        <v>1.5</v>
      </c>
      <c r="E34" s="35">
        <f t="shared" si="1"/>
        <v>3.75</v>
      </c>
      <c r="F34" s="22">
        <v>2.08</v>
      </c>
      <c r="G34" s="22">
        <v>0.0</v>
      </c>
      <c r="H34" s="35">
        <f t="shared" si="2"/>
        <v>2.08</v>
      </c>
    </row>
    <row r="35" ht="12.75" customHeight="1">
      <c r="A35" s="20"/>
      <c r="B35" s="21"/>
      <c r="C35" s="22">
        <v>3.0</v>
      </c>
      <c r="D35" s="22">
        <v>3.0</v>
      </c>
      <c r="E35" s="35">
        <f t="shared" si="1"/>
        <v>6</v>
      </c>
      <c r="F35" s="22"/>
      <c r="G35" s="22"/>
      <c r="H35" s="35">
        <f t="shared" si="2"/>
        <v>0</v>
      </c>
    </row>
    <row r="36" ht="12.75" customHeight="1">
      <c r="A36" s="20"/>
      <c r="B36" s="21"/>
      <c r="C36" s="22">
        <v>2.1</v>
      </c>
      <c r="D36" s="22">
        <v>1.05</v>
      </c>
      <c r="E36" s="35">
        <f t="shared" si="1"/>
        <v>3.15</v>
      </c>
      <c r="F36" s="22">
        <v>1.75</v>
      </c>
      <c r="G36" s="22">
        <v>0.0</v>
      </c>
      <c r="H36" s="35">
        <f t="shared" si="2"/>
        <v>1.75</v>
      </c>
    </row>
    <row r="37" ht="12.75" customHeight="1">
      <c r="A37" s="20"/>
      <c r="B37" s="21"/>
      <c r="C37" s="22">
        <v>3.0</v>
      </c>
      <c r="D37" s="22">
        <v>0.6</v>
      </c>
      <c r="E37" s="35">
        <f t="shared" si="1"/>
        <v>3.6</v>
      </c>
      <c r="F37" s="22">
        <v>2.0</v>
      </c>
      <c r="G37" s="22">
        <v>0.6</v>
      </c>
      <c r="H37" s="35">
        <f t="shared" si="2"/>
        <v>2.6</v>
      </c>
    </row>
    <row r="38" ht="12.75" customHeight="1">
      <c r="A38" s="20"/>
      <c r="B38" s="21"/>
      <c r="C38" s="22">
        <v>3.0</v>
      </c>
      <c r="D38" s="22">
        <v>2.25</v>
      </c>
      <c r="E38" s="35">
        <f t="shared" si="1"/>
        <v>5.25</v>
      </c>
      <c r="F38" s="22"/>
      <c r="G38" s="22"/>
      <c r="H38" s="35">
        <f t="shared" si="2"/>
        <v>0</v>
      </c>
    </row>
    <row r="39" ht="12.75" customHeight="1">
      <c r="A39" s="20"/>
      <c r="B39" s="21"/>
      <c r="C39" s="22">
        <v>2.65</v>
      </c>
      <c r="D39" s="22">
        <v>3.0</v>
      </c>
      <c r="E39" s="35">
        <f t="shared" si="1"/>
        <v>5.65</v>
      </c>
      <c r="F39" s="22"/>
      <c r="G39" s="22"/>
      <c r="H39" s="35">
        <f t="shared" si="2"/>
        <v>0</v>
      </c>
    </row>
    <row r="40" ht="12.75" customHeight="1">
      <c r="A40" s="20"/>
      <c r="B40" s="21"/>
      <c r="C40" s="22">
        <v>3.0</v>
      </c>
      <c r="D40" s="22">
        <v>2.55</v>
      </c>
      <c r="E40" s="35">
        <f t="shared" si="1"/>
        <v>5.55</v>
      </c>
      <c r="F40" s="22"/>
      <c r="G40" s="22"/>
      <c r="H40" s="35">
        <f t="shared" si="2"/>
        <v>0</v>
      </c>
    </row>
    <row r="41" ht="12.75" customHeight="1">
      <c r="A41" s="20"/>
      <c r="B41" s="21"/>
      <c r="C41" s="22">
        <v>3.0</v>
      </c>
      <c r="D41" s="22">
        <v>3.0</v>
      </c>
      <c r="E41" s="35">
        <f t="shared" si="1"/>
        <v>6</v>
      </c>
      <c r="F41" s="22"/>
      <c r="G41" s="22"/>
      <c r="H41" s="35">
        <f t="shared" si="2"/>
        <v>0</v>
      </c>
    </row>
    <row r="42" ht="12.75" customHeight="1">
      <c r="A42" s="20"/>
      <c r="B42" s="21"/>
      <c r="C42" s="22">
        <v>2.75</v>
      </c>
      <c r="D42" s="22">
        <v>2.1</v>
      </c>
      <c r="E42" s="35">
        <f t="shared" si="1"/>
        <v>4.85</v>
      </c>
      <c r="F42" s="22"/>
      <c r="G42" s="22"/>
      <c r="H42" s="35">
        <f t="shared" si="2"/>
        <v>0</v>
      </c>
    </row>
    <row r="43" ht="12.75" customHeight="1">
      <c r="A43" s="20"/>
      <c r="B43" s="21"/>
      <c r="C43" s="22">
        <v>2.45</v>
      </c>
      <c r="D43" s="22">
        <v>1.95</v>
      </c>
      <c r="E43" s="35">
        <f t="shared" si="1"/>
        <v>4.4</v>
      </c>
      <c r="F43" s="22"/>
      <c r="G43" s="22"/>
      <c r="H43" s="35">
        <f t="shared" si="2"/>
        <v>0</v>
      </c>
    </row>
    <row r="44" ht="12.75" customHeight="1">
      <c r="A44" s="20"/>
      <c r="B44" s="21"/>
      <c r="C44" s="22"/>
      <c r="D44" s="22"/>
      <c r="E44" s="22"/>
      <c r="F44" s="22"/>
      <c r="G44" s="22"/>
      <c r="H44" s="22"/>
    </row>
    <row r="45" ht="12.75" customHeight="1">
      <c r="A45" s="20"/>
      <c r="B45" s="21"/>
      <c r="C45" s="22"/>
      <c r="D45" s="22"/>
      <c r="E45" s="22"/>
      <c r="F45" s="22"/>
      <c r="G45" s="22"/>
      <c r="H45" s="22"/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C1:D1"/>
    <mergeCell ref="F1:G1"/>
  </mergeCells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0"/>
    <col customWidth="1" min="2" max="2" width="10.75"/>
    <col customWidth="1" min="3" max="3" width="35.0"/>
    <col customWidth="1" min="4" max="26" width="8.63"/>
  </cols>
  <sheetData>
    <row r="1" ht="12.75" customHeight="1">
      <c r="A1" s="30" t="s">
        <v>92</v>
      </c>
      <c r="B1" s="30" t="s">
        <v>93</v>
      </c>
      <c r="C1" s="30" t="s">
        <v>0</v>
      </c>
    </row>
    <row r="2" ht="12.75" customHeight="1">
      <c r="A2" s="30" t="s">
        <v>94</v>
      </c>
      <c r="B2" s="30" t="s">
        <v>11</v>
      </c>
      <c r="C2" s="30" t="s">
        <v>12</v>
      </c>
    </row>
    <row r="3" ht="12.75" customHeight="1">
      <c r="A3" s="30" t="s">
        <v>95</v>
      </c>
      <c r="B3" s="30" t="s">
        <v>13</v>
      </c>
      <c r="C3" s="30" t="s">
        <v>14</v>
      </c>
    </row>
    <row r="4" ht="12.75" customHeight="1">
      <c r="A4" s="30" t="s">
        <v>96</v>
      </c>
      <c r="B4" s="30" t="s">
        <v>15</v>
      </c>
      <c r="C4" s="30" t="s">
        <v>16</v>
      </c>
    </row>
    <row r="5" ht="12.75" customHeight="1">
      <c r="A5" s="30" t="s">
        <v>97</v>
      </c>
      <c r="B5" s="30" t="s">
        <v>17</v>
      </c>
      <c r="C5" s="30" t="s">
        <v>18</v>
      </c>
    </row>
    <row r="6" ht="12.75" customHeight="1">
      <c r="A6" s="30" t="s">
        <v>98</v>
      </c>
      <c r="B6" s="30" t="s">
        <v>19</v>
      </c>
      <c r="C6" s="30" t="s">
        <v>20</v>
      </c>
    </row>
    <row r="7" ht="12.75" customHeight="1">
      <c r="A7" s="30" t="s">
        <v>99</v>
      </c>
      <c r="B7" s="30" t="s">
        <v>21</v>
      </c>
      <c r="C7" s="30" t="s">
        <v>22</v>
      </c>
    </row>
    <row r="8" ht="12.75" customHeight="1">
      <c r="A8" s="30" t="s">
        <v>100</v>
      </c>
      <c r="B8" s="30" t="s">
        <v>23</v>
      </c>
      <c r="C8" s="30" t="s">
        <v>24</v>
      </c>
    </row>
    <row r="9" ht="12.75" customHeight="1">
      <c r="A9" s="30" t="s">
        <v>101</v>
      </c>
      <c r="B9" s="30" t="s">
        <v>25</v>
      </c>
      <c r="C9" s="30" t="s">
        <v>26</v>
      </c>
    </row>
    <row r="10" ht="12.75" customHeight="1">
      <c r="A10" s="30" t="s">
        <v>102</v>
      </c>
      <c r="B10" s="30" t="s">
        <v>27</v>
      </c>
      <c r="C10" s="30" t="s">
        <v>28</v>
      </c>
    </row>
    <row r="11" ht="12.75" customHeight="1">
      <c r="A11" s="30" t="s">
        <v>103</v>
      </c>
      <c r="B11" s="30" t="s">
        <v>29</v>
      </c>
      <c r="C11" s="30" t="s">
        <v>30</v>
      </c>
    </row>
    <row r="12" ht="12.75" customHeight="1">
      <c r="A12" s="30" t="s">
        <v>104</v>
      </c>
      <c r="B12" s="30" t="s">
        <v>31</v>
      </c>
      <c r="C12" s="30" t="s">
        <v>32</v>
      </c>
    </row>
    <row r="13" ht="12.75" customHeight="1">
      <c r="A13" s="30" t="s">
        <v>105</v>
      </c>
      <c r="B13" s="30" t="s">
        <v>33</v>
      </c>
      <c r="C13" s="30" t="s">
        <v>34</v>
      </c>
    </row>
    <row r="14" ht="12.75" customHeight="1">
      <c r="A14" s="30" t="s">
        <v>106</v>
      </c>
      <c r="B14" s="30" t="s">
        <v>35</v>
      </c>
      <c r="C14" s="30" t="s">
        <v>36</v>
      </c>
    </row>
    <row r="15" ht="12.75" customHeight="1">
      <c r="A15" s="30" t="s">
        <v>107</v>
      </c>
      <c r="B15" s="30" t="s">
        <v>37</v>
      </c>
      <c r="C15" s="30" t="s">
        <v>38</v>
      </c>
    </row>
    <row r="16" ht="12.75" customHeight="1">
      <c r="A16" s="30" t="s">
        <v>108</v>
      </c>
      <c r="B16" s="30" t="s">
        <v>39</v>
      </c>
      <c r="C16" s="30" t="s">
        <v>40</v>
      </c>
    </row>
    <row r="17" ht="12.75" customHeight="1">
      <c r="A17" s="30" t="s">
        <v>109</v>
      </c>
      <c r="B17" s="30" t="s">
        <v>41</v>
      </c>
      <c r="C17" s="30" t="s">
        <v>42</v>
      </c>
    </row>
    <row r="18" ht="12.75" customHeight="1">
      <c r="A18" s="30" t="s">
        <v>110</v>
      </c>
      <c r="B18" s="30" t="s">
        <v>43</v>
      </c>
      <c r="C18" s="30" t="s">
        <v>44</v>
      </c>
    </row>
    <row r="19" ht="12.75" customHeight="1">
      <c r="A19" s="30" t="s">
        <v>111</v>
      </c>
      <c r="B19" s="30" t="s">
        <v>45</v>
      </c>
      <c r="C19" s="30" t="s">
        <v>46</v>
      </c>
    </row>
    <row r="20" ht="12.75" customHeight="1">
      <c r="A20" s="30" t="s">
        <v>112</v>
      </c>
      <c r="B20" s="30" t="s">
        <v>47</v>
      </c>
      <c r="C20" s="30" t="s">
        <v>48</v>
      </c>
    </row>
    <row r="21" ht="12.75" customHeight="1">
      <c r="A21" s="30" t="s">
        <v>113</v>
      </c>
      <c r="B21" s="30" t="s">
        <v>49</v>
      </c>
      <c r="C21" s="30" t="s">
        <v>50</v>
      </c>
    </row>
    <row r="22" ht="12.75" customHeight="1">
      <c r="A22" s="30" t="s">
        <v>114</v>
      </c>
      <c r="B22" s="30" t="s">
        <v>51</v>
      </c>
      <c r="C22" s="30" t="s">
        <v>52</v>
      </c>
    </row>
    <row r="23" ht="12.75" customHeight="1">
      <c r="A23" s="30" t="s">
        <v>115</v>
      </c>
      <c r="B23" s="30" t="s">
        <v>53</v>
      </c>
      <c r="C23" s="30" t="s">
        <v>54</v>
      </c>
    </row>
    <row r="24" ht="12.75" customHeight="1">
      <c r="A24" s="30" t="s">
        <v>116</v>
      </c>
      <c r="B24" s="30" t="s">
        <v>55</v>
      </c>
      <c r="C24" s="30" t="s">
        <v>56</v>
      </c>
    </row>
    <row r="25" ht="12.75" customHeight="1">
      <c r="A25" s="30" t="s">
        <v>117</v>
      </c>
      <c r="B25" s="30" t="s">
        <v>57</v>
      </c>
      <c r="C25" s="30" t="s">
        <v>58</v>
      </c>
    </row>
    <row r="26" ht="12.75" customHeight="1">
      <c r="A26" s="30" t="s">
        <v>118</v>
      </c>
      <c r="B26" s="30" t="s">
        <v>59</v>
      </c>
      <c r="C26" s="30" t="s">
        <v>60</v>
      </c>
    </row>
    <row r="27" ht="12.75" customHeight="1">
      <c r="A27" s="30" t="s">
        <v>119</v>
      </c>
      <c r="B27" s="30" t="s">
        <v>62</v>
      </c>
      <c r="C27" s="30" t="s">
        <v>63</v>
      </c>
    </row>
    <row r="28" ht="12.75" customHeight="1">
      <c r="A28" s="30" t="s">
        <v>120</v>
      </c>
      <c r="B28" s="30" t="s">
        <v>64</v>
      </c>
      <c r="C28" s="30" t="s">
        <v>65</v>
      </c>
    </row>
    <row r="29" ht="12.75" customHeight="1">
      <c r="A29" s="30" t="s">
        <v>121</v>
      </c>
      <c r="B29" s="30" t="s">
        <v>66</v>
      </c>
      <c r="C29" s="30" t="s">
        <v>67</v>
      </c>
    </row>
    <row r="30" ht="12.75" customHeight="1">
      <c r="A30" s="30" t="s">
        <v>122</v>
      </c>
      <c r="B30" s="30" t="s">
        <v>68</v>
      </c>
      <c r="C30" s="30" t="s">
        <v>69</v>
      </c>
    </row>
    <row r="31" ht="12.75" customHeight="1">
      <c r="A31" s="30" t="s">
        <v>123</v>
      </c>
      <c r="B31" s="30" t="s">
        <v>70</v>
      </c>
      <c r="C31" s="30" t="s">
        <v>71</v>
      </c>
    </row>
    <row r="32" ht="12.75" customHeight="1">
      <c r="A32" s="30" t="s">
        <v>124</v>
      </c>
      <c r="B32" s="30" t="s">
        <v>72</v>
      </c>
      <c r="C32" s="30" t="s">
        <v>73</v>
      </c>
    </row>
    <row r="33" ht="12.75" customHeight="1">
      <c r="A33" s="30" t="s">
        <v>125</v>
      </c>
      <c r="B33" s="30" t="s">
        <v>74</v>
      </c>
      <c r="C33" s="30" t="s">
        <v>75</v>
      </c>
    </row>
    <row r="34" ht="12.75" customHeight="1">
      <c r="A34" s="30" t="s">
        <v>126</v>
      </c>
      <c r="B34" s="30" t="s">
        <v>76</v>
      </c>
      <c r="C34" s="30" t="s">
        <v>77</v>
      </c>
    </row>
    <row r="35" ht="12.75" customHeight="1">
      <c r="A35" s="30" t="s">
        <v>127</v>
      </c>
      <c r="B35" s="30" t="s">
        <v>78</v>
      </c>
      <c r="C35" s="30" t="s">
        <v>79</v>
      </c>
    </row>
    <row r="36" ht="12.75" customHeight="1">
      <c r="A36" s="30" t="s">
        <v>128</v>
      </c>
      <c r="B36" s="30" t="s">
        <v>80</v>
      </c>
      <c r="C36" s="30" t="s">
        <v>81</v>
      </c>
    </row>
    <row r="37" ht="12.75" customHeight="1">
      <c r="A37" s="30" t="s">
        <v>129</v>
      </c>
      <c r="B37" s="30" t="s">
        <v>82</v>
      </c>
      <c r="C37" s="30" t="s">
        <v>83</v>
      </c>
    </row>
    <row r="38" ht="12.75" customHeight="1">
      <c r="A38" s="30" t="s">
        <v>130</v>
      </c>
      <c r="B38" s="30" t="s">
        <v>84</v>
      </c>
      <c r="C38" s="30" t="s">
        <v>85</v>
      </c>
    </row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2021-05-24T22:53:57Z</dcterms:created>
  <dc:creator>windows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