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.fernandes\Desktop\"/>
    </mc:Choice>
  </mc:AlternateContent>
  <xr:revisionPtr revIDLastSave="0" documentId="13_ncr:1_{240699A9-85BD-4B11-8E22-A9B2D149A244}" xr6:coauthVersionLast="47" xr6:coauthVersionMax="47" xr10:uidLastSave="{00000000-0000-0000-0000-000000000000}"/>
  <bookViews>
    <workbookView xWindow="-108" yWindow="-108" windowWidth="23256" windowHeight="12456" xr2:uid="{EAB55EEF-8922-46B5-A2A6-DBDAC541283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0" i="1"/>
  <c r="E10" i="1"/>
  <c r="P11" i="1"/>
  <c r="G9" i="1"/>
  <c r="O13" i="1" l="1"/>
  <c r="G12" i="1"/>
  <c r="G11" i="1"/>
  <c r="G10" i="1"/>
  <c r="Q10" i="1" s="1"/>
  <c r="Q12" i="1"/>
  <c r="Q11" i="1"/>
  <c r="M12" i="1"/>
  <c r="M11" i="1"/>
  <c r="M10" i="1"/>
  <c r="K12" i="1"/>
  <c r="K11" i="1"/>
  <c r="K10" i="1"/>
  <c r="E11" i="1"/>
  <c r="E12" i="1"/>
  <c r="D15" i="1"/>
  <c r="D9" i="1"/>
  <c r="E9" i="1" s="1"/>
  <c r="P13" i="1" l="1"/>
  <c r="Q13" i="1" s="1"/>
</calcChain>
</file>

<file path=xl/sharedStrings.xml><?xml version="1.0" encoding="utf-8"?>
<sst xmlns="http://schemas.openxmlformats.org/spreadsheetml/2006/main" count="23" uniqueCount="21">
  <si>
    <t>FRENTE 1</t>
  </si>
  <si>
    <t xml:space="preserve">ACUMULADO </t>
  </si>
  <si>
    <t>COLHEDORAS</t>
  </si>
  <si>
    <t>TON. DIA</t>
  </si>
  <si>
    <t>TOTAL DE VIAGENS</t>
  </si>
  <si>
    <t>TON/HR</t>
  </si>
  <si>
    <t>PROJEÇÃO HORA</t>
  </si>
  <si>
    <t>COLHENDO</t>
  </si>
  <si>
    <t>MANUTENÇÃO</t>
  </si>
  <si>
    <t>APONTAMENTO</t>
  </si>
  <si>
    <t>TEMPO EFETIVO</t>
  </si>
  <si>
    <t>TEMPO IMPRODUTIVO</t>
  </si>
  <si>
    <t>TEMPO PRODUTIVO</t>
  </si>
  <si>
    <t>DENSIDADE</t>
  </si>
  <si>
    <t>TON/HR EFETIVA</t>
  </si>
  <si>
    <t>PRVISÃO DE LIBERAR CAMINHÃO</t>
  </si>
  <si>
    <t>TON/MIN</t>
  </si>
  <si>
    <t>velocidade</t>
  </si>
  <si>
    <t xml:space="preserve">AUMENTO DE VELOCIDADE </t>
  </si>
  <si>
    <t>5 MINUTOS DE MANOBRA</t>
  </si>
  <si>
    <t>INTELIGENCIA: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</si>
</sst>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9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20" fontId="0" fillId="0" borderId="0" xfId="0" applyNumberFormat="1"/>
    <xf numFmtId="9" fontId="6" fillId="0" borderId="3" xfId="1" applyFont="1" applyBorder="1" applyAlignment="1">
      <alignment horizontal="left"/>
    </xf>
    <xf numFmtId="9" fontId="6" fillId="0" borderId="1" xfId="1" applyFont="1" applyBorder="1" applyAlignment="1">
      <alignment horizontal="left"/>
    </xf>
    <xf numFmtId="9" fontId="6" fillId="0" borderId="6" xfId="1" applyFont="1" applyBorder="1" applyAlignment="1">
      <alignment horizontal="left"/>
    </xf>
    <xf numFmtId="20" fontId="7" fillId="0" borderId="2" xfId="0" applyNumberFormat="1" applyFont="1" applyBorder="1" applyAlignment="1">
      <alignment horizontal="right"/>
    </xf>
    <xf numFmtId="20" fontId="7" fillId="0" borderId="4" xfId="0" applyNumberFormat="1" applyFont="1" applyBorder="1" applyAlignment="1">
      <alignment horizontal="right"/>
    </xf>
    <xf numFmtId="20" fontId="7" fillId="0" borderId="5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 wrapText="1"/>
    </xf>
    <xf numFmtId="20" fontId="8" fillId="0" borderId="2" xfId="0" applyNumberFormat="1" applyFont="1" applyBorder="1" applyAlignment="1">
      <alignment horizontal="right"/>
    </xf>
    <xf numFmtId="20" fontId="8" fillId="0" borderId="4" xfId="0" applyNumberFormat="1" applyFont="1" applyBorder="1" applyAlignment="1">
      <alignment horizontal="right"/>
    </xf>
    <xf numFmtId="20" fontId="8" fillId="0" borderId="5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  <xf numFmtId="165" fontId="2" fillId="0" borderId="1" xfId="0" applyNumberFormat="1" applyFont="1" applyBorder="1"/>
    <xf numFmtId="165" fontId="2" fillId="0" borderId="0" xfId="0" applyNumberFormat="1" applyFont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2" fontId="9" fillId="0" borderId="0" xfId="0" applyNumberFormat="1" applyFont="1"/>
    <xf numFmtId="0" fontId="10" fillId="0" borderId="0" xfId="0" applyFont="1"/>
    <xf numFmtId="0" fontId="3" fillId="0" borderId="8" xfId="0" applyFont="1" applyBorder="1"/>
    <xf numFmtId="165" fontId="0" fillId="0" borderId="8" xfId="0" applyNumberForma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/>
    <xf numFmtId="2" fontId="0" fillId="0" borderId="0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9</xdr:row>
      <xdr:rowOff>30480</xdr:rowOff>
    </xdr:from>
    <xdr:to>
      <xdr:col>3</xdr:col>
      <xdr:colOff>76200</xdr:colOff>
      <xdr:row>9</xdr:row>
      <xdr:rowOff>175260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6B3210F-DE60-84C5-466D-F991373D8BD8}"/>
            </a:ext>
          </a:extLst>
        </xdr:cNvPr>
        <xdr:cNvSpPr/>
      </xdr:nvSpPr>
      <xdr:spPr>
        <a:xfrm>
          <a:off x="1920240" y="1676400"/>
          <a:ext cx="525780" cy="144780"/>
        </a:xfrm>
        <a:prstGeom prst="roundRect">
          <a:avLst/>
        </a:prstGeom>
        <a:solidFill>
          <a:srgbClr val="00B05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pt-BR" sz="1100"/>
        </a:p>
      </xdr:txBody>
    </xdr:sp>
    <xdr:clientData/>
  </xdr:twoCellAnchor>
  <xdr:twoCellAnchor>
    <xdr:from>
      <xdr:col>2</xdr:col>
      <xdr:colOff>701040</xdr:colOff>
      <xdr:row>10</xdr:row>
      <xdr:rowOff>22860</xdr:rowOff>
    </xdr:from>
    <xdr:to>
      <xdr:col>3</xdr:col>
      <xdr:colOff>76200</xdr:colOff>
      <xdr:row>10</xdr:row>
      <xdr:rowOff>167640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0B6F3F0-95A5-4040-AD24-BFA550C1EC05}"/>
            </a:ext>
          </a:extLst>
        </xdr:cNvPr>
        <xdr:cNvSpPr/>
      </xdr:nvSpPr>
      <xdr:spPr>
        <a:xfrm>
          <a:off x="1920240" y="1851660"/>
          <a:ext cx="525780" cy="144780"/>
        </a:xfrm>
        <a:prstGeom prst="roundRect">
          <a:avLst/>
        </a:prstGeom>
        <a:solidFill>
          <a:srgbClr val="00B05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701040</xdr:colOff>
      <xdr:row>11</xdr:row>
      <xdr:rowOff>22860</xdr:rowOff>
    </xdr:from>
    <xdr:to>
      <xdr:col>3</xdr:col>
      <xdr:colOff>76200</xdr:colOff>
      <xdr:row>11</xdr:row>
      <xdr:rowOff>167640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B8B7DB1-31AF-4443-8545-CE48E60C5CE5}"/>
            </a:ext>
          </a:extLst>
        </xdr:cNvPr>
        <xdr:cNvSpPr/>
      </xdr:nvSpPr>
      <xdr:spPr>
        <a:xfrm>
          <a:off x="1920240" y="2034540"/>
          <a:ext cx="525780" cy="144780"/>
        </a:xfrm>
        <a:prstGeom prst="roundRect">
          <a:avLst/>
        </a:prstGeom>
        <a:solidFill>
          <a:srgbClr val="C0000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7620</xdr:colOff>
      <xdr:row>9</xdr:row>
      <xdr:rowOff>45720</xdr:rowOff>
    </xdr:from>
    <xdr:to>
      <xdr:col>9</xdr:col>
      <xdr:colOff>0</xdr:colOff>
      <xdr:row>9</xdr:row>
      <xdr:rowOff>175260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7C37A8F-1437-4624-A01F-D3E89AC49A21}"/>
            </a:ext>
          </a:extLst>
        </xdr:cNvPr>
        <xdr:cNvSpPr/>
      </xdr:nvSpPr>
      <xdr:spPr>
        <a:xfrm>
          <a:off x="3627120" y="1691640"/>
          <a:ext cx="746760" cy="129540"/>
        </a:xfrm>
        <a:prstGeom prst="roundRect">
          <a:avLst/>
        </a:prstGeom>
        <a:solidFill>
          <a:srgbClr val="00B05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pt-BR" sz="1100"/>
        </a:p>
      </xdr:txBody>
    </xdr:sp>
    <xdr:clientData/>
  </xdr:twoCellAnchor>
  <xdr:twoCellAnchor>
    <xdr:from>
      <xdr:col>8</xdr:col>
      <xdr:colOff>7620</xdr:colOff>
      <xdr:row>10</xdr:row>
      <xdr:rowOff>38100</xdr:rowOff>
    </xdr:from>
    <xdr:to>
      <xdr:col>9</xdr:col>
      <xdr:colOff>0</xdr:colOff>
      <xdr:row>10</xdr:row>
      <xdr:rowOff>167640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CC7C15B-E76A-4EED-84C7-828A55FCB2F5}"/>
            </a:ext>
          </a:extLst>
        </xdr:cNvPr>
        <xdr:cNvSpPr/>
      </xdr:nvSpPr>
      <xdr:spPr>
        <a:xfrm>
          <a:off x="3627120" y="1866900"/>
          <a:ext cx="746760" cy="129540"/>
        </a:xfrm>
        <a:prstGeom prst="roundRect">
          <a:avLst/>
        </a:prstGeom>
        <a:solidFill>
          <a:srgbClr val="00B05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7620</xdr:colOff>
      <xdr:row>11</xdr:row>
      <xdr:rowOff>38100</xdr:rowOff>
    </xdr:from>
    <xdr:to>
      <xdr:col>9</xdr:col>
      <xdr:colOff>0</xdr:colOff>
      <xdr:row>11</xdr:row>
      <xdr:rowOff>167640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2439263-2123-44F1-A26B-F0948545B6C0}"/>
            </a:ext>
          </a:extLst>
        </xdr:cNvPr>
        <xdr:cNvSpPr/>
      </xdr:nvSpPr>
      <xdr:spPr>
        <a:xfrm>
          <a:off x="3627120" y="2049780"/>
          <a:ext cx="746760" cy="129540"/>
        </a:xfrm>
        <a:prstGeom prst="roundRect">
          <a:avLst/>
        </a:prstGeom>
        <a:solidFill>
          <a:srgbClr val="C00000">
            <a:alpha val="55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662940</xdr:colOff>
      <xdr:row>15</xdr:row>
      <xdr:rowOff>99060</xdr:rowOff>
    </xdr:from>
    <xdr:to>
      <xdr:col>12</xdr:col>
      <xdr:colOff>253391</xdr:colOff>
      <xdr:row>18</xdr:row>
      <xdr:rowOff>42035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AD885A2-AC75-E284-FC22-C050BD44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1040" y="3063240"/>
          <a:ext cx="2813711" cy="491615"/>
        </a:xfrm>
        <a:prstGeom prst="rect">
          <a:avLst/>
        </a:prstGeom>
      </xdr:spPr>
    </xdr:pic>
    <xdr:clientData/>
  </xdr:twoCellAnchor>
  <xdr:twoCellAnchor>
    <xdr:from>
      <xdr:col>9</xdr:col>
      <xdr:colOff>388620</xdr:colOff>
      <xdr:row>15</xdr:row>
      <xdr:rowOff>160020</xdr:rowOff>
    </xdr:from>
    <xdr:to>
      <xdr:col>10</xdr:col>
      <xdr:colOff>15240</xdr:colOff>
      <xdr:row>18</xdr:row>
      <xdr:rowOff>30480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04A4867A-3509-366F-BA9B-9D3A00FFBC82}"/>
            </a:ext>
          </a:extLst>
        </xdr:cNvPr>
        <xdr:cNvSpPr/>
      </xdr:nvSpPr>
      <xdr:spPr>
        <a:xfrm rot="10800000">
          <a:off x="5920740" y="3124200"/>
          <a:ext cx="297180" cy="419100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312420</xdr:colOff>
      <xdr:row>16</xdr:row>
      <xdr:rowOff>15240</xdr:rowOff>
    </xdr:from>
    <xdr:to>
      <xdr:col>12</xdr:col>
      <xdr:colOff>76200</xdr:colOff>
      <xdr:row>17</xdr:row>
      <xdr:rowOff>76200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3646BD2-9CC1-3D51-9244-E6F5ED8CC1F5}"/>
            </a:ext>
          </a:extLst>
        </xdr:cNvPr>
        <xdr:cNvSpPr txBox="1"/>
      </xdr:nvSpPr>
      <xdr:spPr>
        <a:xfrm>
          <a:off x="6774180" y="3162300"/>
          <a:ext cx="3733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/>
            <a:t>90</a:t>
          </a:r>
        </a:p>
      </xdr:txBody>
    </xdr:sp>
    <xdr:clientData/>
  </xdr:twoCellAnchor>
  <xdr:twoCellAnchor>
    <xdr:from>
      <xdr:col>13</xdr:col>
      <xdr:colOff>91440</xdr:colOff>
      <xdr:row>19</xdr:row>
      <xdr:rowOff>137160</xdr:rowOff>
    </xdr:from>
    <xdr:to>
      <xdr:col>15</xdr:col>
      <xdr:colOff>76200</xdr:colOff>
      <xdr:row>21</xdr:row>
      <xdr:rowOff>7620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ADDC59A-FE28-5E97-90D2-DC10A08B7115}"/>
            </a:ext>
          </a:extLst>
        </xdr:cNvPr>
        <xdr:cNvSpPr/>
      </xdr:nvSpPr>
      <xdr:spPr>
        <a:xfrm>
          <a:off x="7475220" y="3832860"/>
          <a:ext cx="952500" cy="2362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 KM/HR</a:t>
          </a:r>
        </a:p>
      </xdr:txBody>
    </xdr:sp>
    <xdr:clientData/>
  </xdr:twoCellAnchor>
  <xdr:twoCellAnchor>
    <xdr:from>
      <xdr:col>13</xdr:col>
      <xdr:colOff>91440</xdr:colOff>
      <xdr:row>21</xdr:row>
      <xdr:rowOff>160020</xdr:rowOff>
    </xdr:from>
    <xdr:to>
      <xdr:col>15</xdr:col>
      <xdr:colOff>76200</xdr:colOff>
      <xdr:row>23</xdr:row>
      <xdr:rowOff>30480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D898FF0-0F83-4661-B328-2BC52EDFB2AA}"/>
            </a:ext>
          </a:extLst>
        </xdr:cNvPr>
        <xdr:cNvSpPr/>
      </xdr:nvSpPr>
      <xdr:spPr>
        <a:xfrm>
          <a:off x="7475220" y="4221480"/>
          <a:ext cx="952500" cy="2362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  <a:r>
            <a:rPr lang="pt-BR" sz="1100" baseline="0"/>
            <a:t> min</a:t>
          </a:r>
        </a:p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FED-C48E-4980-BF41-49E2C386749B}">
  <dimension ref="C4:Q23"/>
  <sheetViews>
    <sheetView showGridLines="0" tabSelected="1" zoomScale="115" zoomScaleNormal="115" workbookViewId="0">
      <selection activeCell="O10" sqref="O10"/>
    </sheetView>
  </sheetViews>
  <sheetFormatPr defaultRowHeight="14.4" x14ac:dyDescent="0.3"/>
  <cols>
    <col min="3" max="3" width="16.77734375" customWidth="1"/>
    <col min="4" max="4" width="7.77734375" customWidth="1"/>
    <col min="5" max="5" width="6" customWidth="1"/>
    <col min="6" max="6" width="7.77734375" customWidth="1"/>
    <col min="7" max="7" width="9.88671875" customWidth="1"/>
    <col min="8" max="8" width="2.6640625" customWidth="1"/>
    <col min="9" max="9" width="12" customWidth="1"/>
    <col min="10" max="10" width="9.77734375" customWidth="1"/>
    <col min="11" max="11" width="3.77734375" customWidth="1"/>
    <col min="13" max="13" width="4.5546875" bestFit="1" customWidth="1"/>
    <col min="14" max="14" width="4.33203125" customWidth="1"/>
    <col min="15" max="17" width="7.77734375" customWidth="1"/>
  </cols>
  <sheetData>
    <row r="4" spans="3:17" x14ac:dyDescent="0.3">
      <c r="C4" t="s">
        <v>0</v>
      </c>
    </row>
    <row r="5" spans="3:17" x14ac:dyDescent="0.3">
      <c r="I5" s="8">
        <v>0.4826388888888889</v>
      </c>
    </row>
    <row r="6" spans="3:17" x14ac:dyDescent="0.3">
      <c r="C6" t="s">
        <v>1</v>
      </c>
      <c r="D6">
        <v>657</v>
      </c>
    </row>
    <row r="7" spans="3:17" x14ac:dyDescent="0.3">
      <c r="I7" s="3" t="s">
        <v>6</v>
      </c>
    </row>
    <row r="8" spans="3:17" ht="31.8" x14ac:dyDescent="0.3">
      <c r="D8" s="26" t="s">
        <v>3</v>
      </c>
      <c r="E8" s="27" t="s">
        <v>5</v>
      </c>
      <c r="F8" s="28" t="s">
        <v>12</v>
      </c>
      <c r="G8" s="28" t="s">
        <v>14</v>
      </c>
    </row>
    <row r="9" spans="3:17" x14ac:dyDescent="0.3">
      <c r="C9" s="5" t="s">
        <v>2</v>
      </c>
      <c r="D9" s="20">
        <f>D6/3</f>
        <v>219</v>
      </c>
      <c r="E9" s="21">
        <f>D9/12</f>
        <v>18.25</v>
      </c>
      <c r="F9" s="22">
        <v>0.21527777777777779</v>
      </c>
      <c r="G9" s="24">
        <f>D9/5</f>
        <v>43.8</v>
      </c>
      <c r="I9" s="3" t="s">
        <v>9</v>
      </c>
      <c r="J9" s="15" t="s">
        <v>10</v>
      </c>
      <c r="K9" s="15"/>
      <c r="L9" s="15" t="s">
        <v>11</v>
      </c>
      <c r="M9" s="15"/>
      <c r="O9" s="6" t="s">
        <v>17</v>
      </c>
      <c r="P9" s="32" t="s">
        <v>5</v>
      </c>
      <c r="Q9" s="3" t="s">
        <v>16</v>
      </c>
    </row>
    <row r="10" spans="3:17" x14ac:dyDescent="0.3">
      <c r="C10" s="4">
        <v>62501</v>
      </c>
      <c r="D10" s="7">
        <v>219</v>
      </c>
      <c r="E10" s="19">
        <f>D10/12</f>
        <v>18.25</v>
      </c>
      <c r="F10" s="23">
        <v>0.14583333333333334</v>
      </c>
      <c r="G10" s="25">
        <f>D10/3.3</f>
        <v>66.363636363636374</v>
      </c>
      <c r="I10" s="3" t="s">
        <v>7</v>
      </c>
      <c r="J10" s="12">
        <v>1.3888888888888888E-2</v>
      </c>
      <c r="K10" s="9">
        <f>20/35</f>
        <v>0.5714285714285714</v>
      </c>
      <c r="L10" s="16">
        <v>1.0416666666666666E-2</v>
      </c>
      <c r="M10" s="9">
        <f>15/35</f>
        <v>0.42857142857142855</v>
      </c>
      <c r="O10" s="7">
        <v>3.8</v>
      </c>
      <c r="P10" s="33">
        <f>G10/60*20</f>
        <v>22.121212121212125</v>
      </c>
      <c r="Q10" s="1">
        <f>P10/35</f>
        <v>0.63203463203463217</v>
      </c>
    </row>
    <row r="11" spans="3:17" x14ac:dyDescent="0.3">
      <c r="C11" s="4">
        <v>62502</v>
      </c>
      <c r="D11" s="7">
        <v>250</v>
      </c>
      <c r="E11" s="19">
        <f t="shared" ref="E10:E12" si="0">D11/12</f>
        <v>20.833333333333332</v>
      </c>
      <c r="F11" s="23">
        <v>0.16666666666666666</v>
      </c>
      <c r="G11" s="25">
        <f>D11/4</f>
        <v>62.5</v>
      </c>
      <c r="I11" s="3" t="s">
        <v>7</v>
      </c>
      <c r="J11" s="13">
        <v>1.2500000000000001E-2</v>
      </c>
      <c r="K11" s="10">
        <f>18/35</f>
        <v>0.51428571428571423</v>
      </c>
      <c r="L11" s="17">
        <v>1.1805555555555555E-2</v>
      </c>
      <c r="M11" s="10">
        <f>17/35</f>
        <v>0.48571428571428571</v>
      </c>
      <c r="O11" s="7">
        <v>4.5</v>
      </c>
      <c r="P11" s="33">
        <f>G11/60*18</f>
        <v>18.75</v>
      </c>
      <c r="Q11" s="1">
        <f t="shared" ref="Q11:Q12" si="1">P11/35</f>
        <v>0.5357142857142857</v>
      </c>
    </row>
    <row r="12" spans="3:17" x14ac:dyDescent="0.3">
      <c r="C12" s="4">
        <v>62503</v>
      </c>
      <c r="D12" s="7">
        <v>188</v>
      </c>
      <c r="E12" s="19">
        <f t="shared" si="0"/>
        <v>15.666666666666666</v>
      </c>
      <c r="F12" s="23">
        <v>8.5416666666666669E-2</v>
      </c>
      <c r="G12" s="25">
        <f>D12/3</f>
        <v>62.666666666666664</v>
      </c>
      <c r="I12" s="3" t="s">
        <v>8</v>
      </c>
      <c r="J12" s="14">
        <v>0</v>
      </c>
      <c r="K12" s="11">
        <f>0/35</f>
        <v>0</v>
      </c>
      <c r="L12" s="18">
        <v>2.4305555555555556E-2</v>
      </c>
      <c r="M12" s="11">
        <f>35/35</f>
        <v>1</v>
      </c>
      <c r="O12" s="7">
        <v>0</v>
      </c>
      <c r="P12" s="33">
        <v>0</v>
      </c>
      <c r="Q12" s="1">
        <f t="shared" si="1"/>
        <v>0</v>
      </c>
    </row>
    <row r="13" spans="3:17" x14ac:dyDescent="0.3">
      <c r="O13" s="35">
        <f>AVERAGE(O10:O11)</f>
        <v>4.1500000000000004</v>
      </c>
      <c r="P13" s="34">
        <f>SUM(P10:P12)</f>
        <v>40.871212121212125</v>
      </c>
      <c r="Q13" s="30">
        <f>P13/35</f>
        <v>1.1677489177489178</v>
      </c>
    </row>
    <row r="15" spans="3:17" x14ac:dyDescent="0.3">
      <c r="C15" t="s">
        <v>4</v>
      </c>
      <c r="D15" s="2">
        <f>D6/D16</f>
        <v>10.107692307692307</v>
      </c>
      <c r="I15" s="29" t="s">
        <v>15</v>
      </c>
      <c r="J15" s="29"/>
      <c r="K15" s="29"/>
      <c r="L15" s="8">
        <v>0.49236111111111114</v>
      </c>
      <c r="Q15" s="36">
        <f>65/Q13</f>
        <v>55.662650602409641</v>
      </c>
    </row>
    <row r="16" spans="3:17" x14ac:dyDescent="0.3">
      <c r="C16" t="s">
        <v>13</v>
      </c>
      <c r="D16">
        <v>65</v>
      </c>
    </row>
    <row r="20" spans="9:13" x14ac:dyDescent="0.3">
      <c r="I20" t="s">
        <v>20</v>
      </c>
    </row>
    <row r="21" spans="9:13" x14ac:dyDescent="0.3">
      <c r="I21" s="31">
        <v>62501</v>
      </c>
      <c r="J21" s="31" t="s">
        <v>18</v>
      </c>
      <c r="K21" s="31"/>
      <c r="L21" s="31"/>
    </row>
    <row r="23" spans="9:13" x14ac:dyDescent="0.3">
      <c r="I23" s="31">
        <v>62502</v>
      </c>
      <c r="J23" s="31" t="s">
        <v>19</v>
      </c>
      <c r="K23" s="31"/>
      <c r="L23" s="31"/>
      <c r="M23" s="31"/>
    </row>
  </sheetData>
  <mergeCells count="3">
    <mergeCell ref="J9:K9"/>
    <mergeCell ref="L9:M9"/>
    <mergeCell ref="I15:K1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FRATARI FERNANDES</dc:creator>
  <cp:lastModifiedBy>HENRIQUE FRATARI FERNANDES</cp:lastModifiedBy>
  <dcterms:created xsi:type="dcterms:W3CDTF">2025-05-26T12:28:46Z</dcterms:created>
  <dcterms:modified xsi:type="dcterms:W3CDTF">2025-05-30T19:17:17Z</dcterms:modified>
</cp:coreProperties>
</file>